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PC15\Desktop\"/>
    </mc:Choice>
  </mc:AlternateContent>
  <bookViews>
    <workbookView xWindow="0" yWindow="0" windowWidth="0" windowHeight="0"/>
  </bookViews>
  <sheets>
    <sheet name="Rekapitulace stavby" sheetId="1" r:id="rId1"/>
    <sheet name="A - Splašková kanalizace A" sheetId="2" r:id="rId2"/>
    <sheet name="Protkak A - Řízený protla..." sheetId="3" r:id="rId3"/>
    <sheet name="Protlak A3-VT3 - Přechod ..." sheetId="4" r:id="rId4"/>
    <sheet name="Protlak A5-VT4 - Přechod ..." sheetId="5" r:id="rId5"/>
    <sheet name="Protlak A-VT1 - Přechod v..." sheetId="6" r:id="rId6"/>
    <sheet name="Protlak A-VT2 - Přechod v..." sheetId="7" r:id="rId7"/>
    <sheet name="SO 01 - A1 - Splašková ka..." sheetId="8" r:id="rId8"/>
    <sheet name="SO 01 - A1.1 - Splašková ..." sheetId="9" r:id="rId9"/>
    <sheet name="SO 01 - A2 - Splašková ka..." sheetId="10" r:id="rId10"/>
    <sheet name="SO 01 - A3 - Splašková ka..." sheetId="11" r:id="rId11"/>
    <sheet name="SO 01 - A3.3 - Splašková ..." sheetId="12" r:id="rId12"/>
    <sheet name="SO 01 - A3.4 - Splašková ..." sheetId="13" r:id="rId13"/>
    <sheet name="SO 01 - A5 - Splašková ka..." sheetId="14" r:id="rId14"/>
    <sheet name="A - Napojení na stoku A" sheetId="15" r:id="rId15"/>
    <sheet name="A1 - Napojení na stoku A1" sheetId="16" r:id="rId16"/>
    <sheet name="A1.1 - Napojení na stoku ..." sheetId="17" r:id="rId17"/>
    <sheet name="A2 - Napojení na stoku A2" sheetId="18" r:id="rId18"/>
    <sheet name="A3 - Napojení na stoku A3" sheetId="19" r:id="rId19"/>
    <sheet name="A3.3 - Napojení na stoku ..." sheetId="20" r:id="rId20"/>
    <sheet name="A3.4 - Napojení na stoku ..." sheetId="21" r:id="rId21"/>
    <sheet name="A3.5 - Napojení na stoku ..." sheetId="22" r:id="rId22"/>
    <sheet name="A5 - Napojení na stoku A5" sheetId="23" r:id="rId23"/>
    <sheet name="TK A2 - Napojení na stoku..." sheetId="24" r:id="rId24"/>
    <sheet name="TK A6 - Napojení na stoku..." sheetId="25" r:id="rId25"/>
    <sheet name="TK A2 ; A6 - Tlaková kana..." sheetId="26" r:id="rId26"/>
    <sheet name="ČSOV-RnB - ČSOV - Rtyně n..." sheetId="27" r:id="rId27"/>
    <sheet name="TK ŠA20 - Napojení na ŠA20" sheetId="28" r:id="rId28"/>
    <sheet name="VŘ-A - Výtlačný řad A" sheetId="29" r:id="rId29"/>
    <sheet name="SO 05 - ČOV" sheetId="30" r:id="rId30"/>
    <sheet name="BS - Biologické předčištění" sheetId="31" r:id="rId31"/>
    <sheet name="HP - Hrubé předčištění" sheetId="32" r:id="rId32"/>
    <sheet name="KJ - Kalová jímka" sheetId="33" r:id="rId33"/>
    <sheet name="PŽ - Šachta pro Parshellů..." sheetId="34" r:id="rId34"/>
    <sheet name="RŠ - Regulační šachta" sheetId="35" r:id="rId35"/>
    <sheet name="SŽ - Deska pod nádrž síra..." sheetId="36" r:id="rId36"/>
    <sheet name="VČS - Vstupní čerpací sta..." sheetId="37" r:id="rId37"/>
    <sheet name="Venky - Venkovní úpravy o..." sheetId="38" r:id="rId38"/>
    <sheet name="VO - Výústní objekt" sheetId="39" r:id="rId39"/>
    <sheet name="Vod ČOV - Vodovodní přípo..." sheetId="40" r:id="rId40"/>
    <sheet name="VRN - Vedlejší náklady" sheetId="41" r:id="rId41"/>
    <sheet name="Seznam figur" sheetId="42" r:id="rId42"/>
  </sheets>
  <definedNames>
    <definedName name="_xlnm.Print_Area" localSheetId="0">'Rekapitulace stavby'!$D$4:$AO$36,'Rekapitulace stavby'!$C$42:$AQ$101</definedName>
    <definedName name="_xlnm.Print_Titles" localSheetId="0">'Rekapitulace stavby'!$52:$52</definedName>
    <definedName name="_xlnm._FilterDatabase" localSheetId="1" hidden="1">'A - Splašková kanalizace A'!$C$102:$K$495</definedName>
    <definedName name="_xlnm.Print_Area" localSheetId="1">'A - Splašková kanalizace A'!$C$88:$K$495</definedName>
    <definedName name="_xlnm.Print_Titles" localSheetId="1">'A - Splašková kanalizace A'!$102:$102</definedName>
    <definedName name="_xlnm._FilterDatabase" localSheetId="2" hidden="1">'Protkak A - Řízený protla...'!$C$91:$K$135</definedName>
    <definedName name="_xlnm.Print_Area" localSheetId="2">'Protkak A - Řízený protla...'!$C$77:$K$135</definedName>
    <definedName name="_xlnm.Print_Titles" localSheetId="2">'Protkak A - Řízený protla...'!$91:$91</definedName>
    <definedName name="_xlnm._FilterDatabase" localSheetId="3" hidden="1">'Protlak A3-VT3 - Přechod ...'!$C$91:$K$137</definedName>
    <definedName name="_xlnm.Print_Area" localSheetId="3">'Protlak A3-VT3 - Přechod ...'!$C$77:$K$137</definedName>
    <definedName name="_xlnm.Print_Titles" localSheetId="3">'Protlak A3-VT3 - Přechod ...'!$91:$91</definedName>
    <definedName name="_xlnm._FilterDatabase" localSheetId="4" hidden="1">'Protlak A5-VT4 - Přechod ...'!$C$91:$K$137</definedName>
    <definedName name="_xlnm.Print_Area" localSheetId="4">'Protlak A5-VT4 - Přechod ...'!$C$77:$K$137</definedName>
    <definedName name="_xlnm.Print_Titles" localSheetId="4">'Protlak A5-VT4 - Přechod ...'!$91:$91</definedName>
    <definedName name="_xlnm._FilterDatabase" localSheetId="5" hidden="1">'Protlak A-VT1 - Přechod v...'!$C$91:$K$127</definedName>
    <definedName name="_xlnm.Print_Area" localSheetId="5">'Protlak A-VT1 - Přechod v...'!$C$77:$K$127</definedName>
    <definedName name="_xlnm.Print_Titles" localSheetId="5">'Protlak A-VT1 - Přechod v...'!$91:$91</definedName>
    <definedName name="_xlnm._FilterDatabase" localSheetId="6" hidden="1">'Protlak A-VT2 - Přechod v...'!$C$91:$K$137</definedName>
    <definedName name="_xlnm.Print_Area" localSheetId="6">'Protlak A-VT2 - Přechod v...'!$C$77:$K$137</definedName>
    <definedName name="_xlnm.Print_Titles" localSheetId="6">'Protlak A-VT2 - Přechod v...'!$91:$91</definedName>
    <definedName name="_xlnm._FilterDatabase" localSheetId="7" hidden="1">'SO 01 - A1 - Splašková ka...'!$C$103:$K$394</definedName>
    <definedName name="_xlnm.Print_Area" localSheetId="7">'SO 01 - A1 - Splašková ka...'!$C$89:$K$394</definedName>
    <definedName name="_xlnm.Print_Titles" localSheetId="7">'SO 01 - A1 - Splašková ka...'!$103:$103</definedName>
    <definedName name="_xlnm._FilterDatabase" localSheetId="8" hidden="1">'SO 01 - A1.1 - Splašková ...'!$C$103:$K$430</definedName>
    <definedName name="_xlnm.Print_Area" localSheetId="8">'SO 01 - A1.1 - Splašková ...'!$C$89:$K$430</definedName>
    <definedName name="_xlnm.Print_Titles" localSheetId="8">'SO 01 - A1.1 - Splašková ...'!$103:$103</definedName>
    <definedName name="_xlnm._FilterDatabase" localSheetId="9" hidden="1">'SO 01 - A2 - Splašková ka...'!$C$103:$K$454</definedName>
    <definedName name="_xlnm.Print_Area" localSheetId="9">'SO 01 - A2 - Splašková ka...'!$C$89:$K$454</definedName>
    <definedName name="_xlnm.Print_Titles" localSheetId="9">'SO 01 - A2 - Splašková ka...'!$103:$103</definedName>
    <definedName name="_xlnm._FilterDatabase" localSheetId="10" hidden="1">'SO 01 - A3 - Splašková ka...'!$C$103:$K$528</definedName>
    <definedName name="_xlnm.Print_Area" localSheetId="10">'SO 01 - A3 - Splašková ka...'!$C$89:$K$528</definedName>
    <definedName name="_xlnm.Print_Titles" localSheetId="10">'SO 01 - A3 - Splašková ka...'!$103:$103</definedName>
    <definedName name="_xlnm._FilterDatabase" localSheetId="11" hidden="1">'SO 01 - A3.3 - Splašková ...'!$C$103:$K$451</definedName>
    <definedName name="_xlnm.Print_Area" localSheetId="11">'SO 01 - A3.3 - Splašková ...'!$C$89:$K$451</definedName>
    <definedName name="_xlnm.Print_Titles" localSheetId="11">'SO 01 - A3.3 - Splašková ...'!$103:$103</definedName>
    <definedName name="_xlnm._FilterDatabase" localSheetId="12" hidden="1">'SO 01 - A3.4 - Splašková ...'!$C$103:$K$486</definedName>
    <definedName name="_xlnm.Print_Area" localSheetId="12">'SO 01 - A3.4 - Splašková ...'!$C$89:$K$486</definedName>
    <definedName name="_xlnm.Print_Titles" localSheetId="12">'SO 01 - A3.4 - Splašková ...'!$103:$103</definedName>
    <definedName name="_xlnm._FilterDatabase" localSheetId="13" hidden="1">'SO 01 - A5 - Splašková ka...'!$C$103:$K$510</definedName>
    <definedName name="_xlnm.Print_Area" localSheetId="13">'SO 01 - A5 - Splašková ka...'!$C$89:$K$510</definedName>
    <definedName name="_xlnm.Print_Titles" localSheetId="13">'SO 01 - A5 - Splašková ka...'!$103:$103</definedName>
    <definedName name="_xlnm._FilterDatabase" localSheetId="14" hidden="1">'A - Napojení na stoku A'!$C$101:$K$457</definedName>
    <definedName name="_xlnm.Print_Area" localSheetId="14">'A - Napojení na stoku A'!$C$87:$K$457</definedName>
    <definedName name="_xlnm.Print_Titles" localSheetId="14">'A - Napojení na stoku A'!$101:$101</definedName>
    <definedName name="_xlnm._FilterDatabase" localSheetId="15" hidden="1">'A1 - Napojení na stoku A1'!$C$101:$K$402</definedName>
    <definedName name="_xlnm.Print_Area" localSheetId="15">'A1 - Napojení na stoku A1'!$C$87:$K$402</definedName>
    <definedName name="_xlnm.Print_Titles" localSheetId="15">'A1 - Napojení na stoku A1'!$101:$101</definedName>
    <definedName name="_xlnm._FilterDatabase" localSheetId="16" hidden="1">'A1.1 - Napojení na stoku ...'!$C$101:$K$400</definedName>
    <definedName name="_xlnm.Print_Area" localSheetId="16">'A1.1 - Napojení na stoku ...'!$C$87:$K$400</definedName>
    <definedName name="_xlnm.Print_Titles" localSheetId="16">'A1.1 - Napojení na stoku ...'!$101:$101</definedName>
    <definedName name="_xlnm._FilterDatabase" localSheetId="17" hidden="1">'A2 - Napojení na stoku A2'!$C$101:$K$388</definedName>
    <definedName name="_xlnm.Print_Area" localSheetId="17">'A2 - Napojení na stoku A2'!$C$87:$K$388</definedName>
    <definedName name="_xlnm.Print_Titles" localSheetId="17">'A2 - Napojení na stoku A2'!$101:$101</definedName>
    <definedName name="_xlnm._FilterDatabase" localSheetId="18" hidden="1">'A3 - Napojení na stoku A3'!$C$101:$K$446</definedName>
    <definedName name="_xlnm.Print_Area" localSheetId="18">'A3 - Napojení na stoku A3'!$C$87:$K$446</definedName>
    <definedName name="_xlnm.Print_Titles" localSheetId="18">'A3 - Napojení na stoku A3'!$101:$101</definedName>
    <definedName name="_xlnm._FilterDatabase" localSheetId="19" hidden="1">'A3.3 - Napojení na stoku ...'!$C$101:$K$400</definedName>
    <definedName name="_xlnm.Print_Area" localSheetId="19">'A3.3 - Napojení na stoku ...'!$C$87:$K$400</definedName>
    <definedName name="_xlnm.Print_Titles" localSheetId="19">'A3.3 - Napojení na stoku ...'!$101:$101</definedName>
    <definedName name="_xlnm._FilterDatabase" localSheetId="20" hidden="1">'A3.4 - Napojení na stoku ...'!$C$101:$K$414</definedName>
    <definedName name="_xlnm.Print_Area" localSheetId="20">'A3.4 - Napojení na stoku ...'!$C$87:$K$414</definedName>
    <definedName name="_xlnm.Print_Titles" localSheetId="20">'A3.4 - Napojení na stoku ...'!$101:$101</definedName>
    <definedName name="_xlnm._FilterDatabase" localSheetId="21" hidden="1">'A3.5 - Napojení na stoku ...'!$C$101:$K$396</definedName>
    <definedName name="_xlnm.Print_Area" localSheetId="21">'A3.5 - Napojení na stoku ...'!$C$87:$K$396</definedName>
    <definedName name="_xlnm.Print_Titles" localSheetId="21">'A3.5 - Napojení na stoku ...'!$101:$101</definedName>
    <definedName name="_xlnm._FilterDatabase" localSheetId="22" hidden="1">'A5 - Napojení na stoku A5'!$C$101:$K$423</definedName>
    <definedName name="_xlnm.Print_Area" localSheetId="22">'A5 - Napojení na stoku A5'!$C$87:$K$423</definedName>
    <definedName name="_xlnm.Print_Titles" localSheetId="22">'A5 - Napojení na stoku A5'!$101:$101</definedName>
    <definedName name="_xlnm._FilterDatabase" localSheetId="23" hidden="1">'TK A2 - Napojení na stoku...'!$C$101:$K$393</definedName>
    <definedName name="_xlnm.Print_Area" localSheetId="23">'TK A2 - Napojení na stoku...'!$C$87:$K$393</definedName>
    <definedName name="_xlnm.Print_Titles" localSheetId="23">'TK A2 - Napojení na stoku...'!$101:$101</definedName>
    <definedName name="_xlnm._FilterDatabase" localSheetId="24" hidden="1">'TK A6 - Napojení na stoku...'!$C$101:$K$388</definedName>
    <definedName name="_xlnm.Print_Area" localSheetId="24">'TK A6 - Napojení na stoku...'!$C$87:$K$388</definedName>
    <definedName name="_xlnm.Print_Titles" localSheetId="24">'TK A6 - Napojení na stoku...'!$101:$101</definedName>
    <definedName name="_xlnm._FilterDatabase" localSheetId="25" hidden="1">'TK A2 ; A6 - Tlaková kana...'!$C$101:$K$477</definedName>
    <definedName name="_xlnm.Print_Area" localSheetId="25">'TK A2 ; A6 - Tlaková kana...'!$C$87:$K$477</definedName>
    <definedName name="_xlnm.Print_Titles" localSheetId="25">'TK A2 ; A6 - Tlaková kana...'!$101:$101</definedName>
    <definedName name="_xlnm._FilterDatabase" localSheetId="26" hidden="1">'ČSOV-RnB - ČSOV - Rtyně n...'!$C$97:$K$253</definedName>
    <definedName name="_xlnm.Print_Area" localSheetId="26">'ČSOV-RnB - ČSOV - Rtyně n...'!$C$83:$K$253</definedName>
    <definedName name="_xlnm.Print_Titles" localSheetId="26">'ČSOV-RnB - ČSOV - Rtyně n...'!$97:$97</definedName>
    <definedName name="_xlnm._FilterDatabase" localSheetId="27" hidden="1">'TK ŠA20 - Napojení na ŠA20'!$C$95:$K$259</definedName>
    <definedName name="_xlnm.Print_Area" localSheetId="27">'TK ŠA20 - Napojení na ŠA20'!$C$81:$K$259</definedName>
    <definedName name="_xlnm.Print_Titles" localSheetId="27">'TK ŠA20 - Napojení na ŠA20'!$95:$95</definedName>
    <definedName name="_xlnm._FilterDatabase" localSheetId="28" hidden="1">'VŘ-A - Výtlačný řad A'!$C$103:$K$526</definedName>
    <definedName name="_xlnm.Print_Area" localSheetId="28">'VŘ-A - Výtlačný řad A'!$C$89:$K$526</definedName>
    <definedName name="_xlnm.Print_Titles" localSheetId="28">'VŘ-A - Výtlačný řad A'!$103:$103</definedName>
    <definedName name="_xlnm._FilterDatabase" localSheetId="29" hidden="1">'SO 05 - ČOV'!$C$106:$K$466</definedName>
    <definedName name="_xlnm.Print_Area" localSheetId="29">'SO 05 - ČOV'!$C$94:$K$466</definedName>
    <definedName name="_xlnm.Print_Titles" localSheetId="29">'SO 05 - ČOV'!$106:$106</definedName>
    <definedName name="_xlnm._FilterDatabase" localSheetId="30" hidden="1">'BS - Biologické předčištění'!$C$92:$K$173</definedName>
    <definedName name="_xlnm.Print_Area" localSheetId="30">'BS - Biologické předčištění'!$C$78:$K$173</definedName>
    <definedName name="_xlnm.Print_Titles" localSheetId="30">'BS - Biologické předčištění'!$92:$92</definedName>
    <definedName name="_xlnm._FilterDatabase" localSheetId="31" hidden="1">'HP - Hrubé předčištění'!$C$89:$K$124</definedName>
    <definedName name="_xlnm.Print_Area" localSheetId="31">'HP - Hrubé předčištění'!$C$75:$K$124</definedName>
    <definedName name="_xlnm.Print_Titles" localSheetId="31">'HP - Hrubé předčištění'!$89:$89</definedName>
    <definedName name="_xlnm._FilterDatabase" localSheetId="32" hidden="1">'KJ - Kalová jímka'!$C$90:$K$138</definedName>
    <definedName name="_xlnm.Print_Area" localSheetId="32">'KJ - Kalová jímka'!$C$76:$K$138</definedName>
    <definedName name="_xlnm.Print_Titles" localSheetId="32">'KJ - Kalová jímka'!$90:$90</definedName>
    <definedName name="_xlnm._FilterDatabase" localSheetId="33" hidden="1">'PŽ - Šachta pro Parshellů...'!$C$90:$K$129</definedName>
    <definedName name="_xlnm.Print_Area" localSheetId="33">'PŽ - Šachta pro Parshellů...'!$C$76:$K$129</definedName>
    <definedName name="_xlnm.Print_Titles" localSheetId="33">'PŽ - Šachta pro Parshellů...'!$90:$90</definedName>
    <definedName name="_xlnm._FilterDatabase" localSheetId="34" hidden="1">'RŠ - Regulační šachta'!$C$89:$K$118</definedName>
    <definedName name="_xlnm.Print_Area" localSheetId="34">'RŠ - Regulační šachta'!$C$75:$K$118</definedName>
    <definedName name="_xlnm.Print_Titles" localSheetId="34">'RŠ - Regulační šachta'!$89:$89</definedName>
    <definedName name="_xlnm._FilterDatabase" localSheetId="35" hidden="1">'SŽ - Deska pod nádrž síra...'!$C$89:$K$124</definedName>
    <definedName name="_xlnm.Print_Area" localSheetId="35">'SŽ - Deska pod nádrž síra...'!$C$75:$K$124</definedName>
    <definedName name="_xlnm.Print_Titles" localSheetId="35">'SŽ - Deska pod nádrž síra...'!$89:$89</definedName>
    <definedName name="_xlnm._FilterDatabase" localSheetId="36" hidden="1">'VČS - Vstupní čerpací sta...'!$C$100:$K$277</definedName>
    <definedName name="_xlnm.Print_Area" localSheetId="36">'VČS - Vstupní čerpací sta...'!$C$86:$K$277</definedName>
    <definedName name="_xlnm.Print_Titles" localSheetId="36">'VČS - Vstupní čerpací sta...'!$100:$100</definedName>
    <definedName name="_xlnm._FilterDatabase" localSheetId="37" hidden="1">'Venky - Venkovní úpravy o...'!$C$92:$K$206</definedName>
    <definedName name="_xlnm.Print_Area" localSheetId="37">'Venky - Venkovní úpravy o...'!$C$78:$K$206</definedName>
    <definedName name="_xlnm.Print_Titles" localSheetId="37">'Venky - Venkovní úpravy o...'!$92:$92</definedName>
    <definedName name="_xlnm._FilterDatabase" localSheetId="38" hidden="1">'VO - Výústní objekt'!$C$89:$K$123</definedName>
    <definedName name="_xlnm.Print_Area" localSheetId="38">'VO - Výústní objekt'!$C$75:$K$123</definedName>
    <definedName name="_xlnm.Print_Titles" localSheetId="38">'VO - Výústní objekt'!$89:$89</definedName>
    <definedName name="_xlnm._FilterDatabase" localSheetId="39" hidden="1">'Vod ČOV - Vodovodní přípo...'!$C$103:$K$608</definedName>
    <definedName name="_xlnm.Print_Area" localSheetId="39">'Vod ČOV - Vodovodní přípo...'!$C$89:$K$608</definedName>
    <definedName name="_xlnm.Print_Titles" localSheetId="39">'Vod ČOV - Vodovodní přípo...'!$103:$103</definedName>
    <definedName name="_xlnm._FilterDatabase" localSheetId="40" hidden="1">'VRN - Vedlejší náklady'!$C$79:$K$91</definedName>
    <definedName name="_xlnm.Print_Area" localSheetId="40">'VRN - Vedlejší náklady'!$C$67:$K$91</definedName>
    <definedName name="_xlnm.Print_Titles" localSheetId="40">'VRN - Vedlejší náklady'!$79:$79</definedName>
    <definedName name="_xlnm.Print_Area" localSheetId="41">'Seznam figur'!$C$4:$G$10462</definedName>
    <definedName name="_xlnm.Print_Titles" localSheetId="41">'Seznam figur'!$9:$9</definedName>
  </definedNames>
  <calcPr/>
</workbook>
</file>

<file path=xl/calcChain.xml><?xml version="1.0" encoding="utf-8"?>
<calcChain xmlns="http://schemas.openxmlformats.org/spreadsheetml/2006/main">
  <c i="42" l="1" r="D7"/>
  <c i="41" r="J37"/>
  <c r="J36"/>
  <c i="1" r="AY100"/>
  <c i="41" r="J35"/>
  <c i="1" r="AX100"/>
  <c i="41"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BI84"/>
  <c r="BH84"/>
  <c r="BG84"/>
  <c r="BF84"/>
  <c r="T84"/>
  <c r="R84"/>
  <c r="P84"/>
  <c r="BI82"/>
  <c r="BH82"/>
  <c r="BG82"/>
  <c r="BF82"/>
  <c r="T82"/>
  <c r="R82"/>
  <c r="P82"/>
  <c r="J77"/>
  <c r="J76"/>
  <c r="F76"/>
  <c r="F74"/>
  <c r="E72"/>
  <c r="J55"/>
  <c r="J54"/>
  <c r="F54"/>
  <c r="F52"/>
  <c r="E50"/>
  <c r="J18"/>
  <c r="E18"/>
  <c r="F77"/>
  <c r="J17"/>
  <c r="J12"/>
  <c r="J74"/>
  <c r="E7"/>
  <c r="E70"/>
  <c i="40" r="J39"/>
  <c r="J38"/>
  <c i="1" r="AY99"/>
  <c i="40" r="J37"/>
  <c i="1" r="AX99"/>
  <c i="40" r="BI607"/>
  <c r="BH607"/>
  <c r="BG607"/>
  <c r="BF607"/>
  <c r="T607"/>
  <c r="T606"/>
  <c r="R607"/>
  <c r="R606"/>
  <c r="P607"/>
  <c r="P606"/>
  <c r="BI604"/>
  <c r="BH604"/>
  <c r="BG604"/>
  <c r="BF604"/>
  <c r="T604"/>
  <c r="R604"/>
  <c r="P604"/>
  <c r="BI602"/>
  <c r="BH602"/>
  <c r="BG602"/>
  <c r="BF602"/>
  <c r="T602"/>
  <c r="R602"/>
  <c r="P602"/>
  <c r="BI600"/>
  <c r="BH600"/>
  <c r="BG600"/>
  <c r="BF600"/>
  <c r="T600"/>
  <c r="R600"/>
  <c r="P600"/>
  <c r="BI597"/>
  <c r="BH597"/>
  <c r="BG597"/>
  <c r="BF597"/>
  <c r="T597"/>
  <c r="R597"/>
  <c r="P597"/>
  <c r="BI594"/>
  <c r="BH594"/>
  <c r="BG594"/>
  <c r="BF594"/>
  <c r="T594"/>
  <c r="R594"/>
  <c r="P594"/>
  <c r="BI591"/>
  <c r="BH591"/>
  <c r="BG591"/>
  <c r="BF591"/>
  <c r="T591"/>
  <c r="R591"/>
  <c r="P591"/>
  <c r="BI587"/>
  <c r="BH587"/>
  <c r="BG587"/>
  <c r="BF587"/>
  <c r="T587"/>
  <c r="R587"/>
  <c r="P587"/>
  <c r="BI584"/>
  <c r="BH584"/>
  <c r="BG584"/>
  <c r="BF584"/>
  <c r="T584"/>
  <c r="R584"/>
  <c r="P584"/>
  <c r="BI581"/>
  <c r="BH581"/>
  <c r="BG581"/>
  <c r="BF581"/>
  <c r="T581"/>
  <c r="R581"/>
  <c r="P581"/>
  <c r="BI576"/>
  <c r="BH576"/>
  <c r="BG576"/>
  <c r="BF576"/>
  <c r="T576"/>
  <c r="R576"/>
  <c r="P576"/>
  <c r="BI562"/>
  <c r="BH562"/>
  <c r="BG562"/>
  <c r="BF562"/>
  <c r="T562"/>
  <c r="R562"/>
  <c r="P562"/>
  <c r="BI558"/>
  <c r="BH558"/>
  <c r="BG558"/>
  <c r="BF558"/>
  <c r="T558"/>
  <c r="R558"/>
  <c r="P558"/>
  <c r="BI556"/>
  <c r="BH556"/>
  <c r="BG556"/>
  <c r="BF556"/>
  <c r="T556"/>
  <c r="R556"/>
  <c r="P556"/>
  <c r="BI551"/>
  <c r="BH551"/>
  <c r="BG551"/>
  <c r="BF551"/>
  <c r="T551"/>
  <c r="R551"/>
  <c r="P551"/>
  <c r="BI549"/>
  <c r="BH549"/>
  <c r="BG549"/>
  <c r="BF549"/>
  <c r="T549"/>
  <c r="R549"/>
  <c r="P549"/>
  <c r="BI547"/>
  <c r="BH547"/>
  <c r="BG547"/>
  <c r="BF547"/>
  <c r="T547"/>
  <c r="R547"/>
  <c r="P547"/>
  <c r="BI544"/>
  <c r="BH544"/>
  <c r="BG544"/>
  <c r="BF544"/>
  <c r="T544"/>
  <c r="R544"/>
  <c r="P544"/>
  <c r="BI542"/>
  <c r="BH542"/>
  <c r="BG542"/>
  <c r="BF542"/>
  <c r="T542"/>
  <c r="R542"/>
  <c r="P542"/>
  <c r="BI540"/>
  <c r="BH540"/>
  <c r="BG540"/>
  <c r="BF540"/>
  <c r="T540"/>
  <c r="R540"/>
  <c r="P540"/>
  <c r="BI531"/>
  <c r="BH531"/>
  <c r="BG531"/>
  <c r="BF531"/>
  <c r="T531"/>
  <c r="R531"/>
  <c r="P531"/>
  <c r="BI529"/>
  <c r="BH529"/>
  <c r="BG529"/>
  <c r="BF529"/>
  <c r="T529"/>
  <c r="R529"/>
  <c r="P529"/>
  <c r="BI527"/>
  <c r="BH527"/>
  <c r="BG527"/>
  <c r="BF527"/>
  <c r="T527"/>
  <c r="R527"/>
  <c r="P527"/>
  <c r="BI513"/>
  <c r="BH513"/>
  <c r="BG513"/>
  <c r="BF513"/>
  <c r="T513"/>
  <c r="R513"/>
  <c r="P513"/>
  <c r="BI511"/>
  <c r="BH511"/>
  <c r="BG511"/>
  <c r="BF511"/>
  <c r="T511"/>
  <c r="R511"/>
  <c r="P511"/>
  <c r="BI509"/>
  <c r="BH509"/>
  <c r="BG509"/>
  <c r="BF509"/>
  <c r="T509"/>
  <c r="R509"/>
  <c r="P509"/>
  <c r="BI492"/>
  <c r="BH492"/>
  <c r="BG492"/>
  <c r="BF492"/>
  <c r="T492"/>
  <c r="R492"/>
  <c r="P492"/>
  <c r="BI489"/>
  <c r="BH489"/>
  <c r="BG489"/>
  <c r="BF489"/>
  <c r="T489"/>
  <c r="R489"/>
  <c r="P489"/>
  <c r="BI482"/>
  <c r="BH482"/>
  <c r="BG482"/>
  <c r="BF482"/>
  <c r="T482"/>
  <c r="R482"/>
  <c r="P482"/>
  <c r="BI480"/>
  <c r="BH480"/>
  <c r="BG480"/>
  <c r="BF480"/>
  <c r="T480"/>
  <c r="R480"/>
  <c r="P480"/>
  <c r="BI478"/>
  <c r="BH478"/>
  <c r="BG478"/>
  <c r="BF478"/>
  <c r="T478"/>
  <c r="R478"/>
  <c r="P478"/>
  <c r="BI471"/>
  <c r="BH471"/>
  <c r="BG471"/>
  <c r="BF471"/>
  <c r="T471"/>
  <c r="R471"/>
  <c r="P471"/>
  <c r="BI468"/>
  <c r="BH468"/>
  <c r="BG468"/>
  <c r="BF468"/>
  <c r="T468"/>
  <c r="R468"/>
  <c r="P468"/>
  <c r="BI466"/>
  <c r="BH466"/>
  <c r="BG466"/>
  <c r="BF466"/>
  <c r="T466"/>
  <c r="R466"/>
  <c r="P466"/>
  <c r="BI457"/>
  <c r="BH457"/>
  <c r="BG457"/>
  <c r="BF457"/>
  <c r="T457"/>
  <c r="R457"/>
  <c r="P457"/>
  <c r="BI454"/>
  <c r="BH454"/>
  <c r="BG454"/>
  <c r="BF454"/>
  <c r="T454"/>
  <c r="R454"/>
  <c r="P454"/>
  <c r="BI451"/>
  <c r="BH451"/>
  <c r="BG451"/>
  <c r="BF451"/>
  <c r="T451"/>
  <c r="R451"/>
  <c r="P451"/>
  <c r="BI449"/>
  <c r="BH449"/>
  <c r="BG449"/>
  <c r="BF449"/>
  <c r="T449"/>
  <c r="R449"/>
  <c r="P449"/>
  <c r="BI447"/>
  <c r="BH447"/>
  <c r="BG447"/>
  <c r="BF447"/>
  <c r="T447"/>
  <c r="R447"/>
  <c r="P447"/>
  <c r="BI443"/>
  <c r="BH443"/>
  <c r="BG443"/>
  <c r="BF443"/>
  <c r="T443"/>
  <c r="R443"/>
  <c r="P443"/>
  <c r="BI440"/>
  <c r="BH440"/>
  <c r="BG440"/>
  <c r="BF440"/>
  <c r="T440"/>
  <c r="R440"/>
  <c r="P440"/>
  <c r="BI436"/>
  <c r="BH436"/>
  <c r="BG436"/>
  <c r="BF436"/>
  <c r="T436"/>
  <c r="R436"/>
  <c r="P436"/>
  <c r="BI431"/>
  <c r="BH431"/>
  <c r="BG431"/>
  <c r="BF431"/>
  <c r="T431"/>
  <c r="R431"/>
  <c r="P431"/>
  <c r="BI429"/>
  <c r="BH429"/>
  <c r="BG429"/>
  <c r="BF429"/>
  <c r="T429"/>
  <c r="R429"/>
  <c r="P429"/>
  <c r="BI427"/>
  <c r="BH427"/>
  <c r="BG427"/>
  <c r="BF427"/>
  <c r="T427"/>
  <c r="R427"/>
  <c r="P427"/>
  <c r="BI424"/>
  <c r="BH424"/>
  <c r="BG424"/>
  <c r="BF424"/>
  <c r="T424"/>
  <c r="R424"/>
  <c r="P424"/>
  <c r="BI423"/>
  <c r="BH423"/>
  <c r="BG423"/>
  <c r="BF423"/>
  <c r="T423"/>
  <c r="R423"/>
  <c r="P423"/>
  <c r="BI421"/>
  <c r="BH421"/>
  <c r="BG421"/>
  <c r="BF421"/>
  <c r="T421"/>
  <c r="R421"/>
  <c r="P421"/>
  <c r="BI420"/>
  <c r="BH420"/>
  <c r="BG420"/>
  <c r="BF420"/>
  <c r="T420"/>
  <c r="R420"/>
  <c r="P420"/>
  <c r="BI417"/>
  <c r="BH417"/>
  <c r="BG417"/>
  <c r="BF417"/>
  <c r="T417"/>
  <c r="R417"/>
  <c r="P417"/>
  <c r="BI415"/>
  <c r="BH415"/>
  <c r="BG415"/>
  <c r="BF415"/>
  <c r="T415"/>
  <c r="R415"/>
  <c r="P415"/>
  <c r="BI405"/>
  <c r="BH405"/>
  <c r="BG405"/>
  <c r="BF405"/>
  <c r="T405"/>
  <c r="R405"/>
  <c r="P405"/>
  <c r="BI403"/>
  <c r="BH403"/>
  <c r="BG403"/>
  <c r="BF403"/>
  <c r="T403"/>
  <c r="R403"/>
  <c r="P403"/>
  <c r="BI402"/>
  <c r="BH402"/>
  <c r="BG402"/>
  <c r="BF402"/>
  <c r="T402"/>
  <c r="R402"/>
  <c r="P402"/>
  <c r="BI398"/>
  <c r="BH398"/>
  <c r="BG398"/>
  <c r="BF398"/>
  <c r="T398"/>
  <c r="R398"/>
  <c r="P398"/>
  <c r="BI395"/>
  <c r="BH395"/>
  <c r="BG395"/>
  <c r="BF395"/>
  <c r="T395"/>
  <c r="R395"/>
  <c r="P395"/>
  <c r="BI392"/>
  <c r="BH392"/>
  <c r="BG392"/>
  <c r="BF392"/>
  <c r="T392"/>
  <c r="R392"/>
  <c r="P392"/>
  <c r="BI389"/>
  <c r="BH389"/>
  <c r="BG389"/>
  <c r="BF389"/>
  <c r="T389"/>
  <c r="R389"/>
  <c r="P389"/>
  <c r="BI386"/>
  <c r="BH386"/>
  <c r="BG386"/>
  <c r="BF386"/>
  <c r="T386"/>
  <c r="R386"/>
  <c r="P386"/>
  <c r="BI383"/>
  <c r="BH383"/>
  <c r="BG383"/>
  <c r="BF383"/>
  <c r="T383"/>
  <c r="R383"/>
  <c r="P383"/>
  <c r="BI378"/>
  <c r="BH378"/>
  <c r="BG378"/>
  <c r="BF378"/>
  <c r="T378"/>
  <c r="R378"/>
  <c r="P378"/>
  <c r="BI375"/>
  <c r="BH375"/>
  <c r="BG375"/>
  <c r="BF375"/>
  <c r="T375"/>
  <c r="R375"/>
  <c r="P375"/>
  <c r="BI372"/>
  <c r="BH372"/>
  <c r="BG372"/>
  <c r="BF372"/>
  <c r="T372"/>
  <c r="R372"/>
  <c r="P372"/>
  <c r="BI369"/>
  <c r="BH369"/>
  <c r="BG369"/>
  <c r="BF369"/>
  <c r="T369"/>
  <c r="R369"/>
  <c r="P369"/>
  <c r="BI367"/>
  <c r="BH367"/>
  <c r="BG367"/>
  <c r="BF367"/>
  <c r="T367"/>
  <c r="R367"/>
  <c r="P367"/>
  <c r="BI365"/>
  <c r="BH365"/>
  <c r="BG365"/>
  <c r="BF365"/>
  <c r="T365"/>
  <c r="R365"/>
  <c r="P365"/>
  <c r="BI363"/>
  <c r="BH363"/>
  <c r="BG363"/>
  <c r="BF363"/>
  <c r="T363"/>
  <c r="R363"/>
  <c r="P363"/>
  <c r="BI361"/>
  <c r="BH361"/>
  <c r="BG361"/>
  <c r="BF361"/>
  <c r="T361"/>
  <c r="R361"/>
  <c r="P361"/>
  <c r="BI356"/>
  <c r="BH356"/>
  <c r="BG356"/>
  <c r="BF356"/>
  <c r="T356"/>
  <c r="R356"/>
  <c r="P356"/>
  <c r="BI352"/>
  <c r="BH352"/>
  <c r="BG352"/>
  <c r="BF352"/>
  <c r="T352"/>
  <c r="R352"/>
  <c r="P352"/>
  <c r="BI346"/>
  <c r="BH346"/>
  <c r="BG346"/>
  <c r="BF346"/>
  <c r="T346"/>
  <c r="R346"/>
  <c r="P346"/>
  <c r="BI342"/>
  <c r="BH342"/>
  <c r="BG342"/>
  <c r="BF342"/>
  <c r="T342"/>
  <c r="R342"/>
  <c r="P342"/>
  <c r="BI338"/>
  <c r="BH338"/>
  <c r="BG338"/>
  <c r="BF338"/>
  <c r="T338"/>
  <c r="R338"/>
  <c r="P338"/>
  <c r="BI335"/>
  <c r="BH335"/>
  <c r="BG335"/>
  <c r="BF335"/>
  <c r="T335"/>
  <c r="R335"/>
  <c r="P335"/>
  <c r="BI332"/>
  <c r="BH332"/>
  <c r="BG332"/>
  <c r="BF332"/>
  <c r="T332"/>
  <c r="R332"/>
  <c r="P332"/>
  <c r="BI330"/>
  <c r="BH330"/>
  <c r="BG330"/>
  <c r="BF330"/>
  <c r="T330"/>
  <c r="R330"/>
  <c r="P330"/>
  <c r="BI327"/>
  <c r="BH327"/>
  <c r="BG327"/>
  <c r="BF327"/>
  <c r="T327"/>
  <c r="R327"/>
  <c r="P327"/>
  <c r="BI324"/>
  <c r="BH324"/>
  <c r="BG324"/>
  <c r="BF324"/>
  <c r="T324"/>
  <c r="R324"/>
  <c r="P324"/>
  <c r="BI321"/>
  <c r="BH321"/>
  <c r="BG321"/>
  <c r="BF321"/>
  <c r="T321"/>
  <c r="R321"/>
  <c r="P321"/>
  <c r="BI318"/>
  <c r="BH318"/>
  <c r="BG318"/>
  <c r="BF318"/>
  <c r="T318"/>
  <c r="R318"/>
  <c r="P318"/>
  <c r="BI312"/>
  <c r="BH312"/>
  <c r="BG312"/>
  <c r="BF312"/>
  <c r="T312"/>
  <c r="R312"/>
  <c r="P312"/>
  <c r="BI306"/>
  <c r="BH306"/>
  <c r="BG306"/>
  <c r="BF306"/>
  <c r="T306"/>
  <c r="R306"/>
  <c r="P306"/>
  <c r="BI290"/>
  <c r="BH290"/>
  <c r="BG290"/>
  <c r="BF290"/>
  <c r="T290"/>
  <c r="R290"/>
  <c r="P290"/>
  <c r="BI286"/>
  <c r="BH286"/>
  <c r="BG286"/>
  <c r="BF286"/>
  <c r="T286"/>
  <c r="R286"/>
  <c r="P286"/>
  <c r="BI280"/>
  <c r="BH280"/>
  <c r="BG280"/>
  <c r="BF280"/>
  <c r="T280"/>
  <c r="R280"/>
  <c r="P280"/>
  <c r="BI277"/>
  <c r="BH277"/>
  <c r="BG277"/>
  <c r="BF277"/>
  <c r="T277"/>
  <c r="R277"/>
  <c r="P277"/>
  <c r="BI271"/>
  <c r="BH271"/>
  <c r="BG271"/>
  <c r="BF271"/>
  <c r="T271"/>
  <c r="R271"/>
  <c r="P271"/>
  <c r="BI268"/>
  <c r="BH268"/>
  <c r="BG268"/>
  <c r="BF268"/>
  <c r="T268"/>
  <c r="R268"/>
  <c r="P268"/>
  <c r="BI262"/>
  <c r="BH262"/>
  <c r="BG262"/>
  <c r="BF262"/>
  <c r="T262"/>
  <c r="R262"/>
  <c r="P262"/>
  <c r="BI254"/>
  <c r="BH254"/>
  <c r="BG254"/>
  <c r="BF254"/>
  <c r="T254"/>
  <c r="R254"/>
  <c r="P254"/>
  <c r="BI249"/>
  <c r="BH249"/>
  <c r="BG249"/>
  <c r="BF249"/>
  <c r="T249"/>
  <c r="R249"/>
  <c r="P249"/>
  <c r="BI245"/>
  <c r="BH245"/>
  <c r="BG245"/>
  <c r="BF245"/>
  <c r="T245"/>
  <c r="R245"/>
  <c r="P245"/>
  <c r="BI240"/>
  <c r="BH240"/>
  <c r="BG240"/>
  <c r="BF240"/>
  <c r="T240"/>
  <c r="R240"/>
  <c r="P240"/>
  <c r="BI236"/>
  <c r="BH236"/>
  <c r="BG236"/>
  <c r="BF236"/>
  <c r="T236"/>
  <c r="R236"/>
  <c r="P236"/>
  <c r="BI233"/>
  <c r="BH233"/>
  <c r="BG233"/>
  <c r="BF233"/>
  <c r="T233"/>
  <c r="R233"/>
  <c r="P233"/>
  <c r="BI228"/>
  <c r="BH228"/>
  <c r="BG228"/>
  <c r="BF228"/>
  <c r="T228"/>
  <c r="R228"/>
  <c r="P228"/>
  <c r="BI221"/>
  <c r="BH221"/>
  <c r="BG221"/>
  <c r="BF221"/>
  <c r="T221"/>
  <c r="T220"/>
  <c r="R221"/>
  <c r="R220"/>
  <c r="P221"/>
  <c r="P220"/>
  <c r="BI197"/>
  <c r="BH197"/>
  <c r="BG197"/>
  <c r="BF197"/>
  <c r="T197"/>
  <c r="R197"/>
  <c r="P197"/>
  <c r="BI181"/>
  <c r="BH181"/>
  <c r="BG181"/>
  <c r="BF181"/>
  <c r="T181"/>
  <c r="R181"/>
  <c r="P181"/>
  <c r="BI173"/>
  <c r="BH173"/>
  <c r="BG173"/>
  <c r="BF173"/>
  <c r="T173"/>
  <c r="R173"/>
  <c r="P173"/>
  <c r="BI169"/>
  <c r="BH169"/>
  <c r="BG169"/>
  <c r="BF169"/>
  <c r="T169"/>
  <c r="R169"/>
  <c r="P169"/>
  <c r="BI158"/>
  <c r="BH158"/>
  <c r="BG158"/>
  <c r="BF158"/>
  <c r="T158"/>
  <c r="R158"/>
  <c r="P158"/>
  <c r="BI151"/>
  <c r="BH151"/>
  <c r="BG151"/>
  <c r="BF151"/>
  <c r="T151"/>
  <c r="R151"/>
  <c r="P151"/>
  <c r="BI147"/>
  <c r="BH147"/>
  <c r="BG147"/>
  <c r="BF147"/>
  <c r="T147"/>
  <c r="R147"/>
  <c r="P147"/>
  <c r="BI144"/>
  <c r="BH144"/>
  <c r="BG144"/>
  <c r="BF144"/>
  <c r="T144"/>
  <c r="R144"/>
  <c r="P144"/>
  <c r="BI124"/>
  <c r="BH124"/>
  <c r="BG124"/>
  <c r="BF124"/>
  <c r="T124"/>
  <c r="R124"/>
  <c r="P124"/>
  <c r="BI121"/>
  <c r="BH121"/>
  <c r="BG121"/>
  <c r="BF121"/>
  <c r="T121"/>
  <c r="R121"/>
  <c r="P121"/>
  <c r="BI108"/>
  <c r="BH108"/>
  <c r="BG108"/>
  <c r="BF108"/>
  <c r="T108"/>
  <c r="R108"/>
  <c r="P108"/>
  <c r="J101"/>
  <c r="J100"/>
  <c r="F100"/>
  <c r="F98"/>
  <c r="E96"/>
  <c r="J59"/>
  <c r="J58"/>
  <c r="F58"/>
  <c r="F56"/>
  <c r="E54"/>
  <c r="J20"/>
  <c r="E20"/>
  <c r="F59"/>
  <c r="J19"/>
  <c r="J14"/>
  <c r="J98"/>
  <c r="E7"/>
  <c r="E92"/>
  <c i="39" r="J39"/>
  <c r="J38"/>
  <c i="1" r="AY97"/>
  <c i="39" r="J37"/>
  <c i="1" r="AX97"/>
  <c i="39" r="BI122"/>
  <c r="BH122"/>
  <c r="BG122"/>
  <c r="BF122"/>
  <c r="T122"/>
  <c r="T121"/>
  <c r="R122"/>
  <c r="R121"/>
  <c r="P122"/>
  <c r="P121"/>
  <c r="BI118"/>
  <c r="BH118"/>
  <c r="BG118"/>
  <c r="BF118"/>
  <c r="T118"/>
  <c r="R118"/>
  <c r="P118"/>
  <c r="BI115"/>
  <c r="BH115"/>
  <c r="BG115"/>
  <c r="BF115"/>
  <c r="T115"/>
  <c r="T114"/>
  <c r="R115"/>
  <c r="R114"/>
  <c r="P115"/>
  <c r="P114"/>
  <c r="BI112"/>
  <c r="BH112"/>
  <c r="BG112"/>
  <c r="BF112"/>
  <c r="T112"/>
  <c r="T111"/>
  <c r="R112"/>
  <c r="R111"/>
  <c r="P112"/>
  <c r="P111"/>
  <c r="BI108"/>
  <c r="BH108"/>
  <c r="BG108"/>
  <c r="BF108"/>
  <c r="T108"/>
  <c r="R108"/>
  <c r="P108"/>
  <c r="BI105"/>
  <c r="BH105"/>
  <c r="BG105"/>
  <c r="BF105"/>
  <c r="T105"/>
  <c r="R105"/>
  <c r="P105"/>
  <c r="BI101"/>
  <c r="BH101"/>
  <c r="BG101"/>
  <c r="BF101"/>
  <c r="T101"/>
  <c r="R101"/>
  <c r="P101"/>
  <c r="BI98"/>
  <c r="BH98"/>
  <c r="BG98"/>
  <c r="BF98"/>
  <c r="T98"/>
  <c r="R98"/>
  <c r="P98"/>
  <c r="BI93"/>
  <c r="BH93"/>
  <c r="BG93"/>
  <c r="BF93"/>
  <c r="T93"/>
  <c r="R93"/>
  <c r="P93"/>
  <c r="J87"/>
  <c r="J86"/>
  <c r="F86"/>
  <c r="F84"/>
  <c r="E82"/>
  <c r="J59"/>
  <c r="J58"/>
  <c r="F58"/>
  <c r="F56"/>
  <c r="E54"/>
  <c r="J20"/>
  <c r="E20"/>
  <c r="F59"/>
  <c r="J19"/>
  <c r="J14"/>
  <c r="J84"/>
  <c r="E7"/>
  <c r="E50"/>
  <c i="38" r="J39"/>
  <c r="J38"/>
  <c i="1" r="AY96"/>
  <c i="38" r="J37"/>
  <c i="1" r="AX96"/>
  <c i="38" r="BI205"/>
  <c r="BH205"/>
  <c r="BG205"/>
  <c r="BF205"/>
  <c r="T205"/>
  <c r="T204"/>
  <c r="T203"/>
  <c r="R205"/>
  <c r="R204"/>
  <c r="R203"/>
  <c r="P205"/>
  <c r="P204"/>
  <c r="P203"/>
  <c r="BI201"/>
  <c r="BH201"/>
  <c r="BG201"/>
  <c r="BF201"/>
  <c r="T201"/>
  <c r="T200"/>
  <c r="R201"/>
  <c r="R200"/>
  <c r="P201"/>
  <c r="P200"/>
  <c r="BI195"/>
  <c r="BH195"/>
  <c r="BG195"/>
  <c r="BF195"/>
  <c r="T195"/>
  <c r="R195"/>
  <c r="P195"/>
  <c r="BI190"/>
  <c r="BH190"/>
  <c r="BG190"/>
  <c r="BF190"/>
  <c r="T190"/>
  <c r="R190"/>
  <c r="P190"/>
  <c r="BI186"/>
  <c r="BH186"/>
  <c r="BG186"/>
  <c r="BF186"/>
  <c r="T186"/>
  <c r="R186"/>
  <c r="P186"/>
  <c r="BI181"/>
  <c r="BH181"/>
  <c r="BG181"/>
  <c r="BF181"/>
  <c r="T181"/>
  <c r="R181"/>
  <c r="P181"/>
  <c r="BI177"/>
  <c r="BH177"/>
  <c r="BG177"/>
  <c r="BF177"/>
  <c r="T177"/>
  <c r="R177"/>
  <c r="P177"/>
  <c r="BI173"/>
  <c r="BH173"/>
  <c r="BG173"/>
  <c r="BF173"/>
  <c r="T173"/>
  <c r="R173"/>
  <c r="P173"/>
  <c r="BI169"/>
  <c r="BH169"/>
  <c r="BG169"/>
  <c r="BF169"/>
  <c r="T169"/>
  <c r="R169"/>
  <c r="P169"/>
  <c r="BI163"/>
  <c r="BH163"/>
  <c r="BG163"/>
  <c r="BF163"/>
  <c r="T163"/>
  <c r="R163"/>
  <c r="P163"/>
  <c r="BI158"/>
  <c r="BH158"/>
  <c r="BG158"/>
  <c r="BF158"/>
  <c r="T158"/>
  <c r="R158"/>
  <c r="P158"/>
  <c r="BI150"/>
  <c r="BH150"/>
  <c r="BG150"/>
  <c r="BF150"/>
  <c r="T150"/>
  <c r="R150"/>
  <c r="P150"/>
  <c r="BI143"/>
  <c r="BH143"/>
  <c r="BG143"/>
  <c r="BF143"/>
  <c r="T143"/>
  <c r="T142"/>
  <c r="R143"/>
  <c r="R142"/>
  <c r="P143"/>
  <c r="P142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24"/>
  <c r="BH124"/>
  <c r="BG124"/>
  <c r="BF124"/>
  <c r="T124"/>
  <c r="R124"/>
  <c r="P124"/>
  <c r="BI121"/>
  <c r="BH121"/>
  <c r="BG121"/>
  <c r="BF121"/>
  <c r="T121"/>
  <c r="R121"/>
  <c r="P121"/>
  <c r="BI116"/>
  <c r="BH116"/>
  <c r="BG116"/>
  <c r="BF116"/>
  <c r="T116"/>
  <c r="R116"/>
  <c r="P116"/>
  <c r="BI113"/>
  <c r="BH113"/>
  <c r="BG113"/>
  <c r="BF113"/>
  <c r="T113"/>
  <c r="R113"/>
  <c r="P113"/>
  <c r="BI108"/>
  <c r="BH108"/>
  <c r="BG108"/>
  <c r="BF108"/>
  <c r="T108"/>
  <c r="R108"/>
  <c r="P108"/>
  <c r="BI102"/>
  <c r="BH102"/>
  <c r="BG102"/>
  <c r="BF102"/>
  <c r="T102"/>
  <c r="R102"/>
  <c r="P102"/>
  <c r="BI96"/>
  <c r="BH96"/>
  <c r="BG96"/>
  <c r="BF96"/>
  <c r="T96"/>
  <c r="R96"/>
  <c r="P96"/>
  <c r="J90"/>
  <c r="J89"/>
  <c r="F89"/>
  <c r="F87"/>
  <c r="E85"/>
  <c r="J59"/>
  <c r="J58"/>
  <c r="F58"/>
  <c r="F56"/>
  <c r="E54"/>
  <c r="J20"/>
  <c r="E20"/>
  <c r="F90"/>
  <c r="J19"/>
  <c r="J14"/>
  <c r="J87"/>
  <c r="E7"/>
  <c r="E81"/>
  <c i="37" r="T112"/>
  <c r="R112"/>
  <c r="P112"/>
  <c r="BK112"/>
  <c r="J112"/>
  <c r="J67"/>
  <c r="J39"/>
  <c r="J38"/>
  <c i="1" r="AY95"/>
  <c i="37" r="J37"/>
  <c i="1" r="AX95"/>
  <c i="37" r="BI276"/>
  <c r="BH276"/>
  <c r="BG276"/>
  <c r="BF276"/>
  <c r="T276"/>
  <c r="R276"/>
  <c r="P276"/>
  <c r="BI275"/>
  <c r="BH275"/>
  <c r="BG275"/>
  <c r="BF275"/>
  <c r="T275"/>
  <c r="R275"/>
  <c r="P275"/>
  <c r="BI273"/>
  <c r="BH273"/>
  <c r="BG273"/>
  <c r="BF273"/>
  <c r="T273"/>
  <c r="R273"/>
  <c r="P273"/>
  <c r="BI271"/>
  <c r="BH271"/>
  <c r="BG271"/>
  <c r="BF271"/>
  <c r="T271"/>
  <c r="R271"/>
  <c r="P271"/>
  <c r="BI268"/>
  <c r="BH268"/>
  <c r="BG268"/>
  <c r="BF268"/>
  <c r="T268"/>
  <c r="R268"/>
  <c r="P268"/>
  <c r="BI265"/>
  <c r="BH265"/>
  <c r="BG265"/>
  <c r="BF265"/>
  <c r="T265"/>
  <c r="R265"/>
  <c r="P265"/>
  <c r="BI262"/>
  <c r="BH262"/>
  <c r="BG262"/>
  <c r="BF262"/>
  <c r="T262"/>
  <c r="R262"/>
  <c r="P262"/>
  <c r="BI260"/>
  <c r="BH260"/>
  <c r="BG260"/>
  <c r="BF260"/>
  <c r="T260"/>
  <c r="R260"/>
  <c r="P260"/>
  <c r="BI257"/>
  <c r="BH257"/>
  <c r="BG257"/>
  <c r="BF257"/>
  <c r="T257"/>
  <c r="R257"/>
  <c r="P257"/>
  <c r="BI254"/>
  <c r="BH254"/>
  <c r="BG254"/>
  <c r="BF254"/>
  <c r="T254"/>
  <c r="R254"/>
  <c r="P254"/>
  <c r="BI252"/>
  <c r="BH252"/>
  <c r="BG252"/>
  <c r="BF252"/>
  <c r="T252"/>
  <c r="R252"/>
  <c r="P252"/>
  <c r="BI249"/>
  <c r="BH249"/>
  <c r="BG249"/>
  <c r="BF249"/>
  <c r="T249"/>
  <c r="R249"/>
  <c r="P249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1"/>
  <c r="BH241"/>
  <c r="BG241"/>
  <c r="BF241"/>
  <c r="T241"/>
  <c r="T240"/>
  <c r="R241"/>
  <c r="R240"/>
  <c r="P241"/>
  <c r="P240"/>
  <c r="BI236"/>
  <c r="BH236"/>
  <c r="BG236"/>
  <c r="BF236"/>
  <c r="T236"/>
  <c r="R236"/>
  <c r="P236"/>
  <c r="BI235"/>
  <c r="BH235"/>
  <c r="BG235"/>
  <c r="BF235"/>
  <c r="T235"/>
  <c r="R235"/>
  <c r="P235"/>
  <c r="BI233"/>
  <c r="BH233"/>
  <c r="BG233"/>
  <c r="BF233"/>
  <c r="T233"/>
  <c r="R233"/>
  <c r="P233"/>
  <c r="BI229"/>
  <c r="BH229"/>
  <c r="BG229"/>
  <c r="BF229"/>
  <c r="T229"/>
  <c r="R229"/>
  <c r="P229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1"/>
  <c r="BH221"/>
  <c r="BG221"/>
  <c r="BF221"/>
  <c r="T221"/>
  <c r="R221"/>
  <c r="P221"/>
  <c r="BI220"/>
  <c r="BH220"/>
  <c r="BG220"/>
  <c r="BF220"/>
  <c r="T220"/>
  <c r="R220"/>
  <c r="P220"/>
  <c r="BI218"/>
  <c r="BH218"/>
  <c r="BG218"/>
  <c r="BF218"/>
  <c r="T218"/>
  <c r="R218"/>
  <c r="P218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7"/>
  <c r="BH207"/>
  <c r="BG207"/>
  <c r="BF207"/>
  <c r="T207"/>
  <c r="R207"/>
  <c r="P207"/>
  <c r="BI203"/>
  <c r="BH203"/>
  <c r="BG203"/>
  <c r="BF203"/>
  <c r="T203"/>
  <c r="R203"/>
  <c r="P203"/>
  <c r="BI199"/>
  <c r="BH199"/>
  <c r="BG199"/>
  <c r="BF199"/>
  <c r="T199"/>
  <c r="R199"/>
  <c r="P199"/>
  <c r="BI196"/>
  <c r="BH196"/>
  <c r="BG196"/>
  <c r="BF196"/>
  <c r="T196"/>
  <c r="R196"/>
  <c r="P196"/>
  <c r="BI193"/>
  <c r="BH193"/>
  <c r="BG193"/>
  <c r="BF193"/>
  <c r="T193"/>
  <c r="R193"/>
  <c r="P193"/>
  <c r="BI191"/>
  <c r="BH191"/>
  <c r="BG191"/>
  <c r="BF191"/>
  <c r="T191"/>
  <c r="R191"/>
  <c r="P191"/>
  <c r="BI188"/>
  <c r="BH188"/>
  <c r="BG188"/>
  <c r="BF188"/>
  <c r="T188"/>
  <c r="R188"/>
  <c r="P188"/>
  <c r="BI185"/>
  <c r="BH185"/>
  <c r="BG185"/>
  <c r="BF185"/>
  <c r="T185"/>
  <c r="R185"/>
  <c r="P185"/>
  <c r="BI182"/>
  <c r="BH182"/>
  <c r="BG182"/>
  <c r="BF182"/>
  <c r="T182"/>
  <c r="R182"/>
  <c r="P182"/>
  <c r="BI179"/>
  <c r="BH179"/>
  <c r="BG179"/>
  <c r="BF179"/>
  <c r="T179"/>
  <c r="R179"/>
  <c r="P179"/>
  <c r="BI175"/>
  <c r="BH175"/>
  <c r="BG175"/>
  <c r="BF175"/>
  <c r="T175"/>
  <c r="R175"/>
  <c r="P175"/>
  <c r="BI169"/>
  <c r="BH169"/>
  <c r="BG169"/>
  <c r="BF169"/>
  <c r="T169"/>
  <c r="R169"/>
  <c r="P169"/>
  <c r="BI164"/>
  <c r="BH164"/>
  <c r="BG164"/>
  <c r="BF164"/>
  <c r="T164"/>
  <c r="R164"/>
  <c r="P164"/>
  <c r="BI159"/>
  <c r="BH159"/>
  <c r="BG159"/>
  <c r="BF159"/>
  <c r="T159"/>
  <c r="R159"/>
  <c r="P159"/>
  <c r="BI156"/>
  <c r="BH156"/>
  <c r="BG156"/>
  <c r="BF156"/>
  <c r="T156"/>
  <c r="R156"/>
  <c r="P156"/>
  <c r="BI151"/>
  <c r="BH151"/>
  <c r="BG151"/>
  <c r="BF151"/>
  <c r="T151"/>
  <c r="R151"/>
  <c r="P151"/>
  <c r="BI145"/>
  <c r="BH145"/>
  <c r="BG145"/>
  <c r="BF145"/>
  <c r="T145"/>
  <c r="R145"/>
  <c r="P145"/>
  <c r="BI138"/>
  <c r="BH138"/>
  <c r="BG138"/>
  <c r="BF138"/>
  <c r="T138"/>
  <c r="R138"/>
  <c r="P138"/>
  <c r="BI133"/>
  <c r="BH133"/>
  <c r="BG133"/>
  <c r="BF133"/>
  <c r="T133"/>
  <c r="R133"/>
  <c r="P133"/>
  <c r="BI129"/>
  <c r="BH129"/>
  <c r="BG129"/>
  <c r="BF129"/>
  <c r="T129"/>
  <c r="R129"/>
  <c r="P129"/>
  <c r="BI125"/>
  <c r="BH125"/>
  <c r="BG125"/>
  <c r="BF125"/>
  <c r="T125"/>
  <c r="R125"/>
  <c r="P125"/>
  <c r="BI113"/>
  <c r="BH113"/>
  <c r="BG113"/>
  <c r="BF113"/>
  <c r="T113"/>
  <c r="R113"/>
  <c r="P113"/>
  <c r="BI109"/>
  <c r="BH109"/>
  <c r="BG109"/>
  <c r="BF109"/>
  <c r="T109"/>
  <c r="R109"/>
  <c r="P109"/>
  <c r="BI105"/>
  <c r="BH105"/>
  <c r="BG105"/>
  <c r="BF105"/>
  <c r="T105"/>
  <c r="R105"/>
  <c r="P105"/>
  <c r="J98"/>
  <c r="J97"/>
  <c r="F97"/>
  <c r="F95"/>
  <c r="E93"/>
  <c r="J59"/>
  <c r="J58"/>
  <c r="F58"/>
  <c r="F56"/>
  <c r="E54"/>
  <c r="J20"/>
  <c r="E20"/>
  <c r="F59"/>
  <c r="J19"/>
  <c r="J14"/>
  <c r="J56"/>
  <c r="E7"/>
  <c r="E50"/>
  <c i="36" r="J39"/>
  <c r="J38"/>
  <c i="1" r="AY94"/>
  <c i="36" r="J37"/>
  <c i="1" r="AX94"/>
  <c i="36" r="BI123"/>
  <c r="BH123"/>
  <c r="BG123"/>
  <c r="BF123"/>
  <c r="T123"/>
  <c r="T122"/>
  <c r="T121"/>
  <c r="R123"/>
  <c r="R122"/>
  <c r="R121"/>
  <c r="P123"/>
  <c r="P122"/>
  <c r="P121"/>
  <c r="BI116"/>
  <c r="BH116"/>
  <c r="BG116"/>
  <c r="BF116"/>
  <c r="T116"/>
  <c r="T110"/>
  <c r="R116"/>
  <c r="R110"/>
  <c r="P116"/>
  <c r="P110"/>
  <c r="BI111"/>
  <c r="BH111"/>
  <c r="BG111"/>
  <c r="BF111"/>
  <c r="T111"/>
  <c r="R111"/>
  <c r="P111"/>
  <c r="BI107"/>
  <c r="BH107"/>
  <c r="BG107"/>
  <c r="BF107"/>
  <c r="T107"/>
  <c r="R107"/>
  <c r="P107"/>
  <c r="BI104"/>
  <c r="BH104"/>
  <c r="BG104"/>
  <c r="BF104"/>
  <c r="T104"/>
  <c r="R104"/>
  <c r="P104"/>
  <c r="BI100"/>
  <c r="BH100"/>
  <c r="BG100"/>
  <c r="BF100"/>
  <c r="T100"/>
  <c r="R100"/>
  <c r="P100"/>
  <c r="BI97"/>
  <c r="BH97"/>
  <c r="BG97"/>
  <c r="BF97"/>
  <c r="T97"/>
  <c r="R97"/>
  <c r="P97"/>
  <c r="BI93"/>
  <c r="BH93"/>
  <c r="BG93"/>
  <c r="BF93"/>
  <c r="T93"/>
  <c r="R93"/>
  <c r="P93"/>
  <c r="J87"/>
  <c r="J86"/>
  <c r="F86"/>
  <c r="F84"/>
  <c r="E82"/>
  <c r="J59"/>
  <c r="J58"/>
  <c r="F58"/>
  <c r="F56"/>
  <c r="E54"/>
  <c r="J20"/>
  <c r="E20"/>
  <c r="F87"/>
  <c r="J19"/>
  <c r="J14"/>
  <c r="J84"/>
  <c r="E7"/>
  <c r="E78"/>
  <c i="35" r="J39"/>
  <c r="J38"/>
  <c i="1" r="AY93"/>
  <c i="35" r="J37"/>
  <c i="1" r="AX93"/>
  <c i="35" r="BI117"/>
  <c r="BH117"/>
  <c r="BG117"/>
  <c r="BF117"/>
  <c r="T117"/>
  <c r="T116"/>
  <c r="T115"/>
  <c r="R117"/>
  <c r="R116"/>
  <c r="R115"/>
  <c r="P117"/>
  <c r="P116"/>
  <c r="P115"/>
  <c r="BI113"/>
  <c r="BH113"/>
  <c r="BG113"/>
  <c r="BF113"/>
  <c r="T113"/>
  <c r="T112"/>
  <c r="R113"/>
  <c r="R112"/>
  <c r="P113"/>
  <c r="P112"/>
  <c r="BI109"/>
  <c r="BH109"/>
  <c r="BG109"/>
  <c r="BF109"/>
  <c r="T109"/>
  <c r="R109"/>
  <c r="P109"/>
  <c r="BI106"/>
  <c r="BH106"/>
  <c r="BG106"/>
  <c r="BF106"/>
  <c r="T106"/>
  <c r="R106"/>
  <c r="P106"/>
  <c r="BI102"/>
  <c r="BH102"/>
  <c r="BG102"/>
  <c r="BF102"/>
  <c r="T102"/>
  <c r="R102"/>
  <c r="P102"/>
  <c r="BI99"/>
  <c r="BH99"/>
  <c r="BG99"/>
  <c r="BF99"/>
  <c r="T99"/>
  <c r="R99"/>
  <c r="P99"/>
  <c r="BI93"/>
  <c r="BH93"/>
  <c r="BG93"/>
  <c r="BF93"/>
  <c r="T93"/>
  <c r="R93"/>
  <c r="P93"/>
  <c r="J87"/>
  <c r="J86"/>
  <c r="F86"/>
  <c r="F84"/>
  <c r="E82"/>
  <c r="J59"/>
  <c r="J58"/>
  <c r="F58"/>
  <c r="F56"/>
  <c r="E54"/>
  <c r="J20"/>
  <c r="E20"/>
  <c r="F87"/>
  <c r="J19"/>
  <c r="J14"/>
  <c r="J84"/>
  <c r="E7"/>
  <c r="E50"/>
  <c i="34" r="J39"/>
  <c r="J38"/>
  <c i="1" r="AY92"/>
  <c i="34" r="J37"/>
  <c i="1" r="AX92"/>
  <c i="34" r="BI128"/>
  <c r="BH128"/>
  <c r="BG128"/>
  <c r="BF128"/>
  <c r="T128"/>
  <c r="T127"/>
  <c r="T126"/>
  <c r="R128"/>
  <c r="R127"/>
  <c r="R126"/>
  <c r="P128"/>
  <c r="P127"/>
  <c r="P126"/>
  <c r="BI124"/>
  <c r="BH124"/>
  <c r="BG124"/>
  <c r="BF124"/>
  <c r="T124"/>
  <c r="T123"/>
  <c r="R124"/>
  <c r="R123"/>
  <c r="P124"/>
  <c r="P123"/>
  <c r="BI120"/>
  <c r="BH120"/>
  <c r="BG120"/>
  <c r="BF120"/>
  <c r="T120"/>
  <c r="R120"/>
  <c r="P120"/>
  <c r="BI117"/>
  <c r="BH117"/>
  <c r="BG117"/>
  <c r="BF117"/>
  <c r="T117"/>
  <c r="R117"/>
  <c r="P117"/>
  <c r="BI113"/>
  <c r="BH113"/>
  <c r="BG113"/>
  <c r="BF113"/>
  <c r="T113"/>
  <c r="R113"/>
  <c r="P113"/>
  <c r="BI110"/>
  <c r="BH110"/>
  <c r="BG110"/>
  <c r="BF110"/>
  <c r="T110"/>
  <c r="R110"/>
  <c r="P110"/>
  <c r="BI106"/>
  <c r="BH106"/>
  <c r="BG106"/>
  <c r="BF106"/>
  <c r="T106"/>
  <c r="R106"/>
  <c r="P106"/>
  <c r="BI103"/>
  <c r="BH103"/>
  <c r="BG103"/>
  <c r="BF103"/>
  <c r="T103"/>
  <c r="R103"/>
  <c r="P103"/>
  <c r="BI100"/>
  <c r="BH100"/>
  <c r="BG100"/>
  <c r="BF100"/>
  <c r="T100"/>
  <c r="R100"/>
  <c r="P100"/>
  <c r="BI94"/>
  <c r="BH94"/>
  <c r="BG94"/>
  <c r="BF94"/>
  <c r="T94"/>
  <c r="R94"/>
  <c r="P94"/>
  <c r="J88"/>
  <c r="J87"/>
  <c r="F87"/>
  <c r="F85"/>
  <c r="E83"/>
  <c r="J59"/>
  <c r="J58"/>
  <c r="F58"/>
  <c r="F56"/>
  <c r="E54"/>
  <c r="J20"/>
  <c r="E20"/>
  <c r="F88"/>
  <c r="J19"/>
  <c r="J14"/>
  <c r="J56"/>
  <c r="E7"/>
  <c r="E50"/>
  <c i="33" r="J39"/>
  <c r="J38"/>
  <c i="1" r="AY91"/>
  <c i="33" r="J37"/>
  <c i="1" r="AX91"/>
  <c i="33" r="BI137"/>
  <c r="BH137"/>
  <c r="BG137"/>
  <c r="BF137"/>
  <c r="T137"/>
  <c r="T136"/>
  <c r="T135"/>
  <c r="R137"/>
  <c r="R136"/>
  <c r="R135"/>
  <c r="P137"/>
  <c r="P136"/>
  <c r="P135"/>
  <c r="BI134"/>
  <c r="BH134"/>
  <c r="BG134"/>
  <c r="BF134"/>
  <c r="T134"/>
  <c r="T133"/>
  <c r="R134"/>
  <c r="R133"/>
  <c r="P134"/>
  <c r="P133"/>
  <c r="BI128"/>
  <c r="BH128"/>
  <c r="BG128"/>
  <c r="BF128"/>
  <c r="T128"/>
  <c r="R128"/>
  <c r="P128"/>
  <c r="BI123"/>
  <c r="BH123"/>
  <c r="BG123"/>
  <c r="BF123"/>
  <c r="T123"/>
  <c r="R123"/>
  <c r="P123"/>
  <c r="BI120"/>
  <c r="BH120"/>
  <c r="BG120"/>
  <c r="BF120"/>
  <c r="T120"/>
  <c r="R120"/>
  <c r="P120"/>
  <c r="BI114"/>
  <c r="BH114"/>
  <c r="BG114"/>
  <c r="BF114"/>
  <c r="T114"/>
  <c r="R114"/>
  <c r="P114"/>
  <c r="BI111"/>
  <c r="BH111"/>
  <c r="BG111"/>
  <c r="BF111"/>
  <c r="T111"/>
  <c r="R111"/>
  <c r="P111"/>
  <c r="BI107"/>
  <c r="BH107"/>
  <c r="BG107"/>
  <c r="BF107"/>
  <c r="T107"/>
  <c r="R107"/>
  <c r="P107"/>
  <c r="BI104"/>
  <c r="BH104"/>
  <c r="BG104"/>
  <c r="BF104"/>
  <c r="T104"/>
  <c r="R104"/>
  <c r="P104"/>
  <c r="BI94"/>
  <c r="BH94"/>
  <c r="BG94"/>
  <c r="BF94"/>
  <c r="T94"/>
  <c r="R94"/>
  <c r="P94"/>
  <c r="J88"/>
  <c r="J87"/>
  <c r="F87"/>
  <c r="F85"/>
  <c r="E83"/>
  <c r="J59"/>
  <c r="J58"/>
  <c r="F58"/>
  <c r="F56"/>
  <c r="E54"/>
  <c r="J20"/>
  <c r="E20"/>
  <c r="F88"/>
  <c r="J19"/>
  <c r="J14"/>
  <c r="J85"/>
  <c r="E7"/>
  <c r="E79"/>
  <c i="32" r="J39"/>
  <c r="J38"/>
  <c i="1" r="AY90"/>
  <c i="32" r="J37"/>
  <c i="1" r="AX90"/>
  <c i="32" r="BI123"/>
  <c r="BH123"/>
  <c r="BG123"/>
  <c r="BF123"/>
  <c r="T123"/>
  <c r="T122"/>
  <c r="T121"/>
  <c r="R123"/>
  <c r="R122"/>
  <c r="R121"/>
  <c r="P123"/>
  <c r="P122"/>
  <c r="P121"/>
  <c r="BI116"/>
  <c r="BH116"/>
  <c r="BG116"/>
  <c r="BF116"/>
  <c r="T116"/>
  <c r="T110"/>
  <c r="R116"/>
  <c r="R110"/>
  <c r="P116"/>
  <c r="P110"/>
  <c r="BI111"/>
  <c r="BH111"/>
  <c r="BG111"/>
  <c r="BF111"/>
  <c r="T111"/>
  <c r="R111"/>
  <c r="P111"/>
  <c r="BI107"/>
  <c r="BH107"/>
  <c r="BG107"/>
  <c r="BF107"/>
  <c r="T107"/>
  <c r="R107"/>
  <c r="P107"/>
  <c r="BI104"/>
  <c r="BH104"/>
  <c r="BG104"/>
  <c r="BF104"/>
  <c r="T104"/>
  <c r="R104"/>
  <c r="P104"/>
  <c r="BI100"/>
  <c r="BH100"/>
  <c r="BG100"/>
  <c r="BF100"/>
  <c r="T100"/>
  <c r="R100"/>
  <c r="P100"/>
  <c r="BI97"/>
  <c r="BH97"/>
  <c r="BG97"/>
  <c r="BF97"/>
  <c r="T97"/>
  <c r="R97"/>
  <c r="P97"/>
  <c r="BI93"/>
  <c r="BH93"/>
  <c r="BG93"/>
  <c r="BF93"/>
  <c r="T93"/>
  <c r="R93"/>
  <c r="P93"/>
  <c r="J87"/>
  <c r="J86"/>
  <c r="F86"/>
  <c r="F84"/>
  <c r="E82"/>
  <c r="J59"/>
  <c r="J58"/>
  <c r="F58"/>
  <c r="F56"/>
  <c r="E54"/>
  <c r="J20"/>
  <c r="E20"/>
  <c r="F87"/>
  <c r="J19"/>
  <c r="J14"/>
  <c r="J56"/>
  <c r="E7"/>
  <c r="E50"/>
  <c i="31" r="J39"/>
  <c r="J38"/>
  <c i="1" r="AY89"/>
  <c i="31" r="J37"/>
  <c i="1" r="AX89"/>
  <c i="31" r="BI171"/>
  <c r="BH171"/>
  <c r="BG171"/>
  <c r="BF171"/>
  <c r="T171"/>
  <c r="T170"/>
  <c r="T169"/>
  <c r="R171"/>
  <c r="R170"/>
  <c r="R169"/>
  <c r="P171"/>
  <c r="P170"/>
  <c r="P169"/>
  <c r="BI167"/>
  <c r="BH167"/>
  <c r="BG167"/>
  <c r="BF167"/>
  <c r="T167"/>
  <c r="T166"/>
  <c r="T165"/>
  <c r="R167"/>
  <c r="R166"/>
  <c r="R165"/>
  <c r="P167"/>
  <c r="P166"/>
  <c r="P165"/>
  <c r="BI160"/>
  <c r="BH160"/>
  <c r="BG160"/>
  <c r="BF160"/>
  <c r="T160"/>
  <c r="R160"/>
  <c r="P160"/>
  <c r="BI155"/>
  <c r="BH155"/>
  <c r="BG155"/>
  <c r="BF155"/>
  <c r="T155"/>
  <c r="R155"/>
  <c r="P155"/>
  <c r="BI147"/>
  <c r="BH147"/>
  <c r="BG147"/>
  <c r="BF147"/>
  <c r="T147"/>
  <c r="R147"/>
  <c r="P147"/>
  <c r="BI144"/>
  <c r="BH144"/>
  <c r="BG144"/>
  <c r="BF144"/>
  <c r="T144"/>
  <c r="R144"/>
  <c r="P144"/>
  <c r="BI136"/>
  <c r="BH136"/>
  <c r="BG136"/>
  <c r="BF136"/>
  <c r="T136"/>
  <c r="R136"/>
  <c r="P136"/>
  <c r="BI131"/>
  <c r="BH131"/>
  <c r="BG131"/>
  <c r="BF131"/>
  <c r="T131"/>
  <c r="R131"/>
  <c r="P131"/>
  <c r="BI128"/>
  <c r="BH128"/>
  <c r="BG128"/>
  <c r="BF128"/>
  <c r="T128"/>
  <c r="R128"/>
  <c r="P128"/>
  <c r="BI122"/>
  <c r="BH122"/>
  <c r="BG122"/>
  <c r="BF122"/>
  <c r="T122"/>
  <c r="R122"/>
  <c r="P122"/>
  <c r="BI119"/>
  <c r="BH119"/>
  <c r="BG119"/>
  <c r="BF119"/>
  <c r="T119"/>
  <c r="R119"/>
  <c r="P119"/>
  <c r="BI115"/>
  <c r="BH115"/>
  <c r="BG115"/>
  <c r="BF115"/>
  <c r="T115"/>
  <c r="R115"/>
  <c r="P115"/>
  <c r="BI112"/>
  <c r="BH112"/>
  <c r="BG112"/>
  <c r="BF112"/>
  <c r="T112"/>
  <c r="R112"/>
  <c r="P112"/>
  <c r="BI96"/>
  <c r="BH96"/>
  <c r="BG96"/>
  <c r="BF96"/>
  <c r="T96"/>
  <c r="R96"/>
  <c r="P96"/>
  <c r="J90"/>
  <c r="J89"/>
  <c r="F89"/>
  <c r="F87"/>
  <c r="E85"/>
  <c r="J59"/>
  <c r="J58"/>
  <c r="F58"/>
  <c r="F56"/>
  <c r="E54"/>
  <c r="J20"/>
  <c r="E20"/>
  <c r="F90"/>
  <c r="J19"/>
  <c r="J14"/>
  <c r="J56"/>
  <c r="E7"/>
  <c r="E81"/>
  <c i="30" r="J37"/>
  <c r="J36"/>
  <c i="1" r="AY88"/>
  <c i="30" r="J35"/>
  <c i="1" r="AX88"/>
  <c i="30" r="BI462"/>
  <c r="BH462"/>
  <c r="BG462"/>
  <c r="BF462"/>
  <c r="T462"/>
  <c r="T461"/>
  <c r="R462"/>
  <c r="R461"/>
  <c r="P462"/>
  <c r="P461"/>
  <c r="BI456"/>
  <c r="BH456"/>
  <c r="BG456"/>
  <c r="BF456"/>
  <c r="T456"/>
  <c r="T455"/>
  <c r="R456"/>
  <c r="R455"/>
  <c r="P456"/>
  <c r="P455"/>
  <c r="BI452"/>
  <c r="BH452"/>
  <c r="BG452"/>
  <c r="BF452"/>
  <c r="T452"/>
  <c r="T451"/>
  <c r="R452"/>
  <c r="R451"/>
  <c r="P452"/>
  <c r="P451"/>
  <c r="BI448"/>
  <c r="BH448"/>
  <c r="BG448"/>
  <c r="BF448"/>
  <c r="T448"/>
  <c r="T447"/>
  <c r="R448"/>
  <c r="R447"/>
  <c r="P448"/>
  <c r="P447"/>
  <c r="BI442"/>
  <c r="BH442"/>
  <c r="BG442"/>
  <c r="BF442"/>
  <c r="T442"/>
  <c r="T441"/>
  <c r="R442"/>
  <c r="R441"/>
  <c r="P442"/>
  <c r="P441"/>
  <c r="BI438"/>
  <c r="BH438"/>
  <c r="BG438"/>
  <c r="BF438"/>
  <c r="T438"/>
  <c r="R438"/>
  <c r="P438"/>
  <c r="BI433"/>
  <c r="BH433"/>
  <c r="BG433"/>
  <c r="BF433"/>
  <c r="T433"/>
  <c r="R433"/>
  <c r="P433"/>
  <c r="BI428"/>
  <c r="BH428"/>
  <c r="BG428"/>
  <c r="BF428"/>
  <c r="T428"/>
  <c r="R428"/>
  <c r="P428"/>
  <c r="BI423"/>
  <c r="BH423"/>
  <c r="BG423"/>
  <c r="BF423"/>
  <c r="T423"/>
  <c r="R423"/>
  <c r="P423"/>
  <c r="BI418"/>
  <c r="BH418"/>
  <c r="BG418"/>
  <c r="BF418"/>
  <c r="T418"/>
  <c r="R418"/>
  <c r="P418"/>
  <c r="BI412"/>
  <c r="BH412"/>
  <c r="BG412"/>
  <c r="BF412"/>
  <c r="T412"/>
  <c r="T406"/>
  <c r="R412"/>
  <c r="R406"/>
  <c r="P412"/>
  <c r="P406"/>
  <c r="BI407"/>
  <c r="BH407"/>
  <c r="BG407"/>
  <c r="BF407"/>
  <c r="T407"/>
  <c r="R407"/>
  <c r="P407"/>
  <c r="BI403"/>
  <c r="BH403"/>
  <c r="BG403"/>
  <c r="BF403"/>
  <c r="T403"/>
  <c r="R403"/>
  <c r="P403"/>
  <c r="BI398"/>
  <c r="BH398"/>
  <c r="BG398"/>
  <c r="BF398"/>
  <c r="T398"/>
  <c r="R398"/>
  <c r="P398"/>
  <c r="BI392"/>
  <c r="BH392"/>
  <c r="BG392"/>
  <c r="BF392"/>
  <c r="T392"/>
  <c r="R392"/>
  <c r="P392"/>
  <c r="BI386"/>
  <c r="BH386"/>
  <c r="BG386"/>
  <c r="BF386"/>
  <c r="T386"/>
  <c r="R386"/>
  <c r="P386"/>
  <c r="BI383"/>
  <c r="BH383"/>
  <c r="BG383"/>
  <c r="BF383"/>
  <c r="T383"/>
  <c r="R383"/>
  <c r="P383"/>
  <c r="BI380"/>
  <c r="BH380"/>
  <c r="BG380"/>
  <c r="BF380"/>
  <c r="T380"/>
  <c r="R380"/>
  <c r="P380"/>
  <c r="BI375"/>
  <c r="BH375"/>
  <c r="BG375"/>
  <c r="BF375"/>
  <c r="T375"/>
  <c r="R375"/>
  <c r="P375"/>
  <c r="BI370"/>
  <c r="BH370"/>
  <c r="BG370"/>
  <c r="BF370"/>
  <c r="T370"/>
  <c r="R370"/>
  <c r="P370"/>
  <c r="BI367"/>
  <c r="BH367"/>
  <c r="BG367"/>
  <c r="BF367"/>
  <c r="T367"/>
  <c r="R367"/>
  <c r="P367"/>
  <c r="BI365"/>
  <c r="BH365"/>
  <c r="BG365"/>
  <c r="BF365"/>
  <c r="T365"/>
  <c r="R365"/>
  <c r="P365"/>
  <c r="BI362"/>
  <c r="BH362"/>
  <c r="BG362"/>
  <c r="BF362"/>
  <c r="T362"/>
  <c r="R362"/>
  <c r="P362"/>
  <c r="BI360"/>
  <c r="BH360"/>
  <c r="BG360"/>
  <c r="BF360"/>
  <c r="T360"/>
  <c r="R360"/>
  <c r="P360"/>
  <c r="BI358"/>
  <c r="BH358"/>
  <c r="BG358"/>
  <c r="BF358"/>
  <c r="T358"/>
  <c r="R358"/>
  <c r="P358"/>
  <c r="BI356"/>
  <c r="BH356"/>
  <c r="BG356"/>
  <c r="BF356"/>
  <c r="T356"/>
  <c r="R356"/>
  <c r="P356"/>
  <c r="BI354"/>
  <c r="BH354"/>
  <c r="BG354"/>
  <c r="BF354"/>
  <c r="T354"/>
  <c r="R354"/>
  <c r="P354"/>
  <c r="BI352"/>
  <c r="BH352"/>
  <c r="BG352"/>
  <c r="BF352"/>
  <c r="T352"/>
  <c r="R352"/>
  <c r="P352"/>
  <c r="BI350"/>
  <c r="BH350"/>
  <c r="BG350"/>
  <c r="BF350"/>
  <c r="T350"/>
  <c r="R350"/>
  <c r="P350"/>
  <c r="BI348"/>
  <c r="BH348"/>
  <c r="BG348"/>
  <c r="BF348"/>
  <c r="T348"/>
  <c r="R348"/>
  <c r="P348"/>
  <c r="BI346"/>
  <c r="BH346"/>
  <c r="BG346"/>
  <c r="BF346"/>
  <c r="T346"/>
  <c r="R346"/>
  <c r="P346"/>
  <c r="BI344"/>
  <c r="BH344"/>
  <c r="BG344"/>
  <c r="BF344"/>
  <c r="T344"/>
  <c r="T343"/>
  <c r="R344"/>
  <c r="R343"/>
  <c r="P344"/>
  <c r="P343"/>
  <c r="BI341"/>
  <c r="BH341"/>
  <c r="BG341"/>
  <c r="BF341"/>
  <c r="T341"/>
  <c r="R341"/>
  <c r="P341"/>
  <c r="BI339"/>
  <c r="BH339"/>
  <c r="BG339"/>
  <c r="BF339"/>
  <c r="T339"/>
  <c r="R339"/>
  <c r="P339"/>
  <c r="BI336"/>
  <c r="BH336"/>
  <c r="BG336"/>
  <c r="BF336"/>
  <c r="T336"/>
  <c r="R336"/>
  <c r="P336"/>
  <c r="BI334"/>
  <c r="BH334"/>
  <c r="BG334"/>
  <c r="BF334"/>
  <c r="T334"/>
  <c r="R334"/>
  <c r="P334"/>
  <c r="BI331"/>
  <c r="BH331"/>
  <c r="BG331"/>
  <c r="BF331"/>
  <c r="T331"/>
  <c r="T330"/>
  <c r="R331"/>
  <c r="R330"/>
  <c r="P331"/>
  <c r="P330"/>
  <c r="BI324"/>
  <c r="BH324"/>
  <c r="BG324"/>
  <c r="BF324"/>
  <c r="T324"/>
  <c r="T317"/>
  <c r="R324"/>
  <c r="R317"/>
  <c r="P324"/>
  <c r="P317"/>
  <c r="BI318"/>
  <c r="BH318"/>
  <c r="BG318"/>
  <c r="BF318"/>
  <c r="T318"/>
  <c r="R318"/>
  <c r="P318"/>
  <c r="BI311"/>
  <c r="BH311"/>
  <c r="BG311"/>
  <c r="BF311"/>
  <c r="T311"/>
  <c r="R311"/>
  <c r="P311"/>
  <c r="BI305"/>
  <c r="BH305"/>
  <c r="BG305"/>
  <c r="BF305"/>
  <c r="T305"/>
  <c r="R305"/>
  <c r="P305"/>
  <c r="BI299"/>
  <c r="BH299"/>
  <c r="BG299"/>
  <c r="BF299"/>
  <c r="T299"/>
  <c r="R299"/>
  <c r="P299"/>
  <c r="BI295"/>
  <c r="BH295"/>
  <c r="BG295"/>
  <c r="BF295"/>
  <c r="T295"/>
  <c r="T294"/>
  <c r="R295"/>
  <c r="R294"/>
  <c r="P295"/>
  <c r="P294"/>
  <c r="BI289"/>
  <c r="BH289"/>
  <c r="BG289"/>
  <c r="BF289"/>
  <c r="T289"/>
  <c r="R289"/>
  <c r="P289"/>
  <c r="BI286"/>
  <c r="BH286"/>
  <c r="BG286"/>
  <c r="BF286"/>
  <c r="T286"/>
  <c r="R286"/>
  <c r="P286"/>
  <c r="BI284"/>
  <c r="BH284"/>
  <c r="BG284"/>
  <c r="BF284"/>
  <c r="T284"/>
  <c r="R284"/>
  <c r="P284"/>
  <c r="BI280"/>
  <c r="BH280"/>
  <c r="BG280"/>
  <c r="BF280"/>
  <c r="T280"/>
  <c r="R280"/>
  <c r="P280"/>
  <c r="BI274"/>
  <c r="BH274"/>
  <c r="BG274"/>
  <c r="BF274"/>
  <c r="T274"/>
  <c r="R274"/>
  <c r="P274"/>
  <c r="BI270"/>
  <c r="BH270"/>
  <c r="BG270"/>
  <c r="BF270"/>
  <c r="T270"/>
  <c r="R270"/>
  <c r="P270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58"/>
  <c r="BH258"/>
  <c r="BG258"/>
  <c r="BF258"/>
  <c r="T258"/>
  <c r="R258"/>
  <c r="P258"/>
  <c r="BI253"/>
  <c r="BH253"/>
  <c r="BG253"/>
  <c r="BF253"/>
  <c r="T253"/>
  <c r="R253"/>
  <c r="P253"/>
  <c r="BI250"/>
  <c r="BH250"/>
  <c r="BG250"/>
  <c r="BF250"/>
  <c r="T250"/>
  <c r="R250"/>
  <c r="P250"/>
  <c r="BI245"/>
  <c r="BH245"/>
  <c r="BG245"/>
  <c r="BF245"/>
  <c r="T245"/>
  <c r="R245"/>
  <c r="P245"/>
  <c r="BI240"/>
  <c r="BH240"/>
  <c r="BG240"/>
  <c r="BF240"/>
  <c r="T240"/>
  <c r="R240"/>
  <c r="P240"/>
  <c r="BI235"/>
  <c r="BH235"/>
  <c r="BG235"/>
  <c r="BF235"/>
  <c r="T235"/>
  <c r="R235"/>
  <c r="P235"/>
  <c r="BI230"/>
  <c r="BH230"/>
  <c r="BG230"/>
  <c r="BF230"/>
  <c r="T230"/>
  <c r="R230"/>
  <c r="P230"/>
  <c r="BI224"/>
  <c r="BH224"/>
  <c r="BG224"/>
  <c r="BF224"/>
  <c r="T224"/>
  <c r="R224"/>
  <c r="P224"/>
  <c r="BI219"/>
  <c r="BH219"/>
  <c r="BG219"/>
  <c r="BF219"/>
  <c r="T219"/>
  <c r="R219"/>
  <c r="P219"/>
  <c r="BI214"/>
  <c r="BH214"/>
  <c r="BG214"/>
  <c r="BF214"/>
  <c r="T214"/>
  <c r="R214"/>
  <c r="P214"/>
  <c r="BI209"/>
  <c r="BH209"/>
  <c r="BG209"/>
  <c r="BF209"/>
  <c r="T209"/>
  <c r="R209"/>
  <c r="P209"/>
  <c r="BI203"/>
  <c r="BH203"/>
  <c r="BG203"/>
  <c r="BF203"/>
  <c r="T203"/>
  <c r="R203"/>
  <c r="P203"/>
  <c r="BI198"/>
  <c r="BH198"/>
  <c r="BG198"/>
  <c r="BF198"/>
  <c r="T198"/>
  <c r="R198"/>
  <c r="P198"/>
  <c r="BI193"/>
  <c r="BH193"/>
  <c r="BG193"/>
  <c r="BF193"/>
  <c r="T193"/>
  <c r="R193"/>
  <c r="P193"/>
  <c r="BI187"/>
  <c r="BH187"/>
  <c r="BG187"/>
  <c r="BF187"/>
  <c r="T187"/>
  <c r="R187"/>
  <c r="P187"/>
  <c r="BI182"/>
  <c r="BH182"/>
  <c r="BG182"/>
  <c r="BF182"/>
  <c r="T182"/>
  <c r="R182"/>
  <c r="P182"/>
  <c r="BI176"/>
  <c r="BH176"/>
  <c r="BG176"/>
  <c r="BF176"/>
  <c r="T176"/>
  <c r="R176"/>
  <c r="P176"/>
  <c r="BI171"/>
  <c r="BH171"/>
  <c r="BG171"/>
  <c r="BF171"/>
  <c r="T171"/>
  <c r="R171"/>
  <c r="P171"/>
  <c r="BI165"/>
  <c r="BH165"/>
  <c r="BG165"/>
  <c r="BF165"/>
  <c r="T165"/>
  <c r="R165"/>
  <c r="P165"/>
  <c r="BI159"/>
  <c r="BH159"/>
  <c r="BG159"/>
  <c r="BF159"/>
  <c r="T159"/>
  <c r="R159"/>
  <c r="P159"/>
  <c r="BI153"/>
  <c r="BH153"/>
  <c r="BG153"/>
  <c r="BF153"/>
  <c r="T153"/>
  <c r="R153"/>
  <c r="P153"/>
  <c r="BI146"/>
  <c r="BH146"/>
  <c r="BG146"/>
  <c r="BF146"/>
  <c r="T146"/>
  <c r="R146"/>
  <c r="P146"/>
  <c r="BI140"/>
  <c r="BH140"/>
  <c r="BG140"/>
  <c r="BF140"/>
  <c r="T140"/>
  <c r="R140"/>
  <c r="P140"/>
  <c r="BI135"/>
  <c r="BH135"/>
  <c r="BG135"/>
  <c r="BF135"/>
  <c r="T135"/>
  <c r="R135"/>
  <c r="P135"/>
  <c r="BI131"/>
  <c r="BH131"/>
  <c r="BG131"/>
  <c r="BF131"/>
  <c r="T131"/>
  <c r="R131"/>
  <c r="P131"/>
  <c r="BI127"/>
  <c r="BH127"/>
  <c r="BG127"/>
  <c r="BF127"/>
  <c r="T127"/>
  <c r="R127"/>
  <c r="P127"/>
  <c r="BI124"/>
  <c r="BH124"/>
  <c r="BG124"/>
  <c r="BF124"/>
  <c r="T124"/>
  <c r="R124"/>
  <c r="P124"/>
  <c r="BI118"/>
  <c r="BH118"/>
  <c r="BG118"/>
  <c r="BF118"/>
  <c r="T118"/>
  <c r="R118"/>
  <c r="P118"/>
  <c r="BI110"/>
  <c r="BH110"/>
  <c r="BG110"/>
  <c r="BF110"/>
  <c r="T110"/>
  <c r="R110"/>
  <c r="P110"/>
  <c r="J104"/>
  <c r="J103"/>
  <c r="F103"/>
  <c r="F101"/>
  <c r="E99"/>
  <c r="J55"/>
  <c r="J54"/>
  <c r="F54"/>
  <c r="F52"/>
  <c r="E50"/>
  <c r="J18"/>
  <c r="E18"/>
  <c r="F104"/>
  <c r="J17"/>
  <c r="J12"/>
  <c r="J101"/>
  <c r="E7"/>
  <c r="E48"/>
  <c i="29" r="J39"/>
  <c r="J38"/>
  <c i="1" r="AY86"/>
  <c i="29" r="J37"/>
  <c i="1" r="AX86"/>
  <c i="29" r="BI525"/>
  <c r="BH525"/>
  <c r="BG525"/>
  <c r="BF525"/>
  <c r="T525"/>
  <c r="T524"/>
  <c r="R525"/>
  <c r="R524"/>
  <c r="P525"/>
  <c r="P524"/>
  <c r="BI522"/>
  <c r="BH522"/>
  <c r="BG522"/>
  <c r="BF522"/>
  <c r="T522"/>
  <c r="R522"/>
  <c r="P522"/>
  <c r="BI520"/>
  <c r="BH520"/>
  <c r="BG520"/>
  <c r="BF520"/>
  <c r="T520"/>
  <c r="R520"/>
  <c r="P520"/>
  <c r="BI518"/>
  <c r="BH518"/>
  <c r="BG518"/>
  <c r="BF518"/>
  <c r="T518"/>
  <c r="R518"/>
  <c r="P518"/>
  <c r="BI515"/>
  <c r="BH515"/>
  <c r="BG515"/>
  <c r="BF515"/>
  <c r="T515"/>
  <c r="R515"/>
  <c r="P515"/>
  <c r="BI512"/>
  <c r="BH512"/>
  <c r="BG512"/>
  <c r="BF512"/>
  <c r="T512"/>
  <c r="R512"/>
  <c r="P512"/>
  <c r="BI509"/>
  <c r="BH509"/>
  <c r="BG509"/>
  <c r="BF509"/>
  <c r="T509"/>
  <c r="R509"/>
  <c r="P509"/>
  <c r="BI505"/>
  <c r="BH505"/>
  <c r="BG505"/>
  <c r="BF505"/>
  <c r="T505"/>
  <c r="R505"/>
  <c r="P505"/>
  <c r="BI502"/>
  <c r="BH502"/>
  <c r="BG502"/>
  <c r="BF502"/>
  <c r="T502"/>
  <c r="R502"/>
  <c r="P502"/>
  <c r="BI499"/>
  <c r="BH499"/>
  <c r="BG499"/>
  <c r="BF499"/>
  <c r="T499"/>
  <c r="R499"/>
  <c r="P499"/>
  <c r="BI494"/>
  <c r="BH494"/>
  <c r="BG494"/>
  <c r="BF494"/>
  <c r="T494"/>
  <c r="R494"/>
  <c r="P494"/>
  <c r="BI480"/>
  <c r="BH480"/>
  <c r="BG480"/>
  <c r="BF480"/>
  <c r="T480"/>
  <c r="R480"/>
  <c r="P480"/>
  <c r="BI476"/>
  <c r="BH476"/>
  <c r="BG476"/>
  <c r="BF476"/>
  <c r="T476"/>
  <c r="R476"/>
  <c r="P476"/>
  <c r="BI474"/>
  <c r="BH474"/>
  <c r="BG474"/>
  <c r="BF474"/>
  <c r="T474"/>
  <c r="R474"/>
  <c r="P474"/>
  <c r="BI469"/>
  <c r="BH469"/>
  <c r="BG469"/>
  <c r="BF469"/>
  <c r="T469"/>
  <c r="R469"/>
  <c r="P469"/>
  <c r="BI467"/>
  <c r="BH467"/>
  <c r="BG467"/>
  <c r="BF467"/>
  <c r="T467"/>
  <c r="R467"/>
  <c r="P467"/>
  <c r="BI465"/>
  <c r="BH465"/>
  <c r="BG465"/>
  <c r="BF465"/>
  <c r="T465"/>
  <c r="R465"/>
  <c r="P465"/>
  <c r="BI462"/>
  <c r="BH462"/>
  <c r="BG462"/>
  <c r="BF462"/>
  <c r="T462"/>
  <c r="R462"/>
  <c r="P462"/>
  <c r="BI460"/>
  <c r="BH460"/>
  <c r="BG460"/>
  <c r="BF460"/>
  <c r="T460"/>
  <c r="R460"/>
  <c r="P460"/>
  <c r="BI458"/>
  <c r="BH458"/>
  <c r="BG458"/>
  <c r="BF458"/>
  <c r="T458"/>
  <c r="R458"/>
  <c r="P458"/>
  <c r="BI445"/>
  <c r="BH445"/>
  <c r="BG445"/>
  <c r="BF445"/>
  <c r="T445"/>
  <c r="R445"/>
  <c r="P445"/>
  <c r="BI443"/>
  <c r="BH443"/>
  <c r="BG443"/>
  <c r="BF443"/>
  <c r="T443"/>
  <c r="R443"/>
  <c r="P443"/>
  <c r="BI441"/>
  <c r="BH441"/>
  <c r="BG441"/>
  <c r="BF441"/>
  <c r="T441"/>
  <c r="R441"/>
  <c r="P441"/>
  <c r="BI427"/>
  <c r="BH427"/>
  <c r="BG427"/>
  <c r="BF427"/>
  <c r="T427"/>
  <c r="R427"/>
  <c r="P427"/>
  <c r="BI425"/>
  <c r="BH425"/>
  <c r="BG425"/>
  <c r="BF425"/>
  <c r="T425"/>
  <c r="R425"/>
  <c r="P425"/>
  <c r="BI423"/>
  <c r="BH423"/>
  <c r="BG423"/>
  <c r="BF423"/>
  <c r="T423"/>
  <c r="R423"/>
  <c r="P423"/>
  <c r="BI406"/>
  <c r="BH406"/>
  <c r="BG406"/>
  <c r="BF406"/>
  <c r="T406"/>
  <c r="R406"/>
  <c r="P406"/>
  <c r="BI403"/>
  <c r="BH403"/>
  <c r="BG403"/>
  <c r="BF403"/>
  <c r="T403"/>
  <c r="R403"/>
  <c r="P403"/>
  <c r="BI396"/>
  <c r="BH396"/>
  <c r="BG396"/>
  <c r="BF396"/>
  <c r="T396"/>
  <c r="R396"/>
  <c r="P396"/>
  <c r="BI393"/>
  <c r="BH393"/>
  <c r="BG393"/>
  <c r="BF393"/>
  <c r="T393"/>
  <c r="R393"/>
  <c r="P393"/>
  <c r="BI392"/>
  <c r="BH392"/>
  <c r="BG392"/>
  <c r="BF392"/>
  <c r="T392"/>
  <c r="R392"/>
  <c r="P392"/>
  <c r="BI390"/>
  <c r="BH390"/>
  <c r="BG390"/>
  <c r="BF390"/>
  <c r="T390"/>
  <c r="R390"/>
  <c r="P390"/>
  <c r="BI389"/>
  <c r="BH389"/>
  <c r="BG389"/>
  <c r="BF389"/>
  <c r="T389"/>
  <c r="R389"/>
  <c r="P389"/>
  <c r="BI387"/>
  <c r="BH387"/>
  <c r="BG387"/>
  <c r="BF387"/>
  <c r="T387"/>
  <c r="R387"/>
  <c r="P387"/>
  <c r="BI386"/>
  <c r="BH386"/>
  <c r="BG386"/>
  <c r="BF386"/>
  <c r="T386"/>
  <c r="R386"/>
  <c r="P386"/>
  <c r="BI383"/>
  <c r="BH383"/>
  <c r="BG383"/>
  <c r="BF383"/>
  <c r="T383"/>
  <c r="R383"/>
  <c r="P383"/>
  <c r="BI381"/>
  <c r="BH381"/>
  <c r="BG381"/>
  <c r="BF381"/>
  <c r="T381"/>
  <c r="R381"/>
  <c r="P381"/>
  <c r="BI371"/>
  <c r="BH371"/>
  <c r="BG371"/>
  <c r="BF371"/>
  <c r="T371"/>
  <c r="R371"/>
  <c r="P371"/>
  <c r="BI369"/>
  <c r="BH369"/>
  <c r="BG369"/>
  <c r="BF369"/>
  <c r="T369"/>
  <c r="R369"/>
  <c r="P369"/>
  <c r="BI365"/>
  <c r="BH365"/>
  <c r="BG365"/>
  <c r="BF365"/>
  <c r="T365"/>
  <c r="R365"/>
  <c r="P365"/>
  <c r="BI362"/>
  <c r="BH362"/>
  <c r="BG362"/>
  <c r="BF362"/>
  <c r="T362"/>
  <c r="R362"/>
  <c r="P362"/>
  <c r="BI359"/>
  <c r="BH359"/>
  <c r="BG359"/>
  <c r="BF359"/>
  <c r="T359"/>
  <c r="R359"/>
  <c r="P359"/>
  <c r="BI356"/>
  <c r="BH356"/>
  <c r="BG356"/>
  <c r="BF356"/>
  <c r="T356"/>
  <c r="R356"/>
  <c r="P356"/>
  <c r="BI353"/>
  <c r="BH353"/>
  <c r="BG353"/>
  <c r="BF353"/>
  <c r="T353"/>
  <c r="R353"/>
  <c r="P353"/>
  <c r="BI350"/>
  <c r="BH350"/>
  <c r="BG350"/>
  <c r="BF350"/>
  <c r="T350"/>
  <c r="R350"/>
  <c r="P350"/>
  <c r="BI346"/>
  <c r="BH346"/>
  <c r="BG346"/>
  <c r="BF346"/>
  <c r="T346"/>
  <c r="R346"/>
  <c r="P346"/>
  <c r="BI341"/>
  <c r="BH341"/>
  <c r="BG341"/>
  <c r="BF341"/>
  <c r="T341"/>
  <c r="R341"/>
  <c r="P341"/>
  <c r="BI338"/>
  <c r="BH338"/>
  <c r="BG338"/>
  <c r="BF338"/>
  <c r="T338"/>
  <c r="R338"/>
  <c r="P338"/>
  <c r="BI335"/>
  <c r="BH335"/>
  <c r="BG335"/>
  <c r="BF335"/>
  <c r="T335"/>
  <c r="R335"/>
  <c r="P335"/>
  <c r="BI332"/>
  <c r="BH332"/>
  <c r="BG332"/>
  <c r="BF332"/>
  <c r="T332"/>
  <c r="R332"/>
  <c r="P332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19"/>
  <c r="BH319"/>
  <c r="BG319"/>
  <c r="BF319"/>
  <c r="T319"/>
  <c r="R319"/>
  <c r="P319"/>
  <c r="BI315"/>
  <c r="BH315"/>
  <c r="BG315"/>
  <c r="BF315"/>
  <c r="T315"/>
  <c r="R315"/>
  <c r="P315"/>
  <c r="BI307"/>
  <c r="BH307"/>
  <c r="BG307"/>
  <c r="BF307"/>
  <c r="T307"/>
  <c r="T306"/>
  <c r="R307"/>
  <c r="R306"/>
  <c r="P307"/>
  <c r="P306"/>
  <c r="BI301"/>
  <c r="BH301"/>
  <c r="BG301"/>
  <c r="BF301"/>
  <c r="T301"/>
  <c r="R301"/>
  <c r="P301"/>
  <c r="BI285"/>
  <c r="BH285"/>
  <c r="BG285"/>
  <c r="BF285"/>
  <c r="T285"/>
  <c r="R285"/>
  <c r="P285"/>
  <c r="BI281"/>
  <c r="BH281"/>
  <c r="BG281"/>
  <c r="BF281"/>
  <c r="T281"/>
  <c r="R281"/>
  <c r="P281"/>
  <c r="BI275"/>
  <c r="BH275"/>
  <c r="BG275"/>
  <c r="BF275"/>
  <c r="T275"/>
  <c r="R275"/>
  <c r="P275"/>
  <c r="BI272"/>
  <c r="BH272"/>
  <c r="BG272"/>
  <c r="BF272"/>
  <c r="T272"/>
  <c r="R272"/>
  <c r="P272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49"/>
  <c r="BH249"/>
  <c r="BG249"/>
  <c r="BF249"/>
  <c r="T249"/>
  <c r="R249"/>
  <c r="P249"/>
  <c r="BI244"/>
  <c r="BH244"/>
  <c r="BG244"/>
  <c r="BF244"/>
  <c r="T244"/>
  <c r="R244"/>
  <c r="P244"/>
  <c r="BI240"/>
  <c r="BH240"/>
  <c r="BG240"/>
  <c r="BF240"/>
  <c r="T240"/>
  <c r="R240"/>
  <c r="P240"/>
  <c r="BI235"/>
  <c r="BH235"/>
  <c r="BG235"/>
  <c r="BF235"/>
  <c r="T235"/>
  <c r="R235"/>
  <c r="P235"/>
  <c r="BI231"/>
  <c r="BH231"/>
  <c r="BG231"/>
  <c r="BF231"/>
  <c r="T231"/>
  <c r="R231"/>
  <c r="P231"/>
  <c r="BI228"/>
  <c r="BH228"/>
  <c r="BG228"/>
  <c r="BF228"/>
  <c r="T228"/>
  <c r="R228"/>
  <c r="P228"/>
  <c r="BI223"/>
  <c r="BH223"/>
  <c r="BG223"/>
  <c r="BF223"/>
  <c r="T223"/>
  <c r="R223"/>
  <c r="P223"/>
  <c r="BI217"/>
  <c r="BH217"/>
  <c r="BG217"/>
  <c r="BF217"/>
  <c r="T217"/>
  <c r="T216"/>
  <c r="R217"/>
  <c r="R216"/>
  <c r="P217"/>
  <c r="P216"/>
  <c r="BI193"/>
  <c r="BH193"/>
  <c r="BG193"/>
  <c r="BF193"/>
  <c r="T193"/>
  <c r="R193"/>
  <c r="P193"/>
  <c r="BI175"/>
  <c r="BH175"/>
  <c r="BG175"/>
  <c r="BF175"/>
  <c r="T175"/>
  <c r="R175"/>
  <c r="P175"/>
  <c r="BI167"/>
  <c r="BH167"/>
  <c r="BG167"/>
  <c r="BF167"/>
  <c r="T167"/>
  <c r="R167"/>
  <c r="P167"/>
  <c r="BI163"/>
  <c r="BH163"/>
  <c r="BG163"/>
  <c r="BF163"/>
  <c r="T163"/>
  <c r="T162"/>
  <c r="R163"/>
  <c r="R162"/>
  <c r="P163"/>
  <c r="P162"/>
  <c r="BI156"/>
  <c r="BH156"/>
  <c r="BG156"/>
  <c r="BF156"/>
  <c r="T156"/>
  <c r="R156"/>
  <c r="P156"/>
  <c r="BI152"/>
  <c r="BH152"/>
  <c r="BG152"/>
  <c r="BF152"/>
  <c r="T152"/>
  <c r="R152"/>
  <c r="P152"/>
  <c r="BI148"/>
  <c r="BH148"/>
  <c r="BG148"/>
  <c r="BF148"/>
  <c r="T148"/>
  <c r="R148"/>
  <c r="P148"/>
  <c r="BI145"/>
  <c r="BH145"/>
  <c r="BG145"/>
  <c r="BF145"/>
  <c r="T145"/>
  <c r="R145"/>
  <c r="P145"/>
  <c r="BI124"/>
  <c r="BH124"/>
  <c r="BG124"/>
  <c r="BF124"/>
  <c r="T124"/>
  <c r="R124"/>
  <c r="P124"/>
  <c r="BI121"/>
  <c r="BH121"/>
  <c r="BG121"/>
  <c r="BF121"/>
  <c r="T121"/>
  <c r="R121"/>
  <c r="P121"/>
  <c r="BI108"/>
  <c r="BH108"/>
  <c r="BG108"/>
  <c r="BF108"/>
  <c r="T108"/>
  <c r="R108"/>
  <c r="P108"/>
  <c r="J101"/>
  <c r="J100"/>
  <c r="F100"/>
  <c r="F98"/>
  <c r="E96"/>
  <c r="J59"/>
  <c r="J58"/>
  <c r="F58"/>
  <c r="F56"/>
  <c r="E54"/>
  <c r="J20"/>
  <c r="E20"/>
  <c r="F101"/>
  <c r="J19"/>
  <c r="J14"/>
  <c r="J56"/>
  <c r="E7"/>
  <c r="E92"/>
  <c i="28" r="T103"/>
  <c r="P103"/>
  <c r="J39"/>
  <c r="J38"/>
  <c i="1" r="AY85"/>
  <c i="28" r="J37"/>
  <c i="1" r="AX85"/>
  <c i="28" r="BI258"/>
  <c r="BH258"/>
  <c r="BG258"/>
  <c r="BF258"/>
  <c r="T258"/>
  <c r="T257"/>
  <c r="R258"/>
  <c r="R257"/>
  <c r="P258"/>
  <c r="P257"/>
  <c r="BI253"/>
  <c r="BH253"/>
  <c r="BG253"/>
  <c r="BF253"/>
  <c r="T253"/>
  <c r="R253"/>
  <c r="P253"/>
  <c r="BI251"/>
  <c r="BH251"/>
  <c r="BG251"/>
  <c r="BF251"/>
  <c r="T251"/>
  <c r="R251"/>
  <c r="P251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83"/>
  <c r="BH183"/>
  <c r="BG183"/>
  <c r="BF183"/>
  <c r="T183"/>
  <c r="R183"/>
  <c r="P183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5"/>
  <c r="BH165"/>
  <c r="BG165"/>
  <c r="BF165"/>
  <c r="T165"/>
  <c r="R165"/>
  <c r="P165"/>
  <c r="BI159"/>
  <c r="BH159"/>
  <c r="BG159"/>
  <c r="BF159"/>
  <c r="T159"/>
  <c r="R159"/>
  <c r="P159"/>
  <c r="BI153"/>
  <c r="BH153"/>
  <c r="BG153"/>
  <c r="BF153"/>
  <c r="T153"/>
  <c r="R153"/>
  <c r="P153"/>
  <c r="BI150"/>
  <c r="BH150"/>
  <c r="BG150"/>
  <c r="BF150"/>
  <c r="T150"/>
  <c r="R150"/>
  <c r="P150"/>
  <c r="BI144"/>
  <c r="BH144"/>
  <c r="BG144"/>
  <c r="BF144"/>
  <c r="T144"/>
  <c r="T130"/>
  <c r="R144"/>
  <c r="R130"/>
  <c r="P144"/>
  <c r="P130"/>
  <c r="BI136"/>
  <c r="BH136"/>
  <c r="BG136"/>
  <c r="BF136"/>
  <c r="T136"/>
  <c r="R136"/>
  <c r="P136"/>
  <c r="BI131"/>
  <c r="BH131"/>
  <c r="BG131"/>
  <c r="BF131"/>
  <c r="T131"/>
  <c r="R131"/>
  <c r="P131"/>
  <c r="BI127"/>
  <c r="BH127"/>
  <c r="BG127"/>
  <c r="BF127"/>
  <c r="T127"/>
  <c r="R127"/>
  <c r="P127"/>
  <c r="BI122"/>
  <c r="BH122"/>
  <c r="BG122"/>
  <c r="BF122"/>
  <c r="T122"/>
  <c r="R122"/>
  <c r="P122"/>
  <c r="BI104"/>
  <c r="BH104"/>
  <c r="BG104"/>
  <c r="BF104"/>
  <c r="T104"/>
  <c r="R104"/>
  <c r="R103"/>
  <c r="P104"/>
  <c r="BI100"/>
  <c r="BH100"/>
  <c r="BG100"/>
  <c r="BF100"/>
  <c r="T100"/>
  <c r="T99"/>
  <c r="R100"/>
  <c r="R99"/>
  <c r="P100"/>
  <c r="P99"/>
  <c r="J93"/>
  <c r="J92"/>
  <c r="F92"/>
  <c r="F90"/>
  <c r="E88"/>
  <c r="J59"/>
  <c r="J58"/>
  <c r="F58"/>
  <c r="F56"/>
  <c r="E54"/>
  <c r="J20"/>
  <c r="E20"/>
  <c r="F93"/>
  <c r="J19"/>
  <c r="J14"/>
  <c r="J90"/>
  <c r="E7"/>
  <c r="E50"/>
  <c i="27" r="J39"/>
  <c r="J38"/>
  <c i="1" r="AY84"/>
  <c i="27" r="J37"/>
  <c i="1" r="AX84"/>
  <c i="27" r="BI253"/>
  <c r="BH253"/>
  <c r="BG253"/>
  <c r="BF253"/>
  <c r="T253"/>
  <c r="R253"/>
  <c r="P253"/>
  <c r="BI252"/>
  <c r="BH252"/>
  <c r="BG252"/>
  <c r="BF252"/>
  <c r="T252"/>
  <c r="R252"/>
  <c r="P252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3"/>
  <c r="BH243"/>
  <c r="BG243"/>
  <c r="BF243"/>
  <c r="T243"/>
  <c r="R243"/>
  <c r="P243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3"/>
  <c r="BH233"/>
  <c r="BG233"/>
  <c r="BF233"/>
  <c r="T233"/>
  <c r="T232"/>
  <c r="R233"/>
  <c r="R232"/>
  <c r="P233"/>
  <c r="P232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6"/>
  <c r="BH216"/>
  <c r="BG216"/>
  <c r="BF216"/>
  <c r="T216"/>
  <c r="R216"/>
  <c r="P216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4"/>
  <c r="BH204"/>
  <c r="BG204"/>
  <c r="BF204"/>
  <c r="T204"/>
  <c r="R204"/>
  <c r="P204"/>
  <c r="BI200"/>
  <c r="BH200"/>
  <c r="BG200"/>
  <c r="BF200"/>
  <c r="T200"/>
  <c r="R200"/>
  <c r="P200"/>
  <c r="BI196"/>
  <c r="BH196"/>
  <c r="BG196"/>
  <c r="BF196"/>
  <c r="T196"/>
  <c r="R196"/>
  <c r="P196"/>
  <c r="BI193"/>
  <c r="BH193"/>
  <c r="BG193"/>
  <c r="BF193"/>
  <c r="T193"/>
  <c r="R193"/>
  <c r="P193"/>
  <c r="BI190"/>
  <c r="BH190"/>
  <c r="BG190"/>
  <c r="BF190"/>
  <c r="T190"/>
  <c r="R190"/>
  <c r="P190"/>
  <c r="BI188"/>
  <c r="BH188"/>
  <c r="BG188"/>
  <c r="BF188"/>
  <c r="T188"/>
  <c r="R188"/>
  <c r="P188"/>
  <c r="BI185"/>
  <c r="BH185"/>
  <c r="BG185"/>
  <c r="BF185"/>
  <c r="T185"/>
  <c r="R185"/>
  <c r="P185"/>
  <c r="BI182"/>
  <c r="BH182"/>
  <c r="BG182"/>
  <c r="BF182"/>
  <c r="T182"/>
  <c r="R182"/>
  <c r="P182"/>
  <c r="BI179"/>
  <c r="BH179"/>
  <c r="BG179"/>
  <c r="BF179"/>
  <c r="T179"/>
  <c r="R179"/>
  <c r="P179"/>
  <c r="BI176"/>
  <c r="BH176"/>
  <c r="BG176"/>
  <c r="BF176"/>
  <c r="T176"/>
  <c r="R176"/>
  <c r="P176"/>
  <c r="BI172"/>
  <c r="BH172"/>
  <c r="BG172"/>
  <c r="BF172"/>
  <c r="T172"/>
  <c r="R172"/>
  <c r="P172"/>
  <c r="BI166"/>
  <c r="BH166"/>
  <c r="BG166"/>
  <c r="BF166"/>
  <c r="T166"/>
  <c r="R166"/>
  <c r="P166"/>
  <c r="BI161"/>
  <c r="BH161"/>
  <c r="BG161"/>
  <c r="BF161"/>
  <c r="T161"/>
  <c r="R161"/>
  <c r="P161"/>
  <c r="BI156"/>
  <c r="BH156"/>
  <c r="BG156"/>
  <c r="BF156"/>
  <c r="T156"/>
  <c r="R156"/>
  <c r="P156"/>
  <c r="BI153"/>
  <c r="BH153"/>
  <c r="BG153"/>
  <c r="BF153"/>
  <c r="T153"/>
  <c r="R153"/>
  <c r="P153"/>
  <c r="BI148"/>
  <c r="BH148"/>
  <c r="BG148"/>
  <c r="BF148"/>
  <c r="T148"/>
  <c r="R148"/>
  <c r="P148"/>
  <c r="BI142"/>
  <c r="BH142"/>
  <c r="BG142"/>
  <c r="BF142"/>
  <c r="T142"/>
  <c r="T129"/>
  <c r="R142"/>
  <c r="R129"/>
  <c r="P142"/>
  <c r="P129"/>
  <c r="BI135"/>
  <c r="BH135"/>
  <c r="BG135"/>
  <c r="BF135"/>
  <c r="T135"/>
  <c r="R135"/>
  <c r="P135"/>
  <c r="BI130"/>
  <c r="BH130"/>
  <c r="BG130"/>
  <c r="BF130"/>
  <c r="T130"/>
  <c r="R130"/>
  <c r="P130"/>
  <c r="BI126"/>
  <c r="BH126"/>
  <c r="BG126"/>
  <c r="BF126"/>
  <c r="T126"/>
  <c r="R126"/>
  <c r="P126"/>
  <c r="BI122"/>
  <c r="BH122"/>
  <c r="BG122"/>
  <c r="BF122"/>
  <c r="T122"/>
  <c r="R122"/>
  <c r="P122"/>
  <c r="BI110"/>
  <c r="BH110"/>
  <c r="BG110"/>
  <c r="BF110"/>
  <c r="T110"/>
  <c r="T109"/>
  <c r="R110"/>
  <c r="R109"/>
  <c r="P110"/>
  <c r="P109"/>
  <c r="BI106"/>
  <c r="BH106"/>
  <c r="BG106"/>
  <c r="BF106"/>
  <c r="T106"/>
  <c r="R106"/>
  <c r="P106"/>
  <c r="BI102"/>
  <c r="BH102"/>
  <c r="BG102"/>
  <c r="BF102"/>
  <c r="T102"/>
  <c r="R102"/>
  <c r="P102"/>
  <c r="J95"/>
  <c r="J94"/>
  <c r="F94"/>
  <c r="F92"/>
  <c r="E90"/>
  <c r="J59"/>
  <c r="J58"/>
  <c r="F58"/>
  <c r="F56"/>
  <c r="E54"/>
  <c r="J20"/>
  <c r="E20"/>
  <c r="F59"/>
  <c r="J19"/>
  <c r="J14"/>
  <c r="J92"/>
  <c r="E7"/>
  <c r="E50"/>
  <c i="26" r="J39"/>
  <c r="J38"/>
  <c i="1" r="AY82"/>
  <c i="26" r="J37"/>
  <c i="1" r="AX82"/>
  <c i="26" r="BI476"/>
  <c r="BH476"/>
  <c r="BG476"/>
  <c r="BF476"/>
  <c r="T476"/>
  <c r="T475"/>
  <c r="R476"/>
  <c r="R475"/>
  <c r="P476"/>
  <c r="P475"/>
  <c r="BI473"/>
  <c r="BH473"/>
  <c r="BG473"/>
  <c r="BF473"/>
  <c r="T473"/>
  <c r="R473"/>
  <c r="P473"/>
  <c r="BI471"/>
  <c r="BH471"/>
  <c r="BG471"/>
  <c r="BF471"/>
  <c r="T471"/>
  <c r="R471"/>
  <c r="P471"/>
  <c r="BI468"/>
  <c r="BH468"/>
  <c r="BG468"/>
  <c r="BF468"/>
  <c r="T468"/>
  <c r="R468"/>
  <c r="P468"/>
  <c r="BI465"/>
  <c r="BH465"/>
  <c r="BG465"/>
  <c r="BF465"/>
  <c r="T465"/>
  <c r="R465"/>
  <c r="P465"/>
  <c r="BI462"/>
  <c r="BH462"/>
  <c r="BG462"/>
  <c r="BF462"/>
  <c r="T462"/>
  <c r="R462"/>
  <c r="P462"/>
  <c r="BI458"/>
  <c r="BH458"/>
  <c r="BG458"/>
  <c r="BF458"/>
  <c r="T458"/>
  <c r="R458"/>
  <c r="P458"/>
  <c r="BI455"/>
  <c r="BH455"/>
  <c r="BG455"/>
  <c r="BF455"/>
  <c r="T455"/>
  <c r="R455"/>
  <c r="P455"/>
  <c r="BI452"/>
  <c r="BH452"/>
  <c r="BG452"/>
  <c r="BF452"/>
  <c r="T452"/>
  <c r="R452"/>
  <c r="P452"/>
  <c r="BI447"/>
  <c r="BH447"/>
  <c r="BG447"/>
  <c r="BF447"/>
  <c r="T447"/>
  <c r="R447"/>
  <c r="P447"/>
  <c r="BI438"/>
  <c r="BH438"/>
  <c r="BG438"/>
  <c r="BF438"/>
  <c r="T438"/>
  <c r="R438"/>
  <c r="P438"/>
  <c r="BI435"/>
  <c r="BH435"/>
  <c r="BG435"/>
  <c r="BF435"/>
  <c r="T435"/>
  <c r="R435"/>
  <c r="P435"/>
  <c r="BI429"/>
  <c r="BH429"/>
  <c r="BG429"/>
  <c r="BF429"/>
  <c r="T429"/>
  <c r="R429"/>
  <c r="P429"/>
  <c r="BI424"/>
  <c r="BH424"/>
  <c r="BG424"/>
  <c r="BF424"/>
  <c r="T424"/>
  <c r="R424"/>
  <c r="P424"/>
  <c r="BI422"/>
  <c r="BH422"/>
  <c r="BG422"/>
  <c r="BF422"/>
  <c r="T422"/>
  <c r="R422"/>
  <c r="P422"/>
  <c r="BI417"/>
  <c r="BH417"/>
  <c r="BG417"/>
  <c r="BF417"/>
  <c r="T417"/>
  <c r="R417"/>
  <c r="P417"/>
  <c r="BI414"/>
  <c r="BH414"/>
  <c r="BG414"/>
  <c r="BF414"/>
  <c r="T414"/>
  <c r="R414"/>
  <c r="P414"/>
  <c r="BI412"/>
  <c r="BH412"/>
  <c r="BG412"/>
  <c r="BF412"/>
  <c r="T412"/>
  <c r="R412"/>
  <c r="P412"/>
  <c r="BI406"/>
  <c r="BH406"/>
  <c r="BG406"/>
  <c r="BF406"/>
  <c r="T406"/>
  <c r="R406"/>
  <c r="P406"/>
  <c r="BI403"/>
  <c r="BH403"/>
  <c r="BG403"/>
  <c r="BF403"/>
  <c r="T403"/>
  <c r="R403"/>
  <c r="P403"/>
  <c r="BI400"/>
  <c r="BH400"/>
  <c r="BG400"/>
  <c r="BF400"/>
  <c r="T400"/>
  <c r="R400"/>
  <c r="P400"/>
  <c r="BI396"/>
  <c r="BH396"/>
  <c r="BG396"/>
  <c r="BF396"/>
  <c r="T396"/>
  <c r="R396"/>
  <c r="P396"/>
  <c r="BI394"/>
  <c r="BH394"/>
  <c r="BG394"/>
  <c r="BF394"/>
  <c r="T394"/>
  <c r="R394"/>
  <c r="P394"/>
  <c r="BI390"/>
  <c r="BH390"/>
  <c r="BG390"/>
  <c r="BF390"/>
  <c r="T390"/>
  <c r="R390"/>
  <c r="P390"/>
  <c r="BI388"/>
  <c r="BH388"/>
  <c r="BG388"/>
  <c r="BF388"/>
  <c r="T388"/>
  <c r="R388"/>
  <c r="P388"/>
  <c r="BI383"/>
  <c r="BH383"/>
  <c r="BG383"/>
  <c r="BF383"/>
  <c r="T383"/>
  <c r="R383"/>
  <c r="P383"/>
  <c r="BI382"/>
  <c r="BH382"/>
  <c r="BG382"/>
  <c r="BF382"/>
  <c r="T382"/>
  <c r="R382"/>
  <c r="P382"/>
  <c r="BI376"/>
  <c r="BH376"/>
  <c r="BG376"/>
  <c r="BF376"/>
  <c r="T376"/>
  <c r="R376"/>
  <c r="P376"/>
  <c r="BI374"/>
  <c r="BH374"/>
  <c r="BG374"/>
  <c r="BF374"/>
  <c r="T374"/>
  <c r="R374"/>
  <c r="P374"/>
  <c r="BI373"/>
  <c r="BH373"/>
  <c r="BG373"/>
  <c r="BF373"/>
  <c r="T373"/>
  <c r="R373"/>
  <c r="P373"/>
  <c r="BI371"/>
  <c r="BH371"/>
  <c r="BG371"/>
  <c r="BF371"/>
  <c r="T371"/>
  <c r="R371"/>
  <c r="P371"/>
  <c r="BI370"/>
  <c r="BH370"/>
  <c r="BG370"/>
  <c r="BF370"/>
  <c r="T370"/>
  <c r="R370"/>
  <c r="P370"/>
  <c r="BI369"/>
  <c r="BH369"/>
  <c r="BG369"/>
  <c r="BF369"/>
  <c r="T369"/>
  <c r="R369"/>
  <c r="P369"/>
  <c r="BI368"/>
  <c r="BH368"/>
  <c r="BG368"/>
  <c r="BF368"/>
  <c r="T368"/>
  <c r="R368"/>
  <c r="P368"/>
  <c r="BI366"/>
  <c r="BH366"/>
  <c r="BG366"/>
  <c r="BF366"/>
  <c r="T366"/>
  <c r="R366"/>
  <c r="P366"/>
  <c r="BI364"/>
  <c r="BH364"/>
  <c r="BG364"/>
  <c r="BF364"/>
  <c r="T364"/>
  <c r="R364"/>
  <c r="P364"/>
  <c r="BI361"/>
  <c r="BH361"/>
  <c r="BG361"/>
  <c r="BF361"/>
  <c r="T361"/>
  <c r="R361"/>
  <c r="P361"/>
  <c r="BI359"/>
  <c r="BH359"/>
  <c r="BG359"/>
  <c r="BF359"/>
  <c r="T359"/>
  <c r="R359"/>
  <c r="P359"/>
  <c r="BI349"/>
  <c r="BH349"/>
  <c r="BG349"/>
  <c r="BF349"/>
  <c r="T349"/>
  <c r="R349"/>
  <c r="P349"/>
  <c r="BI347"/>
  <c r="BH347"/>
  <c r="BG347"/>
  <c r="BF347"/>
  <c r="T347"/>
  <c r="R347"/>
  <c r="P347"/>
  <c r="BI344"/>
  <c r="BH344"/>
  <c r="BG344"/>
  <c r="BF344"/>
  <c r="T344"/>
  <c r="R344"/>
  <c r="P344"/>
  <c r="BI339"/>
  <c r="BH339"/>
  <c r="BG339"/>
  <c r="BF339"/>
  <c r="T339"/>
  <c r="R339"/>
  <c r="P339"/>
  <c r="BI336"/>
  <c r="BH336"/>
  <c r="BG336"/>
  <c r="BF336"/>
  <c r="T336"/>
  <c r="R336"/>
  <c r="P336"/>
  <c r="BI332"/>
  <c r="BH332"/>
  <c r="BG332"/>
  <c r="BF332"/>
  <c r="T332"/>
  <c r="R332"/>
  <c r="P332"/>
  <c r="BI329"/>
  <c r="BH329"/>
  <c r="BG329"/>
  <c r="BF329"/>
  <c r="T329"/>
  <c r="R329"/>
  <c r="P329"/>
  <c r="BI326"/>
  <c r="BH326"/>
  <c r="BG326"/>
  <c r="BF326"/>
  <c r="T326"/>
  <c r="R326"/>
  <c r="P326"/>
  <c r="BI323"/>
  <c r="BH323"/>
  <c r="BG323"/>
  <c r="BF323"/>
  <c r="T323"/>
  <c r="R323"/>
  <c r="P323"/>
  <c r="BI319"/>
  <c r="BH319"/>
  <c r="BG319"/>
  <c r="BF319"/>
  <c r="T319"/>
  <c r="R319"/>
  <c r="P319"/>
  <c r="BI316"/>
  <c r="BH316"/>
  <c r="BG316"/>
  <c r="BF316"/>
  <c r="T316"/>
  <c r="R316"/>
  <c r="P316"/>
  <c r="BI313"/>
  <c r="BH313"/>
  <c r="BG313"/>
  <c r="BF313"/>
  <c r="T313"/>
  <c r="R313"/>
  <c r="P313"/>
  <c r="BI308"/>
  <c r="BH308"/>
  <c r="BG308"/>
  <c r="BF308"/>
  <c r="T308"/>
  <c r="R308"/>
  <c r="P308"/>
  <c r="BI304"/>
  <c r="BH304"/>
  <c r="BG304"/>
  <c r="BF304"/>
  <c r="T304"/>
  <c r="R304"/>
  <c r="P304"/>
  <c r="BI298"/>
  <c r="BH298"/>
  <c r="BG298"/>
  <c r="BF298"/>
  <c r="T298"/>
  <c r="R298"/>
  <c r="P298"/>
  <c r="BI294"/>
  <c r="BH294"/>
  <c r="BG294"/>
  <c r="BF294"/>
  <c r="T294"/>
  <c r="R294"/>
  <c r="P294"/>
  <c r="BI290"/>
  <c r="BH290"/>
  <c r="BG290"/>
  <c r="BF290"/>
  <c r="T290"/>
  <c r="R290"/>
  <c r="P290"/>
  <c r="BI287"/>
  <c r="BH287"/>
  <c r="BG287"/>
  <c r="BF287"/>
  <c r="T287"/>
  <c r="R287"/>
  <c r="P287"/>
  <c r="BI284"/>
  <c r="BH284"/>
  <c r="BG284"/>
  <c r="BF284"/>
  <c r="T284"/>
  <c r="R284"/>
  <c r="P284"/>
  <c r="BI282"/>
  <c r="BH282"/>
  <c r="BG282"/>
  <c r="BF282"/>
  <c r="T282"/>
  <c r="R282"/>
  <c r="P282"/>
  <c r="BI279"/>
  <c r="BH279"/>
  <c r="BG279"/>
  <c r="BF279"/>
  <c r="T279"/>
  <c r="R279"/>
  <c r="P279"/>
  <c r="BI276"/>
  <c r="BH276"/>
  <c r="BG276"/>
  <c r="BF276"/>
  <c r="T276"/>
  <c r="R276"/>
  <c r="P276"/>
  <c r="BI273"/>
  <c r="BH273"/>
  <c r="BG273"/>
  <c r="BF273"/>
  <c r="T273"/>
  <c r="R273"/>
  <c r="P273"/>
  <c r="BI270"/>
  <c r="BH270"/>
  <c r="BG270"/>
  <c r="BF270"/>
  <c r="T270"/>
  <c r="R270"/>
  <c r="P270"/>
  <c r="BI264"/>
  <c r="BH264"/>
  <c r="BG264"/>
  <c r="BF264"/>
  <c r="T264"/>
  <c r="R264"/>
  <c r="P264"/>
  <c r="BI258"/>
  <c r="BH258"/>
  <c r="BG258"/>
  <c r="BF258"/>
  <c r="T258"/>
  <c r="R258"/>
  <c r="P258"/>
  <c r="BI247"/>
  <c r="BH247"/>
  <c r="BG247"/>
  <c r="BF247"/>
  <c r="T247"/>
  <c r="R247"/>
  <c r="P247"/>
  <c r="BI240"/>
  <c r="BH240"/>
  <c r="BG240"/>
  <c r="BF240"/>
  <c r="T240"/>
  <c r="R240"/>
  <c r="P240"/>
  <c r="BI236"/>
  <c r="BH236"/>
  <c r="BG236"/>
  <c r="BF236"/>
  <c r="T236"/>
  <c r="R236"/>
  <c r="P236"/>
  <c r="BI230"/>
  <c r="BH230"/>
  <c r="BG230"/>
  <c r="BF230"/>
  <c r="T230"/>
  <c r="R230"/>
  <c r="P230"/>
  <c r="BI227"/>
  <c r="BH227"/>
  <c r="BG227"/>
  <c r="BF227"/>
  <c r="T227"/>
  <c r="R227"/>
  <c r="P227"/>
  <c r="BI221"/>
  <c r="BH221"/>
  <c r="BG221"/>
  <c r="BF221"/>
  <c r="T221"/>
  <c r="R221"/>
  <c r="P221"/>
  <c r="BI218"/>
  <c r="BH218"/>
  <c r="BG218"/>
  <c r="BF218"/>
  <c r="T218"/>
  <c r="R218"/>
  <c r="P218"/>
  <c r="BI212"/>
  <c r="BH212"/>
  <c r="BG212"/>
  <c r="BF212"/>
  <c r="T212"/>
  <c r="R212"/>
  <c r="P212"/>
  <c r="BI204"/>
  <c r="BH204"/>
  <c r="BG204"/>
  <c r="BF204"/>
  <c r="T204"/>
  <c r="R204"/>
  <c r="P204"/>
  <c r="BI199"/>
  <c r="BH199"/>
  <c r="BG199"/>
  <c r="BF199"/>
  <c r="T199"/>
  <c r="R199"/>
  <c r="P199"/>
  <c r="BI194"/>
  <c r="BH194"/>
  <c r="BG194"/>
  <c r="BF194"/>
  <c r="T194"/>
  <c r="R194"/>
  <c r="P194"/>
  <c r="BI191"/>
  <c r="BH191"/>
  <c r="BG191"/>
  <c r="BF191"/>
  <c r="T191"/>
  <c r="R191"/>
  <c r="P191"/>
  <c r="BI186"/>
  <c r="BH186"/>
  <c r="BG186"/>
  <c r="BF186"/>
  <c r="T186"/>
  <c r="R186"/>
  <c r="P186"/>
  <c r="BI162"/>
  <c r="BH162"/>
  <c r="BG162"/>
  <c r="BF162"/>
  <c r="T162"/>
  <c r="T153"/>
  <c r="R162"/>
  <c r="R153"/>
  <c r="P162"/>
  <c r="P153"/>
  <c r="BI154"/>
  <c r="BH154"/>
  <c r="BG154"/>
  <c r="BF154"/>
  <c r="T154"/>
  <c r="R154"/>
  <c r="P154"/>
  <c r="BI150"/>
  <c r="BH150"/>
  <c r="BG150"/>
  <c r="BF150"/>
  <c r="T150"/>
  <c r="T138"/>
  <c r="R150"/>
  <c r="R138"/>
  <c r="P150"/>
  <c r="P138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6"/>
  <c r="BH106"/>
  <c r="BG106"/>
  <c r="BF106"/>
  <c r="T106"/>
  <c r="R106"/>
  <c r="P106"/>
  <c r="J99"/>
  <c r="J98"/>
  <c r="F98"/>
  <c r="F96"/>
  <c r="E94"/>
  <c r="J59"/>
  <c r="J58"/>
  <c r="F58"/>
  <c r="F56"/>
  <c r="E54"/>
  <c r="J20"/>
  <c r="E20"/>
  <c r="F99"/>
  <c r="J19"/>
  <c r="J14"/>
  <c r="J96"/>
  <c r="E7"/>
  <c r="E50"/>
  <c i="25" r="T341"/>
  <c r="R341"/>
  <c r="P341"/>
  <c r="BK341"/>
  <c r="J341"/>
  <c r="J77"/>
  <c r="J39"/>
  <c r="J38"/>
  <c i="1" r="AY80"/>
  <c i="25" r="J37"/>
  <c i="1" r="AX80"/>
  <c i="25" r="BI387"/>
  <c r="BH387"/>
  <c r="BG387"/>
  <c r="BF387"/>
  <c r="T387"/>
  <c r="T386"/>
  <c r="R387"/>
  <c r="R386"/>
  <c r="P387"/>
  <c r="P386"/>
  <c r="BI384"/>
  <c r="BH384"/>
  <c r="BG384"/>
  <c r="BF384"/>
  <c r="T384"/>
  <c r="R384"/>
  <c r="P384"/>
  <c r="BI382"/>
  <c r="BH382"/>
  <c r="BG382"/>
  <c r="BF382"/>
  <c r="T382"/>
  <c r="R382"/>
  <c r="P382"/>
  <c r="BI379"/>
  <c r="BH379"/>
  <c r="BG379"/>
  <c r="BF379"/>
  <c r="T379"/>
  <c r="R379"/>
  <c r="P379"/>
  <c r="BI376"/>
  <c r="BH376"/>
  <c r="BG376"/>
  <c r="BF376"/>
  <c r="T376"/>
  <c r="R376"/>
  <c r="P376"/>
  <c r="BI373"/>
  <c r="BH373"/>
  <c r="BG373"/>
  <c r="BF373"/>
  <c r="T373"/>
  <c r="R373"/>
  <c r="P373"/>
  <c r="BI369"/>
  <c r="BH369"/>
  <c r="BG369"/>
  <c r="BF369"/>
  <c r="T369"/>
  <c r="R369"/>
  <c r="P369"/>
  <c r="BI366"/>
  <c r="BH366"/>
  <c r="BG366"/>
  <c r="BF366"/>
  <c r="T366"/>
  <c r="R366"/>
  <c r="P366"/>
  <c r="BI363"/>
  <c r="BH363"/>
  <c r="BG363"/>
  <c r="BF363"/>
  <c r="T363"/>
  <c r="R363"/>
  <c r="P363"/>
  <c r="BI358"/>
  <c r="BH358"/>
  <c r="BG358"/>
  <c r="BF358"/>
  <c r="T358"/>
  <c r="R358"/>
  <c r="P358"/>
  <c r="BI345"/>
  <c r="BH345"/>
  <c r="BG345"/>
  <c r="BF345"/>
  <c r="T345"/>
  <c r="R345"/>
  <c r="P345"/>
  <c r="BI342"/>
  <c r="BH342"/>
  <c r="BG342"/>
  <c r="BF342"/>
  <c r="T342"/>
  <c r="R342"/>
  <c r="P342"/>
  <c r="BI338"/>
  <c r="BH338"/>
  <c r="BG338"/>
  <c r="BF338"/>
  <c r="T338"/>
  <c r="R338"/>
  <c r="P338"/>
  <c r="BI332"/>
  <c r="BH332"/>
  <c r="BG332"/>
  <c r="BF332"/>
  <c r="T332"/>
  <c r="R332"/>
  <c r="P332"/>
  <c r="BI329"/>
  <c r="BH329"/>
  <c r="BG329"/>
  <c r="BF329"/>
  <c r="T329"/>
  <c r="T328"/>
  <c r="R329"/>
  <c r="P329"/>
  <c r="BI325"/>
  <c r="BH325"/>
  <c r="BG325"/>
  <c r="BF325"/>
  <c r="T325"/>
  <c r="R325"/>
  <c r="P325"/>
  <c r="BI322"/>
  <c r="BH322"/>
  <c r="BG322"/>
  <c r="BF322"/>
  <c r="T322"/>
  <c r="R322"/>
  <c r="P322"/>
  <c r="BI319"/>
  <c r="BH319"/>
  <c r="BG319"/>
  <c r="BF319"/>
  <c r="T319"/>
  <c r="R319"/>
  <c r="P319"/>
  <c r="BI316"/>
  <c r="BH316"/>
  <c r="BG316"/>
  <c r="BF316"/>
  <c r="T316"/>
  <c r="R316"/>
  <c r="P316"/>
  <c r="BI312"/>
  <c r="BH312"/>
  <c r="BG312"/>
  <c r="BF312"/>
  <c r="T312"/>
  <c r="R312"/>
  <c r="P312"/>
  <c r="BI309"/>
  <c r="BH309"/>
  <c r="BG309"/>
  <c r="BF309"/>
  <c r="T309"/>
  <c r="R309"/>
  <c r="P309"/>
  <c r="BI306"/>
  <c r="BH306"/>
  <c r="BG306"/>
  <c r="BF306"/>
  <c r="T306"/>
  <c r="R306"/>
  <c r="P306"/>
  <c r="BI301"/>
  <c r="BH301"/>
  <c r="BG301"/>
  <c r="BF301"/>
  <c r="T301"/>
  <c r="R301"/>
  <c r="P301"/>
  <c r="BI297"/>
  <c r="BH297"/>
  <c r="BG297"/>
  <c r="BF297"/>
  <c r="T297"/>
  <c r="R297"/>
  <c r="P297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80"/>
  <c r="BH280"/>
  <c r="BG280"/>
  <c r="BF280"/>
  <c r="T280"/>
  <c r="R280"/>
  <c r="P280"/>
  <c r="BI277"/>
  <c r="BH277"/>
  <c r="BG277"/>
  <c r="BF277"/>
  <c r="T277"/>
  <c r="R277"/>
  <c r="P277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51"/>
  <c r="BH251"/>
  <c r="BG251"/>
  <c r="BF251"/>
  <c r="T251"/>
  <c r="R251"/>
  <c r="P251"/>
  <c r="BI236"/>
  <c r="BH236"/>
  <c r="BG236"/>
  <c r="BF236"/>
  <c r="T236"/>
  <c r="R236"/>
  <c r="P236"/>
  <c r="BI229"/>
  <c r="BH229"/>
  <c r="BG229"/>
  <c r="BF229"/>
  <c r="T229"/>
  <c r="R229"/>
  <c r="P229"/>
  <c r="BI225"/>
  <c r="BH225"/>
  <c r="BG225"/>
  <c r="BF225"/>
  <c r="T225"/>
  <c r="R225"/>
  <c r="P225"/>
  <c r="BI219"/>
  <c r="BH219"/>
  <c r="BG219"/>
  <c r="BF219"/>
  <c r="T219"/>
  <c r="R219"/>
  <c r="P219"/>
  <c r="BI213"/>
  <c r="BH213"/>
  <c r="BG213"/>
  <c r="BF213"/>
  <c r="T213"/>
  <c r="R213"/>
  <c r="P213"/>
  <c r="BI210"/>
  <c r="BH210"/>
  <c r="BG210"/>
  <c r="BF210"/>
  <c r="T210"/>
  <c r="R210"/>
  <c r="P210"/>
  <c r="BI204"/>
  <c r="BH204"/>
  <c r="BG204"/>
  <c r="BF204"/>
  <c r="T204"/>
  <c r="R204"/>
  <c r="P204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8"/>
  <c r="BH178"/>
  <c r="BG178"/>
  <c r="BF178"/>
  <c r="T178"/>
  <c r="R178"/>
  <c r="P178"/>
  <c r="BI154"/>
  <c r="BH154"/>
  <c r="BG154"/>
  <c r="BF154"/>
  <c r="T154"/>
  <c r="T153"/>
  <c r="R154"/>
  <c r="R153"/>
  <c r="P154"/>
  <c r="P153"/>
  <c r="BI150"/>
  <c r="BH150"/>
  <c r="BG150"/>
  <c r="BF150"/>
  <c r="T150"/>
  <c r="T138"/>
  <c r="R150"/>
  <c r="R138"/>
  <c r="P150"/>
  <c r="P138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6"/>
  <c r="BH106"/>
  <c r="BG106"/>
  <c r="BF106"/>
  <c r="T106"/>
  <c r="R106"/>
  <c r="P106"/>
  <c r="J99"/>
  <c r="J98"/>
  <c r="F98"/>
  <c r="F96"/>
  <c r="E94"/>
  <c r="J59"/>
  <c r="J58"/>
  <c r="F58"/>
  <c r="F56"/>
  <c r="E54"/>
  <c r="J20"/>
  <c r="E20"/>
  <c r="F59"/>
  <c r="J19"/>
  <c r="J14"/>
  <c r="J56"/>
  <c r="E7"/>
  <c r="E90"/>
  <c i="24" r="J39"/>
  <c r="J38"/>
  <c i="1" r="AY79"/>
  <c i="24" r="J37"/>
  <c i="1" r="AX79"/>
  <c i="24" r="BI392"/>
  <c r="BH392"/>
  <c r="BG392"/>
  <c r="BF392"/>
  <c r="T392"/>
  <c r="T391"/>
  <c r="R392"/>
  <c r="R391"/>
  <c r="P392"/>
  <c r="P391"/>
  <c r="BI389"/>
  <c r="BH389"/>
  <c r="BG389"/>
  <c r="BF389"/>
  <c r="T389"/>
  <c r="R389"/>
  <c r="P389"/>
  <c r="BI387"/>
  <c r="BH387"/>
  <c r="BG387"/>
  <c r="BF387"/>
  <c r="T387"/>
  <c r="R387"/>
  <c r="P387"/>
  <c r="BI384"/>
  <c r="BH384"/>
  <c r="BG384"/>
  <c r="BF384"/>
  <c r="T384"/>
  <c r="R384"/>
  <c r="P384"/>
  <c r="BI381"/>
  <c r="BH381"/>
  <c r="BG381"/>
  <c r="BF381"/>
  <c r="T381"/>
  <c r="R381"/>
  <c r="P381"/>
  <c r="BI378"/>
  <c r="BH378"/>
  <c r="BG378"/>
  <c r="BF378"/>
  <c r="T378"/>
  <c r="R378"/>
  <c r="P378"/>
  <c r="BI374"/>
  <c r="BH374"/>
  <c r="BG374"/>
  <c r="BF374"/>
  <c r="T374"/>
  <c r="R374"/>
  <c r="P374"/>
  <c r="BI371"/>
  <c r="BH371"/>
  <c r="BG371"/>
  <c r="BF371"/>
  <c r="T371"/>
  <c r="R371"/>
  <c r="P371"/>
  <c r="BI368"/>
  <c r="BH368"/>
  <c r="BG368"/>
  <c r="BF368"/>
  <c r="T368"/>
  <c r="R368"/>
  <c r="P368"/>
  <c r="BI363"/>
  <c r="BH363"/>
  <c r="BG363"/>
  <c r="BF363"/>
  <c r="T363"/>
  <c r="R363"/>
  <c r="P363"/>
  <c r="BI350"/>
  <c r="BH350"/>
  <c r="BG350"/>
  <c r="BF350"/>
  <c r="T350"/>
  <c r="R350"/>
  <c r="P350"/>
  <c r="BI347"/>
  <c r="BH347"/>
  <c r="BG347"/>
  <c r="BF347"/>
  <c r="T347"/>
  <c r="R347"/>
  <c r="P347"/>
  <c r="BI343"/>
  <c r="BH343"/>
  <c r="BG343"/>
  <c r="BF343"/>
  <c r="T343"/>
  <c r="R343"/>
  <c r="P343"/>
  <c r="BI332"/>
  <c r="BH332"/>
  <c r="BG332"/>
  <c r="BF332"/>
  <c r="T332"/>
  <c r="R332"/>
  <c r="P332"/>
  <c r="BI329"/>
  <c r="BH329"/>
  <c r="BG329"/>
  <c r="BF329"/>
  <c r="T329"/>
  <c r="R329"/>
  <c r="P329"/>
  <c r="BI325"/>
  <c r="BH325"/>
  <c r="BG325"/>
  <c r="BF325"/>
  <c r="T325"/>
  <c r="R325"/>
  <c r="P325"/>
  <c r="BI322"/>
  <c r="BH322"/>
  <c r="BG322"/>
  <c r="BF322"/>
  <c r="T322"/>
  <c r="R322"/>
  <c r="P322"/>
  <c r="BI319"/>
  <c r="BH319"/>
  <c r="BG319"/>
  <c r="BF319"/>
  <c r="T319"/>
  <c r="R319"/>
  <c r="P319"/>
  <c r="BI316"/>
  <c r="BH316"/>
  <c r="BG316"/>
  <c r="BF316"/>
  <c r="T316"/>
  <c r="R316"/>
  <c r="P316"/>
  <c r="BI312"/>
  <c r="BH312"/>
  <c r="BG312"/>
  <c r="BF312"/>
  <c r="T312"/>
  <c r="R312"/>
  <c r="P312"/>
  <c r="BI309"/>
  <c r="BH309"/>
  <c r="BG309"/>
  <c r="BF309"/>
  <c r="T309"/>
  <c r="R309"/>
  <c r="P309"/>
  <c r="BI306"/>
  <c r="BH306"/>
  <c r="BG306"/>
  <c r="BF306"/>
  <c r="T306"/>
  <c r="R306"/>
  <c r="P306"/>
  <c r="BI301"/>
  <c r="BH301"/>
  <c r="BG301"/>
  <c r="BF301"/>
  <c r="T301"/>
  <c r="R301"/>
  <c r="P301"/>
  <c r="BI297"/>
  <c r="BH297"/>
  <c r="BG297"/>
  <c r="BF297"/>
  <c r="T297"/>
  <c r="R297"/>
  <c r="P297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80"/>
  <c r="BH280"/>
  <c r="BG280"/>
  <c r="BF280"/>
  <c r="T280"/>
  <c r="R280"/>
  <c r="P280"/>
  <c r="BI277"/>
  <c r="BH277"/>
  <c r="BG277"/>
  <c r="BF277"/>
  <c r="T277"/>
  <c r="R277"/>
  <c r="P277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51"/>
  <c r="BH251"/>
  <c r="BG251"/>
  <c r="BF251"/>
  <c r="T251"/>
  <c r="R251"/>
  <c r="P251"/>
  <c r="BI236"/>
  <c r="BH236"/>
  <c r="BG236"/>
  <c r="BF236"/>
  <c r="T236"/>
  <c r="R236"/>
  <c r="P236"/>
  <c r="BI229"/>
  <c r="BH229"/>
  <c r="BG229"/>
  <c r="BF229"/>
  <c r="T229"/>
  <c r="R229"/>
  <c r="P229"/>
  <c r="BI225"/>
  <c r="BH225"/>
  <c r="BG225"/>
  <c r="BF225"/>
  <c r="T225"/>
  <c r="R225"/>
  <c r="P225"/>
  <c r="BI219"/>
  <c r="BH219"/>
  <c r="BG219"/>
  <c r="BF219"/>
  <c r="T219"/>
  <c r="R219"/>
  <c r="P219"/>
  <c r="BI213"/>
  <c r="BH213"/>
  <c r="BG213"/>
  <c r="BF213"/>
  <c r="T213"/>
  <c r="R213"/>
  <c r="P213"/>
  <c r="BI210"/>
  <c r="BH210"/>
  <c r="BG210"/>
  <c r="BF210"/>
  <c r="T210"/>
  <c r="R210"/>
  <c r="P210"/>
  <c r="BI204"/>
  <c r="BH204"/>
  <c r="BG204"/>
  <c r="BF204"/>
  <c r="T204"/>
  <c r="R204"/>
  <c r="P204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8"/>
  <c r="BH178"/>
  <c r="BG178"/>
  <c r="BF178"/>
  <c r="T178"/>
  <c r="R178"/>
  <c r="P178"/>
  <c r="BI154"/>
  <c r="BH154"/>
  <c r="BG154"/>
  <c r="BF154"/>
  <c r="T154"/>
  <c r="T153"/>
  <c r="R154"/>
  <c r="R153"/>
  <c r="P154"/>
  <c r="P153"/>
  <c r="BI150"/>
  <c r="BH150"/>
  <c r="BG150"/>
  <c r="BF150"/>
  <c r="T150"/>
  <c r="T138"/>
  <c r="R150"/>
  <c r="R138"/>
  <c r="P150"/>
  <c r="P138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6"/>
  <c r="BH106"/>
  <c r="BG106"/>
  <c r="BF106"/>
  <c r="T106"/>
  <c r="R106"/>
  <c r="P106"/>
  <c r="J99"/>
  <c r="J98"/>
  <c r="F98"/>
  <c r="F96"/>
  <c r="E94"/>
  <c r="J59"/>
  <c r="J58"/>
  <c r="F58"/>
  <c r="F56"/>
  <c r="E54"/>
  <c r="J20"/>
  <c r="E20"/>
  <c r="F99"/>
  <c r="J19"/>
  <c r="J14"/>
  <c r="J56"/>
  <c r="E7"/>
  <c r="E90"/>
  <c i="23" r="J39"/>
  <c r="J38"/>
  <c i="1" r="AY78"/>
  <c i="23" r="J37"/>
  <c i="1" r="AX78"/>
  <c i="23" r="BI422"/>
  <c r="BH422"/>
  <c r="BG422"/>
  <c r="BF422"/>
  <c r="T422"/>
  <c r="T421"/>
  <c r="R422"/>
  <c r="R421"/>
  <c r="P422"/>
  <c r="P421"/>
  <c r="BI419"/>
  <c r="BH419"/>
  <c r="BG419"/>
  <c r="BF419"/>
  <c r="T419"/>
  <c r="R419"/>
  <c r="P419"/>
  <c r="BI417"/>
  <c r="BH417"/>
  <c r="BG417"/>
  <c r="BF417"/>
  <c r="T417"/>
  <c r="R417"/>
  <c r="P417"/>
  <c r="BI414"/>
  <c r="BH414"/>
  <c r="BG414"/>
  <c r="BF414"/>
  <c r="T414"/>
  <c r="R414"/>
  <c r="P414"/>
  <c r="BI411"/>
  <c r="BH411"/>
  <c r="BG411"/>
  <c r="BF411"/>
  <c r="T411"/>
  <c r="R411"/>
  <c r="P411"/>
  <c r="BI408"/>
  <c r="BH408"/>
  <c r="BG408"/>
  <c r="BF408"/>
  <c r="T408"/>
  <c r="R408"/>
  <c r="P408"/>
  <c r="BI404"/>
  <c r="BH404"/>
  <c r="BG404"/>
  <c r="BF404"/>
  <c r="T404"/>
  <c r="R404"/>
  <c r="P404"/>
  <c r="BI401"/>
  <c r="BH401"/>
  <c r="BG401"/>
  <c r="BF401"/>
  <c r="T401"/>
  <c r="R401"/>
  <c r="P401"/>
  <c r="BI398"/>
  <c r="BH398"/>
  <c r="BG398"/>
  <c r="BF398"/>
  <c r="T398"/>
  <c r="R398"/>
  <c r="P398"/>
  <c r="BI393"/>
  <c r="BH393"/>
  <c r="BG393"/>
  <c r="BF393"/>
  <c r="T393"/>
  <c r="R393"/>
  <c r="P393"/>
  <c r="BI380"/>
  <c r="BH380"/>
  <c r="BG380"/>
  <c r="BF380"/>
  <c r="T380"/>
  <c r="R380"/>
  <c r="P380"/>
  <c r="BI377"/>
  <c r="BH377"/>
  <c r="BG377"/>
  <c r="BF377"/>
  <c r="T377"/>
  <c r="R377"/>
  <c r="P377"/>
  <c r="BI373"/>
  <c r="BH373"/>
  <c r="BG373"/>
  <c r="BF373"/>
  <c r="T373"/>
  <c r="R373"/>
  <c r="P373"/>
  <c r="BI369"/>
  <c r="BH369"/>
  <c r="BG369"/>
  <c r="BF369"/>
  <c r="T369"/>
  <c r="R369"/>
  <c r="P369"/>
  <c r="BI358"/>
  <c r="BH358"/>
  <c r="BG358"/>
  <c r="BF358"/>
  <c r="T358"/>
  <c r="R358"/>
  <c r="P358"/>
  <c r="BI356"/>
  <c r="BH356"/>
  <c r="BG356"/>
  <c r="BF356"/>
  <c r="T356"/>
  <c r="R356"/>
  <c r="P356"/>
  <c r="BI351"/>
  <c r="BH351"/>
  <c r="BG351"/>
  <c r="BF351"/>
  <c r="T351"/>
  <c r="R351"/>
  <c r="P351"/>
  <c r="BI349"/>
  <c r="BH349"/>
  <c r="BG349"/>
  <c r="BF349"/>
  <c r="T349"/>
  <c r="R349"/>
  <c r="P349"/>
  <c r="BI337"/>
  <c r="BH337"/>
  <c r="BG337"/>
  <c r="BF337"/>
  <c r="T337"/>
  <c r="R337"/>
  <c r="P337"/>
  <c r="BI335"/>
  <c r="BH335"/>
  <c r="BG335"/>
  <c r="BF335"/>
  <c r="T335"/>
  <c r="R335"/>
  <c r="P335"/>
  <c r="BI331"/>
  <c r="BH331"/>
  <c r="BG331"/>
  <c r="BF331"/>
  <c r="T331"/>
  <c r="R331"/>
  <c r="P331"/>
  <c r="BI329"/>
  <c r="BH329"/>
  <c r="BG329"/>
  <c r="BF329"/>
  <c r="T329"/>
  <c r="R329"/>
  <c r="P329"/>
  <c r="BI325"/>
  <c r="BH325"/>
  <c r="BG325"/>
  <c r="BF325"/>
  <c r="T325"/>
  <c r="R325"/>
  <c r="P325"/>
  <c r="BI322"/>
  <c r="BH322"/>
  <c r="BG322"/>
  <c r="BF322"/>
  <c r="T322"/>
  <c r="R322"/>
  <c r="P322"/>
  <c r="BI319"/>
  <c r="BH319"/>
  <c r="BG319"/>
  <c r="BF319"/>
  <c r="T319"/>
  <c r="R319"/>
  <c r="P319"/>
  <c r="BI316"/>
  <c r="BH316"/>
  <c r="BG316"/>
  <c r="BF316"/>
  <c r="T316"/>
  <c r="R316"/>
  <c r="P316"/>
  <c r="BI312"/>
  <c r="BH312"/>
  <c r="BG312"/>
  <c r="BF312"/>
  <c r="T312"/>
  <c r="R312"/>
  <c r="P312"/>
  <c r="BI309"/>
  <c r="BH309"/>
  <c r="BG309"/>
  <c r="BF309"/>
  <c r="T309"/>
  <c r="R309"/>
  <c r="P309"/>
  <c r="BI306"/>
  <c r="BH306"/>
  <c r="BG306"/>
  <c r="BF306"/>
  <c r="T306"/>
  <c r="R306"/>
  <c r="P306"/>
  <c r="BI301"/>
  <c r="BH301"/>
  <c r="BG301"/>
  <c r="BF301"/>
  <c r="T301"/>
  <c r="R301"/>
  <c r="P301"/>
  <c r="BI297"/>
  <c r="BH297"/>
  <c r="BG297"/>
  <c r="BF297"/>
  <c r="T297"/>
  <c r="R297"/>
  <c r="P297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80"/>
  <c r="BH280"/>
  <c r="BG280"/>
  <c r="BF280"/>
  <c r="T280"/>
  <c r="R280"/>
  <c r="P280"/>
  <c r="BI277"/>
  <c r="BH277"/>
  <c r="BG277"/>
  <c r="BF277"/>
  <c r="T277"/>
  <c r="R277"/>
  <c r="P277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51"/>
  <c r="BH251"/>
  <c r="BG251"/>
  <c r="BF251"/>
  <c r="T251"/>
  <c r="R251"/>
  <c r="P251"/>
  <c r="BI236"/>
  <c r="BH236"/>
  <c r="BG236"/>
  <c r="BF236"/>
  <c r="T236"/>
  <c r="R236"/>
  <c r="P236"/>
  <c r="BI229"/>
  <c r="BH229"/>
  <c r="BG229"/>
  <c r="BF229"/>
  <c r="T229"/>
  <c r="R229"/>
  <c r="P229"/>
  <c r="BI225"/>
  <c r="BH225"/>
  <c r="BG225"/>
  <c r="BF225"/>
  <c r="T225"/>
  <c r="R225"/>
  <c r="P225"/>
  <c r="BI219"/>
  <c r="BH219"/>
  <c r="BG219"/>
  <c r="BF219"/>
  <c r="T219"/>
  <c r="R219"/>
  <c r="P219"/>
  <c r="BI213"/>
  <c r="BH213"/>
  <c r="BG213"/>
  <c r="BF213"/>
  <c r="T213"/>
  <c r="R213"/>
  <c r="P213"/>
  <c r="BI210"/>
  <c r="BH210"/>
  <c r="BG210"/>
  <c r="BF210"/>
  <c r="T210"/>
  <c r="R210"/>
  <c r="P210"/>
  <c r="BI204"/>
  <c r="BH204"/>
  <c r="BG204"/>
  <c r="BF204"/>
  <c r="T204"/>
  <c r="R204"/>
  <c r="P204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8"/>
  <c r="BH178"/>
  <c r="BG178"/>
  <c r="BF178"/>
  <c r="T178"/>
  <c r="R178"/>
  <c r="P178"/>
  <c r="BI154"/>
  <c r="BH154"/>
  <c r="BG154"/>
  <c r="BF154"/>
  <c r="T154"/>
  <c r="T153"/>
  <c r="R154"/>
  <c r="R153"/>
  <c r="P154"/>
  <c r="P153"/>
  <c r="BI150"/>
  <c r="BH150"/>
  <c r="BG150"/>
  <c r="BF150"/>
  <c r="T150"/>
  <c r="T138"/>
  <c r="R150"/>
  <c r="R138"/>
  <c r="P150"/>
  <c r="P138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6"/>
  <c r="BH106"/>
  <c r="BG106"/>
  <c r="BF106"/>
  <c r="T106"/>
  <c r="R106"/>
  <c r="P106"/>
  <c r="J99"/>
  <c r="J98"/>
  <c r="F98"/>
  <c r="F96"/>
  <c r="E94"/>
  <c r="J59"/>
  <c r="J58"/>
  <c r="F58"/>
  <c r="F56"/>
  <c r="E54"/>
  <c r="J20"/>
  <c r="E20"/>
  <c r="F99"/>
  <c r="J19"/>
  <c r="J14"/>
  <c r="J96"/>
  <c r="E7"/>
  <c r="E90"/>
  <c i="22" r="T349"/>
  <c r="R349"/>
  <c r="P349"/>
  <c r="BK349"/>
  <c r="J349"/>
  <c r="J77"/>
  <c r="J39"/>
  <c r="J38"/>
  <c i="1" r="AY77"/>
  <c i="22" r="J37"/>
  <c i="1" r="AX77"/>
  <c i="22" r="BI395"/>
  <c r="BH395"/>
  <c r="BG395"/>
  <c r="BF395"/>
  <c r="T395"/>
  <c r="T394"/>
  <c r="R395"/>
  <c r="R394"/>
  <c r="P395"/>
  <c r="P394"/>
  <c r="BI392"/>
  <c r="BH392"/>
  <c r="BG392"/>
  <c r="BF392"/>
  <c r="T392"/>
  <c r="R392"/>
  <c r="P392"/>
  <c r="BI390"/>
  <c r="BH390"/>
  <c r="BG390"/>
  <c r="BF390"/>
  <c r="T390"/>
  <c r="R390"/>
  <c r="P390"/>
  <c r="BI387"/>
  <c r="BH387"/>
  <c r="BG387"/>
  <c r="BF387"/>
  <c r="T387"/>
  <c r="R387"/>
  <c r="P387"/>
  <c r="BI384"/>
  <c r="BH384"/>
  <c r="BG384"/>
  <c r="BF384"/>
  <c r="T384"/>
  <c r="R384"/>
  <c r="P384"/>
  <c r="BI381"/>
  <c r="BH381"/>
  <c r="BG381"/>
  <c r="BF381"/>
  <c r="T381"/>
  <c r="R381"/>
  <c r="P381"/>
  <c r="BI377"/>
  <c r="BH377"/>
  <c r="BG377"/>
  <c r="BF377"/>
  <c r="T377"/>
  <c r="R377"/>
  <c r="P377"/>
  <c r="BI374"/>
  <c r="BH374"/>
  <c r="BG374"/>
  <c r="BF374"/>
  <c r="T374"/>
  <c r="R374"/>
  <c r="P374"/>
  <c r="BI371"/>
  <c r="BH371"/>
  <c r="BG371"/>
  <c r="BF371"/>
  <c r="T371"/>
  <c r="R371"/>
  <c r="P371"/>
  <c r="BI366"/>
  <c r="BH366"/>
  <c r="BG366"/>
  <c r="BF366"/>
  <c r="T366"/>
  <c r="R366"/>
  <c r="P366"/>
  <c r="BI353"/>
  <c r="BH353"/>
  <c r="BG353"/>
  <c r="BF353"/>
  <c r="T353"/>
  <c r="R353"/>
  <c r="P353"/>
  <c r="BI350"/>
  <c r="BH350"/>
  <c r="BG350"/>
  <c r="BF350"/>
  <c r="T350"/>
  <c r="R350"/>
  <c r="P350"/>
  <c r="BI346"/>
  <c r="BH346"/>
  <c r="BG346"/>
  <c r="BF346"/>
  <c r="T346"/>
  <c r="R346"/>
  <c r="P346"/>
  <c r="BI341"/>
  <c r="BH341"/>
  <c r="BG341"/>
  <c r="BF341"/>
  <c r="T341"/>
  <c r="R341"/>
  <c r="P341"/>
  <c r="BI336"/>
  <c r="BH336"/>
  <c r="BG336"/>
  <c r="BF336"/>
  <c r="T336"/>
  <c r="R336"/>
  <c r="P336"/>
  <c r="BI330"/>
  <c r="BH330"/>
  <c r="BG330"/>
  <c r="BF330"/>
  <c r="T330"/>
  <c r="R330"/>
  <c r="P330"/>
  <c r="BI327"/>
  <c r="BH327"/>
  <c r="BG327"/>
  <c r="BF327"/>
  <c r="T327"/>
  <c r="T326"/>
  <c r="R327"/>
  <c r="R326"/>
  <c r="P327"/>
  <c r="BI323"/>
  <c r="BH323"/>
  <c r="BG323"/>
  <c r="BF323"/>
  <c r="T323"/>
  <c r="R323"/>
  <c r="P323"/>
  <c r="BI320"/>
  <c r="BH320"/>
  <c r="BG320"/>
  <c r="BF320"/>
  <c r="T320"/>
  <c r="R320"/>
  <c r="P320"/>
  <c r="BI317"/>
  <c r="BH317"/>
  <c r="BG317"/>
  <c r="BF317"/>
  <c r="T317"/>
  <c r="R317"/>
  <c r="P317"/>
  <c r="BI314"/>
  <c r="BH314"/>
  <c r="BG314"/>
  <c r="BF314"/>
  <c r="T314"/>
  <c r="R314"/>
  <c r="P314"/>
  <c r="BI310"/>
  <c r="BH310"/>
  <c r="BG310"/>
  <c r="BF310"/>
  <c r="T310"/>
  <c r="R310"/>
  <c r="P310"/>
  <c r="BI307"/>
  <c r="BH307"/>
  <c r="BG307"/>
  <c r="BF307"/>
  <c r="T307"/>
  <c r="R307"/>
  <c r="P307"/>
  <c r="BI304"/>
  <c r="BH304"/>
  <c r="BG304"/>
  <c r="BF304"/>
  <c r="T304"/>
  <c r="R304"/>
  <c r="P304"/>
  <c r="BI299"/>
  <c r="BH299"/>
  <c r="BG299"/>
  <c r="BF299"/>
  <c r="T299"/>
  <c r="R299"/>
  <c r="P299"/>
  <c r="BI295"/>
  <c r="BH295"/>
  <c r="BG295"/>
  <c r="BF295"/>
  <c r="T295"/>
  <c r="R295"/>
  <c r="P295"/>
  <c r="BI289"/>
  <c r="BH289"/>
  <c r="BG289"/>
  <c r="BF289"/>
  <c r="T289"/>
  <c r="R289"/>
  <c r="P289"/>
  <c r="BI285"/>
  <c r="BH285"/>
  <c r="BG285"/>
  <c r="BF285"/>
  <c r="T285"/>
  <c r="R285"/>
  <c r="P285"/>
  <c r="BI281"/>
  <c r="BH281"/>
  <c r="BG281"/>
  <c r="BF281"/>
  <c r="T281"/>
  <c r="R281"/>
  <c r="P281"/>
  <c r="BI278"/>
  <c r="BH278"/>
  <c r="BG278"/>
  <c r="BF278"/>
  <c r="T278"/>
  <c r="R278"/>
  <c r="P278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51"/>
  <c r="BH251"/>
  <c r="BG251"/>
  <c r="BF251"/>
  <c r="T251"/>
  <c r="R251"/>
  <c r="P251"/>
  <c r="BI236"/>
  <c r="BH236"/>
  <c r="BG236"/>
  <c r="BF236"/>
  <c r="T236"/>
  <c r="R236"/>
  <c r="P236"/>
  <c r="BI229"/>
  <c r="BH229"/>
  <c r="BG229"/>
  <c r="BF229"/>
  <c r="T229"/>
  <c r="R229"/>
  <c r="P229"/>
  <c r="BI225"/>
  <c r="BH225"/>
  <c r="BG225"/>
  <c r="BF225"/>
  <c r="T225"/>
  <c r="R225"/>
  <c r="P225"/>
  <c r="BI219"/>
  <c r="BH219"/>
  <c r="BG219"/>
  <c r="BF219"/>
  <c r="T219"/>
  <c r="R219"/>
  <c r="P219"/>
  <c r="BI213"/>
  <c r="BH213"/>
  <c r="BG213"/>
  <c r="BF213"/>
  <c r="T213"/>
  <c r="R213"/>
  <c r="P213"/>
  <c r="BI210"/>
  <c r="BH210"/>
  <c r="BG210"/>
  <c r="BF210"/>
  <c r="T210"/>
  <c r="R210"/>
  <c r="P210"/>
  <c r="BI204"/>
  <c r="BH204"/>
  <c r="BG204"/>
  <c r="BF204"/>
  <c r="T204"/>
  <c r="R204"/>
  <c r="P204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8"/>
  <c r="BH178"/>
  <c r="BG178"/>
  <c r="BF178"/>
  <c r="T178"/>
  <c r="R178"/>
  <c r="P178"/>
  <c r="BI154"/>
  <c r="BH154"/>
  <c r="BG154"/>
  <c r="BF154"/>
  <c r="T154"/>
  <c r="T153"/>
  <c r="R154"/>
  <c r="R153"/>
  <c r="P154"/>
  <c r="P153"/>
  <c r="BI150"/>
  <c r="BH150"/>
  <c r="BG150"/>
  <c r="BF150"/>
  <c r="T150"/>
  <c r="T138"/>
  <c r="R150"/>
  <c r="R138"/>
  <c r="P150"/>
  <c r="P138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6"/>
  <c r="BH106"/>
  <c r="BG106"/>
  <c r="BF106"/>
  <c r="T106"/>
  <c r="R106"/>
  <c r="P106"/>
  <c r="J99"/>
  <c r="J98"/>
  <c r="F98"/>
  <c r="F96"/>
  <c r="E94"/>
  <c r="J59"/>
  <c r="J58"/>
  <c r="F58"/>
  <c r="F56"/>
  <c r="E54"/>
  <c r="J20"/>
  <c r="E20"/>
  <c r="F59"/>
  <c r="J19"/>
  <c r="J14"/>
  <c r="J96"/>
  <c r="E7"/>
  <c r="E90"/>
  <c i="21" r="J39"/>
  <c r="J38"/>
  <c i="1" r="AY76"/>
  <c i="21" r="J37"/>
  <c i="1" r="AX76"/>
  <c i="21" r="BI413"/>
  <c r="BH413"/>
  <c r="BG413"/>
  <c r="BF413"/>
  <c r="T413"/>
  <c r="T412"/>
  <c r="R413"/>
  <c r="R412"/>
  <c r="P413"/>
  <c r="P412"/>
  <c r="BI410"/>
  <c r="BH410"/>
  <c r="BG410"/>
  <c r="BF410"/>
  <c r="T410"/>
  <c r="R410"/>
  <c r="P410"/>
  <c r="BI408"/>
  <c r="BH408"/>
  <c r="BG408"/>
  <c r="BF408"/>
  <c r="T408"/>
  <c r="R408"/>
  <c r="P408"/>
  <c r="BI405"/>
  <c r="BH405"/>
  <c r="BG405"/>
  <c r="BF405"/>
  <c r="T405"/>
  <c r="R405"/>
  <c r="P405"/>
  <c r="BI402"/>
  <c r="BH402"/>
  <c r="BG402"/>
  <c r="BF402"/>
  <c r="T402"/>
  <c r="R402"/>
  <c r="P402"/>
  <c r="BI399"/>
  <c r="BH399"/>
  <c r="BG399"/>
  <c r="BF399"/>
  <c r="T399"/>
  <c r="R399"/>
  <c r="P399"/>
  <c r="BI395"/>
  <c r="BH395"/>
  <c r="BG395"/>
  <c r="BF395"/>
  <c r="T395"/>
  <c r="R395"/>
  <c r="P395"/>
  <c r="BI392"/>
  <c r="BH392"/>
  <c r="BG392"/>
  <c r="BF392"/>
  <c r="T392"/>
  <c r="R392"/>
  <c r="P392"/>
  <c r="BI389"/>
  <c r="BH389"/>
  <c r="BG389"/>
  <c r="BF389"/>
  <c r="T389"/>
  <c r="R389"/>
  <c r="P389"/>
  <c r="BI384"/>
  <c r="BH384"/>
  <c r="BG384"/>
  <c r="BF384"/>
  <c r="T384"/>
  <c r="R384"/>
  <c r="P384"/>
  <c r="BI371"/>
  <c r="BH371"/>
  <c r="BG371"/>
  <c r="BF371"/>
  <c r="T371"/>
  <c r="T367"/>
  <c r="R371"/>
  <c r="R367"/>
  <c r="P371"/>
  <c r="P367"/>
  <c r="BI368"/>
  <c r="BH368"/>
  <c r="BG368"/>
  <c r="BF368"/>
  <c r="T368"/>
  <c r="R368"/>
  <c r="P368"/>
  <c r="BI364"/>
  <c r="BH364"/>
  <c r="BG364"/>
  <c r="BF364"/>
  <c r="T364"/>
  <c r="R364"/>
  <c r="P364"/>
  <c r="BI361"/>
  <c r="BH361"/>
  <c r="BG361"/>
  <c r="BF361"/>
  <c r="T361"/>
  <c r="R361"/>
  <c r="P361"/>
  <c r="BI353"/>
  <c r="BH353"/>
  <c r="BG353"/>
  <c r="BF353"/>
  <c r="T353"/>
  <c r="R353"/>
  <c r="P353"/>
  <c r="BI348"/>
  <c r="BH348"/>
  <c r="BG348"/>
  <c r="BF348"/>
  <c r="T348"/>
  <c r="R348"/>
  <c r="P348"/>
  <c r="BI344"/>
  <c r="BH344"/>
  <c r="BG344"/>
  <c r="BF344"/>
  <c r="T344"/>
  <c r="R344"/>
  <c r="P344"/>
  <c r="BI341"/>
  <c r="BH341"/>
  <c r="BG341"/>
  <c r="BF341"/>
  <c r="T341"/>
  <c r="R341"/>
  <c r="P341"/>
  <c r="BI332"/>
  <c r="BH332"/>
  <c r="BG332"/>
  <c r="BF332"/>
  <c r="T332"/>
  <c r="R332"/>
  <c r="P332"/>
  <c r="BI329"/>
  <c r="BH329"/>
  <c r="BG329"/>
  <c r="BF329"/>
  <c r="T329"/>
  <c r="T328"/>
  <c r="R329"/>
  <c r="R328"/>
  <c r="P329"/>
  <c r="P328"/>
  <c r="BI325"/>
  <c r="BH325"/>
  <c r="BG325"/>
  <c r="BF325"/>
  <c r="T325"/>
  <c r="R325"/>
  <c r="P325"/>
  <c r="BI322"/>
  <c r="BH322"/>
  <c r="BG322"/>
  <c r="BF322"/>
  <c r="T322"/>
  <c r="R322"/>
  <c r="P322"/>
  <c r="BI319"/>
  <c r="BH319"/>
  <c r="BG319"/>
  <c r="BF319"/>
  <c r="T319"/>
  <c r="R319"/>
  <c r="P319"/>
  <c r="BI316"/>
  <c r="BH316"/>
  <c r="BG316"/>
  <c r="BF316"/>
  <c r="T316"/>
  <c r="R316"/>
  <c r="P316"/>
  <c r="BI312"/>
  <c r="BH312"/>
  <c r="BG312"/>
  <c r="BF312"/>
  <c r="T312"/>
  <c r="R312"/>
  <c r="P312"/>
  <c r="BI309"/>
  <c r="BH309"/>
  <c r="BG309"/>
  <c r="BF309"/>
  <c r="T309"/>
  <c r="R309"/>
  <c r="P309"/>
  <c r="BI306"/>
  <c r="BH306"/>
  <c r="BG306"/>
  <c r="BF306"/>
  <c r="T306"/>
  <c r="R306"/>
  <c r="P306"/>
  <c r="BI301"/>
  <c r="BH301"/>
  <c r="BG301"/>
  <c r="BF301"/>
  <c r="T301"/>
  <c r="R301"/>
  <c r="P301"/>
  <c r="BI297"/>
  <c r="BH297"/>
  <c r="BG297"/>
  <c r="BF297"/>
  <c r="T297"/>
  <c r="R297"/>
  <c r="P297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80"/>
  <c r="BH280"/>
  <c r="BG280"/>
  <c r="BF280"/>
  <c r="T280"/>
  <c r="R280"/>
  <c r="P280"/>
  <c r="BI277"/>
  <c r="BH277"/>
  <c r="BG277"/>
  <c r="BF277"/>
  <c r="T277"/>
  <c r="R277"/>
  <c r="P277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51"/>
  <c r="BH251"/>
  <c r="BG251"/>
  <c r="BF251"/>
  <c r="T251"/>
  <c r="R251"/>
  <c r="P251"/>
  <c r="BI236"/>
  <c r="BH236"/>
  <c r="BG236"/>
  <c r="BF236"/>
  <c r="T236"/>
  <c r="R236"/>
  <c r="P236"/>
  <c r="BI229"/>
  <c r="BH229"/>
  <c r="BG229"/>
  <c r="BF229"/>
  <c r="T229"/>
  <c r="R229"/>
  <c r="P229"/>
  <c r="BI225"/>
  <c r="BH225"/>
  <c r="BG225"/>
  <c r="BF225"/>
  <c r="T225"/>
  <c r="R225"/>
  <c r="P225"/>
  <c r="BI219"/>
  <c r="BH219"/>
  <c r="BG219"/>
  <c r="BF219"/>
  <c r="T219"/>
  <c r="R219"/>
  <c r="P219"/>
  <c r="BI213"/>
  <c r="BH213"/>
  <c r="BG213"/>
  <c r="BF213"/>
  <c r="T213"/>
  <c r="R213"/>
  <c r="P213"/>
  <c r="BI210"/>
  <c r="BH210"/>
  <c r="BG210"/>
  <c r="BF210"/>
  <c r="T210"/>
  <c r="R210"/>
  <c r="P210"/>
  <c r="BI204"/>
  <c r="BH204"/>
  <c r="BG204"/>
  <c r="BF204"/>
  <c r="T204"/>
  <c r="R204"/>
  <c r="P204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8"/>
  <c r="BH178"/>
  <c r="BG178"/>
  <c r="BF178"/>
  <c r="T178"/>
  <c r="R178"/>
  <c r="P178"/>
  <c r="BI154"/>
  <c r="BH154"/>
  <c r="BG154"/>
  <c r="BF154"/>
  <c r="T154"/>
  <c r="T153"/>
  <c r="R154"/>
  <c r="R153"/>
  <c r="P154"/>
  <c r="P153"/>
  <c r="BI150"/>
  <c r="BH150"/>
  <c r="BG150"/>
  <c r="BF150"/>
  <c r="T150"/>
  <c r="T138"/>
  <c r="R150"/>
  <c r="R138"/>
  <c r="P150"/>
  <c r="P138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6"/>
  <c r="BH106"/>
  <c r="BG106"/>
  <c r="BF106"/>
  <c r="T106"/>
  <c r="R106"/>
  <c r="P106"/>
  <c r="J99"/>
  <c r="J98"/>
  <c r="F98"/>
  <c r="F96"/>
  <c r="E94"/>
  <c r="J59"/>
  <c r="J58"/>
  <c r="F58"/>
  <c r="F56"/>
  <c r="E54"/>
  <c r="J20"/>
  <c r="E20"/>
  <c r="F99"/>
  <c r="J19"/>
  <c r="J14"/>
  <c r="J96"/>
  <c r="E7"/>
  <c r="E50"/>
  <c i="20" r="J39"/>
  <c r="J38"/>
  <c i="1" r="AY75"/>
  <c i="20" r="J37"/>
  <c i="1" r="AX75"/>
  <c i="20" r="BI399"/>
  <c r="BH399"/>
  <c r="BG399"/>
  <c r="BF399"/>
  <c r="T399"/>
  <c r="T398"/>
  <c r="R399"/>
  <c r="R398"/>
  <c r="P399"/>
  <c r="P398"/>
  <c r="BI396"/>
  <c r="BH396"/>
  <c r="BG396"/>
  <c r="BF396"/>
  <c r="T396"/>
  <c r="R396"/>
  <c r="P396"/>
  <c r="BI394"/>
  <c r="BH394"/>
  <c r="BG394"/>
  <c r="BF394"/>
  <c r="T394"/>
  <c r="R394"/>
  <c r="P394"/>
  <c r="BI391"/>
  <c r="BH391"/>
  <c r="BG391"/>
  <c r="BF391"/>
  <c r="T391"/>
  <c r="R391"/>
  <c r="P391"/>
  <c r="BI388"/>
  <c r="BH388"/>
  <c r="BG388"/>
  <c r="BF388"/>
  <c r="T388"/>
  <c r="R388"/>
  <c r="P388"/>
  <c r="BI385"/>
  <c r="BH385"/>
  <c r="BG385"/>
  <c r="BF385"/>
  <c r="T385"/>
  <c r="R385"/>
  <c r="P385"/>
  <c r="BI381"/>
  <c r="BH381"/>
  <c r="BG381"/>
  <c r="BF381"/>
  <c r="T381"/>
  <c r="R381"/>
  <c r="P381"/>
  <c r="BI378"/>
  <c r="BH378"/>
  <c r="BG378"/>
  <c r="BF378"/>
  <c r="T378"/>
  <c r="R378"/>
  <c r="P378"/>
  <c r="BI375"/>
  <c r="BH375"/>
  <c r="BG375"/>
  <c r="BF375"/>
  <c r="T375"/>
  <c r="R375"/>
  <c r="P375"/>
  <c r="BI370"/>
  <c r="BH370"/>
  <c r="BG370"/>
  <c r="BF370"/>
  <c r="T370"/>
  <c r="R370"/>
  <c r="P370"/>
  <c r="BI357"/>
  <c r="BH357"/>
  <c r="BG357"/>
  <c r="BF357"/>
  <c r="T357"/>
  <c r="R357"/>
  <c r="P357"/>
  <c r="BI354"/>
  <c r="BH354"/>
  <c r="BG354"/>
  <c r="BF354"/>
  <c r="T354"/>
  <c r="R354"/>
  <c r="P354"/>
  <c r="BI350"/>
  <c r="BH350"/>
  <c r="BG350"/>
  <c r="BF350"/>
  <c r="T350"/>
  <c r="R350"/>
  <c r="P350"/>
  <c r="BI344"/>
  <c r="BH344"/>
  <c r="BG344"/>
  <c r="BF344"/>
  <c r="T344"/>
  <c r="R344"/>
  <c r="P344"/>
  <c r="BI339"/>
  <c r="BH339"/>
  <c r="BG339"/>
  <c r="BF339"/>
  <c r="T339"/>
  <c r="R339"/>
  <c r="P339"/>
  <c r="BI332"/>
  <c r="BH332"/>
  <c r="BG332"/>
  <c r="BF332"/>
  <c r="T332"/>
  <c r="R332"/>
  <c r="P332"/>
  <c r="BI329"/>
  <c r="BH329"/>
  <c r="BG329"/>
  <c r="BF329"/>
  <c r="T329"/>
  <c r="R329"/>
  <c r="P329"/>
  <c r="BI325"/>
  <c r="BH325"/>
  <c r="BG325"/>
  <c r="BF325"/>
  <c r="T325"/>
  <c r="R325"/>
  <c r="P325"/>
  <c r="BI322"/>
  <c r="BH322"/>
  <c r="BG322"/>
  <c r="BF322"/>
  <c r="T322"/>
  <c r="R322"/>
  <c r="P322"/>
  <c r="BI319"/>
  <c r="BH319"/>
  <c r="BG319"/>
  <c r="BF319"/>
  <c r="T319"/>
  <c r="R319"/>
  <c r="P319"/>
  <c r="BI316"/>
  <c r="BH316"/>
  <c r="BG316"/>
  <c r="BF316"/>
  <c r="T316"/>
  <c r="R316"/>
  <c r="P316"/>
  <c r="BI312"/>
  <c r="BH312"/>
  <c r="BG312"/>
  <c r="BF312"/>
  <c r="T312"/>
  <c r="R312"/>
  <c r="P312"/>
  <c r="BI309"/>
  <c r="BH309"/>
  <c r="BG309"/>
  <c r="BF309"/>
  <c r="T309"/>
  <c r="R309"/>
  <c r="P309"/>
  <c r="BI306"/>
  <c r="BH306"/>
  <c r="BG306"/>
  <c r="BF306"/>
  <c r="T306"/>
  <c r="R306"/>
  <c r="P306"/>
  <c r="BI301"/>
  <c r="BH301"/>
  <c r="BG301"/>
  <c r="BF301"/>
  <c r="T301"/>
  <c r="R301"/>
  <c r="P301"/>
  <c r="BI297"/>
  <c r="BH297"/>
  <c r="BG297"/>
  <c r="BF297"/>
  <c r="T297"/>
  <c r="R297"/>
  <c r="P297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80"/>
  <c r="BH280"/>
  <c r="BG280"/>
  <c r="BF280"/>
  <c r="T280"/>
  <c r="R280"/>
  <c r="P280"/>
  <c r="BI277"/>
  <c r="BH277"/>
  <c r="BG277"/>
  <c r="BF277"/>
  <c r="T277"/>
  <c r="R277"/>
  <c r="P277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51"/>
  <c r="BH251"/>
  <c r="BG251"/>
  <c r="BF251"/>
  <c r="T251"/>
  <c r="R251"/>
  <c r="P251"/>
  <c r="BI236"/>
  <c r="BH236"/>
  <c r="BG236"/>
  <c r="BF236"/>
  <c r="T236"/>
  <c r="R236"/>
  <c r="P236"/>
  <c r="BI229"/>
  <c r="BH229"/>
  <c r="BG229"/>
  <c r="BF229"/>
  <c r="T229"/>
  <c r="R229"/>
  <c r="P229"/>
  <c r="BI225"/>
  <c r="BH225"/>
  <c r="BG225"/>
  <c r="BF225"/>
  <c r="T225"/>
  <c r="R225"/>
  <c r="P225"/>
  <c r="BI219"/>
  <c r="BH219"/>
  <c r="BG219"/>
  <c r="BF219"/>
  <c r="T219"/>
  <c r="R219"/>
  <c r="P219"/>
  <c r="BI213"/>
  <c r="BH213"/>
  <c r="BG213"/>
  <c r="BF213"/>
  <c r="T213"/>
  <c r="R213"/>
  <c r="P213"/>
  <c r="BI210"/>
  <c r="BH210"/>
  <c r="BG210"/>
  <c r="BF210"/>
  <c r="T210"/>
  <c r="R210"/>
  <c r="P210"/>
  <c r="BI204"/>
  <c r="BH204"/>
  <c r="BG204"/>
  <c r="BF204"/>
  <c r="T204"/>
  <c r="R204"/>
  <c r="P204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8"/>
  <c r="BH178"/>
  <c r="BG178"/>
  <c r="BF178"/>
  <c r="T178"/>
  <c r="R178"/>
  <c r="P178"/>
  <c r="BI154"/>
  <c r="BH154"/>
  <c r="BG154"/>
  <c r="BF154"/>
  <c r="T154"/>
  <c r="T153"/>
  <c r="R154"/>
  <c r="R153"/>
  <c r="P154"/>
  <c r="P153"/>
  <c r="BI150"/>
  <c r="BH150"/>
  <c r="BG150"/>
  <c r="BF150"/>
  <c r="T150"/>
  <c r="T138"/>
  <c r="R150"/>
  <c r="R138"/>
  <c r="P150"/>
  <c r="P138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6"/>
  <c r="BH106"/>
  <c r="BG106"/>
  <c r="BF106"/>
  <c r="T106"/>
  <c r="R106"/>
  <c r="P106"/>
  <c r="J99"/>
  <c r="J98"/>
  <c r="F98"/>
  <c r="F96"/>
  <c r="E94"/>
  <c r="J59"/>
  <c r="J58"/>
  <c r="F58"/>
  <c r="F56"/>
  <c r="E54"/>
  <c r="J20"/>
  <c r="E20"/>
  <c r="F99"/>
  <c r="J19"/>
  <c r="J14"/>
  <c r="J56"/>
  <c r="E7"/>
  <c r="E90"/>
  <c i="19" r="J39"/>
  <c r="J38"/>
  <c i="1" r="AY74"/>
  <c i="19" r="J37"/>
  <c i="1" r="AX74"/>
  <c i="19" r="BI445"/>
  <c r="BH445"/>
  <c r="BG445"/>
  <c r="BF445"/>
  <c r="T445"/>
  <c r="T444"/>
  <c r="R445"/>
  <c r="R444"/>
  <c r="P445"/>
  <c r="P444"/>
  <c r="BI442"/>
  <c r="BH442"/>
  <c r="BG442"/>
  <c r="BF442"/>
  <c r="T442"/>
  <c r="R442"/>
  <c r="P442"/>
  <c r="BI440"/>
  <c r="BH440"/>
  <c r="BG440"/>
  <c r="BF440"/>
  <c r="T440"/>
  <c r="R440"/>
  <c r="P440"/>
  <c r="BI437"/>
  <c r="BH437"/>
  <c r="BG437"/>
  <c r="BF437"/>
  <c r="T437"/>
  <c r="R437"/>
  <c r="P437"/>
  <c r="BI434"/>
  <c r="BH434"/>
  <c r="BG434"/>
  <c r="BF434"/>
  <c r="T434"/>
  <c r="R434"/>
  <c r="P434"/>
  <c r="BI431"/>
  <c r="BH431"/>
  <c r="BG431"/>
  <c r="BF431"/>
  <c r="T431"/>
  <c r="R431"/>
  <c r="P431"/>
  <c r="BI427"/>
  <c r="BH427"/>
  <c r="BG427"/>
  <c r="BF427"/>
  <c r="T427"/>
  <c r="R427"/>
  <c r="P427"/>
  <c r="BI424"/>
  <c r="BH424"/>
  <c r="BG424"/>
  <c r="BF424"/>
  <c r="T424"/>
  <c r="R424"/>
  <c r="P424"/>
  <c r="BI421"/>
  <c r="BH421"/>
  <c r="BG421"/>
  <c r="BF421"/>
  <c r="T421"/>
  <c r="R421"/>
  <c r="P421"/>
  <c r="BI416"/>
  <c r="BH416"/>
  <c r="BG416"/>
  <c r="BF416"/>
  <c r="T416"/>
  <c r="R416"/>
  <c r="P416"/>
  <c r="BI403"/>
  <c r="BH403"/>
  <c r="BG403"/>
  <c r="BF403"/>
  <c r="T403"/>
  <c r="T399"/>
  <c r="R403"/>
  <c r="R399"/>
  <c r="P403"/>
  <c r="P399"/>
  <c r="BI400"/>
  <c r="BH400"/>
  <c r="BG400"/>
  <c r="BF400"/>
  <c r="T400"/>
  <c r="R400"/>
  <c r="P400"/>
  <c r="BI396"/>
  <c r="BH396"/>
  <c r="BG396"/>
  <c r="BF396"/>
  <c r="T396"/>
  <c r="R396"/>
  <c r="P396"/>
  <c r="BI393"/>
  <c r="BH393"/>
  <c r="BG393"/>
  <c r="BF393"/>
  <c r="T393"/>
  <c r="R393"/>
  <c r="P393"/>
  <c r="BI369"/>
  <c r="BH369"/>
  <c r="BG369"/>
  <c r="BF369"/>
  <c r="T369"/>
  <c r="R369"/>
  <c r="P369"/>
  <c r="BI364"/>
  <c r="BH364"/>
  <c r="BG364"/>
  <c r="BF364"/>
  <c r="T364"/>
  <c r="R364"/>
  <c r="P364"/>
  <c r="BI360"/>
  <c r="BH360"/>
  <c r="BG360"/>
  <c r="BF360"/>
  <c r="T360"/>
  <c r="R360"/>
  <c r="P360"/>
  <c r="BI357"/>
  <c r="BH357"/>
  <c r="BG357"/>
  <c r="BF357"/>
  <c r="T357"/>
  <c r="R357"/>
  <c r="P357"/>
  <c r="BI332"/>
  <c r="BH332"/>
  <c r="BG332"/>
  <c r="BF332"/>
  <c r="T332"/>
  <c r="R332"/>
  <c r="P332"/>
  <c r="BI329"/>
  <c r="BH329"/>
  <c r="BG329"/>
  <c r="BF329"/>
  <c r="T329"/>
  <c r="T328"/>
  <c r="R329"/>
  <c r="R328"/>
  <c r="P329"/>
  <c r="P328"/>
  <c r="BI325"/>
  <c r="BH325"/>
  <c r="BG325"/>
  <c r="BF325"/>
  <c r="T325"/>
  <c r="R325"/>
  <c r="P325"/>
  <c r="BI322"/>
  <c r="BH322"/>
  <c r="BG322"/>
  <c r="BF322"/>
  <c r="T322"/>
  <c r="R322"/>
  <c r="P322"/>
  <c r="BI319"/>
  <c r="BH319"/>
  <c r="BG319"/>
  <c r="BF319"/>
  <c r="T319"/>
  <c r="R319"/>
  <c r="P319"/>
  <c r="BI316"/>
  <c r="BH316"/>
  <c r="BG316"/>
  <c r="BF316"/>
  <c r="T316"/>
  <c r="R316"/>
  <c r="P316"/>
  <c r="BI312"/>
  <c r="BH312"/>
  <c r="BG312"/>
  <c r="BF312"/>
  <c r="T312"/>
  <c r="R312"/>
  <c r="P312"/>
  <c r="BI309"/>
  <c r="BH309"/>
  <c r="BG309"/>
  <c r="BF309"/>
  <c r="T309"/>
  <c r="R309"/>
  <c r="P309"/>
  <c r="BI306"/>
  <c r="BH306"/>
  <c r="BG306"/>
  <c r="BF306"/>
  <c r="T306"/>
  <c r="R306"/>
  <c r="P306"/>
  <c r="BI301"/>
  <c r="BH301"/>
  <c r="BG301"/>
  <c r="BF301"/>
  <c r="T301"/>
  <c r="R301"/>
  <c r="P301"/>
  <c r="BI297"/>
  <c r="BH297"/>
  <c r="BG297"/>
  <c r="BF297"/>
  <c r="T297"/>
  <c r="R297"/>
  <c r="P297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80"/>
  <c r="BH280"/>
  <c r="BG280"/>
  <c r="BF280"/>
  <c r="T280"/>
  <c r="R280"/>
  <c r="P280"/>
  <c r="BI277"/>
  <c r="BH277"/>
  <c r="BG277"/>
  <c r="BF277"/>
  <c r="T277"/>
  <c r="R277"/>
  <c r="P277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51"/>
  <c r="BH251"/>
  <c r="BG251"/>
  <c r="BF251"/>
  <c r="T251"/>
  <c r="R251"/>
  <c r="P251"/>
  <c r="BI236"/>
  <c r="BH236"/>
  <c r="BG236"/>
  <c r="BF236"/>
  <c r="T236"/>
  <c r="R236"/>
  <c r="P236"/>
  <c r="BI229"/>
  <c r="BH229"/>
  <c r="BG229"/>
  <c r="BF229"/>
  <c r="T229"/>
  <c r="R229"/>
  <c r="P229"/>
  <c r="BI225"/>
  <c r="BH225"/>
  <c r="BG225"/>
  <c r="BF225"/>
  <c r="T225"/>
  <c r="R225"/>
  <c r="P225"/>
  <c r="BI219"/>
  <c r="BH219"/>
  <c r="BG219"/>
  <c r="BF219"/>
  <c r="T219"/>
  <c r="R219"/>
  <c r="P219"/>
  <c r="BI213"/>
  <c r="BH213"/>
  <c r="BG213"/>
  <c r="BF213"/>
  <c r="T213"/>
  <c r="R213"/>
  <c r="P213"/>
  <c r="BI210"/>
  <c r="BH210"/>
  <c r="BG210"/>
  <c r="BF210"/>
  <c r="T210"/>
  <c r="R210"/>
  <c r="P210"/>
  <c r="BI204"/>
  <c r="BH204"/>
  <c r="BG204"/>
  <c r="BF204"/>
  <c r="T204"/>
  <c r="R204"/>
  <c r="P204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8"/>
  <c r="BH178"/>
  <c r="BG178"/>
  <c r="BF178"/>
  <c r="T178"/>
  <c r="R178"/>
  <c r="P178"/>
  <c r="BI154"/>
  <c r="BH154"/>
  <c r="BG154"/>
  <c r="BF154"/>
  <c r="T154"/>
  <c r="T153"/>
  <c r="R154"/>
  <c r="R153"/>
  <c r="P154"/>
  <c r="P153"/>
  <c r="BI150"/>
  <c r="BH150"/>
  <c r="BG150"/>
  <c r="BF150"/>
  <c r="T150"/>
  <c r="T138"/>
  <c r="R150"/>
  <c r="R138"/>
  <c r="P150"/>
  <c r="P138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6"/>
  <c r="BH106"/>
  <c r="BG106"/>
  <c r="BF106"/>
  <c r="T106"/>
  <c r="R106"/>
  <c r="P106"/>
  <c r="J99"/>
  <c r="J98"/>
  <c r="F98"/>
  <c r="F96"/>
  <c r="E94"/>
  <c r="J59"/>
  <c r="J58"/>
  <c r="F58"/>
  <c r="F56"/>
  <c r="E54"/>
  <c r="J20"/>
  <c r="E20"/>
  <c r="F99"/>
  <c r="J19"/>
  <c r="J14"/>
  <c r="J96"/>
  <c r="E7"/>
  <c r="E90"/>
  <c i="18" r="T341"/>
  <c r="R341"/>
  <c r="P341"/>
  <c r="BK341"/>
  <c r="J341"/>
  <c r="J77"/>
  <c r="J39"/>
  <c r="J38"/>
  <c i="1" r="AY73"/>
  <c i="18" r="J37"/>
  <c i="1" r="AX73"/>
  <c i="18" r="BI387"/>
  <c r="BH387"/>
  <c r="BG387"/>
  <c r="BF387"/>
  <c r="T387"/>
  <c r="T386"/>
  <c r="R387"/>
  <c r="R386"/>
  <c r="P387"/>
  <c r="P386"/>
  <c r="BI384"/>
  <c r="BH384"/>
  <c r="BG384"/>
  <c r="BF384"/>
  <c r="T384"/>
  <c r="R384"/>
  <c r="P384"/>
  <c r="BI382"/>
  <c r="BH382"/>
  <c r="BG382"/>
  <c r="BF382"/>
  <c r="T382"/>
  <c r="R382"/>
  <c r="P382"/>
  <c r="BI379"/>
  <c r="BH379"/>
  <c r="BG379"/>
  <c r="BF379"/>
  <c r="T379"/>
  <c r="R379"/>
  <c r="P379"/>
  <c r="BI376"/>
  <c r="BH376"/>
  <c r="BG376"/>
  <c r="BF376"/>
  <c r="T376"/>
  <c r="R376"/>
  <c r="P376"/>
  <c r="BI373"/>
  <c r="BH373"/>
  <c r="BG373"/>
  <c r="BF373"/>
  <c r="T373"/>
  <c r="R373"/>
  <c r="P373"/>
  <c r="BI369"/>
  <c r="BH369"/>
  <c r="BG369"/>
  <c r="BF369"/>
  <c r="T369"/>
  <c r="R369"/>
  <c r="P369"/>
  <c r="BI366"/>
  <c r="BH366"/>
  <c r="BG366"/>
  <c r="BF366"/>
  <c r="T366"/>
  <c r="R366"/>
  <c r="P366"/>
  <c r="BI363"/>
  <c r="BH363"/>
  <c r="BG363"/>
  <c r="BF363"/>
  <c r="T363"/>
  <c r="R363"/>
  <c r="P363"/>
  <c r="BI358"/>
  <c r="BH358"/>
  <c r="BG358"/>
  <c r="BF358"/>
  <c r="T358"/>
  <c r="R358"/>
  <c r="P358"/>
  <c r="BI345"/>
  <c r="BH345"/>
  <c r="BG345"/>
  <c r="BF345"/>
  <c r="T345"/>
  <c r="R345"/>
  <c r="P345"/>
  <c r="BI342"/>
  <c r="BH342"/>
  <c r="BG342"/>
  <c r="BF342"/>
  <c r="T342"/>
  <c r="R342"/>
  <c r="P342"/>
  <c r="BI338"/>
  <c r="BH338"/>
  <c r="BG338"/>
  <c r="BF338"/>
  <c r="T338"/>
  <c r="R338"/>
  <c r="P338"/>
  <c r="BI335"/>
  <c r="BH335"/>
  <c r="BG335"/>
  <c r="BF335"/>
  <c r="T335"/>
  <c r="R335"/>
  <c r="P335"/>
  <c r="BI333"/>
  <c r="BH333"/>
  <c r="BG333"/>
  <c r="BF333"/>
  <c r="T333"/>
  <c r="R333"/>
  <c r="P333"/>
  <c r="BI329"/>
  <c r="BH329"/>
  <c r="BG329"/>
  <c r="BF329"/>
  <c r="T329"/>
  <c r="R329"/>
  <c r="P329"/>
  <c r="BI327"/>
  <c r="BH327"/>
  <c r="BG327"/>
  <c r="BF327"/>
  <c r="T327"/>
  <c r="T326"/>
  <c r="R327"/>
  <c r="P327"/>
  <c r="BI323"/>
  <c r="BH323"/>
  <c r="BG323"/>
  <c r="BF323"/>
  <c r="T323"/>
  <c r="R323"/>
  <c r="P323"/>
  <c r="BI320"/>
  <c r="BH320"/>
  <c r="BG320"/>
  <c r="BF320"/>
  <c r="T320"/>
  <c r="R320"/>
  <c r="P320"/>
  <c r="BI317"/>
  <c r="BH317"/>
  <c r="BG317"/>
  <c r="BF317"/>
  <c r="T317"/>
  <c r="R317"/>
  <c r="P317"/>
  <c r="BI314"/>
  <c r="BH314"/>
  <c r="BG314"/>
  <c r="BF314"/>
  <c r="T314"/>
  <c r="R314"/>
  <c r="P314"/>
  <c r="BI310"/>
  <c r="BH310"/>
  <c r="BG310"/>
  <c r="BF310"/>
  <c r="T310"/>
  <c r="R310"/>
  <c r="P310"/>
  <c r="BI307"/>
  <c r="BH307"/>
  <c r="BG307"/>
  <c r="BF307"/>
  <c r="T307"/>
  <c r="R307"/>
  <c r="P307"/>
  <c r="BI304"/>
  <c r="BH304"/>
  <c r="BG304"/>
  <c r="BF304"/>
  <c r="T304"/>
  <c r="R304"/>
  <c r="P304"/>
  <c r="BI299"/>
  <c r="BH299"/>
  <c r="BG299"/>
  <c r="BF299"/>
  <c r="T299"/>
  <c r="R299"/>
  <c r="P299"/>
  <c r="BI295"/>
  <c r="BH295"/>
  <c r="BG295"/>
  <c r="BF295"/>
  <c r="T295"/>
  <c r="R295"/>
  <c r="P295"/>
  <c r="BI289"/>
  <c r="BH289"/>
  <c r="BG289"/>
  <c r="BF289"/>
  <c r="T289"/>
  <c r="R289"/>
  <c r="P289"/>
  <c r="BI285"/>
  <c r="BH285"/>
  <c r="BG285"/>
  <c r="BF285"/>
  <c r="T285"/>
  <c r="R285"/>
  <c r="P285"/>
  <c r="BI281"/>
  <c r="BH281"/>
  <c r="BG281"/>
  <c r="BF281"/>
  <c r="T281"/>
  <c r="R281"/>
  <c r="P281"/>
  <c r="BI278"/>
  <c r="BH278"/>
  <c r="BG278"/>
  <c r="BF278"/>
  <c r="T278"/>
  <c r="R278"/>
  <c r="P278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51"/>
  <c r="BH251"/>
  <c r="BG251"/>
  <c r="BF251"/>
  <c r="T251"/>
  <c r="R251"/>
  <c r="P251"/>
  <c r="BI236"/>
  <c r="BH236"/>
  <c r="BG236"/>
  <c r="BF236"/>
  <c r="T236"/>
  <c r="R236"/>
  <c r="P236"/>
  <c r="BI229"/>
  <c r="BH229"/>
  <c r="BG229"/>
  <c r="BF229"/>
  <c r="T229"/>
  <c r="R229"/>
  <c r="P229"/>
  <c r="BI225"/>
  <c r="BH225"/>
  <c r="BG225"/>
  <c r="BF225"/>
  <c r="T225"/>
  <c r="R225"/>
  <c r="P225"/>
  <c r="BI219"/>
  <c r="BH219"/>
  <c r="BG219"/>
  <c r="BF219"/>
  <c r="T219"/>
  <c r="R219"/>
  <c r="P219"/>
  <c r="BI213"/>
  <c r="BH213"/>
  <c r="BG213"/>
  <c r="BF213"/>
  <c r="T213"/>
  <c r="R213"/>
  <c r="P213"/>
  <c r="BI210"/>
  <c r="BH210"/>
  <c r="BG210"/>
  <c r="BF210"/>
  <c r="T210"/>
  <c r="R210"/>
  <c r="P210"/>
  <c r="BI204"/>
  <c r="BH204"/>
  <c r="BG204"/>
  <c r="BF204"/>
  <c r="T204"/>
  <c r="R204"/>
  <c r="P204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8"/>
  <c r="BH178"/>
  <c r="BG178"/>
  <c r="BF178"/>
  <c r="T178"/>
  <c r="R178"/>
  <c r="P178"/>
  <c r="BI154"/>
  <c r="BH154"/>
  <c r="BG154"/>
  <c r="BF154"/>
  <c r="T154"/>
  <c r="T153"/>
  <c r="R154"/>
  <c r="R153"/>
  <c r="P154"/>
  <c r="P153"/>
  <c r="BI150"/>
  <c r="BH150"/>
  <c r="BG150"/>
  <c r="BF150"/>
  <c r="T150"/>
  <c r="T138"/>
  <c r="R150"/>
  <c r="R138"/>
  <c r="P150"/>
  <c r="P138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6"/>
  <c r="BH106"/>
  <c r="BG106"/>
  <c r="BF106"/>
  <c r="T106"/>
  <c r="R106"/>
  <c r="P106"/>
  <c r="J99"/>
  <c r="J98"/>
  <c r="F98"/>
  <c r="F96"/>
  <c r="E94"/>
  <c r="J59"/>
  <c r="J58"/>
  <c r="F58"/>
  <c r="F56"/>
  <c r="E54"/>
  <c r="J20"/>
  <c r="E20"/>
  <c r="F99"/>
  <c r="J19"/>
  <c r="J14"/>
  <c r="J96"/>
  <c r="E7"/>
  <c r="E90"/>
  <c i="17" r="J39"/>
  <c r="J38"/>
  <c i="1" r="AY72"/>
  <c i="17" r="J37"/>
  <c i="1" r="AX72"/>
  <c i="17" r="BI399"/>
  <c r="BH399"/>
  <c r="BG399"/>
  <c r="BF399"/>
  <c r="T399"/>
  <c r="T398"/>
  <c r="R399"/>
  <c r="R398"/>
  <c r="P399"/>
  <c r="P398"/>
  <c r="BI396"/>
  <c r="BH396"/>
  <c r="BG396"/>
  <c r="BF396"/>
  <c r="T396"/>
  <c r="R396"/>
  <c r="P396"/>
  <c r="BI394"/>
  <c r="BH394"/>
  <c r="BG394"/>
  <c r="BF394"/>
  <c r="T394"/>
  <c r="R394"/>
  <c r="P394"/>
  <c r="BI391"/>
  <c r="BH391"/>
  <c r="BG391"/>
  <c r="BF391"/>
  <c r="T391"/>
  <c r="R391"/>
  <c r="P391"/>
  <c r="BI388"/>
  <c r="BH388"/>
  <c r="BG388"/>
  <c r="BF388"/>
  <c r="T388"/>
  <c r="R388"/>
  <c r="P388"/>
  <c r="BI385"/>
  <c r="BH385"/>
  <c r="BG385"/>
  <c r="BF385"/>
  <c r="T385"/>
  <c r="R385"/>
  <c r="P385"/>
  <c r="BI381"/>
  <c r="BH381"/>
  <c r="BG381"/>
  <c r="BF381"/>
  <c r="T381"/>
  <c r="R381"/>
  <c r="P381"/>
  <c r="BI378"/>
  <c r="BH378"/>
  <c r="BG378"/>
  <c r="BF378"/>
  <c r="T378"/>
  <c r="R378"/>
  <c r="P378"/>
  <c r="BI375"/>
  <c r="BH375"/>
  <c r="BG375"/>
  <c r="BF375"/>
  <c r="T375"/>
  <c r="R375"/>
  <c r="P375"/>
  <c r="BI370"/>
  <c r="BH370"/>
  <c r="BG370"/>
  <c r="BF370"/>
  <c r="T370"/>
  <c r="R370"/>
  <c r="P370"/>
  <c r="BI357"/>
  <c r="BH357"/>
  <c r="BG357"/>
  <c r="BF357"/>
  <c r="T357"/>
  <c r="R357"/>
  <c r="P357"/>
  <c r="BI354"/>
  <c r="BH354"/>
  <c r="BG354"/>
  <c r="BF354"/>
  <c r="T354"/>
  <c r="R354"/>
  <c r="P354"/>
  <c r="BI350"/>
  <c r="BH350"/>
  <c r="BG350"/>
  <c r="BF350"/>
  <c r="T350"/>
  <c r="R350"/>
  <c r="P350"/>
  <c r="BI342"/>
  <c r="BH342"/>
  <c r="BG342"/>
  <c r="BF342"/>
  <c r="T342"/>
  <c r="R342"/>
  <c r="P342"/>
  <c r="BI340"/>
  <c r="BH340"/>
  <c r="BG340"/>
  <c r="BF340"/>
  <c r="T340"/>
  <c r="R340"/>
  <c r="P340"/>
  <c r="BI331"/>
  <c r="BH331"/>
  <c r="BG331"/>
  <c r="BF331"/>
  <c r="T331"/>
  <c r="R331"/>
  <c r="P331"/>
  <c r="BI329"/>
  <c r="BH329"/>
  <c r="BG329"/>
  <c r="BF329"/>
  <c r="T329"/>
  <c r="R329"/>
  <c r="P329"/>
  <c r="BI325"/>
  <c r="BH325"/>
  <c r="BG325"/>
  <c r="BF325"/>
  <c r="T325"/>
  <c r="R325"/>
  <c r="P325"/>
  <c r="BI322"/>
  <c r="BH322"/>
  <c r="BG322"/>
  <c r="BF322"/>
  <c r="T322"/>
  <c r="R322"/>
  <c r="P322"/>
  <c r="BI319"/>
  <c r="BH319"/>
  <c r="BG319"/>
  <c r="BF319"/>
  <c r="T319"/>
  <c r="R319"/>
  <c r="P319"/>
  <c r="BI316"/>
  <c r="BH316"/>
  <c r="BG316"/>
  <c r="BF316"/>
  <c r="T316"/>
  <c r="R316"/>
  <c r="P316"/>
  <c r="BI312"/>
  <c r="BH312"/>
  <c r="BG312"/>
  <c r="BF312"/>
  <c r="T312"/>
  <c r="R312"/>
  <c r="P312"/>
  <c r="BI309"/>
  <c r="BH309"/>
  <c r="BG309"/>
  <c r="BF309"/>
  <c r="T309"/>
  <c r="R309"/>
  <c r="P309"/>
  <c r="BI306"/>
  <c r="BH306"/>
  <c r="BG306"/>
  <c r="BF306"/>
  <c r="T306"/>
  <c r="R306"/>
  <c r="P306"/>
  <c r="BI301"/>
  <c r="BH301"/>
  <c r="BG301"/>
  <c r="BF301"/>
  <c r="T301"/>
  <c r="R301"/>
  <c r="P301"/>
  <c r="BI297"/>
  <c r="BH297"/>
  <c r="BG297"/>
  <c r="BF297"/>
  <c r="T297"/>
  <c r="R297"/>
  <c r="P297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80"/>
  <c r="BH280"/>
  <c r="BG280"/>
  <c r="BF280"/>
  <c r="T280"/>
  <c r="R280"/>
  <c r="P280"/>
  <c r="BI277"/>
  <c r="BH277"/>
  <c r="BG277"/>
  <c r="BF277"/>
  <c r="T277"/>
  <c r="R277"/>
  <c r="P277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51"/>
  <c r="BH251"/>
  <c r="BG251"/>
  <c r="BF251"/>
  <c r="T251"/>
  <c r="R251"/>
  <c r="P251"/>
  <c r="BI236"/>
  <c r="BH236"/>
  <c r="BG236"/>
  <c r="BF236"/>
  <c r="T236"/>
  <c r="R236"/>
  <c r="P236"/>
  <c r="BI229"/>
  <c r="BH229"/>
  <c r="BG229"/>
  <c r="BF229"/>
  <c r="T229"/>
  <c r="R229"/>
  <c r="P229"/>
  <c r="BI225"/>
  <c r="BH225"/>
  <c r="BG225"/>
  <c r="BF225"/>
  <c r="T225"/>
  <c r="R225"/>
  <c r="P225"/>
  <c r="BI219"/>
  <c r="BH219"/>
  <c r="BG219"/>
  <c r="BF219"/>
  <c r="T219"/>
  <c r="R219"/>
  <c r="P219"/>
  <c r="BI213"/>
  <c r="BH213"/>
  <c r="BG213"/>
  <c r="BF213"/>
  <c r="T213"/>
  <c r="R213"/>
  <c r="P213"/>
  <c r="BI210"/>
  <c r="BH210"/>
  <c r="BG210"/>
  <c r="BF210"/>
  <c r="T210"/>
  <c r="R210"/>
  <c r="P210"/>
  <c r="BI204"/>
  <c r="BH204"/>
  <c r="BG204"/>
  <c r="BF204"/>
  <c r="T204"/>
  <c r="R204"/>
  <c r="P204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8"/>
  <c r="BH178"/>
  <c r="BG178"/>
  <c r="BF178"/>
  <c r="T178"/>
  <c r="R178"/>
  <c r="P178"/>
  <c r="BI154"/>
  <c r="BH154"/>
  <c r="BG154"/>
  <c r="BF154"/>
  <c r="T154"/>
  <c r="T153"/>
  <c r="R154"/>
  <c r="R153"/>
  <c r="P154"/>
  <c r="P153"/>
  <c r="BI150"/>
  <c r="BH150"/>
  <c r="BG150"/>
  <c r="BF150"/>
  <c r="T150"/>
  <c r="T138"/>
  <c r="R150"/>
  <c r="R138"/>
  <c r="P150"/>
  <c r="P138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6"/>
  <c r="BH106"/>
  <c r="BG106"/>
  <c r="BF106"/>
  <c r="T106"/>
  <c r="R106"/>
  <c r="P106"/>
  <c r="J99"/>
  <c r="J98"/>
  <c r="F98"/>
  <c r="F96"/>
  <c r="E94"/>
  <c r="J59"/>
  <c r="J58"/>
  <c r="F58"/>
  <c r="F56"/>
  <c r="E54"/>
  <c r="J20"/>
  <c r="E20"/>
  <c r="F59"/>
  <c r="J19"/>
  <c r="J14"/>
  <c r="J96"/>
  <c r="E7"/>
  <c r="E50"/>
  <c i="16" r="J39"/>
  <c r="J38"/>
  <c i="1" r="AY71"/>
  <c i="16" r="J37"/>
  <c i="1" r="AX71"/>
  <c i="16" r="BI401"/>
  <c r="BH401"/>
  <c r="BG401"/>
  <c r="BF401"/>
  <c r="T401"/>
  <c r="T400"/>
  <c r="R401"/>
  <c r="R400"/>
  <c r="P401"/>
  <c r="P400"/>
  <c r="BI398"/>
  <c r="BH398"/>
  <c r="BG398"/>
  <c r="BF398"/>
  <c r="T398"/>
  <c r="R398"/>
  <c r="P398"/>
  <c r="BI396"/>
  <c r="BH396"/>
  <c r="BG396"/>
  <c r="BF396"/>
  <c r="T396"/>
  <c r="R396"/>
  <c r="P396"/>
  <c r="BI393"/>
  <c r="BH393"/>
  <c r="BG393"/>
  <c r="BF393"/>
  <c r="T393"/>
  <c r="R393"/>
  <c r="P393"/>
  <c r="BI390"/>
  <c r="BH390"/>
  <c r="BG390"/>
  <c r="BF390"/>
  <c r="T390"/>
  <c r="R390"/>
  <c r="P390"/>
  <c r="BI387"/>
  <c r="BH387"/>
  <c r="BG387"/>
  <c r="BF387"/>
  <c r="T387"/>
  <c r="R387"/>
  <c r="P387"/>
  <c r="BI383"/>
  <c r="BH383"/>
  <c r="BG383"/>
  <c r="BF383"/>
  <c r="T383"/>
  <c r="R383"/>
  <c r="P383"/>
  <c r="BI380"/>
  <c r="BH380"/>
  <c r="BG380"/>
  <c r="BF380"/>
  <c r="T380"/>
  <c r="R380"/>
  <c r="P380"/>
  <c r="BI377"/>
  <c r="BH377"/>
  <c r="BG377"/>
  <c r="BF377"/>
  <c r="T377"/>
  <c r="R377"/>
  <c r="P377"/>
  <c r="BI372"/>
  <c r="BH372"/>
  <c r="BG372"/>
  <c r="BF372"/>
  <c r="T372"/>
  <c r="R372"/>
  <c r="P372"/>
  <c r="BI359"/>
  <c r="BH359"/>
  <c r="BG359"/>
  <c r="BF359"/>
  <c r="T359"/>
  <c r="R359"/>
  <c r="P359"/>
  <c r="BI356"/>
  <c r="BH356"/>
  <c r="BG356"/>
  <c r="BF356"/>
  <c r="T356"/>
  <c r="R356"/>
  <c r="P356"/>
  <c r="BI352"/>
  <c r="BH352"/>
  <c r="BG352"/>
  <c r="BF352"/>
  <c r="T352"/>
  <c r="R352"/>
  <c r="P352"/>
  <c r="BI346"/>
  <c r="BH346"/>
  <c r="BG346"/>
  <c r="BF346"/>
  <c r="T346"/>
  <c r="R346"/>
  <c r="P346"/>
  <c r="BI344"/>
  <c r="BH344"/>
  <c r="BG344"/>
  <c r="BF344"/>
  <c r="T344"/>
  <c r="R344"/>
  <c r="P344"/>
  <c r="BI337"/>
  <c r="BH337"/>
  <c r="BG337"/>
  <c r="BF337"/>
  <c r="T337"/>
  <c r="R337"/>
  <c r="P337"/>
  <c r="BI335"/>
  <c r="BH335"/>
  <c r="BG335"/>
  <c r="BF335"/>
  <c r="T335"/>
  <c r="R335"/>
  <c r="P335"/>
  <c r="BI331"/>
  <c r="BH331"/>
  <c r="BG331"/>
  <c r="BF331"/>
  <c r="T331"/>
  <c r="R331"/>
  <c r="P331"/>
  <c r="BI329"/>
  <c r="BH329"/>
  <c r="BG329"/>
  <c r="BF329"/>
  <c r="T329"/>
  <c r="R329"/>
  <c r="P329"/>
  <c r="BI325"/>
  <c r="BH325"/>
  <c r="BG325"/>
  <c r="BF325"/>
  <c r="T325"/>
  <c r="R325"/>
  <c r="P325"/>
  <c r="BI322"/>
  <c r="BH322"/>
  <c r="BG322"/>
  <c r="BF322"/>
  <c r="T322"/>
  <c r="R322"/>
  <c r="P322"/>
  <c r="BI319"/>
  <c r="BH319"/>
  <c r="BG319"/>
  <c r="BF319"/>
  <c r="T319"/>
  <c r="R319"/>
  <c r="P319"/>
  <c r="BI316"/>
  <c r="BH316"/>
  <c r="BG316"/>
  <c r="BF316"/>
  <c r="T316"/>
  <c r="R316"/>
  <c r="P316"/>
  <c r="BI312"/>
  <c r="BH312"/>
  <c r="BG312"/>
  <c r="BF312"/>
  <c r="T312"/>
  <c r="R312"/>
  <c r="P312"/>
  <c r="BI309"/>
  <c r="BH309"/>
  <c r="BG309"/>
  <c r="BF309"/>
  <c r="T309"/>
  <c r="R309"/>
  <c r="P309"/>
  <c r="BI306"/>
  <c r="BH306"/>
  <c r="BG306"/>
  <c r="BF306"/>
  <c r="T306"/>
  <c r="R306"/>
  <c r="P306"/>
  <c r="BI301"/>
  <c r="BH301"/>
  <c r="BG301"/>
  <c r="BF301"/>
  <c r="T301"/>
  <c r="R301"/>
  <c r="P301"/>
  <c r="BI297"/>
  <c r="BH297"/>
  <c r="BG297"/>
  <c r="BF297"/>
  <c r="T297"/>
  <c r="R297"/>
  <c r="P297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80"/>
  <c r="BH280"/>
  <c r="BG280"/>
  <c r="BF280"/>
  <c r="T280"/>
  <c r="R280"/>
  <c r="P280"/>
  <c r="BI277"/>
  <c r="BH277"/>
  <c r="BG277"/>
  <c r="BF277"/>
  <c r="T277"/>
  <c r="R277"/>
  <c r="P277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51"/>
  <c r="BH251"/>
  <c r="BG251"/>
  <c r="BF251"/>
  <c r="T251"/>
  <c r="R251"/>
  <c r="P251"/>
  <c r="BI236"/>
  <c r="BH236"/>
  <c r="BG236"/>
  <c r="BF236"/>
  <c r="T236"/>
  <c r="R236"/>
  <c r="P236"/>
  <c r="BI229"/>
  <c r="BH229"/>
  <c r="BG229"/>
  <c r="BF229"/>
  <c r="T229"/>
  <c r="R229"/>
  <c r="P229"/>
  <c r="BI225"/>
  <c r="BH225"/>
  <c r="BG225"/>
  <c r="BF225"/>
  <c r="T225"/>
  <c r="R225"/>
  <c r="P225"/>
  <c r="BI219"/>
  <c r="BH219"/>
  <c r="BG219"/>
  <c r="BF219"/>
  <c r="T219"/>
  <c r="R219"/>
  <c r="P219"/>
  <c r="BI213"/>
  <c r="BH213"/>
  <c r="BG213"/>
  <c r="BF213"/>
  <c r="T213"/>
  <c r="R213"/>
  <c r="P213"/>
  <c r="BI210"/>
  <c r="BH210"/>
  <c r="BG210"/>
  <c r="BF210"/>
  <c r="T210"/>
  <c r="R210"/>
  <c r="P210"/>
  <c r="BI204"/>
  <c r="BH204"/>
  <c r="BG204"/>
  <c r="BF204"/>
  <c r="T204"/>
  <c r="R204"/>
  <c r="P204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8"/>
  <c r="BH178"/>
  <c r="BG178"/>
  <c r="BF178"/>
  <c r="T178"/>
  <c r="R178"/>
  <c r="P178"/>
  <c r="BI154"/>
  <c r="BH154"/>
  <c r="BG154"/>
  <c r="BF154"/>
  <c r="T154"/>
  <c r="T153"/>
  <c r="R154"/>
  <c r="R153"/>
  <c r="P154"/>
  <c r="P153"/>
  <c r="BI150"/>
  <c r="BH150"/>
  <c r="BG150"/>
  <c r="BF150"/>
  <c r="T150"/>
  <c r="T138"/>
  <c r="R150"/>
  <c r="R138"/>
  <c r="P150"/>
  <c r="P138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6"/>
  <c r="BH106"/>
  <c r="BG106"/>
  <c r="BF106"/>
  <c r="T106"/>
  <c r="R106"/>
  <c r="P106"/>
  <c r="J99"/>
  <c r="J98"/>
  <c r="F98"/>
  <c r="F96"/>
  <c r="E94"/>
  <c r="J59"/>
  <c r="J58"/>
  <c r="F58"/>
  <c r="F56"/>
  <c r="E54"/>
  <c r="J20"/>
  <c r="E20"/>
  <c r="F99"/>
  <c r="J19"/>
  <c r="J14"/>
  <c r="J96"/>
  <c r="E7"/>
  <c r="E50"/>
  <c i="15" r="J39"/>
  <c r="J38"/>
  <c i="1" r="AY70"/>
  <c i="15" r="J37"/>
  <c i="1" r="AX70"/>
  <c i="15" r="BI456"/>
  <c r="BH456"/>
  <c r="BG456"/>
  <c r="BF456"/>
  <c r="T456"/>
  <c r="T455"/>
  <c r="R456"/>
  <c r="R455"/>
  <c r="P456"/>
  <c r="P455"/>
  <c r="BI453"/>
  <c r="BH453"/>
  <c r="BG453"/>
  <c r="BF453"/>
  <c r="T453"/>
  <c r="R453"/>
  <c r="P453"/>
  <c r="BI451"/>
  <c r="BH451"/>
  <c r="BG451"/>
  <c r="BF451"/>
  <c r="T451"/>
  <c r="R451"/>
  <c r="P451"/>
  <c r="BI448"/>
  <c r="BH448"/>
  <c r="BG448"/>
  <c r="BF448"/>
  <c r="T448"/>
  <c r="R448"/>
  <c r="P448"/>
  <c r="BI445"/>
  <c r="BH445"/>
  <c r="BG445"/>
  <c r="BF445"/>
  <c r="T445"/>
  <c r="R445"/>
  <c r="P445"/>
  <c r="BI442"/>
  <c r="BH442"/>
  <c r="BG442"/>
  <c r="BF442"/>
  <c r="T442"/>
  <c r="R442"/>
  <c r="P442"/>
  <c r="BI438"/>
  <c r="BH438"/>
  <c r="BG438"/>
  <c r="BF438"/>
  <c r="T438"/>
  <c r="R438"/>
  <c r="P438"/>
  <c r="BI435"/>
  <c r="BH435"/>
  <c r="BG435"/>
  <c r="BF435"/>
  <c r="T435"/>
  <c r="R435"/>
  <c r="P435"/>
  <c r="BI432"/>
  <c r="BH432"/>
  <c r="BG432"/>
  <c r="BF432"/>
  <c r="T432"/>
  <c r="R432"/>
  <c r="P432"/>
  <c r="BI427"/>
  <c r="BH427"/>
  <c r="BG427"/>
  <c r="BF427"/>
  <c r="T427"/>
  <c r="R427"/>
  <c r="P427"/>
  <c r="BI416"/>
  <c r="BH416"/>
  <c r="BG416"/>
  <c r="BF416"/>
  <c r="T416"/>
  <c r="R416"/>
  <c r="P416"/>
  <c r="BI413"/>
  <c r="BH413"/>
  <c r="BG413"/>
  <c r="BF413"/>
  <c r="T413"/>
  <c r="R413"/>
  <c r="P413"/>
  <c r="BI409"/>
  <c r="BH409"/>
  <c r="BG409"/>
  <c r="BF409"/>
  <c r="T409"/>
  <c r="R409"/>
  <c r="P409"/>
  <c r="BI403"/>
  <c r="BH403"/>
  <c r="BG403"/>
  <c r="BF403"/>
  <c r="T403"/>
  <c r="R403"/>
  <c r="P403"/>
  <c r="BI372"/>
  <c r="BH372"/>
  <c r="BG372"/>
  <c r="BF372"/>
  <c r="T372"/>
  <c r="R372"/>
  <c r="P372"/>
  <c r="BI370"/>
  <c r="BH370"/>
  <c r="BG370"/>
  <c r="BF370"/>
  <c r="T370"/>
  <c r="R370"/>
  <c r="P370"/>
  <c r="BI363"/>
  <c r="BH363"/>
  <c r="BG363"/>
  <c r="BF363"/>
  <c r="T363"/>
  <c r="R363"/>
  <c r="P363"/>
  <c r="BI361"/>
  <c r="BH361"/>
  <c r="BG361"/>
  <c r="BF361"/>
  <c r="T361"/>
  <c r="R361"/>
  <c r="P361"/>
  <c r="BI329"/>
  <c r="BH329"/>
  <c r="BG329"/>
  <c r="BF329"/>
  <c r="T329"/>
  <c r="R329"/>
  <c r="P329"/>
  <c r="BI327"/>
  <c r="BH327"/>
  <c r="BG327"/>
  <c r="BF327"/>
  <c r="T327"/>
  <c r="R327"/>
  <c r="P327"/>
  <c r="BI323"/>
  <c r="BH323"/>
  <c r="BG323"/>
  <c r="BF323"/>
  <c r="T323"/>
  <c r="R323"/>
  <c r="P323"/>
  <c r="BI320"/>
  <c r="BH320"/>
  <c r="BG320"/>
  <c r="BF320"/>
  <c r="T320"/>
  <c r="R320"/>
  <c r="P320"/>
  <c r="BI317"/>
  <c r="BH317"/>
  <c r="BG317"/>
  <c r="BF317"/>
  <c r="T317"/>
  <c r="R317"/>
  <c r="P317"/>
  <c r="BI314"/>
  <c r="BH314"/>
  <c r="BG314"/>
  <c r="BF314"/>
  <c r="T314"/>
  <c r="R314"/>
  <c r="P314"/>
  <c r="BI310"/>
  <c r="BH310"/>
  <c r="BG310"/>
  <c r="BF310"/>
  <c r="T310"/>
  <c r="R310"/>
  <c r="P310"/>
  <c r="BI307"/>
  <c r="BH307"/>
  <c r="BG307"/>
  <c r="BF307"/>
  <c r="T307"/>
  <c r="R307"/>
  <c r="P307"/>
  <c r="BI304"/>
  <c r="BH304"/>
  <c r="BG304"/>
  <c r="BF304"/>
  <c r="T304"/>
  <c r="R304"/>
  <c r="P304"/>
  <c r="BI299"/>
  <c r="BH299"/>
  <c r="BG299"/>
  <c r="BF299"/>
  <c r="T299"/>
  <c r="R299"/>
  <c r="P299"/>
  <c r="BI295"/>
  <c r="BH295"/>
  <c r="BG295"/>
  <c r="BF295"/>
  <c r="T295"/>
  <c r="R295"/>
  <c r="P295"/>
  <c r="BI289"/>
  <c r="BH289"/>
  <c r="BG289"/>
  <c r="BF289"/>
  <c r="T289"/>
  <c r="R289"/>
  <c r="P289"/>
  <c r="BI285"/>
  <c r="BH285"/>
  <c r="BG285"/>
  <c r="BF285"/>
  <c r="T285"/>
  <c r="R285"/>
  <c r="P285"/>
  <c r="BI281"/>
  <c r="BH281"/>
  <c r="BG281"/>
  <c r="BF281"/>
  <c r="T281"/>
  <c r="R281"/>
  <c r="P281"/>
  <c r="BI278"/>
  <c r="BH278"/>
  <c r="BG278"/>
  <c r="BF278"/>
  <c r="T278"/>
  <c r="R278"/>
  <c r="P278"/>
  <c r="BI275"/>
  <c r="BH275"/>
  <c r="BG275"/>
  <c r="BF275"/>
  <c r="T275"/>
  <c r="R275"/>
  <c r="P275"/>
  <c r="BI273"/>
  <c r="BH273"/>
  <c r="BG273"/>
  <c r="BF273"/>
  <c r="T273"/>
  <c r="R273"/>
  <c r="P273"/>
  <c r="BI270"/>
  <c r="BH270"/>
  <c r="BG270"/>
  <c r="BF270"/>
  <c r="T270"/>
  <c r="R270"/>
  <c r="P270"/>
  <c r="BI267"/>
  <c r="BH267"/>
  <c r="BG267"/>
  <c r="BF267"/>
  <c r="T267"/>
  <c r="R267"/>
  <c r="P267"/>
  <c r="BI264"/>
  <c r="BH264"/>
  <c r="BG264"/>
  <c r="BF264"/>
  <c r="T264"/>
  <c r="R264"/>
  <c r="P264"/>
  <c r="BI261"/>
  <c r="BH261"/>
  <c r="BG261"/>
  <c r="BF261"/>
  <c r="T261"/>
  <c r="R261"/>
  <c r="P261"/>
  <c r="BI255"/>
  <c r="BH255"/>
  <c r="BG255"/>
  <c r="BF255"/>
  <c r="T255"/>
  <c r="R255"/>
  <c r="P255"/>
  <c r="BI249"/>
  <c r="BH249"/>
  <c r="BG249"/>
  <c r="BF249"/>
  <c r="T249"/>
  <c r="R249"/>
  <c r="P249"/>
  <c r="BI236"/>
  <c r="BH236"/>
  <c r="BG236"/>
  <c r="BF236"/>
  <c r="T236"/>
  <c r="R236"/>
  <c r="P236"/>
  <c r="BI229"/>
  <c r="BH229"/>
  <c r="BG229"/>
  <c r="BF229"/>
  <c r="T229"/>
  <c r="R229"/>
  <c r="P229"/>
  <c r="BI225"/>
  <c r="BH225"/>
  <c r="BG225"/>
  <c r="BF225"/>
  <c r="T225"/>
  <c r="R225"/>
  <c r="P225"/>
  <c r="BI219"/>
  <c r="BH219"/>
  <c r="BG219"/>
  <c r="BF219"/>
  <c r="T219"/>
  <c r="R219"/>
  <c r="P219"/>
  <c r="BI213"/>
  <c r="BH213"/>
  <c r="BG213"/>
  <c r="BF213"/>
  <c r="T213"/>
  <c r="R213"/>
  <c r="P213"/>
  <c r="BI210"/>
  <c r="BH210"/>
  <c r="BG210"/>
  <c r="BF210"/>
  <c r="T210"/>
  <c r="R210"/>
  <c r="P210"/>
  <c r="BI204"/>
  <c r="BH204"/>
  <c r="BG204"/>
  <c r="BF204"/>
  <c r="T204"/>
  <c r="R204"/>
  <c r="P204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8"/>
  <c r="BH178"/>
  <c r="BG178"/>
  <c r="BF178"/>
  <c r="T178"/>
  <c r="R178"/>
  <c r="P178"/>
  <c r="BI154"/>
  <c r="BH154"/>
  <c r="BG154"/>
  <c r="BF154"/>
  <c r="T154"/>
  <c r="T153"/>
  <c r="R154"/>
  <c r="R153"/>
  <c r="P154"/>
  <c r="P153"/>
  <c r="BI150"/>
  <c r="BH150"/>
  <c r="BG150"/>
  <c r="BF150"/>
  <c r="T150"/>
  <c r="T138"/>
  <c r="R150"/>
  <c r="R138"/>
  <c r="P150"/>
  <c r="P138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6"/>
  <c r="BH106"/>
  <c r="BG106"/>
  <c r="BF106"/>
  <c r="T106"/>
  <c r="R106"/>
  <c r="P106"/>
  <c r="J99"/>
  <c r="J98"/>
  <c r="F98"/>
  <c r="F96"/>
  <c r="E94"/>
  <c r="J59"/>
  <c r="J58"/>
  <c r="F58"/>
  <c r="F56"/>
  <c r="E54"/>
  <c r="J20"/>
  <c r="E20"/>
  <c r="F59"/>
  <c r="J19"/>
  <c r="J14"/>
  <c r="J96"/>
  <c r="E7"/>
  <c r="E50"/>
  <c i="14" r="J39"/>
  <c r="J38"/>
  <c i="1" r="AY68"/>
  <c i="14" r="J37"/>
  <c i="1" r="AX68"/>
  <c i="14" r="BI509"/>
  <c r="BH509"/>
  <c r="BG509"/>
  <c r="BF509"/>
  <c r="T509"/>
  <c r="T508"/>
  <c r="R509"/>
  <c r="R508"/>
  <c r="P509"/>
  <c r="P508"/>
  <c r="BI506"/>
  <c r="BH506"/>
  <c r="BG506"/>
  <c r="BF506"/>
  <c r="T506"/>
  <c r="R506"/>
  <c r="P506"/>
  <c r="BI504"/>
  <c r="BH504"/>
  <c r="BG504"/>
  <c r="BF504"/>
  <c r="T504"/>
  <c r="R504"/>
  <c r="P504"/>
  <c r="BI502"/>
  <c r="BH502"/>
  <c r="BG502"/>
  <c r="BF502"/>
  <c r="T502"/>
  <c r="R502"/>
  <c r="P502"/>
  <c r="BI499"/>
  <c r="BH499"/>
  <c r="BG499"/>
  <c r="BF499"/>
  <c r="T499"/>
  <c r="R499"/>
  <c r="P499"/>
  <c r="BI496"/>
  <c r="BH496"/>
  <c r="BG496"/>
  <c r="BF496"/>
  <c r="T496"/>
  <c r="R496"/>
  <c r="P496"/>
  <c r="BI493"/>
  <c r="BH493"/>
  <c r="BG493"/>
  <c r="BF493"/>
  <c r="T493"/>
  <c r="R493"/>
  <c r="P493"/>
  <c r="BI489"/>
  <c r="BH489"/>
  <c r="BG489"/>
  <c r="BF489"/>
  <c r="T489"/>
  <c r="R489"/>
  <c r="P489"/>
  <c r="BI486"/>
  <c r="BH486"/>
  <c r="BG486"/>
  <c r="BF486"/>
  <c r="T486"/>
  <c r="R486"/>
  <c r="P486"/>
  <c r="BI483"/>
  <c r="BH483"/>
  <c r="BG483"/>
  <c r="BF483"/>
  <c r="T483"/>
  <c r="R483"/>
  <c r="P483"/>
  <c r="BI478"/>
  <c r="BH478"/>
  <c r="BG478"/>
  <c r="BF478"/>
  <c r="T478"/>
  <c r="R478"/>
  <c r="P478"/>
  <c r="BI471"/>
  <c r="BH471"/>
  <c r="BG471"/>
  <c r="BF471"/>
  <c r="T471"/>
  <c r="R471"/>
  <c r="P471"/>
  <c r="BI467"/>
  <c r="BH467"/>
  <c r="BG467"/>
  <c r="BF467"/>
  <c r="T467"/>
  <c r="R467"/>
  <c r="P467"/>
  <c r="BI465"/>
  <c r="BH465"/>
  <c r="BG465"/>
  <c r="BF465"/>
  <c r="T465"/>
  <c r="R465"/>
  <c r="P465"/>
  <c r="BI460"/>
  <c r="BH460"/>
  <c r="BG460"/>
  <c r="BF460"/>
  <c r="T460"/>
  <c r="R460"/>
  <c r="P460"/>
  <c r="BI458"/>
  <c r="BH458"/>
  <c r="BG458"/>
  <c r="BF458"/>
  <c r="T458"/>
  <c r="R458"/>
  <c r="P458"/>
  <c r="BI456"/>
  <c r="BH456"/>
  <c r="BG456"/>
  <c r="BF456"/>
  <c r="T456"/>
  <c r="R456"/>
  <c r="P456"/>
  <c r="BI453"/>
  <c r="BH453"/>
  <c r="BG453"/>
  <c r="BF453"/>
  <c r="T453"/>
  <c r="R453"/>
  <c r="P453"/>
  <c r="BI451"/>
  <c r="BH451"/>
  <c r="BG451"/>
  <c r="BF451"/>
  <c r="T451"/>
  <c r="R451"/>
  <c r="P451"/>
  <c r="BI449"/>
  <c r="BH449"/>
  <c r="BG449"/>
  <c r="BF449"/>
  <c r="T449"/>
  <c r="R449"/>
  <c r="P449"/>
  <c r="BI436"/>
  <c r="BH436"/>
  <c r="BG436"/>
  <c r="BF436"/>
  <c r="T436"/>
  <c r="R436"/>
  <c r="P436"/>
  <c r="BI434"/>
  <c r="BH434"/>
  <c r="BG434"/>
  <c r="BF434"/>
  <c r="T434"/>
  <c r="R434"/>
  <c r="P434"/>
  <c r="BI432"/>
  <c r="BH432"/>
  <c r="BG432"/>
  <c r="BF432"/>
  <c r="T432"/>
  <c r="R432"/>
  <c r="P432"/>
  <c r="BI423"/>
  <c r="BH423"/>
  <c r="BG423"/>
  <c r="BF423"/>
  <c r="T423"/>
  <c r="R423"/>
  <c r="P423"/>
  <c r="BI421"/>
  <c r="BH421"/>
  <c r="BG421"/>
  <c r="BF421"/>
  <c r="T421"/>
  <c r="R421"/>
  <c r="P421"/>
  <c r="BI419"/>
  <c r="BH419"/>
  <c r="BG419"/>
  <c r="BF419"/>
  <c r="T419"/>
  <c r="R419"/>
  <c r="P419"/>
  <c r="BI405"/>
  <c r="BH405"/>
  <c r="BG405"/>
  <c r="BF405"/>
  <c r="T405"/>
  <c r="R405"/>
  <c r="P405"/>
  <c r="BI403"/>
  <c r="BH403"/>
  <c r="BG403"/>
  <c r="BF403"/>
  <c r="T403"/>
  <c r="R403"/>
  <c r="P403"/>
  <c r="BI401"/>
  <c r="BH401"/>
  <c r="BG401"/>
  <c r="BF401"/>
  <c r="T401"/>
  <c r="R401"/>
  <c r="P401"/>
  <c r="BI384"/>
  <c r="BH384"/>
  <c r="BG384"/>
  <c r="BF384"/>
  <c r="T384"/>
  <c r="R384"/>
  <c r="P384"/>
  <c r="BI381"/>
  <c r="BH381"/>
  <c r="BG381"/>
  <c r="BF381"/>
  <c r="T381"/>
  <c r="R381"/>
  <c r="P381"/>
  <c r="BI373"/>
  <c r="BH373"/>
  <c r="BG373"/>
  <c r="BF373"/>
  <c r="T373"/>
  <c r="R373"/>
  <c r="P373"/>
  <c r="BI370"/>
  <c r="BH370"/>
  <c r="BG370"/>
  <c r="BF370"/>
  <c r="T370"/>
  <c r="R370"/>
  <c r="P370"/>
  <c r="BI365"/>
  <c r="BH365"/>
  <c r="BG365"/>
  <c r="BF365"/>
  <c r="T365"/>
  <c r="R365"/>
  <c r="P365"/>
  <c r="BI362"/>
  <c r="BH362"/>
  <c r="BG362"/>
  <c r="BF362"/>
  <c r="T362"/>
  <c r="R362"/>
  <c r="P362"/>
  <c r="BI359"/>
  <c r="BH359"/>
  <c r="BG359"/>
  <c r="BF359"/>
  <c r="T359"/>
  <c r="R359"/>
  <c r="P359"/>
  <c r="BI356"/>
  <c r="BH356"/>
  <c r="BG356"/>
  <c r="BF356"/>
  <c r="T356"/>
  <c r="R356"/>
  <c r="P356"/>
  <c r="BI353"/>
  <c r="BH353"/>
  <c r="BG353"/>
  <c r="BF353"/>
  <c r="T353"/>
  <c r="R353"/>
  <c r="P353"/>
  <c r="BI350"/>
  <c r="BH350"/>
  <c r="BG350"/>
  <c r="BF350"/>
  <c r="T350"/>
  <c r="R350"/>
  <c r="P350"/>
  <c r="BI346"/>
  <c r="BH346"/>
  <c r="BG346"/>
  <c r="BF346"/>
  <c r="T346"/>
  <c r="R346"/>
  <c r="P346"/>
  <c r="BI343"/>
  <c r="BH343"/>
  <c r="BG343"/>
  <c r="BF343"/>
  <c r="T343"/>
  <c r="R343"/>
  <c r="P343"/>
  <c r="BI340"/>
  <c r="BH340"/>
  <c r="BG340"/>
  <c r="BF340"/>
  <c r="T340"/>
  <c r="R340"/>
  <c r="P340"/>
  <c r="BI337"/>
  <c r="BH337"/>
  <c r="BG337"/>
  <c r="BF337"/>
  <c r="T337"/>
  <c r="R337"/>
  <c r="P337"/>
  <c r="BI335"/>
  <c r="BH335"/>
  <c r="BG335"/>
  <c r="BF335"/>
  <c r="T335"/>
  <c r="R335"/>
  <c r="P335"/>
  <c r="BI333"/>
  <c r="BH333"/>
  <c r="BG333"/>
  <c r="BF333"/>
  <c r="T333"/>
  <c r="R333"/>
  <c r="P333"/>
  <c r="BI331"/>
  <c r="BH331"/>
  <c r="BG331"/>
  <c r="BF331"/>
  <c r="T331"/>
  <c r="R331"/>
  <c r="P331"/>
  <c r="BI329"/>
  <c r="BH329"/>
  <c r="BG329"/>
  <c r="BF329"/>
  <c r="T329"/>
  <c r="R329"/>
  <c r="P329"/>
  <c r="BI324"/>
  <c r="BH324"/>
  <c r="BG324"/>
  <c r="BF324"/>
  <c r="T324"/>
  <c r="R324"/>
  <c r="P324"/>
  <c r="BI320"/>
  <c r="BH320"/>
  <c r="BG320"/>
  <c r="BF320"/>
  <c r="T320"/>
  <c r="R320"/>
  <c r="P320"/>
  <c r="BI314"/>
  <c r="BH314"/>
  <c r="BG314"/>
  <c r="BF314"/>
  <c r="T314"/>
  <c r="R314"/>
  <c r="P314"/>
  <c r="BI310"/>
  <c r="BH310"/>
  <c r="BG310"/>
  <c r="BF310"/>
  <c r="T310"/>
  <c r="R310"/>
  <c r="P310"/>
  <c r="BI306"/>
  <c r="BH306"/>
  <c r="BG306"/>
  <c r="BF306"/>
  <c r="T306"/>
  <c r="R306"/>
  <c r="P306"/>
  <c r="BI303"/>
  <c r="BH303"/>
  <c r="BG303"/>
  <c r="BF303"/>
  <c r="T303"/>
  <c r="R303"/>
  <c r="P303"/>
  <c r="BI300"/>
  <c r="BH300"/>
  <c r="BG300"/>
  <c r="BF300"/>
  <c r="T300"/>
  <c r="R300"/>
  <c r="P300"/>
  <c r="BI298"/>
  <c r="BH298"/>
  <c r="BG298"/>
  <c r="BF298"/>
  <c r="T298"/>
  <c r="R298"/>
  <c r="P298"/>
  <c r="BI295"/>
  <c r="BH295"/>
  <c r="BG295"/>
  <c r="BF295"/>
  <c r="T295"/>
  <c r="R295"/>
  <c r="P295"/>
  <c r="BI292"/>
  <c r="BH292"/>
  <c r="BG292"/>
  <c r="BF292"/>
  <c r="T292"/>
  <c r="R292"/>
  <c r="P292"/>
  <c r="BI289"/>
  <c r="BH289"/>
  <c r="BG289"/>
  <c r="BF289"/>
  <c r="T289"/>
  <c r="R289"/>
  <c r="P289"/>
  <c r="BI286"/>
  <c r="BH286"/>
  <c r="BG286"/>
  <c r="BF286"/>
  <c r="T286"/>
  <c r="R286"/>
  <c r="P286"/>
  <c r="BI280"/>
  <c r="BH280"/>
  <c r="BG280"/>
  <c r="BF280"/>
  <c r="T280"/>
  <c r="R280"/>
  <c r="P280"/>
  <c r="BI274"/>
  <c r="BH274"/>
  <c r="BG274"/>
  <c r="BF274"/>
  <c r="T274"/>
  <c r="R274"/>
  <c r="P274"/>
  <c r="BI265"/>
  <c r="BH265"/>
  <c r="BG265"/>
  <c r="BF265"/>
  <c r="T265"/>
  <c r="R265"/>
  <c r="P265"/>
  <c r="BI258"/>
  <c r="BH258"/>
  <c r="BG258"/>
  <c r="BF258"/>
  <c r="T258"/>
  <c r="R258"/>
  <c r="P258"/>
  <c r="BI254"/>
  <c r="BH254"/>
  <c r="BG254"/>
  <c r="BF254"/>
  <c r="T254"/>
  <c r="R254"/>
  <c r="P254"/>
  <c r="BI249"/>
  <c r="BH249"/>
  <c r="BG249"/>
  <c r="BF249"/>
  <c r="T249"/>
  <c r="R249"/>
  <c r="P249"/>
  <c r="BI246"/>
  <c r="BH246"/>
  <c r="BG246"/>
  <c r="BF246"/>
  <c r="T246"/>
  <c r="R246"/>
  <c r="P246"/>
  <c r="BI240"/>
  <c r="BH240"/>
  <c r="BG240"/>
  <c r="BF240"/>
  <c r="T240"/>
  <c r="R240"/>
  <c r="P240"/>
  <c r="BI237"/>
  <c r="BH237"/>
  <c r="BG237"/>
  <c r="BF237"/>
  <c r="T237"/>
  <c r="R237"/>
  <c r="P237"/>
  <c r="BI231"/>
  <c r="BH231"/>
  <c r="BG231"/>
  <c r="BF231"/>
  <c r="T231"/>
  <c r="T217"/>
  <c r="R231"/>
  <c r="R217"/>
  <c r="P231"/>
  <c r="P217"/>
  <c r="BI223"/>
  <c r="BH223"/>
  <c r="BG223"/>
  <c r="BF223"/>
  <c r="T223"/>
  <c r="R223"/>
  <c r="P223"/>
  <c r="BI218"/>
  <c r="BH218"/>
  <c r="BG218"/>
  <c r="BF218"/>
  <c r="T218"/>
  <c r="R218"/>
  <c r="P218"/>
  <c r="BI213"/>
  <c r="BH213"/>
  <c r="BG213"/>
  <c r="BF213"/>
  <c r="T213"/>
  <c r="R213"/>
  <c r="P213"/>
  <c r="BI210"/>
  <c r="BH210"/>
  <c r="BG210"/>
  <c r="BF210"/>
  <c r="T210"/>
  <c r="R210"/>
  <c r="P210"/>
  <c r="BI206"/>
  <c r="BH206"/>
  <c r="BG206"/>
  <c r="BF206"/>
  <c r="T206"/>
  <c r="R206"/>
  <c r="P206"/>
  <c r="BI182"/>
  <c r="BH182"/>
  <c r="BG182"/>
  <c r="BF182"/>
  <c r="T182"/>
  <c r="T173"/>
  <c r="R182"/>
  <c r="R173"/>
  <c r="P182"/>
  <c r="P173"/>
  <c r="BI174"/>
  <c r="BH174"/>
  <c r="BG174"/>
  <c r="BF174"/>
  <c r="T174"/>
  <c r="R174"/>
  <c r="P174"/>
  <c r="BI170"/>
  <c r="BH170"/>
  <c r="BG170"/>
  <c r="BF170"/>
  <c r="T170"/>
  <c r="R170"/>
  <c r="P170"/>
  <c r="BI159"/>
  <c r="BH159"/>
  <c r="BG159"/>
  <c r="BF159"/>
  <c r="T159"/>
  <c r="R159"/>
  <c r="P159"/>
  <c r="BI154"/>
  <c r="BH154"/>
  <c r="BG154"/>
  <c r="BF154"/>
  <c r="T154"/>
  <c r="R154"/>
  <c r="P154"/>
  <c r="BI150"/>
  <c r="BH150"/>
  <c r="BG150"/>
  <c r="BF150"/>
  <c r="T150"/>
  <c r="R150"/>
  <c r="P150"/>
  <c r="BI147"/>
  <c r="BH147"/>
  <c r="BG147"/>
  <c r="BF147"/>
  <c r="T147"/>
  <c r="R147"/>
  <c r="P147"/>
  <c r="BI124"/>
  <c r="BH124"/>
  <c r="BG124"/>
  <c r="BF124"/>
  <c r="T124"/>
  <c r="R124"/>
  <c r="P124"/>
  <c r="BI121"/>
  <c r="BH121"/>
  <c r="BG121"/>
  <c r="BF121"/>
  <c r="T121"/>
  <c r="R121"/>
  <c r="P121"/>
  <c r="BI108"/>
  <c r="BH108"/>
  <c r="BG108"/>
  <c r="BF108"/>
  <c r="T108"/>
  <c r="R108"/>
  <c r="P108"/>
  <c r="J101"/>
  <c r="J100"/>
  <c r="F100"/>
  <c r="F98"/>
  <c r="E96"/>
  <c r="J59"/>
  <c r="J58"/>
  <c r="F58"/>
  <c r="F56"/>
  <c r="E54"/>
  <c r="J20"/>
  <c r="E20"/>
  <c r="F59"/>
  <c r="J19"/>
  <c r="J14"/>
  <c r="J98"/>
  <c r="E7"/>
  <c r="E50"/>
  <c i="13" r="J39"/>
  <c r="J38"/>
  <c i="1" r="AY67"/>
  <c i="13" r="J37"/>
  <c i="1" r="AX67"/>
  <c i="13" r="BI485"/>
  <c r="BH485"/>
  <c r="BG485"/>
  <c r="BF485"/>
  <c r="T485"/>
  <c r="T484"/>
  <c r="R485"/>
  <c r="R484"/>
  <c r="P485"/>
  <c r="P484"/>
  <c r="BI482"/>
  <c r="BH482"/>
  <c r="BG482"/>
  <c r="BF482"/>
  <c r="T482"/>
  <c r="R482"/>
  <c r="P482"/>
  <c r="BI480"/>
  <c r="BH480"/>
  <c r="BG480"/>
  <c r="BF480"/>
  <c r="T480"/>
  <c r="R480"/>
  <c r="P480"/>
  <c r="BI477"/>
  <c r="BH477"/>
  <c r="BG477"/>
  <c r="BF477"/>
  <c r="T477"/>
  <c r="R477"/>
  <c r="P477"/>
  <c r="BI474"/>
  <c r="BH474"/>
  <c r="BG474"/>
  <c r="BF474"/>
  <c r="T474"/>
  <c r="R474"/>
  <c r="P474"/>
  <c r="BI471"/>
  <c r="BH471"/>
  <c r="BG471"/>
  <c r="BF471"/>
  <c r="T471"/>
  <c r="R471"/>
  <c r="P471"/>
  <c r="BI467"/>
  <c r="BH467"/>
  <c r="BG467"/>
  <c r="BF467"/>
  <c r="T467"/>
  <c r="R467"/>
  <c r="P467"/>
  <c r="BI464"/>
  <c r="BH464"/>
  <c r="BG464"/>
  <c r="BF464"/>
  <c r="T464"/>
  <c r="R464"/>
  <c r="P464"/>
  <c r="BI461"/>
  <c r="BH461"/>
  <c r="BG461"/>
  <c r="BF461"/>
  <c r="T461"/>
  <c r="R461"/>
  <c r="P461"/>
  <c r="BI456"/>
  <c r="BH456"/>
  <c r="BG456"/>
  <c r="BF456"/>
  <c r="T456"/>
  <c r="R456"/>
  <c r="P456"/>
  <c r="BI449"/>
  <c r="BH449"/>
  <c r="BG449"/>
  <c r="BF449"/>
  <c r="T449"/>
  <c r="R449"/>
  <c r="P449"/>
  <c r="BI445"/>
  <c r="BH445"/>
  <c r="BG445"/>
  <c r="BF445"/>
  <c r="T445"/>
  <c r="R445"/>
  <c r="P445"/>
  <c r="BI443"/>
  <c r="BH443"/>
  <c r="BG443"/>
  <c r="BF443"/>
  <c r="T443"/>
  <c r="R443"/>
  <c r="P443"/>
  <c r="BI438"/>
  <c r="BH438"/>
  <c r="BG438"/>
  <c r="BF438"/>
  <c r="T438"/>
  <c r="R438"/>
  <c r="P438"/>
  <c r="BI436"/>
  <c r="BH436"/>
  <c r="BG436"/>
  <c r="BF436"/>
  <c r="T436"/>
  <c r="R436"/>
  <c r="P436"/>
  <c r="BI434"/>
  <c r="BH434"/>
  <c r="BG434"/>
  <c r="BF434"/>
  <c r="T434"/>
  <c r="R434"/>
  <c r="P434"/>
  <c r="BI431"/>
  <c r="BH431"/>
  <c r="BG431"/>
  <c r="BF431"/>
  <c r="T431"/>
  <c r="R431"/>
  <c r="P431"/>
  <c r="BI429"/>
  <c r="BH429"/>
  <c r="BG429"/>
  <c r="BF429"/>
  <c r="T429"/>
  <c r="R429"/>
  <c r="P429"/>
  <c r="BI427"/>
  <c r="BH427"/>
  <c r="BG427"/>
  <c r="BF427"/>
  <c r="T427"/>
  <c r="R427"/>
  <c r="P427"/>
  <c r="BI414"/>
  <c r="BH414"/>
  <c r="BG414"/>
  <c r="BF414"/>
  <c r="T414"/>
  <c r="R414"/>
  <c r="P414"/>
  <c r="BI412"/>
  <c r="BH412"/>
  <c r="BG412"/>
  <c r="BF412"/>
  <c r="T412"/>
  <c r="R412"/>
  <c r="P412"/>
  <c r="BI410"/>
  <c r="BH410"/>
  <c r="BG410"/>
  <c r="BF410"/>
  <c r="T410"/>
  <c r="R410"/>
  <c r="P410"/>
  <c r="BI401"/>
  <c r="BH401"/>
  <c r="BG401"/>
  <c r="BF401"/>
  <c r="T401"/>
  <c r="R401"/>
  <c r="P401"/>
  <c r="BI399"/>
  <c r="BH399"/>
  <c r="BG399"/>
  <c r="BF399"/>
  <c r="T399"/>
  <c r="R399"/>
  <c r="P399"/>
  <c r="BI397"/>
  <c r="BH397"/>
  <c r="BG397"/>
  <c r="BF397"/>
  <c r="T397"/>
  <c r="R397"/>
  <c r="P397"/>
  <c r="BI383"/>
  <c r="BH383"/>
  <c r="BG383"/>
  <c r="BF383"/>
  <c r="T383"/>
  <c r="R383"/>
  <c r="P383"/>
  <c r="BI381"/>
  <c r="BH381"/>
  <c r="BG381"/>
  <c r="BF381"/>
  <c r="T381"/>
  <c r="R381"/>
  <c r="P381"/>
  <c r="BI379"/>
  <c r="BH379"/>
  <c r="BG379"/>
  <c r="BF379"/>
  <c r="T379"/>
  <c r="R379"/>
  <c r="P379"/>
  <c r="BI362"/>
  <c r="BH362"/>
  <c r="BG362"/>
  <c r="BF362"/>
  <c r="T362"/>
  <c r="R362"/>
  <c r="P362"/>
  <c r="BI359"/>
  <c r="BH359"/>
  <c r="BG359"/>
  <c r="BF359"/>
  <c r="T359"/>
  <c r="R359"/>
  <c r="P359"/>
  <c r="BI351"/>
  <c r="BH351"/>
  <c r="BG351"/>
  <c r="BF351"/>
  <c r="T351"/>
  <c r="R351"/>
  <c r="P351"/>
  <c r="BI348"/>
  <c r="BH348"/>
  <c r="BG348"/>
  <c r="BF348"/>
  <c r="T348"/>
  <c r="R348"/>
  <c r="P348"/>
  <c r="BI343"/>
  <c r="BH343"/>
  <c r="BG343"/>
  <c r="BF343"/>
  <c r="T343"/>
  <c r="R343"/>
  <c r="P343"/>
  <c r="BI340"/>
  <c r="BH340"/>
  <c r="BG340"/>
  <c r="BF340"/>
  <c r="T340"/>
  <c r="R340"/>
  <c r="P340"/>
  <c r="BI337"/>
  <c r="BH337"/>
  <c r="BG337"/>
  <c r="BF337"/>
  <c r="T337"/>
  <c r="R337"/>
  <c r="P337"/>
  <c r="BI334"/>
  <c r="BH334"/>
  <c r="BG334"/>
  <c r="BF334"/>
  <c r="T334"/>
  <c r="R334"/>
  <c r="P334"/>
  <c r="BI329"/>
  <c r="BH329"/>
  <c r="BG329"/>
  <c r="BF329"/>
  <c r="T329"/>
  <c r="R329"/>
  <c r="P329"/>
  <c r="BI326"/>
  <c r="BH326"/>
  <c r="BG326"/>
  <c r="BF326"/>
  <c r="T326"/>
  <c r="R326"/>
  <c r="P326"/>
  <c r="BI323"/>
  <c r="BH323"/>
  <c r="BG323"/>
  <c r="BF323"/>
  <c r="T323"/>
  <c r="R323"/>
  <c r="P323"/>
  <c r="BI320"/>
  <c r="BH320"/>
  <c r="BG320"/>
  <c r="BF320"/>
  <c r="T320"/>
  <c r="R320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07"/>
  <c r="BH307"/>
  <c r="BG307"/>
  <c r="BF307"/>
  <c r="T307"/>
  <c r="R307"/>
  <c r="P307"/>
  <c r="BI303"/>
  <c r="BH303"/>
  <c r="BG303"/>
  <c r="BF303"/>
  <c r="T303"/>
  <c r="R303"/>
  <c r="P303"/>
  <c r="BI297"/>
  <c r="BH297"/>
  <c r="BG297"/>
  <c r="BF297"/>
  <c r="T297"/>
  <c r="R297"/>
  <c r="P297"/>
  <c r="BI293"/>
  <c r="BH293"/>
  <c r="BG293"/>
  <c r="BF293"/>
  <c r="T293"/>
  <c r="R293"/>
  <c r="P293"/>
  <c r="BI289"/>
  <c r="BH289"/>
  <c r="BG289"/>
  <c r="BF289"/>
  <c r="T289"/>
  <c r="R289"/>
  <c r="P289"/>
  <c r="BI286"/>
  <c r="BH286"/>
  <c r="BG286"/>
  <c r="BF286"/>
  <c r="T286"/>
  <c r="R286"/>
  <c r="P286"/>
  <c r="BI283"/>
  <c r="BH283"/>
  <c r="BG283"/>
  <c r="BF283"/>
  <c r="T283"/>
  <c r="R283"/>
  <c r="P283"/>
  <c r="BI281"/>
  <c r="BH281"/>
  <c r="BG281"/>
  <c r="BF281"/>
  <c r="T281"/>
  <c r="R281"/>
  <c r="P281"/>
  <c r="BI278"/>
  <c r="BH278"/>
  <c r="BG278"/>
  <c r="BF278"/>
  <c r="T278"/>
  <c r="R278"/>
  <c r="P278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3"/>
  <c r="BH263"/>
  <c r="BG263"/>
  <c r="BF263"/>
  <c r="T263"/>
  <c r="R263"/>
  <c r="P263"/>
  <c r="BI257"/>
  <c r="BH257"/>
  <c r="BG257"/>
  <c r="BF257"/>
  <c r="T257"/>
  <c r="R257"/>
  <c r="P257"/>
  <c r="BI248"/>
  <c r="BH248"/>
  <c r="BG248"/>
  <c r="BF248"/>
  <c r="T248"/>
  <c r="R248"/>
  <c r="P248"/>
  <c r="BI241"/>
  <c r="BH241"/>
  <c r="BG241"/>
  <c r="BF241"/>
  <c r="T241"/>
  <c r="R241"/>
  <c r="P241"/>
  <c r="BI237"/>
  <c r="BH237"/>
  <c r="BG237"/>
  <c r="BF237"/>
  <c r="T237"/>
  <c r="R237"/>
  <c r="P237"/>
  <c r="BI232"/>
  <c r="BH232"/>
  <c r="BG232"/>
  <c r="BF232"/>
  <c r="T232"/>
  <c r="R232"/>
  <c r="P232"/>
  <c r="BI229"/>
  <c r="BH229"/>
  <c r="BG229"/>
  <c r="BF229"/>
  <c r="T229"/>
  <c r="R229"/>
  <c r="P229"/>
  <c r="BI223"/>
  <c r="BH223"/>
  <c r="BG223"/>
  <c r="BF223"/>
  <c r="T223"/>
  <c r="R223"/>
  <c r="P223"/>
  <c r="BI220"/>
  <c r="BH220"/>
  <c r="BG220"/>
  <c r="BF220"/>
  <c r="T220"/>
  <c r="R220"/>
  <c r="P220"/>
  <c r="BI214"/>
  <c r="BH214"/>
  <c r="BG214"/>
  <c r="BF214"/>
  <c r="T214"/>
  <c r="R214"/>
  <c r="P214"/>
  <c r="BI206"/>
  <c r="BH206"/>
  <c r="BG206"/>
  <c r="BF206"/>
  <c r="T206"/>
  <c r="R206"/>
  <c r="P206"/>
  <c r="BI201"/>
  <c r="BH201"/>
  <c r="BG201"/>
  <c r="BF201"/>
  <c r="T201"/>
  <c r="R201"/>
  <c r="P201"/>
  <c r="BI196"/>
  <c r="BH196"/>
  <c r="BG196"/>
  <c r="BF196"/>
  <c r="T196"/>
  <c r="R196"/>
  <c r="P196"/>
  <c r="BI193"/>
  <c r="BH193"/>
  <c r="BG193"/>
  <c r="BF193"/>
  <c r="T193"/>
  <c r="R193"/>
  <c r="P193"/>
  <c r="BI189"/>
  <c r="BH189"/>
  <c r="BG189"/>
  <c r="BF189"/>
  <c r="T189"/>
  <c r="R189"/>
  <c r="P189"/>
  <c r="BI168"/>
  <c r="BH168"/>
  <c r="BG168"/>
  <c r="BF168"/>
  <c r="T168"/>
  <c r="T159"/>
  <c r="R168"/>
  <c r="R159"/>
  <c r="P168"/>
  <c r="P159"/>
  <c r="BI160"/>
  <c r="BH160"/>
  <c r="BG160"/>
  <c r="BF160"/>
  <c r="T160"/>
  <c r="R160"/>
  <c r="P160"/>
  <c r="BI156"/>
  <c r="BH156"/>
  <c r="BG156"/>
  <c r="BF156"/>
  <c r="T156"/>
  <c r="R156"/>
  <c r="P156"/>
  <c r="BI145"/>
  <c r="BH145"/>
  <c r="BG145"/>
  <c r="BF145"/>
  <c r="T145"/>
  <c r="R145"/>
  <c r="P145"/>
  <c r="BI138"/>
  <c r="BH138"/>
  <c r="BG138"/>
  <c r="BF138"/>
  <c r="T138"/>
  <c r="R138"/>
  <c r="P138"/>
  <c r="BI134"/>
  <c r="BH134"/>
  <c r="BG134"/>
  <c r="BF134"/>
  <c r="T134"/>
  <c r="R134"/>
  <c r="P134"/>
  <c r="BI131"/>
  <c r="BH131"/>
  <c r="BG131"/>
  <c r="BF131"/>
  <c r="T131"/>
  <c r="R131"/>
  <c r="P131"/>
  <c r="BI108"/>
  <c r="BH108"/>
  <c r="BG108"/>
  <c r="BF108"/>
  <c r="T108"/>
  <c r="R108"/>
  <c r="P108"/>
  <c r="J101"/>
  <c r="J100"/>
  <c r="F100"/>
  <c r="F98"/>
  <c r="E96"/>
  <c r="J59"/>
  <c r="J58"/>
  <c r="F58"/>
  <c r="F56"/>
  <c r="E54"/>
  <c r="J20"/>
  <c r="E20"/>
  <c r="F101"/>
  <c r="J19"/>
  <c r="J14"/>
  <c r="J98"/>
  <c r="E7"/>
  <c r="E50"/>
  <c i="12" r="J39"/>
  <c r="J38"/>
  <c i="1" r="AY66"/>
  <c i="12" r="J37"/>
  <c i="1" r="AX66"/>
  <c i="12" r="BI450"/>
  <c r="BH450"/>
  <c r="BG450"/>
  <c r="BF450"/>
  <c r="T450"/>
  <c r="T449"/>
  <c r="R450"/>
  <c r="R449"/>
  <c r="P450"/>
  <c r="P449"/>
  <c r="BI447"/>
  <c r="BH447"/>
  <c r="BG447"/>
  <c r="BF447"/>
  <c r="T447"/>
  <c r="R447"/>
  <c r="P447"/>
  <c r="BI445"/>
  <c r="BH445"/>
  <c r="BG445"/>
  <c r="BF445"/>
  <c r="T445"/>
  <c r="R445"/>
  <c r="P445"/>
  <c r="BI442"/>
  <c r="BH442"/>
  <c r="BG442"/>
  <c r="BF442"/>
  <c r="T442"/>
  <c r="R442"/>
  <c r="P442"/>
  <c r="BI439"/>
  <c r="BH439"/>
  <c r="BG439"/>
  <c r="BF439"/>
  <c r="T439"/>
  <c r="R439"/>
  <c r="P439"/>
  <c r="BI436"/>
  <c r="BH436"/>
  <c r="BG436"/>
  <c r="BF436"/>
  <c r="T436"/>
  <c r="R436"/>
  <c r="P436"/>
  <c r="BI432"/>
  <c r="BH432"/>
  <c r="BG432"/>
  <c r="BF432"/>
  <c r="T432"/>
  <c r="R432"/>
  <c r="P432"/>
  <c r="BI429"/>
  <c r="BH429"/>
  <c r="BG429"/>
  <c r="BF429"/>
  <c r="T429"/>
  <c r="R429"/>
  <c r="P429"/>
  <c r="BI426"/>
  <c r="BH426"/>
  <c r="BG426"/>
  <c r="BF426"/>
  <c r="T426"/>
  <c r="R426"/>
  <c r="P426"/>
  <c r="BI421"/>
  <c r="BH421"/>
  <c r="BG421"/>
  <c r="BF421"/>
  <c r="T421"/>
  <c r="R421"/>
  <c r="P421"/>
  <c r="BI414"/>
  <c r="BH414"/>
  <c r="BG414"/>
  <c r="BF414"/>
  <c r="T414"/>
  <c r="R414"/>
  <c r="P414"/>
  <c r="BI410"/>
  <c r="BH410"/>
  <c r="BG410"/>
  <c r="BF410"/>
  <c r="T410"/>
  <c r="R410"/>
  <c r="P410"/>
  <c r="BI408"/>
  <c r="BH408"/>
  <c r="BG408"/>
  <c r="BF408"/>
  <c r="T408"/>
  <c r="R408"/>
  <c r="P408"/>
  <c r="BI403"/>
  <c r="BH403"/>
  <c r="BG403"/>
  <c r="BF403"/>
  <c r="T403"/>
  <c r="R403"/>
  <c r="P403"/>
  <c r="BI401"/>
  <c r="BH401"/>
  <c r="BG401"/>
  <c r="BF401"/>
  <c r="T401"/>
  <c r="R401"/>
  <c r="P401"/>
  <c r="BI399"/>
  <c r="BH399"/>
  <c r="BG399"/>
  <c r="BF399"/>
  <c r="T399"/>
  <c r="R399"/>
  <c r="P399"/>
  <c r="BI396"/>
  <c r="BH396"/>
  <c r="BG396"/>
  <c r="BF396"/>
  <c r="T396"/>
  <c r="R396"/>
  <c r="P396"/>
  <c r="BI394"/>
  <c r="BH394"/>
  <c r="BG394"/>
  <c r="BF394"/>
  <c r="T394"/>
  <c r="R394"/>
  <c r="P394"/>
  <c r="BI392"/>
  <c r="BH392"/>
  <c r="BG392"/>
  <c r="BF392"/>
  <c r="T392"/>
  <c r="R392"/>
  <c r="P392"/>
  <c r="BI379"/>
  <c r="BH379"/>
  <c r="BG379"/>
  <c r="BF379"/>
  <c r="T379"/>
  <c r="R379"/>
  <c r="P379"/>
  <c r="BI377"/>
  <c r="BH377"/>
  <c r="BG377"/>
  <c r="BF377"/>
  <c r="T377"/>
  <c r="R377"/>
  <c r="P377"/>
  <c r="BI375"/>
  <c r="BH375"/>
  <c r="BG375"/>
  <c r="BF375"/>
  <c r="T375"/>
  <c r="R375"/>
  <c r="P375"/>
  <c r="BI366"/>
  <c r="BH366"/>
  <c r="BG366"/>
  <c r="BF366"/>
  <c r="T366"/>
  <c r="R366"/>
  <c r="P366"/>
  <c r="BI364"/>
  <c r="BH364"/>
  <c r="BG364"/>
  <c r="BF364"/>
  <c r="T364"/>
  <c r="R364"/>
  <c r="P364"/>
  <c r="BI362"/>
  <c r="BH362"/>
  <c r="BG362"/>
  <c r="BF362"/>
  <c r="T362"/>
  <c r="R362"/>
  <c r="P362"/>
  <c r="BI348"/>
  <c r="BH348"/>
  <c r="BG348"/>
  <c r="BF348"/>
  <c r="T348"/>
  <c r="R348"/>
  <c r="P348"/>
  <c r="BI346"/>
  <c r="BH346"/>
  <c r="BG346"/>
  <c r="BF346"/>
  <c r="T346"/>
  <c r="R346"/>
  <c r="P346"/>
  <c r="BI344"/>
  <c r="BH344"/>
  <c r="BG344"/>
  <c r="BF344"/>
  <c r="T344"/>
  <c r="R344"/>
  <c r="P344"/>
  <c r="BI327"/>
  <c r="BH327"/>
  <c r="BG327"/>
  <c r="BF327"/>
  <c r="T327"/>
  <c r="R327"/>
  <c r="P327"/>
  <c r="BI324"/>
  <c r="BH324"/>
  <c r="BG324"/>
  <c r="BF324"/>
  <c r="T324"/>
  <c r="R324"/>
  <c r="P324"/>
  <c r="BI316"/>
  <c r="BH316"/>
  <c r="BG316"/>
  <c r="BF316"/>
  <c r="T316"/>
  <c r="R316"/>
  <c r="P316"/>
  <c r="BI313"/>
  <c r="BH313"/>
  <c r="BG313"/>
  <c r="BF313"/>
  <c r="T313"/>
  <c r="R313"/>
  <c r="P313"/>
  <c r="BI308"/>
  <c r="BH308"/>
  <c r="BG308"/>
  <c r="BF308"/>
  <c r="T308"/>
  <c r="R308"/>
  <c r="P308"/>
  <c r="BI305"/>
  <c r="BH305"/>
  <c r="BG305"/>
  <c r="BF305"/>
  <c r="T305"/>
  <c r="R305"/>
  <c r="P305"/>
  <c r="BI302"/>
  <c r="BH302"/>
  <c r="BG302"/>
  <c r="BF302"/>
  <c r="T302"/>
  <c r="R302"/>
  <c r="P302"/>
  <c r="BI299"/>
  <c r="BH299"/>
  <c r="BG299"/>
  <c r="BF299"/>
  <c r="T299"/>
  <c r="R299"/>
  <c r="P299"/>
  <c r="BI295"/>
  <c r="BH295"/>
  <c r="BG295"/>
  <c r="BF295"/>
  <c r="T295"/>
  <c r="R295"/>
  <c r="P295"/>
  <c r="BI290"/>
  <c r="BH290"/>
  <c r="BG290"/>
  <c r="BF290"/>
  <c r="T290"/>
  <c r="R290"/>
  <c r="P290"/>
  <c r="BI287"/>
  <c r="BH287"/>
  <c r="BG287"/>
  <c r="BF287"/>
  <c r="T287"/>
  <c r="R287"/>
  <c r="P287"/>
  <c r="BI284"/>
  <c r="BH284"/>
  <c r="BG284"/>
  <c r="BF284"/>
  <c r="T284"/>
  <c r="R284"/>
  <c r="P284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68"/>
  <c r="BH268"/>
  <c r="BG268"/>
  <c r="BF268"/>
  <c r="T268"/>
  <c r="R268"/>
  <c r="P268"/>
  <c r="BI264"/>
  <c r="BH264"/>
  <c r="BG264"/>
  <c r="BF264"/>
  <c r="T264"/>
  <c r="R264"/>
  <c r="P264"/>
  <c r="BI256"/>
  <c r="BH256"/>
  <c r="BG256"/>
  <c r="BF256"/>
  <c r="T256"/>
  <c r="T255"/>
  <c r="R256"/>
  <c r="R255"/>
  <c r="P256"/>
  <c r="P255"/>
  <c r="BI250"/>
  <c r="BH250"/>
  <c r="BG250"/>
  <c r="BF250"/>
  <c r="T250"/>
  <c r="R250"/>
  <c r="P250"/>
  <c r="BI241"/>
  <c r="BH241"/>
  <c r="BG241"/>
  <c r="BF241"/>
  <c r="T241"/>
  <c r="R241"/>
  <c r="P241"/>
  <c r="BI234"/>
  <c r="BH234"/>
  <c r="BG234"/>
  <c r="BF234"/>
  <c r="T234"/>
  <c r="R234"/>
  <c r="P234"/>
  <c r="BI230"/>
  <c r="BH230"/>
  <c r="BG230"/>
  <c r="BF230"/>
  <c r="T230"/>
  <c r="R230"/>
  <c r="P230"/>
  <c r="BI225"/>
  <c r="BH225"/>
  <c r="BG225"/>
  <c r="BF225"/>
  <c r="T225"/>
  <c r="R225"/>
  <c r="P225"/>
  <c r="BI222"/>
  <c r="BH222"/>
  <c r="BG222"/>
  <c r="BF222"/>
  <c r="T222"/>
  <c r="R222"/>
  <c r="P222"/>
  <c r="BI216"/>
  <c r="BH216"/>
  <c r="BG216"/>
  <c r="BF216"/>
  <c r="T216"/>
  <c r="R216"/>
  <c r="P216"/>
  <c r="BI213"/>
  <c r="BH213"/>
  <c r="BG213"/>
  <c r="BF213"/>
  <c r="T213"/>
  <c r="R213"/>
  <c r="P213"/>
  <c r="BI207"/>
  <c r="BH207"/>
  <c r="BG207"/>
  <c r="BF207"/>
  <c r="T207"/>
  <c r="T193"/>
  <c r="R207"/>
  <c r="R193"/>
  <c r="P207"/>
  <c r="P193"/>
  <c r="BI199"/>
  <c r="BH199"/>
  <c r="BG199"/>
  <c r="BF199"/>
  <c r="T199"/>
  <c r="R199"/>
  <c r="P199"/>
  <c r="BI194"/>
  <c r="BH194"/>
  <c r="BG194"/>
  <c r="BF194"/>
  <c r="T194"/>
  <c r="R194"/>
  <c r="P194"/>
  <c r="BI189"/>
  <c r="BH189"/>
  <c r="BG189"/>
  <c r="BF189"/>
  <c r="T189"/>
  <c r="R189"/>
  <c r="P189"/>
  <c r="BI186"/>
  <c r="BH186"/>
  <c r="BG186"/>
  <c r="BF186"/>
  <c r="T186"/>
  <c r="R186"/>
  <c r="P186"/>
  <c r="BI182"/>
  <c r="BH182"/>
  <c r="BG182"/>
  <c r="BF182"/>
  <c r="T182"/>
  <c r="R182"/>
  <c r="P182"/>
  <c r="BI161"/>
  <c r="BH161"/>
  <c r="BG161"/>
  <c r="BF161"/>
  <c r="T161"/>
  <c r="R161"/>
  <c r="P161"/>
  <c r="BI153"/>
  <c r="BH153"/>
  <c r="BG153"/>
  <c r="BF153"/>
  <c r="T153"/>
  <c r="R153"/>
  <c r="P153"/>
  <c r="BI149"/>
  <c r="BH149"/>
  <c r="BG149"/>
  <c r="BF149"/>
  <c r="T149"/>
  <c r="T148"/>
  <c r="R149"/>
  <c r="R148"/>
  <c r="P149"/>
  <c r="P148"/>
  <c r="BI142"/>
  <c r="BH142"/>
  <c r="BG142"/>
  <c r="BF142"/>
  <c r="T142"/>
  <c r="R142"/>
  <c r="P142"/>
  <c r="BI138"/>
  <c r="BH138"/>
  <c r="BG138"/>
  <c r="BF138"/>
  <c r="T138"/>
  <c r="R138"/>
  <c r="P138"/>
  <c r="BI134"/>
  <c r="BH134"/>
  <c r="BG134"/>
  <c r="BF134"/>
  <c r="T134"/>
  <c r="R134"/>
  <c r="P134"/>
  <c r="BI131"/>
  <c r="BH131"/>
  <c r="BG131"/>
  <c r="BF131"/>
  <c r="T131"/>
  <c r="R131"/>
  <c r="P131"/>
  <c r="BI108"/>
  <c r="BH108"/>
  <c r="BG108"/>
  <c r="BF108"/>
  <c r="T108"/>
  <c r="R108"/>
  <c r="P108"/>
  <c r="J101"/>
  <c r="J100"/>
  <c r="F100"/>
  <c r="F98"/>
  <c r="E96"/>
  <c r="J59"/>
  <c r="J58"/>
  <c r="F58"/>
  <c r="F56"/>
  <c r="E54"/>
  <c r="J20"/>
  <c r="E20"/>
  <c r="F59"/>
  <c r="J19"/>
  <c r="J14"/>
  <c r="J56"/>
  <c r="E7"/>
  <c r="E92"/>
  <c i="11" r="J39"/>
  <c r="J38"/>
  <c i="1" r="AY65"/>
  <c i="11" r="J37"/>
  <c i="1" r="AX65"/>
  <c i="11" r="BI527"/>
  <c r="BH527"/>
  <c r="BG527"/>
  <c r="BF527"/>
  <c r="T527"/>
  <c r="T526"/>
  <c r="R527"/>
  <c r="R526"/>
  <c r="P527"/>
  <c r="P526"/>
  <c r="BI524"/>
  <c r="BH524"/>
  <c r="BG524"/>
  <c r="BF524"/>
  <c r="T524"/>
  <c r="R524"/>
  <c r="P524"/>
  <c r="BI522"/>
  <c r="BH522"/>
  <c r="BG522"/>
  <c r="BF522"/>
  <c r="T522"/>
  <c r="R522"/>
  <c r="P522"/>
  <c r="BI520"/>
  <c r="BH520"/>
  <c r="BG520"/>
  <c r="BF520"/>
  <c r="T520"/>
  <c r="R520"/>
  <c r="P520"/>
  <c r="BI517"/>
  <c r="BH517"/>
  <c r="BG517"/>
  <c r="BF517"/>
  <c r="T517"/>
  <c r="R517"/>
  <c r="P517"/>
  <c r="BI514"/>
  <c r="BH514"/>
  <c r="BG514"/>
  <c r="BF514"/>
  <c r="T514"/>
  <c r="R514"/>
  <c r="P514"/>
  <c r="BI511"/>
  <c r="BH511"/>
  <c r="BG511"/>
  <c r="BF511"/>
  <c r="T511"/>
  <c r="R511"/>
  <c r="P511"/>
  <c r="BI507"/>
  <c r="BH507"/>
  <c r="BG507"/>
  <c r="BF507"/>
  <c r="T507"/>
  <c r="R507"/>
  <c r="P507"/>
  <c r="BI504"/>
  <c r="BH504"/>
  <c r="BG504"/>
  <c r="BF504"/>
  <c r="T504"/>
  <c r="R504"/>
  <c r="P504"/>
  <c r="BI501"/>
  <c r="BH501"/>
  <c r="BG501"/>
  <c r="BF501"/>
  <c r="T501"/>
  <c r="R501"/>
  <c r="P501"/>
  <c r="BI496"/>
  <c r="BH496"/>
  <c r="BG496"/>
  <c r="BF496"/>
  <c r="T496"/>
  <c r="R496"/>
  <c r="P496"/>
  <c r="BI489"/>
  <c r="BH489"/>
  <c r="BG489"/>
  <c r="BF489"/>
  <c r="T489"/>
  <c r="R489"/>
  <c r="P489"/>
  <c r="BI485"/>
  <c r="BH485"/>
  <c r="BG485"/>
  <c r="BF485"/>
  <c r="T485"/>
  <c r="R485"/>
  <c r="P485"/>
  <c r="BI483"/>
  <c r="BH483"/>
  <c r="BG483"/>
  <c r="BF483"/>
  <c r="T483"/>
  <c r="R483"/>
  <c r="P483"/>
  <c r="BI478"/>
  <c r="BH478"/>
  <c r="BG478"/>
  <c r="BF478"/>
  <c r="T478"/>
  <c r="R478"/>
  <c r="P478"/>
  <c r="BI476"/>
  <c r="BH476"/>
  <c r="BG476"/>
  <c r="BF476"/>
  <c r="T476"/>
  <c r="R476"/>
  <c r="P476"/>
  <c r="BI474"/>
  <c r="BH474"/>
  <c r="BG474"/>
  <c r="BF474"/>
  <c r="T474"/>
  <c r="R474"/>
  <c r="P474"/>
  <c r="BI471"/>
  <c r="BH471"/>
  <c r="BG471"/>
  <c r="BF471"/>
  <c r="T471"/>
  <c r="R471"/>
  <c r="P471"/>
  <c r="BI469"/>
  <c r="BH469"/>
  <c r="BG469"/>
  <c r="BF469"/>
  <c r="T469"/>
  <c r="R469"/>
  <c r="P469"/>
  <c r="BI467"/>
  <c r="BH467"/>
  <c r="BG467"/>
  <c r="BF467"/>
  <c r="T467"/>
  <c r="R467"/>
  <c r="P467"/>
  <c r="BI456"/>
  <c r="BH456"/>
  <c r="BG456"/>
  <c r="BF456"/>
  <c r="T456"/>
  <c r="R456"/>
  <c r="P456"/>
  <c r="BI454"/>
  <c r="BH454"/>
  <c r="BG454"/>
  <c r="BF454"/>
  <c r="T454"/>
  <c r="R454"/>
  <c r="P454"/>
  <c r="BI452"/>
  <c r="BH452"/>
  <c r="BG452"/>
  <c r="BF452"/>
  <c r="T452"/>
  <c r="R452"/>
  <c r="P452"/>
  <c r="BI444"/>
  <c r="BH444"/>
  <c r="BG444"/>
  <c r="BF444"/>
  <c r="T444"/>
  <c r="R444"/>
  <c r="P444"/>
  <c r="BI442"/>
  <c r="BH442"/>
  <c r="BG442"/>
  <c r="BF442"/>
  <c r="T442"/>
  <c r="R442"/>
  <c r="P442"/>
  <c r="BI440"/>
  <c r="BH440"/>
  <c r="BG440"/>
  <c r="BF440"/>
  <c r="T440"/>
  <c r="R440"/>
  <c r="P440"/>
  <c r="BI426"/>
  <c r="BH426"/>
  <c r="BG426"/>
  <c r="BF426"/>
  <c r="T426"/>
  <c r="R426"/>
  <c r="P426"/>
  <c r="BI424"/>
  <c r="BH424"/>
  <c r="BG424"/>
  <c r="BF424"/>
  <c r="T424"/>
  <c r="R424"/>
  <c r="P424"/>
  <c r="BI422"/>
  <c r="BH422"/>
  <c r="BG422"/>
  <c r="BF422"/>
  <c r="T422"/>
  <c r="R422"/>
  <c r="P422"/>
  <c r="BI395"/>
  <c r="BH395"/>
  <c r="BG395"/>
  <c r="BF395"/>
  <c r="T395"/>
  <c r="R395"/>
  <c r="P395"/>
  <c r="BI392"/>
  <c r="BH392"/>
  <c r="BG392"/>
  <c r="BF392"/>
  <c r="T392"/>
  <c r="R392"/>
  <c r="P392"/>
  <c r="BI384"/>
  <c r="BH384"/>
  <c r="BG384"/>
  <c r="BF384"/>
  <c r="T384"/>
  <c r="R384"/>
  <c r="P384"/>
  <c r="BI381"/>
  <c r="BH381"/>
  <c r="BG381"/>
  <c r="BF381"/>
  <c r="T381"/>
  <c r="R381"/>
  <c r="P381"/>
  <c r="BI376"/>
  <c r="BH376"/>
  <c r="BG376"/>
  <c r="BF376"/>
  <c r="T376"/>
  <c r="R376"/>
  <c r="P376"/>
  <c r="BI373"/>
  <c r="BH373"/>
  <c r="BG373"/>
  <c r="BF373"/>
  <c r="T373"/>
  <c r="R373"/>
  <c r="P373"/>
  <c r="BI370"/>
  <c r="BH370"/>
  <c r="BG370"/>
  <c r="BF370"/>
  <c r="T370"/>
  <c r="R370"/>
  <c r="P370"/>
  <c r="BI367"/>
  <c r="BH367"/>
  <c r="BG367"/>
  <c r="BF367"/>
  <c r="T367"/>
  <c r="R367"/>
  <c r="P367"/>
  <c r="BI364"/>
  <c r="BH364"/>
  <c r="BG364"/>
  <c r="BF364"/>
  <c r="T364"/>
  <c r="R364"/>
  <c r="P364"/>
  <c r="BI361"/>
  <c r="BH361"/>
  <c r="BG361"/>
  <c r="BF361"/>
  <c r="T361"/>
  <c r="R361"/>
  <c r="P361"/>
  <c r="BI357"/>
  <c r="BH357"/>
  <c r="BG357"/>
  <c r="BF357"/>
  <c r="T357"/>
  <c r="R357"/>
  <c r="P357"/>
  <c r="BI352"/>
  <c r="BH352"/>
  <c r="BG352"/>
  <c r="BF352"/>
  <c r="T352"/>
  <c r="R352"/>
  <c r="P352"/>
  <c r="BI349"/>
  <c r="BH349"/>
  <c r="BG349"/>
  <c r="BF349"/>
  <c r="T349"/>
  <c r="R349"/>
  <c r="P349"/>
  <c r="BI346"/>
  <c r="BH346"/>
  <c r="BG346"/>
  <c r="BF346"/>
  <c r="T346"/>
  <c r="R346"/>
  <c r="P346"/>
  <c r="BI343"/>
  <c r="BH343"/>
  <c r="BG343"/>
  <c r="BF343"/>
  <c r="T343"/>
  <c r="R343"/>
  <c r="P343"/>
  <c r="BI341"/>
  <c r="BH341"/>
  <c r="BG341"/>
  <c r="BF341"/>
  <c r="T341"/>
  <c r="R341"/>
  <c r="P341"/>
  <c r="BI339"/>
  <c r="BH339"/>
  <c r="BG339"/>
  <c r="BF339"/>
  <c r="T339"/>
  <c r="R339"/>
  <c r="P339"/>
  <c r="BI337"/>
  <c r="BH337"/>
  <c r="BG337"/>
  <c r="BF337"/>
  <c r="T337"/>
  <c r="R337"/>
  <c r="P337"/>
  <c r="BI335"/>
  <c r="BH335"/>
  <c r="BG335"/>
  <c r="BF335"/>
  <c r="T335"/>
  <c r="R335"/>
  <c r="P335"/>
  <c r="BI330"/>
  <c r="BH330"/>
  <c r="BG330"/>
  <c r="BF330"/>
  <c r="T330"/>
  <c r="R330"/>
  <c r="P330"/>
  <c r="BI326"/>
  <c r="BH326"/>
  <c r="BG326"/>
  <c r="BF326"/>
  <c r="T326"/>
  <c r="R326"/>
  <c r="P326"/>
  <c r="BI320"/>
  <c r="BH320"/>
  <c r="BG320"/>
  <c r="BF320"/>
  <c r="T320"/>
  <c r="R320"/>
  <c r="P320"/>
  <c r="BI316"/>
  <c r="BH316"/>
  <c r="BG316"/>
  <c r="BF316"/>
  <c r="T316"/>
  <c r="R316"/>
  <c r="P316"/>
  <c r="BI312"/>
  <c r="BH312"/>
  <c r="BG312"/>
  <c r="BF312"/>
  <c r="T312"/>
  <c r="R312"/>
  <c r="P312"/>
  <c r="BI309"/>
  <c r="BH309"/>
  <c r="BG309"/>
  <c r="BF309"/>
  <c r="T309"/>
  <c r="R309"/>
  <c r="P309"/>
  <c r="BI306"/>
  <c r="BH306"/>
  <c r="BG306"/>
  <c r="BF306"/>
  <c r="T306"/>
  <c r="R306"/>
  <c r="P306"/>
  <c r="BI304"/>
  <c r="BH304"/>
  <c r="BG304"/>
  <c r="BF304"/>
  <c r="T304"/>
  <c r="R304"/>
  <c r="P304"/>
  <c r="BI301"/>
  <c r="BH301"/>
  <c r="BG301"/>
  <c r="BF301"/>
  <c r="T301"/>
  <c r="R301"/>
  <c r="P301"/>
  <c r="BI298"/>
  <c r="BH298"/>
  <c r="BG298"/>
  <c r="BF298"/>
  <c r="T298"/>
  <c r="R298"/>
  <c r="P298"/>
  <c r="BI295"/>
  <c r="BH295"/>
  <c r="BG295"/>
  <c r="BF295"/>
  <c r="T295"/>
  <c r="R295"/>
  <c r="P295"/>
  <c r="BI292"/>
  <c r="BH292"/>
  <c r="BG292"/>
  <c r="BF292"/>
  <c r="T292"/>
  <c r="R292"/>
  <c r="P292"/>
  <c r="BI286"/>
  <c r="BH286"/>
  <c r="BG286"/>
  <c r="BF286"/>
  <c r="T286"/>
  <c r="R286"/>
  <c r="P286"/>
  <c r="BI280"/>
  <c r="BH280"/>
  <c r="BG280"/>
  <c r="BF280"/>
  <c r="T280"/>
  <c r="R280"/>
  <c r="P280"/>
  <c r="BI271"/>
  <c r="BH271"/>
  <c r="BG271"/>
  <c r="BF271"/>
  <c r="T271"/>
  <c r="R271"/>
  <c r="P271"/>
  <c r="BI264"/>
  <c r="BH264"/>
  <c r="BG264"/>
  <c r="BF264"/>
  <c r="T264"/>
  <c r="R264"/>
  <c r="P264"/>
  <c r="BI260"/>
  <c r="BH260"/>
  <c r="BG260"/>
  <c r="BF260"/>
  <c r="T260"/>
  <c r="R260"/>
  <c r="P260"/>
  <c r="BI255"/>
  <c r="BH255"/>
  <c r="BG255"/>
  <c r="BF255"/>
  <c r="T255"/>
  <c r="R255"/>
  <c r="P255"/>
  <c r="BI252"/>
  <c r="BH252"/>
  <c r="BG252"/>
  <c r="BF252"/>
  <c r="T252"/>
  <c r="R252"/>
  <c r="P252"/>
  <c r="BI246"/>
  <c r="BH246"/>
  <c r="BG246"/>
  <c r="BF246"/>
  <c r="T246"/>
  <c r="R246"/>
  <c r="P246"/>
  <c r="BI243"/>
  <c r="BH243"/>
  <c r="BG243"/>
  <c r="BF243"/>
  <c r="T243"/>
  <c r="R243"/>
  <c r="P243"/>
  <c r="BI237"/>
  <c r="BH237"/>
  <c r="BG237"/>
  <c r="BF237"/>
  <c r="T237"/>
  <c r="R237"/>
  <c r="P237"/>
  <c r="BI229"/>
  <c r="BH229"/>
  <c r="BG229"/>
  <c r="BF229"/>
  <c r="T229"/>
  <c r="R229"/>
  <c r="P229"/>
  <c r="BI224"/>
  <c r="BH224"/>
  <c r="BG224"/>
  <c r="BF224"/>
  <c r="T224"/>
  <c r="R224"/>
  <c r="P224"/>
  <c r="BI219"/>
  <c r="BH219"/>
  <c r="BG219"/>
  <c r="BF219"/>
  <c r="T219"/>
  <c r="R219"/>
  <c r="P219"/>
  <c r="BI216"/>
  <c r="BH216"/>
  <c r="BG216"/>
  <c r="BF216"/>
  <c r="T216"/>
  <c r="R216"/>
  <c r="P216"/>
  <c r="BI212"/>
  <c r="BH212"/>
  <c r="BG212"/>
  <c r="BF212"/>
  <c r="T212"/>
  <c r="R212"/>
  <c r="P212"/>
  <c r="BI188"/>
  <c r="BH188"/>
  <c r="BG188"/>
  <c r="BF188"/>
  <c r="T188"/>
  <c r="T179"/>
  <c r="R188"/>
  <c r="R179"/>
  <c r="P188"/>
  <c r="P179"/>
  <c r="BI180"/>
  <c r="BH180"/>
  <c r="BG180"/>
  <c r="BF180"/>
  <c r="T180"/>
  <c r="R180"/>
  <c r="P180"/>
  <c r="BI176"/>
  <c r="BH176"/>
  <c r="BG176"/>
  <c r="BF176"/>
  <c r="T176"/>
  <c r="T164"/>
  <c r="R176"/>
  <c r="R164"/>
  <c r="P176"/>
  <c r="P164"/>
  <c r="BI165"/>
  <c r="BH165"/>
  <c r="BG165"/>
  <c r="BF165"/>
  <c r="T165"/>
  <c r="R165"/>
  <c r="P165"/>
  <c r="BI158"/>
  <c r="BH158"/>
  <c r="BG158"/>
  <c r="BF158"/>
  <c r="T158"/>
  <c r="R158"/>
  <c r="P158"/>
  <c r="BI154"/>
  <c r="BH154"/>
  <c r="BG154"/>
  <c r="BF154"/>
  <c r="T154"/>
  <c r="R154"/>
  <c r="P154"/>
  <c r="BI150"/>
  <c r="BH150"/>
  <c r="BG150"/>
  <c r="BF150"/>
  <c r="T150"/>
  <c r="R150"/>
  <c r="P150"/>
  <c r="BI147"/>
  <c r="BH147"/>
  <c r="BG147"/>
  <c r="BF147"/>
  <c r="T147"/>
  <c r="R147"/>
  <c r="P147"/>
  <c r="BI124"/>
  <c r="BH124"/>
  <c r="BG124"/>
  <c r="BF124"/>
  <c r="T124"/>
  <c r="R124"/>
  <c r="P124"/>
  <c r="BI121"/>
  <c r="BH121"/>
  <c r="BG121"/>
  <c r="BF121"/>
  <c r="T121"/>
  <c r="R121"/>
  <c r="P121"/>
  <c r="BI108"/>
  <c r="BH108"/>
  <c r="BG108"/>
  <c r="BF108"/>
  <c r="T108"/>
  <c r="R108"/>
  <c r="P108"/>
  <c r="J101"/>
  <c r="J100"/>
  <c r="F100"/>
  <c r="F98"/>
  <c r="E96"/>
  <c r="J59"/>
  <c r="J58"/>
  <c r="F58"/>
  <c r="F56"/>
  <c r="E54"/>
  <c r="J20"/>
  <c r="E20"/>
  <c r="F101"/>
  <c r="J19"/>
  <c r="J14"/>
  <c r="J98"/>
  <c r="E7"/>
  <c r="E50"/>
  <c i="10" r="J39"/>
  <c r="J38"/>
  <c i="1" r="AY64"/>
  <c i="10" r="J37"/>
  <c i="1" r="AX64"/>
  <c i="10" r="BI453"/>
  <c r="BH453"/>
  <c r="BG453"/>
  <c r="BF453"/>
  <c r="T453"/>
  <c r="T452"/>
  <c r="R453"/>
  <c r="R452"/>
  <c r="P453"/>
  <c r="P452"/>
  <c r="BI450"/>
  <c r="BH450"/>
  <c r="BG450"/>
  <c r="BF450"/>
  <c r="T450"/>
  <c r="R450"/>
  <c r="P450"/>
  <c r="BI448"/>
  <c r="BH448"/>
  <c r="BG448"/>
  <c r="BF448"/>
  <c r="T448"/>
  <c r="R448"/>
  <c r="P448"/>
  <c r="BI445"/>
  <c r="BH445"/>
  <c r="BG445"/>
  <c r="BF445"/>
  <c r="T445"/>
  <c r="R445"/>
  <c r="P445"/>
  <c r="BI442"/>
  <c r="BH442"/>
  <c r="BG442"/>
  <c r="BF442"/>
  <c r="T442"/>
  <c r="R442"/>
  <c r="P442"/>
  <c r="BI439"/>
  <c r="BH439"/>
  <c r="BG439"/>
  <c r="BF439"/>
  <c r="T439"/>
  <c r="R439"/>
  <c r="P439"/>
  <c r="BI435"/>
  <c r="BH435"/>
  <c r="BG435"/>
  <c r="BF435"/>
  <c r="T435"/>
  <c r="R435"/>
  <c r="P435"/>
  <c r="BI432"/>
  <c r="BH432"/>
  <c r="BG432"/>
  <c r="BF432"/>
  <c r="T432"/>
  <c r="R432"/>
  <c r="P432"/>
  <c r="BI429"/>
  <c r="BH429"/>
  <c r="BG429"/>
  <c r="BF429"/>
  <c r="T429"/>
  <c r="R429"/>
  <c r="P429"/>
  <c r="BI424"/>
  <c r="BH424"/>
  <c r="BG424"/>
  <c r="BF424"/>
  <c r="T424"/>
  <c r="R424"/>
  <c r="P424"/>
  <c r="BI417"/>
  <c r="BH417"/>
  <c r="BG417"/>
  <c r="BF417"/>
  <c r="T417"/>
  <c r="R417"/>
  <c r="P417"/>
  <c r="BI413"/>
  <c r="BH413"/>
  <c r="BG413"/>
  <c r="BF413"/>
  <c r="T413"/>
  <c r="R413"/>
  <c r="P413"/>
  <c r="BI411"/>
  <c r="BH411"/>
  <c r="BG411"/>
  <c r="BF411"/>
  <c r="T411"/>
  <c r="R411"/>
  <c r="P411"/>
  <c r="BI406"/>
  <c r="BH406"/>
  <c r="BG406"/>
  <c r="BF406"/>
  <c r="T406"/>
  <c r="R406"/>
  <c r="P406"/>
  <c r="BI404"/>
  <c r="BH404"/>
  <c r="BG404"/>
  <c r="BF404"/>
  <c r="T404"/>
  <c r="R404"/>
  <c r="P404"/>
  <c r="BI402"/>
  <c r="BH402"/>
  <c r="BG402"/>
  <c r="BF402"/>
  <c r="T402"/>
  <c r="R402"/>
  <c r="P402"/>
  <c r="BI399"/>
  <c r="BH399"/>
  <c r="BG399"/>
  <c r="BF399"/>
  <c r="T399"/>
  <c r="R399"/>
  <c r="P399"/>
  <c r="BI397"/>
  <c r="BH397"/>
  <c r="BG397"/>
  <c r="BF397"/>
  <c r="T397"/>
  <c r="R397"/>
  <c r="P397"/>
  <c r="BI395"/>
  <c r="BH395"/>
  <c r="BG395"/>
  <c r="BF395"/>
  <c r="T395"/>
  <c r="R395"/>
  <c r="P395"/>
  <c r="BI382"/>
  <c r="BH382"/>
  <c r="BG382"/>
  <c r="BF382"/>
  <c r="T382"/>
  <c r="R382"/>
  <c r="P382"/>
  <c r="BI380"/>
  <c r="BH380"/>
  <c r="BG380"/>
  <c r="BF380"/>
  <c r="T380"/>
  <c r="R380"/>
  <c r="P380"/>
  <c r="BI378"/>
  <c r="BH378"/>
  <c r="BG378"/>
  <c r="BF378"/>
  <c r="T378"/>
  <c r="R378"/>
  <c r="P378"/>
  <c r="BI353"/>
  <c r="BH353"/>
  <c r="BG353"/>
  <c r="BF353"/>
  <c r="T353"/>
  <c r="R353"/>
  <c r="P353"/>
  <c r="BI350"/>
  <c r="BH350"/>
  <c r="BG350"/>
  <c r="BF350"/>
  <c r="T350"/>
  <c r="R350"/>
  <c r="P350"/>
  <c r="BI341"/>
  <c r="BH341"/>
  <c r="BG341"/>
  <c r="BF341"/>
  <c r="T341"/>
  <c r="R341"/>
  <c r="P341"/>
  <c r="BI338"/>
  <c r="BH338"/>
  <c r="BG338"/>
  <c r="BF338"/>
  <c r="T338"/>
  <c r="R338"/>
  <c r="P338"/>
  <c r="BI333"/>
  <c r="BH333"/>
  <c r="BG333"/>
  <c r="BF333"/>
  <c r="T333"/>
  <c r="R333"/>
  <c r="P333"/>
  <c r="BI330"/>
  <c r="BH330"/>
  <c r="BG330"/>
  <c r="BF330"/>
  <c r="T330"/>
  <c r="R330"/>
  <c r="P330"/>
  <c r="BI327"/>
  <c r="BH327"/>
  <c r="BG327"/>
  <c r="BF327"/>
  <c r="T327"/>
  <c r="R327"/>
  <c r="P327"/>
  <c r="BI324"/>
  <c r="BH324"/>
  <c r="BG324"/>
  <c r="BF324"/>
  <c r="T324"/>
  <c r="R324"/>
  <c r="P324"/>
  <c r="BI319"/>
  <c r="BH319"/>
  <c r="BG319"/>
  <c r="BF319"/>
  <c r="T319"/>
  <c r="R319"/>
  <c r="P319"/>
  <c r="BI316"/>
  <c r="BH316"/>
  <c r="BG316"/>
  <c r="BF316"/>
  <c r="T316"/>
  <c r="R316"/>
  <c r="P316"/>
  <c r="BI313"/>
  <c r="BH313"/>
  <c r="BG313"/>
  <c r="BF313"/>
  <c r="T313"/>
  <c r="R313"/>
  <c r="P313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297"/>
  <c r="BH297"/>
  <c r="BG297"/>
  <c r="BF297"/>
  <c r="T297"/>
  <c r="R297"/>
  <c r="P297"/>
  <c r="BI293"/>
  <c r="BH293"/>
  <c r="BG293"/>
  <c r="BF293"/>
  <c r="T293"/>
  <c r="R293"/>
  <c r="P293"/>
  <c r="BI287"/>
  <c r="BH287"/>
  <c r="BG287"/>
  <c r="BF287"/>
  <c r="T287"/>
  <c r="R287"/>
  <c r="P287"/>
  <c r="BI283"/>
  <c r="BH283"/>
  <c r="BG283"/>
  <c r="BF283"/>
  <c r="T283"/>
  <c r="R283"/>
  <c r="P283"/>
  <c r="BI279"/>
  <c r="BH279"/>
  <c r="BG279"/>
  <c r="BF279"/>
  <c r="T279"/>
  <c r="R279"/>
  <c r="P279"/>
  <c r="BI276"/>
  <c r="BH276"/>
  <c r="BG276"/>
  <c r="BF276"/>
  <c r="T276"/>
  <c r="R276"/>
  <c r="P276"/>
  <c r="BI273"/>
  <c r="BH273"/>
  <c r="BG273"/>
  <c r="BF273"/>
  <c r="T273"/>
  <c r="R273"/>
  <c r="P273"/>
  <c r="BI270"/>
  <c r="BH270"/>
  <c r="BG270"/>
  <c r="BF270"/>
  <c r="T270"/>
  <c r="R270"/>
  <c r="P270"/>
  <c r="BI267"/>
  <c r="BH267"/>
  <c r="BG267"/>
  <c r="BF267"/>
  <c r="T267"/>
  <c r="R267"/>
  <c r="P267"/>
  <c r="BI264"/>
  <c r="BH264"/>
  <c r="BG264"/>
  <c r="BF264"/>
  <c r="T264"/>
  <c r="R264"/>
  <c r="P264"/>
  <c r="BI261"/>
  <c r="BH261"/>
  <c r="BG261"/>
  <c r="BF261"/>
  <c r="T261"/>
  <c r="R261"/>
  <c r="P261"/>
  <c r="BI256"/>
  <c r="BH256"/>
  <c r="BG256"/>
  <c r="BF256"/>
  <c r="T256"/>
  <c r="R256"/>
  <c r="P256"/>
  <c r="BI250"/>
  <c r="BH250"/>
  <c r="BG250"/>
  <c r="BF250"/>
  <c r="T250"/>
  <c r="R250"/>
  <c r="P250"/>
  <c r="BI241"/>
  <c r="BH241"/>
  <c r="BG241"/>
  <c r="BF241"/>
  <c r="T241"/>
  <c r="R241"/>
  <c r="P241"/>
  <c r="BI234"/>
  <c r="BH234"/>
  <c r="BG234"/>
  <c r="BF234"/>
  <c r="T234"/>
  <c r="R234"/>
  <c r="P234"/>
  <c r="BI230"/>
  <c r="BH230"/>
  <c r="BG230"/>
  <c r="BF230"/>
  <c r="T230"/>
  <c r="R230"/>
  <c r="P230"/>
  <c r="BI225"/>
  <c r="BH225"/>
  <c r="BG225"/>
  <c r="BF225"/>
  <c r="T225"/>
  <c r="R225"/>
  <c r="P225"/>
  <c r="BI222"/>
  <c r="BH222"/>
  <c r="BG222"/>
  <c r="BF222"/>
  <c r="T222"/>
  <c r="R222"/>
  <c r="P222"/>
  <c r="BI216"/>
  <c r="BH216"/>
  <c r="BG216"/>
  <c r="BF216"/>
  <c r="T216"/>
  <c r="R216"/>
  <c r="P216"/>
  <c r="BI213"/>
  <c r="BH213"/>
  <c r="BG213"/>
  <c r="BF213"/>
  <c r="T213"/>
  <c r="R213"/>
  <c r="P213"/>
  <c r="BI207"/>
  <c r="BH207"/>
  <c r="BG207"/>
  <c r="BF207"/>
  <c r="T207"/>
  <c r="T193"/>
  <c r="R207"/>
  <c r="R193"/>
  <c r="P207"/>
  <c r="P193"/>
  <c r="BI199"/>
  <c r="BH199"/>
  <c r="BG199"/>
  <c r="BF199"/>
  <c r="T199"/>
  <c r="R199"/>
  <c r="P199"/>
  <c r="BI194"/>
  <c r="BH194"/>
  <c r="BG194"/>
  <c r="BF194"/>
  <c r="T194"/>
  <c r="R194"/>
  <c r="P194"/>
  <c r="BI189"/>
  <c r="BH189"/>
  <c r="BG189"/>
  <c r="BF189"/>
  <c r="T189"/>
  <c r="R189"/>
  <c r="P189"/>
  <c r="BI186"/>
  <c r="BH186"/>
  <c r="BG186"/>
  <c r="BF186"/>
  <c r="T186"/>
  <c r="R186"/>
  <c r="P186"/>
  <c r="BI182"/>
  <c r="BH182"/>
  <c r="BG182"/>
  <c r="BF182"/>
  <c r="T182"/>
  <c r="R182"/>
  <c r="P182"/>
  <c r="BI164"/>
  <c r="BH164"/>
  <c r="BG164"/>
  <c r="BF164"/>
  <c r="T164"/>
  <c r="T155"/>
  <c r="R164"/>
  <c r="R155"/>
  <c r="P164"/>
  <c r="P155"/>
  <c r="BI156"/>
  <c r="BH156"/>
  <c r="BG156"/>
  <c r="BF156"/>
  <c r="T156"/>
  <c r="R156"/>
  <c r="P156"/>
  <c r="BI152"/>
  <c r="BH152"/>
  <c r="BG152"/>
  <c r="BF152"/>
  <c r="T152"/>
  <c r="T140"/>
  <c r="R152"/>
  <c r="R140"/>
  <c r="P152"/>
  <c r="P140"/>
  <c r="BI141"/>
  <c r="BH141"/>
  <c r="BG141"/>
  <c r="BF141"/>
  <c r="T141"/>
  <c r="R141"/>
  <c r="P141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8"/>
  <c r="BH108"/>
  <c r="BG108"/>
  <c r="BF108"/>
  <c r="T108"/>
  <c r="R108"/>
  <c r="P108"/>
  <c r="J101"/>
  <c r="J100"/>
  <c r="F100"/>
  <c r="F98"/>
  <c r="E96"/>
  <c r="J59"/>
  <c r="J58"/>
  <c r="F58"/>
  <c r="F56"/>
  <c r="E54"/>
  <c r="J20"/>
  <c r="E20"/>
  <c r="F101"/>
  <c r="J19"/>
  <c r="J14"/>
  <c r="J56"/>
  <c r="E7"/>
  <c r="E92"/>
  <c i="9" r="J39"/>
  <c r="J38"/>
  <c i="1" r="AY63"/>
  <c i="9" r="J37"/>
  <c i="1" r="AX63"/>
  <c i="9" r="BI429"/>
  <c r="BH429"/>
  <c r="BG429"/>
  <c r="BF429"/>
  <c r="T429"/>
  <c r="T428"/>
  <c r="R429"/>
  <c r="R428"/>
  <c r="P429"/>
  <c r="P428"/>
  <c r="BI426"/>
  <c r="BH426"/>
  <c r="BG426"/>
  <c r="BF426"/>
  <c r="T426"/>
  <c r="R426"/>
  <c r="P426"/>
  <c r="BI424"/>
  <c r="BH424"/>
  <c r="BG424"/>
  <c r="BF424"/>
  <c r="T424"/>
  <c r="R424"/>
  <c r="P424"/>
  <c r="BI421"/>
  <c r="BH421"/>
  <c r="BG421"/>
  <c r="BF421"/>
  <c r="T421"/>
  <c r="R421"/>
  <c r="P421"/>
  <c r="BI418"/>
  <c r="BH418"/>
  <c r="BG418"/>
  <c r="BF418"/>
  <c r="T418"/>
  <c r="R418"/>
  <c r="P418"/>
  <c r="BI415"/>
  <c r="BH415"/>
  <c r="BG415"/>
  <c r="BF415"/>
  <c r="T415"/>
  <c r="R415"/>
  <c r="P415"/>
  <c r="BI411"/>
  <c r="BH411"/>
  <c r="BG411"/>
  <c r="BF411"/>
  <c r="T411"/>
  <c r="R411"/>
  <c r="P411"/>
  <c r="BI408"/>
  <c r="BH408"/>
  <c r="BG408"/>
  <c r="BF408"/>
  <c r="T408"/>
  <c r="R408"/>
  <c r="P408"/>
  <c r="BI405"/>
  <c r="BH405"/>
  <c r="BG405"/>
  <c r="BF405"/>
  <c r="T405"/>
  <c r="R405"/>
  <c r="P405"/>
  <c r="BI400"/>
  <c r="BH400"/>
  <c r="BG400"/>
  <c r="BF400"/>
  <c r="T400"/>
  <c r="R400"/>
  <c r="P400"/>
  <c r="BI393"/>
  <c r="BH393"/>
  <c r="BG393"/>
  <c r="BF393"/>
  <c r="T393"/>
  <c r="R393"/>
  <c r="P393"/>
  <c r="BI389"/>
  <c r="BH389"/>
  <c r="BG389"/>
  <c r="BF389"/>
  <c r="T389"/>
  <c r="R389"/>
  <c r="P389"/>
  <c r="BI387"/>
  <c r="BH387"/>
  <c r="BG387"/>
  <c r="BF387"/>
  <c r="T387"/>
  <c r="R387"/>
  <c r="P387"/>
  <c r="BI382"/>
  <c r="BH382"/>
  <c r="BG382"/>
  <c r="BF382"/>
  <c r="T382"/>
  <c r="R382"/>
  <c r="P382"/>
  <c r="BI380"/>
  <c r="BH380"/>
  <c r="BG380"/>
  <c r="BF380"/>
  <c r="T380"/>
  <c r="R380"/>
  <c r="P380"/>
  <c r="BI378"/>
  <c r="BH378"/>
  <c r="BG378"/>
  <c r="BF378"/>
  <c r="T378"/>
  <c r="R378"/>
  <c r="P378"/>
  <c r="BI375"/>
  <c r="BH375"/>
  <c r="BG375"/>
  <c r="BF375"/>
  <c r="T375"/>
  <c r="R375"/>
  <c r="P375"/>
  <c r="BI373"/>
  <c r="BH373"/>
  <c r="BG373"/>
  <c r="BF373"/>
  <c r="T373"/>
  <c r="R373"/>
  <c r="P373"/>
  <c r="BI371"/>
  <c r="BH371"/>
  <c r="BG371"/>
  <c r="BF371"/>
  <c r="T371"/>
  <c r="R371"/>
  <c r="P371"/>
  <c r="BI361"/>
  <c r="BH361"/>
  <c r="BG361"/>
  <c r="BF361"/>
  <c r="T361"/>
  <c r="R361"/>
  <c r="P361"/>
  <c r="BI359"/>
  <c r="BH359"/>
  <c r="BG359"/>
  <c r="BF359"/>
  <c r="T359"/>
  <c r="R359"/>
  <c r="P359"/>
  <c r="BI357"/>
  <c r="BH357"/>
  <c r="BG357"/>
  <c r="BF357"/>
  <c r="T357"/>
  <c r="R357"/>
  <c r="P357"/>
  <c r="BI350"/>
  <c r="BH350"/>
  <c r="BG350"/>
  <c r="BF350"/>
  <c r="T350"/>
  <c r="R350"/>
  <c r="P350"/>
  <c r="BI348"/>
  <c r="BH348"/>
  <c r="BG348"/>
  <c r="BF348"/>
  <c r="T348"/>
  <c r="R348"/>
  <c r="P348"/>
  <c r="BI346"/>
  <c r="BH346"/>
  <c r="BG346"/>
  <c r="BF346"/>
  <c r="T346"/>
  <c r="R346"/>
  <c r="P346"/>
  <c r="BI335"/>
  <c r="BH335"/>
  <c r="BG335"/>
  <c r="BF335"/>
  <c r="T335"/>
  <c r="R335"/>
  <c r="P335"/>
  <c r="BI333"/>
  <c r="BH333"/>
  <c r="BG333"/>
  <c r="BF333"/>
  <c r="T333"/>
  <c r="R333"/>
  <c r="P333"/>
  <c r="BI331"/>
  <c r="BH331"/>
  <c r="BG331"/>
  <c r="BF331"/>
  <c r="T331"/>
  <c r="R331"/>
  <c r="P331"/>
  <c r="BI312"/>
  <c r="BH312"/>
  <c r="BG312"/>
  <c r="BF312"/>
  <c r="T312"/>
  <c r="R312"/>
  <c r="P312"/>
  <c r="BI309"/>
  <c r="BH309"/>
  <c r="BG309"/>
  <c r="BF309"/>
  <c r="T309"/>
  <c r="R309"/>
  <c r="P309"/>
  <c r="BI300"/>
  <c r="BH300"/>
  <c r="BG300"/>
  <c r="BF300"/>
  <c r="T300"/>
  <c r="R300"/>
  <c r="P300"/>
  <c r="BI297"/>
  <c r="BH297"/>
  <c r="BG297"/>
  <c r="BF297"/>
  <c r="T297"/>
  <c r="R297"/>
  <c r="P297"/>
  <c r="BI292"/>
  <c r="BH292"/>
  <c r="BG292"/>
  <c r="BF292"/>
  <c r="T292"/>
  <c r="R292"/>
  <c r="P292"/>
  <c r="BI289"/>
  <c r="BH289"/>
  <c r="BG289"/>
  <c r="BF289"/>
  <c r="T289"/>
  <c r="R289"/>
  <c r="P289"/>
  <c r="BI286"/>
  <c r="BH286"/>
  <c r="BG286"/>
  <c r="BF286"/>
  <c r="T286"/>
  <c r="R286"/>
  <c r="P286"/>
  <c r="BI283"/>
  <c r="BH283"/>
  <c r="BG283"/>
  <c r="BF283"/>
  <c r="T283"/>
  <c r="R283"/>
  <c r="P283"/>
  <c r="BI278"/>
  <c r="BH278"/>
  <c r="BG278"/>
  <c r="BF278"/>
  <c r="T278"/>
  <c r="R278"/>
  <c r="P278"/>
  <c r="BI275"/>
  <c r="BH275"/>
  <c r="BG275"/>
  <c r="BF275"/>
  <c r="T275"/>
  <c r="R275"/>
  <c r="P275"/>
  <c r="BI272"/>
  <c r="BH272"/>
  <c r="BG272"/>
  <c r="BF272"/>
  <c r="T272"/>
  <c r="R272"/>
  <c r="P272"/>
  <c r="BI269"/>
  <c r="BH269"/>
  <c r="BG269"/>
  <c r="BF269"/>
  <c r="T269"/>
  <c r="R269"/>
  <c r="P269"/>
  <c r="BI267"/>
  <c r="BH267"/>
  <c r="BG267"/>
  <c r="BF267"/>
  <c r="T267"/>
  <c r="R267"/>
  <c r="P267"/>
  <c r="BI265"/>
  <c r="BH265"/>
  <c r="BG265"/>
  <c r="BF265"/>
  <c r="T265"/>
  <c r="R265"/>
  <c r="P265"/>
  <c r="BI263"/>
  <c r="BH263"/>
  <c r="BG263"/>
  <c r="BF263"/>
  <c r="T263"/>
  <c r="R263"/>
  <c r="P263"/>
  <c r="BI261"/>
  <c r="BH261"/>
  <c r="BG261"/>
  <c r="BF261"/>
  <c r="T261"/>
  <c r="R261"/>
  <c r="P261"/>
  <c r="BI256"/>
  <c r="BH256"/>
  <c r="BG256"/>
  <c r="BF256"/>
  <c r="T256"/>
  <c r="R256"/>
  <c r="P256"/>
  <c r="BI252"/>
  <c r="BH252"/>
  <c r="BG252"/>
  <c r="BF252"/>
  <c r="T252"/>
  <c r="R252"/>
  <c r="P252"/>
  <c r="BI245"/>
  <c r="BH245"/>
  <c r="BG245"/>
  <c r="BF245"/>
  <c r="T245"/>
  <c r="T244"/>
  <c r="R245"/>
  <c r="R244"/>
  <c r="P245"/>
  <c r="P244"/>
  <c r="BI239"/>
  <c r="BH239"/>
  <c r="BG239"/>
  <c r="BF239"/>
  <c r="T239"/>
  <c r="R239"/>
  <c r="P239"/>
  <c r="BI230"/>
  <c r="BH230"/>
  <c r="BG230"/>
  <c r="BF230"/>
  <c r="T230"/>
  <c r="R230"/>
  <c r="P230"/>
  <c r="BI223"/>
  <c r="BH223"/>
  <c r="BG223"/>
  <c r="BF223"/>
  <c r="T223"/>
  <c r="R223"/>
  <c r="P223"/>
  <c r="BI219"/>
  <c r="BH219"/>
  <c r="BG219"/>
  <c r="BF219"/>
  <c r="T219"/>
  <c r="R219"/>
  <c r="P219"/>
  <c r="BI214"/>
  <c r="BH214"/>
  <c r="BG214"/>
  <c r="BF214"/>
  <c r="T214"/>
  <c r="R214"/>
  <c r="P214"/>
  <c r="BI211"/>
  <c r="BH211"/>
  <c r="BG211"/>
  <c r="BF211"/>
  <c r="T211"/>
  <c r="R211"/>
  <c r="P211"/>
  <c r="BI205"/>
  <c r="BH205"/>
  <c r="BG205"/>
  <c r="BF205"/>
  <c r="T205"/>
  <c r="R205"/>
  <c r="P205"/>
  <c r="BI202"/>
  <c r="BH202"/>
  <c r="BG202"/>
  <c r="BF202"/>
  <c r="T202"/>
  <c r="R202"/>
  <c r="P202"/>
  <c r="BI196"/>
  <c r="BH196"/>
  <c r="BG196"/>
  <c r="BF196"/>
  <c r="T196"/>
  <c r="R196"/>
  <c r="P196"/>
  <c r="BI188"/>
  <c r="BH188"/>
  <c r="BG188"/>
  <c r="BF188"/>
  <c r="T188"/>
  <c r="R188"/>
  <c r="P188"/>
  <c r="BI183"/>
  <c r="BH183"/>
  <c r="BG183"/>
  <c r="BF183"/>
  <c r="T183"/>
  <c r="R183"/>
  <c r="P183"/>
  <c r="BI178"/>
  <c r="BH178"/>
  <c r="BG178"/>
  <c r="BF178"/>
  <c r="T178"/>
  <c r="R178"/>
  <c r="P178"/>
  <c r="BI175"/>
  <c r="BH175"/>
  <c r="BG175"/>
  <c r="BF175"/>
  <c r="T175"/>
  <c r="R175"/>
  <c r="P175"/>
  <c r="BI171"/>
  <c r="BH171"/>
  <c r="BG171"/>
  <c r="BF171"/>
  <c r="T171"/>
  <c r="R171"/>
  <c r="P171"/>
  <c r="BI153"/>
  <c r="BH153"/>
  <c r="BG153"/>
  <c r="BF153"/>
  <c r="T153"/>
  <c r="R153"/>
  <c r="P153"/>
  <c r="BI145"/>
  <c r="BH145"/>
  <c r="BG145"/>
  <c r="BF145"/>
  <c r="T145"/>
  <c r="R145"/>
  <c r="P145"/>
  <c r="BI141"/>
  <c r="BH141"/>
  <c r="BG141"/>
  <c r="BF141"/>
  <c r="T141"/>
  <c r="T140"/>
  <c r="R141"/>
  <c r="R140"/>
  <c r="P141"/>
  <c r="P140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08"/>
  <c r="BH108"/>
  <c r="BG108"/>
  <c r="BF108"/>
  <c r="T108"/>
  <c r="R108"/>
  <c r="P108"/>
  <c r="J101"/>
  <c r="J100"/>
  <c r="F100"/>
  <c r="F98"/>
  <c r="E96"/>
  <c r="J59"/>
  <c r="J58"/>
  <c r="F58"/>
  <c r="F56"/>
  <c r="E54"/>
  <c r="J20"/>
  <c r="E20"/>
  <c r="F101"/>
  <c r="J19"/>
  <c r="J14"/>
  <c r="J56"/>
  <c r="E7"/>
  <c r="E92"/>
  <c i="8" r="J39"/>
  <c r="J38"/>
  <c i="1" r="AY62"/>
  <c i="8" r="J37"/>
  <c i="1" r="AX62"/>
  <c i="8" r="BI393"/>
  <c r="BH393"/>
  <c r="BG393"/>
  <c r="BF393"/>
  <c r="T393"/>
  <c r="T392"/>
  <c r="R393"/>
  <c r="R392"/>
  <c r="P393"/>
  <c r="P392"/>
  <c r="BI390"/>
  <c r="BH390"/>
  <c r="BG390"/>
  <c r="BF390"/>
  <c r="T390"/>
  <c r="R390"/>
  <c r="P390"/>
  <c r="BI388"/>
  <c r="BH388"/>
  <c r="BG388"/>
  <c r="BF388"/>
  <c r="T388"/>
  <c r="R388"/>
  <c r="P388"/>
  <c r="BI385"/>
  <c r="BH385"/>
  <c r="BG385"/>
  <c r="BF385"/>
  <c r="T385"/>
  <c r="R385"/>
  <c r="P385"/>
  <c r="BI382"/>
  <c r="BH382"/>
  <c r="BG382"/>
  <c r="BF382"/>
  <c r="T382"/>
  <c r="R382"/>
  <c r="P382"/>
  <c r="BI379"/>
  <c r="BH379"/>
  <c r="BG379"/>
  <c r="BF379"/>
  <c r="T379"/>
  <c r="R379"/>
  <c r="P379"/>
  <c r="BI376"/>
  <c r="BH376"/>
  <c r="BG376"/>
  <c r="BF376"/>
  <c r="T376"/>
  <c r="R376"/>
  <c r="P376"/>
  <c r="BI374"/>
  <c r="BH374"/>
  <c r="BG374"/>
  <c r="BF374"/>
  <c r="T374"/>
  <c r="R374"/>
  <c r="P374"/>
  <c r="BI372"/>
  <c r="BH372"/>
  <c r="BG372"/>
  <c r="BF372"/>
  <c r="T372"/>
  <c r="R372"/>
  <c r="P372"/>
  <c r="BI370"/>
  <c r="BH370"/>
  <c r="BG370"/>
  <c r="BF370"/>
  <c r="T370"/>
  <c r="R370"/>
  <c r="P370"/>
  <c r="BI367"/>
  <c r="BH367"/>
  <c r="BG367"/>
  <c r="BF367"/>
  <c r="T367"/>
  <c r="R367"/>
  <c r="P367"/>
  <c r="BI363"/>
  <c r="BH363"/>
  <c r="BG363"/>
  <c r="BF363"/>
  <c r="T363"/>
  <c r="R363"/>
  <c r="P363"/>
  <c r="BI361"/>
  <c r="BH361"/>
  <c r="BG361"/>
  <c r="BF361"/>
  <c r="T361"/>
  <c r="R361"/>
  <c r="P361"/>
  <c r="BI356"/>
  <c r="BH356"/>
  <c r="BG356"/>
  <c r="BF356"/>
  <c r="T356"/>
  <c r="R356"/>
  <c r="P356"/>
  <c r="BI354"/>
  <c r="BH354"/>
  <c r="BG354"/>
  <c r="BF354"/>
  <c r="T354"/>
  <c r="R354"/>
  <c r="P354"/>
  <c r="BI352"/>
  <c r="BH352"/>
  <c r="BG352"/>
  <c r="BF352"/>
  <c r="T352"/>
  <c r="R352"/>
  <c r="P352"/>
  <c r="BI349"/>
  <c r="BH349"/>
  <c r="BG349"/>
  <c r="BF349"/>
  <c r="T349"/>
  <c r="R349"/>
  <c r="P349"/>
  <c r="BI347"/>
  <c r="BH347"/>
  <c r="BG347"/>
  <c r="BF347"/>
  <c r="T347"/>
  <c r="R347"/>
  <c r="P347"/>
  <c r="BI345"/>
  <c r="BH345"/>
  <c r="BG345"/>
  <c r="BF345"/>
  <c r="T345"/>
  <c r="R345"/>
  <c r="P345"/>
  <c r="BI335"/>
  <c r="BH335"/>
  <c r="BG335"/>
  <c r="BF335"/>
  <c r="T335"/>
  <c r="R335"/>
  <c r="P335"/>
  <c r="BI333"/>
  <c r="BH333"/>
  <c r="BG333"/>
  <c r="BF333"/>
  <c r="T333"/>
  <c r="R333"/>
  <c r="P333"/>
  <c r="BI331"/>
  <c r="BH331"/>
  <c r="BG331"/>
  <c r="BF331"/>
  <c r="T331"/>
  <c r="R331"/>
  <c r="P331"/>
  <c r="BI324"/>
  <c r="BH324"/>
  <c r="BG324"/>
  <c r="BF324"/>
  <c r="T324"/>
  <c r="R324"/>
  <c r="P324"/>
  <c r="BI322"/>
  <c r="BH322"/>
  <c r="BG322"/>
  <c r="BF322"/>
  <c r="T322"/>
  <c r="R322"/>
  <c r="P322"/>
  <c r="BI320"/>
  <c r="BH320"/>
  <c r="BG320"/>
  <c r="BF320"/>
  <c r="T320"/>
  <c r="R320"/>
  <c r="P320"/>
  <c r="BI309"/>
  <c r="BH309"/>
  <c r="BG309"/>
  <c r="BF309"/>
  <c r="T309"/>
  <c r="R309"/>
  <c r="P309"/>
  <c r="BI307"/>
  <c r="BH307"/>
  <c r="BG307"/>
  <c r="BF307"/>
  <c r="T307"/>
  <c r="R307"/>
  <c r="P307"/>
  <c r="BI305"/>
  <c r="BH305"/>
  <c r="BG305"/>
  <c r="BF305"/>
  <c r="T305"/>
  <c r="R305"/>
  <c r="P305"/>
  <c r="BI286"/>
  <c r="BH286"/>
  <c r="BG286"/>
  <c r="BF286"/>
  <c r="T286"/>
  <c r="R286"/>
  <c r="P286"/>
  <c r="BI284"/>
  <c r="BH284"/>
  <c r="BG284"/>
  <c r="BF284"/>
  <c r="T284"/>
  <c r="R284"/>
  <c r="P284"/>
  <c r="BI275"/>
  <c r="BH275"/>
  <c r="BG275"/>
  <c r="BF275"/>
  <c r="T275"/>
  <c r="R275"/>
  <c r="P275"/>
  <c r="BI273"/>
  <c r="BH273"/>
  <c r="BG273"/>
  <c r="BF273"/>
  <c r="T273"/>
  <c r="R273"/>
  <c r="P273"/>
  <c r="BI266"/>
  <c r="BH266"/>
  <c r="BG266"/>
  <c r="BF266"/>
  <c r="T266"/>
  <c r="R266"/>
  <c r="P266"/>
  <c r="BI263"/>
  <c r="BH263"/>
  <c r="BG263"/>
  <c r="BF263"/>
  <c r="T263"/>
  <c r="R263"/>
  <c r="P263"/>
  <c r="BI258"/>
  <c r="BH258"/>
  <c r="BG258"/>
  <c r="BF258"/>
  <c r="T258"/>
  <c r="R258"/>
  <c r="P258"/>
  <c r="BI255"/>
  <c r="BH255"/>
  <c r="BG255"/>
  <c r="BF255"/>
  <c r="T255"/>
  <c r="R255"/>
  <c r="P255"/>
  <c r="BI252"/>
  <c r="BH252"/>
  <c r="BG252"/>
  <c r="BF252"/>
  <c r="T252"/>
  <c r="R252"/>
  <c r="P252"/>
  <c r="BI249"/>
  <c r="BH249"/>
  <c r="BG249"/>
  <c r="BF249"/>
  <c r="T249"/>
  <c r="R249"/>
  <c r="P249"/>
  <c r="BI244"/>
  <c r="BH244"/>
  <c r="BG244"/>
  <c r="BF244"/>
  <c r="T244"/>
  <c r="R244"/>
  <c r="P244"/>
  <c r="BI241"/>
  <c r="BH241"/>
  <c r="BG241"/>
  <c r="BF241"/>
  <c r="T241"/>
  <c r="R241"/>
  <c r="P241"/>
  <c r="BI238"/>
  <c r="BH238"/>
  <c r="BG238"/>
  <c r="BF238"/>
  <c r="T238"/>
  <c r="R238"/>
  <c r="P238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2"/>
  <c r="BH222"/>
  <c r="BG222"/>
  <c r="BF222"/>
  <c r="T222"/>
  <c r="R222"/>
  <c r="P222"/>
  <c r="BI218"/>
  <c r="BH218"/>
  <c r="BG218"/>
  <c r="BF218"/>
  <c r="T218"/>
  <c r="R218"/>
  <c r="P218"/>
  <c r="BI211"/>
  <c r="BH211"/>
  <c r="BG211"/>
  <c r="BF211"/>
  <c r="T211"/>
  <c r="T210"/>
  <c r="R211"/>
  <c r="R210"/>
  <c r="P211"/>
  <c r="P210"/>
  <c r="BI205"/>
  <c r="BH205"/>
  <c r="BG205"/>
  <c r="BF205"/>
  <c r="T205"/>
  <c r="R205"/>
  <c r="P205"/>
  <c r="BI196"/>
  <c r="BH196"/>
  <c r="BG196"/>
  <c r="BF196"/>
  <c r="T196"/>
  <c r="R196"/>
  <c r="P196"/>
  <c r="BI189"/>
  <c r="BH189"/>
  <c r="BG189"/>
  <c r="BF189"/>
  <c r="T189"/>
  <c r="R189"/>
  <c r="P189"/>
  <c r="BI185"/>
  <c r="BH185"/>
  <c r="BG185"/>
  <c r="BF185"/>
  <c r="T185"/>
  <c r="R185"/>
  <c r="P185"/>
  <c r="BI180"/>
  <c r="BH180"/>
  <c r="BG180"/>
  <c r="BF180"/>
  <c r="T180"/>
  <c r="R180"/>
  <c r="P180"/>
  <c r="BI178"/>
  <c r="BH178"/>
  <c r="BG178"/>
  <c r="BF178"/>
  <c r="T178"/>
  <c r="R178"/>
  <c r="P178"/>
  <c r="BI172"/>
  <c r="BH172"/>
  <c r="BG172"/>
  <c r="BF172"/>
  <c r="T172"/>
  <c r="R172"/>
  <c r="P172"/>
  <c r="BI169"/>
  <c r="BH169"/>
  <c r="BG169"/>
  <c r="BF169"/>
  <c r="T169"/>
  <c r="R169"/>
  <c r="P169"/>
  <c r="BI163"/>
  <c r="BH163"/>
  <c r="BG163"/>
  <c r="BF163"/>
  <c r="T163"/>
  <c r="R163"/>
  <c r="P163"/>
  <c r="BI161"/>
  <c r="BH161"/>
  <c r="BG161"/>
  <c r="BF161"/>
  <c r="T161"/>
  <c r="R161"/>
  <c r="P161"/>
  <c r="BI156"/>
  <c r="BH156"/>
  <c r="BG156"/>
  <c r="BF156"/>
  <c r="T156"/>
  <c r="R156"/>
  <c r="P156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31"/>
  <c r="BH131"/>
  <c r="BG131"/>
  <c r="BF131"/>
  <c r="T131"/>
  <c r="T127"/>
  <c r="R131"/>
  <c r="R127"/>
  <c r="P131"/>
  <c r="P127"/>
  <c r="BI128"/>
  <c r="BH128"/>
  <c r="BG128"/>
  <c r="BF128"/>
  <c r="T128"/>
  <c r="R128"/>
  <c r="P128"/>
  <c r="BI124"/>
  <c r="BH124"/>
  <c r="BG124"/>
  <c r="BF124"/>
  <c r="T124"/>
  <c r="T123"/>
  <c r="R124"/>
  <c r="R123"/>
  <c r="P124"/>
  <c r="P123"/>
  <c r="BI117"/>
  <c r="BH117"/>
  <c r="BG117"/>
  <c r="BF117"/>
  <c r="T117"/>
  <c r="R117"/>
  <c r="P117"/>
  <c r="BI113"/>
  <c r="BH113"/>
  <c r="BG113"/>
  <c r="BF113"/>
  <c r="T113"/>
  <c r="R113"/>
  <c r="P113"/>
  <c r="BI110"/>
  <c r="BH110"/>
  <c r="BG110"/>
  <c r="BF110"/>
  <c r="T110"/>
  <c r="R110"/>
  <c r="P110"/>
  <c r="BI108"/>
  <c r="BH108"/>
  <c r="BG108"/>
  <c r="BF108"/>
  <c r="T108"/>
  <c r="R108"/>
  <c r="P108"/>
  <c r="J101"/>
  <c r="J100"/>
  <c r="F100"/>
  <c r="F98"/>
  <c r="E96"/>
  <c r="J59"/>
  <c r="J58"/>
  <c r="F58"/>
  <c r="F56"/>
  <c r="E54"/>
  <c r="J20"/>
  <c r="E20"/>
  <c r="F101"/>
  <c r="J19"/>
  <c r="J14"/>
  <c r="J56"/>
  <c r="E7"/>
  <c r="E92"/>
  <c i="7" r="J39"/>
  <c r="J38"/>
  <c i="1" r="AY61"/>
  <c i="7" r="J37"/>
  <c i="1" r="AX61"/>
  <c i="7" r="BI136"/>
  <c r="BH136"/>
  <c r="BG136"/>
  <c r="BF136"/>
  <c r="T136"/>
  <c r="T135"/>
  <c r="R136"/>
  <c r="R135"/>
  <c r="P136"/>
  <c r="P135"/>
  <c r="BI129"/>
  <c r="BH129"/>
  <c r="BG129"/>
  <c r="BF129"/>
  <c r="T129"/>
  <c r="T128"/>
  <c r="R129"/>
  <c r="R128"/>
  <c r="P129"/>
  <c r="P128"/>
  <c r="BI125"/>
  <c r="BH125"/>
  <c r="BG125"/>
  <c r="BF125"/>
  <c r="T125"/>
  <c r="R125"/>
  <c r="P125"/>
  <c r="BI120"/>
  <c r="BH120"/>
  <c r="BG120"/>
  <c r="BF120"/>
  <c r="T120"/>
  <c r="R120"/>
  <c r="P120"/>
  <c r="BI114"/>
  <c r="BH114"/>
  <c r="BG114"/>
  <c r="BF114"/>
  <c r="T114"/>
  <c r="T113"/>
  <c r="R114"/>
  <c r="R113"/>
  <c r="P114"/>
  <c r="P113"/>
  <c r="BI96"/>
  <c r="BH96"/>
  <c r="BG96"/>
  <c r="BF96"/>
  <c r="T96"/>
  <c r="T95"/>
  <c r="R96"/>
  <c r="R95"/>
  <c r="P96"/>
  <c r="P95"/>
  <c r="J89"/>
  <c r="J88"/>
  <c r="F88"/>
  <c r="F86"/>
  <c r="E84"/>
  <c r="J59"/>
  <c r="J58"/>
  <c r="F58"/>
  <c r="F56"/>
  <c r="E54"/>
  <c r="J20"/>
  <c r="E20"/>
  <c r="F89"/>
  <c r="J19"/>
  <c r="J14"/>
  <c r="J86"/>
  <c r="E7"/>
  <c r="E80"/>
  <c i="6" r="J39"/>
  <c r="J38"/>
  <c i="1" r="AY60"/>
  <c i="6" r="J37"/>
  <c i="1" r="AX60"/>
  <c i="6" r="BI126"/>
  <c r="BH126"/>
  <c r="BG126"/>
  <c r="BF126"/>
  <c r="T126"/>
  <c r="T125"/>
  <c r="R126"/>
  <c r="R125"/>
  <c r="P126"/>
  <c r="P125"/>
  <c r="BI123"/>
  <c r="BH123"/>
  <c r="BG123"/>
  <c r="BF123"/>
  <c r="T123"/>
  <c r="T122"/>
  <c r="R123"/>
  <c r="R122"/>
  <c r="P123"/>
  <c r="P122"/>
  <c r="BI119"/>
  <c r="BH119"/>
  <c r="BG119"/>
  <c r="BF119"/>
  <c r="T119"/>
  <c r="R119"/>
  <c r="P119"/>
  <c r="BI117"/>
  <c r="BH117"/>
  <c r="BG117"/>
  <c r="BF117"/>
  <c r="T117"/>
  <c r="R117"/>
  <c r="P117"/>
  <c r="BI114"/>
  <c r="BH114"/>
  <c r="BG114"/>
  <c r="BF114"/>
  <c r="T114"/>
  <c r="T113"/>
  <c r="R114"/>
  <c r="R113"/>
  <c r="P114"/>
  <c r="P113"/>
  <c r="BI96"/>
  <c r="BH96"/>
  <c r="BG96"/>
  <c r="BF96"/>
  <c r="T96"/>
  <c r="T95"/>
  <c r="R96"/>
  <c r="R95"/>
  <c r="P96"/>
  <c r="P95"/>
  <c r="J89"/>
  <c r="J88"/>
  <c r="F88"/>
  <c r="F86"/>
  <c r="E84"/>
  <c r="J59"/>
  <c r="J58"/>
  <c r="F58"/>
  <c r="F56"/>
  <c r="E54"/>
  <c r="J20"/>
  <c r="E20"/>
  <c r="F89"/>
  <c r="J19"/>
  <c r="J14"/>
  <c r="J86"/>
  <c r="E7"/>
  <c r="E80"/>
  <c i="5" r="J39"/>
  <c r="J38"/>
  <c i="1" r="AY59"/>
  <c i="5" r="J37"/>
  <c i="1" r="AX59"/>
  <c i="5" r="BI136"/>
  <c r="BH136"/>
  <c r="BG136"/>
  <c r="BF136"/>
  <c r="T136"/>
  <c r="T135"/>
  <c r="R136"/>
  <c r="R135"/>
  <c r="P136"/>
  <c r="P135"/>
  <c r="BI129"/>
  <c r="BH129"/>
  <c r="BG129"/>
  <c r="BF129"/>
  <c r="T129"/>
  <c r="T128"/>
  <c r="R129"/>
  <c r="R128"/>
  <c r="P129"/>
  <c r="P128"/>
  <c r="BI125"/>
  <c r="BH125"/>
  <c r="BG125"/>
  <c r="BF125"/>
  <c r="T125"/>
  <c r="R125"/>
  <c r="P125"/>
  <c r="BI120"/>
  <c r="BH120"/>
  <c r="BG120"/>
  <c r="BF120"/>
  <c r="T120"/>
  <c r="R120"/>
  <c r="P120"/>
  <c r="BI114"/>
  <c r="BH114"/>
  <c r="BG114"/>
  <c r="BF114"/>
  <c r="T114"/>
  <c r="T113"/>
  <c r="R114"/>
  <c r="R113"/>
  <c r="P114"/>
  <c r="P113"/>
  <c r="BI96"/>
  <c r="BH96"/>
  <c r="BG96"/>
  <c r="BF96"/>
  <c r="T96"/>
  <c r="T95"/>
  <c r="R96"/>
  <c r="R95"/>
  <c r="P96"/>
  <c r="P95"/>
  <c r="J89"/>
  <c r="J88"/>
  <c r="F88"/>
  <c r="F86"/>
  <c r="E84"/>
  <c r="J59"/>
  <c r="J58"/>
  <c r="F58"/>
  <c r="F56"/>
  <c r="E54"/>
  <c r="J20"/>
  <c r="E20"/>
  <c r="F89"/>
  <c r="J19"/>
  <c r="J14"/>
  <c r="J56"/>
  <c r="E7"/>
  <c r="E50"/>
  <c i="4" r="J39"/>
  <c r="J38"/>
  <c i="1" r="AY58"/>
  <c i="4" r="J37"/>
  <c i="1" r="AX58"/>
  <c i="4" r="BI136"/>
  <c r="BH136"/>
  <c r="BG136"/>
  <c r="BF136"/>
  <c r="T136"/>
  <c r="T135"/>
  <c r="R136"/>
  <c r="R135"/>
  <c r="P136"/>
  <c r="P135"/>
  <c r="BI129"/>
  <c r="BH129"/>
  <c r="BG129"/>
  <c r="BF129"/>
  <c r="T129"/>
  <c r="T128"/>
  <c r="R129"/>
  <c r="R128"/>
  <c r="P129"/>
  <c r="P128"/>
  <c r="BI125"/>
  <c r="BH125"/>
  <c r="BG125"/>
  <c r="BF125"/>
  <c r="T125"/>
  <c r="R125"/>
  <c r="P125"/>
  <c r="BI120"/>
  <c r="BH120"/>
  <c r="BG120"/>
  <c r="BF120"/>
  <c r="T120"/>
  <c r="R120"/>
  <c r="P120"/>
  <c r="BI114"/>
  <c r="BH114"/>
  <c r="BG114"/>
  <c r="BF114"/>
  <c r="T114"/>
  <c r="T113"/>
  <c r="R114"/>
  <c r="R113"/>
  <c r="P114"/>
  <c r="P113"/>
  <c r="BI96"/>
  <c r="BH96"/>
  <c r="BG96"/>
  <c r="BF96"/>
  <c r="T96"/>
  <c r="T95"/>
  <c r="R96"/>
  <c r="R95"/>
  <c r="P96"/>
  <c r="P95"/>
  <c r="J89"/>
  <c r="J88"/>
  <c r="F88"/>
  <c r="F86"/>
  <c r="E84"/>
  <c r="J59"/>
  <c r="J58"/>
  <c r="F58"/>
  <c r="F56"/>
  <c r="E54"/>
  <c r="J20"/>
  <c r="E20"/>
  <c r="F59"/>
  <c r="J19"/>
  <c r="J14"/>
  <c r="J86"/>
  <c r="E7"/>
  <c r="E50"/>
  <c i="3" r="J39"/>
  <c r="J38"/>
  <c i="1" r="AY57"/>
  <c i="3" r="J37"/>
  <c i="1" r="AX57"/>
  <c i="3" r="BI134"/>
  <c r="BH134"/>
  <c r="BG134"/>
  <c r="BF134"/>
  <c r="T134"/>
  <c r="T133"/>
  <c r="R134"/>
  <c r="R133"/>
  <c r="P134"/>
  <c r="P133"/>
  <c r="BI127"/>
  <c r="BH127"/>
  <c r="BG127"/>
  <c r="BF127"/>
  <c r="T127"/>
  <c r="T126"/>
  <c r="R127"/>
  <c r="R126"/>
  <c r="P127"/>
  <c r="P126"/>
  <c r="BI123"/>
  <c r="BH123"/>
  <c r="BG123"/>
  <c r="BF123"/>
  <c r="T123"/>
  <c r="R123"/>
  <c r="P123"/>
  <c r="BI118"/>
  <c r="BH118"/>
  <c r="BG118"/>
  <c r="BF118"/>
  <c r="T118"/>
  <c r="R118"/>
  <c r="P118"/>
  <c r="BI111"/>
  <c r="BH111"/>
  <c r="BG111"/>
  <c r="BF111"/>
  <c r="T111"/>
  <c r="T110"/>
  <c r="R111"/>
  <c r="R110"/>
  <c r="P111"/>
  <c r="P110"/>
  <c r="BI96"/>
  <c r="BH96"/>
  <c r="BG96"/>
  <c r="BF96"/>
  <c r="T96"/>
  <c r="T95"/>
  <c r="R96"/>
  <c r="R95"/>
  <c r="P96"/>
  <c r="P95"/>
  <c r="J89"/>
  <c r="J88"/>
  <c r="F88"/>
  <c r="F86"/>
  <c r="E84"/>
  <c r="J59"/>
  <c r="J58"/>
  <c r="F58"/>
  <c r="F56"/>
  <c r="E54"/>
  <c r="J20"/>
  <c r="E20"/>
  <c r="F59"/>
  <c r="J19"/>
  <c r="J14"/>
  <c r="J86"/>
  <c r="E7"/>
  <c r="E50"/>
  <c i="2" r="J39"/>
  <c r="J38"/>
  <c i="1" r="AY56"/>
  <c i="2" r="J37"/>
  <c i="1" r="AX56"/>
  <c i="2" r="BI494"/>
  <c r="BH494"/>
  <c r="BG494"/>
  <c r="BF494"/>
  <c r="T494"/>
  <c r="T493"/>
  <c r="R494"/>
  <c r="R493"/>
  <c r="P494"/>
  <c r="P493"/>
  <c r="BI491"/>
  <c r="BH491"/>
  <c r="BG491"/>
  <c r="BF491"/>
  <c r="T491"/>
  <c r="R491"/>
  <c r="P491"/>
  <c r="BI489"/>
  <c r="BH489"/>
  <c r="BG489"/>
  <c r="BF489"/>
  <c r="T489"/>
  <c r="R489"/>
  <c r="P489"/>
  <c r="BI486"/>
  <c r="BH486"/>
  <c r="BG486"/>
  <c r="BF486"/>
  <c r="T486"/>
  <c r="R486"/>
  <c r="P486"/>
  <c r="BI483"/>
  <c r="BH483"/>
  <c r="BG483"/>
  <c r="BF483"/>
  <c r="T483"/>
  <c r="R483"/>
  <c r="P483"/>
  <c r="BI480"/>
  <c r="BH480"/>
  <c r="BG480"/>
  <c r="BF480"/>
  <c r="T480"/>
  <c r="R480"/>
  <c r="P480"/>
  <c r="BI476"/>
  <c r="BH476"/>
  <c r="BG476"/>
  <c r="BF476"/>
  <c r="T476"/>
  <c r="R476"/>
  <c r="P476"/>
  <c r="BI473"/>
  <c r="BH473"/>
  <c r="BG473"/>
  <c r="BF473"/>
  <c r="T473"/>
  <c r="R473"/>
  <c r="P473"/>
  <c r="BI470"/>
  <c r="BH470"/>
  <c r="BG470"/>
  <c r="BF470"/>
  <c r="T470"/>
  <c r="R470"/>
  <c r="P470"/>
  <c r="BI465"/>
  <c r="BH465"/>
  <c r="BG465"/>
  <c r="BF465"/>
  <c r="T465"/>
  <c r="R465"/>
  <c r="P465"/>
  <c r="BI459"/>
  <c r="BH459"/>
  <c r="BG459"/>
  <c r="BF459"/>
  <c r="T459"/>
  <c r="R459"/>
  <c r="P459"/>
  <c r="BI455"/>
  <c r="BH455"/>
  <c r="BG455"/>
  <c r="BF455"/>
  <c r="T455"/>
  <c r="R455"/>
  <c r="P455"/>
  <c r="BI453"/>
  <c r="BH453"/>
  <c r="BG453"/>
  <c r="BF453"/>
  <c r="T453"/>
  <c r="R453"/>
  <c r="P453"/>
  <c r="BI448"/>
  <c r="BH448"/>
  <c r="BG448"/>
  <c r="BF448"/>
  <c r="T448"/>
  <c r="R448"/>
  <c r="P448"/>
  <c r="BI446"/>
  <c r="BH446"/>
  <c r="BG446"/>
  <c r="BF446"/>
  <c r="T446"/>
  <c r="R446"/>
  <c r="P446"/>
  <c r="BI444"/>
  <c r="BH444"/>
  <c r="BG444"/>
  <c r="BF444"/>
  <c r="T444"/>
  <c r="R444"/>
  <c r="P444"/>
  <c r="BI441"/>
  <c r="BH441"/>
  <c r="BG441"/>
  <c r="BF441"/>
  <c r="T441"/>
  <c r="R441"/>
  <c r="P441"/>
  <c r="BI439"/>
  <c r="BH439"/>
  <c r="BG439"/>
  <c r="BF439"/>
  <c r="T439"/>
  <c r="R439"/>
  <c r="P439"/>
  <c r="BI437"/>
  <c r="BH437"/>
  <c r="BG437"/>
  <c r="BF437"/>
  <c r="T437"/>
  <c r="R437"/>
  <c r="P437"/>
  <c r="BI427"/>
  <c r="BH427"/>
  <c r="BG427"/>
  <c r="BF427"/>
  <c r="T427"/>
  <c r="R427"/>
  <c r="P427"/>
  <c r="BI425"/>
  <c r="BH425"/>
  <c r="BG425"/>
  <c r="BF425"/>
  <c r="T425"/>
  <c r="R425"/>
  <c r="P425"/>
  <c r="BI423"/>
  <c r="BH423"/>
  <c r="BG423"/>
  <c r="BF423"/>
  <c r="T423"/>
  <c r="R423"/>
  <c r="P423"/>
  <c r="BI416"/>
  <c r="BH416"/>
  <c r="BG416"/>
  <c r="BF416"/>
  <c r="T416"/>
  <c r="R416"/>
  <c r="P416"/>
  <c r="BI414"/>
  <c r="BH414"/>
  <c r="BG414"/>
  <c r="BF414"/>
  <c r="T414"/>
  <c r="R414"/>
  <c r="P414"/>
  <c r="BI412"/>
  <c r="BH412"/>
  <c r="BG412"/>
  <c r="BF412"/>
  <c r="T412"/>
  <c r="R412"/>
  <c r="P412"/>
  <c r="BI401"/>
  <c r="BH401"/>
  <c r="BG401"/>
  <c r="BF401"/>
  <c r="T401"/>
  <c r="R401"/>
  <c r="P401"/>
  <c r="BI399"/>
  <c r="BH399"/>
  <c r="BG399"/>
  <c r="BF399"/>
  <c r="T399"/>
  <c r="R399"/>
  <c r="P399"/>
  <c r="BI397"/>
  <c r="BH397"/>
  <c r="BG397"/>
  <c r="BF397"/>
  <c r="T397"/>
  <c r="R397"/>
  <c r="P397"/>
  <c r="BI378"/>
  <c r="BH378"/>
  <c r="BG378"/>
  <c r="BF378"/>
  <c r="T378"/>
  <c r="R378"/>
  <c r="P378"/>
  <c r="BI375"/>
  <c r="BH375"/>
  <c r="BG375"/>
  <c r="BF375"/>
  <c r="T375"/>
  <c r="R375"/>
  <c r="P375"/>
  <c r="BI372"/>
  <c r="BH372"/>
  <c r="BG372"/>
  <c r="BF372"/>
  <c r="T372"/>
  <c r="R372"/>
  <c r="P372"/>
  <c r="BI369"/>
  <c r="BH369"/>
  <c r="BG369"/>
  <c r="BF369"/>
  <c r="T369"/>
  <c r="R369"/>
  <c r="P369"/>
  <c r="BI366"/>
  <c r="BH366"/>
  <c r="BG366"/>
  <c r="BF366"/>
  <c r="T366"/>
  <c r="R366"/>
  <c r="P366"/>
  <c r="BI362"/>
  <c r="BH362"/>
  <c r="BG362"/>
  <c r="BF362"/>
  <c r="T362"/>
  <c r="R362"/>
  <c r="P362"/>
  <c r="BI360"/>
  <c r="BH360"/>
  <c r="BG360"/>
  <c r="BF360"/>
  <c r="T360"/>
  <c r="R360"/>
  <c r="P360"/>
  <c r="BI355"/>
  <c r="BH355"/>
  <c r="BG355"/>
  <c r="BF355"/>
  <c r="T355"/>
  <c r="R355"/>
  <c r="P355"/>
  <c r="BI347"/>
  <c r="BH347"/>
  <c r="BG347"/>
  <c r="BF347"/>
  <c r="T347"/>
  <c r="R347"/>
  <c r="P347"/>
  <c r="BI345"/>
  <c r="BH345"/>
  <c r="BG345"/>
  <c r="BF345"/>
  <c r="T345"/>
  <c r="R345"/>
  <c r="P345"/>
  <c r="BI338"/>
  <c r="BH338"/>
  <c r="BG338"/>
  <c r="BF338"/>
  <c r="T338"/>
  <c r="R338"/>
  <c r="P338"/>
  <c r="BI336"/>
  <c r="BH336"/>
  <c r="BG336"/>
  <c r="BF336"/>
  <c r="T336"/>
  <c r="R336"/>
  <c r="P336"/>
  <c r="BI332"/>
  <c r="BH332"/>
  <c r="BG332"/>
  <c r="BF332"/>
  <c r="T332"/>
  <c r="R332"/>
  <c r="P332"/>
  <c r="BI329"/>
  <c r="BH329"/>
  <c r="BG329"/>
  <c r="BF329"/>
  <c r="T329"/>
  <c r="R329"/>
  <c r="P329"/>
  <c r="BI326"/>
  <c r="BH326"/>
  <c r="BG326"/>
  <c r="BF326"/>
  <c r="T326"/>
  <c r="R326"/>
  <c r="P326"/>
  <c r="BI323"/>
  <c r="BH323"/>
  <c r="BG323"/>
  <c r="BF323"/>
  <c r="T323"/>
  <c r="R323"/>
  <c r="P323"/>
  <c r="BI319"/>
  <c r="BH319"/>
  <c r="BG319"/>
  <c r="BF319"/>
  <c r="T319"/>
  <c r="R319"/>
  <c r="P319"/>
  <c r="BI316"/>
  <c r="BH316"/>
  <c r="BG316"/>
  <c r="BF316"/>
  <c r="T316"/>
  <c r="R316"/>
  <c r="P316"/>
  <c r="BI313"/>
  <c r="BH313"/>
  <c r="BG313"/>
  <c r="BF313"/>
  <c r="T313"/>
  <c r="R313"/>
  <c r="P313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297"/>
  <c r="BH297"/>
  <c r="BG297"/>
  <c r="BF297"/>
  <c r="T297"/>
  <c r="R297"/>
  <c r="P297"/>
  <c r="BI293"/>
  <c r="BH293"/>
  <c r="BG293"/>
  <c r="BF293"/>
  <c r="T293"/>
  <c r="R293"/>
  <c r="P293"/>
  <c r="BI287"/>
  <c r="BH287"/>
  <c r="BG287"/>
  <c r="BF287"/>
  <c r="T287"/>
  <c r="R287"/>
  <c r="P287"/>
  <c r="BI283"/>
  <c r="BH283"/>
  <c r="BG283"/>
  <c r="BF283"/>
  <c r="T283"/>
  <c r="R283"/>
  <c r="P283"/>
  <c r="BI279"/>
  <c r="BH279"/>
  <c r="BG279"/>
  <c r="BF279"/>
  <c r="T279"/>
  <c r="R279"/>
  <c r="P279"/>
  <c r="BI276"/>
  <c r="BH276"/>
  <c r="BG276"/>
  <c r="BF276"/>
  <c r="T276"/>
  <c r="R276"/>
  <c r="P276"/>
  <c r="BI273"/>
  <c r="BH273"/>
  <c r="BG273"/>
  <c r="BF273"/>
  <c r="T273"/>
  <c r="R273"/>
  <c r="P273"/>
  <c r="BI271"/>
  <c r="BH271"/>
  <c r="BG271"/>
  <c r="BF271"/>
  <c r="T271"/>
  <c r="R271"/>
  <c r="P271"/>
  <c r="BI268"/>
  <c r="BH268"/>
  <c r="BG268"/>
  <c r="BF268"/>
  <c r="T268"/>
  <c r="R268"/>
  <c r="P268"/>
  <c r="BI265"/>
  <c r="BH265"/>
  <c r="BG265"/>
  <c r="BF265"/>
  <c r="T265"/>
  <c r="R265"/>
  <c r="P265"/>
  <c r="BI262"/>
  <c r="BH262"/>
  <c r="BG262"/>
  <c r="BF262"/>
  <c r="T262"/>
  <c r="R262"/>
  <c r="P262"/>
  <c r="BI259"/>
  <c r="BH259"/>
  <c r="BG259"/>
  <c r="BF259"/>
  <c r="T259"/>
  <c r="R259"/>
  <c r="P259"/>
  <c r="BI254"/>
  <c r="BH254"/>
  <c r="BG254"/>
  <c r="BF254"/>
  <c r="T254"/>
  <c r="R254"/>
  <c r="P254"/>
  <c r="BI248"/>
  <c r="BH248"/>
  <c r="BG248"/>
  <c r="BF248"/>
  <c r="T248"/>
  <c r="R248"/>
  <c r="P248"/>
  <c r="BI240"/>
  <c r="BH240"/>
  <c r="BG240"/>
  <c r="BF240"/>
  <c r="T240"/>
  <c r="R240"/>
  <c r="P240"/>
  <c r="BI233"/>
  <c r="BH233"/>
  <c r="BG233"/>
  <c r="BF233"/>
  <c r="T233"/>
  <c r="R233"/>
  <c r="P233"/>
  <c r="BI229"/>
  <c r="BH229"/>
  <c r="BG229"/>
  <c r="BF229"/>
  <c r="T229"/>
  <c r="R229"/>
  <c r="P229"/>
  <c r="BI224"/>
  <c r="BH224"/>
  <c r="BG224"/>
  <c r="BF224"/>
  <c r="T224"/>
  <c r="R224"/>
  <c r="P224"/>
  <c r="BI221"/>
  <c r="BH221"/>
  <c r="BG221"/>
  <c r="BF221"/>
  <c r="T221"/>
  <c r="R221"/>
  <c r="P221"/>
  <c r="BI215"/>
  <c r="BH215"/>
  <c r="BG215"/>
  <c r="BF215"/>
  <c r="T215"/>
  <c r="R215"/>
  <c r="P215"/>
  <c r="BI212"/>
  <c r="BH212"/>
  <c r="BG212"/>
  <c r="BF212"/>
  <c r="T212"/>
  <c r="R212"/>
  <c r="P212"/>
  <c r="BI206"/>
  <c r="BH206"/>
  <c r="BG206"/>
  <c r="BF206"/>
  <c r="T206"/>
  <c r="R206"/>
  <c r="P206"/>
  <c r="BI198"/>
  <c r="BH198"/>
  <c r="BG198"/>
  <c r="BF198"/>
  <c r="T198"/>
  <c r="R198"/>
  <c r="P198"/>
  <c r="BI193"/>
  <c r="BH193"/>
  <c r="BG193"/>
  <c r="BF193"/>
  <c r="T193"/>
  <c r="R193"/>
  <c r="P193"/>
  <c r="BI188"/>
  <c r="BH188"/>
  <c r="BG188"/>
  <c r="BF188"/>
  <c r="T188"/>
  <c r="R188"/>
  <c r="P188"/>
  <c r="BI185"/>
  <c r="BH185"/>
  <c r="BG185"/>
  <c r="BF185"/>
  <c r="T185"/>
  <c r="R185"/>
  <c r="P185"/>
  <c r="BI181"/>
  <c r="BH181"/>
  <c r="BG181"/>
  <c r="BF181"/>
  <c r="T181"/>
  <c r="R181"/>
  <c r="P181"/>
  <c r="BI161"/>
  <c r="BH161"/>
  <c r="BG161"/>
  <c r="BF161"/>
  <c r="T161"/>
  <c r="R161"/>
  <c r="P161"/>
  <c r="BI153"/>
  <c r="BH153"/>
  <c r="BG153"/>
  <c r="BF153"/>
  <c r="T153"/>
  <c r="R153"/>
  <c r="P153"/>
  <c r="BI149"/>
  <c r="BH149"/>
  <c r="BG149"/>
  <c r="BF149"/>
  <c r="T149"/>
  <c r="R149"/>
  <c r="P149"/>
  <c r="BI138"/>
  <c r="BH138"/>
  <c r="BG138"/>
  <c r="BF138"/>
  <c r="T138"/>
  <c r="R138"/>
  <c r="P138"/>
  <c r="BI133"/>
  <c r="BH133"/>
  <c r="BG133"/>
  <c r="BF133"/>
  <c r="T133"/>
  <c r="R133"/>
  <c r="P133"/>
  <c r="BI129"/>
  <c r="BH129"/>
  <c r="BG129"/>
  <c r="BF129"/>
  <c r="T129"/>
  <c r="R129"/>
  <c r="P129"/>
  <c r="BI126"/>
  <c r="BH126"/>
  <c r="BG126"/>
  <c r="BF126"/>
  <c r="T126"/>
  <c r="R126"/>
  <c r="P126"/>
  <c r="BI107"/>
  <c r="BH107"/>
  <c r="BG107"/>
  <c r="BF107"/>
  <c r="T107"/>
  <c r="R107"/>
  <c r="P107"/>
  <c r="J100"/>
  <c r="J99"/>
  <c r="F99"/>
  <c r="F97"/>
  <c r="E95"/>
  <c r="J59"/>
  <c r="J58"/>
  <c r="F58"/>
  <c r="F56"/>
  <c r="E54"/>
  <c r="J20"/>
  <c r="E20"/>
  <c r="F100"/>
  <c r="J19"/>
  <c r="J14"/>
  <c r="J56"/>
  <c r="E7"/>
  <c r="E50"/>
  <c i="1" r="L50"/>
  <c r="AM50"/>
  <c r="AM49"/>
  <c r="L49"/>
  <c r="AM47"/>
  <c r="L47"/>
  <c r="L45"/>
  <c r="L44"/>
  <c i="41" r="J82"/>
  <c i="40" r="J581"/>
  <c r="BK576"/>
  <c r="J558"/>
  <c r="J549"/>
  <c r="J509"/>
  <c r="J482"/>
  <c r="BK478"/>
  <c r="J457"/>
  <c r="BK454"/>
  <c r="BK440"/>
  <c r="BK431"/>
  <c r="J421"/>
  <c r="J398"/>
  <c r="J392"/>
  <c r="BK386"/>
  <c r="BK378"/>
  <c r="BK375"/>
  <c r="J369"/>
  <c r="J367"/>
  <c r="BK327"/>
  <c r="J324"/>
  <c r="BK321"/>
  <c r="J312"/>
  <c r="J306"/>
  <c r="BK286"/>
  <c r="J262"/>
  <c r="J254"/>
  <c r="BK240"/>
  <c r="J236"/>
  <c r="BK173"/>
  <c r="BK158"/>
  <c r="BK147"/>
  <c r="BK124"/>
  <c r="BK108"/>
  <c i="39" r="J118"/>
  <c r="BK115"/>
  <c r="J112"/>
  <c r="BK101"/>
  <c r="J98"/>
  <c i="38" r="J205"/>
  <c r="J190"/>
  <c r="J186"/>
  <c r="J181"/>
  <c r="J158"/>
  <c r="BK124"/>
  <c r="J116"/>
  <c i="37" r="BK265"/>
  <c r="J254"/>
  <c r="J252"/>
  <c r="BK246"/>
  <c r="BK245"/>
  <c r="BK244"/>
  <c r="J233"/>
  <c r="BK221"/>
  <c r="BK218"/>
  <c r="J196"/>
  <c r="BK191"/>
  <c r="BK182"/>
  <c r="J169"/>
  <c r="BK159"/>
  <c r="J113"/>
  <c r="BK109"/>
  <c i="36" r="J107"/>
  <c r="J97"/>
  <c r="BK93"/>
  <c i="35" r="J117"/>
  <c r="BK113"/>
  <c r="J109"/>
  <c r="J93"/>
  <c i="34" r="BK120"/>
  <c r="J117"/>
  <c r="J110"/>
  <c r="J103"/>
  <c r="J94"/>
  <c i="33" r="BK137"/>
  <c r="BK114"/>
  <c r="BK104"/>
  <c i="32" r="J123"/>
  <c r="J116"/>
  <c r="J107"/>
  <c r="BK104"/>
  <c r="J97"/>
  <c i="31" r="BK155"/>
  <c r="BK131"/>
  <c r="J119"/>
  <c r="J115"/>
  <c i="30" r="BK448"/>
  <c r="BK438"/>
  <c r="J433"/>
  <c r="BK428"/>
  <c r="BK398"/>
  <c r="J392"/>
  <c r="J380"/>
  <c r="J367"/>
  <c r="J360"/>
  <c r="BK339"/>
  <c r="J334"/>
  <c r="BK331"/>
  <c r="J324"/>
  <c r="BK286"/>
  <c r="BK274"/>
  <c r="BK268"/>
  <c r="J264"/>
  <c r="BK250"/>
  <c r="J224"/>
  <c r="BK209"/>
  <c r="BK198"/>
  <c r="J140"/>
  <c i="29" r="J494"/>
  <c r="BK480"/>
  <c r="J467"/>
  <c r="BK460"/>
  <c r="BK443"/>
  <c r="BK427"/>
  <c r="J393"/>
  <c r="BK386"/>
  <c r="BK371"/>
  <c r="J350"/>
  <c r="J341"/>
  <c r="BK338"/>
  <c r="J335"/>
  <c r="J330"/>
  <c r="J328"/>
  <c r="BK319"/>
  <c r="J315"/>
  <c r="J275"/>
  <c r="BK249"/>
  <c r="J223"/>
  <c r="J175"/>
  <c r="J163"/>
  <c r="J152"/>
  <c r="J145"/>
  <c r="J108"/>
  <c i="28" r="BK258"/>
  <c r="J253"/>
  <c r="BK251"/>
  <c r="BK246"/>
  <c r="J244"/>
  <c r="BK242"/>
  <c r="J239"/>
  <c r="BK237"/>
  <c r="J235"/>
  <c r="J222"/>
  <c r="J220"/>
  <c r="BK218"/>
  <c r="BK204"/>
  <c r="J202"/>
  <c r="BK200"/>
  <c r="BK183"/>
  <c r="J179"/>
  <c r="BK177"/>
  <c r="J175"/>
  <c r="J173"/>
  <c r="BK171"/>
  <c r="J165"/>
  <c r="J159"/>
  <c r="BK153"/>
  <c r="BK150"/>
  <c r="J144"/>
  <c r="BK136"/>
  <c r="BK131"/>
  <c r="BK127"/>
  <c r="J122"/>
  <c r="J104"/>
  <c r="BK100"/>
  <c i="27" r="BK247"/>
  <c r="J239"/>
  <c r="BK237"/>
  <c r="J226"/>
  <c r="BK216"/>
  <c r="J215"/>
  <c r="BK204"/>
  <c r="BK190"/>
  <c r="BK185"/>
  <c r="J172"/>
  <c r="J156"/>
  <c r="BK153"/>
  <c r="J130"/>
  <c r="J110"/>
  <c i="26" r="J471"/>
  <c r="BK462"/>
  <c r="BK455"/>
  <c r="BK452"/>
  <c r="J438"/>
  <c r="J424"/>
  <c r="J417"/>
  <c r="J414"/>
  <c r="J394"/>
  <c r="BK390"/>
  <c r="J388"/>
  <c r="J382"/>
  <c r="J376"/>
  <c r="BK373"/>
  <c r="J371"/>
  <c r="J369"/>
  <c r="J347"/>
  <c r="J339"/>
  <c r="BK319"/>
  <c r="J316"/>
  <c r="J287"/>
  <c r="BK284"/>
  <c r="J279"/>
  <c r="BK276"/>
  <c r="J258"/>
  <c r="BK227"/>
  <c r="BK204"/>
  <c r="BK194"/>
  <c r="J191"/>
  <c r="BK162"/>
  <c r="J150"/>
  <c r="BK127"/>
  <c i="25" r="J387"/>
  <c r="J376"/>
  <c r="J369"/>
  <c r="BK322"/>
  <c r="BK312"/>
  <c r="BK309"/>
  <c r="BK280"/>
  <c r="J277"/>
  <c r="BK269"/>
  <c r="BK263"/>
  <c r="BK210"/>
  <c r="BK186"/>
  <c r="J139"/>
  <c r="BK130"/>
  <c i="24" r="BK392"/>
  <c r="J381"/>
  <c r="BK378"/>
  <c r="J374"/>
  <c r="BK347"/>
  <c r="J319"/>
  <c r="J316"/>
  <c r="J309"/>
  <c r="J306"/>
  <c r="BK287"/>
  <c r="BK283"/>
  <c r="J266"/>
  <c r="J257"/>
  <c r="J225"/>
  <c r="J219"/>
  <c r="BK196"/>
  <c r="J183"/>
  <c r="J178"/>
  <c r="BK154"/>
  <c r="BK139"/>
  <c r="J134"/>
  <c r="J130"/>
  <c r="J127"/>
  <c r="BK106"/>
  <c i="23" r="J422"/>
  <c r="J419"/>
  <c r="J414"/>
  <c r="J408"/>
  <c r="J401"/>
  <c r="J398"/>
  <c r="BK380"/>
  <c r="BK369"/>
  <c r="J358"/>
  <c r="BK351"/>
  <c r="BK337"/>
  <c r="J331"/>
  <c r="BK325"/>
  <c r="BK319"/>
  <c r="J316"/>
  <c r="BK306"/>
  <c r="BK297"/>
  <c r="J283"/>
  <c r="J277"/>
  <c r="BK275"/>
  <c r="BK266"/>
  <c r="BK236"/>
  <c r="J210"/>
  <c r="J186"/>
  <c r="BK178"/>
  <c r="BK139"/>
  <c i="22" r="BK392"/>
  <c r="BK384"/>
  <c r="J377"/>
  <c r="BK374"/>
  <c r="BK366"/>
  <c r="J346"/>
  <c r="J330"/>
  <c r="BK323"/>
  <c r="J320"/>
  <c r="BK317"/>
  <c r="BK299"/>
  <c r="BK289"/>
  <c r="J275"/>
  <c r="BK269"/>
  <c r="BK266"/>
  <c r="J236"/>
  <c r="BK213"/>
  <c r="BK191"/>
  <c r="BK186"/>
  <c r="J150"/>
  <c i="21" r="BK364"/>
  <c r="BK332"/>
  <c r="J329"/>
  <c r="BK325"/>
  <c r="BK322"/>
  <c r="BK319"/>
  <c r="BK312"/>
  <c r="J309"/>
  <c r="J306"/>
  <c r="BK301"/>
  <c r="BK277"/>
  <c r="J272"/>
  <c r="BK266"/>
  <c r="J263"/>
  <c r="J225"/>
  <c r="J150"/>
  <c r="J139"/>
  <c r="J134"/>
  <c r="BK106"/>
  <c i="20" r="BK388"/>
  <c r="J385"/>
  <c r="BK381"/>
  <c r="J378"/>
  <c r="J370"/>
  <c r="BK354"/>
  <c r="BK350"/>
  <c r="J339"/>
  <c r="J332"/>
  <c r="J322"/>
  <c r="J316"/>
  <c r="J312"/>
  <c r="BK309"/>
  <c r="BK301"/>
  <c r="BK291"/>
  <c r="J280"/>
  <c r="BK263"/>
  <c r="J225"/>
  <c r="J210"/>
  <c r="BK196"/>
  <c r="BK186"/>
  <c r="J130"/>
  <c r="BK127"/>
  <c r="J106"/>
  <c i="19" r="BK369"/>
  <c r="BK332"/>
  <c r="BK319"/>
  <c r="BK316"/>
  <c r="J309"/>
  <c r="BK297"/>
  <c r="BK272"/>
  <c r="BK251"/>
  <c r="BK236"/>
  <c r="BK210"/>
  <c r="J191"/>
  <c r="J186"/>
  <c r="BK154"/>
  <c r="BK139"/>
  <c r="BK130"/>
  <c i="18" r="J387"/>
  <c r="J382"/>
  <c r="J369"/>
  <c r="BK366"/>
  <c r="J363"/>
  <c r="J342"/>
  <c r="J335"/>
  <c r="J333"/>
  <c r="BK327"/>
  <c r="BK320"/>
  <c r="J317"/>
  <c r="BK310"/>
  <c r="BK295"/>
  <c r="J278"/>
  <c r="J272"/>
  <c r="BK210"/>
  <c r="BK191"/>
  <c r="J186"/>
  <c r="J178"/>
  <c r="BK154"/>
  <c r="J150"/>
  <c r="BK139"/>
  <c r="BK127"/>
  <c i="17" r="J375"/>
  <c r="J370"/>
  <c r="J350"/>
  <c r="J340"/>
  <c r="BK331"/>
  <c r="BK322"/>
  <c r="J316"/>
  <c r="J306"/>
  <c r="BK291"/>
  <c r="BK277"/>
  <c r="J269"/>
  <c r="J266"/>
  <c r="BK257"/>
  <c r="J251"/>
  <c r="J213"/>
  <c r="BK183"/>
  <c r="J134"/>
  <c r="J106"/>
  <c i="16" r="J398"/>
  <c r="BK393"/>
  <c r="J390"/>
  <c r="BK383"/>
  <c r="J377"/>
  <c r="BK344"/>
  <c r="J329"/>
  <c r="BK312"/>
  <c r="J306"/>
  <c r="J291"/>
  <c r="J269"/>
  <c r="J266"/>
  <c r="J236"/>
  <c r="BK229"/>
  <c r="BK225"/>
  <c r="J219"/>
  <c r="BK204"/>
  <c r="BK186"/>
  <c r="J183"/>
  <c r="BK150"/>
  <c r="J139"/>
  <c r="J134"/>
  <c r="J127"/>
  <c i="15" r="BK456"/>
  <c r="BK453"/>
  <c r="BK451"/>
  <c r="J438"/>
  <c r="BK432"/>
  <c r="BK413"/>
  <c r="J409"/>
  <c r="J372"/>
  <c r="BK317"/>
  <c r="J307"/>
  <c r="J304"/>
  <c r="BK289"/>
  <c r="J285"/>
  <c r="J281"/>
  <c r="J275"/>
  <c r="J267"/>
  <c r="J264"/>
  <c r="BK255"/>
  <c r="BK249"/>
  <c r="BK236"/>
  <c r="BK178"/>
  <c r="J139"/>
  <c r="J127"/>
  <c i="14" r="J499"/>
  <c r="J493"/>
  <c r="BK465"/>
  <c r="J456"/>
  <c r="J451"/>
  <c r="J432"/>
  <c r="J423"/>
  <c r="BK419"/>
  <c r="J405"/>
  <c r="BK373"/>
  <c r="J362"/>
  <c r="BK350"/>
  <c r="BK340"/>
  <c r="J333"/>
  <c r="J314"/>
  <c r="J306"/>
  <c r="BK300"/>
  <c r="J289"/>
  <c r="J280"/>
  <c r="J274"/>
  <c r="BK265"/>
  <c r="BK240"/>
  <c r="J237"/>
  <c r="BK223"/>
  <c r="J218"/>
  <c r="J182"/>
  <c r="J170"/>
  <c r="BK147"/>
  <c r="J121"/>
  <c i="13" r="J482"/>
  <c r="BK477"/>
  <c r="BK445"/>
  <c r="BK438"/>
  <c r="BK427"/>
  <c r="J412"/>
  <c r="BK401"/>
  <c r="BK383"/>
  <c r="BK379"/>
  <c r="BK348"/>
  <c r="J320"/>
  <c r="J314"/>
  <c r="J293"/>
  <c r="J269"/>
  <c r="J263"/>
  <c r="BK248"/>
  <c r="J237"/>
  <c r="J145"/>
  <c r="BK134"/>
  <c i="12" r="BK445"/>
  <c r="J442"/>
  <c r="BK426"/>
  <c r="BK399"/>
  <c r="J392"/>
  <c r="BK366"/>
  <c r="BK362"/>
  <c r="J324"/>
  <c r="J302"/>
  <c r="BK299"/>
  <c r="BK295"/>
  <c r="BK287"/>
  <c r="BK279"/>
  <c r="BK275"/>
  <c r="BK234"/>
  <c r="BK225"/>
  <c r="BK213"/>
  <c r="BK199"/>
  <c r="BK194"/>
  <c r="BK161"/>
  <c r="J134"/>
  <c r="BK131"/>
  <c i="11" r="BK527"/>
  <c r="BK524"/>
  <c r="BK507"/>
  <c r="BK478"/>
  <c r="BK474"/>
  <c r="J471"/>
  <c r="BK469"/>
  <c r="BK454"/>
  <c r="BK452"/>
  <c r="J426"/>
  <c r="BK422"/>
  <c r="BK384"/>
  <c r="BK370"/>
  <c r="J361"/>
  <c r="J357"/>
  <c r="BK349"/>
  <c r="BK341"/>
  <c r="J339"/>
  <c r="BK312"/>
  <c r="J306"/>
  <c r="BK298"/>
  <c r="BK292"/>
  <c r="J286"/>
  <c r="BK271"/>
  <c r="BK264"/>
  <c r="J260"/>
  <c r="BK255"/>
  <c r="BK252"/>
  <c r="J243"/>
  <c r="J237"/>
  <c r="BK224"/>
  <c r="BK188"/>
  <c r="BK180"/>
  <c r="J176"/>
  <c r="BK121"/>
  <c i="10" r="BK450"/>
  <c r="BK448"/>
  <c r="J439"/>
  <c r="J424"/>
  <c r="J413"/>
  <c r="BK402"/>
  <c r="BK399"/>
  <c r="BK395"/>
  <c r="J382"/>
  <c r="BK380"/>
  <c r="J378"/>
  <c r="J353"/>
  <c r="J350"/>
  <c r="J341"/>
  <c r="J324"/>
  <c r="BK316"/>
  <c r="BK310"/>
  <c r="J302"/>
  <c r="BK273"/>
  <c r="BK230"/>
  <c r="BK164"/>
  <c i="9" r="J421"/>
  <c r="J418"/>
  <c r="J415"/>
  <c r="J411"/>
  <c r="BK408"/>
  <c r="BK393"/>
  <c r="BK389"/>
  <c r="BK387"/>
  <c r="BK375"/>
  <c r="J350"/>
  <c r="J346"/>
  <c r="J331"/>
  <c r="BK312"/>
  <c r="BK292"/>
  <c r="BK286"/>
  <c r="J278"/>
  <c r="BK267"/>
  <c r="J263"/>
  <c r="J261"/>
  <c r="BK239"/>
  <c r="BK230"/>
  <c r="BK219"/>
  <c r="J214"/>
  <c r="J145"/>
  <c r="J134"/>
  <c r="BK127"/>
  <c r="J108"/>
  <c i="8" r="BK367"/>
  <c r="BK363"/>
  <c r="J361"/>
  <c r="J354"/>
  <c r="J347"/>
  <c r="BK345"/>
  <c r="J324"/>
  <c r="BK307"/>
  <c r="J305"/>
  <c r="J286"/>
  <c r="J273"/>
  <c r="J263"/>
  <c r="J258"/>
  <c r="J249"/>
  <c r="BK231"/>
  <c r="J227"/>
  <c r="BK218"/>
  <c r="J172"/>
  <c r="BK169"/>
  <c r="J156"/>
  <c r="BK149"/>
  <c r="BK128"/>
  <c r="J117"/>
  <c r="J113"/>
  <c i="7" r="J114"/>
  <c i="6" r="J126"/>
  <c r="BK119"/>
  <c i="5" r="BK136"/>
  <c r="J120"/>
  <c r="BK114"/>
  <c r="J96"/>
  <c i="4" r="BK136"/>
  <c r="J120"/>
  <c i="3" r="J118"/>
  <c r="J111"/>
  <c r="J96"/>
  <c i="2" r="J489"/>
  <c r="J486"/>
  <c r="J480"/>
  <c r="BK470"/>
  <c r="BK459"/>
  <c r="J455"/>
  <c r="BK439"/>
  <c r="J427"/>
  <c r="J416"/>
  <c r="BK412"/>
  <c r="J399"/>
  <c r="J378"/>
  <c r="J360"/>
  <c r="J355"/>
  <c r="J338"/>
  <c r="BK283"/>
  <c r="J276"/>
  <c r="BK271"/>
  <c r="BK265"/>
  <c r="BK259"/>
  <c r="BK212"/>
  <c r="J185"/>
  <c r="BK161"/>
  <c r="J149"/>
  <c r="BK133"/>
  <c r="BK126"/>
  <c r="J107"/>
  <c i="1" r="AS87"/>
  <c i="41" r="BK88"/>
  <c r="J88"/>
  <c r="BK86"/>
  <c r="J86"/>
  <c r="BK84"/>
  <c r="J84"/>
  <c i="40" r="BK600"/>
  <c r="BK594"/>
  <c r="BK562"/>
  <c r="J551"/>
  <c r="BK540"/>
  <c r="J513"/>
  <c r="BK511"/>
  <c r="BK509"/>
  <c r="BK492"/>
  <c r="BK471"/>
  <c r="BK468"/>
  <c r="J466"/>
  <c r="BK451"/>
  <c r="J449"/>
  <c r="J440"/>
  <c r="BK436"/>
  <c r="J423"/>
  <c r="J420"/>
  <c r="BK405"/>
  <c r="J403"/>
  <c r="BK402"/>
  <c r="BK398"/>
  <c r="J383"/>
  <c r="BK372"/>
  <c r="BK361"/>
  <c r="BK346"/>
  <c r="J338"/>
  <c r="J332"/>
  <c r="BK330"/>
  <c r="J321"/>
  <c r="J318"/>
  <c r="J290"/>
  <c r="J286"/>
  <c r="J277"/>
  <c r="J268"/>
  <c r="J249"/>
  <c r="BK228"/>
  <c r="BK181"/>
  <c r="J151"/>
  <c r="J144"/>
  <c r="J124"/>
  <c i="39" r="BK122"/>
  <c r="BK108"/>
  <c r="J93"/>
  <c i="38" r="BK181"/>
  <c r="J177"/>
  <c r="J163"/>
  <c r="BK158"/>
  <c r="BK139"/>
  <c r="J127"/>
  <c r="J113"/>
  <c i="37" r="BK271"/>
  <c r="J265"/>
  <c r="BK260"/>
  <c r="BK257"/>
  <c r="J241"/>
  <c r="J235"/>
  <c r="J226"/>
  <c r="J222"/>
  <c r="J218"/>
  <c r="J217"/>
  <c r="BK211"/>
  <c r="J185"/>
  <c r="J182"/>
  <c r="BK175"/>
  <c r="BK164"/>
  <c r="BK156"/>
  <c r="J133"/>
  <c r="BK113"/>
  <c i="36" r="J104"/>
  <c r="BK100"/>
  <c r="J93"/>
  <c i="35" r="BK117"/>
  <c r="J113"/>
  <c r="J106"/>
  <c r="BK99"/>
  <c i="34" r="BK113"/>
  <c r="J106"/>
  <c i="32" r="J111"/>
  <c r="BK93"/>
  <c i="31" r="J167"/>
  <c r="J160"/>
  <c r="BK147"/>
  <c i="30" r="J462"/>
  <c r="J423"/>
  <c r="BK418"/>
  <c r="BK407"/>
  <c r="J403"/>
  <c r="BK392"/>
  <c r="BK380"/>
  <c r="J370"/>
  <c r="BK365"/>
  <c r="BK362"/>
  <c r="J356"/>
  <c r="BK354"/>
  <c r="BK346"/>
  <c r="BK344"/>
  <c r="J341"/>
  <c r="J331"/>
  <c r="J284"/>
  <c r="J266"/>
  <c r="BK245"/>
  <c r="BK240"/>
  <c r="J235"/>
  <c r="J230"/>
  <c r="J219"/>
  <c r="J203"/>
  <c r="BK193"/>
  <c r="J182"/>
  <c r="J153"/>
  <c r="J127"/>
  <c i="29" r="J520"/>
  <c r="J512"/>
  <c r="BK509"/>
  <c r="J505"/>
  <c r="BK494"/>
  <c r="J474"/>
  <c r="BK467"/>
  <c r="J445"/>
  <c r="J427"/>
  <c r="BK423"/>
  <c r="BK403"/>
  <c r="J396"/>
  <c r="J390"/>
  <c r="J386"/>
  <c r="BK383"/>
  <c r="J381"/>
  <c r="BK350"/>
  <c r="BK346"/>
  <c r="J326"/>
  <c r="J319"/>
  <c r="J307"/>
  <c r="BK301"/>
  <c r="J285"/>
  <c r="BK266"/>
  <c r="BK257"/>
  <c r="J244"/>
  <c r="J235"/>
  <c r="BK228"/>
  <c r="BK217"/>
  <c r="BK156"/>
  <c r="BK152"/>
  <c r="J124"/>
  <c i="27" r="BK250"/>
  <c r="BK248"/>
  <c r="J245"/>
  <c r="BK241"/>
  <c r="J238"/>
  <c r="J237"/>
  <c r="J236"/>
  <c r="BK222"/>
  <c r="BK219"/>
  <c r="J211"/>
  <c r="BK200"/>
  <c r="BK193"/>
  <c r="J188"/>
  <c r="J179"/>
  <c r="BK176"/>
  <c r="BK166"/>
  <c r="BK142"/>
  <c r="J135"/>
  <c r="BK130"/>
  <c r="J126"/>
  <c i="26" r="BK468"/>
  <c r="BK465"/>
  <c r="J462"/>
  <c r="J452"/>
  <c r="BK435"/>
  <c r="BK414"/>
  <c r="J412"/>
  <c r="BK396"/>
  <c r="BK394"/>
  <c r="J383"/>
  <c r="BK374"/>
  <c r="J373"/>
  <c r="J370"/>
  <c r="BK368"/>
  <c r="BK344"/>
  <c r="BK326"/>
  <c r="J313"/>
  <c r="BK304"/>
  <c r="BK298"/>
  <c r="J294"/>
  <c r="J282"/>
  <c r="BK279"/>
  <c r="J276"/>
  <c r="BK247"/>
  <c r="J236"/>
  <c r="J221"/>
  <c i="25" r="J342"/>
  <c r="J332"/>
  <c r="BK329"/>
  <c r="BK306"/>
  <c r="J297"/>
  <c r="BK283"/>
  <c r="BK275"/>
  <c r="J272"/>
  <c r="J266"/>
  <c r="J257"/>
  <c r="BK251"/>
  <c r="J251"/>
  <c r="BK236"/>
  <c r="J236"/>
  <c r="BK229"/>
  <c r="J229"/>
  <c r="BK225"/>
  <c r="J225"/>
  <c r="BK219"/>
  <c r="J219"/>
  <c r="BK213"/>
  <c r="J213"/>
  <c r="J191"/>
  <c r="BK178"/>
  <c i="24" r="J392"/>
  <c r="BK389"/>
  <c r="BK387"/>
  <c r="J384"/>
  <c r="J378"/>
  <c r="BK363"/>
  <c r="BK329"/>
  <c r="J325"/>
  <c r="BK322"/>
  <c r="BK312"/>
  <c r="BK306"/>
  <c r="BK291"/>
  <c r="BK280"/>
  <c r="J277"/>
  <c r="J272"/>
  <c r="BK266"/>
  <c r="BK236"/>
  <c r="BK225"/>
  <c r="J139"/>
  <c r="BK130"/>
  <c r="BK127"/>
  <c i="23" r="J411"/>
  <c r="BK404"/>
  <c r="BK393"/>
  <c r="BK373"/>
  <c r="J369"/>
  <c r="BK358"/>
  <c r="J356"/>
  <c r="J349"/>
  <c r="J337"/>
  <c r="J335"/>
  <c r="J322"/>
  <c r="BK309"/>
  <c r="BK301"/>
  <c r="BK283"/>
  <c r="BK269"/>
  <c r="BK257"/>
  <c r="BK219"/>
  <c r="BK213"/>
  <c r="BK204"/>
  <c r="J154"/>
  <c r="J134"/>
  <c r="BK130"/>
  <c i="22" r="J387"/>
  <c r="J384"/>
  <c r="BK381"/>
  <c r="BK353"/>
  <c r="J350"/>
  <c r="BK341"/>
  <c r="BK336"/>
  <c r="BK320"/>
  <c r="BK307"/>
  <c r="J299"/>
  <c r="BK281"/>
  <c r="BK278"/>
  <c r="J269"/>
  <c r="BK263"/>
  <c r="J251"/>
  <c r="BK225"/>
  <c r="BK219"/>
  <c r="BK210"/>
  <c r="J196"/>
  <c r="BK178"/>
  <c r="BK154"/>
  <c r="BK150"/>
  <c r="BK127"/>
  <c i="21" r="J408"/>
  <c r="BK405"/>
  <c r="BK402"/>
  <c r="BK399"/>
  <c r="BK368"/>
  <c r="BK353"/>
  <c r="J341"/>
  <c r="J297"/>
  <c r="BK280"/>
  <c r="J277"/>
  <c r="BK272"/>
  <c r="BK236"/>
  <c r="J229"/>
  <c r="BK225"/>
  <c r="J219"/>
  <c r="J213"/>
  <c r="BK178"/>
  <c r="J154"/>
  <c r="BK127"/>
  <c i="20" r="J399"/>
  <c r="BK396"/>
  <c r="J394"/>
  <c r="BK391"/>
  <c r="BK357"/>
  <c r="J354"/>
  <c r="BK344"/>
  <c r="J319"/>
  <c r="BK312"/>
  <c r="J283"/>
  <c r="BK269"/>
  <c r="J257"/>
  <c r="BK251"/>
  <c r="J229"/>
  <c r="BK219"/>
  <c r="BK191"/>
  <c r="J183"/>
  <c r="BK139"/>
  <c r="J134"/>
  <c r="BK130"/>
  <c r="BK106"/>
  <c i="19" r="BK437"/>
  <c r="BK427"/>
  <c r="BK424"/>
  <c r="BK421"/>
  <c r="J416"/>
  <c r="J403"/>
  <c r="J396"/>
  <c r="BK393"/>
  <c r="BK364"/>
  <c r="J357"/>
  <c r="BK329"/>
  <c r="BK325"/>
  <c r="J322"/>
  <c r="J319"/>
  <c r="J312"/>
  <c r="J301"/>
  <c r="J297"/>
  <c r="BK291"/>
  <c r="J287"/>
  <c r="BK283"/>
  <c r="J277"/>
  <c r="J275"/>
  <c r="J266"/>
  <c r="BK229"/>
  <c r="BK219"/>
  <c r="J196"/>
  <c r="BK191"/>
  <c r="J183"/>
  <c r="J178"/>
  <c r="J154"/>
  <c r="J150"/>
  <c r="J139"/>
  <c r="J130"/>
  <c r="J127"/>
  <c r="BK106"/>
  <c i="18" r="J384"/>
  <c r="BK382"/>
  <c r="BK379"/>
  <c r="BK376"/>
  <c r="J366"/>
  <c r="BK363"/>
  <c r="J345"/>
  <c r="BK335"/>
  <c r="J329"/>
  <c r="J327"/>
  <c r="J323"/>
  <c r="J314"/>
  <c r="BK307"/>
  <c r="BK304"/>
  <c r="J299"/>
  <c r="BK289"/>
  <c r="BK285"/>
  <c r="J275"/>
  <c r="J263"/>
  <c r="J236"/>
  <c r="BK229"/>
  <c r="J225"/>
  <c r="J219"/>
  <c r="J213"/>
  <c r="BK186"/>
  <c r="J183"/>
  <c r="J139"/>
  <c r="BK130"/>
  <c i="17" r="J396"/>
  <c r="BK394"/>
  <c r="J385"/>
  <c r="BK357"/>
  <c r="J354"/>
  <c r="J331"/>
  <c r="BK325"/>
  <c r="J319"/>
  <c r="BK316"/>
  <c r="BK312"/>
  <c r="BK309"/>
  <c r="BK306"/>
  <c r="BK301"/>
  <c r="BK297"/>
  <c r="J280"/>
  <c r="J275"/>
  <c r="BK272"/>
  <c r="BK251"/>
  <c r="BK210"/>
  <c r="BK191"/>
  <c r="BK186"/>
  <c r="BK178"/>
  <c r="J154"/>
  <c r="BK150"/>
  <c r="BK130"/>
  <c i="16" r="J396"/>
  <c r="BK387"/>
  <c r="J380"/>
  <c r="J372"/>
  <c r="BK359"/>
  <c r="BK352"/>
  <c r="BK337"/>
  <c r="BK331"/>
  <c r="BK329"/>
  <c r="J322"/>
  <c r="J319"/>
  <c r="BK316"/>
  <c r="BK309"/>
  <c r="BK291"/>
  <c r="BK280"/>
  <c r="BK275"/>
  <c r="BK257"/>
  <c r="BK251"/>
  <c r="BK210"/>
  <c r="J196"/>
  <c r="J191"/>
  <c r="J186"/>
  <c r="BK154"/>
  <c i="15" r="BK445"/>
  <c r="J432"/>
  <c r="BK427"/>
  <c r="BK409"/>
  <c r="J403"/>
  <c r="BK372"/>
  <c r="J363"/>
  <c r="J329"/>
  <c r="J323"/>
  <c r="BK299"/>
  <c r="BK275"/>
  <c r="J273"/>
  <c r="J229"/>
  <c r="J213"/>
  <c r="J204"/>
  <c r="J186"/>
  <c r="J183"/>
  <c r="BK150"/>
  <c r="BK106"/>
  <c i="14" r="BK509"/>
  <c r="J504"/>
  <c r="J489"/>
  <c r="BK483"/>
  <c r="BK478"/>
  <c r="J471"/>
  <c r="BK460"/>
  <c r="BK456"/>
  <c r="BK451"/>
  <c r="J449"/>
  <c r="BK436"/>
  <c r="BK421"/>
  <c r="BK403"/>
  <c r="J384"/>
  <c r="BK359"/>
  <c r="BK353"/>
  <c r="J346"/>
  <c r="J337"/>
  <c r="J331"/>
  <c r="J329"/>
  <c r="BK324"/>
  <c r="BK314"/>
  <c r="J300"/>
  <c r="J286"/>
  <c r="J254"/>
  <c r="J246"/>
  <c r="BK237"/>
  <c r="BK218"/>
  <c r="BK210"/>
  <c r="BK154"/>
  <c i="13" r="BK485"/>
  <c r="J485"/>
  <c r="BK482"/>
  <c r="J480"/>
  <c r="J474"/>
  <c r="J467"/>
  <c r="BK461"/>
  <c r="BK434"/>
  <c r="BK359"/>
  <c r="BK343"/>
  <c r="J334"/>
  <c r="BK329"/>
  <c r="J316"/>
  <c r="BK314"/>
  <c r="J312"/>
  <c r="J307"/>
  <c r="BK293"/>
  <c r="BK286"/>
  <c r="J278"/>
  <c r="BK272"/>
  <c r="BK241"/>
  <c r="BK229"/>
  <c r="J220"/>
  <c r="BK189"/>
  <c r="BK160"/>
  <c r="BK138"/>
  <c r="BK131"/>
  <c r="BK108"/>
  <c i="12" r="BK450"/>
  <c r="J447"/>
  <c r="BK439"/>
  <c r="BK436"/>
  <c r="BK429"/>
  <c r="J421"/>
  <c r="J408"/>
  <c r="BK396"/>
  <c r="J375"/>
  <c r="J362"/>
  <c r="BK346"/>
  <c r="J327"/>
  <c r="BK281"/>
  <c r="BK256"/>
  <c r="BK250"/>
  <c r="J241"/>
  <c r="J230"/>
  <c r="BK216"/>
  <c r="BK207"/>
  <c r="J186"/>
  <c r="BK149"/>
  <c r="J142"/>
  <c r="J131"/>
  <c i="11" r="J527"/>
  <c r="J514"/>
  <c r="BK511"/>
  <c r="J504"/>
  <c r="BK489"/>
  <c r="BK483"/>
  <c r="J456"/>
  <c r="BK442"/>
  <c r="BK440"/>
  <c r="BK424"/>
  <c r="J422"/>
  <c r="J395"/>
  <c r="BK392"/>
  <c r="J381"/>
  <c r="BK376"/>
  <c r="BK367"/>
  <c r="BK364"/>
  <c r="BK361"/>
  <c r="BK339"/>
  <c r="J330"/>
  <c r="J326"/>
  <c r="BK320"/>
  <c r="BK304"/>
  <c r="J295"/>
  <c r="J280"/>
  <c r="J264"/>
  <c r="J255"/>
  <c r="BK237"/>
  <c r="J229"/>
  <c r="J219"/>
  <c r="BK212"/>
  <c r="J188"/>
  <c r="BK176"/>
  <c r="BK158"/>
  <c r="J147"/>
  <c r="J121"/>
  <c i="10" r="J450"/>
  <c r="BK445"/>
  <c r="J435"/>
  <c r="BK429"/>
  <c r="BK417"/>
  <c r="BK406"/>
  <c r="J404"/>
  <c r="J380"/>
  <c r="BK341"/>
  <c r="J330"/>
  <c r="J316"/>
  <c r="BK306"/>
  <c r="BK279"/>
  <c r="J273"/>
  <c r="J264"/>
  <c r="J234"/>
  <c r="BK225"/>
  <c r="BK222"/>
  <c r="BK186"/>
  <c r="BK152"/>
  <c r="J141"/>
  <c r="BK134"/>
  <c r="BK127"/>
  <c r="J108"/>
  <c i="9" r="BK421"/>
  <c r="BK411"/>
  <c r="J387"/>
  <c r="BK380"/>
  <c r="BK373"/>
  <c r="J361"/>
  <c r="BK350"/>
  <c r="J348"/>
  <c r="BK333"/>
  <c r="BK331"/>
  <c r="J312"/>
  <c r="J283"/>
  <c r="J272"/>
  <c r="BK269"/>
  <c r="J256"/>
  <c r="J252"/>
  <c r="J245"/>
  <c r="J230"/>
  <c r="BK223"/>
  <c r="J219"/>
  <c r="J205"/>
  <c r="J196"/>
  <c r="BK183"/>
  <c r="J178"/>
  <c r="BK145"/>
  <c r="BK141"/>
  <c i="8" r="BK393"/>
  <c r="J388"/>
  <c r="J379"/>
  <c r="BK374"/>
  <c r="J367"/>
  <c r="BK356"/>
  <c r="BK354"/>
  <c r="BK347"/>
  <c r="J345"/>
  <c r="BK331"/>
  <c r="BK320"/>
  <c r="J241"/>
  <c r="J238"/>
  <c r="J233"/>
  <c r="BK227"/>
  <c r="J222"/>
  <c r="BK205"/>
  <c r="BK172"/>
  <c r="J163"/>
  <c r="BK153"/>
  <c r="J149"/>
  <c r="BK131"/>
  <c r="J124"/>
  <c r="BK113"/>
  <c r="J110"/>
  <c i="7" r="BK129"/>
  <c i="6" r="BK123"/>
  <c i="5" r="BK125"/>
  <c r="J114"/>
  <c i="4" r="BK120"/>
  <c r="J114"/>
  <c r="J96"/>
  <c i="3" r="J127"/>
  <c r="J123"/>
  <c r="BK111"/>
  <c r="BK96"/>
  <c i="2" r="BK476"/>
  <c r="J473"/>
  <c r="BK446"/>
  <c r="BK444"/>
  <c r="J441"/>
  <c r="J437"/>
  <c r="BK399"/>
  <c r="BK355"/>
  <c r="BK347"/>
  <c r="BK345"/>
  <c r="BK338"/>
  <c r="BK332"/>
  <c r="BK323"/>
  <c r="BK319"/>
  <c r="J316"/>
  <c r="BK306"/>
  <c r="BK293"/>
  <c r="J248"/>
  <c r="BK240"/>
  <c r="BK229"/>
  <c r="BK221"/>
  <c r="BK198"/>
  <c r="J188"/>
  <c r="BK107"/>
  <c i="1" r="AS98"/>
  <c r="AS69"/>
  <c i="40" r="J584"/>
  <c r="BK581"/>
  <c r="J562"/>
  <c r="J556"/>
  <c r="J547"/>
  <c r="BK529"/>
  <c r="J447"/>
  <c r="BK443"/>
  <c r="J431"/>
  <c r="J427"/>
  <c r="BK424"/>
  <c r="BK421"/>
  <c r="BK420"/>
  <c r="J415"/>
  <c r="BK365"/>
  <c r="J361"/>
  <c r="BK342"/>
  <c r="J335"/>
  <c r="J330"/>
  <c r="J327"/>
  <c r="BK312"/>
  <c r="J280"/>
  <c r="BK277"/>
  <c r="BK262"/>
  <c r="BK245"/>
  <c i="38" r="BK195"/>
  <c r="BK190"/>
  <c r="BK169"/>
  <c r="BK163"/>
  <c r="J150"/>
  <c r="J143"/>
  <c r="BK121"/>
  <c r="J108"/>
  <c r="BK102"/>
  <c i="37" r="BK249"/>
  <c r="J246"/>
  <c r="BK224"/>
  <c r="BK220"/>
  <c r="BK193"/>
  <c r="J188"/>
  <c r="J179"/>
  <c r="BK169"/>
  <c r="J159"/>
  <c r="BK151"/>
  <c r="J145"/>
  <c r="J138"/>
  <c r="J129"/>
  <c i="36" r="BK123"/>
  <c r="BK116"/>
  <c r="J100"/>
  <c i="35" r="BK109"/>
  <c r="J99"/>
  <c i="34" r="BK128"/>
  <c r="BK117"/>
  <c r="BK110"/>
  <c r="J100"/>
  <c r="BK94"/>
  <c i="33" r="BK134"/>
  <c r="BK111"/>
  <c r="BK107"/>
  <c r="J104"/>
  <c i="32" r="J104"/>
  <c r="J100"/>
  <c r="BK97"/>
  <c i="31" r="BK160"/>
  <c r="J147"/>
  <c r="BK119"/>
  <c r="BK96"/>
  <c i="30" r="BK452"/>
  <c r="J448"/>
  <c r="J428"/>
  <c r="BK412"/>
  <c r="BK403"/>
  <c r="J398"/>
  <c r="BK386"/>
  <c r="J375"/>
  <c r="BK370"/>
  <c r="BK367"/>
  <c r="J365"/>
  <c r="BK360"/>
  <c r="J352"/>
  <c r="J348"/>
  <c r="J339"/>
  <c r="J336"/>
  <c r="J311"/>
  <c r="J295"/>
  <c r="J289"/>
  <c r="J274"/>
  <c r="BK258"/>
  <c r="BK253"/>
  <c r="BK224"/>
  <c r="J214"/>
  <c r="J198"/>
  <c r="BK182"/>
  <c r="J171"/>
  <c r="BK135"/>
  <c r="BK127"/>
  <c r="J124"/>
  <c r="J118"/>
  <c r="J110"/>
  <c i="29" r="BK522"/>
  <c r="J502"/>
  <c r="J480"/>
  <c r="BK474"/>
  <c r="BK462"/>
  <c r="J441"/>
  <c r="BK392"/>
  <c r="J371"/>
  <c r="BK365"/>
  <c r="BK359"/>
  <c r="J353"/>
  <c r="BK315"/>
  <c r="BK272"/>
  <c r="J263"/>
  <c r="BK235"/>
  <c r="BK231"/>
  <c r="BK223"/>
  <c r="J193"/>
  <c r="BK163"/>
  <c r="J121"/>
  <c i="28" r="J258"/>
  <c r="BK253"/>
  <c r="J251"/>
  <c r="J246"/>
  <c r="BK244"/>
  <c r="J242"/>
  <c r="BK239"/>
  <c r="J237"/>
  <c r="BK235"/>
  <c r="BK222"/>
  <c r="BK220"/>
  <c r="J218"/>
  <c r="J204"/>
  <c r="BK202"/>
  <c r="J200"/>
  <c r="J183"/>
  <c r="BK179"/>
  <c r="J177"/>
  <c r="BK175"/>
  <c r="BK173"/>
  <c r="J171"/>
  <c r="BK165"/>
  <c r="BK159"/>
  <c r="J153"/>
  <c r="J150"/>
  <c r="BK144"/>
  <c r="J136"/>
  <c r="J131"/>
  <c r="J127"/>
  <c r="BK122"/>
  <c r="BK104"/>
  <c r="J100"/>
  <c i="27" r="J250"/>
  <c r="J249"/>
  <c r="J248"/>
  <c r="BK245"/>
  <c r="J244"/>
  <c r="BK224"/>
  <c r="BK218"/>
  <c r="J213"/>
  <c r="BK196"/>
  <c r="J176"/>
  <c r="BK156"/>
  <c r="BK148"/>
  <c r="J122"/>
  <c r="J106"/>
  <c r="J102"/>
  <c i="26" r="J476"/>
  <c r="J473"/>
  <c r="J468"/>
  <c r="BK458"/>
  <c r="BK438"/>
  <c r="J435"/>
  <c r="BK429"/>
  <c r="BK422"/>
  <c r="BK388"/>
  <c r="BK376"/>
  <c r="BK369"/>
  <c r="J366"/>
  <c r="J364"/>
  <c r="BK359"/>
  <c r="J344"/>
  <c r="J336"/>
  <c r="J323"/>
  <c r="BK308"/>
  <c r="BK290"/>
  <c r="J264"/>
  <c r="J247"/>
  <c r="J218"/>
  <c r="J212"/>
  <c r="BK186"/>
  <c r="J134"/>
  <c r="J130"/>
  <c r="BK106"/>
  <c i="25" r="BK382"/>
  <c r="BK376"/>
  <c r="BK373"/>
  <c r="BK369"/>
  <c r="J358"/>
  <c r="BK338"/>
  <c r="BK325"/>
  <c r="J312"/>
  <c r="J309"/>
  <c r="J306"/>
  <c r="J291"/>
  <c r="J280"/>
  <c r="J210"/>
  <c r="BK183"/>
  <c r="BK139"/>
  <c r="BK134"/>
  <c i="24" r="J363"/>
  <c r="BK350"/>
  <c r="J332"/>
  <c r="BK325"/>
  <c r="J322"/>
  <c r="J301"/>
  <c r="J297"/>
  <c r="BK272"/>
  <c r="BK257"/>
  <c r="J251"/>
  <c r="J236"/>
  <c r="BK229"/>
  <c r="BK213"/>
  <c r="BK204"/>
  <c r="J191"/>
  <c r="BK183"/>
  <c i="23" r="BK419"/>
  <c r="BK417"/>
  <c r="BK414"/>
  <c r="BK408"/>
  <c r="J404"/>
  <c r="BK401"/>
  <c r="BK398"/>
  <c r="J377"/>
  <c r="BK349"/>
  <c r="BK331"/>
  <c r="BK329"/>
  <c r="J319"/>
  <c r="J301"/>
  <c r="J275"/>
  <c r="J272"/>
  <c r="J269"/>
  <c r="BK263"/>
  <c r="J251"/>
  <c r="BK225"/>
  <c r="J196"/>
  <c r="BK186"/>
  <c r="J183"/>
  <c r="J178"/>
  <c r="J150"/>
  <c r="BK134"/>
  <c i="22" r="BK346"/>
  <c r="BK327"/>
  <c r="BK310"/>
  <c r="J295"/>
  <c r="J285"/>
  <c r="J272"/>
  <c r="J266"/>
  <c r="BK236"/>
  <c r="J225"/>
  <c r="J219"/>
  <c r="J204"/>
  <c r="BK196"/>
  <c r="BK139"/>
  <c r="J134"/>
  <c r="J130"/>
  <c r="J127"/>
  <c i="21" r="J410"/>
  <c r="J395"/>
  <c r="BK389"/>
  <c r="BK371"/>
  <c r="J364"/>
  <c r="J361"/>
  <c r="J353"/>
  <c r="BK344"/>
  <c r="J325"/>
  <c r="J312"/>
  <c r="J301"/>
  <c r="BK291"/>
  <c r="J287"/>
  <c r="BK275"/>
  <c r="J257"/>
  <c r="BK251"/>
  <c r="J210"/>
  <c r="BK196"/>
  <c r="J186"/>
  <c r="J178"/>
  <c r="BK139"/>
  <c r="J130"/>
  <c i="20" r="J344"/>
  <c r="BK329"/>
  <c r="BK325"/>
  <c r="J309"/>
  <c r="BK306"/>
  <c r="J275"/>
  <c r="J272"/>
  <c r="BK257"/>
  <c r="BK225"/>
  <c r="J213"/>
  <c r="J127"/>
  <c i="19" r="BK445"/>
  <c r="BK442"/>
  <c r="BK440"/>
  <c r="J437"/>
  <c r="J434"/>
  <c r="BK431"/>
  <c r="J427"/>
  <c r="J424"/>
  <c r="BK416"/>
  <c r="BK403"/>
  <c r="J400"/>
  <c r="BK396"/>
  <c r="J364"/>
  <c r="J360"/>
  <c r="BK357"/>
  <c r="J332"/>
  <c r="BK322"/>
  <c r="J306"/>
  <c r="J269"/>
  <c r="J257"/>
  <c r="BK225"/>
  <c r="J204"/>
  <c r="BK127"/>
  <c i="17" r="J378"/>
  <c r="BK370"/>
  <c r="J329"/>
  <c r="J312"/>
  <c r="J301"/>
  <c r="BK287"/>
  <c r="BK275"/>
  <c r="J272"/>
  <c r="J257"/>
  <c r="BK236"/>
  <c r="J229"/>
  <c r="J204"/>
  <c r="J183"/>
  <c r="J178"/>
  <c r="J139"/>
  <c i="16" r="J401"/>
  <c r="J387"/>
  <c r="J383"/>
  <c r="BK356"/>
  <c r="J344"/>
  <c r="BK335"/>
  <c r="J325"/>
  <c r="BK319"/>
  <c r="J283"/>
  <c r="J277"/>
  <c r="J275"/>
  <c r="BK263"/>
  <c r="J257"/>
  <c r="J225"/>
  <c r="J213"/>
  <c r="BK183"/>
  <c r="J178"/>
  <c r="J154"/>
  <c r="BK139"/>
  <c r="J130"/>
  <c i="15" r="J456"/>
  <c r="J451"/>
  <c r="J448"/>
  <c r="J445"/>
  <c r="BK442"/>
  <c r="BK435"/>
  <c r="BK416"/>
  <c r="BK363"/>
  <c r="BK361"/>
  <c r="BK327"/>
  <c r="J320"/>
  <c r="BK295"/>
  <c r="J278"/>
  <c r="BK264"/>
  <c r="BK261"/>
  <c r="BK219"/>
  <c r="BK213"/>
  <c r="J210"/>
  <c r="BK196"/>
  <c r="BK191"/>
  <c r="BK183"/>
  <c r="J154"/>
  <c i="14" r="J506"/>
  <c r="BK504"/>
  <c r="J502"/>
  <c r="J496"/>
  <c r="BK493"/>
  <c r="J486"/>
  <c r="J483"/>
  <c r="J478"/>
  <c r="J458"/>
  <c r="J434"/>
  <c r="BK432"/>
  <c r="BK405"/>
  <c r="J401"/>
  <c r="BK365"/>
  <c r="J353"/>
  <c r="BK346"/>
  <c r="J340"/>
  <c r="BK333"/>
  <c r="BK331"/>
  <c r="BK320"/>
  <c r="J295"/>
  <c r="BK286"/>
  <c r="BK280"/>
  <c r="BK274"/>
  <c r="J265"/>
  <c r="J258"/>
  <c r="BK246"/>
  <c r="BK231"/>
  <c r="J174"/>
  <c r="BK170"/>
  <c r="BK150"/>
  <c r="BK124"/>
  <c i="13" r="BK471"/>
  <c r="J464"/>
  <c r="J461"/>
  <c r="BK456"/>
  <c r="BK443"/>
  <c r="J414"/>
  <c r="J397"/>
  <c r="J381"/>
  <c r="J359"/>
  <c r="J348"/>
  <c r="BK340"/>
  <c r="BK337"/>
  <c r="J329"/>
  <c r="J326"/>
  <c r="BK307"/>
  <c r="BK303"/>
  <c r="J289"/>
  <c r="J283"/>
  <c r="BK278"/>
  <c r="BK237"/>
  <c r="J232"/>
  <c r="J229"/>
  <c r="BK214"/>
  <c r="BK193"/>
  <c r="BK168"/>
  <c r="BK156"/>
  <c r="J134"/>
  <c i="12" r="BK442"/>
  <c r="J436"/>
  <c r="J432"/>
  <c r="BK414"/>
  <c r="BK410"/>
  <c r="J401"/>
  <c r="J396"/>
  <c r="J394"/>
  <c r="BK377"/>
  <c r="BK364"/>
  <c r="BK327"/>
  <c r="BK305"/>
  <c r="J299"/>
  <c r="J287"/>
  <c r="J275"/>
  <c r="BK273"/>
  <c r="J222"/>
  <c r="J207"/>
  <c r="BK153"/>
  <c r="J149"/>
  <c r="BK108"/>
  <c i="11" r="J524"/>
  <c r="J522"/>
  <c r="BK514"/>
  <c r="J489"/>
  <c r="J485"/>
  <c r="BK471"/>
  <c r="J444"/>
  <c r="J246"/>
  <c r="J158"/>
  <c r="J154"/>
  <c r="BK108"/>
  <c i="10" r="BK453"/>
  <c r="J448"/>
  <c r="BK442"/>
  <c r="J429"/>
  <c r="BK413"/>
  <c r="J411"/>
  <c r="J406"/>
  <c r="J402"/>
  <c r="BK350"/>
  <c r="J338"/>
  <c r="BK330"/>
  <c r="J327"/>
  <c r="J313"/>
  <c r="BK308"/>
  <c r="J306"/>
  <c r="BK304"/>
  <c r="BK293"/>
  <c r="BK287"/>
  <c r="BK276"/>
  <c r="BK270"/>
  <c r="J267"/>
  <c r="J241"/>
  <c r="BK213"/>
  <c r="BK189"/>
  <c r="BK108"/>
  <c i="9" r="BK429"/>
  <c r="J424"/>
  <c r="BK415"/>
  <c r="J405"/>
  <c r="J400"/>
  <c r="J382"/>
  <c r="BK371"/>
  <c r="BK346"/>
  <c r="BK335"/>
  <c r="BK309"/>
  <c r="J297"/>
  <c r="J292"/>
  <c r="BK289"/>
  <c r="J286"/>
  <c r="J275"/>
  <c r="BK263"/>
  <c r="BK252"/>
  <c r="J202"/>
  <c r="BK188"/>
  <c r="J175"/>
  <c r="J153"/>
  <c r="BK134"/>
  <c r="BK108"/>
  <c i="8" r="J390"/>
  <c r="BK382"/>
  <c r="J363"/>
  <c r="BK352"/>
  <c r="J335"/>
  <c r="BK333"/>
  <c r="J331"/>
  <c r="J320"/>
  <c r="BK275"/>
  <c r="J266"/>
  <c r="BK263"/>
  <c r="BK258"/>
  <c r="J255"/>
  <c r="BK233"/>
  <c r="J229"/>
  <c r="J211"/>
  <c r="J205"/>
  <c r="J180"/>
  <c r="J161"/>
  <c r="J153"/>
  <c r="BK117"/>
  <c r="BK108"/>
  <c i="7" r="BK136"/>
  <c r="J120"/>
  <c r="BK96"/>
  <c i="6" r="BK117"/>
  <c r="BK114"/>
  <c i="4" r="J125"/>
  <c i="3" r="J134"/>
  <c i="2" r="BK494"/>
  <c r="BK491"/>
  <c r="BK489"/>
  <c r="BK486"/>
  <c r="BK483"/>
  <c r="J476"/>
  <c r="BK465"/>
  <c r="BK453"/>
  <c r="J444"/>
  <c r="BK427"/>
  <c r="J414"/>
  <c r="BK401"/>
  <c r="BK378"/>
  <c r="BK362"/>
  <c r="BK360"/>
  <c r="J336"/>
  <c r="BK329"/>
  <c r="J323"/>
  <c r="J313"/>
  <c r="J310"/>
  <c r="J302"/>
  <c r="BK297"/>
  <c r="BK287"/>
  <c r="J265"/>
  <c r="J262"/>
  <c r="J229"/>
  <c r="BK224"/>
  <c r="BK215"/>
  <c r="BK206"/>
  <c r="BK193"/>
  <c r="BK181"/>
  <c r="BK149"/>
  <c r="J133"/>
  <c r="J129"/>
  <c r="J126"/>
  <c i="1" r="AS55"/>
  <c i="40" r="J602"/>
  <c r="J597"/>
  <c r="BK591"/>
  <c r="BK587"/>
  <c r="BK558"/>
  <c r="BK549"/>
  <c r="J544"/>
  <c r="J542"/>
  <c r="J540"/>
  <c r="BK527"/>
  <c r="BK513"/>
  <c r="J492"/>
  <c r="J489"/>
  <c r="BK480"/>
  <c r="J478"/>
  <c r="BK466"/>
  <c r="BK457"/>
  <c r="J454"/>
  <c r="J451"/>
  <c r="BK447"/>
  <c r="J436"/>
  <c r="J429"/>
  <c r="J424"/>
  <c r="BK423"/>
  <c r="BK417"/>
  <c r="J405"/>
  <c r="BK403"/>
  <c r="J402"/>
  <c r="J395"/>
  <c r="J389"/>
  <c r="J386"/>
  <c r="BK383"/>
  <c r="J378"/>
  <c r="J375"/>
  <c r="J372"/>
  <c r="BK369"/>
  <c r="J365"/>
  <c r="J363"/>
  <c r="J352"/>
  <c r="J346"/>
  <c r="BK338"/>
  <c r="BK332"/>
  <c r="BK324"/>
  <c r="BK271"/>
  <c r="J245"/>
  <c r="J240"/>
  <c r="BK233"/>
  <c r="J233"/>
  <c r="J228"/>
  <c r="BK221"/>
  <c r="J197"/>
  <c r="J181"/>
  <c r="BK151"/>
  <c r="BK144"/>
  <c r="J121"/>
  <c i="39" r="BK118"/>
  <c r="J115"/>
  <c r="J105"/>
  <c r="J101"/>
  <c r="BK93"/>
  <c i="38" r="BK205"/>
  <c r="BK201"/>
  <c r="J195"/>
  <c r="BK150"/>
  <c r="BK130"/>
  <c r="J124"/>
  <c r="J121"/>
  <c r="BK113"/>
  <c r="J96"/>
  <c i="37" r="J275"/>
  <c r="BK273"/>
  <c r="BK254"/>
  <c r="J244"/>
  <c r="BK236"/>
  <c r="BK235"/>
  <c r="J229"/>
  <c r="BK213"/>
  <c r="BK207"/>
  <c r="J207"/>
  <c r="BK203"/>
  <c r="J203"/>
  <c r="BK199"/>
  <c r="J193"/>
  <c r="BK188"/>
  <c r="BK179"/>
  <c r="J156"/>
  <c r="J125"/>
  <c i="35" r="BK102"/>
  <c i="34" r="BK124"/>
  <c r="J120"/>
  <c r="BK106"/>
  <c r="BK103"/>
  <c r="BK100"/>
  <c i="33" r="J134"/>
  <c r="J123"/>
  <c r="J120"/>
  <c r="J107"/>
  <c i="31" r="J171"/>
  <c r="BK144"/>
  <c r="J136"/>
  <c r="J128"/>
  <c r="J122"/>
  <c r="J96"/>
  <c i="30" r="BK456"/>
  <c r="J452"/>
  <c r="BK442"/>
  <c r="BK433"/>
  <c r="BK423"/>
  <c r="J407"/>
  <c r="BK383"/>
  <c r="BK350"/>
  <c r="J346"/>
  <c r="BK334"/>
  <c r="BK311"/>
  <c r="BK305"/>
  <c r="BK299"/>
  <c r="BK289"/>
  <c r="J280"/>
  <c r="BK270"/>
  <c r="J268"/>
  <c r="J250"/>
  <c r="BK219"/>
  <c r="BK203"/>
  <c r="J193"/>
  <c r="J187"/>
  <c r="J165"/>
  <c r="BK159"/>
  <c r="BK153"/>
  <c r="BK140"/>
  <c r="BK131"/>
  <c r="J131"/>
  <c r="BK118"/>
  <c i="29" r="BK525"/>
  <c r="BK520"/>
  <c r="J499"/>
  <c r="J476"/>
  <c r="J469"/>
  <c r="J465"/>
  <c r="J458"/>
  <c r="BK425"/>
  <c r="J423"/>
  <c r="J392"/>
  <c r="J389"/>
  <c r="BK362"/>
  <c r="BK353"/>
  <c r="J338"/>
  <c r="BK335"/>
  <c r="BK332"/>
  <c r="BK324"/>
  <c r="BK307"/>
  <c r="BK281"/>
  <c r="BK275"/>
  <c r="J272"/>
  <c r="J266"/>
  <c r="BK263"/>
  <c r="J249"/>
  <c r="J217"/>
  <c i="27" r="BK244"/>
  <c r="J243"/>
  <c r="J241"/>
  <c r="J240"/>
  <c r="BK238"/>
  <c r="BK236"/>
  <c r="BK228"/>
  <c r="J227"/>
  <c r="J222"/>
  <c r="J218"/>
  <c r="J216"/>
  <c r="J209"/>
  <c r="J200"/>
  <c r="BK188"/>
  <c r="J182"/>
  <c r="BK161"/>
  <c r="J153"/>
  <c r="BK126"/>
  <c r="BK106"/>
  <c i="26" r="BK476"/>
  <c r="BK471"/>
  <c r="J465"/>
  <c r="J455"/>
  <c r="J447"/>
  <c r="J429"/>
  <c r="BK417"/>
  <c r="J406"/>
  <c r="J400"/>
  <c r="BK382"/>
  <c r="J368"/>
  <c r="BK364"/>
  <c r="BK361"/>
  <c r="J349"/>
  <c r="BK347"/>
  <c r="BK339"/>
  <c r="BK329"/>
  <c r="BK313"/>
  <c r="J298"/>
  <c r="J284"/>
  <c r="J273"/>
  <c r="J270"/>
  <c r="BK258"/>
  <c r="BK240"/>
  <c r="BK230"/>
  <c r="BK221"/>
  <c r="BK212"/>
  <c r="J199"/>
  <c r="J194"/>
  <c r="BK191"/>
  <c r="J162"/>
  <c r="J154"/>
  <c r="J139"/>
  <c r="BK134"/>
  <c i="25" r="J366"/>
  <c r="BK332"/>
  <c r="J325"/>
  <c r="J301"/>
  <c r="BK291"/>
  <c r="BK287"/>
  <c r="J269"/>
  <c r="BK257"/>
  <c r="J204"/>
  <c r="J196"/>
  <c r="BK191"/>
  <c r="J183"/>
  <c r="J178"/>
  <c r="BK154"/>
  <c r="J130"/>
  <c r="J127"/>
  <c r="BK106"/>
  <c i="24" r="J387"/>
  <c r="J371"/>
  <c r="J347"/>
  <c r="J343"/>
  <c r="BK319"/>
  <c r="J312"/>
  <c r="BK309"/>
  <c r="BK301"/>
  <c r="J283"/>
  <c r="J280"/>
  <c r="J263"/>
  <c r="BK251"/>
  <c r="BK210"/>
  <c r="J186"/>
  <c r="J154"/>
  <c r="J106"/>
  <c i="23" r="BK422"/>
  <c r="J351"/>
  <c r="J329"/>
  <c r="J325"/>
  <c r="BK322"/>
  <c r="BK316"/>
  <c r="J306"/>
  <c r="J291"/>
  <c r="BK287"/>
  <c r="BK280"/>
  <c r="J257"/>
  <c r="J229"/>
  <c r="J219"/>
  <c r="BK196"/>
  <c r="J139"/>
  <c r="BK106"/>
  <c i="22" r="J395"/>
  <c r="BK377"/>
  <c r="J341"/>
  <c r="J323"/>
  <c r="J314"/>
  <c r="J307"/>
  <c r="BK295"/>
  <c r="J278"/>
  <c r="BK272"/>
  <c r="J263"/>
  <c r="BK251"/>
  <c r="J191"/>
  <c r="J183"/>
  <c r="J154"/>
  <c r="BK130"/>
  <c r="BK106"/>
  <c i="21" r="BK413"/>
  <c r="J392"/>
  <c r="J384"/>
  <c r="J371"/>
  <c r="BK348"/>
  <c r="J344"/>
  <c r="J332"/>
  <c r="BK329"/>
  <c r="J319"/>
  <c r="J316"/>
  <c r="BK309"/>
  <c r="BK287"/>
  <c r="J275"/>
  <c r="BK269"/>
  <c r="BK263"/>
  <c r="BK204"/>
  <c r="J191"/>
  <c r="J183"/>
  <c r="BK134"/>
  <c r="J106"/>
  <c i="20" r="BK399"/>
  <c r="J391"/>
  <c r="BK385"/>
  <c r="J329"/>
  <c r="J325"/>
  <c r="BK297"/>
  <c r="J277"/>
  <c r="J269"/>
  <c r="J266"/>
  <c r="BK210"/>
  <c r="J204"/>
  <c r="J196"/>
  <c r="BK178"/>
  <c r="J150"/>
  <c i="19" r="BK277"/>
  <c r="BK275"/>
  <c r="J272"/>
  <c r="J263"/>
  <c r="BK257"/>
  <c r="J236"/>
  <c r="J229"/>
  <c r="J225"/>
  <c r="J219"/>
  <c r="BK213"/>
  <c r="J210"/>
  <c r="BK186"/>
  <c r="BK150"/>
  <c r="BK134"/>
  <c r="J106"/>
  <c i="18" r="BK317"/>
  <c r="BK314"/>
  <c r="J307"/>
  <c r="J304"/>
  <c r="BK299"/>
  <c r="J295"/>
  <c r="J289"/>
  <c r="BK275"/>
  <c r="BK272"/>
  <c r="J269"/>
  <c r="BK266"/>
  <c r="BK257"/>
  <c r="BK251"/>
  <c r="BK236"/>
  <c r="BK213"/>
  <c r="J204"/>
  <c r="BK183"/>
  <c r="BK134"/>
  <c r="J134"/>
  <c r="J130"/>
  <c i="17" r="BK399"/>
  <c r="BK396"/>
  <c r="BK391"/>
  <c r="BK388"/>
  <c r="J342"/>
  <c r="BK340"/>
  <c r="J322"/>
  <c r="J309"/>
  <c r="BK283"/>
  <c r="BK280"/>
  <c r="BK263"/>
  <c r="BK229"/>
  <c r="BK219"/>
  <c r="BK213"/>
  <c r="J210"/>
  <c r="J196"/>
  <c r="BK106"/>
  <c i="16" r="J359"/>
  <c r="J356"/>
  <c r="BK346"/>
  <c r="BK322"/>
  <c r="BK306"/>
  <c r="J301"/>
  <c r="J297"/>
  <c r="J287"/>
  <c r="BK283"/>
  <c r="BK277"/>
  <c r="BK266"/>
  <c r="J251"/>
  <c r="BK178"/>
  <c r="J106"/>
  <c i="15" r="J453"/>
  <c r="BK448"/>
  <c r="J442"/>
  <c r="BK438"/>
  <c r="J435"/>
  <c r="J427"/>
  <c r="BK403"/>
  <c r="J370"/>
  <c r="BK307"/>
  <c r="BK278"/>
  <c r="BK273"/>
  <c r="J270"/>
  <c r="J255"/>
  <c r="BK229"/>
  <c r="J225"/>
  <c r="J196"/>
  <c r="BK186"/>
  <c r="BK154"/>
  <c r="BK130"/>
  <c i="14" r="J460"/>
  <c r="J453"/>
  <c r="J365"/>
  <c r="BK362"/>
  <c r="J343"/>
  <c r="J335"/>
  <c r="J324"/>
  <c r="J320"/>
  <c r="BK310"/>
  <c r="BK306"/>
  <c r="BK303"/>
  <c r="BK258"/>
  <c r="BK249"/>
  <c r="J240"/>
  <c r="J231"/>
  <c r="J159"/>
  <c r="J150"/>
  <c i="13" r="BK480"/>
  <c r="BK464"/>
  <c r="J456"/>
  <c r="BK449"/>
  <c r="BK431"/>
  <c r="BK429"/>
  <c r="J427"/>
  <c r="BK414"/>
  <c r="BK397"/>
  <c r="J383"/>
  <c r="BK381"/>
  <c r="J379"/>
  <c r="J362"/>
  <c r="J343"/>
  <c r="J340"/>
  <c r="BK323"/>
  <c r="BK320"/>
  <c r="J318"/>
  <c r="J303"/>
  <c r="J286"/>
  <c r="J281"/>
  <c r="J272"/>
  <c r="BK269"/>
  <c r="J257"/>
  <c r="J223"/>
  <c r="BK220"/>
  <c r="J206"/>
  <c r="BK196"/>
  <c r="J168"/>
  <c i="12" r="J410"/>
  <c r="BK408"/>
  <c r="J403"/>
  <c r="BK401"/>
  <c r="BK379"/>
  <c r="J348"/>
  <c r="J346"/>
  <c r="J313"/>
  <c r="J305"/>
  <c r="BK290"/>
  <c r="J284"/>
  <c r="BK277"/>
  <c r="J273"/>
  <c r="J250"/>
  <c r="J225"/>
  <c r="BK222"/>
  <c r="J153"/>
  <c r="BK134"/>
  <c r="J108"/>
  <c i="11" r="BK522"/>
  <c r="BK520"/>
  <c r="BK517"/>
  <c r="J507"/>
  <c r="J501"/>
  <c r="J496"/>
  <c r="BK485"/>
  <c r="J483"/>
  <c r="J469"/>
  <c r="J452"/>
  <c r="J392"/>
  <c r="BK381"/>
  <c r="J367"/>
  <c r="J352"/>
  <c r="BK346"/>
  <c r="BK343"/>
  <c r="J341"/>
  <c r="J337"/>
  <c r="J316"/>
  <c r="J309"/>
  <c r="BK306"/>
  <c r="BK301"/>
  <c r="J298"/>
  <c r="J292"/>
  <c r="BK260"/>
  <c r="J252"/>
  <c r="J224"/>
  <c r="J212"/>
  <c r="J180"/>
  <c r="BK147"/>
  <c r="J124"/>
  <c i="10" r="J453"/>
  <c r="BK435"/>
  <c r="BK432"/>
  <c r="BK424"/>
  <c r="J399"/>
  <c r="BK353"/>
  <c r="J333"/>
  <c r="BK327"/>
  <c r="BK319"/>
  <c r="J310"/>
  <c r="BK297"/>
  <c r="J293"/>
  <c r="BK283"/>
  <c r="J279"/>
  <c r="J276"/>
  <c r="J270"/>
  <c r="BK267"/>
  <c r="J261"/>
  <c r="BK256"/>
  <c r="J250"/>
  <c r="BK241"/>
  <c r="BK216"/>
  <c r="BK207"/>
  <c r="BK199"/>
  <c r="J194"/>
  <c r="BK182"/>
  <c r="J164"/>
  <c r="J134"/>
  <c r="J130"/>
  <c r="J127"/>
  <c i="9" r="J429"/>
  <c r="BK426"/>
  <c r="BK424"/>
  <c r="BK418"/>
  <c r="BK400"/>
  <c r="J389"/>
  <c r="J380"/>
  <c r="BK378"/>
  <c r="J371"/>
  <c r="BK357"/>
  <c r="J333"/>
  <c r="J309"/>
  <c r="J300"/>
  <c r="BK297"/>
  <c r="J289"/>
  <c r="BK272"/>
  <c r="J265"/>
  <c r="BK205"/>
  <c r="J183"/>
  <c r="BK178"/>
  <c r="BK175"/>
  <c r="BK171"/>
  <c r="BK153"/>
  <c i="8" r="J393"/>
  <c r="J385"/>
  <c r="J376"/>
  <c r="J372"/>
  <c r="BK361"/>
  <c r="BK324"/>
  <c r="J322"/>
  <c r="J307"/>
  <c r="BK286"/>
  <c r="BK252"/>
  <c r="BK249"/>
  <c r="J244"/>
  <c r="J235"/>
  <c r="J231"/>
  <c r="J218"/>
  <c r="BK189"/>
  <c r="J185"/>
  <c r="J169"/>
  <c r="BK163"/>
  <c r="J131"/>
  <c r="BK124"/>
  <c r="J108"/>
  <c i="7" r="J129"/>
  <c r="BK120"/>
  <c r="BK114"/>
  <c i="6" r="BK96"/>
  <c i="5" r="J136"/>
  <c r="BK129"/>
  <c i="2" r="J494"/>
  <c r="J491"/>
  <c r="BK473"/>
  <c r="BK455"/>
  <c r="J446"/>
  <c r="BK437"/>
  <c r="BK425"/>
  <c r="BK414"/>
  <c r="J401"/>
  <c r="BK397"/>
  <c r="BK375"/>
  <c r="J372"/>
  <c r="J369"/>
  <c r="J319"/>
  <c r="BK316"/>
  <c r="BK310"/>
  <c r="J304"/>
  <c r="BK302"/>
  <c r="J287"/>
  <c r="BK279"/>
  <c r="BK276"/>
  <c r="J271"/>
  <c r="J268"/>
  <c r="BK262"/>
  <c r="BK254"/>
  <c r="BK248"/>
  <c r="J240"/>
  <c r="J224"/>
  <c r="J221"/>
  <c r="BK188"/>
  <c r="BK129"/>
  <c i="40" r="J607"/>
  <c r="BK604"/>
  <c r="J604"/>
  <c r="BK602"/>
  <c r="J600"/>
  <c r="BK597"/>
  <c r="J594"/>
  <c r="J591"/>
  <c r="J587"/>
  <c r="BK584"/>
  <c r="J576"/>
  <c r="BK556"/>
  <c r="BK551"/>
  <c r="BK547"/>
  <c r="BK544"/>
  <c r="BK531"/>
  <c r="J529"/>
  <c r="J527"/>
  <c r="J511"/>
  <c r="BK489"/>
  <c r="BK482"/>
  <c r="J480"/>
  <c r="J471"/>
  <c r="J468"/>
  <c r="BK449"/>
  <c r="J443"/>
  <c r="BK429"/>
  <c r="BK427"/>
  <c r="J417"/>
  <c r="BK415"/>
  <c r="BK395"/>
  <c r="BK392"/>
  <c r="BK389"/>
  <c r="BK367"/>
  <c r="BK363"/>
  <c r="BK356"/>
  <c r="BK318"/>
  <c r="BK306"/>
  <c r="BK280"/>
  <c r="BK268"/>
  <c r="J221"/>
  <c r="J173"/>
  <c r="BK169"/>
  <c r="BK121"/>
  <c r="J108"/>
  <c i="39" r="J122"/>
  <c r="BK112"/>
  <c r="J108"/>
  <c r="BK98"/>
  <c i="38" r="BK186"/>
  <c r="BK177"/>
  <c r="BK173"/>
  <c r="J139"/>
  <c r="J134"/>
  <c r="J130"/>
  <c r="BK127"/>
  <c r="J102"/>
  <c i="37" r="BK276"/>
  <c r="J273"/>
  <c r="J271"/>
  <c r="J268"/>
  <c r="J262"/>
  <c r="J260"/>
  <c r="BK252"/>
  <c r="J249"/>
  <c r="J245"/>
  <c r="BK241"/>
  <c r="J236"/>
  <c r="BK233"/>
  <c r="BK226"/>
  <c r="BK222"/>
  <c r="J221"/>
  <c r="J220"/>
  <c r="BK215"/>
  <c r="J211"/>
  <c r="BK185"/>
  <c r="J175"/>
  <c r="J164"/>
  <c r="BK145"/>
  <c r="BK133"/>
  <c r="BK129"/>
  <c r="J105"/>
  <c i="36" r="J116"/>
  <c r="J111"/>
  <c r="BK107"/>
  <c r="BK97"/>
  <c i="35" r="J102"/>
  <c r="BK93"/>
  <c i="34" r="J128"/>
  <c i="33" r="J128"/>
  <c r="J114"/>
  <c r="J94"/>
  <c i="32" r="BK100"/>
  <c i="31" r="BK171"/>
  <c r="BK167"/>
  <c r="J131"/>
  <c r="J112"/>
  <c i="30" r="BK462"/>
  <c r="J456"/>
  <c r="J442"/>
  <c r="J438"/>
  <c r="J418"/>
  <c r="J383"/>
  <c r="J362"/>
  <c r="J358"/>
  <c r="BK356"/>
  <c r="BK352"/>
  <c r="J350"/>
  <c r="BK348"/>
  <c r="BK341"/>
  <c r="BK324"/>
  <c r="J318"/>
  <c r="J305"/>
  <c r="BK295"/>
  <c r="J286"/>
  <c r="J270"/>
  <c r="BK266"/>
  <c r="J258"/>
  <c r="J245"/>
  <c r="BK235"/>
  <c r="BK187"/>
  <c r="BK176"/>
  <c r="BK171"/>
  <c r="J159"/>
  <c r="J146"/>
  <c r="J135"/>
  <c r="BK124"/>
  <c i="29" r="J522"/>
  <c r="BK518"/>
  <c r="J515"/>
  <c r="BK499"/>
  <c r="BK476"/>
  <c r="BK469"/>
  <c r="BK465"/>
  <c r="J462"/>
  <c r="BK458"/>
  <c r="J443"/>
  <c r="BK441"/>
  <c r="J406"/>
  <c r="BK396"/>
  <c r="BK393"/>
  <c r="BK387"/>
  <c r="J383"/>
  <c r="BK381"/>
  <c r="J369"/>
  <c r="J365"/>
  <c r="J356"/>
  <c r="BK341"/>
  <c r="BK330"/>
  <c r="BK326"/>
  <c r="J301"/>
  <c r="J240"/>
  <c r="BK193"/>
  <c r="J167"/>
  <c r="BK148"/>
  <c r="BK124"/>
  <c r="BK108"/>
  <c i="27" r="BK253"/>
  <c r="J252"/>
  <c r="J251"/>
  <c r="BK249"/>
  <c r="BK246"/>
  <c r="BK243"/>
  <c r="J242"/>
  <c r="BK240"/>
  <c r="J233"/>
  <c r="J228"/>
  <c r="BK226"/>
  <c r="J224"/>
  <c r="BK220"/>
  <c r="J219"/>
  <c r="BK215"/>
  <c r="BK213"/>
  <c r="BK211"/>
  <c r="BK209"/>
  <c r="J190"/>
  <c r="J185"/>
  <c r="BK172"/>
  <c r="J166"/>
  <c r="J142"/>
  <c r="BK135"/>
  <c r="BK102"/>
  <c i="26" r="BK473"/>
  <c r="J458"/>
  <c r="BK447"/>
  <c r="J422"/>
  <c r="BK406"/>
  <c r="J403"/>
  <c r="J396"/>
  <c r="BK370"/>
  <c r="J361"/>
  <c r="J359"/>
  <c r="BK336"/>
  <c r="BK332"/>
  <c r="J326"/>
  <c r="BK323"/>
  <c r="J319"/>
  <c r="BK294"/>
  <c r="J290"/>
  <c r="BK282"/>
  <c r="J240"/>
  <c r="J227"/>
  <c r="BK218"/>
  <c r="BK199"/>
  <c r="J186"/>
  <c r="BK154"/>
  <c r="BK150"/>
  <c r="BK139"/>
  <c r="BK130"/>
  <c r="J127"/>
  <c i="25" r="BK387"/>
  <c r="BK384"/>
  <c r="J382"/>
  <c r="BK379"/>
  <c r="J373"/>
  <c r="BK366"/>
  <c r="BK363"/>
  <c r="BK358"/>
  <c r="BK345"/>
  <c r="J322"/>
  <c r="BK319"/>
  <c r="BK316"/>
  <c r="BK301"/>
  <c r="J287"/>
  <c r="J283"/>
  <c r="J275"/>
  <c r="BK272"/>
  <c r="BK266"/>
  <c r="J263"/>
  <c r="BK196"/>
  <c r="J186"/>
  <c r="BK150"/>
  <c r="J106"/>
  <c i="24" r="BK384"/>
  <c r="BK381"/>
  <c r="BK374"/>
  <c r="BK368"/>
  <c r="BK332"/>
  <c r="J329"/>
  <c r="BK316"/>
  <c r="BK277"/>
  <c r="J275"/>
  <c r="BK269"/>
  <c r="J204"/>
  <c r="BK191"/>
  <c r="BK178"/>
  <c r="BK150"/>
  <c i="23" r="J417"/>
  <c r="BK411"/>
  <c r="J380"/>
  <c r="BK356"/>
  <c r="BK335"/>
  <c r="BK312"/>
  <c r="J309"/>
  <c r="BK291"/>
  <c r="BK277"/>
  <c r="BK272"/>
  <c r="J266"/>
  <c r="J263"/>
  <c r="J236"/>
  <c r="BK229"/>
  <c r="J225"/>
  <c r="J204"/>
  <c r="J191"/>
  <c r="BK183"/>
  <c r="BK150"/>
  <c r="J127"/>
  <c i="22" r="BK395"/>
  <c r="J392"/>
  <c r="J390"/>
  <c r="J374"/>
  <c r="J371"/>
  <c r="J353"/>
  <c r="BK330"/>
  <c r="BK314"/>
  <c r="J304"/>
  <c r="J289"/>
  <c r="BK285"/>
  <c r="J281"/>
  <c r="J257"/>
  <c r="BK229"/>
  <c r="J213"/>
  <c r="BK204"/>
  <c r="J186"/>
  <c r="BK183"/>
  <c r="BK134"/>
  <c r="J106"/>
  <c i="21" r="J413"/>
  <c r="BK410"/>
  <c r="BK408"/>
  <c r="J399"/>
  <c r="J389"/>
  <c r="BK361"/>
  <c r="J322"/>
  <c r="BK316"/>
  <c r="BK297"/>
  <c r="J291"/>
  <c r="BK283"/>
  <c r="J280"/>
  <c r="J266"/>
  <c r="BK257"/>
  <c r="J251"/>
  <c r="J236"/>
  <c r="BK210"/>
  <c r="J196"/>
  <c r="BK183"/>
  <c r="J127"/>
  <c i="20" r="J396"/>
  <c r="BK394"/>
  <c r="BK378"/>
  <c r="J375"/>
  <c r="BK370"/>
  <c r="J357"/>
  <c r="J350"/>
  <c r="BK332"/>
  <c r="BK322"/>
  <c r="BK319"/>
  <c r="BK316"/>
  <c r="J297"/>
  <c r="BK287"/>
  <c r="BK280"/>
  <c r="BK277"/>
  <c r="BK272"/>
  <c r="BK266"/>
  <c r="J263"/>
  <c r="J251"/>
  <c r="BK236"/>
  <c r="BK229"/>
  <c r="BK204"/>
  <c r="J154"/>
  <c r="J139"/>
  <c r="BK134"/>
  <c i="19" r="J445"/>
  <c r="J442"/>
  <c r="J440"/>
  <c r="BK434"/>
  <c r="J431"/>
  <c r="J421"/>
  <c r="BK400"/>
  <c r="J393"/>
  <c r="J369"/>
  <c r="BK360"/>
  <c r="J329"/>
  <c r="J325"/>
  <c r="J316"/>
  <c r="BK312"/>
  <c r="BK309"/>
  <c r="BK306"/>
  <c r="BK301"/>
  <c r="J291"/>
  <c r="BK287"/>
  <c r="J283"/>
  <c r="BK280"/>
  <c i="18" r="J379"/>
  <c r="J376"/>
  <c r="J373"/>
  <c r="BK369"/>
  <c r="J358"/>
  <c r="BK345"/>
  <c r="BK342"/>
  <c r="BK338"/>
  <c r="BK329"/>
  <c r="J320"/>
  <c r="J310"/>
  <c r="BK281"/>
  <c r="BK263"/>
  <c r="J251"/>
  <c r="J229"/>
  <c r="BK225"/>
  <c r="BK219"/>
  <c r="J210"/>
  <c r="BK204"/>
  <c r="BK196"/>
  <c r="J191"/>
  <c r="J154"/>
  <c r="BK150"/>
  <c r="BK106"/>
  <c i="17" r="J394"/>
  <c r="J388"/>
  <c r="BK381"/>
  <c r="BK378"/>
  <c r="BK354"/>
  <c r="BK342"/>
  <c r="BK329"/>
  <c r="J325"/>
  <c r="J297"/>
  <c r="J287"/>
  <c r="J277"/>
  <c r="BK269"/>
  <c r="BK266"/>
  <c r="J263"/>
  <c r="J225"/>
  <c r="BK204"/>
  <c r="BK154"/>
  <c r="J130"/>
  <c r="BK127"/>
  <c i="16" r="BK396"/>
  <c r="BK390"/>
  <c r="BK377"/>
  <c r="J352"/>
  <c r="J335"/>
  <c r="J331"/>
  <c r="J312"/>
  <c r="BK301"/>
  <c r="BK297"/>
  <c r="BK287"/>
  <c r="J280"/>
  <c r="J272"/>
  <c r="BK269"/>
  <c r="J263"/>
  <c r="BK236"/>
  <c r="BK219"/>
  <c r="BK213"/>
  <c r="J204"/>
  <c r="BK191"/>
  <c r="J150"/>
  <c r="BK134"/>
  <c r="BK130"/>
  <c r="BK127"/>
  <c r="BK106"/>
  <c i="15" r="BK370"/>
  <c r="J361"/>
  <c r="J327"/>
  <c r="BK320"/>
  <c r="J317"/>
  <c r="J314"/>
  <c r="J310"/>
  <c r="BK304"/>
  <c r="J299"/>
  <c r="BK285"/>
  <c r="BK270"/>
  <c r="J219"/>
  <c r="BK210"/>
  <c r="BK204"/>
  <c r="J178"/>
  <c r="BK139"/>
  <c r="BK134"/>
  <c r="BK127"/>
  <c i="14" r="J509"/>
  <c r="BK506"/>
  <c r="BK496"/>
  <c r="BK489"/>
  <c r="BK486"/>
  <c r="BK467"/>
  <c r="BK458"/>
  <c r="BK453"/>
  <c r="BK449"/>
  <c r="J436"/>
  <c r="BK423"/>
  <c r="J419"/>
  <c r="BK401"/>
  <c r="BK381"/>
  <c r="J373"/>
  <c r="BK370"/>
  <c r="J359"/>
  <c r="BK356"/>
  <c r="J310"/>
  <c r="J298"/>
  <c r="J292"/>
  <c r="J223"/>
  <c r="J213"/>
  <c r="BK206"/>
  <c r="BK182"/>
  <c r="J108"/>
  <c i="13" r="J443"/>
  <c r="J438"/>
  <c r="BK436"/>
  <c r="J431"/>
  <c r="J410"/>
  <c r="J401"/>
  <c r="J399"/>
  <c r="BK362"/>
  <c r="J351"/>
  <c r="J337"/>
  <c r="J323"/>
  <c r="BK316"/>
  <c r="BK297"/>
  <c r="BK289"/>
  <c r="BK281"/>
  <c r="J275"/>
  <c r="J248"/>
  <c r="J241"/>
  <c r="BK232"/>
  <c r="J214"/>
  <c r="BK206"/>
  <c r="J201"/>
  <c r="J196"/>
  <c r="J193"/>
  <c r="J160"/>
  <c r="BK145"/>
  <c r="J138"/>
  <c r="J131"/>
  <c i="12" r="J450"/>
  <c r="J445"/>
  <c r="J439"/>
  <c r="J426"/>
  <c r="BK421"/>
  <c r="J414"/>
  <c r="BK394"/>
  <c r="BK392"/>
  <c r="J379"/>
  <c r="BK375"/>
  <c r="J364"/>
  <c r="J344"/>
  <c r="J316"/>
  <c r="BK308"/>
  <c r="BK302"/>
  <c r="J268"/>
  <c r="BK264"/>
  <c r="J256"/>
  <c r="J234"/>
  <c r="BK230"/>
  <c r="J216"/>
  <c r="J199"/>
  <c r="J194"/>
  <c r="J189"/>
  <c r="BK186"/>
  <c r="J182"/>
  <c r="J161"/>
  <c r="BK138"/>
  <c i="11" r="BK476"/>
  <c r="J474"/>
  <c r="BK467"/>
  <c r="BK456"/>
  <c r="BK444"/>
  <c r="J440"/>
  <c r="BK426"/>
  <c r="J424"/>
  <c r="BK395"/>
  <c r="J384"/>
  <c r="J376"/>
  <c r="J373"/>
  <c r="J364"/>
  <c r="BK357"/>
  <c r="BK352"/>
  <c r="BK337"/>
  <c r="BK335"/>
  <c r="BK330"/>
  <c r="BK326"/>
  <c r="J312"/>
  <c r="BK309"/>
  <c r="J304"/>
  <c r="J301"/>
  <c r="BK286"/>
  <c r="J271"/>
  <c r="BK246"/>
  <c r="BK219"/>
  <c r="BK216"/>
  <c r="BK165"/>
  <c r="BK154"/>
  <c r="J150"/>
  <c r="BK124"/>
  <c i="10" r="J445"/>
  <c r="J442"/>
  <c r="BK439"/>
  <c r="J432"/>
  <c r="J417"/>
  <c r="BK411"/>
  <c r="BK404"/>
  <c r="J397"/>
  <c r="J395"/>
  <c r="BK378"/>
  <c r="BK333"/>
  <c r="BK324"/>
  <c r="BK313"/>
  <c r="J308"/>
  <c r="J304"/>
  <c r="J297"/>
  <c r="J287"/>
  <c r="J283"/>
  <c r="J256"/>
  <c r="BK234"/>
  <c r="J230"/>
  <c r="J225"/>
  <c r="J213"/>
  <c r="J199"/>
  <c r="BK194"/>
  <c r="J189"/>
  <c r="BK156"/>
  <c r="J152"/>
  <c i="9" r="J426"/>
  <c r="J408"/>
  <c r="BK405"/>
  <c r="J375"/>
  <c r="BK361"/>
  <c r="J359"/>
  <c r="BK348"/>
  <c r="BK283"/>
  <c r="BK278"/>
  <c r="J267"/>
  <c r="BK261"/>
  <c r="J239"/>
  <c r="BK214"/>
  <c r="BK211"/>
  <c r="J188"/>
  <c r="J171"/>
  <c r="BK130"/>
  <c i="8" r="BK388"/>
  <c r="J382"/>
  <c r="BK372"/>
  <c r="J370"/>
  <c r="J349"/>
  <c r="J309"/>
  <c r="BK305"/>
  <c r="J284"/>
  <c r="J275"/>
  <c r="BK273"/>
  <c r="BK244"/>
  <c r="BK241"/>
  <c r="BK229"/>
  <c r="BK211"/>
  <c r="BK196"/>
  <c r="J189"/>
  <c r="BK185"/>
  <c r="J178"/>
  <c r="BK161"/>
  <c r="BK156"/>
  <c r="BK151"/>
  <c i="7" r="J136"/>
  <c r="BK125"/>
  <c r="J96"/>
  <c i="6" r="BK126"/>
  <c r="J119"/>
  <c r="J117"/>
  <c r="J96"/>
  <c i="5" r="J129"/>
  <c i="4" r="J129"/>
  <c r="BK114"/>
  <c i="3" r="BK134"/>
  <c r="BK127"/>
  <c r="BK123"/>
  <c i="2" r="J483"/>
  <c r="BK480"/>
  <c r="J470"/>
  <c r="J465"/>
  <c r="J448"/>
  <c r="BK423"/>
  <c r="J375"/>
  <c r="BK369"/>
  <c r="BK366"/>
  <c r="J362"/>
  <c r="BK336"/>
  <c r="J329"/>
  <c r="J326"/>
  <c r="BK313"/>
  <c r="BK308"/>
  <c r="J297"/>
  <c r="BK273"/>
  <c r="BK268"/>
  <c r="J233"/>
  <c r="J212"/>
  <c r="J198"/>
  <c r="J181"/>
  <c r="J161"/>
  <c r="J153"/>
  <c r="BK138"/>
  <c i="41" r="BK90"/>
  <c r="J90"/>
  <c r="BK82"/>
  <c i="40" r="BK607"/>
  <c r="BK542"/>
  <c r="J531"/>
  <c r="J356"/>
  <c r="BK352"/>
  <c r="J342"/>
  <c r="BK335"/>
  <c r="BK290"/>
  <c r="J271"/>
  <c r="BK254"/>
  <c r="BK249"/>
  <c r="BK236"/>
  <c r="BK197"/>
  <c r="J169"/>
  <c r="J158"/>
  <c r="J147"/>
  <c i="39" r="BK105"/>
  <c i="38" r="J201"/>
  <c r="J173"/>
  <c r="J169"/>
  <c r="BK143"/>
  <c r="BK134"/>
  <c r="BK116"/>
  <c r="BK108"/>
  <c r="BK96"/>
  <c i="37" r="J276"/>
  <c r="BK275"/>
  <c r="BK268"/>
  <c r="BK262"/>
  <c r="J257"/>
  <c r="BK229"/>
  <c r="J224"/>
  <c r="BK217"/>
  <c r="J215"/>
  <c r="J213"/>
  <c r="J199"/>
  <c r="BK196"/>
  <c r="J191"/>
  <c r="J151"/>
  <c r="BK138"/>
  <c r="BK125"/>
  <c r="J109"/>
  <c r="BK105"/>
  <c i="36" r="J123"/>
  <c r="BK111"/>
  <c r="BK104"/>
  <c i="35" r="BK106"/>
  <c i="34" r="J124"/>
  <c r="J113"/>
  <c i="33" r="J137"/>
  <c r="BK128"/>
  <c r="BK123"/>
  <c r="BK120"/>
  <c r="J111"/>
  <c r="BK94"/>
  <c i="32" r="BK123"/>
  <c r="BK116"/>
  <c r="BK111"/>
  <c r="BK107"/>
  <c r="J93"/>
  <c i="31" r="J155"/>
  <c r="J144"/>
  <c r="BK136"/>
  <c r="BK128"/>
  <c r="BK122"/>
  <c r="BK115"/>
  <c r="BK112"/>
  <c i="30" r="J412"/>
  <c r="J386"/>
  <c r="BK375"/>
  <c r="BK358"/>
  <c r="J354"/>
  <c r="J344"/>
  <c r="BK336"/>
  <c r="BK318"/>
  <c r="J299"/>
  <c r="BK284"/>
  <c r="BK280"/>
  <c r="BK264"/>
  <c r="J253"/>
  <c r="J240"/>
  <c r="BK230"/>
  <c r="BK214"/>
  <c r="J209"/>
  <c r="J176"/>
  <c r="BK165"/>
  <c r="BK146"/>
  <c r="BK110"/>
  <c i="29" r="J525"/>
  <c r="J518"/>
  <c r="BK515"/>
  <c r="BK512"/>
  <c r="J509"/>
  <c r="BK505"/>
  <c r="BK502"/>
  <c r="J460"/>
  <c r="BK445"/>
  <c r="J425"/>
  <c r="BK406"/>
  <c r="J403"/>
  <c r="BK390"/>
  <c r="BK389"/>
  <c r="J387"/>
  <c r="BK369"/>
  <c r="J362"/>
  <c r="J359"/>
  <c r="BK356"/>
  <c r="J346"/>
  <c r="J332"/>
  <c r="BK328"/>
  <c r="J324"/>
  <c r="BK285"/>
  <c r="J281"/>
  <c r="J257"/>
  <c r="BK244"/>
  <c r="BK240"/>
  <c r="J231"/>
  <c r="J228"/>
  <c r="BK175"/>
  <c r="BK167"/>
  <c r="J156"/>
  <c r="J148"/>
  <c r="BK145"/>
  <c r="BK121"/>
  <c i="27" r="J253"/>
  <c r="BK252"/>
  <c r="BK251"/>
  <c r="J247"/>
  <c r="J246"/>
  <c r="BK242"/>
  <c r="BK239"/>
  <c r="BK233"/>
  <c r="BK227"/>
  <c r="J220"/>
  <c r="J204"/>
  <c r="J196"/>
  <c r="J193"/>
  <c r="BK182"/>
  <c r="BK179"/>
  <c r="J161"/>
  <c r="J148"/>
  <c r="BK122"/>
  <c r="BK110"/>
  <c i="26" r="BK424"/>
  <c r="BK412"/>
  <c r="BK403"/>
  <c r="BK400"/>
  <c r="J390"/>
  <c r="BK383"/>
  <c r="J374"/>
  <c r="BK371"/>
  <c r="BK366"/>
  <c r="BK349"/>
  <c r="J332"/>
  <c r="J329"/>
  <c r="BK316"/>
  <c r="J308"/>
  <c r="J304"/>
  <c r="BK287"/>
  <c r="BK273"/>
  <c r="BK270"/>
  <c r="BK264"/>
  <c r="BK236"/>
  <c r="J230"/>
  <c r="J204"/>
  <c r="J106"/>
  <c i="25" r="J384"/>
  <c r="J379"/>
  <c r="J363"/>
  <c r="J345"/>
  <c r="BK342"/>
  <c r="J338"/>
  <c r="J329"/>
  <c r="J319"/>
  <c r="J316"/>
  <c r="BK297"/>
  <c r="BK277"/>
  <c r="BK204"/>
  <c r="J154"/>
  <c r="J150"/>
  <c r="J134"/>
  <c r="BK127"/>
  <c i="24" r="J389"/>
  <c r="BK371"/>
  <c r="J368"/>
  <c r="J350"/>
  <c r="BK343"/>
  <c r="BK297"/>
  <c r="J291"/>
  <c r="J287"/>
  <c r="BK275"/>
  <c r="J269"/>
  <c r="BK263"/>
  <c r="J229"/>
  <c r="BK219"/>
  <c r="J213"/>
  <c r="J210"/>
  <c r="J196"/>
  <c r="BK186"/>
  <c r="J150"/>
  <c r="BK134"/>
  <c i="23" r="J393"/>
  <c r="BK377"/>
  <c r="J373"/>
  <c r="J312"/>
  <c r="J297"/>
  <c r="J287"/>
  <c r="J280"/>
  <c r="BK251"/>
  <c r="J213"/>
  <c r="BK210"/>
  <c r="BK191"/>
  <c r="BK154"/>
  <c r="J130"/>
  <c r="BK127"/>
  <c r="J106"/>
  <c i="22" r="BK390"/>
  <c r="BK387"/>
  <c r="J381"/>
  <c r="BK371"/>
  <c r="J366"/>
  <c r="BK350"/>
  <c r="J336"/>
  <c r="J327"/>
  <c r="J317"/>
  <c r="J310"/>
  <c r="BK304"/>
  <c r="BK275"/>
  <c r="BK257"/>
  <c r="J229"/>
  <c r="J210"/>
  <c r="J178"/>
  <c r="J139"/>
  <c i="21" r="J405"/>
  <c r="J402"/>
  <c r="BK395"/>
  <c r="BK392"/>
  <c r="BK384"/>
  <c r="J368"/>
  <c r="J348"/>
  <c r="BK341"/>
  <c r="BK306"/>
  <c r="J283"/>
  <c r="J269"/>
  <c r="BK229"/>
  <c r="BK219"/>
  <c r="BK213"/>
  <c r="J204"/>
  <c r="BK191"/>
  <c r="BK186"/>
  <c r="BK154"/>
  <c r="BK150"/>
  <c r="BK130"/>
  <c i="20" r="J388"/>
  <c r="J381"/>
  <c r="BK375"/>
  <c r="BK339"/>
  <c r="J306"/>
  <c r="J301"/>
  <c r="J291"/>
  <c r="J287"/>
  <c r="BK283"/>
  <c r="BK275"/>
  <c r="J236"/>
  <c r="J219"/>
  <c r="BK213"/>
  <c r="J191"/>
  <c r="J186"/>
  <c r="BK183"/>
  <c r="J178"/>
  <c r="BK154"/>
  <c r="BK150"/>
  <c i="19" r="J280"/>
  <c r="BK269"/>
  <c r="BK266"/>
  <c r="BK263"/>
  <c r="J251"/>
  <c r="J213"/>
  <c r="BK204"/>
  <c r="BK196"/>
  <c r="BK183"/>
  <c r="BK178"/>
  <c r="J134"/>
  <c i="18" r="BK387"/>
  <c r="BK384"/>
  <c r="BK373"/>
  <c r="BK358"/>
  <c r="J338"/>
  <c r="BK333"/>
  <c r="BK323"/>
  <c r="J285"/>
  <c r="J281"/>
  <c r="BK278"/>
  <c r="BK269"/>
  <c r="J266"/>
  <c r="J257"/>
  <c r="J196"/>
  <c r="BK178"/>
  <c r="J127"/>
  <c r="J106"/>
  <c i="17" r="J399"/>
  <c r="J391"/>
  <c r="BK385"/>
  <c r="J381"/>
  <c r="BK375"/>
  <c r="J357"/>
  <c r="BK350"/>
  <c r="BK319"/>
  <c r="J291"/>
  <c r="J283"/>
  <c r="J236"/>
  <c r="BK225"/>
  <c r="J219"/>
  <c r="BK196"/>
  <c r="J191"/>
  <c r="J186"/>
  <c r="J150"/>
  <c r="BK139"/>
  <c r="BK134"/>
  <c r="J127"/>
  <c i="16" r="BK401"/>
  <c r="BK398"/>
  <c r="J393"/>
  <c r="BK380"/>
  <c r="BK372"/>
  <c r="J346"/>
  <c r="J337"/>
  <c r="BK325"/>
  <c r="J316"/>
  <c r="J309"/>
  <c r="BK272"/>
  <c r="J229"/>
  <c r="J210"/>
  <c r="BK196"/>
  <c i="15" r="J416"/>
  <c r="J413"/>
  <c r="BK329"/>
  <c r="BK323"/>
  <c r="BK314"/>
  <c r="BK310"/>
  <c r="J295"/>
  <c r="J289"/>
  <c r="BK281"/>
  <c r="BK267"/>
  <c r="J261"/>
  <c r="J249"/>
  <c r="J236"/>
  <c r="BK225"/>
  <c r="J191"/>
  <c r="J150"/>
  <c r="J134"/>
  <c r="J130"/>
  <c r="J106"/>
  <c i="14" r="BK502"/>
  <c r="BK499"/>
  <c r="BK471"/>
  <c r="J467"/>
  <c r="J465"/>
  <c r="BK434"/>
  <c r="J421"/>
  <c r="J403"/>
  <c r="BK384"/>
  <c r="J381"/>
  <c r="J370"/>
  <c r="J356"/>
  <c r="J350"/>
  <c r="BK343"/>
  <c r="BK337"/>
  <c r="BK335"/>
  <c r="BK329"/>
  <c r="J303"/>
  <c r="BK298"/>
  <c r="BK295"/>
  <c r="BK292"/>
  <c r="BK289"/>
  <c r="BK254"/>
  <c r="J249"/>
  <c r="BK213"/>
  <c r="J210"/>
  <c r="J206"/>
  <c r="BK174"/>
  <c r="BK159"/>
  <c r="J154"/>
  <c r="J147"/>
  <c r="J124"/>
  <c r="BK121"/>
  <c r="BK108"/>
  <c i="13" r="J477"/>
  <c r="BK474"/>
  <c r="J471"/>
  <c r="BK467"/>
  <c r="J449"/>
  <c r="J445"/>
  <c r="J436"/>
  <c r="J434"/>
  <c r="J429"/>
  <c r="BK412"/>
  <c r="BK410"/>
  <c r="BK399"/>
  <c r="BK351"/>
  <c r="BK334"/>
  <c r="BK326"/>
  <c r="BK318"/>
  <c r="BK312"/>
  <c r="J297"/>
  <c r="BK283"/>
  <c r="BK275"/>
  <c r="BK263"/>
  <c r="BK257"/>
  <c r="BK223"/>
  <c r="BK201"/>
  <c r="J189"/>
  <c r="J156"/>
  <c r="J108"/>
  <c i="12" r="BK447"/>
  <c r="BK432"/>
  <c r="J429"/>
  <c r="BK403"/>
  <c r="J399"/>
  <c r="J377"/>
  <c r="J366"/>
  <c r="BK348"/>
  <c r="BK344"/>
  <c r="BK324"/>
  <c r="BK316"/>
  <c r="BK313"/>
  <c r="J308"/>
  <c r="J295"/>
  <c r="J290"/>
  <c r="BK284"/>
  <c r="J281"/>
  <c r="J279"/>
  <c r="J277"/>
  <c r="BK268"/>
  <c r="J264"/>
  <c r="BK241"/>
  <c r="J213"/>
  <c r="BK189"/>
  <c r="BK182"/>
  <c r="BK142"/>
  <c r="J138"/>
  <c i="11" r="J520"/>
  <c r="J517"/>
  <c r="J511"/>
  <c r="BK504"/>
  <c r="BK501"/>
  <c r="BK496"/>
  <c r="J478"/>
  <c r="J476"/>
  <c r="J467"/>
  <c r="J454"/>
  <c r="J442"/>
  <c r="BK373"/>
  <c r="J370"/>
  <c r="J349"/>
  <c r="J346"/>
  <c r="J343"/>
  <c r="J335"/>
  <c r="J320"/>
  <c r="BK316"/>
  <c r="BK295"/>
  <c r="BK280"/>
  <c r="BK243"/>
  <c r="BK229"/>
  <c r="J216"/>
  <c r="J165"/>
  <c r="BK150"/>
  <c r="J108"/>
  <c i="10" r="BK397"/>
  <c r="BK382"/>
  <c r="BK338"/>
  <c r="J319"/>
  <c r="BK302"/>
  <c r="BK264"/>
  <c r="BK261"/>
  <c r="BK250"/>
  <c r="J222"/>
  <c r="J216"/>
  <c r="J207"/>
  <c r="J186"/>
  <c r="J182"/>
  <c r="J156"/>
  <c r="BK141"/>
  <c r="BK130"/>
  <c i="9" r="J393"/>
  <c r="BK382"/>
  <c r="J378"/>
  <c r="J373"/>
  <c r="BK359"/>
  <c r="J357"/>
  <c r="J335"/>
  <c r="BK300"/>
  <c r="BK275"/>
  <c r="J269"/>
  <c r="BK265"/>
  <c r="BK256"/>
  <c r="BK245"/>
  <c r="J223"/>
  <c r="J211"/>
  <c r="BK202"/>
  <c r="BK196"/>
  <c r="J141"/>
  <c r="J130"/>
  <c r="J127"/>
  <c i="8" r="BK390"/>
  <c r="BK385"/>
  <c r="BK379"/>
  <c r="BK376"/>
  <c r="J374"/>
  <c r="BK370"/>
  <c r="J356"/>
  <c r="J352"/>
  <c r="BK349"/>
  <c r="BK335"/>
  <c r="J333"/>
  <c r="BK322"/>
  <c r="BK309"/>
  <c r="BK284"/>
  <c r="BK266"/>
  <c r="BK255"/>
  <c r="J252"/>
  <c r="BK238"/>
  <c r="BK235"/>
  <c r="BK222"/>
  <c r="J196"/>
  <c r="BK180"/>
  <c r="BK178"/>
  <c r="J151"/>
  <c r="J128"/>
  <c r="BK110"/>
  <c i="7" r="J125"/>
  <c i="6" r="J123"/>
  <c r="J114"/>
  <c i="5" r="J125"/>
  <c r="BK120"/>
  <c r="BK96"/>
  <c i="4" r="J136"/>
  <c r="BK129"/>
  <c r="BK125"/>
  <c r="BK96"/>
  <c i="3" r="BK118"/>
  <c i="2" r="J459"/>
  <c r="J453"/>
  <c r="BK448"/>
  <c r="BK441"/>
  <c r="J439"/>
  <c r="J425"/>
  <c r="J423"/>
  <c r="BK416"/>
  <c r="J412"/>
  <c r="J397"/>
  <c r="BK372"/>
  <c r="J366"/>
  <c r="J347"/>
  <c r="J345"/>
  <c r="J332"/>
  <c r="BK326"/>
  <c r="J308"/>
  <c r="J306"/>
  <c r="BK304"/>
  <c r="J293"/>
  <c r="J283"/>
  <c r="J279"/>
  <c r="J273"/>
  <c r="J259"/>
  <c r="J254"/>
  <c r="BK233"/>
  <c r="J215"/>
  <c r="J206"/>
  <c r="J193"/>
  <c r="BK185"/>
  <c r="BK153"/>
  <c r="J138"/>
  <c i="1" r="AS83"/>
  <c r="AS81"/>
  <c i="2" l="1" r="R106"/>
  <c r="BK152"/>
  <c r="J152"/>
  <c r="J68"/>
  <c r="T180"/>
  <c r="T192"/>
  <c r="BK253"/>
  <c r="J253"/>
  <c r="J72"/>
  <c r="P292"/>
  <c r="P291"/>
  <c r="T301"/>
  <c r="P312"/>
  <c r="T312"/>
  <c r="BK464"/>
  <c r="J464"/>
  <c r="J79"/>
  <c r="P479"/>
  <c i="5" r="P119"/>
  <c r="P94"/>
  <c r="P93"/>
  <c r="P92"/>
  <c i="1" r="AU59"/>
  <c i="6" r="BK116"/>
  <c r="J116"/>
  <c r="J68"/>
  <c i="8" r="R148"/>
  <c r="BK155"/>
  <c r="J155"/>
  <c r="J70"/>
  <c r="R155"/>
  <c r="T217"/>
  <c r="T216"/>
  <c r="T226"/>
  <c r="R237"/>
  <c r="P262"/>
  <c r="T262"/>
  <c r="R369"/>
  <c r="T378"/>
  <c i="9" r="R107"/>
  <c r="BK144"/>
  <c r="J144"/>
  <c r="J68"/>
  <c r="P170"/>
  <c r="T201"/>
  <c r="BK260"/>
  <c r="J260"/>
  <c r="J75"/>
  <c r="P271"/>
  <c r="BK308"/>
  <c r="J308"/>
  <c r="J79"/>
  <c r="BK399"/>
  <c r="J399"/>
  <c r="J80"/>
  <c r="R399"/>
  <c r="T399"/>
  <c r="BK414"/>
  <c r="J414"/>
  <c r="J81"/>
  <c i="10" r="T181"/>
  <c r="R255"/>
  <c r="BK301"/>
  <c r="J301"/>
  <c r="J75"/>
  <c r="T312"/>
  <c r="P337"/>
  <c r="T337"/>
  <c r="T423"/>
  <c i="11" r="T211"/>
  <c r="R223"/>
  <c r="R242"/>
  <c r="T325"/>
  <c r="T324"/>
  <c r="T334"/>
  <c r="BK391"/>
  <c r="J391"/>
  <c r="J79"/>
  <c r="R495"/>
  <c i="12" r="BK181"/>
  <c r="J181"/>
  <c r="J69"/>
  <c r="T212"/>
  <c r="R263"/>
  <c r="R262"/>
  <c r="P283"/>
  <c r="BK323"/>
  <c r="J323"/>
  <c r="J79"/>
  <c r="T420"/>
  <c r="R435"/>
  <c i="13" r="P107"/>
  <c r="P219"/>
  <c r="T262"/>
  <c r="T311"/>
  <c r="R358"/>
  <c r="T470"/>
  <c i="14" r="BK107"/>
  <c r="T205"/>
  <c r="BK279"/>
  <c r="J279"/>
  <c r="J72"/>
  <c r="BK328"/>
  <c r="J328"/>
  <c r="J75"/>
  <c r="T380"/>
  <c r="R492"/>
  <c i="15" r="BK105"/>
  <c r="BK177"/>
  <c r="J177"/>
  <c r="J69"/>
  <c r="BK190"/>
  <c r="J190"/>
  <c r="J70"/>
  <c r="P254"/>
  <c r="P303"/>
  <c r="R412"/>
  <c r="R326"/>
  <c r="BK441"/>
  <c r="J441"/>
  <c r="J79"/>
  <c i="16" r="P177"/>
  <c r="P190"/>
  <c r="R256"/>
  <c r="R296"/>
  <c r="R295"/>
  <c r="BK355"/>
  <c r="J355"/>
  <c r="J77"/>
  <c r="R371"/>
  <c i="17" r="P105"/>
  <c r="BK177"/>
  <c r="J177"/>
  <c r="J69"/>
  <c r="P209"/>
  <c r="BK256"/>
  <c r="J256"/>
  <c r="J72"/>
  <c r="P296"/>
  <c r="P295"/>
  <c r="T305"/>
  <c r="P353"/>
  <c r="P328"/>
  <c r="BK384"/>
  <c r="J384"/>
  <c r="J79"/>
  <c i="19" r="BK209"/>
  <c r="J209"/>
  <c r="J71"/>
  <c r="P256"/>
  <c r="T305"/>
  <c r="R415"/>
  <c i="20" r="R105"/>
  <c r="P177"/>
  <c r="T190"/>
  <c r="BK256"/>
  <c r="J256"/>
  <c r="J72"/>
  <c r="P296"/>
  <c r="P295"/>
  <c r="T296"/>
  <c r="T295"/>
  <c r="BK353"/>
  <c r="J353"/>
  <c r="J77"/>
  <c r="P369"/>
  <c r="T384"/>
  <c i="21" r="T105"/>
  <c r="R177"/>
  <c r="P209"/>
  <c r="R256"/>
  <c r="R296"/>
  <c r="R295"/>
  <c r="R398"/>
  <c i="22" r="BK209"/>
  <c r="J209"/>
  <c r="J71"/>
  <c r="T256"/>
  <c r="BK303"/>
  <c r="J303"/>
  <c r="J75"/>
  <c r="R365"/>
  <c r="T380"/>
  <c i="23" r="R177"/>
  <c r="R190"/>
  <c r="R256"/>
  <c r="BK305"/>
  <c r="J305"/>
  <c r="J75"/>
  <c r="T392"/>
  <c i="24" r="P105"/>
  <c r="BK177"/>
  <c r="J177"/>
  <c r="J69"/>
  <c r="BK209"/>
  <c r="J209"/>
  <c r="J71"/>
  <c r="R209"/>
  <c r="BK296"/>
  <c r="J296"/>
  <c r="J74"/>
  <c r="BK305"/>
  <c r="J305"/>
  <c r="J75"/>
  <c r="BK346"/>
  <c r="J346"/>
  <c r="J77"/>
  <c r="R362"/>
  <c i="25" r="P177"/>
  <c r="BK209"/>
  <c r="J209"/>
  <c r="J71"/>
  <c r="T256"/>
  <c r="P305"/>
  <c r="P328"/>
  <c r="T357"/>
  <c i="26" r="BK105"/>
  <c r="T185"/>
  <c r="T198"/>
  <c r="BK263"/>
  <c r="J263"/>
  <c r="J72"/>
  <c r="R312"/>
  <c r="P446"/>
  <c r="T461"/>
  <c i="27" r="T121"/>
  <c r="P147"/>
  <c r="T147"/>
  <c r="T212"/>
  <c r="T223"/>
  <c r="P235"/>
  <c i="28" r="T182"/>
  <c r="T181"/>
  <c i="29" r="R166"/>
  <c r="P222"/>
  <c r="T262"/>
  <c r="BK323"/>
  <c r="J323"/>
  <c r="J76"/>
  <c r="R402"/>
  <c r="R368"/>
  <c r="R508"/>
  <c i="30" r="BK109"/>
  <c r="T134"/>
  <c r="T192"/>
  <c r="R273"/>
  <c r="R272"/>
  <c r="P333"/>
  <c r="T338"/>
  <c r="BK364"/>
  <c r="J364"/>
  <c r="J78"/>
  <c r="R364"/>
  <c i="31" r="P95"/>
  <c r="P127"/>
  <c r="P154"/>
  <c i="32" r="P92"/>
  <c r="P91"/>
  <c r="P90"/>
  <c i="1" r="AU90"/>
  <c i="33" r="BK93"/>
  <c r="R119"/>
  <c i="34" r="BK93"/>
  <c r="J93"/>
  <c r="J65"/>
  <c r="BK116"/>
  <c r="J116"/>
  <c r="J66"/>
  <c i="36" r="T92"/>
  <c r="T91"/>
  <c r="T90"/>
  <c i="37" r="P124"/>
  <c r="P150"/>
  <c r="R174"/>
  <c r="T214"/>
  <c r="T232"/>
  <c r="P248"/>
  <c r="T267"/>
  <c i="38" r="R95"/>
  <c r="P149"/>
  <c r="T180"/>
  <c i="39" r="P92"/>
  <c r="P91"/>
  <c r="P90"/>
  <c i="1" r="AU97"/>
  <c i="40" r="R267"/>
  <c r="R311"/>
  <c r="R351"/>
  <c r="R350"/>
  <c r="P360"/>
  <c r="BK488"/>
  <c r="J488"/>
  <c r="J79"/>
  <c i="41" r="BK81"/>
  <c r="BK80"/>
  <c r="J80"/>
  <c r="J59"/>
  <c i="2" r="R152"/>
  <c r="BK211"/>
  <c r="J211"/>
  <c r="J71"/>
  <c r="P253"/>
  <c r="BK301"/>
  <c r="J301"/>
  <c r="J75"/>
  <c r="T374"/>
  <c r="T335"/>
  <c r="T479"/>
  <c i="3" r="BK117"/>
  <c r="J117"/>
  <c r="J68"/>
  <c i="5" r="T119"/>
  <c r="T94"/>
  <c r="T93"/>
  <c r="T92"/>
  <c i="6" r="R116"/>
  <c r="R94"/>
  <c r="R93"/>
  <c r="R92"/>
  <c i="7" r="P119"/>
  <c r="P94"/>
  <c r="P93"/>
  <c r="P92"/>
  <c i="1" r="AU61"/>
  <c i="8" r="P107"/>
  <c r="BK148"/>
  <c r="J148"/>
  <c r="J69"/>
  <c r="T168"/>
  <c r="P226"/>
  <c r="P283"/>
  <c i="9" r="T107"/>
  <c r="BK182"/>
  <c r="J182"/>
  <c r="J70"/>
  <c r="T182"/>
  <c r="BK271"/>
  <c r="J271"/>
  <c r="J76"/>
  <c r="R271"/>
  <c r="P296"/>
  <c r="R296"/>
  <c r="P414"/>
  <c r="T414"/>
  <c i="10" r="P212"/>
  <c r="P255"/>
  <c r="BK312"/>
  <c r="J312"/>
  <c r="J76"/>
  <c r="P349"/>
  <c r="P423"/>
  <c r="T438"/>
  <c i="11" r="BK107"/>
  <c r="R211"/>
  <c r="P223"/>
  <c r="BK285"/>
  <c r="J285"/>
  <c r="J72"/>
  <c r="BK325"/>
  <c r="J325"/>
  <c r="J74"/>
  <c r="BK345"/>
  <c r="J345"/>
  <c r="J76"/>
  <c r="T345"/>
  <c r="BK380"/>
  <c r="BK379"/>
  <c r="J379"/>
  <c r="J77"/>
  <c r="R380"/>
  <c r="BK495"/>
  <c r="J495"/>
  <c r="J80"/>
  <c r="P510"/>
  <c i="12" r="T107"/>
  <c r="P181"/>
  <c r="P212"/>
  <c r="P263"/>
  <c r="P262"/>
  <c r="T272"/>
  <c r="R283"/>
  <c r="P312"/>
  <c r="T312"/>
  <c r="P420"/>
  <c i="13" r="P144"/>
  <c r="R144"/>
  <c r="R188"/>
  <c r="R200"/>
  <c r="BK262"/>
  <c r="J262"/>
  <c r="J72"/>
  <c r="P311"/>
  <c r="P358"/>
  <c r="R455"/>
  <c i="14" r="BK158"/>
  <c r="J158"/>
  <c r="J67"/>
  <c r="T158"/>
  <c r="BK205"/>
  <c r="J205"/>
  <c r="J69"/>
  <c r="R236"/>
  <c r="BK319"/>
  <c r="J319"/>
  <c r="J74"/>
  <c r="R319"/>
  <c r="R318"/>
  <c r="P380"/>
  <c r="T477"/>
  <c i="15" r="P209"/>
  <c r="R209"/>
  <c r="BK303"/>
  <c r="J303"/>
  <c r="J75"/>
  <c r="T412"/>
  <c r="T326"/>
  <c r="T441"/>
  <c i="16" r="T105"/>
  <c r="BK209"/>
  <c r="J209"/>
  <c r="J71"/>
  <c r="BK256"/>
  <c r="J256"/>
  <c r="J72"/>
  <c r="P296"/>
  <c r="P295"/>
  <c r="R305"/>
  <c r="P355"/>
  <c r="P328"/>
  <c r="T371"/>
  <c i="17" r="R105"/>
  <c r="R177"/>
  <c r="T190"/>
  <c r="P256"/>
  <c r="T296"/>
  <c r="T295"/>
  <c r="BK353"/>
  <c r="J353"/>
  <c r="J77"/>
  <c r="T384"/>
  <c i="18" r="T105"/>
  <c r="BK209"/>
  <c r="J209"/>
  <c r="J71"/>
  <c r="P256"/>
  <c r="R294"/>
  <c r="R293"/>
  <c r="T294"/>
  <c r="T293"/>
  <c r="BK357"/>
  <c r="J357"/>
  <c r="J78"/>
  <c r="BK372"/>
  <c r="J372"/>
  <c r="J79"/>
  <c i="19" r="R105"/>
  <c r="R177"/>
  <c r="T190"/>
  <c r="BK256"/>
  <c r="J256"/>
  <c r="J72"/>
  <c r="P296"/>
  <c r="P295"/>
  <c r="T296"/>
  <c r="T295"/>
  <c r="R430"/>
  <c i="20" r="BK105"/>
  <c r="T177"/>
  <c r="P190"/>
  <c r="R209"/>
  <c r="BK296"/>
  <c r="J296"/>
  <c r="J74"/>
  <c r="P305"/>
  <c r="T353"/>
  <c r="T328"/>
  <c r="T369"/>
  <c i="21" r="BK105"/>
  <c r="T177"/>
  <c r="R190"/>
  <c r="T209"/>
  <c r="R305"/>
  <c r="P383"/>
  <c r="T398"/>
  <c i="22" r="BK105"/>
  <c r="J105"/>
  <c r="J66"/>
  <c r="P177"/>
  <c r="P190"/>
  <c r="T209"/>
  <c r="P294"/>
  <c r="P293"/>
  <c r="T294"/>
  <c r="T293"/>
  <c r="P380"/>
  <c i="23" r="P105"/>
  <c r="P177"/>
  <c r="P190"/>
  <c r="T209"/>
  <c r="P296"/>
  <c r="P295"/>
  <c r="R305"/>
  <c r="P376"/>
  <c r="P328"/>
  <c r="R392"/>
  <c i="24" r="T105"/>
  <c r="T177"/>
  <c r="P190"/>
  <c r="T209"/>
  <c r="P296"/>
  <c r="P295"/>
  <c r="R305"/>
  <c r="P362"/>
  <c r="T377"/>
  <c i="25" r="T105"/>
  <c r="R177"/>
  <c r="T190"/>
  <c r="T209"/>
  <c r="BK296"/>
  <c r="J296"/>
  <c r="J74"/>
  <c r="R305"/>
  <c r="P357"/>
  <c r="R372"/>
  <c i="26" r="BK198"/>
  <c r="J198"/>
  <c r="J70"/>
  <c r="T217"/>
  <c r="T312"/>
  <c r="P434"/>
  <c r="P335"/>
  <c r="T446"/>
  <c i="27" r="P101"/>
  <c r="R171"/>
  <c r="R208"/>
  <c r="BK223"/>
  <c r="J223"/>
  <c r="J74"/>
  <c i="28" r="BK182"/>
  <c r="J182"/>
  <c r="J73"/>
  <c i="29" r="R107"/>
  <c r="R222"/>
  <c r="BK262"/>
  <c r="J262"/>
  <c r="J72"/>
  <c r="BK314"/>
  <c r="J314"/>
  <c r="J75"/>
  <c r="R323"/>
  <c r="P402"/>
  <c r="P368"/>
  <c r="R493"/>
  <c i="30" r="T109"/>
  <c r="P152"/>
  <c r="T152"/>
  <c r="P181"/>
  <c r="R181"/>
  <c r="BK263"/>
  <c r="J263"/>
  <c r="J66"/>
  <c r="BK273"/>
  <c r="J273"/>
  <c r="J68"/>
  <c r="R333"/>
  <c r="P345"/>
  <c r="BK369"/>
  <c r="J369"/>
  <c r="J79"/>
  <c r="R417"/>
  <c i="31" r="T95"/>
  <c r="BK154"/>
  <c r="J154"/>
  <c r="J67"/>
  <c i="32" r="T92"/>
  <c r="T91"/>
  <c r="T90"/>
  <c i="33" r="P93"/>
  <c r="T119"/>
  <c i="34" r="P93"/>
  <c r="T116"/>
  <c i="35" r="BK92"/>
  <c r="J92"/>
  <c r="J65"/>
  <c i="36" r="P92"/>
  <c r="P91"/>
  <c r="P90"/>
  <c i="1" r="AU94"/>
  <c i="37" r="P104"/>
  <c r="T104"/>
  <c r="BK132"/>
  <c r="J132"/>
  <c r="J69"/>
  <c r="R132"/>
  <c r="T174"/>
  <c r="P225"/>
  <c r="R232"/>
  <c r="R243"/>
  <c r="P267"/>
  <c i="38" r="P95"/>
  <c r="BK149"/>
  <c r="J149"/>
  <c r="J67"/>
  <c r="BK180"/>
  <c r="J180"/>
  <c r="J68"/>
  <c i="39" r="T92"/>
  <c r="T91"/>
  <c r="T90"/>
  <c i="40" r="BK157"/>
  <c r="J157"/>
  <c r="J67"/>
  <c r="BK172"/>
  <c r="J172"/>
  <c r="J68"/>
  <c r="T172"/>
  <c r="P227"/>
  <c r="BK248"/>
  <c r="J248"/>
  <c r="J71"/>
  <c r="P248"/>
  <c r="T267"/>
  <c r="T311"/>
  <c r="P351"/>
  <c r="P350"/>
  <c r="BK371"/>
  <c r="J371"/>
  <c r="J77"/>
  <c i="2" r="T106"/>
  <c r="P152"/>
  <c r="P180"/>
  <c r="P192"/>
  <c r="R211"/>
  <c r="T292"/>
  <c r="T291"/>
  <c r="R374"/>
  <c r="R335"/>
  <c r="BK479"/>
  <c r="J479"/>
  <c r="J80"/>
  <c i="3" r="P117"/>
  <c r="P94"/>
  <c r="P93"/>
  <c r="P92"/>
  <c i="1" r="AU57"/>
  <c i="4" r="R119"/>
  <c r="R94"/>
  <c r="R93"/>
  <c r="R92"/>
  <c i="6" r="P116"/>
  <c r="P94"/>
  <c r="P93"/>
  <c r="P92"/>
  <c i="1" r="AU60"/>
  <c i="8" r="T107"/>
  <c r="T148"/>
  <c r="P155"/>
  <c r="T155"/>
  <c r="BK226"/>
  <c r="J226"/>
  <c r="J75"/>
  <c r="R283"/>
  <c r="P378"/>
  <c i="9" r="T144"/>
  <c r="T170"/>
  <c r="P201"/>
  <c r="P260"/>
  <c r="R308"/>
  <c i="10" r="P107"/>
  <c r="BK181"/>
  <c r="J181"/>
  <c r="J69"/>
  <c r="BK255"/>
  <c r="J255"/>
  <c r="J72"/>
  <c r="BK292"/>
  <c r="BK291"/>
  <c r="J291"/>
  <c r="J73"/>
  <c r="P312"/>
  <c r="BK349"/>
  <c r="J349"/>
  <c r="J79"/>
  <c r="R423"/>
  <c i="11" r="BK242"/>
  <c r="J242"/>
  <c r="J71"/>
  <c r="T242"/>
  <c r="BK334"/>
  <c r="J334"/>
  <c r="J75"/>
  <c r="R391"/>
  <c r="T495"/>
  <c i="12" r="BK107"/>
  <c r="J107"/>
  <c r="J66"/>
  <c r="R152"/>
  <c r="BK272"/>
  <c r="J272"/>
  <c r="J75"/>
  <c r="P323"/>
  <c r="R420"/>
  <c r="T435"/>
  <c i="13" r="R107"/>
  <c r="P188"/>
  <c r="P200"/>
  <c r="R219"/>
  <c r="BK302"/>
  <c r="J302"/>
  <c r="J74"/>
  <c r="T302"/>
  <c r="T301"/>
  <c r="T358"/>
  <c r="BK470"/>
  <c r="J470"/>
  <c r="J81"/>
  <c i="14" r="P107"/>
  <c r="P236"/>
  <c r="R279"/>
  <c r="T319"/>
  <c r="T318"/>
  <c r="BK339"/>
  <c r="J339"/>
  <c r="J76"/>
  <c r="T339"/>
  <c r="BK369"/>
  <c r="T369"/>
  <c r="T368"/>
  <c r="BK477"/>
  <c r="J477"/>
  <c r="J80"/>
  <c r="P492"/>
  <c i="15" r="R105"/>
  <c r="BK209"/>
  <c r="J209"/>
  <c r="J71"/>
  <c r="T254"/>
  <c r="BK294"/>
  <c r="J294"/>
  <c r="J74"/>
  <c r="R294"/>
  <c r="R293"/>
  <c r="P426"/>
  <c r="R441"/>
  <c i="16" r="R105"/>
  <c r="BK177"/>
  <c r="J177"/>
  <c r="J69"/>
  <c r="BK190"/>
  <c r="J190"/>
  <c r="J70"/>
  <c r="T209"/>
  <c r="BK305"/>
  <c r="J305"/>
  <c r="J75"/>
  <c r="R355"/>
  <c r="R328"/>
  <c r="BK386"/>
  <c r="J386"/>
  <c r="J79"/>
  <c i="17" r="BK190"/>
  <c r="J190"/>
  <c r="J70"/>
  <c r="R256"/>
  <c r="P305"/>
  <c r="BK369"/>
  <c r="J369"/>
  <c r="J78"/>
  <c r="P384"/>
  <c i="18" r="BK105"/>
  <c r="J105"/>
  <c r="J66"/>
  <c r="P177"/>
  <c r="BK190"/>
  <c r="J190"/>
  <c r="J70"/>
  <c r="T190"/>
  <c r="T209"/>
  <c r="P294"/>
  <c r="P293"/>
  <c r="T303"/>
  <c r="P326"/>
  <c r="R357"/>
  <c r="P372"/>
  <c i="19" r="T105"/>
  <c r="P190"/>
  <c r="T209"/>
  <c r="R305"/>
  <c r="P415"/>
  <c r="T430"/>
  <c i="20" r="R177"/>
  <c r="R190"/>
  <c r="R256"/>
  <c r="BK305"/>
  <c r="J305"/>
  <c r="J75"/>
  <c r="P353"/>
  <c r="P328"/>
  <c r="BK384"/>
  <c r="J384"/>
  <c r="J79"/>
  <c i="21" r="T190"/>
  <c r="BK256"/>
  <c r="J256"/>
  <c r="J72"/>
  <c r="P296"/>
  <c r="P295"/>
  <c r="T296"/>
  <c r="T295"/>
  <c r="R383"/>
  <c i="22" r="R105"/>
  <c r="T177"/>
  <c r="P209"/>
  <c r="R209"/>
  <c r="P303"/>
  <c r="P365"/>
  <c i="23" r="R105"/>
  <c r="BK177"/>
  <c r="J177"/>
  <c r="J69"/>
  <c r="P209"/>
  <c r="P256"/>
  <c r="T296"/>
  <c r="T295"/>
  <c r="BK376"/>
  <c r="J376"/>
  <c r="J77"/>
  <c r="P392"/>
  <c r="T407"/>
  <c i="24" r="T190"/>
  <c r="P256"/>
  <c r="P305"/>
  <c r="P346"/>
  <c r="P328"/>
  <c r="T362"/>
  <c i="25" r="P105"/>
  <c r="P190"/>
  <c r="R190"/>
  <c r="R256"/>
  <c r="BK305"/>
  <c r="J305"/>
  <c r="J75"/>
  <c r="R357"/>
  <c r="P372"/>
  <c i="26" r="T105"/>
  <c r="P185"/>
  <c r="P198"/>
  <c r="P263"/>
  <c r="BK312"/>
  <c r="J312"/>
  <c r="J75"/>
  <c r="BK446"/>
  <c r="J446"/>
  <c r="J78"/>
  <c r="P461"/>
  <c i="27" r="BK101"/>
  <c r="R147"/>
  <c r="P208"/>
  <c r="T208"/>
  <c r="R223"/>
  <c i="28" r="R121"/>
  <c r="R98"/>
  <c r="R97"/>
  <c r="R96"/>
  <c r="BK149"/>
  <c r="J149"/>
  <c r="J70"/>
  <c r="R182"/>
  <c r="R181"/>
  <c i="29" r="BK107"/>
  <c r="J107"/>
  <c r="J66"/>
  <c r="BK166"/>
  <c r="J166"/>
  <c r="J68"/>
  <c r="BK222"/>
  <c r="J222"/>
  <c r="J70"/>
  <c r="P243"/>
  <c r="T243"/>
  <c r="R314"/>
  <c r="R313"/>
  <c r="BK334"/>
  <c r="J334"/>
  <c r="J77"/>
  <c r="T334"/>
  <c r="P493"/>
  <c r="T508"/>
  <c i="30" r="R109"/>
  <c r="R134"/>
  <c r="P192"/>
  <c r="R263"/>
  <c r="BK298"/>
  <c r="J298"/>
  <c r="J71"/>
  <c r="R338"/>
  <c r="R369"/>
  <c r="T397"/>
  <c r="BK417"/>
  <c r="J417"/>
  <c r="J82"/>
  <c i="31" r="BK95"/>
  <c r="T127"/>
  <c i="33" r="BK119"/>
  <c r="J119"/>
  <c r="J66"/>
  <c i="34" r="P116"/>
  <c i="35" r="T92"/>
  <c r="T91"/>
  <c r="T90"/>
  <c i="37" r="BK104"/>
  <c r="J104"/>
  <c r="J66"/>
  <c r="R104"/>
  <c r="R248"/>
  <c i="38" r="R149"/>
  <c r="R180"/>
  <c i="39" r="R92"/>
  <c r="R91"/>
  <c r="R90"/>
  <c i="40" r="T157"/>
  <c r="P172"/>
  <c r="R227"/>
  <c r="T248"/>
  <c r="BK267"/>
  <c r="J267"/>
  <c r="J72"/>
  <c r="BK311"/>
  <c r="J311"/>
  <c r="J73"/>
  <c r="T351"/>
  <c r="T350"/>
  <c r="T360"/>
  <c r="T371"/>
  <c r="R488"/>
  <c r="R401"/>
  <c r="P575"/>
  <c r="P590"/>
  <c i="41" r="R81"/>
  <c r="R80"/>
  <c i="2" r="BK106"/>
  <c r="J106"/>
  <c r="J66"/>
  <c r="P137"/>
  <c r="T137"/>
  <c r="R180"/>
  <c r="R192"/>
  <c r="T211"/>
  <c r="BK292"/>
  <c r="J292"/>
  <c r="J74"/>
  <c r="P301"/>
  <c r="BK374"/>
  <c r="J374"/>
  <c r="J78"/>
  <c r="R464"/>
  <c i="3" r="R117"/>
  <c r="R94"/>
  <c r="R93"/>
  <c r="R92"/>
  <c i="4" r="BK119"/>
  <c r="J119"/>
  <c r="J68"/>
  <c i="5" r="BK119"/>
  <c r="J119"/>
  <c r="J68"/>
  <c i="7" r="T119"/>
  <c r="T94"/>
  <c r="T93"/>
  <c r="T92"/>
  <c i="8" r="BK107"/>
  <c r="J107"/>
  <c r="J66"/>
  <c r="P148"/>
  <c r="P168"/>
  <c r="P217"/>
  <c r="P216"/>
  <c r="R226"/>
  <c r="T283"/>
  <c r="BK378"/>
  <c r="J378"/>
  <c r="J81"/>
  <c i="9" r="BK170"/>
  <c r="J170"/>
  <c r="J69"/>
  <c r="BK201"/>
  <c r="J201"/>
  <c r="J71"/>
  <c r="BK251"/>
  <c r="J251"/>
  <c r="J74"/>
  <c r="T251"/>
  <c r="T250"/>
  <c r="T308"/>
  <c i="10" r="T107"/>
  <c r="BK212"/>
  <c r="J212"/>
  <c r="J71"/>
  <c r="T255"/>
  <c r="R292"/>
  <c r="R291"/>
  <c r="R301"/>
  <c r="R349"/>
  <c r="BK438"/>
  <c r="J438"/>
  <c r="J81"/>
  <c i="11" r="T107"/>
  <c r="P242"/>
  <c r="P285"/>
  <c r="R334"/>
  <c r="T391"/>
  <c r="BK510"/>
  <c r="J510"/>
  <c r="J81"/>
  <c i="12" r="BK152"/>
  <c r="J152"/>
  <c r="J68"/>
  <c r="R181"/>
  <c r="BK212"/>
  <c r="J212"/>
  <c r="J71"/>
  <c r="R272"/>
  <c r="T323"/>
  <c r="P435"/>
  <c i="13" r="T107"/>
  <c r="T188"/>
  <c r="T200"/>
  <c r="P262"/>
  <c r="BK311"/>
  <c r="J311"/>
  <c r="J75"/>
  <c r="P322"/>
  <c r="R322"/>
  <c r="P347"/>
  <c r="P346"/>
  <c r="R347"/>
  <c r="R346"/>
  <c r="BK455"/>
  <c r="J455"/>
  <c r="J80"/>
  <c r="P470"/>
  <c i="14" r="P158"/>
  <c r="BK236"/>
  <c r="J236"/>
  <c r="J71"/>
  <c r="T236"/>
  <c r="P328"/>
  <c r="R380"/>
  <c r="BK492"/>
  <c r="J492"/>
  <c r="J81"/>
  <c i="15" r="T105"/>
  <c r="T177"/>
  <c r="T190"/>
  <c r="T209"/>
  <c r="R303"/>
  <c r="BK426"/>
  <c r="J426"/>
  <c r="J78"/>
  <c r="P441"/>
  <c i="16" r="BK105"/>
  <c r="J105"/>
  <c r="J66"/>
  <c r="T177"/>
  <c r="P209"/>
  <c r="R209"/>
  <c r="BK296"/>
  <c r="J296"/>
  <c r="J74"/>
  <c r="P305"/>
  <c r="P371"/>
  <c r="R386"/>
  <c i="17" r="BK105"/>
  <c r="J105"/>
  <c r="J66"/>
  <c r="P177"/>
  <c r="P190"/>
  <c r="R209"/>
  <c r="BK305"/>
  <c r="J305"/>
  <c r="J75"/>
  <c r="P369"/>
  <c r="R369"/>
  <c i="18" r="BK177"/>
  <c r="J177"/>
  <c r="J69"/>
  <c r="P209"/>
  <c r="R256"/>
  <c r="R303"/>
  <c r="T372"/>
  <c i="19" r="BK105"/>
  <c r="J105"/>
  <c r="J66"/>
  <c r="BK177"/>
  <c r="J177"/>
  <c r="J69"/>
  <c r="BK190"/>
  <c r="J190"/>
  <c r="J70"/>
  <c r="T256"/>
  <c r="P305"/>
  <c r="BK430"/>
  <c r="J430"/>
  <c r="J79"/>
  <c i="20" r="T105"/>
  <c r="BK209"/>
  <c r="J209"/>
  <c r="J71"/>
  <c r="P256"/>
  <c r="T305"/>
  <c r="R353"/>
  <c r="R328"/>
  <c r="R369"/>
  <c i="21" r="P105"/>
  <c r="BK177"/>
  <c r="J177"/>
  <c r="J69"/>
  <c r="BK190"/>
  <c r="J190"/>
  <c r="J70"/>
  <c r="P256"/>
  <c r="T305"/>
  <c r="BK398"/>
  <c r="J398"/>
  <c r="J79"/>
  <c i="22" r="T105"/>
  <c r="BK177"/>
  <c r="J177"/>
  <c r="J69"/>
  <c r="R190"/>
  <c r="P256"/>
  <c r="R303"/>
  <c r="BK365"/>
  <c r="J365"/>
  <c r="J78"/>
  <c r="BK380"/>
  <c r="J380"/>
  <c r="J79"/>
  <c i="23" r="BK105"/>
  <c r="T177"/>
  <c r="T190"/>
  <c r="BK256"/>
  <c r="J256"/>
  <c r="J72"/>
  <c r="P305"/>
  <c r="BK392"/>
  <c r="J392"/>
  <c r="J78"/>
  <c r="P407"/>
  <c i="24" r="BK105"/>
  <c r="J105"/>
  <c r="J66"/>
  <c r="R177"/>
  <c r="R190"/>
  <c r="R256"/>
  <c r="T305"/>
  <c r="R346"/>
  <c r="R328"/>
  <c r="P377"/>
  <c i="25" r="R105"/>
  <c r="BK177"/>
  <c r="J177"/>
  <c r="J69"/>
  <c r="T177"/>
  <c r="P209"/>
  <c r="P256"/>
  <c r="P296"/>
  <c r="P295"/>
  <c r="T305"/>
  <c r="BK357"/>
  <c r="J357"/>
  <c r="J78"/>
  <c r="T372"/>
  <c i="26" r="P105"/>
  <c r="BK217"/>
  <c r="J217"/>
  <c r="J71"/>
  <c r="T263"/>
  <c r="P312"/>
  <c r="T434"/>
  <c r="T335"/>
  <c r="R461"/>
  <c i="27" r="T101"/>
  <c r="BK121"/>
  <c r="J121"/>
  <c r="J68"/>
  <c r="BK147"/>
  <c r="J147"/>
  <c r="J70"/>
  <c r="P171"/>
  <c r="P212"/>
  <c r="P223"/>
  <c r="R235"/>
  <c i="28" r="BK121"/>
  <c r="J121"/>
  <c r="J68"/>
  <c r="T149"/>
  <c r="P170"/>
  <c r="T170"/>
  <c i="29" r="T166"/>
  <c r="BK243"/>
  <c r="J243"/>
  <c r="J71"/>
  <c r="R243"/>
  <c r="T314"/>
  <c r="T313"/>
  <c r="BK402"/>
  <c r="J402"/>
  <c r="J79"/>
  <c r="T493"/>
  <c i="30" r="P109"/>
  <c r="P134"/>
  <c r="BK192"/>
  <c r="J192"/>
  <c r="J65"/>
  <c r="T263"/>
  <c r="P298"/>
  <c r="BK333"/>
  <c r="J333"/>
  <c r="J74"/>
  <c r="P338"/>
  <c r="T345"/>
  <c r="P364"/>
  <c r="T364"/>
  <c r="BK397"/>
  <c r="J397"/>
  <c r="J80"/>
  <c r="P417"/>
  <c i="31" r="R127"/>
  <c i="32" r="BK92"/>
  <c r="J92"/>
  <c r="J65"/>
  <c i="33" r="R93"/>
  <c r="R92"/>
  <c r="R91"/>
  <c r="P119"/>
  <c i="34" r="R93"/>
  <c i="35" r="P92"/>
  <c r="P91"/>
  <c r="P90"/>
  <c i="1" r="AU93"/>
  <c i="36" r="R92"/>
  <c r="R91"/>
  <c r="R90"/>
  <c i="37" r="BE252"/>
  <c r="P132"/>
  <c r="R150"/>
  <c r="T150"/>
  <c r="P214"/>
  <c r="R225"/>
  <c r="P232"/>
  <c r="P243"/>
  <c r="T248"/>
  <c r="T247"/>
  <c i="40" r="BK107"/>
  <c r="J107"/>
  <c r="J66"/>
  <c r="P107"/>
  <c r="R107"/>
  <c r="T107"/>
  <c i="41" r="P81"/>
  <c r="P80"/>
  <c i="1" r="AU100"/>
  <c i="2" r="P106"/>
  <c r="T152"/>
  <c r="P211"/>
  <c r="R253"/>
  <c r="R292"/>
  <c r="R291"/>
  <c r="BK312"/>
  <c r="J312"/>
  <c r="J76"/>
  <c r="R312"/>
  <c r="P464"/>
  <c r="R479"/>
  <c i="4" r="P119"/>
  <c r="P94"/>
  <c r="P93"/>
  <c r="P92"/>
  <c i="1" r="AU58"/>
  <c i="5" r="R119"/>
  <c r="R94"/>
  <c r="R93"/>
  <c r="R92"/>
  <c i="7" r="R119"/>
  <c r="R94"/>
  <c r="R93"/>
  <c r="R92"/>
  <c i="8" r="R168"/>
  <c r="R217"/>
  <c r="R216"/>
  <c r="P237"/>
  <c r="T237"/>
  <c r="BK262"/>
  <c r="J262"/>
  <c r="J78"/>
  <c r="R262"/>
  <c r="R261"/>
  <c r="BK369"/>
  <c r="J369"/>
  <c r="J80"/>
  <c r="T369"/>
  <c i="9" r="BK107"/>
  <c r="J107"/>
  <c r="J66"/>
  <c r="R144"/>
  <c r="P182"/>
  <c r="R182"/>
  <c r="R251"/>
  <c r="R250"/>
  <c r="R260"/>
  <c r="T271"/>
  <c r="BK296"/>
  <c r="J296"/>
  <c r="J78"/>
  <c r="T296"/>
  <c r="T295"/>
  <c r="P399"/>
  <c i="10" r="R107"/>
  <c r="P181"/>
  <c r="R212"/>
  <c r="P292"/>
  <c r="P291"/>
  <c r="P301"/>
  <c r="R312"/>
  <c r="BK337"/>
  <c r="J337"/>
  <c r="J78"/>
  <c r="R337"/>
  <c r="R336"/>
  <c r="BK423"/>
  <c r="J423"/>
  <c r="J80"/>
  <c r="P438"/>
  <c i="11" r="P107"/>
  <c r="BK211"/>
  <c r="J211"/>
  <c r="J69"/>
  <c r="BK223"/>
  <c r="J223"/>
  <c r="J70"/>
  <c r="T285"/>
  <c r="R325"/>
  <c r="R324"/>
  <c r="P345"/>
  <c r="R345"/>
  <c r="P380"/>
  <c r="T380"/>
  <c r="T379"/>
  <c r="P495"/>
  <c r="R510"/>
  <c i="12" r="R107"/>
  <c r="P152"/>
  <c r="T181"/>
  <c r="R212"/>
  <c r="T263"/>
  <c r="T262"/>
  <c r="BK283"/>
  <c r="J283"/>
  <c r="J76"/>
  <c r="T283"/>
  <c r="BK312"/>
  <c r="J312"/>
  <c r="J78"/>
  <c r="R312"/>
  <c r="BK420"/>
  <c r="J420"/>
  <c r="J80"/>
  <c i="13" r="BK107"/>
  <c r="J107"/>
  <c r="J66"/>
  <c r="BK219"/>
  <c r="J219"/>
  <c r="J71"/>
  <c r="R262"/>
  <c r="R302"/>
  <c r="R301"/>
  <c r="BK322"/>
  <c r="J322"/>
  <c r="J76"/>
  <c r="T322"/>
  <c r="BK347"/>
  <c r="J347"/>
  <c r="J78"/>
  <c r="T347"/>
  <c r="T346"/>
  <c r="P455"/>
  <c r="R470"/>
  <c i="14" r="R107"/>
  <c r="P205"/>
  <c r="T279"/>
  <c r="P319"/>
  <c r="P318"/>
  <c r="T328"/>
  <c r="BK380"/>
  <c r="J380"/>
  <c r="J79"/>
  <c r="R477"/>
  <c i="15" r="R177"/>
  <c r="P190"/>
  <c r="BK254"/>
  <c r="J254"/>
  <c r="J72"/>
  <c r="P294"/>
  <c r="P293"/>
  <c r="T294"/>
  <c r="T293"/>
  <c r="BK412"/>
  <c r="J412"/>
  <c r="J77"/>
  <c r="R426"/>
  <c i="16" r="R190"/>
  <c r="P256"/>
  <c r="T296"/>
  <c r="T295"/>
  <c r="T355"/>
  <c r="T328"/>
  <c r="P386"/>
  <c i="17" r="T105"/>
  <c r="T177"/>
  <c r="R190"/>
  <c r="T209"/>
  <c r="BK296"/>
  <c r="J296"/>
  <c r="J74"/>
  <c r="R296"/>
  <c r="R295"/>
  <c r="T353"/>
  <c r="T328"/>
  <c r="R384"/>
  <c i="18" r="R105"/>
  <c r="R177"/>
  <c r="P190"/>
  <c r="R190"/>
  <c r="T256"/>
  <c r="P303"/>
  <c r="P357"/>
  <c r="R372"/>
  <c i="19" r="P177"/>
  <c r="R190"/>
  <c r="R209"/>
  <c r="BK296"/>
  <c r="J296"/>
  <c r="J74"/>
  <c r="R296"/>
  <c r="R295"/>
  <c r="BK415"/>
  <c r="J415"/>
  <c r="J78"/>
  <c r="P430"/>
  <c i="20" r="P105"/>
  <c r="BK177"/>
  <c r="J177"/>
  <c r="J69"/>
  <c r="BK190"/>
  <c r="J190"/>
  <c r="J70"/>
  <c r="T209"/>
  <c r="R305"/>
  <c r="BK369"/>
  <c r="J369"/>
  <c r="J78"/>
  <c r="R384"/>
  <c i="21" r="BK209"/>
  <c r="J209"/>
  <c r="J71"/>
  <c r="R209"/>
  <c r="BK296"/>
  <c r="J296"/>
  <c r="J74"/>
  <c r="P305"/>
  <c r="T383"/>
  <c i="22" r="P105"/>
  <c r="P104"/>
  <c r="BK190"/>
  <c r="J190"/>
  <c r="J70"/>
  <c r="BK256"/>
  <c r="J256"/>
  <c r="J72"/>
  <c r="T303"/>
  <c r="R380"/>
  <c i="23" r="BK190"/>
  <c r="J190"/>
  <c r="J70"/>
  <c r="T256"/>
  <c r="R296"/>
  <c r="R295"/>
  <c r="R376"/>
  <c r="R328"/>
  <c r="BK407"/>
  <c r="J407"/>
  <c r="J79"/>
  <c i="24" r="P209"/>
  <c r="BK256"/>
  <c r="J256"/>
  <c r="J72"/>
  <c r="T296"/>
  <c r="T295"/>
  <c r="BK362"/>
  <c r="J362"/>
  <c r="J78"/>
  <c r="R377"/>
  <c i="26" r="R105"/>
  <c r="R185"/>
  <c r="R198"/>
  <c r="R263"/>
  <c r="BK303"/>
  <c r="J303"/>
  <c r="J74"/>
  <c r="R303"/>
  <c r="R302"/>
  <c r="BK434"/>
  <c r="J434"/>
  <c r="J77"/>
  <c r="R446"/>
  <c i="27" r="R101"/>
  <c r="P121"/>
  <c r="T171"/>
  <c r="BK212"/>
  <c r="J212"/>
  <c r="J73"/>
  <c r="BK235"/>
  <c r="J235"/>
  <c r="J76"/>
  <c i="28" r="R149"/>
  <c r="BK170"/>
  <c r="J170"/>
  <c r="J71"/>
  <c r="R170"/>
  <c i="29" r="T107"/>
  <c r="R262"/>
  <c r="P323"/>
  <c r="T402"/>
  <c r="T368"/>
  <c r="BK508"/>
  <c r="J508"/>
  <c r="J81"/>
  <c i="30" r="BK134"/>
  <c r="J134"/>
  <c r="J62"/>
  <c r="R192"/>
  <c r="T273"/>
  <c r="T272"/>
  <c r="R298"/>
  <c r="T333"/>
  <c r="R345"/>
  <c r="P369"/>
  <c r="P397"/>
  <c r="T417"/>
  <c i="31" r="R95"/>
  <c r="R94"/>
  <c r="R93"/>
  <c r="R154"/>
  <c i="32" r="R92"/>
  <c r="R91"/>
  <c r="R90"/>
  <c i="34" r="T93"/>
  <c r="T92"/>
  <c r="T91"/>
  <c i="36" r="BK92"/>
  <c r="J92"/>
  <c r="J65"/>
  <c i="37" r="BE268"/>
  <c r="BK124"/>
  <c r="J124"/>
  <c r="J68"/>
  <c r="T124"/>
  <c r="T132"/>
  <c r="BK174"/>
  <c r="J174"/>
  <c r="J71"/>
  <c r="BK214"/>
  <c r="J214"/>
  <c r="J72"/>
  <c r="BK225"/>
  <c r="J225"/>
  <c r="J73"/>
  <c r="BK232"/>
  <c r="J232"/>
  <c r="J74"/>
  <c r="BK243"/>
  <c r="J243"/>
  <c r="J76"/>
  <c r="T243"/>
  <c r="BK267"/>
  <c r="J267"/>
  <c r="J79"/>
  <c i="38" r="T95"/>
  <c r="P180"/>
  <c i="40" r="P157"/>
  <c r="R172"/>
  <c r="BK227"/>
  <c r="J227"/>
  <c r="J70"/>
  <c r="T227"/>
  <c r="R248"/>
  <c r="P267"/>
  <c r="P311"/>
  <c r="BK351"/>
  <c r="J351"/>
  <c r="J75"/>
  <c r="BK360"/>
  <c r="J360"/>
  <c r="J76"/>
  <c r="R360"/>
  <c r="P371"/>
  <c r="T488"/>
  <c r="T401"/>
  <c r="R575"/>
  <c r="BK590"/>
  <c r="J590"/>
  <c r="J81"/>
  <c r="T590"/>
  <c i="41" r="T81"/>
  <c r="T80"/>
  <c i="2" r="BK137"/>
  <c r="J137"/>
  <c r="J67"/>
  <c r="R137"/>
  <c r="BK180"/>
  <c r="J180"/>
  <c r="J69"/>
  <c r="BK192"/>
  <c r="J192"/>
  <c r="J70"/>
  <c r="T253"/>
  <c r="R301"/>
  <c r="P374"/>
  <c r="P335"/>
  <c r="T464"/>
  <c i="3" r="T117"/>
  <c r="T94"/>
  <c r="T93"/>
  <c r="T92"/>
  <c i="4" r="T119"/>
  <c r="T94"/>
  <c r="T93"/>
  <c r="T92"/>
  <c i="6" r="T116"/>
  <c r="T94"/>
  <c r="T93"/>
  <c r="T92"/>
  <c i="7" r="BK119"/>
  <c r="J119"/>
  <c r="J68"/>
  <c i="8" r="R107"/>
  <c r="R106"/>
  <c r="BK168"/>
  <c r="J168"/>
  <c r="J71"/>
  <c r="BK217"/>
  <c r="BK216"/>
  <c r="J216"/>
  <c r="J73"/>
  <c r="BK237"/>
  <c r="J237"/>
  <c r="J76"/>
  <c r="BK283"/>
  <c r="J283"/>
  <c r="J79"/>
  <c r="P369"/>
  <c r="R378"/>
  <c i="9" r="P107"/>
  <c r="P106"/>
  <c r="P144"/>
  <c r="R170"/>
  <c r="R201"/>
  <c r="P251"/>
  <c r="P250"/>
  <c r="T260"/>
  <c r="P308"/>
  <c r="R414"/>
  <c i="10" r="BK107"/>
  <c r="J107"/>
  <c r="J66"/>
  <c r="R181"/>
  <c r="T212"/>
  <c r="T292"/>
  <c r="T291"/>
  <c r="T301"/>
  <c r="T349"/>
  <c r="R438"/>
  <c i="11" r="R107"/>
  <c r="P211"/>
  <c r="T223"/>
  <c r="R285"/>
  <c r="P325"/>
  <c r="P324"/>
  <c r="P334"/>
  <c r="P391"/>
  <c r="T510"/>
  <c i="12" r="P107"/>
  <c r="P106"/>
  <c r="T152"/>
  <c r="BK263"/>
  <c r="J263"/>
  <c r="J74"/>
  <c r="P272"/>
  <c r="R323"/>
  <c r="BK435"/>
  <c r="J435"/>
  <c r="J81"/>
  <c i="13" r="BK144"/>
  <c r="J144"/>
  <c r="J67"/>
  <c r="T144"/>
  <c r="BK188"/>
  <c r="J188"/>
  <c r="J69"/>
  <c r="BK200"/>
  <c r="J200"/>
  <c r="J70"/>
  <c r="T219"/>
  <c r="P302"/>
  <c r="P301"/>
  <c r="R311"/>
  <c r="BK358"/>
  <c r="J358"/>
  <c r="J79"/>
  <c r="T455"/>
  <c i="14" r="T107"/>
  <c r="T106"/>
  <c r="R158"/>
  <c r="R205"/>
  <c r="P279"/>
  <c r="R328"/>
  <c r="P339"/>
  <c r="R339"/>
  <c r="P369"/>
  <c r="P368"/>
  <c r="R369"/>
  <c r="R368"/>
  <c r="P477"/>
  <c r="T492"/>
  <c i="15" r="P105"/>
  <c r="P104"/>
  <c r="P177"/>
  <c r="R190"/>
  <c r="R254"/>
  <c r="T303"/>
  <c r="P412"/>
  <c r="P326"/>
  <c r="T426"/>
  <c i="16" r="P105"/>
  <c r="P104"/>
  <c r="R177"/>
  <c r="T190"/>
  <c r="T256"/>
  <c r="T305"/>
  <c r="BK371"/>
  <c r="J371"/>
  <c r="J78"/>
  <c r="T386"/>
  <c i="17" r="BK209"/>
  <c r="J209"/>
  <c r="J71"/>
  <c r="T256"/>
  <c r="R305"/>
  <c r="R353"/>
  <c r="R328"/>
  <c r="T369"/>
  <c i="18" r="P105"/>
  <c r="P104"/>
  <c r="P103"/>
  <c r="P102"/>
  <c i="1" r="AU73"/>
  <c i="18" r="T177"/>
  <c r="R209"/>
  <c r="BK256"/>
  <c r="J256"/>
  <c r="J72"/>
  <c r="BK294"/>
  <c r="J294"/>
  <c r="J74"/>
  <c r="BK303"/>
  <c r="J303"/>
  <c r="J75"/>
  <c r="R326"/>
  <c r="T357"/>
  <c i="19" r="P105"/>
  <c r="T177"/>
  <c r="P209"/>
  <c r="R256"/>
  <c r="BK305"/>
  <c r="J305"/>
  <c r="J75"/>
  <c r="T415"/>
  <c i="20" r="P209"/>
  <c r="T256"/>
  <c r="R296"/>
  <c r="R295"/>
  <c r="P384"/>
  <c i="21" r="R105"/>
  <c r="R104"/>
  <c r="R103"/>
  <c r="R102"/>
  <c r="P177"/>
  <c r="P190"/>
  <c r="T256"/>
  <c r="BK305"/>
  <c r="J305"/>
  <c r="J75"/>
  <c r="BK383"/>
  <c r="J383"/>
  <c r="J78"/>
  <c r="P398"/>
  <c i="22" r="R177"/>
  <c r="T190"/>
  <c r="R256"/>
  <c r="BK294"/>
  <c r="J294"/>
  <c r="J74"/>
  <c r="R294"/>
  <c r="R293"/>
  <c r="P326"/>
  <c r="T365"/>
  <c i="23" r="T105"/>
  <c r="T104"/>
  <c r="BK209"/>
  <c r="J209"/>
  <c r="J71"/>
  <c r="R209"/>
  <c r="BK296"/>
  <c r="J296"/>
  <c r="J74"/>
  <c r="T305"/>
  <c r="T376"/>
  <c r="T328"/>
  <c r="R407"/>
  <c i="24" r="R105"/>
  <c r="R104"/>
  <c r="P177"/>
  <c r="BK190"/>
  <c r="J190"/>
  <c r="J70"/>
  <c r="T256"/>
  <c r="R296"/>
  <c r="R295"/>
  <c r="T346"/>
  <c r="T328"/>
  <c r="BK377"/>
  <c r="J377"/>
  <c r="J79"/>
  <c i="25" r="BK105"/>
  <c r="J105"/>
  <c r="J66"/>
  <c r="BK190"/>
  <c r="J190"/>
  <c r="J70"/>
  <c r="R209"/>
  <c r="BK256"/>
  <c r="J256"/>
  <c r="J72"/>
  <c r="R296"/>
  <c r="R295"/>
  <c r="T296"/>
  <c r="T295"/>
  <c r="R328"/>
  <c r="BK372"/>
  <c r="J372"/>
  <c r="J79"/>
  <c i="26" r="BK185"/>
  <c r="J185"/>
  <c r="J69"/>
  <c r="P217"/>
  <c r="R217"/>
  <c r="P303"/>
  <c r="P302"/>
  <c r="T303"/>
  <c r="T302"/>
  <c r="R434"/>
  <c r="R335"/>
  <c r="BK461"/>
  <c r="J461"/>
  <c r="J79"/>
  <c i="27" r="R121"/>
  <c r="BK171"/>
  <c r="J171"/>
  <c r="J71"/>
  <c r="BK208"/>
  <c r="J208"/>
  <c r="J72"/>
  <c r="R212"/>
  <c r="T235"/>
  <c i="28" r="P121"/>
  <c r="P98"/>
  <c r="P97"/>
  <c r="P96"/>
  <c i="1" r="AU85"/>
  <c i="28" r="T121"/>
  <c r="T98"/>
  <c r="T97"/>
  <c r="T96"/>
  <c r="P149"/>
  <c r="P182"/>
  <c r="P181"/>
  <c i="29" r="P107"/>
  <c r="P166"/>
  <c r="T222"/>
  <c r="P262"/>
  <c r="P314"/>
  <c r="P313"/>
  <c r="T323"/>
  <c r="P334"/>
  <c r="R334"/>
  <c r="BK493"/>
  <c r="J493"/>
  <c r="J80"/>
  <c r="P508"/>
  <c i="30" r="BK152"/>
  <c r="J152"/>
  <c r="J63"/>
  <c r="R152"/>
  <c r="BK181"/>
  <c r="J181"/>
  <c r="J64"/>
  <c r="T181"/>
  <c r="P263"/>
  <c r="P273"/>
  <c r="P272"/>
  <c r="T298"/>
  <c r="T297"/>
  <c r="BK338"/>
  <c r="J338"/>
  <c r="J75"/>
  <c r="BK345"/>
  <c r="J345"/>
  <c r="J77"/>
  <c r="T369"/>
  <c r="R397"/>
  <c i="31" r="BK127"/>
  <c r="J127"/>
  <c r="J66"/>
  <c r="T154"/>
  <c i="33" r="T93"/>
  <c r="T92"/>
  <c r="T91"/>
  <c i="34" r="R116"/>
  <c i="35" r="R92"/>
  <c r="R91"/>
  <c r="R90"/>
  <c i="37" r="BE271"/>
  <c r="R124"/>
  <c r="BK150"/>
  <c r="J150"/>
  <c r="J70"/>
  <c r="P174"/>
  <c r="R214"/>
  <c r="T225"/>
  <c r="BK248"/>
  <c r="J248"/>
  <c r="J78"/>
  <c r="R267"/>
  <c i="38" r="BK95"/>
  <c r="J95"/>
  <c r="J65"/>
  <c r="T149"/>
  <c i="39" r="BK92"/>
  <c r="J92"/>
  <c r="J65"/>
  <c i="40" r="R157"/>
  <c r="R371"/>
  <c r="P488"/>
  <c r="P401"/>
  <c r="BK575"/>
  <c r="J575"/>
  <c r="J80"/>
  <c r="T575"/>
  <c r="R590"/>
  <c i="2" r="E91"/>
  <c r="BE129"/>
  <c r="BE133"/>
  <c r="BE181"/>
  <c r="BE248"/>
  <c r="BE262"/>
  <c r="BE265"/>
  <c r="BE268"/>
  <c r="BE271"/>
  <c r="BE302"/>
  <c r="BE310"/>
  <c r="BE313"/>
  <c r="BE329"/>
  <c r="BE338"/>
  <c r="BE369"/>
  <c r="BE414"/>
  <c r="BE446"/>
  <c i="3" r="BE111"/>
  <c r="BK126"/>
  <c r="J126"/>
  <c r="J69"/>
  <c i="4" r="J56"/>
  <c i="7" r="BK95"/>
  <c r="J95"/>
  <c r="J66"/>
  <c i="8" r="J98"/>
  <c r="BE108"/>
  <c r="BE113"/>
  <c r="BE124"/>
  <c r="BE185"/>
  <c r="BE205"/>
  <c r="BE218"/>
  <c r="BE233"/>
  <c r="BE249"/>
  <c r="BE263"/>
  <c r="BE305"/>
  <c r="BE307"/>
  <c r="BE331"/>
  <c r="BE347"/>
  <c r="BE354"/>
  <c r="BK127"/>
  <c r="J127"/>
  <c r="J68"/>
  <c i="9" r="E50"/>
  <c r="BE108"/>
  <c r="BE145"/>
  <c r="BE175"/>
  <c r="BE188"/>
  <c r="BE205"/>
  <c r="BE219"/>
  <c r="BE239"/>
  <c r="BE252"/>
  <c r="BE267"/>
  <c r="BE283"/>
  <c r="BE292"/>
  <c r="BE333"/>
  <c r="BE350"/>
  <c r="BE371"/>
  <c r="BE380"/>
  <c r="BE387"/>
  <c i="10" r="F59"/>
  <c r="BE127"/>
  <c r="BE134"/>
  <c r="BE194"/>
  <c r="BE213"/>
  <c r="BE256"/>
  <c r="BE297"/>
  <c r="BE304"/>
  <c r="BE316"/>
  <c r="BE330"/>
  <c r="BE341"/>
  <c r="BE395"/>
  <c r="BE404"/>
  <c r="BE406"/>
  <c r="BE411"/>
  <c r="BK452"/>
  <c r="J452"/>
  <c r="J82"/>
  <c i="11" r="E92"/>
  <c r="BE124"/>
  <c r="BE147"/>
  <c r="BE326"/>
  <c r="BE339"/>
  <c r="BE341"/>
  <c r="BE352"/>
  <c r="BE357"/>
  <c r="BE376"/>
  <c r="BE392"/>
  <c r="BE395"/>
  <c r="BE440"/>
  <c r="BE507"/>
  <c r="BE527"/>
  <c i="12" r="E50"/>
  <c r="BE153"/>
  <c r="BE161"/>
  <c r="BE299"/>
  <c r="BE302"/>
  <c r="BE305"/>
  <c r="BE327"/>
  <c r="BE346"/>
  <c r="BE401"/>
  <c r="BE439"/>
  <c r="BE442"/>
  <c r="BE450"/>
  <c r="BK148"/>
  <c r="J148"/>
  <c r="J67"/>
  <c i="13" r="BE131"/>
  <c r="BE138"/>
  <c r="BE168"/>
  <c r="BE248"/>
  <c r="BE278"/>
  <c r="BE281"/>
  <c r="BE307"/>
  <c r="BE320"/>
  <c r="BE329"/>
  <c r="BE343"/>
  <c r="BE348"/>
  <c r="BE359"/>
  <c r="BE401"/>
  <c r="BE456"/>
  <c r="BE461"/>
  <c i="14" r="F101"/>
  <c r="BE150"/>
  <c r="BE170"/>
  <c r="BE218"/>
  <c r="BE231"/>
  <c r="BE258"/>
  <c r="BE280"/>
  <c r="BE340"/>
  <c r="BE346"/>
  <c r="BE419"/>
  <c r="BE432"/>
  <c r="BE460"/>
  <c r="BE478"/>
  <c r="BE506"/>
  <c r="BE509"/>
  <c r="BK173"/>
  <c r="J173"/>
  <c r="J68"/>
  <c i="15" r="J56"/>
  <c r="F99"/>
  <c r="BE106"/>
  <c r="BE127"/>
  <c r="BE139"/>
  <c r="BE186"/>
  <c r="BE255"/>
  <c r="BE264"/>
  <c r="BE285"/>
  <c r="BE317"/>
  <c r="BE320"/>
  <c i="16" r="F59"/>
  <c r="BE154"/>
  <c r="BE191"/>
  <c r="BE257"/>
  <c r="BE266"/>
  <c r="BE269"/>
  <c r="BE291"/>
  <c r="BE297"/>
  <c r="BE335"/>
  <c r="BE344"/>
  <c r="BE356"/>
  <c r="BE377"/>
  <c r="BE396"/>
  <c r="BK138"/>
  <c r="J138"/>
  <c r="J67"/>
  <c i="17" r="J56"/>
  <c r="BE106"/>
  <c r="BE130"/>
  <c r="BE183"/>
  <c r="BE210"/>
  <c r="BE213"/>
  <c r="BE263"/>
  <c r="BE266"/>
  <c r="BE280"/>
  <c r="BE287"/>
  <c r="BE331"/>
  <c r="BE340"/>
  <c r="BE342"/>
  <c r="BE388"/>
  <c r="BE394"/>
  <c i="18" r="F59"/>
  <c r="BE139"/>
  <c r="BE191"/>
  <c r="BE210"/>
  <c r="BE219"/>
  <c r="BE225"/>
  <c r="BE263"/>
  <c r="BE329"/>
  <c r="BE366"/>
  <c i="19" r="BE130"/>
  <c r="BE139"/>
  <c r="BE186"/>
  <c r="BE219"/>
  <c r="BE229"/>
  <c r="BE257"/>
  <c r="BE272"/>
  <c r="BE275"/>
  <c i="20" r="BE139"/>
  <c r="BE204"/>
  <c r="BE210"/>
  <c r="BE229"/>
  <c r="BE272"/>
  <c r="BE277"/>
  <c r="BE280"/>
  <c r="BE316"/>
  <c r="BE319"/>
  <c r="BE332"/>
  <c r="BE370"/>
  <c r="BE378"/>
  <c r="BE391"/>
  <c r="BE394"/>
  <c r="BK153"/>
  <c r="J153"/>
  <c r="J68"/>
  <c i="21" r="E90"/>
  <c r="BE127"/>
  <c r="BE225"/>
  <c r="BE251"/>
  <c r="BE280"/>
  <c r="BE312"/>
  <c r="BE332"/>
  <c r="BE364"/>
  <c r="BE389"/>
  <c r="BE408"/>
  <c i="22" r="F99"/>
  <c r="BE154"/>
  <c r="BE186"/>
  <c r="BE204"/>
  <c r="BE278"/>
  <c r="BE285"/>
  <c r="BE295"/>
  <c r="BE314"/>
  <c r="BE330"/>
  <c r="BE366"/>
  <c r="BE390"/>
  <c i="23" r="BE130"/>
  <c r="BE183"/>
  <c r="BE225"/>
  <c r="BE229"/>
  <c r="BE269"/>
  <c r="BE275"/>
  <c r="BE277"/>
  <c r="BE297"/>
  <c r="BE369"/>
  <c r="BK138"/>
  <c r="J138"/>
  <c r="J67"/>
  <c r="BK328"/>
  <c r="J328"/>
  <c r="J76"/>
  <c r="BK421"/>
  <c r="J421"/>
  <c r="J80"/>
  <c i="24" r="J96"/>
  <c r="BE127"/>
  <c r="BE130"/>
  <c r="BE154"/>
  <c r="BE204"/>
  <c r="BE257"/>
  <c r="BE266"/>
  <c r="BE283"/>
  <c r="BE301"/>
  <c r="BE325"/>
  <c r="BE332"/>
  <c r="BE347"/>
  <c r="BE363"/>
  <c r="BE381"/>
  <c r="BE387"/>
  <c i="25" r="J96"/>
  <c r="BE106"/>
  <c r="BE139"/>
  <c r="BE263"/>
  <c r="BE275"/>
  <c r="BE325"/>
  <c r="BE366"/>
  <c r="BE382"/>
  <c r="BK138"/>
  <c r="J138"/>
  <c r="J67"/>
  <c r="BK153"/>
  <c r="J153"/>
  <c r="J68"/>
  <c i="26" r="E90"/>
  <c r="BE134"/>
  <c r="BE258"/>
  <c r="BE361"/>
  <c r="BE364"/>
  <c r="BE376"/>
  <c r="BE388"/>
  <c r="BE406"/>
  <c r="BE435"/>
  <c r="BK153"/>
  <c r="J153"/>
  <c r="J68"/>
  <c i="27" r="BE130"/>
  <c r="BE135"/>
  <c r="BE156"/>
  <c r="BE166"/>
  <c r="BE176"/>
  <c r="BE209"/>
  <c r="BE213"/>
  <c r="BE215"/>
  <c r="BE219"/>
  <c r="BE236"/>
  <c r="BE243"/>
  <c i="29" r="F59"/>
  <c r="BE167"/>
  <c r="BE228"/>
  <c r="BE275"/>
  <c r="BE330"/>
  <c r="BE341"/>
  <c r="BE350"/>
  <c r="BE443"/>
  <c i="30" r="J52"/>
  <c r="BE124"/>
  <c r="BE171"/>
  <c r="BE203"/>
  <c r="BE224"/>
  <c r="BE274"/>
  <c r="BE305"/>
  <c r="BE331"/>
  <c r="BE334"/>
  <c r="BE339"/>
  <c r="BE341"/>
  <c r="BE346"/>
  <c r="BE350"/>
  <c r="BE352"/>
  <c r="BE362"/>
  <c r="BE370"/>
  <c r="BK317"/>
  <c r="J317"/>
  <c r="J72"/>
  <c r="BK461"/>
  <c r="J461"/>
  <c r="J87"/>
  <c i="31" r="F59"/>
  <c r="J87"/>
  <c r="BE96"/>
  <c i="32" r="BE97"/>
  <c r="BE104"/>
  <c i="33" r="J56"/>
  <c r="BE107"/>
  <c r="BK136"/>
  <c r="J136"/>
  <c r="J69"/>
  <c i="34" r="F59"/>
  <c r="BE110"/>
  <c i="35" r="BE99"/>
  <c r="BE102"/>
  <c i="36" r="E50"/>
  <c r="F59"/>
  <c r="BE100"/>
  <c r="BE107"/>
  <c i="37" r="F98"/>
  <c r="BE145"/>
  <c r="BE222"/>
  <c r="BE254"/>
  <c r="BE260"/>
  <c r="BE273"/>
  <c i="38" r="BE130"/>
  <c r="BE163"/>
  <c i="39" r="J56"/>
  <c r="BE101"/>
  <c r="BE118"/>
  <c i="40" r="BE108"/>
  <c r="BE151"/>
  <c r="BE173"/>
  <c r="BE268"/>
  <c r="BE367"/>
  <c i="41" r="E48"/>
  <c r="J52"/>
  <c r="F55"/>
  <c i="2" r="F59"/>
  <c r="BE107"/>
  <c r="BE149"/>
  <c r="BE188"/>
  <c r="BE229"/>
  <c r="BE276"/>
  <c r="BE287"/>
  <c r="BE293"/>
  <c r="BE304"/>
  <c r="BE306"/>
  <c r="BE345"/>
  <c r="BE360"/>
  <c r="BE416"/>
  <c r="BE439"/>
  <c r="BE441"/>
  <c r="BE476"/>
  <c i="3" r="BE96"/>
  <c r="BE134"/>
  <c i="4" r="E80"/>
  <c r="F89"/>
  <c r="BK128"/>
  <c r="J128"/>
  <c r="J69"/>
  <c r="BK135"/>
  <c r="J135"/>
  <c r="J70"/>
  <c i="5" r="J86"/>
  <c r="BE125"/>
  <c r="BE136"/>
  <c r="BK95"/>
  <c r="J95"/>
  <c r="J66"/>
  <c r="BK135"/>
  <c r="J135"/>
  <c r="J70"/>
  <c i="6" r="E50"/>
  <c r="F59"/>
  <c r="BK125"/>
  <c r="J125"/>
  <c r="J70"/>
  <c i="7" r="E50"/>
  <c r="F59"/>
  <c r="BE120"/>
  <c i="8" r="BE153"/>
  <c r="BE231"/>
  <c r="BE238"/>
  <c r="BE252"/>
  <c r="BE266"/>
  <c r="BE286"/>
  <c r="BE361"/>
  <c r="BE367"/>
  <c r="BE379"/>
  <c r="BE393"/>
  <c i="9" r="BE178"/>
  <c r="BE183"/>
  <c r="BE230"/>
  <c r="BE256"/>
  <c r="BE357"/>
  <c r="BE373"/>
  <c r="BE389"/>
  <c r="BE400"/>
  <c r="BE429"/>
  <c i="10" r="J98"/>
  <c r="BE141"/>
  <c r="BE207"/>
  <c r="BE267"/>
  <c r="BE279"/>
  <c r="BE293"/>
  <c r="BE306"/>
  <c r="BE353"/>
  <c r="BE399"/>
  <c r="BE402"/>
  <c r="BE450"/>
  <c r="BK140"/>
  <c r="J140"/>
  <c r="J67"/>
  <c i="11" r="F59"/>
  <c r="BE158"/>
  <c r="BE180"/>
  <c r="BE212"/>
  <c r="BE237"/>
  <c r="BE255"/>
  <c r="BE260"/>
  <c r="BE264"/>
  <c r="BE292"/>
  <c r="BE295"/>
  <c r="BE361"/>
  <c r="BE381"/>
  <c r="BE422"/>
  <c i="12" r="BE149"/>
  <c r="BE213"/>
  <c r="BE273"/>
  <c r="BE295"/>
  <c r="BE313"/>
  <c r="BE410"/>
  <c r="BE436"/>
  <c r="BE447"/>
  <c i="13" r="J56"/>
  <c r="F59"/>
  <c r="BE220"/>
  <c r="BE237"/>
  <c r="BE272"/>
  <c r="BE303"/>
  <c r="BE314"/>
  <c r="BE334"/>
  <c r="BE340"/>
  <c r="BE397"/>
  <c r="BE429"/>
  <c r="BE434"/>
  <c i="14" r="J56"/>
  <c r="BE159"/>
  <c r="BE246"/>
  <c r="BE295"/>
  <c r="BE300"/>
  <c r="BE421"/>
  <c r="BE456"/>
  <c r="BE465"/>
  <c r="BE493"/>
  <c r="BK217"/>
  <c r="J217"/>
  <c r="J70"/>
  <c i="15" r="BE196"/>
  <c r="BE275"/>
  <c r="BE307"/>
  <c r="BE329"/>
  <c r="BK326"/>
  <c r="J326"/>
  <c r="J76"/>
  <c i="16" r="J56"/>
  <c r="E90"/>
  <c r="BE178"/>
  <c r="BE196"/>
  <c r="BE283"/>
  <c r="BE329"/>
  <c r="BE337"/>
  <c r="BE359"/>
  <c r="BE380"/>
  <c r="BE383"/>
  <c r="BE398"/>
  <c i="17" r="E90"/>
  <c r="BE134"/>
  <c r="BE150"/>
  <c r="BE178"/>
  <c r="BE196"/>
  <c r="BE219"/>
  <c r="BE257"/>
  <c r="BE272"/>
  <c r="BE306"/>
  <c r="BE370"/>
  <c i="18" r="BE178"/>
  <c r="BE236"/>
  <c r="BE257"/>
  <c r="BE278"/>
  <c r="BE299"/>
  <c r="BE304"/>
  <c r="BE314"/>
  <c r="BE333"/>
  <c r="BE373"/>
  <c r="BK326"/>
  <c r="J326"/>
  <c r="J76"/>
  <c i="19" r="E50"/>
  <c r="BE277"/>
  <c r="BE283"/>
  <c r="BE291"/>
  <c r="BE316"/>
  <c r="BE325"/>
  <c r="BE329"/>
  <c r="BE332"/>
  <c r="BE360"/>
  <c r="BE364"/>
  <c r="BE393"/>
  <c r="BE396"/>
  <c r="BE424"/>
  <c r="BE431"/>
  <c r="BE440"/>
  <c i="20" r="E50"/>
  <c r="J96"/>
  <c r="BE130"/>
  <c r="BE178"/>
  <c r="BE196"/>
  <c r="BE213"/>
  <c r="BE225"/>
  <c r="BE291"/>
  <c r="BE309"/>
  <c r="BE312"/>
  <c r="BE344"/>
  <c r="BE385"/>
  <c i="21" r="BE154"/>
  <c r="BE204"/>
  <c r="BE263"/>
  <c r="BE272"/>
  <c r="BE275"/>
  <c r="BE287"/>
  <c r="BE306"/>
  <c r="BE309"/>
  <c r="BE319"/>
  <c r="BE341"/>
  <c r="BE344"/>
  <c r="BE353"/>
  <c r="BE368"/>
  <c i="22" r="E50"/>
  <c r="J56"/>
  <c r="BE130"/>
  <c r="BE150"/>
  <c r="BE196"/>
  <c r="BE225"/>
  <c r="BE299"/>
  <c r="BE307"/>
  <c r="BE317"/>
  <c r="BE320"/>
  <c i="23" r="J56"/>
  <c r="F59"/>
  <c r="BE127"/>
  <c r="BE139"/>
  <c r="BE154"/>
  <c r="BE178"/>
  <c r="BE283"/>
  <c r="BE287"/>
  <c r="BE325"/>
  <c r="BE337"/>
  <c r="BE349"/>
  <c r="BE351"/>
  <c r="BE358"/>
  <c r="BE373"/>
  <c r="BE398"/>
  <c r="BK153"/>
  <c r="J153"/>
  <c r="J68"/>
  <c i="24" r="E50"/>
  <c r="F59"/>
  <c r="BE139"/>
  <c r="BE186"/>
  <c r="BE213"/>
  <c r="BE219"/>
  <c r="BE272"/>
  <c r="BE309"/>
  <c r="BE312"/>
  <c r="BE350"/>
  <c r="BE389"/>
  <c r="BE392"/>
  <c i="25" r="E50"/>
  <c r="F99"/>
  <c r="BE178"/>
  <c r="BE191"/>
  <c r="BE210"/>
  <c r="BE269"/>
  <c r="BE297"/>
  <c r="BE312"/>
  <c r="BE332"/>
  <c r="BE342"/>
  <c r="BE369"/>
  <c r="BE376"/>
  <c i="26" r="BE106"/>
  <c r="BE191"/>
  <c r="BE194"/>
  <c r="BE204"/>
  <c r="BE276"/>
  <c r="BE279"/>
  <c r="BE298"/>
  <c r="BE329"/>
  <c r="BE339"/>
  <c r="BE347"/>
  <c r="BE349"/>
  <c r="BE383"/>
  <c r="BE400"/>
  <c r="BE438"/>
  <c r="BE455"/>
  <c r="BE465"/>
  <c i="27" r="E86"/>
  <c r="F95"/>
  <c r="BE126"/>
  <c r="BE188"/>
  <c r="BE222"/>
  <c r="BE237"/>
  <c r="BE239"/>
  <c r="BE241"/>
  <c i="28" r="BK257"/>
  <c r="J257"/>
  <c r="J74"/>
  <c i="29" r="BE152"/>
  <c r="BE217"/>
  <c r="BE235"/>
  <c r="BE263"/>
  <c r="BE266"/>
  <c r="BE285"/>
  <c r="BE301"/>
  <c r="BE315"/>
  <c r="BE328"/>
  <c r="BE362"/>
  <c r="BE371"/>
  <c r="BE425"/>
  <c r="BE445"/>
  <c r="BE474"/>
  <c r="BE505"/>
  <c r="BE520"/>
  <c r="BK162"/>
  <c r="J162"/>
  <c r="J67"/>
  <c i="30" r="E97"/>
  <c r="BE118"/>
  <c r="BE127"/>
  <c r="BE140"/>
  <c r="BE153"/>
  <c r="BE165"/>
  <c r="BE182"/>
  <c r="BE230"/>
  <c r="BE253"/>
  <c r="BE264"/>
  <c r="BE289"/>
  <c r="BE299"/>
  <c r="BE311"/>
  <c r="BE336"/>
  <c r="BE354"/>
  <c r="BE367"/>
  <c r="BE412"/>
  <c r="BE433"/>
  <c r="BE452"/>
  <c r="BK406"/>
  <c r="J406"/>
  <c r="J81"/>
  <c r="BK455"/>
  <c r="J455"/>
  <c r="J86"/>
  <c i="31" r="BE119"/>
  <c r="BE155"/>
  <c r="BE160"/>
  <c i="32" r="F59"/>
  <c i="33" r="F59"/>
  <c r="BE111"/>
  <c i="34" r="J85"/>
  <c r="BE117"/>
  <c i="35" r="E78"/>
  <c r="BE109"/>
  <c r="BK112"/>
  <c r="J112"/>
  <c r="J66"/>
  <c r="BK116"/>
  <c r="BK115"/>
  <c r="J115"/>
  <c r="J67"/>
  <c i="36" r="J56"/>
  <c r="BE93"/>
  <c r="BE104"/>
  <c i="37" r="BE196"/>
  <c r="BE213"/>
  <c r="BE218"/>
  <c r="BE229"/>
  <c r="BE244"/>
  <c r="BE275"/>
  <c i="38" r="J56"/>
  <c r="BE113"/>
  <c r="BE158"/>
  <c r="BE169"/>
  <c r="BE181"/>
  <c r="BK200"/>
  <c r="J200"/>
  <c r="J69"/>
  <c r="BK204"/>
  <c r="J204"/>
  <c r="J71"/>
  <c i="39" r="BE105"/>
  <c r="BK121"/>
  <c r="J121"/>
  <c r="J68"/>
  <c i="40" r="BE245"/>
  <c r="BE262"/>
  <c r="BE277"/>
  <c r="BE306"/>
  <c r="BE312"/>
  <c r="BE346"/>
  <c r="BE361"/>
  <c r="BE372"/>
  <c r="BE378"/>
  <c r="BE386"/>
  <c r="BE402"/>
  <c r="BE420"/>
  <c r="BE424"/>
  <c r="BE431"/>
  <c r="BE440"/>
  <c r="BE451"/>
  <c r="BE454"/>
  <c r="BE468"/>
  <c r="BE489"/>
  <c r="BE509"/>
  <c r="BE511"/>
  <c r="BE558"/>
  <c r="BE591"/>
  <c r="BE594"/>
  <c r="BE600"/>
  <c r="BE602"/>
  <c r="BE604"/>
  <c r="BE607"/>
  <c r="BK606"/>
  <c r="J606"/>
  <c r="J82"/>
  <c i="2" r="J97"/>
  <c r="BE215"/>
  <c r="BE283"/>
  <c r="BE323"/>
  <c r="BE362"/>
  <c r="BE366"/>
  <c r="BE378"/>
  <c r="BE444"/>
  <c r="BE465"/>
  <c r="BE480"/>
  <c r="BE489"/>
  <c r="BK493"/>
  <c r="J493"/>
  <c r="J81"/>
  <c i="3" r="F89"/>
  <c r="BK110"/>
  <c r="J110"/>
  <c r="J67"/>
  <c i="4" r="BE120"/>
  <c r="BE125"/>
  <c i="5" r="F59"/>
  <c r="BE114"/>
  <c i="6" r="J56"/>
  <c r="BE114"/>
  <c r="BE117"/>
  <c r="BK95"/>
  <c r="J95"/>
  <c r="J66"/>
  <c i="7" r="J56"/>
  <c r="BE96"/>
  <c r="BK113"/>
  <c r="J113"/>
  <c r="J67"/>
  <c r="BK128"/>
  <c r="J128"/>
  <c r="J69"/>
  <c i="8" r="BE117"/>
  <c r="BE128"/>
  <c r="BE156"/>
  <c r="BE161"/>
  <c r="BE180"/>
  <c r="BE211"/>
  <c r="BE241"/>
  <c r="BE320"/>
  <c r="BE333"/>
  <c r="BE374"/>
  <c r="BE382"/>
  <c r="BK392"/>
  <c r="J392"/>
  <c r="J82"/>
  <c i="9" r="J98"/>
  <c r="BE134"/>
  <c r="BE141"/>
  <c r="BE196"/>
  <c r="BE202"/>
  <c r="BE312"/>
  <c r="BE331"/>
  <c r="BE335"/>
  <c r="BE375"/>
  <c r="BE382"/>
  <c r="BE408"/>
  <c r="BE421"/>
  <c i="10" r="E50"/>
  <c r="BE152"/>
  <c r="BE225"/>
  <c r="BE264"/>
  <c r="BE324"/>
  <c r="BE350"/>
  <c r="BE380"/>
  <c r="BE382"/>
  <c r="BE442"/>
  <c r="BE445"/>
  <c i="11" r="BE121"/>
  <c r="BE150"/>
  <c r="BE188"/>
  <c r="BE219"/>
  <c r="BE229"/>
  <c r="BE286"/>
  <c r="BE312"/>
  <c r="BE335"/>
  <c r="BE349"/>
  <c r="BE364"/>
  <c r="BE370"/>
  <c r="BE384"/>
  <c r="BE444"/>
  <c r="BE474"/>
  <c r="BE476"/>
  <c r="BE478"/>
  <c r="BE489"/>
  <c r="BE511"/>
  <c r="BK164"/>
  <c r="J164"/>
  <c r="J67"/>
  <c r="BK526"/>
  <c r="J526"/>
  <c r="J82"/>
  <c i="12" r="F101"/>
  <c r="BE131"/>
  <c r="BE207"/>
  <c r="BE241"/>
  <c r="BE399"/>
  <c r="BK193"/>
  <c r="J193"/>
  <c r="J70"/>
  <c i="13" r="E92"/>
  <c r="BE108"/>
  <c r="BE193"/>
  <c r="BE201"/>
  <c r="BE275"/>
  <c r="BE289"/>
  <c r="BE293"/>
  <c r="BE337"/>
  <c r="BE410"/>
  <c r="BE412"/>
  <c r="BE445"/>
  <c r="BE477"/>
  <c r="BK159"/>
  <c r="J159"/>
  <c r="J68"/>
  <c i="14" r="E92"/>
  <c r="BE147"/>
  <c r="BE223"/>
  <c r="BE254"/>
  <c r="BE314"/>
  <c r="BE329"/>
  <c r="BE333"/>
  <c r="BE337"/>
  <c r="BE353"/>
  <c r="BE381"/>
  <c r="BE451"/>
  <c i="15" r="E90"/>
  <c r="BE134"/>
  <c r="BE150"/>
  <c r="BE178"/>
  <c r="BE183"/>
  <c r="BE213"/>
  <c r="BE219"/>
  <c r="BE267"/>
  <c r="BE281"/>
  <c r="BE295"/>
  <c r="BE299"/>
  <c r="BE304"/>
  <c r="BE327"/>
  <c r="BE361"/>
  <c r="BE363"/>
  <c r="BE372"/>
  <c r="BE445"/>
  <c r="BE453"/>
  <c r="BE456"/>
  <c i="16" r="BE139"/>
  <c r="BE225"/>
  <c r="BE236"/>
  <c r="BE263"/>
  <c r="BE272"/>
  <c r="BE275"/>
  <c r="BE319"/>
  <c r="BE352"/>
  <c r="BK153"/>
  <c r="J153"/>
  <c r="J68"/>
  <c r="BK328"/>
  <c r="J328"/>
  <c r="J76"/>
  <c r="BK400"/>
  <c r="J400"/>
  <c r="J80"/>
  <c i="17" r="F99"/>
  <c r="BE154"/>
  <c r="BE186"/>
  <c r="BE191"/>
  <c r="BE204"/>
  <c r="BE225"/>
  <c r="BE251"/>
  <c r="BE269"/>
  <c r="BE350"/>
  <c r="BE375"/>
  <c r="BE378"/>
  <c r="BE381"/>
  <c r="BK138"/>
  <c r="J138"/>
  <c r="J67"/>
  <c i="18" r="E50"/>
  <c r="BE130"/>
  <c r="BE186"/>
  <c r="BE196"/>
  <c r="BE285"/>
  <c r="BE310"/>
  <c r="BE327"/>
  <c r="BE342"/>
  <c r="BK138"/>
  <c r="J138"/>
  <c r="J67"/>
  <c r="BK153"/>
  <c r="J153"/>
  <c r="J68"/>
  <c i="19" r="J56"/>
  <c r="F59"/>
  <c r="BE106"/>
  <c r="BE127"/>
  <c r="BE191"/>
  <c r="BE225"/>
  <c r="BE251"/>
  <c r="BE266"/>
  <c r="BE269"/>
  <c i="20" r="BE263"/>
  <c r="BE275"/>
  <c r="BE287"/>
  <c r="BE301"/>
  <c r="BE354"/>
  <c r="BE381"/>
  <c r="BK138"/>
  <c r="J138"/>
  <c r="J67"/>
  <c r="BK328"/>
  <c r="J328"/>
  <c r="J76"/>
  <c i="21" r="BE130"/>
  <c r="BE150"/>
  <c r="BE191"/>
  <c r="BE196"/>
  <c r="BE266"/>
  <c r="BE301"/>
  <c r="BE322"/>
  <c r="BE325"/>
  <c r="BE399"/>
  <c r="BE405"/>
  <c r="BE410"/>
  <c r="BK367"/>
  <c r="J367"/>
  <c r="J77"/>
  <c i="22" r="BE127"/>
  <c r="BE134"/>
  <c r="BE178"/>
  <c r="BE219"/>
  <c r="BE236"/>
  <c r="BE257"/>
  <c r="BE275"/>
  <c r="BE289"/>
  <c r="BE323"/>
  <c r="BE327"/>
  <c r="BE336"/>
  <c r="BE346"/>
  <c r="BE353"/>
  <c r="BE371"/>
  <c r="BE381"/>
  <c r="BE392"/>
  <c r="BK326"/>
  <c r="J326"/>
  <c r="J76"/>
  <c i="23" r="BE134"/>
  <c r="BE150"/>
  <c r="BE186"/>
  <c r="BE210"/>
  <c r="BE251"/>
  <c r="BE309"/>
  <c r="BE312"/>
  <c r="BE377"/>
  <c r="BE404"/>
  <c r="BE414"/>
  <c r="BE419"/>
  <c i="24" r="BE150"/>
  <c r="BE196"/>
  <c r="BE277"/>
  <c r="BE297"/>
  <c r="BE316"/>
  <c r="BE368"/>
  <c r="BE378"/>
  <c r="BE384"/>
  <c i="25" r="BE150"/>
  <c r="BE257"/>
  <c r="BE329"/>
  <c r="BK386"/>
  <c r="J386"/>
  <c r="J80"/>
  <c i="26" r="BE139"/>
  <c r="BE186"/>
  <c r="BE199"/>
  <c r="BE227"/>
  <c r="BE236"/>
  <c r="BE247"/>
  <c r="BE326"/>
  <c r="BE336"/>
  <c r="BE344"/>
  <c r="BE359"/>
  <c r="BE366"/>
  <c r="BE369"/>
  <c r="BE370"/>
  <c r="BE396"/>
  <c r="BE403"/>
  <c r="BE414"/>
  <c r="BE422"/>
  <c r="BE452"/>
  <c r="BE458"/>
  <c r="BE462"/>
  <c r="BE473"/>
  <c r="BK335"/>
  <c r="J335"/>
  <c r="J76"/>
  <c i="27" r="BE179"/>
  <c r="BE185"/>
  <c r="BE190"/>
  <c r="BE193"/>
  <c r="BE196"/>
  <c r="BE211"/>
  <c r="BE226"/>
  <c r="BE242"/>
  <c r="BE245"/>
  <c r="BE248"/>
  <c r="BE253"/>
  <c r="BK129"/>
  <c r="J129"/>
  <c r="J69"/>
  <c i="29" r="E50"/>
  <c r="J98"/>
  <c r="BE148"/>
  <c r="BE163"/>
  <c r="BE223"/>
  <c r="BE244"/>
  <c r="BE326"/>
  <c r="BE365"/>
  <c r="BE387"/>
  <c r="BE390"/>
  <c r="BE403"/>
  <c r="BE406"/>
  <c r="BE467"/>
  <c r="BE494"/>
  <c r="BE502"/>
  <c r="BE509"/>
  <c r="BE522"/>
  <c r="BK306"/>
  <c r="J306"/>
  <c r="J73"/>
  <c i="30" r="BE110"/>
  <c r="BE131"/>
  <c r="BE146"/>
  <c r="BE176"/>
  <c r="BE198"/>
  <c r="BE295"/>
  <c r="BE348"/>
  <c r="BE360"/>
  <c r="BE375"/>
  <c r="BE380"/>
  <c r="BE448"/>
  <c r="BK343"/>
  <c r="J343"/>
  <c r="J76"/>
  <c i="31" r="E50"/>
  <c r="BE115"/>
  <c r="BE147"/>
  <c r="BE167"/>
  <c r="BK170"/>
  <c r="J170"/>
  <c r="J71"/>
  <c i="32" r="E78"/>
  <c r="BK110"/>
  <c r="J110"/>
  <c r="J66"/>
  <c i="33" r="BE104"/>
  <c r="BE114"/>
  <c i="34" r="E79"/>
  <c r="BE94"/>
  <c r="BE128"/>
  <c i="35" r="J56"/>
  <c r="BE117"/>
  <c i="36" r="BE123"/>
  <c r="BK110"/>
  <c r="J110"/>
  <c r="J66"/>
  <c r="BK122"/>
  <c r="BK121"/>
  <c r="J121"/>
  <c r="J67"/>
  <c i="37" r="E89"/>
  <c r="BE109"/>
  <c r="BE113"/>
  <c r="BE175"/>
  <c r="BE182"/>
  <c r="BE199"/>
  <c r="BE203"/>
  <c r="BE207"/>
  <c r="BE221"/>
  <c r="BE233"/>
  <c r="BE241"/>
  <c r="BE257"/>
  <c r="BE276"/>
  <c i="38" r="BE102"/>
  <c r="BE116"/>
  <c r="BE127"/>
  <c r="BE134"/>
  <c r="BE190"/>
  <c i="39" r="E78"/>
  <c r="F87"/>
  <c r="BE98"/>
  <c r="BE112"/>
  <c i="40" r="J56"/>
  <c r="F101"/>
  <c r="BE158"/>
  <c r="BE221"/>
  <c r="BE228"/>
  <c r="BE233"/>
  <c r="BE286"/>
  <c r="BE290"/>
  <c r="BE321"/>
  <c r="BE330"/>
  <c r="BE342"/>
  <c r="BE398"/>
  <c r="BE492"/>
  <c r="BE527"/>
  <c r="BE529"/>
  <c r="BE540"/>
  <c r="BE551"/>
  <c r="BE562"/>
  <c r="BE576"/>
  <c r="BK220"/>
  <c r="J220"/>
  <c r="J69"/>
  <c i="41" r="BE90"/>
  <c i="2" r="BE138"/>
  <c r="BE185"/>
  <c r="BE198"/>
  <c r="BE212"/>
  <c r="BE221"/>
  <c r="BE308"/>
  <c r="BE316"/>
  <c r="BE319"/>
  <c r="BE326"/>
  <c r="BE332"/>
  <c r="BE347"/>
  <c r="BE355"/>
  <c r="BE372"/>
  <c r="BE399"/>
  <c r="BE412"/>
  <c r="BE423"/>
  <c r="BE425"/>
  <c r="BE448"/>
  <c r="BE455"/>
  <c r="BE470"/>
  <c i="3" r="E80"/>
  <c r="BK95"/>
  <c r="J95"/>
  <c r="J66"/>
  <c i="4" r="BE96"/>
  <c r="BE129"/>
  <c r="BK95"/>
  <c r="J95"/>
  <c r="J66"/>
  <c i="5" r="E80"/>
  <c i="6" r="BE123"/>
  <c r="BK122"/>
  <c r="J122"/>
  <c r="J69"/>
  <c i="7" r="BE129"/>
  <c r="BK135"/>
  <c r="J135"/>
  <c r="J70"/>
  <c i="8" r="E50"/>
  <c r="BE131"/>
  <c r="BE149"/>
  <c r="BE163"/>
  <c r="BE172"/>
  <c r="BE178"/>
  <c r="BE227"/>
  <c r="BE235"/>
  <c r="BE324"/>
  <c r="BE345"/>
  <c r="BE349"/>
  <c r="BE372"/>
  <c r="BE385"/>
  <c r="BE388"/>
  <c r="BE390"/>
  <c i="9" r="BE127"/>
  <c r="BE130"/>
  <c r="BE171"/>
  <c r="BE211"/>
  <c r="BE261"/>
  <c r="BE272"/>
  <c r="BE278"/>
  <c r="BE300"/>
  <c r="BE393"/>
  <c r="BE411"/>
  <c r="BE418"/>
  <c r="BK140"/>
  <c r="J140"/>
  <c r="J67"/>
  <c r="BK244"/>
  <c r="J244"/>
  <c r="J72"/>
  <c i="10" r="BE156"/>
  <c r="BE164"/>
  <c r="BE186"/>
  <c r="BE199"/>
  <c r="BE222"/>
  <c r="BE273"/>
  <c r="BE302"/>
  <c r="BE310"/>
  <c r="BE319"/>
  <c r="BE397"/>
  <c r="BE417"/>
  <c r="BE424"/>
  <c r="BE435"/>
  <c i="11" r="J56"/>
  <c r="BE176"/>
  <c r="BE224"/>
  <c r="BE442"/>
  <c r="BE452"/>
  <c r="BE456"/>
  <c r="BE467"/>
  <c r="BE469"/>
  <c r="BE483"/>
  <c r="BE504"/>
  <c r="BE517"/>
  <c i="12" r="J98"/>
  <c r="BE134"/>
  <c r="BE138"/>
  <c r="BE142"/>
  <c r="BE225"/>
  <c r="BE234"/>
  <c r="BE256"/>
  <c r="BE284"/>
  <c r="BE308"/>
  <c r="BE362"/>
  <c r="BE375"/>
  <c r="BE392"/>
  <c r="BE426"/>
  <c r="BE429"/>
  <c r="BK449"/>
  <c r="J449"/>
  <c r="J82"/>
  <c i="13" r="BE145"/>
  <c r="BE160"/>
  <c r="BE189"/>
  <c r="BE206"/>
  <c r="BE263"/>
  <c r="BE286"/>
  <c r="BE316"/>
  <c r="BE351"/>
  <c r="BE362"/>
  <c r="BE379"/>
  <c r="BE427"/>
  <c r="BE438"/>
  <c r="BE464"/>
  <c r="BE467"/>
  <c r="BE474"/>
  <c r="BK484"/>
  <c r="J484"/>
  <c r="J82"/>
  <c i="14" r="BE121"/>
  <c r="BE237"/>
  <c r="BE292"/>
  <c r="BE350"/>
  <c r="BE356"/>
  <c r="BE373"/>
  <c r="BE384"/>
  <c r="BE403"/>
  <c r="BE423"/>
  <c r="BE471"/>
  <c r="BE489"/>
  <c r="BE499"/>
  <c r="BK508"/>
  <c r="J508"/>
  <c r="J82"/>
  <c i="15" r="BE204"/>
  <c r="BE225"/>
  <c r="BE249"/>
  <c r="BE323"/>
  <c r="BE403"/>
  <c r="BE413"/>
  <c r="BE438"/>
  <c r="BE451"/>
  <c r="BK153"/>
  <c r="J153"/>
  <c r="J68"/>
  <c i="16" r="BE106"/>
  <c r="BE127"/>
  <c r="BE134"/>
  <c r="BE186"/>
  <c r="BE204"/>
  <c r="BE210"/>
  <c r="BE219"/>
  <c r="BE229"/>
  <c r="BE280"/>
  <c r="BE312"/>
  <c r="BE322"/>
  <c r="BE346"/>
  <c r="BE372"/>
  <c r="BE393"/>
  <c i="17" r="BE283"/>
  <c r="BE309"/>
  <c r="BE316"/>
  <c r="BE385"/>
  <c r="BE391"/>
  <c r="BE396"/>
  <c r="BE399"/>
  <c r="BK328"/>
  <c r="J328"/>
  <c r="J76"/>
  <c i="18" r="J56"/>
  <c r="BE127"/>
  <c i="19" r="BE154"/>
  <c r="BE178"/>
  <c r="BE210"/>
  <c r="BE263"/>
  <c r="BE309"/>
  <c r="BE312"/>
  <c r="BE322"/>
  <c r="BE369"/>
  <c r="BE400"/>
  <c r="BE427"/>
  <c r="BE437"/>
  <c r="BE442"/>
  <c r="BE445"/>
  <c i="20" r="BE106"/>
  <c r="BE154"/>
  <c r="BE183"/>
  <c r="BE191"/>
  <c r="BE219"/>
  <c r="BE251"/>
  <c r="BE266"/>
  <c r="BE269"/>
  <c r="BE322"/>
  <c r="BE350"/>
  <c r="BE357"/>
  <c r="BK398"/>
  <c r="J398"/>
  <c r="J80"/>
  <c i="21" r="J56"/>
  <c r="BE134"/>
  <c r="BE183"/>
  <c r="BE213"/>
  <c r="BE219"/>
  <c r="BE229"/>
  <c r="BE236"/>
  <c r="BE269"/>
  <c r="BE277"/>
  <c r="BE283"/>
  <c r="BE297"/>
  <c r="BE316"/>
  <c r="BE329"/>
  <c r="BE348"/>
  <c r="BE384"/>
  <c r="BE392"/>
  <c r="BE402"/>
  <c i="22" r="BE106"/>
  <c r="BE191"/>
  <c r="BE213"/>
  <c r="BE229"/>
  <c r="BE251"/>
  <c r="BE263"/>
  <c r="BE269"/>
  <c r="BE281"/>
  <c r="BE341"/>
  <c r="BK394"/>
  <c r="J394"/>
  <c r="J80"/>
  <c i="23" r="E50"/>
  <c r="BE204"/>
  <c r="BE213"/>
  <c r="BE219"/>
  <c r="BE257"/>
  <c r="BE291"/>
  <c r="BE356"/>
  <c r="BE411"/>
  <c i="24" r="BE178"/>
  <c r="BE210"/>
  <c r="BE225"/>
  <c r="BE291"/>
  <c r="BE306"/>
  <c r="BE329"/>
  <c r="BE343"/>
  <c i="25" r="BE130"/>
  <c r="BE186"/>
  <c r="BE266"/>
  <c r="BE277"/>
  <c r="BE287"/>
  <c r="BE291"/>
  <c r="BE301"/>
  <c r="BE319"/>
  <c r="BE345"/>
  <c r="BE379"/>
  <c r="BE384"/>
  <c r="BE387"/>
  <c i="26" r="F59"/>
  <c r="BE127"/>
  <c r="BE150"/>
  <c r="BE154"/>
  <c r="BE162"/>
  <c r="BE221"/>
  <c r="BE230"/>
  <c r="BE282"/>
  <c r="BE284"/>
  <c r="BE316"/>
  <c r="BE319"/>
  <c r="BE332"/>
  <c r="BE368"/>
  <c r="BE373"/>
  <c r="BE374"/>
  <c r="BE390"/>
  <c r="BE394"/>
  <c r="BE412"/>
  <c r="BE417"/>
  <c r="BE424"/>
  <c r="BE471"/>
  <c i="27" r="BE110"/>
  <c r="BE153"/>
  <c r="BE161"/>
  <c r="BE182"/>
  <c r="BE216"/>
  <c r="BE220"/>
  <c r="BE250"/>
  <c r="BE252"/>
  <c i="28" r="J56"/>
  <c r="F59"/>
  <c r="E84"/>
  <c r="BE127"/>
  <c r="BE136"/>
  <c r="BE153"/>
  <c r="BE159"/>
  <c r="BE165"/>
  <c r="BE171"/>
  <c r="BE173"/>
  <c r="BE177"/>
  <c r="BE179"/>
  <c r="BE200"/>
  <c r="BE202"/>
  <c r="BE218"/>
  <c r="BE220"/>
  <c r="BE222"/>
  <c r="BE237"/>
  <c r="BE242"/>
  <c r="BE244"/>
  <c r="BE251"/>
  <c r="BE253"/>
  <c r="BK99"/>
  <c r="J99"/>
  <c r="J66"/>
  <c i="29" r="BE108"/>
  <c r="BE175"/>
  <c r="BE249"/>
  <c r="BE257"/>
  <c r="BE272"/>
  <c r="BE319"/>
  <c r="BE338"/>
  <c r="BE356"/>
  <c r="BE383"/>
  <c r="BE386"/>
  <c r="BE423"/>
  <c r="BE427"/>
  <c r="BE460"/>
  <c r="BE469"/>
  <c r="BE512"/>
  <c r="BE515"/>
  <c r="BK524"/>
  <c r="J524"/>
  <c r="J82"/>
  <c i="30" r="F55"/>
  <c r="BE193"/>
  <c r="BE209"/>
  <c r="BE235"/>
  <c r="BE240"/>
  <c r="BE245"/>
  <c r="BE250"/>
  <c r="BE268"/>
  <c r="BE270"/>
  <c r="BE286"/>
  <c r="BE356"/>
  <c r="BE358"/>
  <c r="BE392"/>
  <c r="BE407"/>
  <c r="BE418"/>
  <c r="BE423"/>
  <c r="BE442"/>
  <c r="BK294"/>
  <c r="J294"/>
  <c r="J69"/>
  <c r="BK451"/>
  <c r="J451"/>
  <c r="J85"/>
  <c i="31" r="BE171"/>
  <c r="BK166"/>
  <c r="J166"/>
  <c r="J69"/>
  <c i="32" r="BE93"/>
  <c r="BE107"/>
  <c i="33" r="E50"/>
  <c r="BE94"/>
  <c r="BE120"/>
  <c r="BE123"/>
  <c r="BE137"/>
  <c i="34" r="BE106"/>
  <c r="BE124"/>
  <c r="BK127"/>
  <c r="J127"/>
  <c r="J69"/>
  <c i="35" r="F59"/>
  <c r="BE93"/>
  <c r="BE106"/>
  <c r="BE113"/>
  <c i="36" r="BE111"/>
  <c i="37" r="J95"/>
  <c r="BE133"/>
  <c r="BE164"/>
  <c r="BE185"/>
  <c r="BE191"/>
  <c r="BE211"/>
  <c r="BE235"/>
  <c r="BE236"/>
  <c r="BE245"/>
  <c i="38" r="E50"/>
  <c r="F59"/>
  <c r="BE96"/>
  <c r="BE173"/>
  <c r="BE177"/>
  <c r="BE186"/>
  <c r="BE201"/>
  <c i="40" r="BE236"/>
  <c r="BE254"/>
  <c r="BE271"/>
  <c r="BE338"/>
  <c r="BE405"/>
  <c r="BE429"/>
  <c r="BE478"/>
  <c r="BE482"/>
  <c r="BE513"/>
  <c r="BE587"/>
  <c i="2" r="BE126"/>
  <c r="BE161"/>
  <c r="BE193"/>
  <c r="BE206"/>
  <c r="BE224"/>
  <c r="BE254"/>
  <c r="BE259"/>
  <c r="BE279"/>
  <c r="BE297"/>
  <c r="BE336"/>
  <c r="BE427"/>
  <c r="BE453"/>
  <c r="BE459"/>
  <c r="BE486"/>
  <c r="BK335"/>
  <c r="J335"/>
  <c r="J77"/>
  <c i="3" r="BE118"/>
  <c i="4" r="BE136"/>
  <c r="BK113"/>
  <c r="J113"/>
  <c r="J67"/>
  <c i="5" r="BE96"/>
  <c r="BE120"/>
  <c r="BE129"/>
  <c r="BK113"/>
  <c r="J113"/>
  <c r="J67"/>
  <c i="6" r="BE96"/>
  <c r="BE119"/>
  <c r="BE126"/>
  <c i="7" r="BE114"/>
  <c r="BE125"/>
  <c i="8" r="F59"/>
  <c r="BE151"/>
  <c r="BE169"/>
  <c r="BE196"/>
  <c r="BE222"/>
  <c r="BE258"/>
  <c r="BE273"/>
  <c r="BE275"/>
  <c r="BE352"/>
  <c r="BE363"/>
  <c r="BE376"/>
  <c r="BK123"/>
  <c r="J123"/>
  <c r="J67"/>
  <c i="9" r="F59"/>
  <c r="BE214"/>
  <c r="BE263"/>
  <c r="BE286"/>
  <c r="BE289"/>
  <c r="BE346"/>
  <c r="BE359"/>
  <c r="BE415"/>
  <c r="BE424"/>
  <c i="10" r="BE130"/>
  <c r="BE182"/>
  <c r="BE189"/>
  <c r="BE216"/>
  <c r="BE230"/>
  <c r="BE234"/>
  <c r="BE241"/>
  <c r="BE250"/>
  <c r="BE261"/>
  <c r="BE270"/>
  <c r="BE276"/>
  <c r="BE308"/>
  <c r="BE313"/>
  <c r="BE327"/>
  <c r="BE378"/>
  <c r="BE413"/>
  <c r="BE432"/>
  <c r="BE439"/>
  <c r="BE448"/>
  <c r="BK193"/>
  <c r="J193"/>
  <c r="J70"/>
  <c i="11" r="BE108"/>
  <c r="BE165"/>
  <c r="BE216"/>
  <c r="BE243"/>
  <c r="BE252"/>
  <c r="BE271"/>
  <c r="BE298"/>
  <c r="BE306"/>
  <c r="BE316"/>
  <c r="BE346"/>
  <c r="BE454"/>
  <c r="BE471"/>
  <c r="BE485"/>
  <c r="BE501"/>
  <c r="BE520"/>
  <c r="BE522"/>
  <c r="BE524"/>
  <c r="BK179"/>
  <c r="J179"/>
  <c r="J68"/>
  <c i="12" r="BE194"/>
  <c r="BE199"/>
  <c r="BE264"/>
  <c r="BE275"/>
  <c r="BE279"/>
  <c r="BE287"/>
  <c r="BE324"/>
  <c r="BE344"/>
  <c r="BE348"/>
  <c r="BE366"/>
  <c r="BE377"/>
  <c r="BE414"/>
  <c r="BE445"/>
  <c i="13" r="BE134"/>
  <c r="BE156"/>
  <c r="BE214"/>
  <c r="BE223"/>
  <c r="BE269"/>
  <c r="BE283"/>
  <c r="BE323"/>
  <c r="BE326"/>
  <c r="BE383"/>
  <c r="BE399"/>
  <c r="BE449"/>
  <c r="BE471"/>
  <c r="BE482"/>
  <c r="BE485"/>
  <c i="14" r="BE108"/>
  <c r="BE182"/>
  <c r="BE206"/>
  <c r="BE213"/>
  <c r="BE240"/>
  <c r="BE265"/>
  <c r="BE274"/>
  <c r="BE289"/>
  <c r="BE298"/>
  <c r="BE303"/>
  <c r="BE306"/>
  <c r="BE310"/>
  <c r="BE320"/>
  <c r="BE343"/>
  <c r="BE362"/>
  <c r="BE401"/>
  <c r="BE405"/>
  <c r="BE434"/>
  <c r="BE458"/>
  <c r="BE467"/>
  <c r="BE496"/>
  <c r="BE502"/>
  <c i="15" r="BE210"/>
  <c r="BE236"/>
  <c r="BE270"/>
  <c r="BE278"/>
  <c r="BE289"/>
  <c r="BE310"/>
  <c r="BE370"/>
  <c r="BE435"/>
  <c r="BE442"/>
  <c r="BK138"/>
  <c r="J138"/>
  <c r="J67"/>
  <c i="16" r="BE150"/>
  <c r="BE183"/>
  <c r="BE213"/>
  <c r="BE287"/>
  <c r="BE306"/>
  <c r="BE325"/>
  <c r="BE390"/>
  <c i="17" r="BE127"/>
  <c r="BE229"/>
  <c r="BE236"/>
  <c r="BE277"/>
  <c r="BE291"/>
  <c r="BE322"/>
  <c r="BE329"/>
  <c r="BK153"/>
  <c r="J153"/>
  <c r="J68"/>
  <c i="18" r="BE134"/>
  <c r="BE150"/>
  <c r="BE154"/>
  <c r="BE204"/>
  <c r="BE266"/>
  <c r="BE272"/>
  <c r="BE295"/>
  <c r="BE317"/>
  <c r="BE320"/>
  <c r="BE335"/>
  <c r="BE338"/>
  <c r="BE345"/>
  <c r="BE358"/>
  <c r="BE387"/>
  <c i="19" r="BE134"/>
  <c r="BE236"/>
  <c r="BE280"/>
  <c r="BE287"/>
  <c r="BE297"/>
  <c r="BE301"/>
  <c r="BE306"/>
  <c r="BE319"/>
  <c r="BE416"/>
  <c r="BE421"/>
  <c r="BE434"/>
  <c r="BK138"/>
  <c r="J138"/>
  <c r="J67"/>
  <c i="20" r="F59"/>
  <c r="BE127"/>
  <c r="BE186"/>
  <c r="BE325"/>
  <c r="BE339"/>
  <c r="BE388"/>
  <c i="21" r="F59"/>
  <c r="BE106"/>
  <c r="BE139"/>
  <c r="BE291"/>
  <c r="BE371"/>
  <c r="BE395"/>
  <c r="BE413"/>
  <c r="BK138"/>
  <c r="J138"/>
  <c r="J67"/>
  <c r="BK412"/>
  <c r="J412"/>
  <c r="J80"/>
  <c i="22" r="BE266"/>
  <c r="BE310"/>
  <c r="BE350"/>
  <c r="BE374"/>
  <c r="BE377"/>
  <c r="BE384"/>
  <c r="BE395"/>
  <c i="23" r="BE191"/>
  <c r="BE196"/>
  <c r="BE236"/>
  <c r="BE263"/>
  <c r="BE266"/>
  <c r="BE301"/>
  <c r="BE306"/>
  <c r="BE316"/>
  <c r="BE319"/>
  <c r="BE331"/>
  <c r="BE380"/>
  <c r="BE401"/>
  <c r="BE408"/>
  <c r="BE422"/>
  <c i="24" r="BE106"/>
  <c r="BE134"/>
  <c r="BE183"/>
  <c r="BE229"/>
  <c r="BE269"/>
  <c r="BE275"/>
  <c r="BE287"/>
  <c r="BE319"/>
  <c r="BE374"/>
  <c r="BK138"/>
  <c r="J138"/>
  <c r="J67"/>
  <c r="BK328"/>
  <c r="J328"/>
  <c r="J76"/>
  <c i="25" r="BE154"/>
  <c r="BE183"/>
  <c r="BE204"/>
  <c r="BE213"/>
  <c r="BE219"/>
  <c r="BE225"/>
  <c r="BE229"/>
  <c r="BE236"/>
  <c r="BE251"/>
  <c r="BE280"/>
  <c r="BE309"/>
  <c r="BE316"/>
  <c r="BE322"/>
  <c r="BE363"/>
  <c i="26" r="BE218"/>
  <c r="BE240"/>
  <c r="BE273"/>
  <c r="BE287"/>
  <c r="BE290"/>
  <c r="BE308"/>
  <c r="BE323"/>
  <c r="BE371"/>
  <c r="BE382"/>
  <c r="BE476"/>
  <c r="BK475"/>
  <c r="J475"/>
  <c r="J80"/>
  <c i="27" r="J56"/>
  <c r="BE122"/>
  <c r="BE172"/>
  <c r="BE204"/>
  <c r="BE218"/>
  <c r="BE228"/>
  <c r="BE233"/>
  <c r="BE240"/>
  <c r="BE244"/>
  <c r="BE247"/>
  <c r="BE249"/>
  <c r="BE251"/>
  <c i="28" r="BK103"/>
  <c r="J103"/>
  <c r="J67"/>
  <c r="BK130"/>
  <c r="J130"/>
  <c r="J69"/>
  <c i="29" r="BE121"/>
  <c r="BE145"/>
  <c r="BE193"/>
  <c r="BE307"/>
  <c r="BE335"/>
  <c r="BE359"/>
  <c r="BE381"/>
  <c r="BE389"/>
  <c r="BE392"/>
  <c r="BE393"/>
  <c r="BE476"/>
  <c r="BE480"/>
  <c r="BE499"/>
  <c r="BE518"/>
  <c r="BE525"/>
  <c r="BK216"/>
  <c r="J216"/>
  <c r="J69"/>
  <c i="30" r="BE135"/>
  <c r="BE159"/>
  <c r="BE187"/>
  <c r="BE280"/>
  <c r="BE318"/>
  <c r="BE324"/>
  <c r="BE383"/>
  <c r="BE386"/>
  <c r="BE398"/>
  <c r="BE428"/>
  <c r="BE438"/>
  <c r="BK330"/>
  <c r="J330"/>
  <c r="J73"/>
  <c r="BK447"/>
  <c r="J447"/>
  <c r="J84"/>
  <c i="31" r="BE131"/>
  <c r="BE136"/>
  <c r="BE144"/>
  <c i="32" r="J84"/>
  <c r="BE116"/>
  <c r="BE123"/>
  <c i="34" r="BE103"/>
  <c r="BE120"/>
  <c r="BK123"/>
  <c r="J123"/>
  <c r="J67"/>
  <c i="36" r="BE97"/>
  <c i="37" r="BE125"/>
  <c r="BE129"/>
  <c r="BE151"/>
  <c r="BE159"/>
  <c r="BE169"/>
  <c r="BE215"/>
  <c r="BE224"/>
  <c r="BE246"/>
  <c r="BE262"/>
  <c r="BK240"/>
  <c r="J240"/>
  <c r="J75"/>
  <c i="38" r="BE108"/>
  <c r="BE121"/>
  <c r="BE124"/>
  <c r="BE143"/>
  <c r="BE150"/>
  <c i="39" r="BE115"/>
  <c r="BK114"/>
  <c r="J114"/>
  <c r="J67"/>
  <c i="40" r="E50"/>
  <c r="BE124"/>
  <c r="BE147"/>
  <c r="BE169"/>
  <c r="BE197"/>
  <c r="BE240"/>
  <c r="BE280"/>
  <c r="BE324"/>
  <c r="BE327"/>
  <c r="BE335"/>
  <c r="BE363"/>
  <c r="BE369"/>
  <c r="BE375"/>
  <c r="BE383"/>
  <c r="BE395"/>
  <c r="BE415"/>
  <c r="BE417"/>
  <c r="BE421"/>
  <c r="BE427"/>
  <c r="BE457"/>
  <c r="BE480"/>
  <c r="BE531"/>
  <c r="BE542"/>
  <c r="BE544"/>
  <c r="BE549"/>
  <c r="BE556"/>
  <c r="BE581"/>
  <c r="BE597"/>
  <c r="BK401"/>
  <c r="J401"/>
  <c r="J78"/>
  <c i="41" r="BE84"/>
  <c r="BE86"/>
  <c r="BE88"/>
  <c i="2" r="BE153"/>
  <c r="BE233"/>
  <c r="BE240"/>
  <c r="BE273"/>
  <c r="BE375"/>
  <c r="BE397"/>
  <c r="BE401"/>
  <c r="BE437"/>
  <c r="BE473"/>
  <c r="BE483"/>
  <c r="BE491"/>
  <c r="BE494"/>
  <c i="3" r="J56"/>
  <c r="BE123"/>
  <c r="BE127"/>
  <c r="BK133"/>
  <c r="J133"/>
  <c r="J70"/>
  <c i="4" r="BE114"/>
  <c i="5" r="BK128"/>
  <c r="J128"/>
  <c r="J69"/>
  <c i="6" r="BK113"/>
  <c r="J113"/>
  <c r="J67"/>
  <c i="7" r="BE136"/>
  <c i="8" r="BE110"/>
  <c r="BE189"/>
  <c r="BE229"/>
  <c r="BE244"/>
  <c r="BE255"/>
  <c r="BE284"/>
  <c r="BE309"/>
  <c r="BE322"/>
  <c r="BE335"/>
  <c r="BE356"/>
  <c r="BE370"/>
  <c r="BK210"/>
  <c r="J210"/>
  <c r="J72"/>
  <c i="9" r="BE153"/>
  <c r="BE223"/>
  <c r="BE245"/>
  <c r="BE265"/>
  <c r="BE269"/>
  <c r="BE275"/>
  <c r="BE297"/>
  <c r="BE309"/>
  <c r="BE348"/>
  <c r="BE361"/>
  <c r="BE378"/>
  <c r="BE405"/>
  <c r="BE426"/>
  <c r="BK428"/>
  <c r="J428"/>
  <c r="J82"/>
  <c i="10" r="BE108"/>
  <c r="BE283"/>
  <c r="BE287"/>
  <c r="BE333"/>
  <c r="BE338"/>
  <c r="BE429"/>
  <c r="BE453"/>
  <c r="BK155"/>
  <c r="J155"/>
  <c r="J68"/>
  <c i="11" r="BE154"/>
  <c r="BE246"/>
  <c r="BE280"/>
  <c r="BE301"/>
  <c r="BE304"/>
  <c r="BE309"/>
  <c r="BE320"/>
  <c r="BE330"/>
  <c r="BE337"/>
  <c r="BE343"/>
  <c r="BE367"/>
  <c r="BE373"/>
  <c r="BE424"/>
  <c r="BE426"/>
  <c r="BE496"/>
  <c r="BE514"/>
  <c i="12" r="BE108"/>
  <c r="BE182"/>
  <c r="BE186"/>
  <c r="BE189"/>
  <c r="BE216"/>
  <c r="BE222"/>
  <c r="BE230"/>
  <c r="BE250"/>
  <c r="BE268"/>
  <c r="BE277"/>
  <c r="BE281"/>
  <c r="BE290"/>
  <c r="BE316"/>
  <c r="BE364"/>
  <c r="BE379"/>
  <c r="BE394"/>
  <c r="BE396"/>
  <c r="BE403"/>
  <c r="BE408"/>
  <c r="BE421"/>
  <c r="BE432"/>
  <c r="BK255"/>
  <c r="J255"/>
  <c r="J72"/>
  <c i="13" r="BE196"/>
  <c r="BE229"/>
  <c r="BE232"/>
  <c r="BE241"/>
  <c r="BE257"/>
  <c r="BE297"/>
  <c r="BE312"/>
  <c r="BE318"/>
  <c r="BE381"/>
  <c r="BE414"/>
  <c r="BE431"/>
  <c r="BE436"/>
  <c r="BE443"/>
  <c r="BE480"/>
  <c i="14" r="BE124"/>
  <c r="BE154"/>
  <c r="BE174"/>
  <c r="BE210"/>
  <c r="BE249"/>
  <c r="BE286"/>
  <c r="BE324"/>
  <c r="BE331"/>
  <c r="BE335"/>
  <c r="BE359"/>
  <c r="BE365"/>
  <c r="BE370"/>
  <c r="BE436"/>
  <c r="BE449"/>
  <c r="BE453"/>
  <c r="BE483"/>
  <c r="BE486"/>
  <c r="BE504"/>
  <c i="15" r="BE130"/>
  <c r="BE154"/>
  <c r="BE191"/>
  <c r="BE229"/>
  <c r="BE261"/>
  <c r="BE273"/>
  <c r="BE314"/>
  <c r="BE409"/>
  <c r="BE416"/>
  <c r="BE427"/>
  <c r="BE432"/>
  <c r="BE448"/>
  <c r="BK455"/>
  <c r="J455"/>
  <c r="J80"/>
  <c i="16" r="BE130"/>
  <c r="BE251"/>
  <c r="BE277"/>
  <c r="BE301"/>
  <c r="BE309"/>
  <c r="BE316"/>
  <c r="BE331"/>
  <c r="BE387"/>
  <c r="BE401"/>
  <c i="17" r="BE139"/>
  <c r="BE275"/>
  <c r="BE297"/>
  <c r="BE301"/>
  <c r="BE312"/>
  <c r="BE319"/>
  <c r="BE325"/>
  <c r="BE354"/>
  <c r="BE357"/>
  <c r="BK398"/>
  <c r="J398"/>
  <c r="J80"/>
  <c i="18" r="BE106"/>
  <c r="BE183"/>
  <c r="BE213"/>
  <c r="BE229"/>
  <c r="BE251"/>
  <c r="BE269"/>
  <c r="BE275"/>
  <c r="BE281"/>
  <c r="BE289"/>
  <c r="BE307"/>
  <c r="BE323"/>
  <c r="BE363"/>
  <c r="BE369"/>
  <c r="BE376"/>
  <c r="BE379"/>
  <c r="BE382"/>
  <c r="BE384"/>
  <c r="BK386"/>
  <c r="J386"/>
  <c r="J80"/>
  <c i="19" r="BE150"/>
  <c r="BE183"/>
  <c r="BE196"/>
  <c r="BE204"/>
  <c r="BE213"/>
  <c r="BE357"/>
  <c r="BE403"/>
  <c r="BK153"/>
  <c r="J153"/>
  <c r="J68"/>
  <c r="BK399"/>
  <c r="J399"/>
  <c r="J77"/>
  <c r="BK444"/>
  <c r="J444"/>
  <c r="J80"/>
  <c i="20" r="BE134"/>
  <c r="BE150"/>
  <c r="BE236"/>
  <c r="BE257"/>
  <c r="BE283"/>
  <c r="BE297"/>
  <c r="BE306"/>
  <c r="BE329"/>
  <c r="BE375"/>
  <c r="BE396"/>
  <c r="BE399"/>
  <c i="21" r="BE178"/>
  <c r="BE186"/>
  <c r="BE210"/>
  <c r="BE257"/>
  <c r="BE361"/>
  <c r="BK153"/>
  <c r="J153"/>
  <c r="J68"/>
  <c i="22" r="BE139"/>
  <c r="BE183"/>
  <c r="BE210"/>
  <c r="BE272"/>
  <c r="BE304"/>
  <c r="BE387"/>
  <c r="BK138"/>
  <c r="J138"/>
  <c r="J67"/>
  <c r="BK153"/>
  <c r="J153"/>
  <c r="J68"/>
  <c i="23" r="BE106"/>
  <c r="BE272"/>
  <c r="BE280"/>
  <c r="BE322"/>
  <c r="BE329"/>
  <c r="BE335"/>
  <c r="BE393"/>
  <c r="BE417"/>
  <c i="24" r="BE191"/>
  <c r="BE236"/>
  <c r="BE251"/>
  <c r="BE263"/>
  <c r="BE280"/>
  <c r="BE322"/>
  <c r="BE371"/>
  <c r="BK153"/>
  <c r="J153"/>
  <c r="J68"/>
  <c r="BK391"/>
  <c r="J391"/>
  <c r="J80"/>
  <c i="25" r="BE127"/>
  <c r="BE134"/>
  <c r="BE196"/>
  <c r="BE272"/>
  <c r="BE283"/>
  <c r="BE306"/>
  <c r="BE338"/>
  <c r="BE358"/>
  <c r="BE373"/>
  <c r="BK328"/>
  <c r="J328"/>
  <c r="J76"/>
  <c i="26" r="J56"/>
  <c r="BE130"/>
  <c r="BE212"/>
  <c r="BE264"/>
  <c r="BE270"/>
  <c r="BE294"/>
  <c r="BE304"/>
  <c r="BE313"/>
  <c r="BE429"/>
  <c r="BE447"/>
  <c r="BE468"/>
  <c r="BK138"/>
  <c r="J138"/>
  <c r="J67"/>
  <c i="27" r="BE102"/>
  <c r="BE106"/>
  <c r="BE142"/>
  <c r="BE148"/>
  <c r="BE200"/>
  <c r="BE224"/>
  <c r="BE227"/>
  <c r="BE238"/>
  <c r="BE246"/>
  <c r="BK109"/>
  <c r="J109"/>
  <c r="J67"/>
  <c r="BK232"/>
  <c r="J232"/>
  <c r="J75"/>
  <c i="28" r="BE100"/>
  <c r="BE104"/>
  <c r="BE122"/>
  <c r="BE131"/>
  <c r="BE144"/>
  <c r="BE150"/>
  <c r="BE175"/>
  <c r="BE183"/>
  <c r="BE204"/>
  <c r="BE235"/>
  <c r="BE239"/>
  <c r="BE246"/>
  <c r="BE258"/>
  <c i="29" r="BE124"/>
  <c r="BE156"/>
  <c r="BE231"/>
  <c r="BE240"/>
  <c r="BE281"/>
  <c r="BE324"/>
  <c r="BE332"/>
  <c r="BE346"/>
  <c r="BE353"/>
  <c r="BE369"/>
  <c r="BE396"/>
  <c r="BE441"/>
  <c r="BE458"/>
  <c r="BE462"/>
  <c r="BE465"/>
  <c r="BK368"/>
  <c r="J368"/>
  <c r="J78"/>
  <c i="30" r="BE214"/>
  <c r="BE219"/>
  <c r="BE258"/>
  <c r="BE266"/>
  <c r="BE284"/>
  <c r="BE344"/>
  <c r="BE365"/>
  <c r="BE403"/>
  <c r="BE456"/>
  <c r="BE462"/>
  <c r="BK441"/>
  <c r="J441"/>
  <c r="J83"/>
  <c i="31" r="BE112"/>
  <c r="BE122"/>
  <c r="BE128"/>
  <c i="32" r="BE100"/>
  <c r="BE111"/>
  <c r="BK122"/>
  <c r="J122"/>
  <c r="J68"/>
  <c i="33" r="BE128"/>
  <c r="BE134"/>
  <c r="BK133"/>
  <c r="J133"/>
  <c r="J67"/>
  <c i="34" r="BE100"/>
  <c r="BE113"/>
  <c i="36" r="BE116"/>
  <c i="37" r="BE105"/>
  <c r="BE138"/>
  <c r="BE156"/>
  <c r="BE179"/>
  <c r="BE188"/>
  <c r="BE193"/>
  <c r="BE217"/>
  <c r="BE220"/>
  <c r="BE226"/>
  <c r="BE249"/>
  <c r="BE265"/>
  <c i="38" r="BE139"/>
  <c r="BE195"/>
  <c r="BE205"/>
  <c r="BK142"/>
  <c r="J142"/>
  <c r="J66"/>
  <c i="39" r="BE93"/>
  <c r="BE108"/>
  <c r="BE122"/>
  <c r="BK111"/>
  <c r="J111"/>
  <c r="J66"/>
  <c i="40" r="BE121"/>
  <c r="BE144"/>
  <c r="BE181"/>
  <c r="BE249"/>
  <c r="BE318"/>
  <c r="BE332"/>
  <c r="BE352"/>
  <c r="BE356"/>
  <c r="BE365"/>
  <c r="BE389"/>
  <c r="BE392"/>
  <c r="BE403"/>
  <c r="BE423"/>
  <c r="BE436"/>
  <c r="BE443"/>
  <c r="BE447"/>
  <c r="BE449"/>
  <c r="BE466"/>
  <c r="BE471"/>
  <c r="BE547"/>
  <c r="BE584"/>
  <c i="41" r="BE82"/>
  <c i="4" r="F37"/>
  <c i="1" r="BB58"/>
  <c i="10" r="F37"/>
  <c i="1" r="BB64"/>
  <c i="15" r="F36"/>
  <c i="1" r="BA70"/>
  <c i="25" r="F38"/>
  <c i="1" r="BC80"/>
  <c i="29" r="F37"/>
  <c i="1" r="BB86"/>
  <c i="33" r="J36"/>
  <c i="1" r="AW91"/>
  <c i="35" r="F36"/>
  <c i="1" r="BA93"/>
  <c i="38" r="J36"/>
  <c i="1" r="AW96"/>
  <c i="11" r="F39"/>
  <c i="1" r="BD65"/>
  <c i="17" r="F38"/>
  <c i="1" r="BC72"/>
  <c i="22" r="F39"/>
  <c i="1" r="BD77"/>
  <c i="30" r="F36"/>
  <c i="1" r="BC88"/>
  <c i="37" r="F37"/>
  <c i="1" r="BB95"/>
  <c i="39" r="J36"/>
  <c i="1" r="AW97"/>
  <c i="5" r="F38"/>
  <c i="1" r="BC59"/>
  <c i="8" r="F38"/>
  <c i="1" r="BC62"/>
  <c i="11" r="F38"/>
  <c i="1" r="BC65"/>
  <c i="15" r="F38"/>
  <c i="1" r="BC70"/>
  <c i="17" r="F36"/>
  <c i="1" r="BA72"/>
  <c i="21" r="J36"/>
  <c i="1" r="AW76"/>
  <c i="26" r="F39"/>
  <c i="1" r="BD82"/>
  <c r="BD81"/>
  <c i="38" r="F37"/>
  <c i="1" r="BB96"/>
  <c i="2" r="F39"/>
  <c i="1" r="BD56"/>
  <c i="19" r="J36"/>
  <c i="1" r="AW74"/>
  <c i="27" r="J36"/>
  <c i="1" r="AW84"/>
  <c i="28" r="J36"/>
  <c i="1" r="AW85"/>
  <c i="31" r="F36"/>
  <c i="1" r="BA89"/>
  <c i="34" r="F37"/>
  <c i="1" r="BB92"/>
  <c i="17" r="F39"/>
  <c i="1" r="BD72"/>
  <c i="24" r="F36"/>
  <c i="1" r="BA79"/>
  <c i="7" r="F39"/>
  <c i="1" r="BD61"/>
  <c i="12" r="J36"/>
  <c i="1" r="AW66"/>
  <c i="15" r="F37"/>
  <c i="1" r="BB70"/>
  <c i="30" r="F34"/>
  <c i="1" r="BA88"/>
  <c i="31" r="F38"/>
  <c i="1" r="BC89"/>
  <c i="40" r="J36"/>
  <c i="1" r="AW99"/>
  <c i="5" r="J36"/>
  <c i="1" r="AW59"/>
  <c i="21" r="F38"/>
  <c i="1" r="BC76"/>
  <c i="24" r="F38"/>
  <c i="1" r="BC79"/>
  <c i="27" r="F37"/>
  <c i="1" r="BB84"/>
  <c i="34" r="F36"/>
  <c i="1" r="BA92"/>
  <c i="4" r="F38"/>
  <c i="1" r="BC58"/>
  <c i="7" r="J36"/>
  <c i="1" r="AW61"/>
  <c i="12" r="F37"/>
  <c i="1" r="BB66"/>
  <c i="32" r="F37"/>
  <c i="1" r="BB90"/>
  <c i="35" r="F38"/>
  <c i="1" r="BC93"/>
  <c i="37" r="F36"/>
  <c i="1" r="BA95"/>
  <c i="7" r="F38"/>
  <c i="1" r="BC61"/>
  <c i="12" r="F38"/>
  <c i="1" r="BC66"/>
  <c i="14" r="J36"/>
  <c i="1" r="AW68"/>
  <c i="20" r="J36"/>
  <c i="1" r="AW75"/>
  <c i="25" r="J36"/>
  <c i="1" r="AW80"/>
  <c i="33" r="F37"/>
  <c i="1" r="BB91"/>
  <c i="37" r="J36"/>
  <c i="1" r="AW95"/>
  <c i="4" r="J36"/>
  <c i="1" r="AW58"/>
  <c i="15" r="J36"/>
  <c i="1" r="AW70"/>
  <c i="18" r="F36"/>
  <c i="1" r="BA73"/>
  <c i="22" r="F36"/>
  <c i="1" r="BA77"/>
  <c i="28" r="F36"/>
  <c i="1" r="BA85"/>
  <c i="40" r="F37"/>
  <c i="1" r="BB99"/>
  <c r="BB98"/>
  <c r="AX98"/>
  <c i="13" r="F37"/>
  <c i="1" r="BB67"/>
  <c i="36" r="F38"/>
  <c i="1" r="BC94"/>
  <c i="2" r="F38"/>
  <c i="1" r="BC56"/>
  <c i="21" r="F37"/>
  <c i="1" r="BB76"/>
  <c i="27" r="F39"/>
  <c i="1" r="BD84"/>
  <c i="36" r="F36"/>
  <c i="1" r="BA94"/>
  <c i="2" r="F36"/>
  <c i="1" r="BA56"/>
  <c i="13" r="F38"/>
  <c i="1" r="BC67"/>
  <c i="17" r="F37"/>
  <c i="1" r="BB72"/>
  <c i="20" r="F38"/>
  <c i="1" r="BC75"/>
  <c i="22" r="F38"/>
  <c i="1" r="BC77"/>
  <c i="14" r="F39"/>
  <c i="1" r="BD68"/>
  <c i="25" r="F36"/>
  <c i="1" r="BA80"/>
  <c i="34" r="F38"/>
  <c i="1" r="BC92"/>
  <c i="39" r="F37"/>
  <c i="1" r="BB97"/>
  <c i="40" r="F38"/>
  <c i="1" r="BC99"/>
  <c r="BC98"/>
  <c r="AY98"/>
  <c i="6" r="J36"/>
  <c i="1" r="AW60"/>
  <c i="23" r="F39"/>
  <c i="1" r="BD78"/>
  <c i="28" r="F39"/>
  <c i="1" r="BD85"/>
  <c i="33" r="F39"/>
  <c i="1" r="BD91"/>
  <c i="36" r="F37"/>
  <c i="1" r="BB94"/>
  <c i="5" r="F36"/>
  <c i="1" r="BA59"/>
  <c i="8" r="J36"/>
  <c i="1" r="AW62"/>
  <c i="11" r="F36"/>
  <c i="1" r="BA65"/>
  <c i="12" r="F36"/>
  <c i="1" r="BA66"/>
  <c i="16" r="F39"/>
  <c i="1" r="BD71"/>
  <c i="20" r="F37"/>
  <c i="1" r="BB75"/>
  <c i="31" r="F39"/>
  <c i="1" r="BD89"/>
  <c i="39" r="F39"/>
  <c i="1" r="BD97"/>
  <c i="41" r="F34"/>
  <c i="1" r="BA100"/>
  <c i="41" r="J34"/>
  <c i="1" r="AW100"/>
  <c i="4" r="F36"/>
  <c i="1" r="BA58"/>
  <c i="13" r="F39"/>
  <c i="1" r="BD67"/>
  <c i="16" r="F36"/>
  <c i="1" r="BA71"/>
  <c i="18" r="J36"/>
  <c i="1" r="AW73"/>
  <c i="20" r="F36"/>
  <c i="1" r="BA75"/>
  <c i="25" r="F37"/>
  <c i="1" r="BB80"/>
  <c i="28" r="F38"/>
  <c i="1" r="BC85"/>
  <c i="39" r="F36"/>
  <c i="1" r="BA97"/>
  <c r="AS54"/>
  <c i="3" r="F38"/>
  <c i="1" r="BC57"/>
  <c i="7" r="F36"/>
  <c i="1" r="BA61"/>
  <c i="9" r="F38"/>
  <c i="1" r="BC63"/>
  <c i="12" r="F39"/>
  <c i="1" r="BD66"/>
  <c i="18" r="F39"/>
  <c i="1" r="BD73"/>
  <c i="23" r="F38"/>
  <c i="1" r="BC78"/>
  <c i="26" r="J36"/>
  <c i="1" r="AW82"/>
  <c i="32" r="F36"/>
  <c i="1" r="BA90"/>
  <c i="36" r="J36"/>
  <c i="1" r="AW94"/>
  <c i="39" r="F38"/>
  <c i="1" r="BC97"/>
  <c i="6" r="F36"/>
  <c i="1" r="BA60"/>
  <c i="9" r="F37"/>
  <c i="1" r="BB63"/>
  <c i="24" r="F37"/>
  <c i="1" r="BB79"/>
  <c i="29" r="F38"/>
  <c i="1" r="BC86"/>
  <c i="3" r="F37"/>
  <c i="1" r="BB57"/>
  <c i="5" r="F39"/>
  <c i="1" r="BD59"/>
  <c i="16" r="F37"/>
  <c i="1" r="BB71"/>
  <c i="21" r="F39"/>
  <c i="1" r="BD76"/>
  <c i="30" r="J34"/>
  <c i="1" r="AW88"/>
  <c i="2" r="F37"/>
  <c i="1" r="BB56"/>
  <c i="18" r="F38"/>
  <c i="1" r="BC73"/>
  <c i="23" r="F36"/>
  <c i="1" r="BA78"/>
  <c i="26" r="F36"/>
  <c i="1" r="BA82"/>
  <c r="BA81"/>
  <c r="AW81"/>
  <c i="35" r="J36"/>
  <c i="1" r="AW93"/>
  <c i="5" r="F37"/>
  <c i="1" r="BB59"/>
  <c i="8" r="F36"/>
  <c i="1" r="BA62"/>
  <c i="11" r="F37"/>
  <c i="1" r="BB65"/>
  <c i="22" r="F37"/>
  <c i="1" r="BB77"/>
  <c i="29" r="J36"/>
  <c i="1" r="AW86"/>
  <c i="34" r="F39"/>
  <c i="1" r="BD92"/>
  <c i="6" r="F39"/>
  <c i="1" r="BD60"/>
  <c i="8" r="F37"/>
  <c i="1" r="BB62"/>
  <c i="11" r="J36"/>
  <c i="1" r="AW65"/>
  <c i="19" r="F39"/>
  <c i="1" r="BD74"/>
  <c i="30" r="F37"/>
  <c i="1" r="BD88"/>
  <c i="40" r="F39"/>
  <c i="1" r="BD99"/>
  <c r="BD98"/>
  <c i="27" r="F36"/>
  <c i="1" r="BA84"/>
  <c i="38" r="F39"/>
  <c i="1" r="BD96"/>
  <c i="41" r="F36"/>
  <c i="1" r="BC100"/>
  <c i="4" r="F39"/>
  <c i="1" r="BD58"/>
  <c i="6" r="F38"/>
  <c i="1" r="BC60"/>
  <c i="9" r="J36"/>
  <c i="1" r="AW63"/>
  <c i="13" r="F36"/>
  <c i="1" r="BA67"/>
  <c i="18" r="F37"/>
  <c i="1" r="BB73"/>
  <c i="27" r="F38"/>
  <c i="1" r="BC84"/>
  <c i="32" r="F38"/>
  <c i="1" r="BC90"/>
  <c i="37" r="F38"/>
  <c i="1" r="BC95"/>
  <c i="17" r="J36"/>
  <c i="1" r="AW72"/>
  <c i="24" r="J36"/>
  <c i="1" r="AW79"/>
  <c i="29" r="F39"/>
  <c i="1" r="BD86"/>
  <c i="38" r="F36"/>
  <c i="1" r="BA96"/>
  <c i="3" r="F39"/>
  <c i="1" r="BD57"/>
  <c i="9" r="F39"/>
  <c i="1" r="BD63"/>
  <c i="15" r="F39"/>
  <c i="1" r="BD70"/>
  <c i="21" r="F36"/>
  <c i="1" r="BA76"/>
  <c i="41" r="F35"/>
  <c i="1" r="BB100"/>
  <c i="3" r="F36"/>
  <c i="1" r="BA57"/>
  <c i="6" r="F37"/>
  <c i="1" r="BB60"/>
  <c i="9" r="F36"/>
  <c i="1" r="BA63"/>
  <c i="14" r="F36"/>
  <c i="1" r="BA68"/>
  <c i="19" r="F36"/>
  <c i="1" r="BA74"/>
  <c i="23" r="F37"/>
  <c i="1" r="BB78"/>
  <c i="26" r="F38"/>
  <c i="1" r="BC82"/>
  <c r="BC81"/>
  <c r="AY81"/>
  <c i="32" r="F39"/>
  <c i="1" r="BD90"/>
  <c i="35" r="F39"/>
  <c i="1" r="BD93"/>
  <c i="38" r="F38"/>
  <c i="1" r="BC96"/>
  <c i="31" r="J36"/>
  <c i="1" r="AW89"/>
  <c i="2" r="J36"/>
  <c i="1" r="AW56"/>
  <c i="3" r="J36"/>
  <c i="1" r="AW57"/>
  <c i="8" r="F39"/>
  <c i="1" r="BD62"/>
  <c i="10" r="F36"/>
  <c i="1" r="BA64"/>
  <c i="13" r="J36"/>
  <c i="1" r="AW67"/>
  <c i="16" r="F38"/>
  <c i="1" r="BC71"/>
  <c i="20" r="F39"/>
  <c i="1" r="BD75"/>
  <c i="23" r="J36"/>
  <c i="1" r="AW78"/>
  <c i="26" r="F37"/>
  <c i="1" r="BB82"/>
  <c r="BB81"/>
  <c r="AX81"/>
  <c i="31" r="F37"/>
  <c i="1" r="BB89"/>
  <c i="33" r="F36"/>
  <c i="1" r="BA91"/>
  <c i="34" r="J36"/>
  <c i="1" r="AW92"/>
  <c i="36" r="F39"/>
  <c i="1" r="BD94"/>
  <c i="37" r="F39"/>
  <c i="1" r="BD95"/>
  <c i="40" r="F36"/>
  <c i="1" r="BA99"/>
  <c r="BA98"/>
  <c r="AW98"/>
  <c i="10" r="J36"/>
  <c i="1" r="AW64"/>
  <c i="16" r="J36"/>
  <c i="1" r="AW71"/>
  <c i="19" r="F38"/>
  <c i="1" r="BC74"/>
  <c i="22" r="J36"/>
  <c i="1" r="AW77"/>
  <c i="24" r="F39"/>
  <c i="1" r="BD79"/>
  <c i="29" r="F36"/>
  <c i="1" r="BA86"/>
  <c i="14" r="F37"/>
  <c i="1" r="BB68"/>
  <c i="25" r="F39"/>
  <c i="1" r="BD80"/>
  <c i="32" r="J36"/>
  <c i="1" r="AW90"/>
  <c i="35" r="F37"/>
  <c i="1" r="BB93"/>
  <c i="7" r="F37"/>
  <c i="1" r="BB61"/>
  <c i="10" r="F39"/>
  <c i="1" r="BD64"/>
  <c i="14" r="F38"/>
  <c i="1" r="BC68"/>
  <c i="19" r="F37"/>
  <c i="1" r="BB74"/>
  <c i="30" r="F35"/>
  <c i="1" r="BB88"/>
  <c i="10" r="F38"/>
  <c i="1" r="BC64"/>
  <c i="28" r="F37"/>
  <c i="1" r="BB85"/>
  <c i="33" r="F38"/>
  <c i="1" r="BC91"/>
  <c i="41" r="F37"/>
  <c i="1" r="BD100"/>
  <c i="24" l="1" r="R103"/>
  <c r="R102"/>
  <c i="17" r="T104"/>
  <c r="T103"/>
  <c r="T102"/>
  <c i="40" r="P106"/>
  <c r="P105"/>
  <c r="P104"/>
  <c i="1" r="AU99"/>
  <c i="30" r="P108"/>
  <c i="22" r="T104"/>
  <c r="T103"/>
  <c r="T102"/>
  <c i="27" r="BK100"/>
  <c r="BK99"/>
  <c r="J99"/>
  <c r="J64"/>
  <c i="14" r="BK368"/>
  <c r="J368"/>
  <c r="J77"/>
  <c i="38" r="P94"/>
  <c r="P93"/>
  <c i="1" r="AU96"/>
  <c i="12" r="T311"/>
  <c i="37" r="P247"/>
  <c i="15" r="P103"/>
  <c r="P102"/>
  <c i="1" r="AU70"/>
  <c i="8" r="R105"/>
  <c r="R104"/>
  <c i="20" r="P104"/>
  <c r="P103"/>
  <c r="P102"/>
  <c i="1" r="AU75"/>
  <c i="14" r="R106"/>
  <c r="R105"/>
  <c r="R104"/>
  <c i="12" r="R311"/>
  <c i="40" r="R106"/>
  <c r="R105"/>
  <c r="R104"/>
  <c i="34" r="R92"/>
  <c r="R91"/>
  <c i="21" r="P104"/>
  <c r="P103"/>
  <c r="P102"/>
  <c i="1" r="AU76"/>
  <c i="10" r="T106"/>
  <c i="25" r="P104"/>
  <c r="P103"/>
  <c r="P102"/>
  <c i="1" r="AU80"/>
  <c i="22" r="R104"/>
  <c r="R103"/>
  <c r="R102"/>
  <c i="16" r="R104"/>
  <c r="R103"/>
  <c r="R102"/>
  <c i="15" r="R104"/>
  <c r="R103"/>
  <c r="R102"/>
  <c i="8" r="T106"/>
  <c i="2" r="T105"/>
  <c r="T104"/>
  <c r="T103"/>
  <c i="37" r="T103"/>
  <c r="T102"/>
  <c r="T101"/>
  <c r="P103"/>
  <c r="P102"/>
  <c r="P101"/>
  <c i="1" r="AU95"/>
  <c i="34" r="P92"/>
  <c r="P91"/>
  <c i="1" r="AU92"/>
  <c i="31" r="T94"/>
  <c r="T93"/>
  <c i="30" r="T108"/>
  <c r="T107"/>
  <c i="25" r="T104"/>
  <c r="T103"/>
  <c r="T102"/>
  <c i="24" r="T104"/>
  <c r="T103"/>
  <c r="T102"/>
  <c i="23" r="P104"/>
  <c r="P103"/>
  <c r="P102"/>
  <c i="1" r="AU78"/>
  <c i="17" r="P104"/>
  <c r="P103"/>
  <c r="P102"/>
  <c i="1" r="AU72"/>
  <c i="15" r="BK104"/>
  <c r="J104"/>
  <c r="J65"/>
  <c i="14" r="BK106"/>
  <c r="J106"/>
  <c r="J65"/>
  <c i="10" r="P336"/>
  <c i="38" r="T94"/>
  <c r="T93"/>
  <c i="12" r="R106"/>
  <c r="R105"/>
  <c r="R104"/>
  <c i="26" r="P104"/>
  <c r="P103"/>
  <c r="P102"/>
  <c i="1" r="AU82"/>
  <c i="27" r="P100"/>
  <c r="P99"/>
  <c r="P98"/>
  <c i="1" r="AU84"/>
  <c i="21" r="BK104"/>
  <c r="J104"/>
  <c r="J65"/>
  <c i="20" r="BK104"/>
  <c r="J104"/>
  <c r="J65"/>
  <c i="17" r="R104"/>
  <c r="R103"/>
  <c r="R102"/>
  <c i="16" r="T104"/>
  <c r="T103"/>
  <c r="T102"/>
  <c i="12" r="P311"/>
  <c r="P105"/>
  <c r="P104"/>
  <c i="1" r="AU66"/>
  <c i="12" r="T106"/>
  <c r="T105"/>
  <c r="T104"/>
  <c i="11" r="BK106"/>
  <c i="10" r="T336"/>
  <c i="8" r="P261"/>
  <c i="2" r="R105"/>
  <c r="R104"/>
  <c r="R103"/>
  <c i="23" r="T103"/>
  <c r="T102"/>
  <c i="19" r="P104"/>
  <c r="P103"/>
  <c r="P102"/>
  <c i="1" r="AU74"/>
  <c i="11" r="R106"/>
  <c i="30" r="R297"/>
  <c i="18" r="R104"/>
  <c r="R103"/>
  <c r="R102"/>
  <c i="40" r="T106"/>
  <c r="T105"/>
  <c r="T104"/>
  <c i="27" r="T100"/>
  <c r="T99"/>
  <c r="T98"/>
  <c i="20" r="T104"/>
  <c r="T103"/>
  <c r="T102"/>
  <c i="15" r="T104"/>
  <c r="T103"/>
  <c r="T102"/>
  <c i="37" r="R103"/>
  <c r="R102"/>
  <c i="19" r="R104"/>
  <c r="R103"/>
  <c r="R102"/>
  <c i="29" r="P106"/>
  <c r="P105"/>
  <c r="P104"/>
  <c i="1" r="AU86"/>
  <c i="16" r="P103"/>
  <c r="P102"/>
  <c i="1" r="AU71"/>
  <c i="29" r="T106"/>
  <c r="T105"/>
  <c r="T104"/>
  <c i="27" r="R100"/>
  <c r="R99"/>
  <c r="R98"/>
  <c i="30" r="P297"/>
  <c i="25" r="R104"/>
  <c r="R103"/>
  <c r="R102"/>
  <c i="11" r="T106"/>
  <c r="T105"/>
  <c r="T104"/>
  <c i="37" r="R247"/>
  <c i="30" r="R108"/>
  <c r="R107"/>
  <c i="26" r="T104"/>
  <c r="T103"/>
  <c r="T102"/>
  <c i="23" r="R104"/>
  <c r="R103"/>
  <c r="R102"/>
  <c i="33" r="P92"/>
  <c r="P91"/>
  <c i="1" r="AU91"/>
  <c i="18" r="T104"/>
  <c r="T103"/>
  <c r="T102"/>
  <c i="11" r="R379"/>
  <c i="9" r="R295"/>
  <c r="T106"/>
  <c r="T105"/>
  <c r="T104"/>
  <c i="38" r="R94"/>
  <c r="R93"/>
  <c i="31" r="P94"/>
  <c r="P93"/>
  <c i="1" r="AU89"/>
  <c i="26" r="BK104"/>
  <c r="J104"/>
  <c r="J65"/>
  <c i="9" r="R106"/>
  <c r="R105"/>
  <c r="R104"/>
  <c i="14" r="T105"/>
  <c r="T104"/>
  <c i="26" r="R104"/>
  <c r="R103"/>
  <c r="R102"/>
  <c i="22" r="P103"/>
  <c r="P102"/>
  <c i="1" r="AU77"/>
  <c i="11" r="P379"/>
  <c r="P106"/>
  <c r="P105"/>
  <c r="P104"/>
  <c i="1" r="AU65"/>
  <c i="10" r="R106"/>
  <c r="R105"/>
  <c r="R104"/>
  <c i="2" r="P105"/>
  <c r="P104"/>
  <c r="P103"/>
  <c i="1" r="AU56"/>
  <c i="23" r="BK104"/>
  <c i="13" r="T106"/>
  <c r="T105"/>
  <c r="T104"/>
  <c i="19" r="T104"/>
  <c r="T103"/>
  <c r="T102"/>
  <c i="14" r="P106"/>
  <c r="P105"/>
  <c r="P104"/>
  <c i="1" r="AU68"/>
  <c i="13" r="R106"/>
  <c r="R105"/>
  <c r="R104"/>
  <c i="10" r="P106"/>
  <c r="P105"/>
  <c r="P104"/>
  <c i="1" r="AU64"/>
  <c i="29" r="R106"/>
  <c r="R105"/>
  <c r="R104"/>
  <c i="9" r="P295"/>
  <c r="P105"/>
  <c r="P104"/>
  <c i="1" r="AU63"/>
  <c i="8" r="P106"/>
  <c r="P105"/>
  <c r="P104"/>
  <c i="1" r="AU62"/>
  <c i="24" r="P104"/>
  <c r="P103"/>
  <c r="P102"/>
  <c i="1" r="AU79"/>
  <c i="21" r="T104"/>
  <c r="T103"/>
  <c r="T102"/>
  <c i="20" r="R104"/>
  <c r="R103"/>
  <c r="R102"/>
  <c i="13" r="P106"/>
  <c r="P105"/>
  <c r="P104"/>
  <c i="1" r="AU67"/>
  <c i="8" r="T261"/>
  <c i="21" r="BK328"/>
  <c r="J328"/>
  <c r="J76"/>
  <c i="19" r="BK328"/>
  <c r="J328"/>
  <c r="J76"/>
  <c i="2" r="BK291"/>
  <c r="J291"/>
  <c r="J73"/>
  <c i="8" r="BK261"/>
  <c r="J261"/>
  <c r="J77"/>
  <c i="9" r="BK250"/>
  <c r="J250"/>
  <c r="J73"/>
  <c i="10" r="BK106"/>
  <c r="J106"/>
  <c r="J65"/>
  <c i="12" r="BK106"/>
  <c r="J106"/>
  <c r="J65"/>
  <c r="BK262"/>
  <c r="J262"/>
  <c r="J73"/>
  <c i="14" r="J107"/>
  <c r="J66"/>
  <c r="BK318"/>
  <c r="J318"/>
  <c r="J73"/>
  <c i="15" r="J105"/>
  <c r="J66"/>
  <c i="16" r="BK104"/>
  <c r="J104"/>
  <c r="J65"/>
  <c i="19" r="BK104"/>
  <c r="J104"/>
  <c r="J65"/>
  <c i="25" r="BK104"/>
  <c r="BK103"/>
  <c r="BK102"/>
  <c r="J102"/>
  <c r="J63"/>
  <c r="BK295"/>
  <c r="J295"/>
  <c r="J73"/>
  <c i="26" r="J105"/>
  <c r="J66"/>
  <c i="27" r="J101"/>
  <c r="J66"/>
  <c i="29" r="BK106"/>
  <c r="J106"/>
  <c r="J65"/>
  <c i="30" r="J109"/>
  <c r="J61"/>
  <c i="35" r="J116"/>
  <c r="J68"/>
  <c i="36" r="BK91"/>
  <c r="J91"/>
  <c r="J64"/>
  <c i="38" r="BK203"/>
  <c r="J203"/>
  <c r="J70"/>
  <c i="40" r="BK350"/>
  <c r="J350"/>
  <c r="J74"/>
  <c i="2" r="BK105"/>
  <c r="J105"/>
  <c r="J65"/>
  <c i="6" r="BK94"/>
  <c r="J94"/>
  <c r="J65"/>
  <c i="8" r="J217"/>
  <c r="J74"/>
  <c i="9" r="BK295"/>
  <c r="J295"/>
  <c r="J77"/>
  <c i="11" r="J107"/>
  <c r="J66"/>
  <c r="J380"/>
  <c r="J78"/>
  <c i="12" r="BK311"/>
  <c r="J311"/>
  <c r="J77"/>
  <c i="13" r="BK106"/>
  <c r="J106"/>
  <c r="J65"/>
  <c r="BK301"/>
  <c r="J301"/>
  <c r="J73"/>
  <c i="15" r="BK293"/>
  <c r="J293"/>
  <c r="J73"/>
  <c i="17" r="BK295"/>
  <c r="J295"/>
  <c r="J73"/>
  <c i="18" r="BK293"/>
  <c r="J293"/>
  <c r="J73"/>
  <c i="20" r="J105"/>
  <c r="J66"/>
  <c i="21" r="J105"/>
  <c r="J66"/>
  <c r="BK295"/>
  <c r="J295"/>
  <c r="J73"/>
  <c i="22" r="BK293"/>
  <c r="J293"/>
  <c r="J73"/>
  <c i="26" r="BK302"/>
  <c r="J302"/>
  <c r="J73"/>
  <c i="30" r="BK297"/>
  <c r="J297"/>
  <c r="J70"/>
  <c i="31" r="BK165"/>
  <c r="J165"/>
  <c r="J68"/>
  <c i="33" r="BK135"/>
  <c r="J135"/>
  <c r="J68"/>
  <c i="34" r="BK126"/>
  <c r="J126"/>
  <c r="J68"/>
  <c i="37" r="BK103"/>
  <c r="J103"/>
  <c r="J65"/>
  <c r="BK247"/>
  <c r="J247"/>
  <c r="J77"/>
  <c i="41" r="J81"/>
  <c r="J60"/>
  <c i="3" r="BK94"/>
  <c r="J94"/>
  <c r="J65"/>
  <c i="8" r="BK106"/>
  <c r="J106"/>
  <c r="J65"/>
  <c i="9" r="BK106"/>
  <c r="J106"/>
  <c r="J65"/>
  <c i="10" r="J292"/>
  <c r="J74"/>
  <c i="11" r="BK324"/>
  <c r="J324"/>
  <c r="J73"/>
  <c i="14" r="J369"/>
  <c r="J78"/>
  <c i="16" r="BK295"/>
  <c r="J295"/>
  <c r="J73"/>
  <c i="17" r="BK104"/>
  <c r="J104"/>
  <c r="J65"/>
  <c i="18" r="BK104"/>
  <c r="J104"/>
  <c r="J65"/>
  <c i="19" r="BK295"/>
  <c r="J295"/>
  <c r="J73"/>
  <c i="24" r="BK104"/>
  <c r="J104"/>
  <c r="J65"/>
  <c r="BK295"/>
  <c r="J295"/>
  <c r="J73"/>
  <c i="29" r="BK313"/>
  <c r="J313"/>
  <c r="J74"/>
  <c i="30" r="BK272"/>
  <c r="J272"/>
  <c r="J67"/>
  <c i="32" r="BK121"/>
  <c r="J121"/>
  <c r="J67"/>
  <c i="33" r="J93"/>
  <c r="J65"/>
  <c i="38" r="BK94"/>
  <c r="J94"/>
  <c r="J64"/>
  <c i="13" r="BK346"/>
  <c r="J346"/>
  <c r="J77"/>
  <c i="23" r="J105"/>
  <c r="J66"/>
  <c r="BK295"/>
  <c r="J295"/>
  <c r="J73"/>
  <c i="28" r="BK181"/>
  <c r="J181"/>
  <c r="J72"/>
  <c i="31" r="J95"/>
  <c r="J65"/>
  <c r="BK169"/>
  <c r="J169"/>
  <c r="J70"/>
  <c i="36" r="J122"/>
  <c r="J68"/>
  <c i="40" r="BK106"/>
  <c r="J106"/>
  <c r="J65"/>
  <c i="10" r="BK336"/>
  <c r="J336"/>
  <c r="J77"/>
  <c i="20" r="BK295"/>
  <c r="J295"/>
  <c r="J73"/>
  <c i="35" r="BK91"/>
  <c r="BK90"/>
  <c r="J90"/>
  <c r="J63"/>
  <c i="39" r="BK91"/>
  <c r="BK90"/>
  <c r="J90"/>
  <c r="J63"/>
  <c i="4" r="BK94"/>
  <c r="J94"/>
  <c r="J65"/>
  <c i="5" r="BK94"/>
  <c r="J94"/>
  <c r="J65"/>
  <c i="7" r="BK94"/>
  <c r="J94"/>
  <c r="J65"/>
  <c i="22" r="BK104"/>
  <c r="BK103"/>
  <c r="BK102"/>
  <c r="J102"/>
  <c r="J63"/>
  <c i="28" r="BK98"/>
  <c r="J98"/>
  <c r="J65"/>
  <c i="32" r="BK91"/>
  <c r="BK90"/>
  <c r="J90"/>
  <c i="34" r="BK92"/>
  <c r="BK91"/>
  <c r="J91"/>
  <c r="J63"/>
  <c i="41" r="J30"/>
  <c i="1" r="AG100"/>
  <c r="BB69"/>
  <c r="AX69"/>
  <c i="6" r="F35"/>
  <c i="1" r="AZ60"/>
  <c i="16" r="J35"/>
  <c i="1" r="AV71"/>
  <c r="AT71"/>
  <c i="37" r="J35"/>
  <c i="1" r="AV95"/>
  <c r="AT95"/>
  <c i="15" r="J35"/>
  <c i="1" r="AV70"/>
  <c r="AT70"/>
  <c i="35" r="F35"/>
  <c i="1" r="AZ93"/>
  <c i="36" r="F35"/>
  <c i="1" r="AZ94"/>
  <c i="2" r="J35"/>
  <c i="1" r="AV56"/>
  <c r="AT56"/>
  <c i="14" r="F35"/>
  <c i="1" r="AZ68"/>
  <c i="30" r="J33"/>
  <c i="1" r="AV88"/>
  <c r="AT88"/>
  <c i="33" r="J35"/>
  <c i="1" r="AV91"/>
  <c r="AT91"/>
  <c i="36" r="J35"/>
  <c i="1" r="AV94"/>
  <c r="AT94"/>
  <c r="BA55"/>
  <c r="AW55"/>
  <c i="8" r="J35"/>
  <c i="1" r="AV62"/>
  <c r="AT62"/>
  <c i="40" r="F35"/>
  <c i="1" r="AZ99"/>
  <c r="AZ98"/>
  <c r="AV98"/>
  <c r="AT98"/>
  <c i="31" r="F35"/>
  <c i="1" r="AZ89"/>
  <c r="BD55"/>
  <c i="10" r="F35"/>
  <c i="1" r="AZ64"/>
  <c i="39" r="J35"/>
  <c i="1" r="AV97"/>
  <c r="AT97"/>
  <c i="11" r="F35"/>
  <c i="1" r="AZ65"/>
  <c i="38" r="F35"/>
  <c i="1" r="AZ96"/>
  <c i="23" r="J35"/>
  <c i="1" r="AV78"/>
  <c r="AT78"/>
  <c i="32" r="F35"/>
  <c i="1" r="AZ90"/>
  <c i="39" r="F35"/>
  <c i="1" r="AZ97"/>
  <c r="BA83"/>
  <c r="AW83"/>
  <c i="7" r="J35"/>
  <c i="1" r="AV61"/>
  <c r="AT61"/>
  <c i="11" r="J35"/>
  <c i="1" r="AV65"/>
  <c r="AT65"/>
  <c i="20" r="F35"/>
  <c i="1" r="AZ75"/>
  <c r="BB87"/>
  <c r="AX87"/>
  <c i="19" r="F35"/>
  <c i="1" r="AZ74"/>
  <c i="40" r="J35"/>
  <c i="1" r="AV99"/>
  <c r="AT99"/>
  <c i="34" r="F35"/>
  <c i="1" r="AZ92"/>
  <c i="32" r="J32"/>
  <c i="1" r="AG90"/>
  <c i="2" r="F35"/>
  <c i="1" r="AZ56"/>
  <c r="BD69"/>
  <c i="13" r="F35"/>
  <c i="1" r="AZ67"/>
  <c i="21" r="J35"/>
  <c i="1" r="AV76"/>
  <c r="AT76"/>
  <c i="35" r="J35"/>
  <c i="1" r="AV93"/>
  <c r="AT93"/>
  <c i="37" r="F35"/>
  <c i="1" r="AZ95"/>
  <c i="5" r="F35"/>
  <c i="1" r="AZ59"/>
  <c i="10" r="J35"/>
  <c i="1" r="AV64"/>
  <c r="AT64"/>
  <c i="13" r="J35"/>
  <c i="1" r="AV67"/>
  <c r="AT67"/>
  <c i="22" r="F35"/>
  <c i="1" r="AZ77"/>
  <c i="6" r="J35"/>
  <c i="1" r="AV60"/>
  <c r="AT60"/>
  <c i="29" r="J35"/>
  <c i="1" r="AV86"/>
  <c r="AT86"/>
  <c r="AU98"/>
  <c r="AU81"/>
  <c r="BD83"/>
  <c i="3" r="F35"/>
  <c i="1" r="AZ57"/>
  <c i="23" r="F35"/>
  <c i="1" r="AZ78"/>
  <c i="26" r="F35"/>
  <c i="1" r="AZ82"/>
  <c r="AZ81"/>
  <c r="AV81"/>
  <c r="AT81"/>
  <c i="18" r="J35"/>
  <c i="1" r="AV73"/>
  <c r="AT73"/>
  <c r="BC87"/>
  <c r="AY87"/>
  <c i="7" r="F35"/>
  <c i="1" r="AZ61"/>
  <c i="18" r="F35"/>
  <c i="1" r="AZ73"/>
  <c i="25" r="F35"/>
  <c i="1" r="AZ80"/>
  <c i="20" r="J35"/>
  <c i="1" r="AV75"/>
  <c r="AT75"/>
  <c i="3" r="J35"/>
  <c i="1" r="AV57"/>
  <c r="AT57"/>
  <c i="22" r="J35"/>
  <c i="1" r="AV77"/>
  <c r="AT77"/>
  <c i="32" r="J35"/>
  <c i="1" r="AV90"/>
  <c r="AT90"/>
  <c i="38" r="J35"/>
  <c i="1" r="AV96"/>
  <c r="AT96"/>
  <c i="41" r="F33"/>
  <c i="1" r="AZ100"/>
  <c i="41" r="J33"/>
  <c i="1" r="AV100"/>
  <c r="AT100"/>
  <c i="17" r="F35"/>
  <c i="1" r="AZ72"/>
  <c r="BB83"/>
  <c r="AX83"/>
  <c i="9" r="F35"/>
  <c i="1" r="AZ63"/>
  <c i="30" r="F33"/>
  <c i="1" r="AZ88"/>
  <c i="19" r="J35"/>
  <c i="1" r="AV74"/>
  <c r="AT74"/>
  <c i="12" r="F35"/>
  <c i="1" r="AZ66"/>
  <c i="24" r="F35"/>
  <c i="1" r="AZ79"/>
  <c i="27" r="J35"/>
  <c i="1" r="AV84"/>
  <c r="AT84"/>
  <c i="21" r="F35"/>
  <c i="1" r="AZ76"/>
  <c i="24" r="J35"/>
  <c i="1" r="AV79"/>
  <c r="AT79"/>
  <c i="27" r="F35"/>
  <c i="1" r="AZ84"/>
  <c i="28" r="J35"/>
  <c i="1" r="AV85"/>
  <c r="AT85"/>
  <c i="29" r="F35"/>
  <c i="1" r="AZ86"/>
  <c r="BD87"/>
  <c i="14" r="J35"/>
  <c i="1" r="AV68"/>
  <c r="AT68"/>
  <c r="BB55"/>
  <c r="AX55"/>
  <c r="BC83"/>
  <c r="AY83"/>
  <c i="5" r="J35"/>
  <c i="1" r="AV59"/>
  <c r="AT59"/>
  <c i="15" r="F35"/>
  <c i="1" r="AZ70"/>
  <c i="33" r="F35"/>
  <c i="1" r="AZ91"/>
  <c r="BC55"/>
  <c r="AY55"/>
  <c r="BA69"/>
  <c r="AW69"/>
  <c i="4" r="F35"/>
  <c i="1" r="AZ58"/>
  <c i="16" r="F35"/>
  <c i="1" r="AZ71"/>
  <c i="31" r="J35"/>
  <c i="1" r="AV89"/>
  <c r="AT89"/>
  <c r="BA87"/>
  <c r="AW87"/>
  <c i="9" r="J35"/>
  <c i="1" r="AV63"/>
  <c r="AT63"/>
  <c i="12" r="J35"/>
  <c i="1" r="AV66"/>
  <c r="AT66"/>
  <c i="26" r="J35"/>
  <c i="1" r="AV82"/>
  <c r="AT82"/>
  <c i="28" r="F35"/>
  <c i="1" r="AZ85"/>
  <c r="BC69"/>
  <c r="AY69"/>
  <c i="4" r="J35"/>
  <c i="1" r="AV58"/>
  <c r="AT58"/>
  <c i="25" r="J35"/>
  <c i="1" r="AV80"/>
  <c r="AT80"/>
  <c i="34" r="J35"/>
  <c i="1" r="AV92"/>
  <c r="AT92"/>
  <c i="8" r="F35"/>
  <c i="1" r="AZ62"/>
  <c i="17" r="J35"/>
  <c i="1" r="AV72"/>
  <c r="AT72"/>
  <c i="23" l="1" r="BK103"/>
  <c r="BK102"/>
  <c r="J102"/>
  <c r="J63"/>
  <c i="11" r="R105"/>
  <c r="R104"/>
  <c r="BK105"/>
  <c r="BK104"/>
  <c r="J104"/>
  <c r="J63"/>
  <c i="30" r="P107"/>
  <c i="1" r="AU88"/>
  <c i="37" r="R101"/>
  <c i="8" r="T105"/>
  <c r="T104"/>
  <c i="10" r="T105"/>
  <c r="T104"/>
  <c i="32" r="J41"/>
  <c i="41" r="J39"/>
  <c i="33" r="BK92"/>
  <c r="J92"/>
  <c r="J64"/>
  <c i="30" r="BK108"/>
  <c r="J108"/>
  <c r="J60"/>
  <c i="31" r="BK94"/>
  <c r="J94"/>
  <c r="J64"/>
  <c i="6" r="BK93"/>
  <c r="J93"/>
  <c r="J64"/>
  <c i="11" r="J106"/>
  <c r="J65"/>
  <c i="12" r="BK105"/>
  <c r="J105"/>
  <c r="J64"/>
  <c i="16" r="BK103"/>
  <c r="BK102"/>
  <c r="J102"/>
  <c i="19" r="BK103"/>
  <c r="J103"/>
  <c r="J64"/>
  <c i="22" r="J103"/>
  <c r="J64"/>
  <c r="J104"/>
  <c r="J65"/>
  <c i="23" r="J104"/>
  <c r="J65"/>
  <c i="25" r="J103"/>
  <c r="J64"/>
  <c r="J104"/>
  <c r="J65"/>
  <c i="29" r="BK105"/>
  <c r="J105"/>
  <c r="J64"/>
  <c i="35" r="J91"/>
  <c r="J64"/>
  <c i="3" r="BK93"/>
  <c r="BK92"/>
  <c r="J92"/>
  <c r="J63"/>
  <c i="7" r="BK93"/>
  <c r="J93"/>
  <c r="J64"/>
  <c i="10" r="BK105"/>
  <c r="BK104"/>
  <c r="J104"/>
  <c r="J63"/>
  <c i="14" r="BK105"/>
  <c r="J105"/>
  <c r="J64"/>
  <c i="27" r="J100"/>
  <c r="J65"/>
  <c i="32" r="J91"/>
  <c r="J64"/>
  <c i="37" r="BK102"/>
  <c r="J102"/>
  <c r="J64"/>
  <c i="8" r="BK105"/>
  <c r="BK104"/>
  <c r="J104"/>
  <c i="17" r="BK103"/>
  <c r="J103"/>
  <c r="J64"/>
  <c i="18" r="BK103"/>
  <c r="J103"/>
  <c r="J64"/>
  <c i="20" r="BK103"/>
  <c r="J103"/>
  <c r="J64"/>
  <c i="21" r="BK103"/>
  <c r="J103"/>
  <c r="J64"/>
  <c i="27" r="BK98"/>
  <c r="J98"/>
  <c i="34" r="J92"/>
  <c r="J64"/>
  <c i="36" r="BK90"/>
  <c r="J90"/>
  <c r="J63"/>
  <c i="38" r="BK93"/>
  <c r="J93"/>
  <c i="40" r="BK105"/>
  <c r="J105"/>
  <c r="J64"/>
  <c i="9" r="BK105"/>
  <c r="J105"/>
  <c r="J64"/>
  <c i="28" r="BK97"/>
  <c r="J97"/>
  <c r="J64"/>
  <c i="32" r="J63"/>
  <c i="4" r="BK93"/>
  <c r="J93"/>
  <c r="J64"/>
  <c i="5" r="BK93"/>
  <c r="J93"/>
  <c r="J64"/>
  <c i="15" r="BK103"/>
  <c r="BK102"/>
  <c r="J102"/>
  <c r="J63"/>
  <c i="24" r="BK103"/>
  <c r="BK102"/>
  <c r="J102"/>
  <c r="J63"/>
  <c i="39" r="J91"/>
  <c r="J64"/>
  <c i="2" r="BK104"/>
  <c r="BK103"/>
  <c r="J103"/>
  <c r="J63"/>
  <c i="13" r="BK105"/>
  <c r="J105"/>
  <c r="J64"/>
  <c i="26" r="BK103"/>
  <c r="J103"/>
  <c r="J64"/>
  <c i="1" r="AN100"/>
  <c r="BD54"/>
  <c r="W33"/>
  <c r="AN90"/>
  <c r="AU69"/>
  <c r="AU87"/>
  <c r="BB54"/>
  <c r="W31"/>
  <c i="25" r="J32"/>
  <c i="1" r="AG80"/>
  <c r="AN80"/>
  <c i="34" r="J32"/>
  <c i="1" r="AG92"/>
  <c r="AN92"/>
  <c i="39" r="J32"/>
  <c i="1" r="AG97"/>
  <c r="AN97"/>
  <c r="AU55"/>
  <c r="AZ87"/>
  <c r="AV87"/>
  <c r="AT87"/>
  <c i="38" r="J32"/>
  <c i="1" r="AG96"/>
  <c r="AN96"/>
  <c r="AU83"/>
  <c r="AZ83"/>
  <c r="AV83"/>
  <c r="AT83"/>
  <c i="27" r="J32"/>
  <c i="1" r="AG84"/>
  <c r="AN84"/>
  <c r="AZ69"/>
  <c r="AV69"/>
  <c r="AT69"/>
  <c i="22" r="J32"/>
  <c i="1" r="AG77"/>
  <c r="AN77"/>
  <c i="35" r="J32"/>
  <c i="1" r="AG93"/>
  <c r="AN93"/>
  <c r="BC54"/>
  <c r="W32"/>
  <c i="8" r="J32"/>
  <c i="1" r="AG62"/>
  <c r="AN62"/>
  <c r="AZ55"/>
  <c r="AV55"/>
  <c r="AT55"/>
  <c i="16" r="J32"/>
  <c i="1" r="AG71"/>
  <c r="AN71"/>
  <c r="BA54"/>
  <c r="W30"/>
  <c i="3" l="1" r="J93"/>
  <c r="J64"/>
  <c i="7" r="BK92"/>
  <c r="J92"/>
  <c r="J63"/>
  <c i="10" r="J105"/>
  <c r="J64"/>
  <c i="11" r="J105"/>
  <c r="J64"/>
  <c i="18" r="BK102"/>
  <c r="J102"/>
  <c r="J63"/>
  <c i="21" r="BK102"/>
  <c r="J102"/>
  <c i="23" r="J103"/>
  <c r="J64"/>
  <c i="27" r="J41"/>
  <c r="J63"/>
  <c i="35" r="J41"/>
  <c i="2" r="J104"/>
  <c r="J64"/>
  <c i="5" r="BK92"/>
  <c r="J92"/>
  <c r="J63"/>
  <c i="8" r="J105"/>
  <c r="J64"/>
  <c i="13" r="BK104"/>
  <c r="J104"/>
  <c r="J63"/>
  <c i="15" r="J103"/>
  <c r="J64"/>
  <c i="16" r="J63"/>
  <c i="26" r="BK102"/>
  <c r="J102"/>
  <c r="J63"/>
  <c i="29" r="BK104"/>
  <c r="J104"/>
  <c r="J63"/>
  <c i="30" r="BK107"/>
  <c r="J107"/>
  <c r="J59"/>
  <c i="31" r="BK93"/>
  <c r="J93"/>
  <c r="J63"/>
  <c i="37" r="BK101"/>
  <c r="J101"/>
  <c r="J63"/>
  <c i="4" r="BK92"/>
  <c r="J92"/>
  <c i="16" r="J41"/>
  <c i="22" r="J41"/>
  <c i="24" r="J103"/>
  <c r="J64"/>
  <c i="33" r="BK91"/>
  <c r="J91"/>
  <c i="34" r="J41"/>
  <c i="38" r="J63"/>
  <c i="39" r="J41"/>
  <c i="40" r="BK104"/>
  <c r="J104"/>
  <c r="J63"/>
  <c i="9" r="BK104"/>
  <c r="J104"/>
  <c i="12" r="BK104"/>
  <c r="J104"/>
  <c i="14" r="BK104"/>
  <c r="J104"/>
  <c i="17" r="BK102"/>
  <c r="J102"/>
  <c r="J63"/>
  <c i="6" r="BK92"/>
  <c r="J92"/>
  <c r="J63"/>
  <c i="8" r="J41"/>
  <c r="J63"/>
  <c i="16" r="J103"/>
  <c r="J64"/>
  <c i="19" r="BK102"/>
  <c r="J102"/>
  <c r="J63"/>
  <c i="25" r="J41"/>
  <c i="38" r="J41"/>
  <c i="20" r="BK102"/>
  <c r="J102"/>
  <c r="J63"/>
  <c i="28" r="BK96"/>
  <c r="J96"/>
  <c r="J63"/>
  <c i="1" r="AU54"/>
  <c i="10" r="J32"/>
  <c i="1" r="AG64"/>
  <c r="AN64"/>
  <c i="11" r="J32"/>
  <c i="1" r="AG65"/>
  <c r="AN65"/>
  <c i="21" r="J32"/>
  <c i="1" r="AG76"/>
  <c r="AN76"/>
  <c i="23" r="J32"/>
  <c i="1" r="AG78"/>
  <c r="AN78"/>
  <c i="33" r="J32"/>
  <c i="1" r="AG91"/>
  <c r="AN91"/>
  <c i="14" r="J32"/>
  <c i="1" r="AG68"/>
  <c r="AN68"/>
  <c r="AX54"/>
  <c i="3" r="J32"/>
  <c i="1" r="AG57"/>
  <c r="AN57"/>
  <c r="AZ54"/>
  <c r="W29"/>
  <c i="24" r="J32"/>
  <c i="1" r="AG79"/>
  <c r="AN79"/>
  <c i="9" r="J32"/>
  <c i="1" r="AG63"/>
  <c r="AN63"/>
  <c r="AY54"/>
  <c i="4" r="J32"/>
  <c i="1" r="AG58"/>
  <c r="AN58"/>
  <c i="36" r="J32"/>
  <c i="1" r="AG94"/>
  <c r="AN94"/>
  <c i="2" r="J32"/>
  <c i="1" r="AG56"/>
  <c r="AN56"/>
  <c i="12" r="J32"/>
  <c i="1" r="AG66"/>
  <c r="AN66"/>
  <c r="AW54"/>
  <c r="AK30"/>
  <c i="15" r="J32"/>
  <c i="1" r="AG70"/>
  <c r="AN70"/>
  <c i="9" l="1" r="J63"/>
  <c i="14" r="J41"/>
  <c i="15" r="J41"/>
  <c i="21" r="J41"/>
  <c i="23" r="J41"/>
  <c i="33" r="J63"/>
  <c i="3" r="J41"/>
  <c i="4" r="J41"/>
  <c i="11" r="J41"/>
  <c i="33" r="J41"/>
  <c i="2" r="J41"/>
  <c i="9" r="J41"/>
  <c i="24" r="J41"/>
  <c i="4" r="J63"/>
  <c i="12" r="J63"/>
  <c i="14" r="J63"/>
  <c i="12" r="J41"/>
  <c i="21" r="J63"/>
  <c i="36" r="J41"/>
  <c i="10" r="J41"/>
  <c i="20" r="J32"/>
  <c i="1" r="AG75"/>
  <c r="AN75"/>
  <c r="AV54"/>
  <c r="AK29"/>
  <c i="6" r="J32"/>
  <c i="1" r="AG60"/>
  <c r="AN60"/>
  <c i="18" r="J32"/>
  <c i="1" r="AG73"/>
  <c r="AN73"/>
  <c i="7" r="J32"/>
  <c i="1" r="AG61"/>
  <c r="AN61"/>
  <c i="17" r="J32"/>
  <c i="1" r="AG72"/>
  <c r="AN72"/>
  <c i="29" r="J32"/>
  <c i="1" r="AG86"/>
  <c r="AN86"/>
  <c i="28" r="J32"/>
  <c i="1" r="AG85"/>
  <c r="AN85"/>
  <c i="13" r="J32"/>
  <c i="1" r="AG67"/>
  <c r="AN67"/>
  <c i="5" r="J32"/>
  <c i="1" r="AG59"/>
  <c r="AN59"/>
  <c i="31" r="J32"/>
  <c i="1" r="AG89"/>
  <c r="AN89"/>
  <c i="19" r="J32"/>
  <c i="1" r="AG74"/>
  <c r="AN74"/>
  <c i="30" r="J30"/>
  <c i="1" r="AG88"/>
  <c r="AN88"/>
  <c i="37" r="J32"/>
  <c i="1" r="AG95"/>
  <c r="AN95"/>
  <c i="26" r="J32"/>
  <c i="1" r="AG82"/>
  <c r="AG81"/>
  <c r="AN81"/>
  <c i="40" r="J32"/>
  <c i="1" r="AG99"/>
  <c r="AG98"/>
  <c r="AN98"/>
  <c l="1" r="AN99"/>
  <c i="13" r="J41"/>
  <c i="28" r="J41"/>
  <c i="29" r="J41"/>
  <c i="40" r="J41"/>
  <c i="1" r="AN82"/>
  <c i="5" r="J41"/>
  <c i="31" r="J41"/>
  <c i="37" r="J41"/>
  <c i="6" r="J41"/>
  <c i="19" r="J41"/>
  <c i="20" r="J41"/>
  <c i="26" r="J41"/>
  <c i="30" r="J39"/>
  <c i="17" r="J41"/>
  <c i="18" r="J41"/>
  <c i="7" r="J41"/>
  <c i="1" r="AT54"/>
  <c r="AG55"/>
  <c r="AG83"/>
  <c r="AN83"/>
  <c r="AG69"/>
  <c r="AN69"/>
  <c r="AG87"/>
  <c r="AN87"/>
  <c l="1" r="AN55"/>
  <c r="AG54"/>
  <c r="AK26"/>
  <c r="AK35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<sst xmlns="http://schemas.openxmlformats.org/spreadsheetml/2006/main">
  <si>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</si>
  <si>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</si>
  <si>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</si>
  <si>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</si>
  <si>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</si>
  <si>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{d16b2aa7-d0ec-46ac-a53b-ae86331ba535}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</si>
  <si>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</si>
  <si>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</si>
  <si>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</si>
  <si>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</si>
  <si>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</si>
  <si>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</si>
  <si>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</si>
  <si>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</si>
  <si>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2023-021/0632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</si>
  <si>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</si>
  <si>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</si>
  <si>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Odkanalizování obce Rtyně nad Bílinou – etapa 1</t>
  </si>
  <si>
    <t>KSO:</t>
  </si>
  <si>
    <t/>
  </si>
  <si>
    <t>CC-CZ:</t>
  </si>
  <si>
    <t>Místo:</t>
  </si>
  <si>
    <t>Rtyně nad Bílinou</t>
  </si>
  <si>
    <t>Datum:</t>
  </si>
  <si>
    <t>31. 7. 2025</t>
  </si>
  <si>
    <t>Zadavatel:</t>
  </si>
  <si>
    <t>IČ:</t>
  </si>
  <si>
    <t xml:space="preserve">Obec Rtyně nad Bílinou </t>
  </si>
  <si>
    <t>DIČ:</t>
  </si>
  <si>
    <t>Účastník:</t>
  </si>
  <si>
    <t>Vyplň údaj</t>
  </si>
  <si>
    <t>Projektant:</t>
  </si>
  <si>
    <t xml:space="preserve">AQUECON a.s. – kancelář Praha </t>
  </si>
  <si>
    <t>True</t>
  </si>
  <si>
    <t>Zpracovatel:</t>
  </si>
  <si>
    <t>QS-B s.r.o.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</si>
  <si>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</si>
  <si>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</si>
  <si>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</si>
  <si>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</si>
  <si>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</si>
  <si>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</si>
  <si>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</si>
  <si>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</si>
  <si>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</si>
  <si>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</si>
  <si>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</si>
  <si>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</si>
  <si>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</si>
  <si>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</si>
  <si>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</si>
  <si>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</si>
  <si>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</si>
  <si>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</si>
  <si>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</si>
  <si>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</si>
  <si>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</si>
  <si>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</si>
  <si>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</si>
  <si>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</si>
  <si>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</si>
  <si>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</si>
  <si>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</si>
  <si>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</si>
  <si>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</si>
  <si>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</si>
  <si>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</si>
  <si>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</si>
  <si>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</si>
  <si>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</si>
  <si>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</si>
  <si>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</si>
  <si>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</si>
  <si>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</si>
  <si>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</si>
  <si>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</si>
  <si>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SO 01</t>
  </si>
  <si>
    <t>Splašková kanalizace</t>
  </si>
  <si>
    <t>STA</t>
  </si>
  <si>
    <t>1</t>
  </si>
  <si>
    <t>{0f7b58cf-367f-4701-8c79-0bcb6e444f6c}</t>
  </si>
  <si>
    <t>2</t>
  </si>
  <si>
    <t>/</t>
  </si>
  <si>
    <t>A</t>
  </si>
  <si>
    <t>Splašková kanalizace A</t>
  </si>
  <si>
    <t>Soupis</t>
  </si>
  <si>
    <t>{b470d354-20cb-4933-b4c6-6256bb84aae2}</t>
  </si>
  <si>
    <t>Protkak A</t>
  </si>
  <si>
    <t>Řízený protlak pod tělesem dráhy</t>
  </si>
  <si>
    <t>{ff0aa814-ea84-49fd-ae4f-cce65b5effc9}</t>
  </si>
  <si>
    <t>Protlak A3-VT3</t>
  </si>
  <si>
    <t>Přechod vodního toku - stoka A3-VT3</t>
  </si>
  <si>
    <t>{e324e3b3-0f3f-419b-ae05-e9112fe423f2}</t>
  </si>
  <si>
    <t>Protlak A5-VT4</t>
  </si>
  <si>
    <t>Přechod vodního toku - stoka A5-VT4</t>
  </si>
  <si>
    <t>{4bab63e3-160d-4ba9-b042-234fe00d6460}</t>
  </si>
  <si>
    <t>Protlak A-VT1</t>
  </si>
  <si>
    <t>Přechod vodního toku - stoka A-VT1</t>
  </si>
  <si>
    <t>{8f75ca35-b679-4770-839a-669ea35841cb}</t>
  </si>
  <si>
    <t>Protlak A-VT2</t>
  </si>
  <si>
    <t>Přechod vodního toku - stoka A-VT2</t>
  </si>
  <si>
    <t>{4ac624b2-3098-4400-9151-9f3e054e9ffd}</t>
  </si>
  <si>
    <t>SO 01 - A1</t>
  </si>
  <si>
    <t>Splašková kanalizace A1</t>
  </si>
  <si>
    <t>{08395eae-935d-493d-879e-955ef6e297ae}</t>
  </si>
  <si>
    <t>SO 01 - A1.1</t>
  </si>
  <si>
    <t>Splašková kanalizace A1.1</t>
  </si>
  <si>
    <t>{e0ca9ac5-20d5-4ffa-a034-10da3edd8ea2}</t>
  </si>
  <si>
    <t>SO 01 - A2</t>
  </si>
  <si>
    <t>Splašková kanalizace A2</t>
  </si>
  <si>
    <t>{31d60cb1-7ccf-4206-84e7-aa656c33706d}</t>
  </si>
  <si>
    <t>SO 01 - A3</t>
  </si>
  <si>
    <t>Splašková kanalizace A3</t>
  </si>
  <si>
    <t>{85ff072a-8d5f-4fc8-8f7f-ec9f68540be8}</t>
  </si>
  <si>
    <t>SO 01 - A3.3</t>
  </si>
  <si>
    <t>Splašková kanalizace A3.3</t>
  </si>
  <si>
    <t>{863e4d24-8a0b-4ab1-86cb-bb0d14fd2617}</t>
  </si>
  <si>
    <t>SO 01 - A3.4</t>
  </si>
  <si>
    <t>Splašková kanalizace A3.4</t>
  </si>
  <si>
    <t>{d16e2c3a-bd03-46f6-be91-555d4e10cf49}</t>
  </si>
  <si>
    <t>SO 01 - A5</t>
  </si>
  <si>
    <t>Splašková kanalizace A5</t>
  </si>
  <si>
    <t>{89fa789f-39d5-4b2e-a58a-3cc4dab6587c}</t>
  </si>
  <si>
    <t>SO 02</t>
  </si>
  <si>
    <t>Veřejná část kanalizačních přípojek</t>
  </si>
  <si>
    <t>{210aa13d-8794-438e-8da6-7bcb31a88ad1}</t>
  </si>
  <si>
    <t>Napojení na stoku A</t>
  </si>
  <si>
    <t>{283d75a4-4099-4797-b6e9-1582b070f62f}</t>
  </si>
  <si>
    <t>A1</t>
  </si>
  <si>
    <t>Napojení na stoku A1</t>
  </si>
  <si>
    <t>{f071e449-3cc8-4385-853c-136a723f5ed0}</t>
  </si>
  <si>
    <t>A1.1</t>
  </si>
  <si>
    <t>Napojení na stoku A1.1</t>
  </si>
  <si>
    <t>{6808e809-e3e1-4593-a051-0220b4e46854}</t>
  </si>
  <si>
    <t>A2</t>
  </si>
  <si>
    <t>Napojení na stoku A2</t>
  </si>
  <si>
    <t>{cfd4a1e5-0b14-41c9-ac53-51b61176385c}</t>
  </si>
  <si>
    <t>A3</t>
  </si>
  <si>
    <t>Napojení na stoku A3</t>
  </si>
  <si>
    <t>{7420664c-e90c-4dd7-91e2-a333b3113fcb}</t>
  </si>
  <si>
    <t>A3.3</t>
  </si>
  <si>
    <t>Napojení na stoku A3.3</t>
  </si>
  <si>
    <t>{9ec3f07f-3687-4598-abcc-1daf41aee696}</t>
  </si>
  <si>
    <t>A3.4</t>
  </si>
  <si>
    <t>Napojení na stoku A3.4</t>
  </si>
  <si>
    <t>{8ad2f91d-026b-4e30-915c-8babb4d29198}</t>
  </si>
  <si>
    <t>A3.5</t>
  </si>
  <si>
    <t>Napojení na stoku A3.5</t>
  </si>
  <si>
    <t>{53d17128-a5f1-4fa5-90d5-6840ec44711e}</t>
  </si>
  <si>
    <t>A5</t>
  </si>
  <si>
    <t>Napojení na stoku A5</t>
  </si>
  <si>
    <t>{a472ea72-a24f-4839-b3ae-0e133460afae}</t>
  </si>
  <si>
    <t>TK A2</t>
  </si>
  <si>
    <t>Napojení na stoku TK A2</t>
  </si>
  <si>
    <t>{c34f0003-e3fa-46ba-8c4f-00c229e1e98c}</t>
  </si>
  <si>
    <t>TK A6</t>
  </si>
  <si>
    <t>Napojení na stoku TK A6</t>
  </si>
  <si>
    <t>{950058fc-4a4c-4da4-8f66-dd132e7f6918}</t>
  </si>
  <si>
    <t>SO 03</t>
  </si>
  <si>
    <t>Tlaková kanalizace</t>
  </si>
  <si>
    <t>{206ef858-efea-439e-b623-842b9ec67050}</t>
  </si>
  <si>
    <t>TK A2 ; A6</t>
  </si>
  <si>
    <t>Tlaková kanalizace TK A2 a TK A6</t>
  </si>
  <si>
    <t>{47103e15-2b88-477c-9981-c409c351a9f0}</t>
  </si>
  <si>
    <t>SO 04</t>
  </si>
  <si>
    <t>Výtlačné řady</t>
  </si>
  <si>
    <t>{3132de3c-f2c3-44b7-b010-d192c4914ede}</t>
  </si>
  <si>
    <t>ČSOV-RnB</t>
  </si>
  <si>
    <t>ČSOV - Rtyně nad Bílinou</t>
  </si>
  <si>
    <t>{4a9326ff-496b-4050-b6bb-78d89c1164d0}</t>
  </si>
  <si>
    <t>TK ŠA20</t>
  </si>
  <si>
    <t>Napojení na ŠA20</t>
  </si>
  <si>
    <t>{00deee20-bd92-498a-81f3-4ea83bdafd53}</t>
  </si>
  <si>
    <t>VŘ-A</t>
  </si>
  <si>
    <t>Výtlačný řad A</t>
  </si>
  <si>
    <t>{9c1f936b-1bb1-4f7c-8a2a-8794ab54178f}</t>
  </si>
  <si>
    <t>SO 05</t>
  </si>
  <si>
    <t>ČOV</t>
  </si>
  <si>
    <t>{603767de-1df3-4390-8154-6502b1f74101}</t>
  </si>
  <si>
    <t>###NOINSERT###</t>
  </si>
  <si>
    <t>BS</t>
  </si>
  <si>
    <t>Biologické předčištění</t>
  </si>
  <si>
    <t>{7dcf37d5-ca36-4e07-9a84-aeadd37b41e8}</t>
  </si>
  <si>
    <t>HP</t>
  </si>
  <si>
    <t>Hrubé předčištění</t>
  </si>
  <si>
    <t>{70e2cf0f-9666-46b3-9095-a57f964059e5}</t>
  </si>
  <si>
    <t>KJ</t>
  </si>
  <si>
    <t>Kalová jímka</t>
  </si>
  <si>
    <t>{99146c4f-de1c-4eb0-b675-39d97e693a7f}</t>
  </si>
  <si>
    <t>PŽ</t>
  </si>
  <si>
    <t>Šachta pro Parshellův žlab P1</t>
  </si>
  <si>
    <t>{b9fe05b3-677f-44a3-9afe-735d25bde184}</t>
  </si>
  <si>
    <t>RŠ</t>
  </si>
  <si>
    <t>Regulační šachta</t>
  </si>
  <si>
    <t>{441cdc27-12ce-4a50-9832-7712c8c9b363}</t>
  </si>
  <si>
    <t>SŽ</t>
  </si>
  <si>
    <t>Deska pod nádrž síranu železitého</t>
  </si>
  <si>
    <t>{1868aebb-b696-4ea8-8872-2b1d1de9f54e}</t>
  </si>
  <si>
    <t>VČS</t>
  </si>
  <si>
    <t>Vstupní čerpací stanice</t>
  </si>
  <si>
    <t>{f1045f7e-1a23-454a-935a-6909f764ec7d}</t>
  </si>
  <si>
    <t>Venky</t>
  </si>
  <si>
    <t>Venkovní úpravy okolo ČOV</t>
  </si>
  <si>
    <t>{8bccad54-7e7f-406e-8d6d-2669c32d2fb9}</t>
  </si>
  <si>
    <t>VO</t>
  </si>
  <si>
    <t>Výústní objekt</t>
  </si>
  <si>
    <t>{d8264637-4212-4c90-b658-233d7fa69ee2}</t>
  </si>
  <si>
    <t>SO 06</t>
  </si>
  <si>
    <t>Vodovodní řad</t>
  </si>
  <si>
    <t>{a2f4691c-5fa2-403b-904b-b788f38fef4d}</t>
  </si>
  <si>
    <t>Vod ČOV</t>
  </si>
  <si>
    <t xml:space="preserve">Vodovodní přípojka ČOV  Rtyně</t>
  </si>
  <si>
    <t>{2fc79596-e5a5-4604-91b3-e6328e49787f}</t>
  </si>
  <si>
    <t>VRN</t>
  </si>
  <si>
    <t>Vedlejší náklady</t>
  </si>
  <si>
    <t>{14b67538-85d7-40f0-85c8-5ad3428fc0ac}</t>
  </si>
  <si>
    <t>ObsypPískem</t>
  </si>
  <si>
    <t>294,621</t>
  </si>
  <si>
    <t>VýkopNaSkládku</t>
  </si>
  <si>
    <t>864,698</t>
  </si>
  <si>
    <t>KRYCÍ LIST SOUPISU PRACÍ</t>
  </si>
  <si>
    <t>ZásypyPískem</t>
  </si>
  <si>
    <t>463,787</t>
  </si>
  <si>
    <t>VýkopyCelkem</t>
  </si>
  <si>
    <t>2540,307</t>
  </si>
  <si>
    <t>ZásypyVýkopkem</t>
  </si>
  <si>
    <t>1675,609</t>
  </si>
  <si>
    <t>TTP_plochaCelkem</t>
  </si>
  <si>
    <t>155,481</t>
  </si>
  <si>
    <t>Objekt:</t>
  </si>
  <si>
    <t>ŠA_DN1000_V300_325</t>
  </si>
  <si>
    <t>4</t>
  </si>
  <si>
    <t>SO 01 - Splašková kanalizace</t>
  </si>
  <si>
    <t>ŠA_DN1000_V200_225</t>
  </si>
  <si>
    <t>Soupis:</t>
  </si>
  <si>
    <t>ŠA_DN1000_V225_250</t>
  </si>
  <si>
    <t>6</t>
  </si>
  <si>
    <t>A - Splašková kanalizace A</t>
  </si>
  <si>
    <t>ŠA_DN1000_V250_275</t>
  </si>
  <si>
    <t>5</t>
  </si>
  <si>
    <t>ŠA_DN1000_V275_300</t>
  </si>
  <si>
    <t>3</t>
  </si>
  <si>
    <t>ŠA_DN1000_V325_350</t>
  </si>
  <si>
    <t>ŠA_DN1000_V350_375</t>
  </si>
  <si>
    <t>ŠA_DN1000_V375_400</t>
  </si>
  <si>
    <t>Šachty_D1000_ŠA</t>
  </si>
  <si>
    <t>PoklopyCelkem</t>
  </si>
  <si>
    <t>22</t>
  </si>
  <si>
    <t>BetonPodŠachty</t>
  </si>
  <si>
    <t>7,088</t>
  </si>
  <si>
    <t>Skruž1000x25</t>
  </si>
  <si>
    <t>Skruž1000x50</t>
  </si>
  <si>
    <t>9</t>
  </si>
  <si>
    <t>Skruž1000x100</t>
  </si>
  <si>
    <t>20</t>
  </si>
  <si>
    <t>RŠ_1500x5m</t>
  </si>
  <si>
    <t>KT_DN300_Délka</t>
  </si>
  <si>
    <t>62,8</t>
  </si>
  <si>
    <t>PPUR2_DN300_Délka</t>
  </si>
  <si>
    <t>690,1</t>
  </si>
  <si>
    <t>Reko_Rozšíření</t>
  </si>
  <si>
    <t>Reko_MK_délka</t>
  </si>
  <si>
    <t>691,629</t>
  </si>
  <si>
    <t>DN_potrubí</t>
  </si>
  <si>
    <t>0,3</t>
  </si>
  <si>
    <t>KT_DN300_Prumer</t>
  </si>
  <si>
    <t>PPUR2_DN300_Pruměr</t>
  </si>
  <si>
    <t>ŠířkaRýhy</t>
  </si>
  <si>
    <t>1,54</t>
  </si>
  <si>
    <t>PaženíVýkopu</t>
  </si>
  <si>
    <t>HLvýkopu</t>
  </si>
  <si>
    <t>2,788</t>
  </si>
  <si>
    <t>Reko_MK_TLskladby</t>
  </si>
  <si>
    <t>0,47</t>
  </si>
  <si>
    <t>TTP_rozšíření</t>
  </si>
  <si>
    <t>TTP_délka</t>
  </si>
  <si>
    <t>61,213</t>
  </si>
  <si>
    <t>TTP_tl</t>
  </si>
  <si>
    <t>Reko_K3T_TLskladby</t>
  </si>
  <si>
    <t>0,49</t>
  </si>
  <si>
    <t>Reko_K2T_TLskladby</t>
  </si>
  <si>
    <t>RekoPlochaCelkem</t>
  </si>
  <si>
    <t>1756,738</t>
  </si>
  <si>
    <t>Reko_MK_Plocha</t>
  </si>
  <si>
    <t>Reko_K3T_délka</t>
  </si>
  <si>
    <t>Reko_K2T_délka</t>
  </si>
  <si>
    <t>Reko_DélkaCelkem</t>
  </si>
  <si>
    <t>NapojovacíSpára</t>
  </si>
  <si>
    <t>1388,338</t>
  </si>
  <si>
    <t>KříženíSítí</t>
  </si>
  <si>
    <t>52</t>
  </si>
  <si>
    <t>SondyRučně</t>
  </si>
  <si>
    <t>144,976</t>
  </si>
  <si>
    <t>REKAPITULACE ČLENĚNÍ SOUPISU PRACÍ</t>
  </si>
  <si>
    <t>CelkováDélkaPotrubí</t>
  </si>
  <si>
    <t>752,9</t>
  </si>
  <si>
    <t>PaženíCelkem</t>
  </si>
  <si>
    <t>4198,17</t>
  </si>
  <si>
    <t>VýtlakPotrubí</t>
  </si>
  <si>
    <t>-53,219</t>
  </si>
  <si>
    <t>ŘešenoProtlakem</t>
  </si>
  <si>
    <t>38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</si>
  <si>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</si>
  <si>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</si>
  <si>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</si>
  <si>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</si>
  <si>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</si>
  <si>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  11 - Přípravné a přidružené zemní práce</t>
  </si>
  <si>
    <t xml:space="preserve">      12 - Zemní práce - odkopávky a prokopávky</t>
  </si>
  <si>
    <t xml:space="preserve">      13 - Zemní práce - hloubené vykopávky</t>
  </si>
  <si>
    <t xml:space="preserve">      15 - Zemní práce - zajištění výkopu, násypu a svahu</t>
  </si>
  <si>
    <t xml:space="preserve">      16 - Zemní práce - přemístění výkopku</t>
  </si>
  <si>
    <t xml:space="preserve">      17 - Zemní práce - konstrukce ze zemin</t>
  </si>
  <si>
    <t xml:space="preserve">      18 - Povrchové úpravy terénu</t>
  </si>
  <si>
    <t xml:space="preserve">    2 - Zakládání</t>
  </si>
  <si>
    <t xml:space="preserve">      21 - Zakládání - úprava podloží a základové spáry, zlepšování vlastností hornin</t>
  </si>
  <si>
    <t xml:space="preserve">    4 - Vodorovné konstrukce</t>
  </si>
  <si>
    <t xml:space="preserve">    5 - Komunikace pozemní</t>
  </si>
  <si>
    <t xml:space="preserve">    8 - Trubní vedení</t>
  </si>
  <si>
    <t xml:space="preserve">      89 - Ostatní konstrukce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</si>
  <si>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</si>
  <si>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</si>
  <si>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</si>
  <si>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</si>
  <si>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</si>
  <si>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</si>
  <si>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</si>
  <si>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</si>
  <si>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</si>
  <si>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</si>
  <si>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</si>
  <si>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</si>
  <si>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</si>
  <si>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</si>
  <si>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</si>
  <si>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</si>
  <si>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</si>
  <si>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</si>
  <si>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</si>
  <si>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</si>
  <si>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11</t>
  </si>
  <si>
    <t>Přípravné a přidružené zemní práce</t>
  </si>
  <si>
    <t>K</t>
  </si>
  <si>
    <t>113107323</t>
  </si>
  <si>
    <t>Odstranění podkladů nebo krytů strojně plochy jednotlivě do 50 m2 s přemístěním hmot na skládku na vzdálenost do 3 m nebo s naložením na dopravní prostředek z kameniva hrubého drceného, o tl. vrstvy přes 200 do 300 mm</t>
  </si>
  <si>
    <t>m2</t>
  </si>
  <si>
    <t>CS ÚRS 2025 02</t>
  </si>
  <si>
    <t>-707604663</t>
  </si>
  <si>
    <t>Online PSC</t>
  </si>
  <si>
    <t>https://podminky.urs.cz/item/CS_URS_2025_02/113107323</t>
  </si>
  <si>
    <t>VV</t>
  </si>
  <si>
    <t>Rozšíření krytu komunikací za výkop</t>
  </si>
  <si>
    <t xml:space="preserve">2 * 0,50 </t>
  </si>
  <si>
    <t>Pomocné figury</t>
  </si>
  <si>
    <t>Délka obnovy povrchu komunikce nad DN300</t>
  </si>
  <si>
    <t>Uvažovaná stávající skladba komunikace?</t>
  </si>
  <si>
    <t>0,04 + 0,06 + 0,07 + 0,30 " místní komunikace</t>
  </si>
  <si>
    <t>0,04 + 0,06 + 0,09 + 0,30 " místní komunikace</t>
  </si>
  <si>
    <t>Reko_MK_délka * ( ŠířkaRýhy + Reko_Rozšíření )</t>
  </si>
  <si>
    <t>Reko_K3T_Plocha</t>
  </si>
  <si>
    <t>Reko_K3T_délka * ( ŠířkaRýhy + Reko_Rozšíření )</t>
  </si>
  <si>
    <t>Reko_K2T_Plocha</t>
  </si>
  <si>
    <t>Reko_K2T_délka * ( ŠířkaRýhy + Reko_Rozšíření )</t>
  </si>
  <si>
    <t>Součet</t>
  </si>
  <si>
    <t>113154512</t>
  </si>
  <si>
    <t>Frézování živičného podkladu nebo krytu s naložením hmot na dopravní prostředek plochy do 500 m2 pruhu šířky do 0,5 m, tloušťky vrstvy 40 mm</t>
  </si>
  <si>
    <t>-80723779</t>
  </si>
  <si>
    <t>https://podminky.urs.cz/item/CS_URS_2025_02/113154512</t>
  </si>
  <si>
    <t>113154514</t>
  </si>
  <si>
    <t>Frézování živičného podkladu nebo krytu s naložením hmot na dopravní prostředek plochy do 500 m2 pruhu šířky do 0,5 m, tloušťky vrstvy 60 mm</t>
  </si>
  <si>
    <t>723551823</t>
  </si>
  <si>
    <t>https://podminky.urs.cz/item/CS_URS_2025_02/113154514</t>
  </si>
  <si>
    <t>1756,738*0,95 "Přepočtené koeficientem množství</t>
  </si>
  <si>
    <t>113154515</t>
  </si>
  <si>
    <t>Frézování živičného podkladu nebo krytu s naložením hmot na dopravní prostředek plochy do 500 m2 pruhu šířky do 0,5 m, tloušťky vrstvy 70 mm</t>
  </si>
  <si>
    <t>-1125294810</t>
  </si>
  <si>
    <t>https://podminky.urs.cz/item/CS_URS_2025_02/113154515</t>
  </si>
  <si>
    <t>1756,738*0,9 "Přepočtené koeficientem množství</t>
  </si>
  <si>
    <t>Zemní práce - odkopávky a prokopávky</t>
  </si>
  <si>
    <t>121151105</t>
  </si>
  <si>
    <t>Sejmutí ornice strojně při souvislé ploše do 100 m2, tl. vrstvy přes 250 do 300 mm</t>
  </si>
  <si>
    <t>1449173387</t>
  </si>
  <si>
    <t>https://podminky.urs.cz/item/CS_URS_2025_02/121151105</t>
  </si>
  <si>
    <t>Rozšíření zeleně za výkop</t>
  </si>
  <si>
    <t>2 * 0,5</t>
  </si>
  <si>
    <t>Délka obnovy TTP nad DN300</t>
  </si>
  <si>
    <t>Uvažovaná TL. ORNICE</t>
  </si>
  <si>
    <t>0,30</t>
  </si>
  <si>
    <t xml:space="preserve">TTP_délka * ( ŠířkaRýhy + TTP_rozšíření ) </t>
  </si>
  <si>
    <t>122251403</t>
  </si>
  <si>
    <t>Vykopávky v zemnících na suchu strojně zapažených i nezapažených v hornině třídy těžitelnosti I skupiny 3 přes 50 do 100 m3</t>
  </si>
  <si>
    <t>m3</t>
  </si>
  <si>
    <t>1753084052</t>
  </si>
  <si>
    <t>https://podminky.urs.cz/item/CS_URS_2025_02/122251403</t>
  </si>
  <si>
    <t>13</t>
  </si>
  <si>
    <t>Zemní práce - hloubené vykopávky</t>
  </si>
  <si>
    <t>7</t>
  </si>
  <si>
    <t>131213131</t>
  </si>
  <si>
    <t>Hloubení jam a zářezů při překopech inženýrských sítí ručně zapažených i nezapažených s urovnáním dna do předepsaného profilu a spádu objemu do 10 m3 v hornině třídy těžitelnosti I skupiny 3 soudržných</t>
  </si>
  <si>
    <t>1559469170</t>
  </si>
  <si>
    <t>https://podminky.urs.cz/item/CS_URS_2025_02/131213131</t>
  </si>
  <si>
    <t>P</t>
  </si>
  <si>
    <t>Poznámka k položce:_x000d_
Sondy</t>
  </si>
  <si>
    <t>Křížení s jinými sítěmi</t>
  </si>
  <si>
    <t>KříženíSítí * HLvýkopu</t>
  </si>
  <si>
    <t>8</t>
  </si>
  <si>
    <t>132254206</t>
  </si>
  <si>
    <t>Hloubení zapažených rýh šířky přes 800 do 2 000 mm strojně s urovnáním dna do předepsaného profilu a spádu v hornině třídy těžitelnosti I skupiny 3 přes 1 000 do 5 000 m3</t>
  </si>
  <si>
    <t>-101515452</t>
  </si>
  <si>
    <t>https://podminky.urs.cz/item/CS_URS_2025_02/132254206</t>
  </si>
  <si>
    <t>Průměr hlavního potrubí</t>
  </si>
  <si>
    <t>Šířka výkopu dle TAB 1</t>
  </si>
  <si>
    <t>DN_potrubí + 2 * 0,50 + 2 * PaženíVýkopu * 0,12</t>
  </si>
  <si>
    <t>Průměrná hlouka výkopu odměřeno elektronicky</t>
  </si>
  <si>
    <t xml:space="preserve">2,788 </t>
  </si>
  <si>
    <t>Pažení ANO / NE</t>
  </si>
  <si>
    <t>Protlak</t>
  </si>
  <si>
    <t>20 + 8 + 10</t>
  </si>
  <si>
    <t xml:space="preserve">TTP_délka*( HLvýkopu  - TTP_tl ) * ŠířkaRýhy</t>
  </si>
  <si>
    <t>Reko_MK_délka * ( HLvýkopu - Reko_MK_TLskladby ) * ŠířkaRýhy</t>
  </si>
  <si>
    <t>Reko_K3T_délka * ( HLvýkopu - Reko_K3T_TLskladby ) * ŠířkaRýhy</t>
  </si>
  <si>
    <t>Reko_K2T_délka * ( HLvýkopu - Reko_K2T_TLskladby ) * ŠířkaRýhy</t>
  </si>
  <si>
    <t>-ŘešenoProtlakem * HLvýkopu * ŠířkaRýhy</t>
  </si>
  <si>
    <t>15</t>
  </si>
  <si>
    <t>Zemní práce - zajištění výkopu, násypu a svahu</t>
  </si>
  <si>
    <t>151101102</t>
  </si>
  <si>
    <t>Zřízení pažení a rozepření stěn rýh pro podzemní vedení příložné pro jakoukoliv mezerovitost, hloubky přes 2 do 4 m</t>
  </si>
  <si>
    <t>-1934470799</t>
  </si>
  <si>
    <t>https://podminky.urs.cz/item/CS_URS_2025_02/151101102</t>
  </si>
  <si>
    <t>2 * CelkováDélkaPotrubí * HLvýkopu * PaženíVýkopu</t>
  </si>
  <si>
    <t>10</t>
  </si>
  <si>
    <t>151101112</t>
  </si>
  <si>
    <t>Odstranění pažení a rozepření stěn rýh pro podzemní vedení s uložením materiálu na vzdálenost do 3 m od kraje výkopu příložné, hloubky přes 2 do 4 m</t>
  </si>
  <si>
    <t>866154509</t>
  </si>
  <si>
    <t>https://podminky.urs.cz/item/CS_URS_2025_02/151101112</t>
  </si>
  <si>
    <t>151501501</t>
  </si>
  <si>
    <t>Přepažování rozepření zapažených stěn výkopů při pažení zátažném, hloubky do 4 m</t>
  </si>
  <si>
    <t>250667461</t>
  </si>
  <si>
    <t>https://podminky.urs.cz/item/CS_URS_2025_02/151501501</t>
  </si>
  <si>
    <t>ŠířkaRýhy * PaženíCelkem / 2</t>
  </si>
  <si>
    <t>16</t>
  </si>
  <si>
    <t>Zemní práce - přemístění výkopku</t>
  </si>
  <si>
    <t>162551108</t>
  </si>
  <si>
    <t>Vodorovné přemístění výkopku nebo sypaniny po suchu na obvyklém dopravním prostředku, bez naložení výkopku, avšak se složením bez rozhrnutí z horniny třídy těžitelnosti I skupiny 1 až 3 na vzdálenost přes 2 500 do 3 000 m</t>
  </si>
  <si>
    <t>1974046455</t>
  </si>
  <si>
    <t>https://podminky.urs.cz/item/CS_URS_2025_02/162551108</t>
  </si>
  <si>
    <t>Poznámka k položce:_x000d_
odvoz na a z deponie</t>
  </si>
  <si>
    <t>1675,609*2 "Přepočtené koeficientem množství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</si>
  <si>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</si>
  <si>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</si>
  <si>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1693886915</t>
  </si>
  <si>
    <t>https://podminky.urs.cz/item/CS_URS_2025_02/162751117</t>
  </si>
  <si>
    <t>-VýtlakPotrubí</t>
  </si>
  <si>
    <t>Šachty_D1000_ŠA * HLvýkopu * PI * 0,5 * 0,5</t>
  </si>
  <si>
    <t>14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</si>
  <si>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</si>
  <si>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</si>
  <si>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-1817378802</t>
  </si>
  <si>
    <t>https://podminky.urs.cz/item/CS_URS_2025_02/162751119</t>
  </si>
  <si>
    <t>864,698*10 "Přepočtené koeficientem množství</t>
  </si>
  <si>
    <t>17</t>
  </si>
  <si>
    <t>Zemní práce - konstrukce ze zemin</t>
  </si>
  <si>
    <t>171251101</t>
  </si>
  <si>
    <t>Uložení sypanin do násypů strojně s rozprostřením sypaniny ve vrstvách a s hrubým urovnáním nezhutněných jakékoliv třídy těžitelnosti</t>
  </si>
  <si>
    <t>1922595576</t>
  </si>
  <si>
    <t>https://podminky.urs.cz/item/CS_URS_2025_02/171251101</t>
  </si>
  <si>
    <t>171251109</t>
  </si>
  <si>
    <t>Uložení sypanin do násypů strojně Příplatek k ceně za prohození sypaniny</t>
  </si>
  <si>
    <t>780292011</t>
  </si>
  <si>
    <t>https://podminky.urs.cz/item/CS_URS_2025_02/171251109</t>
  </si>
  <si>
    <t>Zpětný zásyp</t>
  </si>
  <si>
    <t>-VýkopNaSkládku</t>
  </si>
  <si>
    <t>174111101</t>
  </si>
  <si>
    <t>Zásyp sypaninou z jakékoliv horniny ručně s uložením výkopku ve vrstvách se zhutněním jam, šachet, rýh nebo kolem objektů v těchto vykopávkách</t>
  </si>
  <si>
    <t>1044915514</t>
  </si>
  <si>
    <t>https://podminky.urs.cz/item/CS_URS_2025_02/174111101</t>
  </si>
  <si>
    <t>18</t>
  </si>
  <si>
    <t>174151101</t>
  </si>
  <si>
    <t>Zásyp sypaninou z jakékoliv horniny strojně s uložením výkopku ve vrstvách se zhutněním jam, šachet, rýh nebo kolem objektů v těchto vykopávkách</t>
  </si>
  <si>
    <t>-711086273</t>
  </si>
  <si>
    <t>https://podminky.urs.cz/item/CS_URS_2025_02/174151101</t>
  </si>
  <si>
    <t>19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</si>
  <si>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</si>
  <si>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</si>
  <si>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282574938</t>
  </si>
  <si>
    <t>https://podminky.urs.cz/item/CS_URS_2025_02/175151101</t>
  </si>
  <si>
    <t>M</t>
  </si>
  <si>
    <t>58337302</t>
  </si>
  <si>
    <t>štěrkopísek frakce 0/16</t>
  </si>
  <si>
    <t>t</t>
  </si>
  <si>
    <t>-1074995895</t>
  </si>
  <si>
    <t>Podsyp potrubí</t>
  </si>
  <si>
    <t>0,10 * ŠířkaRýhy * CelkováDélkaPotrubí</t>
  </si>
  <si>
    <t>Zásyp potrubí</t>
  </si>
  <si>
    <t>0,30 * ŠířkaRýhy * CelkováDélkaPotrubí</t>
  </si>
  <si>
    <t>463,787*2 "Přepočtené koeficientem množství</t>
  </si>
  <si>
    <t>58337303</t>
  </si>
  <si>
    <t>štěrkopísek frakce 0/8</t>
  </si>
  <si>
    <t>1341835977</t>
  </si>
  <si>
    <t>CelkováDélkaPotrubí*ŠířkaRýhy*DN_potrubí</t>
  </si>
  <si>
    <t>Mezisoučet</t>
  </si>
  <si>
    <t>- PI * KT_DN300_Prumer * KT_DN300_Prumer / 4 * KT_DN300_Délka</t>
  </si>
  <si>
    <t>- PI * PPUR2_DN300_Pruměr * PPUR2_DN300_Pruměr / 4 * PPUR2_DN300_Délka</t>
  </si>
  <si>
    <t>294,621*2 "Přepočtené koeficientem množství</t>
  </si>
  <si>
    <t>171201231</t>
  </si>
  <si>
    <t>Poplatek za uložení stavebního odpadu na recyklační skládce (skládkovné) zeminy a kamení zatříděného do Katalogu odpadů pod kódem 17 05 04</t>
  </si>
  <si>
    <t>1812245042</t>
  </si>
  <si>
    <t>https://podminky.urs.cz/item/CS_URS_2025_02/171201231</t>
  </si>
  <si>
    <t>864,698*2 "Přepočtené koeficientem množství</t>
  </si>
  <si>
    <t>Povrchové úpravy terénu</t>
  </si>
  <si>
    <t>23</t>
  </si>
  <si>
    <t>181152302</t>
  </si>
  <si>
    <t>Úprava pláně na stavbách silnic a dálnic strojně v zářezech mimo skalních se zhutněním</t>
  </si>
  <si>
    <t>-454329494</t>
  </si>
  <si>
    <t>https://podminky.urs.cz/item/CS_URS_2025_02/181152302</t>
  </si>
  <si>
    <t>24</t>
  </si>
  <si>
    <t>181351005</t>
  </si>
  <si>
    <t>Rozprostření a urovnání ornice v rovině nebo ve svahu sklonu do 1:5 strojně při souvislé ploše do 100 m2, tl. vrstvy přes 250 do 300 mm</t>
  </si>
  <si>
    <t>-32540648</t>
  </si>
  <si>
    <t>https://podminky.urs.cz/item/CS_URS_2025_02/181351005</t>
  </si>
  <si>
    <t>25</t>
  </si>
  <si>
    <t>181411131</t>
  </si>
  <si>
    <t>Založení trávníku na půdě předem připravené plochy do 1000 m2 výsevem včetně utažení parkového v rovině nebo na svahu do 1:5</t>
  </si>
  <si>
    <t>-2033541211</t>
  </si>
  <si>
    <t>https://podminky.urs.cz/item/CS_URS_2025_02/181411131</t>
  </si>
  <si>
    <t>26</t>
  </si>
  <si>
    <t>00572410</t>
  </si>
  <si>
    <t>osivo směs travní parková</t>
  </si>
  <si>
    <t>kg</t>
  </si>
  <si>
    <t>-370603738</t>
  </si>
  <si>
    <t>155,481*0,02 "Přepočtené koeficientem množství</t>
  </si>
  <si>
    <t>27</t>
  </si>
  <si>
    <t>184813511</t>
  </si>
  <si>
    <t>Chemické odplevelení půdy před založením kultury, trávníku nebo zpevněných ploch ručně o jakékoli výměře postřikem na široko v rovině nebo na svahu do 1:5</t>
  </si>
  <si>
    <t>1452536492</t>
  </si>
  <si>
    <t>https://podminky.urs.cz/item/CS_URS_2025_02/184813511</t>
  </si>
  <si>
    <t>28</t>
  </si>
  <si>
    <t>185802113</t>
  </si>
  <si>
    <t>Hnojení půdy nebo trávníku v rovině nebo na svahu do 1:5 umělým hnojivem na široko</t>
  </si>
  <si>
    <t>1673309551</t>
  </si>
  <si>
    <t>https://podminky.urs.cz/item/CS_URS_2025_02/185802113</t>
  </si>
  <si>
    <t>29</t>
  </si>
  <si>
    <t>25191155</t>
  </si>
  <si>
    <t>hnojivo průmyslové</t>
  </si>
  <si>
    <t>1061667692</t>
  </si>
  <si>
    <t>155,481*0,03 "Přepočtené koeficientem množství</t>
  </si>
  <si>
    <t>30</t>
  </si>
  <si>
    <t>185803111</t>
  </si>
  <si>
    <t>Ošetření trávníku jednorázové v rovině nebo na svahu do 1:5</t>
  </si>
  <si>
    <t>-302271798</t>
  </si>
  <si>
    <t>https://podminky.urs.cz/item/CS_URS_2025_02/185803111</t>
  </si>
  <si>
    <t>31</t>
  </si>
  <si>
    <t>185804312</t>
  </si>
  <si>
    <t>Zalití rostlin vodou plochy záhonů jednotlivě přes 20 m2</t>
  </si>
  <si>
    <t>1843463768</t>
  </si>
  <si>
    <t>https://podminky.urs.cz/item/CS_URS_2025_02/185804312</t>
  </si>
  <si>
    <t>32</t>
  </si>
  <si>
    <t>185851121</t>
  </si>
  <si>
    <t>Dovoz vody pro zálivku rostlin na vzdálenost do 1000 m</t>
  </si>
  <si>
    <t>1338660381</t>
  </si>
  <si>
    <t>https://podminky.urs.cz/item/CS_URS_2025_02/185851121</t>
  </si>
  <si>
    <t>33</t>
  </si>
  <si>
    <t>185851129</t>
  </si>
  <si>
    <t>Dovoz vody pro zálivku rostlin Příplatek k ceně za každých dalších i započatých 1000 m</t>
  </si>
  <si>
    <t>-2003332205</t>
  </si>
  <si>
    <t>https://podminky.urs.cz/item/CS_URS_2025_02/185851129</t>
  </si>
  <si>
    <t>155,481*0,2 "Přepočtené koeficientem množství</t>
  </si>
  <si>
    <t>Zakládání</t>
  </si>
  <si>
    <t>Zakládání - úprava podloží a základové spáry, zlepšování vlastností hornin</t>
  </si>
  <si>
    <t>34</t>
  </si>
  <si>
    <t>212750101</t>
  </si>
  <si>
    <t>Trativody z drenážních a melioračních trubek pro budovy se zřízením štěrkového lože pod trubky a s jejich obsypem v otevřeném výkopu trubka tyčová PVC-U plocha pro vtékání vody min. 80 cm2/m SN 4 celoperforovaná 360° DN 100</t>
  </si>
  <si>
    <t>m</t>
  </si>
  <si>
    <t>1195218639</t>
  </si>
  <si>
    <t>https://podminky.urs.cz/item/CS_URS_2025_02/212750101</t>
  </si>
  <si>
    <t>752,9*0,5 "Přepočtené koeficientem množství</t>
  </si>
  <si>
    <t>35</t>
  </si>
  <si>
    <t>212972112</t>
  </si>
  <si>
    <t>Opláštění drenážních trub filtrační textilií DN 100</t>
  </si>
  <si>
    <t>1806801451</t>
  </si>
  <si>
    <t>https://podminky.urs.cz/item/CS_URS_2025_02/212972112</t>
  </si>
  <si>
    <t>752,9*0,6 "Přepočtené koeficientem množství</t>
  </si>
  <si>
    <t>Vodorovné konstrukce</t>
  </si>
  <si>
    <t>36</t>
  </si>
  <si>
    <t>452112112</t>
  </si>
  <si>
    <t>Osazení betonových dílců prstenců nebo rámů pod poklopy a mříže do malty, výšky do 100 mm</t>
  </si>
  <si>
    <t>kus</t>
  </si>
  <si>
    <t>-24764516</t>
  </si>
  <si>
    <t>https://podminky.urs.cz/item/CS_URS_2025_02/452112112</t>
  </si>
  <si>
    <t>37</t>
  </si>
  <si>
    <t>59224010</t>
  </si>
  <si>
    <t>prstenec šachtový vyrovnávací betonový 625x100x40mm</t>
  </si>
  <si>
    <t>1704741467</t>
  </si>
  <si>
    <t>59224011</t>
  </si>
  <si>
    <t>prstenec šachtový vyrovnávací betonový 625x100x60mm</t>
  </si>
  <si>
    <t>-315415914</t>
  </si>
  <si>
    <t>39</t>
  </si>
  <si>
    <t>59224012</t>
  </si>
  <si>
    <t>prstenec šachtový vyrovnávací betonový 625x100x80mm</t>
  </si>
  <si>
    <t>-326364908</t>
  </si>
  <si>
    <t>40</t>
  </si>
  <si>
    <t>59224013</t>
  </si>
  <si>
    <t>prstenec šachtový vyrovnávací betonový 625x100x100mm</t>
  </si>
  <si>
    <t>-2126140617</t>
  </si>
  <si>
    <t>Komunikace pozemní</t>
  </si>
  <si>
    <t>41</t>
  </si>
  <si>
    <t>564871016</t>
  </si>
  <si>
    <t>Podklad ze štěrkodrti ŠD s rozprostřením a zhutněním plochy jednotlivě do 100 m2, po zhutnění tl. 300 mm</t>
  </si>
  <si>
    <t>-2017996551</t>
  </si>
  <si>
    <t>https://podminky.urs.cz/item/CS_URS_2025_02/564871016</t>
  </si>
  <si>
    <t>42</t>
  </si>
  <si>
    <t>573111112</t>
  </si>
  <si>
    <t>Postřik infiltrační PI z asfaltu silničního s posypem kamenivem, v množství 1,00 kg/m2</t>
  </si>
  <si>
    <t>-537005684</t>
  </si>
  <si>
    <t>https://podminky.urs.cz/item/CS_URS_2025_02/573111112</t>
  </si>
  <si>
    <t>43</t>
  </si>
  <si>
    <t>565155101</t>
  </si>
  <si>
    <t>Asfaltový beton vrstva podkladní ACP 16 z nemodifikovaného asfaltu s rozprostřením a zhutněním ACP 16 S v pruhu šířky do 1,5 m, po zhutnění tl. 70 mm</t>
  </si>
  <si>
    <t>1050204131</t>
  </si>
  <si>
    <t>https://podminky.urs.cz/item/CS_URS_2025_02/565155101</t>
  </si>
  <si>
    <t>44</t>
  </si>
  <si>
    <t>573211109</t>
  </si>
  <si>
    <t>Postřik spojovací PS bez posypu kamenivem z asfaltu silničního, v množství 0,50 kg/m2</t>
  </si>
  <si>
    <t>-1318861867</t>
  </si>
  <si>
    <t>https://podminky.urs.cz/item/CS_URS_2025_02/573211109</t>
  </si>
  <si>
    <t>45</t>
  </si>
  <si>
    <t>577155012</t>
  </si>
  <si>
    <t>Asfaltový beton vrstva ložní ACL 16 z nemodifikovaného asfaltu s rozprostřením a zhutněním ACL 16 + v pruhu šířky do 1,5 m, po zhutnění tl. 60 mm</t>
  </si>
  <si>
    <t>-1658208457</t>
  </si>
  <si>
    <t>https://podminky.urs.cz/item/CS_URS_2025_02/577155012</t>
  </si>
  <si>
    <t>46</t>
  </si>
  <si>
    <t>573211107</t>
  </si>
  <si>
    <t>Postřik spojovací PS bez posypu kamenivem z asfaltu silničního, v množství 0,30 kg/m2</t>
  </si>
  <si>
    <t>-1015024034</t>
  </si>
  <si>
    <t>https://podminky.urs.cz/item/CS_URS_2025_02/573211107</t>
  </si>
  <si>
    <t>47</t>
  </si>
  <si>
    <t>577134011</t>
  </si>
  <si>
    <t>Asfaltový beton vrstva obrusná ACO 11 z nemodifikovaného asfaltu s rozprostřením a se zhutněním ACO 11+ v pruhu šířky do 1,5 m, po zhutnění tl. 40 mm</t>
  </si>
  <si>
    <t>1968338495</t>
  </si>
  <si>
    <t>https://podminky.urs.cz/item/CS_URS_2025_02/577134011</t>
  </si>
  <si>
    <t>Trubní vedení</t>
  </si>
  <si>
    <t>48</t>
  </si>
  <si>
    <t>831372121</t>
  </si>
  <si>
    <t>Montáž potrubí z trub kameninových hrdlových s integrovaným těsněním v otevřeném výkopu ve sklonu do 20 % DN 300</t>
  </si>
  <si>
    <t>677158835</t>
  </si>
  <si>
    <t>https://podminky.urs.cz/item/CS_URS_2025_02/831372121</t>
  </si>
  <si>
    <t>49</t>
  </si>
  <si>
    <t>59710707</t>
  </si>
  <si>
    <t>trouba kameninová glazovaná DN 300 dl 2,50m spojovací systém C Třída 240</t>
  </si>
  <si>
    <t>-21927157</t>
  </si>
  <si>
    <t>0,30 " průměr potrubí</t>
  </si>
  <si>
    <t>DN 300 Kamenina</t>
  </si>
  <si>
    <t>62,80</t>
  </si>
  <si>
    <t>62,8*1,015 "Přepočtené koeficientem množství</t>
  </si>
  <si>
    <t>50</t>
  </si>
  <si>
    <t>871370420</t>
  </si>
  <si>
    <t>Montáž kanalizačního potrubí z polypropylenu PP korugovaného nebo žebrovaného SN 12 DN 300</t>
  </si>
  <si>
    <t>-1431843177</t>
  </si>
  <si>
    <t>https://podminky.urs.cz/item/CS_URS_2025_02/871370420</t>
  </si>
  <si>
    <t>51</t>
  </si>
  <si>
    <t>28617285</t>
  </si>
  <si>
    <t>trubka kanalizační PP korugovaná se zesílenou stěnou DN 300x6000mm SN12</t>
  </si>
  <si>
    <t>-350151004</t>
  </si>
  <si>
    <t>Poznámka k položce:_x000d_
PP UR2 SN12</t>
  </si>
  <si>
    <t>DN 300 UR2 PP</t>
  </si>
  <si>
    <t>690,10</t>
  </si>
  <si>
    <t>690,1*1,015 "Přepočtené koeficientem množství</t>
  </si>
  <si>
    <t>894410121</t>
  </si>
  <si>
    <t>Osazení betonových dílců šachet kanalizačních dno DN 1500, výšky 1400 mm</t>
  </si>
  <si>
    <t>937531895</t>
  </si>
  <si>
    <t>https://podminky.urs.cz/item/CS_URS_2025_02/894410121</t>
  </si>
  <si>
    <t>RŠ DN 1500</t>
  </si>
  <si>
    <t>53</t>
  </si>
  <si>
    <t>59224549</t>
  </si>
  <si>
    <t>dno betonové šachty DN 1500 kanalizační výšky 140cm</t>
  </si>
  <si>
    <t>947118467</t>
  </si>
  <si>
    <t>54</t>
  </si>
  <si>
    <t>894410243</t>
  </si>
  <si>
    <t>Osazení betonových dílců šachet kanalizačních skruž rovná DN 1500, výšky 1000 mm</t>
  </si>
  <si>
    <t>863687363</t>
  </si>
  <si>
    <t>https://podminky.urs.cz/item/CS_URS_2025_02/894410243</t>
  </si>
  <si>
    <t>1*3 "Přepočtené koeficientem množství</t>
  </si>
  <si>
    <t>55</t>
  </si>
  <si>
    <t>59224438</t>
  </si>
  <si>
    <t>skruž betonové šachty DN 1500 kanalizační 150x100x14cm stupadla poplastovaná</t>
  </si>
  <si>
    <t>-334197194</t>
  </si>
  <si>
    <t>56</t>
  </si>
  <si>
    <t>894410312</t>
  </si>
  <si>
    <t>Osazení betonových dílců šachet kanalizačních deska přechodová DN 1500</t>
  </si>
  <si>
    <t>1813077558</t>
  </si>
  <si>
    <t>https://podminky.urs.cz/item/CS_URS_2025_02/894410312</t>
  </si>
  <si>
    <t>57</t>
  </si>
  <si>
    <t>59224433</t>
  </si>
  <si>
    <t>deska betonová přechodová šachty DN 1500 kanalizační 180/100x25cm</t>
  </si>
  <si>
    <t>-256542336</t>
  </si>
  <si>
    <t>89</t>
  </si>
  <si>
    <t>Ostatní konstrukce</t>
  </si>
  <si>
    <t>58</t>
  </si>
  <si>
    <t>892381111</t>
  </si>
  <si>
    <t>Tlakové zkoušky vodou na potrubí DN 250, 300 nebo 350</t>
  </si>
  <si>
    <t>-178760075</t>
  </si>
  <si>
    <t>https://podminky.urs.cz/item/CS_URS_2025_02/892381111</t>
  </si>
  <si>
    <t>59</t>
  </si>
  <si>
    <t>894410101</t>
  </si>
  <si>
    <t>Osazení betonových dílců šachet kanalizačních dno DN 1000, výšky 600 mm</t>
  </si>
  <si>
    <t>-666565200</t>
  </si>
  <si>
    <t>https://podminky.urs.cz/item/CS_URS_2025_02/894410101</t>
  </si>
  <si>
    <t>Betonové šachty V 2,00~2,25</t>
  </si>
  <si>
    <t>Betonové šachty V 2,25~2,50</t>
  </si>
  <si>
    <t>Betonové šachty V 2,50~2,75</t>
  </si>
  <si>
    <t>Betonové šachty V 2,75~3,00</t>
  </si>
  <si>
    <t>Betonové šachty V 3,00~3,25</t>
  </si>
  <si>
    <t>Betonové šachty V 3,25~3,50</t>
  </si>
  <si>
    <t>Betonové šachty V 3,50~3,75</t>
  </si>
  <si>
    <t>Betonové šachty V 3,75~4,00</t>
  </si>
  <si>
    <t>60</t>
  </si>
  <si>
    <t>59224348</t>
  </si>
  <si>
    <t>těsnění elastomerové pro spojení šachetních dílů DN 1000</t>
  </si>
  <si>
    <t>-628728309</t>
  </si>
  <si>
    <t>61</t>
  </si>
  <si>
    <t>59224061-R</t>
  </si>
  <si>
    <t>dno betonové šachtové DN 1000 100x60x15cm</t>
  </si>
  <si>
    <t>-810050022</t>
  </si>
  <si>
    <t>62</t>
  </si>
  <si>
    <t>894410211</t>
  </si>
  <si>
    <t>Osazení betonových dílců šachet kanalizačních skruž rovná DN 1000, výšky 250 mm</t>
  </si>
  <si>
    <t>1577333047</t>
  </si>
  <si>
    <t>https://podminky.urs.cz/item/CS_URS_2025_02/894410211</t>
  </si>
  <si>
    <t>63</t>
  </si>
  <si>
    <t>1215492234</t>
  </si>
  <si>
    <t>64</t>
  </si>
  <si>
    <t>59224066</t>
  </si>
  <si>
    <t>skruž betonová DN 1000x250 PS 100x25x12cm</t>
  </si>
  <si>
    <t>-958363469</t>
  </si>
  <si>
    <t>65</t>
  </si>
  <si>
    <t>894410212</t>
  </si>
  <si>
    <t>Osazení betonových dílců šachet kanalizačních skruž rovná DN 1000, výšky 500 mm</t>
  </si>
  <si>
    <t>2103963583</t>
  </si>
  <si>
    <t>https://podminky.urs.cz/item/CS_URS_2025_02/894410212</t>
  </si>
  <si>
    <t>66</t>
  </si>
  <si>
    <t>-2049753622</t>
  </si>
  <si>
    <t>67</t>
  </si>
  <si>
    <t>59224068</t>
  </si>
  <si>
    <t>skruž betonová DN 1000x500 100x50x12cm</t>
  </si>
  <si>
    <t>1171282929</t>
  </si>
  <si>
    <t>68</t>
  </si>
  <si>
    <t>894410213</t>
  </si>
  <si>
    <t>Osazení betonových dílců šachet kanalizačních skruž rovná DN 1000, výšky 1000 mm</t>
  </si>
  <si>
    <t>-855540146</t>
  </si>
  <si>
    <t>https://podminky.urs.cz/item/CS_URS_2025_02/894410213</t>
  </si>
  <si>
    <t>ŠA_DN1000_V325_350*2</t>
  </si>
  <si>
    <t>ŠA_DN1000_V350_375*2</t>
  </si>
  <si>
    <t>ŠA_DN1000_V375_400*2</t>
  </si>
  <si>
    <t>69</t>
  </si>
  <si>
    <t>-1026293103</t>
  </si>
  <si>
    <t>70</t>
  </si>
  <si>
    <t>59224070</t>
  </si>
  <si>
    <t>skruž betonová DN 1000x1000 100x100x12cm</t>
  </si>
  <si>
    <t>-1578438552</t>
  </si>
  <si>
    <t>71</t>
  </si>
  <si>
    <t>894410232</t>
  </si>
  <si>
    <t>Osazení betonových dílců šachet kanalizačních skruž přechodová (konus) DN 1000</t>
  </si>
  <si>
    <t>1963044346</t>
  </si>
  <si>
    <t>https://podminky.urs.cz/item/CS_URS_2025_02/894410232</t>
  </si>
  <si>
    <t>72</t>
  </si>
  <si>
    <t>-34514565</t>
  </si>
  <si>
    <t>73</t>
  </si>
  <si>
    <t>59224056</t>
  </si>
  <si>
    <t>konus betonové šachty DN 1000 kanalizační 100x62,5x67cm kapsové stupadlo</t>
  </si>
  <si>
    <t>-2137057966</t>
  </si>
  <si>
    <t>74</t>
  </si>
  <si>
    <t>899104112</t>
  </si>
  <si>
    <t>Osazení poklopů šachtových litinových, ocelových nebo železobetonových včetně rámů pro třídu zatížení D400, E600</t>
  </si>
  <si>
    <t>-698399704</t>
  </si>
  <si>
    <t>https://podminky.urs.cz/item/CS_URS_2025_02/899104112</t>
  </si>
  <si>
    <t>75</t>
  </si>
  <si>
    <t>63126039</t>
  </si>
  <si>
    <t>poklop šachtový s BEGU rámem a zámky kruhový, DN 600 D400</t>
  </si>
  <si>
    <t>-1436955915</t>
  </si>
  <si>
    <t>76</t>
  </si>
  <si>
    <t>899623151</t>
  </si>
  <si>
    <t>Obetonování potrubí nebo zdiva stok betonem prostým v otevřeném výkopu, betonem tř. C 16/20</t>
  </si>
  <si>
    <t>833415301</t>
  </si>
  <si>
    <t>https://podminky.urs.cz/item/CS_URS_2025_02/899623151</t>
  </si>
  <si>
    <t>Šachty_D1000_ŠA * 1,5 * 1,5 * 0,15</t>
  </si>
  <si>
    <t>77</t>
  </si>
  <si>
    <t>899722113</t>
  </si>
  <si>
    <t>Krytí potrubí z plastů výstražnou fólií z PVC šířky přes 25 do 34 cm</t>
  </si>
  <si>
    <t>1971596876</t>
  </si>
  <si>
    <t>https://podminky.urs.cz/item/CS_URS_2025_02/899722113</t>
  </si>
  <si>
    <t>Ostatní konstrukce a práce, bourání</t>
  </si>
  <si>
    <t>78</t>
  </si>
  <si>
    <t>919112233</t>
  </si>
  <si>
    <t>Řezání dilatačních spár v živičném krytu vytvoření komůrky pro těsnící zálivku šířky 20 mm, hloubky 40 mm</t>
  </si>
  <si>
    <t>-1481962838</t>
  </si>
  <si>
    <t>https://podminky.urs.cz/item/CS_URS_2025_02/919112233</t>
  </si>
  <si>
    <t>2 * Reko_DélkaCelkem</t>
  </si>
  <si>
    <t>2 * ( ŠířkaRýhy + Reko_Rozšíření )</t>
  </si>
  <si>
    <t>79</t>
  </si>
  <si>
    <t>919122132</t>
  </si>
  <si>
    <t>Utěsnění dilatačních spár zálivkou za tepla v cementobetonovém nebo živičném krytu včetně adhezního nátěru s těsnicím profilem pod zálivkou, pro komůrky šířky 20 mm, hloubky 40 mm</t>
  </si>
  <si>
    <t>956981515</t>
  </si>
  <si>
    <t>https://podminky.urs.cz/item/CS_URS_2025_02/919122132</t>
  </si>
  <si>
    <t>80</t>
  </si>
  <si>
    <t>919735111</t>
  </si>
  <si>
    <t>Řezání stávajícího živičného krytu nebo podkladu hloubky do 50 mm</t>
  </si>
  <si>
    <t>1553102930</t>
  </si>
  <si>
    <t>https://podminky.urs.cz/item/CS_URS_2025_02/919735111</t>
  </si>
  <si>
    <t>81</t>
  </si>
  <si>
    <t>919735112</t>
  </si>
  <si>
    <t>Řezání stávajícího živičného krytu nebo podkladu hloubky přes 50 do 100 mm</t>
  </si>
  <si>
    <t>1022596183</t>
  </si>
  <si>
    <t>https://podminky.urs.cz/item/CS_URS_2025_02/919735112</t>
  </si>
  <si>
    <t>997</t>
  </si>
  <si>
    <t>Přesun sutě</t>
  </si>
  <si>
    <t>82</t>
  </si>
  <si>
    <t>997013501</t>
  </si>
  <si>
    <t>Odvoz suti a vybouraných hmot na skládku nebo meziskládku se složením, na vzdálenost do 1 km</t>
  </si>
  <si>
    <t>326145017</t>
  </si>
  <si>
    <t>https://podminky.urs.cz/item/CS_URS_2025_02/997013501</t>
  </si>
  <si>
    <t>1419,444*0,8 "Přepočtené koeficientem množství</t>
  </si>
  <si>
    <t>83</t>
  </si>
  <si>
    <t>997013509</t>
  </si>
  <si>
    <t>Odvoz suti a vybouraných hmot na skládku nebo meziskládku se složením, na vzdálenost Příplatek k ceně za každý další započatý 1 km přes 1 km</t>
  </si>
  <si>
    <t>-1371101091</t>
  </si>
  <si>
    <t>https://podminky.urs.cz/item/CS_URS_2025_02/997013509</t>
  </si>
  <si>
    <t>1419,444*19 "Přepočtené koeficientem množství</t>
  </si>
  <si>
    <t>84</t>
  </si>
  <si>
    <t>997013511</t>
  </si>
  <si>
    <t>Odvoz suti a vybouraných hmot z meziskládky na skládku s naložením a se složením, na vzdálenost do 1 km</t>
  </si>
  <si>
    <t>1750231911</t>
  </si>
  <si>
    <t>https://podminky.urs.cz/item/CS_URS_2025_02/997013511</t>
  </si>
  <si>
    <t>1419,444*0,2 "Přepočtené koeficientem množství</t>
  </si>
  <si>
    <t>85</t>
  </si>
  <si>
    <t>997013873</t>
  </si>
  <si>
    <t>-169115918</t>
  </si>
  <si>
    <t>https://podminky.urs.cz/item/CS_URS_2025_02/997013873</t>
  </si>
  <si>
    <t>86</t>
  </si>
  <si>
    <t>997013875</t>
  </si>
  <si>
    <t>Poplatek za uložení stavebního odpadu na recyklační skládce (skládkovné) asfaltového bez obsahu dehtu zatříděného do Katalogu odpadů pod kódem 17 03 02</t>
  </si>
  <si>
    <t>-1922054155</t>
  </si>
  <si>
    <t>https://podminky.urs.cz/item/CS_URS_2025_02/997013875</t>
  </si>
  <si>
    <t>998</t>
  </si>
  <si>
    <t>Přesun hmot</t>
  </si>
  <si>
    <t>87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</si>
  <si>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</si>
  <si>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</si>
  <si>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-173361582</t>
  </si>
  <si>
    <t>https://podminky.urs.cz/item/CS_URS_2025_02/998276101</t>
  </si>
  <si>
    <t>Protlak_PLOCHA_JAM</t>
  </si>
  <si>
    <t>8,75</t>
  </si>
  <si>
    <t>Protlak_HL_START</t>
  </si>
  <si>
    <t>5,4</t>
  </si>
  <si>
    <t>Protlak_HL_CÍL</t>
  </si>
  <si>
    <t>2,9</t>
  </si>
  <si>
    <t>ProtlakJámyOBJEM</t>
  </si>
  <si>
    <t>72,625</t>
  </si>
  <si>
    <t>Protlak_OBVOD_JAM</t>
  </si>
  <si>
    <t>PaženíJam</t>
  </si>
  <si>
    <t>99,6</t>
  </si>
  <si>
    <t>Protkak A - Řízený protlak pod tělesem dráhy</t>
  </si>
  <si>
    <t xml:space="preserve">      14 - Ražení a protlačování</t>
  </si>
  <si>
    <t>131251201</t>
  </si>
  <si>
    <t>Hloubení zapažených jam a zářezů strojně s urovnáním dna do předepsaného profilu a spádu v hornině třídy těžitelnosti I skupiny 3 do 20 m3</t>
  </si>
  <si>
    <t>798289033</t>
  </si>
  <si>
    <t>https://podminky.urs.cz/item/CS_URS_2025_02/131251201</t>
  </si>
  <si>
    <t>Plocha startovací a cílové jámy</t>
  </si>
  <si>
    <t>2,5 * 3,5</t>
  </si>
  <si>
    <t>Obvod startovací a cílové jámy (pro pažení)</t>
  </si>
  <si>
    <t>2 * 2,5 + 2 * 3,5</t>
  </si>
  <si>
    <t>Hloubka startovací jámy</t>
  </si>
  <si>
    <t>Hloubka cílové jámy</t>
  </si>
  <si>
    <t>Protlak_PLOCHA_JAM * Protlak_HL_START</t>
  </si>
  <si>
    <t>Protlak_PLOCHA_JAM * Protlak_HL_CÍL</t>
  </si>
  <si>
    <t>Ražení a protlačování</t>
  </si>
  <si>
    <t>141721224-R</t>
  </si>
  <si>
    <t>Řízený zemní protlak délky protlaku do 50 m v hornině třídy těžitelnosti I a II, skupiny 1 až 4 včetně zatažení trub v hloubce do 6 m DN600</t>
  </si>
  <si>
    <t>-1597979384</t>
  </si>
  <si>
    <t>Samostatný protlak</t>
  </si>
  <si>
    <t>ProtlakSamostaně</t>
  </si>
  <si>
    <t>Protlak jako součást stoky (upravuje zemní práce)</t>
  </si>
  <si>
    <t>ProtlakNaStoce</t>
  </si>
  <si>
    <t>151811133</t>
  </si>
  <si>
    <t>Zřízení pažicích boxů pro pažení a rozepření stěn rýh podzemního vedení hloubka výkopu do 4 m, šířka přes 2,5 do 5 m</t>
  </si>
  <si>
    <t>-1770479693</t>
  </si>
  <si>
    <t>https://podminky.urs.cz/item/CS_URS_2025_02/151811133</t>
  </si>
  <si>
    <t>Protlak_OBVOD_JAM * Protlak_HL_START</t>
  </si>
  <si>
    <t>Protlak_OBVOD_JAM * Protlak_HL_CÍL</t>
  </si>
  <si>
    <t>151811233</t>
  </si>
  <si>
    <t>Odstranění pažicích boxů pro pažení a rozepření stěn rýh podzemního vedení hloubka výkopu do 4 m, šířka přes 2,5 do 5 m</t>
  </si>
  <si>
    <t>-1123056948</t>
  </si>
  <si>
    <t>https://podminky.urs.cz/item/CS_URS_2025_02/151811233</t>
  </si>
  <si>
    <t>-729420068</t>
  </si>
  <si>
    <t>-483575748</t>
  </si>
  <si>
    <t>2,91</t>
  </si>
  <si>
    <t>50,838</t>
  </si>
  <si>
    <t>69,72</t>
  </si>
  <si>
    <t>18,5</t>
  </si>
  <si>
    <t>Protlak A3-VT3 - Přechod vodního toku - stoka A3-VT3</t>
  </si>
  <si>
    <t>-780850598</t>
  </si>
  <si>
    <t>2,90</t>
  </si>
  <si>
    <t>141721224</t>
  </si>
  <si>
    <t>Řízený zemní protlak délky protlaku do 50 m v hornině třídy těžitelnosti I a II, skupiny 1 až 4 včetně zatažení trub v hloubce do 6 m průměru vrtu přes 500 do 560 mm</t>
  </si>
  <si>
    <t>1720535331</t>
  </si>
  <si>
    <t>https://podminky.urs.cz/item/CS_URS_2025_02/141721224</t>
  </si>
  <si>
    <t>-956561291</t>
  </si>
  <si>
    <t>984492388</t>
  </si>
  <si>
    <t>407403442</t>
  </si>
  <si>
    <t>1047918833</t>
  </si>
  <si>
    <t>2,8</t>
  </si>
  <si>
    <t>2,81</t>
  </si>
  <si>
    <t>49,088</t>
  </si>
  <si>
    <t>67,32</t>
  </si>
  <si>
    <t>Protlak A5-VT4 - Přechod vodního toku - stoka A5-VT4</t>
  </si>
  <si>
    <t>-335039333</t>
  </si>
  <si>
    <t>2,80</t>
  </si>
  <si>
    <t>1939354638</t>
  </si>
  <si>
    <t>1241505848</t>
  </si>
  <si>
    <t>288281017</t>
  </si>
  <si>
    <t>594188680</t>
  </si>
  <si>
    <t>-440290572</t>
  </si>
  <si>
    <t>Protlak A-VT1 - Přechod vodního toku - stoka A-VT1</t>
  </si>
  <si>
    <t>1773450312</t>
  </si>
  <si>
    <t>3,24</t>
  </si>
  <si>
    <t>3,40</t>
  </si>
  <si>
    <t>-156092757</t>
  </si>
  <si>
    <t>-2000096730</t>
  </si>
  <si>
    <t>-792292416</t>
  </si>
  <si>
    <t>1701181930</t>
  </si>
  <si>
    <t>1105171003</t>
  </si>
  <si>
    <t>3,27</t>
  </si>
  <si>
    <t>3,1</t>
  </si>
  <si>
    <t>55,738</t>
  </si>
  <si>
    <t>76,44</t>
  </si>
  <si>
    <t>Protlak A-VT2 - Přechod vodního toku - stoka A-VT2</t>
  </si>
  <si>
    <t>-357671071</t>
  </si>
  <si>
    <t>3,10</t>
  </si>
  <si>
    <t>-1565765993</t>
  </si>
  <si>
    <t>945669714</t>
  </si>
  <si>
    <t>-1125164791</t>
  </si>
  <si>
    <t>-1053449759</t>
  </si>
  <si>
    <t>841751849</t>
  </si>
  <si>
    <t>TAB1_prostor</t>
  </si>
  <si>
    <t>0,5</t>
  </si>
  <si>
    <t>1,49</t>
  </si>
  <si>
    <t>SO 01 - A1 - Splašková kanalizace A1</t>
  </si>
  <si>
    <t>2,32</t>
  </si>
  <si>
    <t>559,574</t>
  </si>
  <si>
    <t>12,997</t>
  </si>
  <si>
    <t>33,012</t>
  </si>
  <si>
    <t>526,562</t>
  </si>
  <si>
    <t>207,308</t>
  </si>
  <si>
    <t>PPUR2_DN250_Délka</t>
  </si>
  <si>
    <t>182,272</t>
  </si>
  <si>
    <t>PPUR2_DN250_Pruměr</t>
  </si>
  <si>
    <t>0,25</t>
  </si>
  <si>
    <t>90,537</t>
  </si>
  <si>
    <t>257,836</t>
  </si>
  <si>
    <t>136,324</t>
  </si>
  <si>
    <t>728,412</t>
  </si>
  <si>
    <t>470,576</t>
  </si>
  <si>
    <t xml:space="preserve">      85 - Potrubí z trub litinových</t>
  </si>
  <si>
    <t>1562099934</t>
  </si>
  <si>
    <t>-1147575272</t>
  </si>
  <si>
    <t>1966649193</t>
  </si>
  <si>
    <t>559,574*0,95 "Přepočtené koeficientem množství</t>
  </si>
  <si>
    <t>113154517</t>
  </si>
  <si>
    <t>Frézování živičného podkladu nebo krytu s naložením hmot na dopravní prostředek plochy do 500 m2 pruhu šířky do 0,5 m, tloušťky vrstvy 90 mm</t>
  </si>
  <si>
    <t>1805045777</t>
  </si>
  <si>
    <t>https://podminky.urs.cz/item/CS_URS_2025_02/113154517</t>
  </si>
  <si>
    <t>559,574*0,9 "Přepočtené koeficientem množství</t>
  </si>
  <si>
    <t>-206562872</t>
  </si>
  <si>
    <t>279638428</t>
  </si>
  <si>
    <t>-250161835</t>
  </si>
  <si>
    <t>0,50</t>
  </si>
  <si>
    <t>DN_potrubí + 2 * TAB1_prostor + 2 * PaženíVýkopu * 0,12</t>
  </si>
  <si>
    <t>2,637</t>
  </si>
  <si>
    <t>1661713277</t>
  </si>
  <si>
    <t>1883795052</t>
  </si>
  <si>
    <t>1411756533</t>
  </si>
  <si>
    <t>-451826067</t>
  </si>
  <si>
    <t>470,576*2 "Přepočtené koeficientem množství</t>
  </si>
  <si>
    <t>-655452597</t>
  </si>
  <si>
    <t>2116588955</t>
  </si>
  <si>
    <t>257,836*10 "Přepočtené koeficientem množství</t>
  </si>
  <si>
    <t>-749099412</t>
  </si>
  <si>
    <t>1106178440</t>
  </si>
  <si>
    <t>638607870</t>
  </si>
  <si>
    <t>-2124387170</t>
  </si>
  <si>
    <t>22967097</t>
  </si>
  <si>
    <t>-999059181</t>
  </si>
  <si>
    <t>136,324*2 "Přepočtené koeficientem množství</t>
  </si>
  <si>
    <t>-2104989502</t>
  </si>
  <si>
    <t>- PI * PPUR2_DN250_Pruměr * PPUR2_DN250_Pruměr / 4 * PPUR2_DN250_Délka</t>
  </si>
  <si>
    <t>90,537*2 "Přepočtené koeficientem množství</t>
  </si>
  <si>
    <t>-247092890</t>
  </si>
  <si>
    <t>257,836*2 "Přepočtené koeficientem množství</t>
  </si>
  <si>
    <t>188952761</t>
  </si>
  <si>
    <t>-2107647014</t>
  </si>
  <si>
    <t>221,305*0,5 "Přepočtené koeficientem množství</t>
  </si>
  <si>
    <t>1321591976</t>
  </si>
  <si>
    <t>221,305*0,6 "Přepočtené koeficientem množství</t>
  </si>
  <si>
    <t>-1667795615</t>
  </si>
  <si>
    <t>-347105305</t>
  </si>
  <si>
    <t>-1535115475</t>
  </si>
  <si>
    <t>-178389586</t>
  </si>
  <si>
    <t>-422140884</t>
  </si>
  <si>
    <t>-1153453745</t>
  </si>
  <si>
    <t>-537526016</t>
  </si>
  <si>
    <t>565165102</t>
  </si>
  <si>
    <t>Asfaltový beton vrstva podkladní ACP 16 z nemodifikovaného asfaltu s rozprostřením a zhutněním ACP 16 S v pruhu šířky do 1,5 m, po zhutnění tl. 90 mm</t>
  </si>
  <si>
    <t>-107926902</t>
  </si>
  <si>
    <t>https://podminky.urs.cz/item/CS_URS_2025_02/565165102</t>
  </si>
  <si>
    <t>1459418363</t>
  </si>
  <si>
    <t>1562673795</t>
  </si>
  <si>
    <t>455136463</t>
  </si>
  <si>
    <t>1625834989</t>
  </si>
  <si>
    <t>Potrubí z trub litinových</t>
  </si>
  <si>
    <t>871360420</t>
  </si>
  <si>
    <t>Montáž kanalizačního potrubí z polypropylenu PP korugovaného nebo žebrovaného SN 12 DN 250</t>
  </si>
  <si>
    <t>-281509896</t>
  </si>
  <si>
    <t>https://podminky.urs.cz/item/CS_URS_2025_02/871360420</t>
  </si>
  <si>
    <t>28617284</t>
  </si>
  <si>
    <t>trubka kanalizační PP korugovaná se zesílenou stěnou DN 250x6000mm SN12</t>
  </si>
  <si>
    <t>-1406481583</t>
  </si>
  <si>
    <t>0,25 " průměr potrubí</t>
  </si>
  <si>
    <t>DN 250 UR2 PP</t>
  </si>
  <si>
    <t>1008620604</t>
  </si>
  <si>
    <t>-249116348</t>
  </si>
  <si>
    <t>26,036 + 12,997</t>
  </si>
  <si>
    <t>39,033*1,015 "Přepočtené koeficientem množství</t>
  </si>
  <si>
    <t>1836470304</t>
  </si>
  <si>
    <t>-1085848005</t>
  </si>
  <si>
    <t>-19779864</t>
  </si>
  <si>
    <t>-1398739579</t>
  </si>
  <si>
    <t>-1182079379</t>
  </si>
  <si>
    <t>-1979729664</t>
  </si>
  <si>
    <t>1611688172</t>
  </si>
  <si>
    <t>-1592834675</t>
  </si>
  <si>
    <t>674305458</t>
  </si>
  <si>
    <t>1386844258</t>
  </si>
  <si>
    <t>84084412</t>
  </si>
  <si>
    <t>-486265187</t>
  </si>
  <si>
    <t>1058831922</t>
  </si>
  <si>
    <t>1569391016</t>
  </si>
  <si>
    <t>623429558</t>
  </si>
  <si>
    <t>-290363875</t>
  </si>
  <si>
    <t>991529364</t>
  </si>
  <si>
    <t>-1760403996</t>
  </si>
  <si>
    <t>144160427</t>
  </si>
  <si>
    <t>-2031989111</t>
  </si>
  <si>
    <t>855686351</t>
  </si>
  <si>
    <t>-1440506801</t>
  </si>
  <si>
    <t>1820383537</t>
  </si>
  <si>
    <t>-1322579393</t>
  </si>
  <si>
    <t>656302365</t>
  </si>
  <si>
    <t>475,302*0,8 "Přepočtené koeficientem množství</t>
  </si>
  <si>
    <t>-593470379</t>
  </si>
  <si>
    <t>475,302*19 "Přepočtené koeficientem množství</t>
  </si>
  <si>
    <t>1947279329</t>
  </si>
  <si>
    <t>475,302*0,2 "Přepočtené koeficientem množství</t>
  </si>
  <si>
    <t>1827457502</t>
  </si>
  <si>
    <t>-539326326</t>
  </si>
  <si>
    <t>-1308256207</t>
  </si>
  <si>
    <t>71,652</t>
  </si>
  <si>
    <t>SO 01 - A1.1 - Splašková kanalizace A1.1</t>
  </si>
  <si>
    <t>2,919</t>
  </si>
  <si>
    <t>181,996</t>
  </si>
  <si>
    <t>152,404</t>
  </si>
  <si>
    <t>23,352</t>
  </si>
  <si>
    <t>418,304</t>
  </si>
  <si>
    <t>-5,065</t>
  </si>
  <si>
    <t>28,038</t>
  </si>
  <si>
    <t>82,5</t>
  </si>
  <si>
    <t>44,137</t>
  </si>
  <si>
    <t>268,026</t>
  </si>
  <si>
    <t>185,526</t>
  </si>
  <si>
    <t>0,675</t>
  </si>
  <si>
    <t>-1271493066</t>
  </si>
  <si>
    <t>Délka obnovy povrchu komunikce odměřeno elektronicky</t>
  </si>
  <si>
    <t>305858594</t>
  </si>
  <si>
    <t>1982029106</t>
  </si>
  <si>
    <t>181,996*0,95 "Přepočtené koeficientem množství</t>
  </si>
  <si>
    <t>297229059</t>
  </si>
  <si>
    <t>181,996*0,9 "Přepočtené koeficientem množství</t>
  </si>
  <si>
    <t>-1142194547</t>
  </si>
  <si>
    <t>-305708420</t>
  </si>
  <si>
    <t>579032359</t>
  </si>
  <si>
    <t>1709919622</t>
  </si>
  <si>
    <t>-1574977166</t>
  </si>
  <si>
    <t>1932819725</t>
  </si>
  <si>
    <t>-1353907982</t>
  </si>
  <si>
    <t>185,526*2 "Přepočtené koeficientem množství</t>
  </si>
  <si>
    <t>-91923465</t>
  </si>
  <si>
    <t>-225237177</t>
  </si>
  <si>
    <t>82,5*10 "Přepočtené koeficientem množství</t>
  </si>
  <si>
    <t>-1567846241</t>
  </si>
  <si>
    <t>511483247</t>
  </si>
  <si>
    <t>2143253666</t>
  </si>
  <si>
    <t>1285080763</t>
  </si>
  <si>
    <t>834811824</t>
  </si>
  <si>
    <t>1572817106</t>
  </si>
  <si>
    <t>44,137*2 "Přepočtené koeficientem množství</t>
  </si>
  <si>
    <t>-73464071</t>
  </si>
  <si>
    <t>28,038*2 "Přepočtené koeficientem množství</t>
  </si>
  <si>
    <t>829639983</t>
  </si>
  <si>
    <t>82,5*2 "Přepočtené koeficientem množství</t>
  </si>
  <si>
    <t>-324071306</t>
  </si>
  <si>
    <t>-1331254106</t>
  </si>
  <si>
    <t>71,652*0,5 "Přepočtené koeficientem množství</t>
  </si>
  <si>
    <t>330803179</t>
  </si>
  <si>
    <t>71,652*0,6 "Přepočtené koeficientem množství</t>
  </si>
  <si>
    <t>-205938513</t>
  </si>
  <si>
    <t>1587109753</t>
  </si>
  <si>
    <t>1403502520</t>
  </si>
  <si>
    <t>209068420</t>
  </si>
  <si>
    <t>-1829769138</t>
  </si>
  <si>
    <t>-156789735</t>
  </si>
  <si>
    <t>489803321</t>
  </si>
  <si>
    <t>-154880285</t>
  </si>
  <si>
    <t>930675626</t>
  </si>
  <si>
    <t>-1907324317</t>
  </si>
  <si>
    <t>-1407566278</t>
  </si>
  <si>
    <t>274892606</t>
  </si>
  <si>
    <t>-388739115</t>
  </si>
  <si>
    <t>100116576</t>
  </si>
  <si>
    <t>71,652*1,015 "Přepočtené koeficientem množství</t>
  </si>
  <si>
    <t>1042535837</t>
  </si>
  <si>
    <t>-1575650621</t>
  </si>
  <si>
    <t>-81461671</t>
  </si>
  <si>
    <t>-308756738</t>
  </si>
  <si>
    <t>-387389564</t>
  </si>
  <si>
    <t>484881146</t>
  </si>
  <si>
    <t>1260929352</t>
  </si>
  <si>
    <t>-55600373</t>
  </si>
  <si>
    <t>1250490105</t>
  </si>
  <si>
    <t>-165773593</t>
  </si>
  <si>
    <t>-2122262643</t>
  </si>
  <si>
    <t>-612793270</t>
  </si>
  <si>
    <t>-2013465626</t>
  </si>
  <si>
    <t>1138217928</t>
  </si>
  <si>
    <t>-484014785</t>
  </si>
  <si>
    <t>-1894253160</t>
  </si>
  <si>
    <t>-1206897389</t>
  </si>
  <si>
    <t>-848463849</t>
  </si>
  <si>
    <t>257348077</t>
  </si>
  <si>
    <t>-1699643694</t>
  </si>
  <si>
    <t>-240148418</t>
  </si>
  <si>
    <t>Reko_DélkaCelkem * ( ŠířkaRýhy + Reko_Rozšíření ) / 20</t>
  </si>
  <si>
    <t>1433108658</t>
  </si>
  <si>
    <t>-1801570003</t>
  </si>
  <si>
    <t>1722999690</t>
  </si>
  <si>
    <t>242705894</t>
  </si>
  <si>
    <t>154,587*0,8 "Přepočtené koeficientem množství</t>
  </si>
  <si>
    <t>1755587669</t>
  </si>
  <si>
    <t>154,587*19 "Přepočtené koeficientem množství</t>
  </si>
  <si>
    <t>1228431135</t>
  </si>
  <si>
    <t>154,587*0,2 "Přepočtené koeficientem množství</t>
  </si>
  <si>
    <t>-735864628</t>
  </si>
  <si>
    <t>531413197</t>
  </si>
  <si>
    <t>-442156570</t>
  </si>
  <si>
    <t>61,714</t>
  </si>
  <si>
    <t>SO 01 - A2 - Splašková kanalizace A2</t>
  </si>
  <si>
    <t>2,176</t>
  </si>
  <si>
    <t>7,238</t>
  </si>
  <si>
    <t>156,693</t>
  </si>
  <si>
    <t>61,69</t>
  </si>
  <si>
    <t>131,215</t>
  </si>
  <si>
    <t>6,528</t>
  </si>
  <si>
    <t>268,579</t>
  </si>
  <si>
    <t>-4,362</t>
  </si>
  <si>
    <t>24,15</t>
  </si>
  <si>
    <t>70,621</t>
  </si>
  <si>
    <t>38,016</t>
  </si>
  <si>
    <t>181,085</t>
  </si>
  <si>
    <t>110,464</t>
  </si>
  <si>
    <t>18,385</t>
  </si>
  <si>
    <t>ŠA_DN1000_V175_200</t>
  </si>
  <si>
    <t>ŠA_DN1000_V150_175</t>
  </si>
  <si>
    <t>1750014666</t>
  </si>
  <si>
    <t>1610368993</t>
  </si>
  <si>
    <t>-118458642</t>
  </si>
  <si>
    <t>156,693*0,95 "Přepočtené koeficientem množství</t>
  </si>
  <si>
    <t>819287828</t>
  </si>
  <si>
    <t>156,693*0,9 "Přepočtené koeficientem množství</t>
  </si>
  <si>
    <t>-1988007854</t>
  </si>
  <si>
    <t>2 * 0,50</t>
  </si>
  <si>
    <t>-1168215314</t>
  </si>
  <si>
    <t>994696907</t>
  </si>
  <si>
    <t>-1030941996</t>
  </si>
  <si>
    <t>-1441053375</t>
  </si>
  <si>
    <t>264079398</t>
  </si>
  <si>
    <t>1455720924</t>
  </si>
  <si>
    <t>-1989512742</t>
  </si>
  <si>
    <t>110,464*2 "Přepočtené koeficientem množství</t>
  </si>
  <si>
    <t>1706269575</t>
  </si>
  <si>
    <t>-367093645</t>
  </si>
  <si>
    <t>70,621*10 "Přepočtené koeficientem množství</t>
  </si>
  <si>
    <t>-841465497</t>
  </si>
  <si>
    <t>-493971410</t>
  </si>
  <si>
    <t>-1393080</t>
  </si>
  <si>
    <t>520471439</t>
  </si>
  <si>
    <t>-961902239</t>
  </si>
  <si>
    <t>1792257675</t>
  </si>
  <si>
    <t>38,016*2 "Přepočtené koeficientem množství</t>
  </si>
  <si>
    <t>-515602711</t>
  </si>
  <si>
    <t>24,15*2 "Přepočtené koeficientem množství</t>
  </si>
  <si>
    <t>893848394</t>
  </si>
  <si>
    <t>70,621*2 "Přepočtené koeficientem množství</t>
  </si>
  <si>
    <t>2123305230</t>
  </si>
  <si>
    <t>-1475365779</t>
  </si>
  <si>
    <t>-1760787186</t>
  </si>
  <si>
    <t>-138417385</t>
  </si>
  <si>
    <t>18,385*0,02 "Přepočtené koeficientem množství</t>
  </si>
  <si>
    <t>-566503641</t>
  </si>
  <si>
    <t>819136426</t>
  </si>
  <si>
    <t>18,385*0,03 "Přepočtené koeficientem množství</t>
  </si>
  <si>
    <t>844024942</t>
  </si>
  <si>
    <t>-1980701068</t>
  </si>
  <si>
    <t>1375530008</t>
  </si>
  <si>
    <t>783787846</t>
  </si>
  <si>
    <t>18,385*0,2 "Přepočtené koeficientem množství</t>
  </si>
  <si>
    <t>1012842266</t>
  </si>
  <si>
    <t>61,714*0,5 "Přepočtené koeficientem množství</t>
  </si>
  <si>
    <t>67312546</t>
  </si>
  <si>
    <t>61,714*0,6 "Přepočtené koeficientem množství</t>
  </si>
  <si>
    <t>-2051001268</t>
  </si>
  <si>
    <t>-121535934</t>
  </si>
  <si>
    <t>-1429229509</t>
  </si>
  <si>
    <t>1908264940</t>
  </si>
  <si>
    <t>1861074201</t>
  </si>
  <si>
    <t>-1917245570</t>
  </si>
  <si>
    <t>-1803796887</t>
  </si>
  <si>
    <t>-922620147</t>
  </si>
  <si>
    <t>2041783421</t>
  </si>
  <si>
    <t>-2022289079</t>
  </si>
  <si>
    <t>-1248064892</t>
  </si>
  <si>
    <t>-1765993761</t>
  </si>
  <si>
    <t>1741641971</t>
  </si>
  <si>
    <t>-943487301</t>
  </si>
  <si>
    <t>61,714*1,015 "Přepočtené koeficientem množství</t>
  </si>
  <si>
    <t>659412246</t>
  </si>
  <si>
    <t>-446300216</t>
  </si>
  <si>
    <t>Betonové šachty V 1,25~1,50</t>
  </si>
  <si>
    <t>ŠA_DN1000_V125_150</t>
  </si>
  <si>
    <t>Betonové šachty V 1,50~1,75</t>
  </si>
  <si>
    <t>Betonové šachty V 1,75~2,00</t>
  </si>
  <si>
    <t>-695356849</t>
  </si>
  <si>
    <t>-1188744436</t>
  </si>
  <si>
    <t>1846223424</t>
  </si>
  <si>
    <t>-901351637</t>
  </si>
  <si>
    <t>842060098</t>
  </si>
  <si>
    <t>332014334</t>
  </si>
  <si>
    <t>-1033327466</t>
  </si>
  <si>
    <t>-758104249</t>
  </si>
  <si>
    <t>-1199677946</t>
  </si>
  <si>
    <t>-2049075108</t>
  </si>
  <si>
    <t>186925348</t>
  </si>
  <si>
    <t>-1626603906</t>
  </si>
  <si>
    <t>629986417</t>
  </si>
  <si>
    <t>253558232</t>
  </si>
  <si>
    <t>1937069424</t>
  </si>
  <si>
    <t>373214113</t>
  </si>
  <si>
    <t>-2098548607</t>
  </si>
  <si>
    <t>133,095*0,8 "Přepočtené koeficientem množství</t>
  </si>
  <si>
    <t>1854660324</t>
  </si>
  <si>
    <t>133,095*19 "Přepočtené koeficientem množství</t>
  </si>
  <si>
    <t>112456770</t>
  </si>
  <si>
    <t>133,095*0,2 "Přepočtené koeficientem množství</t>
  </si>
  <si>
    <t>311936009</t>
  </si>
  <si>
    <t>1811444470</t>
  </si>
  <si>
    <t>104951965</t>
  </si>
  <si>
    <t>Obn_KOM_Rozšíření</t>
  </si>
  <si>
    <t>Obn_MK_délka</t>
  </si>
  <si>
    <t>119,593</t>
  </si>
  <si>
    <t>SO 01 - A3 - Splašková kanalizace A3</t>
  </si>
  <si>
    <t>2,964</t>
  </si>
  <si>
    <t>Obn_MK_TLskl</t>
  </si>
  <si>
    <t>240,645</t>
  </si>
  <si>
    <t>Obn_K3T_TLskl</t>
  </si>
  <si>
    <t>Obn_K2T_TLskl</t>
  </si>
  <si>
    <t>ObnPlochyCelkem</t>
  </si>
  <si>
    <t>532,748</t>
  </si>
  <si>
    <t>Obn_MK_Plocha</t>
  </si>
  <si>
    <t>297,787</t>
  </si>
  <si>
    <t>Obn_K3T_délka</t>
  </si>
  <si>
    <t>94,362</t>
  </si>
  <si>
    <t>Obn_K3T_Plocha</t>
  </si>
  <si>
    <t>234,961</t>
  </si>
  <si>
    <t>Obn_K2T_Plocha</t>
  </si>
  <si>
    <t>Obn_K2T_délka</t>
  </si>
  <si>
    <t>213,955</t>
  </si>
  <si>
    <t>454,547</t>
  </si>
  <si>
    <t>112,632</t>
  </si>
  <si>
    <t>487,853</t>
  </si>
  <si>
    <t>2891,993</t>
  </si>
  <si>
    <t>-23,947</t>
  </si>
  <si>
    <t>157,778</t>
  </si>
  <si>
    <t>517,798</t>
  </si>
  <si>
    <t>290,76</t>
  </si>
  <si>
    <t>1722,085</t>
  </si>
  <si>
    <t>1204,287</t>
  </si>
  <si>
    <t>599,206</t>
  </si>
  <si>
    <t>5,738</t>
  </si>
  <si>
    <t>ŠTĚRK_Obn_TLskl</t>
  </si>
  <si>
    <t>ŠTĚRK_Obn_délka</t>
  </si>
  <si>
    <t>ŠTĚRK_Rozšíření</t>
  </si>
  <si>
    <t>0,6</t>
  </si>
  <si>
    <t>ŠTĚRK_Obn_Plocha</t>
  </si>
  <si>
    <t>DLA_rozšíření</t>
  </si>
  <si>
    <t>Obn_DLA_Délka</t>
  </si>
  <si>
    <t>13,928</t>
  </si>
  <si>
    <t>Obn_DLA_TLskl</t>
  </si>
  <si>
    <t>Obn_DLA_Plocha</t>
  </si>
  <si>
    <t>29,11</t>
  </si>
  <si>
    <t>ŠA_DN1000_V400_425</t>
  </si>
  <si>
    <t>113106023</t>
  </si>
  <si>
    <t>Rozebrání dlažeb a dílců při překopech inženýrských sítí s přemístěním hmot na skládku na vzdálenost do 3 m nebo s naložením na dopravní prostředek ručně komunikací pro pěší s ložem z kameniva nebo živice a s výplní spár ze zámkové dlažby</t>
  </si>
  <si>
    <t>-459015705</t>
  </si>
  <si>
    <t>https://podminky.urs.cz/item/CS_URS_2025_02/113106023</t>
  </si>
  <si>
    <t>Rozšíření krytu dlažeb za výkop</t>
  </si>
  <si>
    <t>2 * 0,30</t>
  </si>
  <si>
    <t>0,06 + 0,04 + 0,15 " chodník - zámková dlažba</t>
  </si>
  <si>
    <t>Obn_DLA_Délka * ( ŠířkaRýhy + DLA_Rozšíření )</t>
  </si>
  <si>
    <t>113107322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</si>
  <si>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</si>
  <si>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-1512380690</t>
  </si>
  <si>
    <t>https://podminky.urs.cz/item/CS_URS_2025_02/113107322</t>
  </si>
  <si>
    <t>-1621225617</t>
  </si>
  <si>
    <t>0,30 " ŠTĚRK</t>
  </si>
  <si>
    <t>Obn_MK_délka * ( ŠířkaRýhy + Obn_KOM_Rozšíření )</t>
  </si>
  <si>
    <t>Obn_K3T_délka * ( ŠířkaRýhy + Obn_KOM_Rozšíření )</t>
  </si>
  <si>
    <t>Obn_K2T_délka * ( ŠířkaRýhy + Obn_KOM_Rozšíření )</t>
  </si>
  <si>
    <t>ŠTĚRK_Obn_délka * ( ŠířkaRýhy + ŠTĚRK_Rozšíření )</t>
  </si>
  <si>
    <t>1888315358</t>
  </si>
  <si>
    <t>ObnPlochyCelkem-ŠTĚRK_Obn_Plocha</t>
  </si>
  <si>
    <t>960296127</t>
  </si>
  <si>
    <t>532,748*0,95 "Přepočtené koeficientem množství</t>
  </si>
  <si>
    <t>-941672066</t>
  </si>
  <si>
    <t>297,787*0,9 "Přepočtené koeficientem množství</t>
  </si>
  <si>
    <t>-1080890575</t>
  </si>
  <si>
    <t>234,961*0,9 "Přepočtené koeficientem množství</t>
  </si>
  <si>
    <t>519549569</t>
  </si>
  <si>
    <t>Délka obnovy TTP</t>
  </si>
  <si>
    <t>11253929</t>
  </si>
  <si>
    <t>-1905239993</t>
  </si>
  <si>
    <t>-1466036</t>
  </si>
  <si>
    <t>Řešeno Protlakem</t>
  </si>
  <si>
    <t>Obn_MK_délka * ( HLvýkopu - Obn_MK_TLskl ) * ŠířkaRýhy</t>
  </si>
  <si>
    <t>Obn_K3T_délka * ( HLvýkopu - Obn_K3T_TLskl ) * ŠířkaRýhy</t>
  </si>
  <si>
    <t>Obn_K2T_délka * ( HLvýkopu - Obn_K2T_TLskl ) * ŠířkaRýhy</t>
  </si>
  <si>
    <t>Obn_DLA_Délka * ( HLvýkopu - Obn_DLA_TLskl ) * ŠířkaRýhy</t>
  </si>
  <si>
    <t xml:space="preserve">ŠTĚRK_Obn_délka * (  HLvýkopu - ŠTĚRK_Obn_TLskl ) * ŠířkaRýhy</t>
  </si>
  <si>
    <t xml:space="preserve">- ŘešenoProtlakem *  HLvýkopu * ŠířkaRýhy</t>
  </si>
  <si>
    <t>1474273199</t>
  </si>
  <si>
    <t>-1912466634</t>
  </si>
  <si>
    <t>-800305912</t>
  </si>
  <si>
    <t>476556613</t>
  </si>
  <si>
    <t>1204,287*2 "Přepočtené koeficientem množství</t>
  </si>
  <si>
    <t>1750532726</t>
  </si>
  <si>
    <t>141954929</t>
  </si>
  <si>
    <t>517,798*10 "Přepočtené koeficientem množství</t>
  </si>
  <si>
    <t>763219975</t>
  </si>
  <si>
    <t>-1920249985</t>
  </si>
  <si>
    <t>679839661</t>
  </si>
  <si>
    <t>2141436790</t>
  </si>
  <si>
    <t>868540318</t>
  </si>
  <si>
    <t>-1919452659</t>
  </si>
  <si>
    <t>290,76*2 "Přepočtené koeficientem množství</t>
  </si>
  <si>
    <t>716417693</t>
  </si>
  <si>
    <t>157,778*2 "Přepočtené koeficientem množství</t>
  </si>
  <si>
    <t>-1186908633</t>
  </si>
  <si>
    <t>517,798*2 "Přepočtené koeficientem množství</t>
  </si>
  <si>
    <t>-1073946036</t>
  </si>
  <si>
    <t>358360071</t>
  </si>
  <si>
    <t>220267630</t>
  </si>
  <si>
    <t>1516384706</t>
  </si>
  <si>
    <t>599,206*0,02 "Přepočtené koeficientem množství</t>
  </si>
  <si>
    <t>313350691</t>
  </si>
  <si>
    <t>151584140</t>
  </si>
  <si>
    <t>-1869380804</t>
  </si>
  <si>
    <t>599,206*0,03 "Přepočtené koeficientem množství</t>
  </si>
  <si>
    <t>-151261027</t>
  </si>
  <si>
    <t>981932758</t>
  </si>
  <si>
    <t>-136208644</t>
  </si>
  <si>
    <t>-966305062</t>
  </si>
  <si>
    <t>599,206*0,2 "Přepočtené koeficientem množství</t>
  </si>
  <si>
    <t>-1230966086</t>
  </si>
  <si>
    <t>487,853*0,5 "Přepočtené koeficientem množství</t>
  </si>
  <si>
    <t>883700146</t>
  </si>
  <si>
    <t>487,853*0,6 "Přepočtené koeficientem množství</t>
  </si>
  <si>
    <t>-1226586657</t>
  </si>
  <si>
    <t>-1134609582</t>
  </si>
  <si>
    <t>-148954595</t>
  </si>
  <si>
    <t>1810575615</t>
  </si>
  <si>
    <t>-1217938605</t>
  </si>
  <si>
    <t>167163315</t>
  </si>
  <si>
    <t>-460273560</t>
  </si>
  <si>
    <t>-1265443537</t>
  </si>
  <si>
    <t>840953500</t>
  </si>
  <si>
    <t>-1646456121</t>
  </si>
  <si>
    <t>1584059395</t>
  </si>
  <si>
    <t>-1724516053</t>
  </si>
  <si>
    <t>-530497646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</si>
  <si>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</si>
  <si>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</si>
  <si>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-650934127</t>
  </si>
  <si>
    <t>https://podminky.urs.cz/item/CS_URS_2025_02/596211110</t>
  </si>
  <si>
    <t>59245018</t>
  </si>
  <si>
    <t>dlažba skladebná betonová 200x100mm tl 60mm přírodní</t>
  </si>
  <si>
    <t>-1981184790</t>
  </si>
  <si>
    <t>29,11*1,03 "Přepočtené koeficientem množství</t>
  </si>
  <si>
    <t>-1452388717</t>
  </si>
  <si>
    <t>-1622992671</t>
  </si>
  <si>
    <t>-699791066</t>
  </si>
  <si>
    <t>1334104247</t>
  </si>
  <si>
    <t>Betonové šachty V 4,00~4,25</t>
  </si>
  <si>
    <t>-850482517</t>
  </si>
  <si>
    <t>-996664731</t>
  </si>
  <si>
    <t>308337311</t>
  </si>
  <si>
    <t>1945058633</t>
  </si>
  <si>
    <t>1919710644</t>
  </si>
  <si>
    <t>628016174</t>
  </si>
  <si>
    <t>-817242955</t>
  </si>
  <si>
    <t>-1494158096</t>
  </si>
  <si>
    <t>1522673122</t>
  </si>
  <si>
    <t>ŠA_DN1000_V400_425*3</t>
  </si>
  <si>
    <t>2124507486</t>
  </si>
  <si>
    <t>-1503980836</t>
  </si>
  <si>
    <t>-1831489803</t>
  </si>
  <si>
    <t>1552453134</t>
  </si>
  <si>
    <t>892987193</t>
  </si>
  <si>
    <t>1743551861</t>
  </si>
  <si>
    <t>-1507788530</t>
  </si>
  <si>
    <t>-386130866</t>
  </si>
  <si>
    <t>-603625751</t>
  </si>
  <si>
    <t>1249069843</t>
  </si>
  <si>
    <t>Reko_DélkaCelkem * ( ŠířkaRýhy + Obn_KOM_Rozšíření ) / 20</t>
  </si>
  <si>
    <t>-1830677728</t>
  </si>
  <si>
    <t>1636905844</t>
  </si>
  <si>
    <t>1848132873</t>
  </si>
  <si>
    <t>784956855</t>
  </si>
  <si>
    <t>456,198*0,8 "Přepočtené koeficientem množství</t>
  </si>
  <si>
    <t>-1026147111</t>
  </si>
  <si>
    <t>456,198*19 "Přepočtené koeficientem množství</t>
  </si>
  <si>
    <t>251758720</t>
  </si>
  <si>
    <t>456,198*0,2 "Přepočtené koeficientem množství</t>
  </si>
  <si>
    <t>997013861</t>
  </si>
  <si>
    <t>Poplatek za uložení stavebního odpadu na recyklační skládce (skládkovné) z prostého betonu zatříděného do Katalogu odpadů pod kódem 17 01 01</t>
  </si>
  <si>
    <t>-85658778</t>
  </si>
  <si>
    <t>https://podminky.urs.cz/item/CS_URS_2025_02/997013861</t>
  </si>
  <si>
    <t>295545896</t>
  </si>
  <si>
    <t>-639070610</t>
  </si>
  <si>
    <t>166557290</t>
  </si>
  <si>
    <t>175,625</t>
  </si>
  <si>
    <t>150,695</t>
  </si>
  <si>
    <t>10,012</t>
  </si>
  <si>
    <t>24,93</t>
  </si>
  <si>
    <t>SO 01 - A3.3 - Splašková kanalizace A3.3</t>
  </si>
  <si>
    <t>70,532</t>
  </si>
  <si>
    <t>149,845</t>
  </si>
  <si>
    <t>15,576</t>
  </si>
  <si>
    <t>366,202</t>
  </si>
  <si>
    <t>-3,462</t>
  </si>
  <si>
    <t>22,811</t>
  </si>
  <si>
    <t>82,568</t>
  </si>
  <si>
    <t>42,037</t>
  </si>
  <si>
    <t>223,129</t>
  </si>
  <si>
    <t>140,561</t>
  </si>
  <si>
    <t>2,025</t>
  </si>
  <si>
    <t>ŠA_DN1000_V425_450</t>
  </si>
  <si>
    <t>ŠA_DN1000_V450_475</t>
  </si>
  <si>
    <t>60,52</t>
  </si>
  <si>
    <t>2,596</t>
  </si>
  <si>
    <t>-1875013101</t>
  </si>
  <si>
    <t>1865338449</t>
  </si>
  <si>
    <t>-161699396</t>
  </si>
  <si>
    <t>175,625*0,95 "Přepočtené koeficientem množství</t>
  </si>
  <si>
    <t>-16019587</t>
  </si>
  <si>
    <t>150,695*0,9 "Přepočtené koeficientem množství</t>
  </si>
  <si>
    <t>827925999</t>
  </si>
  <si>
    <t>24,93*0,9 "Přepočtené koeficientem množství</t>
  </si>
  <si>
    <t>898142606</t>
  </si>
  <si>
    <t>-1044793578</t>
  </si>
  <si>
    <t>-874823523</t>
  </si>
  <si>
    <t>238352230</t>
  </si>
  <si>
    <t>-453716957</t>
  </si>
  <si>
    <t>140442640</t>
  </si>
  <si>
    <t>-2126165326</t>
  </si>
  <si>
    <t>140,561*2 "Přepočtené koeficientem množství</t>
  </si>
  <si>
    <t>-248116571</t>
  </si>
  <si>
    <t>-57734684</t>
  </si>
  <si>
    <t>82,568*10 "Přepočtené koeficientem množství</t>
  </si>
  <si>
    <t>-782624026</t>
  </si>
  <si>
    <t>820290475</t>
  </si>
  <si>
    <t>192698978</t>
  </si>
  <si>
    <t>1724686668</t>
  </si>
  <si>
    <t>9733536</t>
  </si>
  <si>
    <t>1847218475</t>
  </si>
  <si>
    <t>42,037*2 "Přepočtené koeficientem množství</t>
  </si>
  <si>
    <t>253570763</t>
  </si>
  <si>
    <t>22,811*2 "Přepočtené koeficientem množství</t>
  </si>
  <si>
    <t>995982368</t>
  </si>
  <si>
    <t>82,568*2 "Přepočtené koeficientem množství</t>
  </si>
  <si>
    <t>-1784222874</t>
  </si>
  <si>
    <t>-1980306352</t>
  </si>
  <si>
    <t>70,532*0,5 "Přepočtené koeficientem množství</t>
  </si>
  <si>
    <t>1391800943</t>
  </si>
  <si>
    <t>70,532*0,6 "Přepočtené koeficientem množství</t>
  </si>
  <si>
    <t>61484924</t>
  </si>
  <si>
    <t>-66805547</t>
  </si>
  <si>
    <t>2103125647</t>
  </si>
  <si>
    <t>-614224763</t>
  </si>
  <si>
    <t>202382598</t>
  </si>
  <si>
    <t>635187069</t>
  </si>
  <si>
    <t>-943260475</t>
  </si>
  <si>
    <t>1456064654</t>
  </si>
  <si>
    <t>-1194759762</t>
  </si>
  <si>
    <t>107538862</t>
  </si>
  <si>
    <t>-2063880272</t>
  </si>
  <si>
    <t>-870913987</t>
  </si>
  <si>
    <t>1124628561</t>
  </si>
  <si>
    <t>1064326695</t>
  </si>
  <si>
    <t>211456417</t>
  </si>
  <si>
    <t>1469382916</t>
  </si>
  <si>
    <t>-1989779294</t>
  </si>
  <si>
    <t>" Betonové šachty V 1,25~1,50</t>
  </si>
  <si>
    <t>" Betonové šachty V 1,50~1,75</t>
  </si>
  <si>
    <t>" Betonové šachty V 1,75~2,00</t>
  </si>
  <si>
    <t>" Betonové šachty V 2,00~2,25" 2</t>
  </si>
  <si>
    <t>" Betonové šachty V 2,25~2,50" 4</t>
  </si>
  <si>
    <t>" Betonové šachty V 2,50~2,75</t>
  </si>
  <si>
    <t>" Betonové šachty V 2,75~3,00</t>
  </si>
  <si>
    <t xml:space="preserve">" Betonové šachty V 3,00~3,25" </t>
  </si>
  <si>
    <t>" Betonové šachty V 3,25~3,50</t>
  </si>
  <si>
    <t>" Betonové šachty V 3,50~3,75</t>
  </si>
  <si>
    <t>" Betonové šachty V 3,75~4,00</t>
  </si>
  <si>
    <t>" Betonové šachty V 4,00~4,25</t>
  </si>
  <si>
    <t>" Betonové šachty V 4,25~4,50</t>
  </si>
  <si>
    <t>" Betonové šachty V 4,50~4,75</t>
  </si>
  <si>
    <t>-1495035747</t>
  </si>
  <si>
    <t>-1838207253</t>
  </si>
  <si>
    <t>1696403077</t>
  </si>
  <si>
    <t>-682146604</t>
  </si>
  <si>
    <t>786573990</t>
  </si>
  <si>
    <t>268719940</t>
  </si>
  <si>
    <t>1587599189</t>
  </si>
  <si>
    <t>1913551416</t>
  </si>
  <si>
    <t>-1057115304</t>
  </si>
  <si>
    <t>ŠA_DN1000_V425_450*3</t>
  </si>
  <si>
    <t>ŠA_DN1000_V450_475*3</t>
  </si>
  <si>
    <t>-1859498719</t>
  </si>
  <si>
    <t>-2091940247</t>
  </si>
  <si>
    <t>-1239358925</t>
  </si>
  <si>
    <t>1114096052</t>
  </si>
  <si>
    <t>1228021645</t>
  </si>
  <si>
    <t>-1215727263</t>
  </si>
  <si>
    <t>-1252533083</t>
  </si>
  <si>
    <t>-392437011</t>
  </si>
  <si>
    <t>-1094723099</t>
  </si>
  <si>
    <t>-753340712</t>
  </si>
  <si>
    <t>-47643789</t>
  </si>
  <si>
    <t>-1653830089</t>
  </si>
  <si>
    <t>1841603062</t>
  </si>
  <si>
    <t>376349431</t>
  </si>
  <si>
    <t>142,937*0,8 "Přepočtené koeficientem množství</t>
  </si>
  <si>
    <t>1593293875</t>
  </si>
  <si>
    <t>142,937*19 "Přepočtené koeficientem množství</t>
  </si>
  <si>
    <t>100134136</t>
  </si>
  <si>
    <t>142,937*0,2 "Přepočtené koeficientem množství</t>
  </si>
  <si>
    <t>2143654704</t>
  </si>
  <si>
    <t>-1678233962</t>
  </si>
  <si>
    <t>1519354147</t>
  </si>
  <si>
    <t>SO 01 - A3.4 - Splašková kanalizace A3.4</t>
  </si>
  <si>
    <t>1,35</t>
  </si>
  <si>
    <t>87,89</t>
  </si>
  <si>
    <t>2,678</t>
  </si>
  <si>
    <t>34,907</t>
  </si>
  <si>
    <t>131,93</t>
  </si>
  <si>
    <t>52,984</t>
  </si>
  <si>
    <t>112,565</t>
  </si>
  <si>
    <t>13,39</t>
  </si>
  <si>
    <t>470,739</t>
  </si>
  <si>
    <t>-4,314</t>
  </si>
  <si>
    <t>28,425</t>
  </si>
  <si>
    <t>94,885</t>
  </si>
  <si>
    <t>52,383</t>
  </si>
  <si>
    <t>296,417</t>
  </si>
  <si>
    <t>201,532</t>
  </si>
  <si>
    <t>86,918</t>
  </si>
  <si>
    <t>1951052096</t>
  </si>
  <si>
    <t>-672926131</t>
  </si>
  <si>
    <t>376393725</t>
  </si>
  <si>
    <t>131,93*0,95 "Přepočtené koeficientem množství</t>
  </si>
  <si>
    <t>-1242273968</t>
  </si>
  <si>
    <t>131,93*0,9 "Přepočtené koeficientem množství</t>
  </si>
  <si>
    <t>1636884957</t>
  </si>
  <si>
    <t>-652449511</t>
  </si>
  <si>
    <t>-1367526088</t>
  </si>
  <si>
    <t>-968201916</t>
  </si>
  <si>
    <t>-251686291</t>
  </si>
  <si>
    <t>-824572525</t>
  </si>
  <si>
    <t>-846590191</t>
  </si>
  <si>
    <t>289769784</t>
  </si>
  <si>
    <t>201,532*2 "Přepočtené koeficientem množství</t>
  </si>
  <si>
    <t>-1586244029</t>
  </si>
  <si>
    <t>-686901387</t>
  </si>
  <si>
    <t>94,885*10 "Přepočtené koeficientem množství</t>
  </si>
  <si>
    <t>-896165556</t>
  </si>
  <si>
    <t>414019413</t>
  </si>
  <si>
    <t>1390981337</t>
  </si>
  <si>
    <t>516958596</t>
  </si>
  <si>
    <t>1743621552</t>
  </si>
  <si>
    <t>-530540951</t>
  </si>
  <si>
    <t>52,383*2 "Přepočtené koeficientem množství</t>
  </si>
  <si>
    <t>-429634825</t>
  </si>
  <si>
    <t>28,425*2 "Přepočtené koeficientem množství</t>
  </si>
  <si>
    <t>822391252</t>
  </si>
  <si>
    <t>94,885*2 "Přepočtené koeficientem množství</t>
  </si>
  <si>
    <t>-391577913</t>
  </si>
  <si>
    <t>593170060</t>
  </si>
  <si>
    <t>1811545647</t>
  </si>
  <si>
    <t>1641217263</t>
  </si>
  <si>
    <t>86,918*0,02 "Přepočtené koeficientem množství</t>
  </si>
  <si>
    <t>66716386</t>
  </si>
  <si>
    <t>494149572</t>
  </si>
  <si>
    <t>331615857</t>
  </si>
  <si>
    <t>86,918*0,03 "Přepočtené koeficientem množství</t>
  </si>
  <si>
    <t>1452684713</t>
  </si>
  <si>
    <t>-1709137501</t>
  </si>
  <si>
    <t>-1907437997</t>
  </si>
  <si>
    <t>-1947273472</t>
  </si>
  <si>
    <t>86,918*0,2 "Přepočtené koeficientem množství</t>
  </si>
  <si>
    <t>682988375</t>
  </si>
  <si>
    <t>87,89*0,5 "Přepočtené koeficientem množství</t>
  </si>
  <si>
    <t>1925966512</t>
  </si>
  <si>
    <t>87,89*0,6 "Přepočtené koeficientem množství</t>
  </si>
  <si>
    <t>930443344</t>
  </si>
  <si>
    <t>856976397</t>
  </si>
  <si>
    <t>-1616177566</t>
  </si>
  <si>
    <t>-1550934091</t>
  </si>
  <si>
    <t>113283788</t>
  </si>
  <si>
    <t>-1073114636</t>
  </si>
  <si>
    <t>1214937361</t>
  </si>
  <si>
    <t>-117165647</t>
  </si>
  <si>
    <t>-1698602654</t>
  </si>
  <si>
    <t>-1658870735</t>
  </si>
  <si>
    <t>1930593136</t>
  </si>
  <si>
    <t>108052373</t>
  </si>
  <si>
    <t>343756266</t>
  </si>
  <si>
    <t>1442329207</t>
  </si>
  <si>
    <t>87,890</t>
  </si>
  <si>
    <t>380322460</t>
  </si>
  <si>
    <t>-34035034</t>
  </si>
  <si>
    <t xml:space="preserve">" Betonové šachty V 2,25~2,50" </t>
  </si>
  <si>
    <t>" Betonové šachty V 2,75~3,00" 2</t>
  </si>
  <si>
    <t>-614399005</t>
  </si>
  <si>
    <t>1296702960</t>
  </si>
  <si>
    <t>-1833129526</t>
  </si>
  <si>
    <t>-2102534643</t>
  </si>
  <si>
    <t>-1867591527</t>
  </si>
  <si>
    <t>-283066496</t>
  </si>
  <si>
    <t>325933526</t>
  </si>
  <si>
    <t>1791958827</t>
  </si>
  <si>
    <t>-17991023</t>
  </si>
  <si>
    <t>-51797119</t>
  </si>
  <si>
    <t>1030155985</t>
  </si>
  <si>
    <t>-663563955</t>
  </si>
  <si>
    <t>-1349649583</t>
  </si>
  <si>
    <t>-418983551</t>
  </si>
  <si>
    <t>1720355192</t>
  </si>
  <si>
    <t>-453758499</t>
  </si>
  <si>
    <t>309952878</t>
  </si>
  <si>
    <t>-1077493449</t>
  </si>
  <si>
    <t>-590126761</t>
  </si>
  <si>
    <t>-2104710246</t>
  </si>
  <si>
    <t>-1219235715</t>
  </si>
  <si>
    <t>-1289850597</t>
  </si>
  <si>
    <t>-1464165890</t>
  </si>
  <si>
    <t>112,061*0,8 "Přepočtené koeficientem množství</t>
  </si>
  <si>
    <t>1635440014</t>
  </si>
  <si>
    <t>112,061*19 "Přepočtené koeficientem množství</t>
  </si>
  <si>
    <t>-633189544</t>
  </si>
  <si>
    <t>112,061*0,2 "Přepočtené koeficientem množství</t>
  </si>
  <si>
    <t>2017552545</t>
  </si>
  <si>
    <t>835545352</t>
  </si>
  <si>
    <t>2641328</t>
  </si>
  <si>
    <t>28,072</t>
  </si>
  <si>
    <t>488,869</t>
  </si>
  <si>
    <t>SO 01 - A5 - Splašková kanalizace A5</t>
  </si>
  <si>
    <t>196,333</t>
  </si>
  <si>
    <t>417,109</t>
  </si>
  <si>
    <t>69,125</t>
  </si>
  <si>
    <t>232,28</t>
  </si>
  <si>
    <t>1284,508</t>
  </si>
  <si>
    <t>-11,402</t>
  </si>
  <si>
    <t>75,122</t>
  </si>
  <si>
    <t>247,546</t>
  </si>
  <si>
    <t>138,439</t>
  </si>
  <si>
    <t>736,926</t>
  </si>
  <si>
    <t>489,38</t>
  </si>
  <si>
    <t>69,899</t>
  </si>
  <si>
    <t>3,038</t>
  </si>
  <si>
    <t>0,974</t>
  </si>
  <si>
    <t>2,036</t>
  </si>
  <si>
    <t>2,765</t>
  </si>
  <si>
    <t>-1225946754</t>
  </si>
  <si>
    <t>-747067322</t>
  </si>
  <si>
    <t>160574794</t>
  </si>
  <si>
    <t>192,946 + 3,387</t>
  </si>
  <si>
    <t>-2051740852</t>
  </si>
  <si>
    <t>800824129</t>
  </si>
  <si>
    <t>488,869*0,95 "Přepočtené koeficientem množství</t>
  </si>
  <si>
    <t>1728555369</t>
  </si>
  <si>
    <t>488,869*0,9 "Přepočtené koeficientem množství</t>
  </si>
  <si>
    <t>1578355861</t>
  </si>
  <si>
    <t>14,015 + 14,057</t>
  </si>
  <si>
    <t>-977933534</t>
  </si>
  <si>
    <t>-689818279</t>
  </si>
  <si>
    <t>-481550449</t>
  </si>
  <si>
    <t>1963394657</t>
  </si>
  <si>
    <t>642724779</t>
  </si>
  <si>
    <t>-1313059040</t>
  </si>
  <si>
    <t>-1705152293</t>
  </si>
  <si>
    <t>489,38*2 "Přepočtené koeficientem množství</t>
  </si>
  <si>
    <t>1678172917</t>
  </si>
  <si>
    <t>34383248</t>
  </si>
  <si>
    <t>247,546*10 "Přepočtené koeficientem množství</t>
  </si>
  <si>
    <t>-885304153</t>
  </si>
  <si>
    <t>1991743028</t>
  </si>
  <si>
    <t>-80807459</t>
  </si>
  <si>
    <t>522438336</t>
  </si>
  <si>
    <t>-1240672504</t>
  </si>
  <si>
    <t>-1456431828</t>
  </si>
  <si>
    <t>138,439*2 "Přepočtené koeficientem množství</t>
  </si>
  <si>
    <t>2023847361</t>
  </si>
  <si>
    <t>75,122*2 "Přepočtené koeficientem množství</t>
  </si>
  <si>
    <t>-1256075122</t>
  </si>
  <si>
    <t>247,546*2 "Přepočtené koeficientem množství</t>
  </si>
  <si>
    <t>-1801297843</t>
  </si>
  <si>
    <t>-250368713</t>
  </si>
  <si>
    <t>-1659298647</t>
  </si>
  <si>
    <t>783757791</t>
  </si>
  <si>
    <t>69,899*0,02 "Přepočtené koeficientem množství</t>
  </si>
  <si>
    <t>625166086</t>
  </si>
  <si>
    <t>-168886568</t>
  </si>
  <si>
    <t>-1113876335</t>
  </si>
  <si>
    <t>69,899*0,03 "Přepočtené koeficientem množství</t>
  </si>
  <si>
    <t>-1179306022</t>
  </si>
  <si>
    <t>-173964087</t>
  </si>
  <si>
    <t>-725203458</t>
  </si>
  <si>
    <t>-726006226</t>
  </si>
  <si>
    <t>69,899*0,2 "Přepočtené koeficientem množství</t>
  </si>
  <si>
    <t>666064989</t>
  </si>
  <si>
    <t>232,28*0,5 "Přepočtené koeficientem množství</t>
  </si>
  <si>
    <t>955415642</t>
  </si>
  <si>
    <t>232,28*0,6 "Přepočtené koeficientem množství</t>
  </si>
  <si>
    <t>-698549374</t>
  </si>
  <si>
    <t>237948777</t>
  </si>
  <si>
    <t>916079593</t>
  </si>
  <si>
    <t>-637794476</t>
  </si>
  <si>
    <t>-1934174665</t>
  </si>
  <si>
    <t>-359274114</t>
  </si>
  <si>
    <t>1751259641</t>
  </si>
  <si>
    <t>1474381201</t>
  </si>
  <si>
    <t>-877181074</t>
  </si>
  <si>
    <t>1948711896</t>
  </si>
  <si>
    <t>17724088</t>
  </si>
  <si>
    <t>-1402766365</t>
  </si>
  <si>
    <t>-114776900</t>
  </si>
  <si>
    <t>-106332558</t>
  </si>
  <si>
    <t>2,036*1,03 "Přepočtené koeficientem množství</t>
  </si>
  <si>
    <t>536691157</t>
  </si>
  <si>
    <t>986404593</t>
  </si>
  <si>
    <t>328481287</t>
  </si>
  <si>
    <t>-162348563</t>
  </si>
  <si>
    <t>" Betonové šachty V 2,25~2,50" 2</t>
  </si>
  <si>
    <t>" Betonové šachty V 2,50~2,75" 3</t>
  </si>
  <si>
    <t>" Betonové šachty V 2,75~3,00" 1</t>
  </si>
  <si>
    <t>" Betonové šachty V 3,50~3,75" 1</t>
  </si>
  <si>
    <t>2030946113</t>
  </si>
  <si>
    <t>-157719275</t>
  </si>
  <si>
    <t>-1916676220</t>
  </si>
  <si>
    <t>-2023228343</t>
  </si>
  <si>
    <t>493149987</t>
  </si>
  <si>
    <t>-342958803</t>
  </si>
  <si>
    <t>964789973</t>
  </si>
  <si>
    <t>2096245271</t>
  </si>
  <si>
    <t>1522297905</t>
  </si>
  <si>
    <t>1521803619</t>
  </si>
  <si>
    <t>1895579558</t>
  </si>
  <si>
    <t>-317161954</t>
  </si>
  <si>
    <t>-1576289248</t>
  </si>
  <si>
    <t>866781171</t>
  </si>
  <si>
    <t>-318003773</t>
  </si>
  <si>
    <t>1035627349</t>
  </si>
  <si>
    <t>2576188</t>
  </si>
  <si>
    <t>1781250820</t>
  </si>
  <si>
    <t>1109303242</t>
  </si>
  <si>
    <t>-1899832686</t>
  </si>
  <si>
    <t>1163887313</t>
  </si>
  <si>
    <t>1657199367</t>
  </si>
  <si>
    <t>-405531418</t>
  </si>
  <si>
    <t>396,126*0,8 "Přepočtené koeficientem množství</t>
  </si>
  <si>
    <t>-987031679</t>
  </si>
  <si>
    <t>396,126*19 "Přepočtené koeficientem množství</t>
  </si>
  <si>
    <t>-1997516402</t>
  </si>
  <si>
    <t>396,126*0,2 "Přepočtené koeficientem množství</t>
  </si>
  <si>
    <t>-853974268</t>
  </si>
  <si>
    <t>-1743422993</t>
  </si>
  <si>
    <t>583769132</t>
  </si>
  <si>
    <t>351374998</t>
  </si>
  <si>
    <t>-3,84</t>
  </si>
  <si>
    <t>28,986</t>
  </si>
  <si>
    <t>120,362</t>
  </si>
  <si>
    <t>87,536</t>
  </si>
  <si>
    <t>538,896</t>
  </si>
  <si>
    <t>418,534</t>
  </si>
  <si>
    <t>241,645</t>
  </si>
  <si>
    <t>SO 02 - Veřejná část kanalizačních přípojek</t>
  </si>
  <si>
    <t>A - Napojení na stoku A</t>
  </si>
  <si>
    <t>PE_d63x5i8_délka</t>
  </si>
  <si>
    <t>PE_d75x6i8_délka</t>
  </si>
  <si>
    <t>PaženíSouběh</t>
  </si>
  <si>
    <t>PE_d63x5i8_pruměr</t>
  </si>
  <si>
    <t>0,063</t>
  </si>
  <si>
    <t>PE_d75x6i8_pruměr</t>
  </si>
  <si>
    <t>0,075</t>
  </si>
  <si>
    <t>VýkopJam</t>
  </si>
  <si>
    <t>PřípojkyDN150</t>
  </si>
  <si>
    <t>171,3</t>
  </si>
  <si>
    <t>PřípojkyDN200</t>
  </si>
  <si>
    <t>12,6</t>
  </si>
  <si>
    <t>45,975</t>
  </si>
  <si>
    <t>82,295</t>
  </si>
  <si>
    <t>TAB1_do_DN225</t>
  </si>
  <si>
    <t>0,4</t>
  </si>
  <si>
    <t>27,585</t>
  </si>
  <si>
    <t>0,15</t>
  </si>
  <si>
    <t>1,19</t>
  </si>
  <si>
    <t>110,34</t>
  </si>
  <si>
    <t>142,706</t>
  </si>
  <si>
    <t>60,411</t>
  </si>
  <si>
    <t>73,56</t>
  </si>
  <si>
    <t>155,175</t>
  </si>
  <si>
    <t>183,9</t>
  </si>
  <si>
    <t>1025,426</t>
  </si>
  <si>
    <t>-953062752</t>
  </si>
  <si>
    <t xml:space="preserve">Délka obnovy povrchu komunikce odměřeno elektronicky                                                      MĚNIT</t>
  </si>
  <si>
    <t>CelkováDélkaPotrubí * 0,15 " uvažováno 15% z délky přípojek</t>
  </si>
  <si>
    <t>CelkováDélkaPotrubí * 0,25 " uvažováno 25% z délky přípojek</t>
  </si>
  <si>
    <t>-1421658484</t>
  </si>
  <si>
    <t>-839559572</t>
  </si>
  <si>
    <t>60,411*0,95 "Přepočtené koeficientem množství</t>
  </si>
  <si>
    <t>-2040360908</t>
  </si>
  <si>
    <t>60,411*0,9 "Přepočtené koeficientem množství</t>
  </si>
  <si>
    <t>551313098</t>
  </si>
  <si>
    <t xml:space="preserve">Délka obnovy TTP                                                                                                         " MĚNIT</t>
  </si>
  <si>
    <t>CelkováDélkaPotrubí * 0,60 " uvažováno 60% z délky přípojek</t>
  </si>
  <si>
    <t>1098268459</t>
  </si>
  <si>
    <t>-975518805</t>
  </si>
  <si>
    <t xml:space="preserve">Průměr hlavního potrubí                                                       " MĚNIT</t>
  </si>
  <si>
    <t xml:space="preserve">Šířka výkopu dle TAB 1                                                      " KONTROLA</t>
  </si>
  <si>
    <t>0,40</t>
  </si>
  <si>
    <t>DN_potrubí + 2 * TAB1_do_DN225 + 2 * PaženíVýkopu * 0,12</t>
  </si>
  <si>
    <t xml:space="preserve">Průměrná hlouka výkopu odměřeno elektronicky                                             " MĚNIT</t>
  </si>
  <si>
    <t>"Pažení ANO / NE" 1</t>
  </si>
  <si>
    <t>" Délka souběhu _____________________________________ kontrola " 0</t>
  </si>
  <si>
    <t>258402014</t>
  </si>
  <si>
    <t>- PaženíSouběh * HLvýkopu * PaženíVýkopu</t>
  </si>
  <si>
    <t>-2095115248</t>
  </si>
  <si>
    <t>-870822854</t>
  </si>
  <si>
    <t>-536865184</t>
  </si>
  <si>
    <t>418,534*2 "Přepočtené koeficientem množství</t>
  </si>
  <si>
    <t>2037191983</t>
  </si>
  <si>
    <t>-268636212</t>
  </si>
  <si>
    <t>120,362*10 "Přepočtené koeficientem množství</t>
  </si>
  <si>
    <t>-381277937</t>
  </si>
  <si>
    <t>-1758271799</t>
  </si>
  <si>
    <t>VýkopyCelkem + VýkopJam</t>
  </si>
  <si>
    <t>186271832</t>
  </si>
  <si>
    <t>1465893701</t>
  </si>
  <si>
    <t>-1469555908</t>
  </si>
  <si>
    <t>87,536*2 "Přepočtené koeficientem množství</t>
  </si>
  <si>
    <t>-1101584543</t>
  </si>
  <si>
    <t>- PI * 0,16 * 0,16 / 4 * PřípojkyDN150</t>
  </si>
  <si>
    <t>- PI * 0,20 * 0,20 / 4 * PřípojkyDN200</t>
  </si>
  <si>
    <t>- PI * PE_d63x5i8_pruměr * PE_d63x5i8_pruměr / 4 * PE_d63x5i8_délka</t>
  </si>
  <si>
    <t>- PI * PE_d75x6i8_pruměr * PE_d75x6i8_pruměr / 4 * PE_d75x6i8_délka</t>
  </si>
  <si>
    <t>28,986*2 "Přepočtené koeficientem množství</t>
  </si>
  <si>
    <t>1440699369</t>
  </si>
  <si>
    <t>120,362*2 "Přepočtené koeficientem množství</t>
  </si>
  <si>
    <t>-1506658599</t>
  </si>
  <si>
    <t>-372038590</t>
  </si>
  <si>
    <t>1796252634</t>
  </si>
  <si>
    <t>-1597136697</t>
  </si>
  <si>
    <t>241,645*0,02 "Přepočtené koeficientem množství</t>
  </si>
  <si>
    <t>1812701109</t>
  </si>
  <si>
    <t>-878517385</t>
  </si>
  <si>
    <t>-1260535931</t>
  </si>
  <si>
    <t>241,645*0,03 "Přepočtené koeficientem množství</t>
  </si>
  <si>
    <t>-1439380095</t>
  </si>
  <si>
    <t>1838817218</t>
  </si>
  <si>
    <t>-736419737</t>
  </si>
  <si>
    <t>-1273715960</t>
  </si>
  <si>
    <t>241,645*0,2 "Přepočtené koeficientem množství</t>
  </si>
  <si>
    <t>-572054544</t>
  </si>
  <si>
    <t>183,9*0,5 "Přepočtené koeficientem množství</t>
  </si>
  <si>
    <t>1374164049</t>
  </si>
  <si>
    <t>183,9*0,6 "Přepočtené koeficientem množství</t>
  </si>
  <si>
    <t>874197387</t>
  </si>
  <si>
    <t>1575108357</t>
  </si>
  <si>
    <t>-588548683</t>
  </si>
  <si>
    <t>-188929881</t>
  </si>
  <si>
    <t>1369609228</t>
  </si>
  <si>
    <t>1431879127</t>
  </si>
  <si>
    <t>174865946</t>
  </si>
  <si>
    <t>871313124</t>
  </si>
  <si>
    <t>Montáž kanalizačního potrubí z tvrdého PVC-U hladkého plnostěnného tuhost SN 16 DN 160</t>
  </si>
  <si>
    <t>-1319671411</t>
  </si>
  <si>
    <t>https://podminky.urs.cz/item/CS_URS_2025_02/871313124</t>
  </si>
  <si>
    <t>28611250</t>
  </si>
  <si>
    <t>trubka kanalizační PVC-U plnostěnná jednovrstvá s rázovou odolností DN 160x3000mm SN16</t>
  </si>
  <si>
    <t>604446643</t>
  </si>
  <si>
    <t xml:space="preserve">"č.p. (č.e., p.p.č.) 42"     5,5</t>
  </si>
  <si>
    <t xml:space="preserve">"č.p. (č.e., p.p.č.) 148"     4,9</t>
  </si>
  <si>
    <t xml:space="preserve">"č.p. (č.e., p.p.č.) 122"     3,6</t>
  </si>
  <si>
    <t xml:space="preserve">"č.p. (č.e., p.p.č.) 117"     3,7</t>
  </si>
  <si>
    <t xml:space="preserve">"č.p. (č.e., p.p.č.) 398/5"     3,9</t>
  </si>
  <si>
    <t xml:space="preserve">"č.p. (č.e., p.p.č.) 119"     3,8</t>
  </si>
  <si>
    <t xml:space="preserve">"č.p. (č.e., p.p.č.) 123"     3,7</t>
  </si>
  <si>
    <t xml:space="preserve">"č.p. (č.e., p.p.č.) 50"     3,7</t>
  </si>
  <si>
    <t xml:space="preserve">"č.p. (č.e., p.p.č.) 47"     3,6</t>
  </si>
  <si>
    <t xml:space="preserve">"č.p. (č.e., p.p.č.) 51"     3,5</t>
  </si>
  <si>
    <t xml:space="preserve">"č.p. (č.e., p.p.č.) 49"     3,5</t>
  </si>
  <si>
    <t xml:space="preserve">"č.p. (č.e., p.p.č.) 48"     3,6</t>
  </si>
  <si>
    <t xml:space="preserve">"č.p. (č.e., p.p.č.) 59"     3,7</t>
  </si>
  <si>
    <t xml:space="preserve">"č.p. (č.e., p.p.č.) 58"     3,5</t>
  </si>
  <si>
    <t xml:space="preserve">"č.p. (č.e., p.p.č.) 57"     3,4</t>
  </si>
  <si>
    <t xml:space="preserve">"č.p. (č.e., p.p.č.) 56"     3,5</t>
  </si>
  <si>
    <t xml:space="preserve">"č.p. (č.e., p.p.č.) 55"     3,6</t>
  </si>
  <si>
    <t xml:space="preserve">"č.p. (č.e., p.p.č.) 54"     3,7</t>
  </si>
  <si>
    <t xml:space="preserve">"č.p. (č.e., p.p.č.) 53"     3,7</t>
  </si>
  <si>
    <t xml:space="preserve">"č.p. (č.e., p.p.č.) 52"     3,9</t>
  </si>
  <si>
    <t xml:space="preserve">"č.p. (č.e., p.p.č.) 62"     3,6</t>
  </si>
  <si>
    <t xml:space="preserve">"č.p. (č.e., p.p.č.) 78"     28,7</t>
  </si>
  <si>
    <t xml:space="preserve">"č.p. (č.e., p.p.č.) 128"     11,1</t>
  </si>
  <si>
    <t xml:space="preserve">"č.p. (č.e., p.p.č.) 79"     25,3</t>
  </si>
  <si>
    <t xml:space="preserve">"č.p. (č.e., p.p.č.) 131"     4,7</t>
  </si>
  <si>
    <t xml:space="preserve">"č.p. (č.e., p.p.č.) 28"     5,9</t>
  </si>
  <si>
    <t xml:space="preserve">"č.p. (č.e., p.p.č.) 129"     5,8</t>
  </si>
  <si>
    <t xml:space="preserve">"č.p. (č.e., p.p.č.) 83"     5,1</t>
  </si>
  <si>
    <t xml:space="preserve">"č.p. (č.e., p.p.č.) 84"     5,1</t>
  </si>
  <si>
    <t>171,3*1,03 "Přepočtené koeficientem množství</t>
  </si>
  <si>
    <t>871353124</t>
  </si>
  <si>
    <t>Montáž kanalizačního potrubí z tvrdého PVC-U hladkého plnostěnného tuhost SN 16 DN 200</t>
  </si>
  <si>
    <t>1174926390</t>
  </si>
  <si>
    <t>https://podminky.urs.cz/item/CS_URS_2025_02/871353124</t>
  </si>
  <si>
    <t>28611251</t>
  </si>
  <si>
    <t>trubka kanalizační PVC-U plnostěnná jednovrstvá s rázovou odolností DN 200x3000mm SN16</t>
  </si>
  <si>
    <t>-233153609</t>
  </si>
  <si>
    <t xml:space="preserve">"č.p. (č.e., p.p.č.) 34"     3,9</t>
  </si>
  <si>
    <t xml:space="preserve">"č.p. (č.e., p.p.č.) 63"     3,1</t>
  </si>
  <si>
    <t xml:space="preserve">"č.p. (č.e., p.p.č.) 61"     3,4</t>
  </si>
  <si>
    <t xml:space="preserve">"č.p. (č.e., p.p.č.) 29"     2,2</t>
  </si>
  <si>
    <t>12,6*1,03 "Přepočtené koeficientem množství</t>
  </si>
  <si>
    <t>877370320</t>
  </si>
  <si>
    <t>Montáž tvarovek na kanalizačním plastovém potrubí z PP nebo PVC-U hladkého plnostěnného odboček DN 300</t>
  </si>
  <si>
    <t>-326419879</t>
  </si>
  <si>
    <t>https://podminky.urs.cz/item/CS_URS_2025_02/877370320</t>
  </si>
  <si>
    <t>28611404</t>
  </si>
  <si>
    <t>odbočka kanalizační plastová s hrdlem KG 315/160/45°</t>
  </si>
  <si>
    <t>-847682237</t>
  </si>
  <si>
    <t xml:space="preserve">"č.p. (č.e., p.p.č.) 42"     1</t>
  </si>
  <si>
    <t xml:space="preserve">"č.p. (č.e., p.p.č.) 148"     1</t>
  </si>
  <si>
    <t xml:space="preserve">"č.p. (č.e., p.p.č.) 122"     1</t>
  </si>
  <si>
    <t xml:space="preserve">"č.p. (č.e., p.p.č.) 117"     1</t>
  </si>
  <si>
    <t xml:space="preserve">"č.p. (č.e., p.p.č.) 398/5"     1</t>
  </si>
  <si>
    <t xml:space="preserve">"č.p. (č.e., p.p.č.) 119"     1</t>
  </si>
  <si>
    <t xml:space="preserve">"č.p. (č.e., p.p.č.) 123"     1</t>
  </si>
  <si>
    <t xml:space="preserve">"č.p. (č.e., p.p.č.) 50"     1</t>
  </si>
  <si>
    <t xml:space="preserve">"č.p. (č.e., p.p.č.) 47"     1</t>
  </si>
  <si>
    <t xml:space="preserve">"č.p. (č.e., p.p.č.) 51"     1</t>
  </si>
  <si>
    <t xml:space="preserve">"č.p. (č.e., p.p.č.) 49"     1</t>
  </si>
  <si>
    <t xml:space="preserve">"č.p. (č.e., p.p.č.) 48"     1</t>
  </si>
  <si>
    <t xml:space="preserve">"č.p. (č.e., p.p.č.) 59"     1</t>
  </si>
  <si>
    <t xml:space="preserve">"č.p. (č.e., p.p.č.) 58"     1</t>
  </si>
  <si>
    <t xml:space="preserve">"č.p. (č.e., p.p.č.) 57"     1</t>
  </si>
  <si>
    <t xml:space="preserve">"č.p. (č.e., p.p.č.) 56"     1</t>
  </si>
  <si>
    <t xml:space="preserve">"č.p. (č.e., p.p.č.) 55"     1</t>
  </si>
  <si>
    <t xml:space="preserve">"č.p. (č.e., p.p.č.) 54"     1</t>
  </si>
  <si>
    <t xml:space="preserve">"č.p. (č.e., p.p.č.) 53"     1</t>
  </si>
  <si>
    <t xml:space="preserve">"č.p. (č.e., p.p.č.) 52"     1</t>
  </si>
  <si>
    <t xml:space="preserve">"č.p. (č.e., p.p.č.) 62"     1</t>
  </si>
  <si>
    <t xml:space="preserve">"č.p. (č.e., p.p.č.) 78"     1</t>
  </si>
  <si>
    <t xml:space="preserve">"č.p. (č.e., p.p.č.) 128"     1</t>
  </si>
  <si>
    <t xml:space="preserve">"č.p. (č.e., p.p.č.) 79"     1</t>
  </si>
  <si>
    <t xml:space="preserve">"č.p. (č.e., p.p.č.) 131"     1</t>
  </si>
  <si>
    <t xml:space="preserve">"č.p. (č.e., p.p.č.) 28"     1</t>
  </si>
  <si>
    <t xml:space="preserve">"č.p. (č.e., p.p.č.) 129"     1</t>
  </si>
  <si>
    <t xml:space="preserve">"č.p. (č.e., p.p.č.) 83"     1</t>
  </si>
  <si>
    <t xml:space="preserve">"č.p. (č.e., p.p.č.) 84"     1</t>
  </si>
  <si>
    <t>28611405</t>
  </si>
  <si>
    <t>odbočka kanalizační plastová s hrdlem KG 315/200/45°</t>
  </si>
  <si>
    <t>198052226</t>
  </si>
  <si>
    <t xml:space="preserve">"č.p. (č.e., p.p.č.) 34"     1</t>
  </si>
  <si>
    <t xml:space="preserve">"č.p. (č.e., p.p.č.) 63"     1</t>
  </si>
  <si>
    <t xml:space="preserve">"č.p. (č.e., p.p.č.) 61"     1</t>
  </si>
  <si>
    <t xml:space="preserve">"č.p. (č.e., p.p.č.) 29"     1</t>
  </si>
  <si>
    <t>892241111</t>
  </si>
  <si>
    <t>Tlakové zkoušky vodou na potrubí DN do 80</t>
  </si>
  <si>
    <t>1872259569</t>
  </si>
  <si>
    <t>https://podminky.urs.cz/item/CS_URS_2025_02/892241111</t>
  </si>
  <si>
    <t>-1037494182</t>
  </si>
  <si>
    <t>-1877094083</t>
  </si>
  <si>
    <t>-1999749154</t>
  </si>
  <si>
    <t>865372742</t>
  </si>
  <si>
    <t>-836240144</t>
  </si>
  <si>
    <t>507868642</t>
  </si>
  <si>
    <t>-1649298167</t>
  </si>
  <si>
    <t>85,022*0,8 "Přepočtené koeficientem množství</t>
  </si>
  <si>
    <t>-1904714415</t>
  </si>
  <si>
    <t>85,022*19 "Přepočtené koeficientem množství</t>
  </si>
  <si>
    <t>1509558605</t>
  </si>
  <si>
    <t>85,022*0,2 "Přepočtené koeficientem množství</t>
  </si>
  <si>
    <t>-1938168860</t>
  </si>
  <si>
    <t>-828297804</t>
  </si>
  <si>
    <t>53467560</t>
  </si>
  <si>
    <t>34,86</t>
  </si>
  <si>
    <t>53,22</t>
  </si>
  <si>
    <t>22,136</t>
  </si>
  <si>
    <t>A1 - Napojení na stoku A1</t>
  </si>
  <si>
    <t>23,24</t>
  </si>
  <si>
    <t>49,431</t>
  </si>
  <si>
    <t>58,1</t>
  </si>
  <si>
    <t>306,419</t>
  </si>
  <si>
    <t>-0,793</t>
  </si>
  <si>
    <t>43,944</t>
  </si>
  <si>
    <t>80,526</t>
  </si>
  <si>
    <t>35,789</t>
  </si>
  <si>
    <t>206,819</t>
  </si>
  <si>
    <t>126,293</t>
  </si>
  <si>
    <t>88,544</t>
  </si>
  <si>
    <t>38,2</t>
  </si>
  <si>
    <t>14,525</t>
  </si>
  <si>
    <t>31,084</t>
  </si>
  <si>
    <t>8,715</t>
  </si>
  <si>
    <t>PřípojkaD40x3i7</t>
  </si>
  <si>
    <t>19,9</t>
  </si>
  <si>
    <t>PřípojkaD50x4i6</t>
  </si>
  <si>
    <t>1226778679</t>
  </si>
  <si>
    <t>-727276034</t>
  </si>
  <si>
    <t>985258882</t>
  </si>
  <si>
    <t>22,136*0,95 "Přepočtené koeficientem množství</t>
  </si>
  <si>
    <t>401722126</t>
  </si>
  <si>
    <t>22,136*0,9 "Přepočtené koeficientem množství</t>
  </si>
  <si>
    <t>-470380811</t>
  </si>
  <si>
    <t>-1367918571</t>
  </si>
  <si>
    <t>1435589203</t>
  </si>
  <si>
    <t>134747747</t>
  </si>
  <si>
    <t>-1055632549</t>
  </si>
  <si>
    <t>1076919585</t>
  </si>
  <si>
    <t>1768611999</t>
  </si>
  <si>
    <t>126,293*2 "Přepočtené koeficientem množství</t>
  </si>
  <si>
    <t>-254294360</t>
  </si>
  <si>
    <t>-1719114433</t>
  </si>
  <si>
    <t>80,526*10 "Přepočtené koeficientem množství</t>
  </si>
  <si>
    <t>1128248683</t>
  </si>
  <si>
    <t>1027008150</t>
  </si>
  <si>
    <t>-650125616</t>
  </si>
  <si>
    <t>-1831217227</t>
  </si>
  <si>
    <t>313078609</t>
  </si>
  <si>
    <t>35,789*2 "Přepočtené koeficientem množství</t>
  </si>
  <si>
    <t>-1785579032</t>
  </si>
  <si>
    <t>- PI * 0,04 * 0,04 / 4 * PřípojkaD40x3i7</t>
  </si>
  <si>
    <t xml:space="preserve">- PI * 0,05 * 0,05 /  4 * PřípojkaD50x4i6</t>
  </si>
  <si>
    <t>43,944*2 "Přepočtené koeficientem množství</t>
  </si>
  <si>
    <t>-1859291297</t>
  </si>
  <si>
    <t>80,526*2 "Přepočtené koeficientem množství</t>
  </si>
  <si>
    <t>-1432683061</t>
  </si>
  <si>
    <t>-1659023799</t>
  </si>
  <si>
    <t>1905999209</t>
  </si>
  <si>
    <t>985506870</t>
  </si>
  <si>
    <t>88,544*0,02 "Přepočtené koeficientem množství</t>
  </si>
  <si>
    <t>-1725903250</t>
  </si>
  <si>
    <t>1972450514</t>
  </si>
  <si>
    <t>1617333723</t>
  </si>
  <si>
    <t>88,544*0,03 "Přepočtené koeficientem množství</t>
  </si>
  <si>
    <t>-1159167521</t>
  </si>
  <si>
    <t>930761247</t>
  </si>
  <si>
    <t>911917959</t>
  </si>
  <si>
    <t>1125640798</t>
  </si>
  <si>
    <t>88,544*0,2 "Přepočtené koeficientem množství</t>
  </si>
  <si>
    <t>-62005085</t>
  </si>
  <si>
    <t>58,1*0,5 "Přepočtené koeficientem množství</t>
  </si>
  <si>
    <t>426845927</t>
  </si>
  <si>
    <t>58,1*0,6 "Přepočtené koeficientem množství</t>
  </si>
  <si>
    <t>-128515122</t>
  </si>
  <si>
    <t>-937387271</t>
  </si>
  <si>
    <t>188585927</t>
  </si>
  <si>
    <t>1866798361</t>
  </si>
  <si>
    <t>-1349554398</t>
  </si>
  <si>
    <t>-843034110</t>
  </si>
  <si>
    <t>-2065136734</t>
  </si>
  <si>
    <t>871185201</t>
  </si>
  <si>
    <t>Montáž kanalizačního potrubí z polyetylenu PE100 RC svařovaných elektrotvarovkou v otevřeném výkopu ve sklonu do 20 % SDR 11/PN16 d 40 x 3,7 mm</t>
  </si>
  <si>
    <t>-911655303</t>
  </si>
  <si>
    <t>https://podminky.urs.cz/item/CS_URS_2025_02/871185201</t>
  </si>
  <si>
    <t>28613731</t>
  </si>
  <si>
    <t>potrubí kanalizační jednovrstvé PE100 RC SDR11 s dodatečným opláštěním a integrovaným detekčním vodičem 40x3,7mm</t>
  </si>
  <si>
    <t>-2104336910</t>
  </si>
  <si>
    <t xml:space="preserve">"č.p. (č.e., p.p.č.) 125"     19,9</t>
  </si>
  <si>
    <t>19,9*1,015 "Přepočtené koeficientem množství</t>
  </si>
  <si>
    <t>-1574103849</t>
  </si>
  <si>
    <t>477645925</t>
  </si>
  <si>
    <t xml:space="preserve">"č.p. (č.e., p.p.č.) 113"     8,9</t>
  </si>
  <si>
    <t xml:space="preserve">"č.p. (č.e., p.p.č.) 81"     3,1</t>
  </si>
  <si>
    <t xml:space="preserve">"č.p. (č.e., p.p.č.) 110"     13,5</t>
  </si>
  <si>
    <t xml:space="preserve">"č.p. (č.e., p.p.č.) 77"     12,7</t>
  </si>
  <si>
    <t>38,2*1,03 "Přepočtené koeficientem množství</t>
  </si>
  <si>
    <t>-1508743907</t>
  </si>
  <si>
    <t>188721278</t>
  </si>
  <si>
    <t xml:space="preserve">"č.p. (č.e., p.p.č.) 113"     1</t>
  </si>
  <si>
    <t xml:space="preserve">"č.p. (č.e., p.p.č.) 81"     1</t>
  </si>
  <si>
    <t xml:space="preserve">"č.p. (č.e., p.p.č.) 110"     1</t>
  </si>
  <si>
    <t xml:space="preserve">"č.p. (č.e., p.p.č.) 77"     1</t>
  </si>
  <si>
    <t>1059713504</t>
  </si>
  <si>
    <t>935131092</t>
  </si>
  <si>
    <t>279186369</t>
  </si>
  <si>
    <t>288601057</t>
  </si>
  <si>
    <t>733108646</t>
  </si>
  <si>
    <t>-120137681</t>
  </si>
  <si>
    <t>-1527164289</t>
  </si>
  <si>
    <t>96940488</t>
  </si>
  <si>
    <t>31,563*0,8 "Přepočtené koeficientem množství</t>
  </si>
  <si>
    <t>471086051</t>
  </si>
  <si>
    <t>31,563*19 "Přepočtené koeficientem množství</t>
  </si>
  <si>
    <t>-715939800</t>
  </si>
  <si>
    <t>31,563*0,2 "Přepočtené koeficientem množství</t>
  </si>
  <si>
    <t>744681358</t>
  </si>
  <si>
    <t>1208491930</t>
  </si>
  <si>
    <t>851440952</t>
  </si>
  <si>
    <t>15,54</t>
  </si>
  <si>
    <t>20,098</t>
  </si>
  <si>
    <t>8,508</t>
  </si>
  <si>
    <t>A1.1 - Napojení na stoku A1.1</t>
  </si>
  <si>
    <t>10,36</t>
  </si>
  <si>
    <t>21,854</t>
  </si>
  <si>
    <t>25,9</t>
  </si>
  <si>
    <t>151,204</t>
  </si>
  <si>
    <t>-0,521</t>
  </si>
  <si>
    <t>4,102</t>
  </si>
  <si>
    <t>16,951</t>
  </si>
  <si>
    <t>12,328</t>
  </si>
  <si>
    <t>79,934</t>
  </si>
  <si>
    <t>62,983</t>
  </si>
  <si>
    <t>34,033</t>
  </si>
  <si>
    <t>6,475</t>
  </si>
  <si>
    <t>11,59</t>
  </si>
  <si>
    <t>3,885</t>
  </si>
  <si>
    <t>38931460</t>
  </si>
  <si>
    <t xml:space="preserve">CelkováDélkaPotrubí  * 0,15 " uvažováno 15% z délky přípojek</t>
  </si>
  <si>
    <t xml:space="preserve">CelkováDélkaPotrubí  * 0,25 " uvažováno 25% z délky přípojek</t>
  </si>
  <si>
    <t>1977590751</t>
  </si>
  <si>
    <t>166311360</t>
  </si>
  <si>
    <t>8,508*0,95 "Přepočtené koeficientem množství</t>
  </si>
  <si>
    <t>1971677057</t>
  </si>
  <si>
    <t>8,508*0,9 "Přepočtené koeficientem množství</t>
  </si>
  <si>
    <t>2075482704</t>
  </si>
  <si>
    <t xml:space="preserve">CelkováDélkaPotrubí  * 0,60 " uvažováno 60% z délky přípojek</t>
  </si>
  <si>
    <t>131395747</t>
  </si>
  <si>
    <t>-1440266552</t>
  </si>
  <si>
    <t>-1787255954</t>
  </si>
  <si>
    <t>-683559499</t>
  </si>
  <si>
    <t>1438630396</t>
  </si>
  <si>
    <t>-982655365</t>
  </si>
  <si>
    <t>62,983*2 "Přepočtené koeficientem množství</t>
  </si>
  <si>
    <t>976242536</t>
  </si>
  <si>
    <t>1482601620</t>
  </si>
  <si>
    <t>16,951*10 "Přepočtené koeficientem množství</t>
  </si>
  <si>
    <t>-1851255550</t>
  </si>
  <si>
    <t>789927150</t>
  </si>
  <si>
    <t>-742713140</t>
  </si>
  <si>
    <t>-1842622999</t>
  </si>
  <si>
    <t>-452038762</t>
  </si>
  <si>
    <t>12,328*2 "Přepočtené koeficientem množství</t>
  </si>
  <si>
    <t>1867152168</t>
  </si>
  <si>
    <t>4,102*2 "Přepočtené koeficientem množství</t>
  </si>
  <si>
    <t>-1164025450</t>
  </si>
  <si>
    <t>16,951*2 "Přepočtené koeficientem množství</t>
  </si>
  <si>
    <t>-524184276</t>
  </si>
  <si>
    <t>-959048750</t>
  </si>
  <si>
    <t>-1534514096</t>
  </si>
  <si>
    <t>1336703035</t>
  </si>
  <si>
    <t>34,033*0,02 "Přepočtené koeficientem množství</t>
  </si>
  <si>
    <t>1168770880</t>
  </si>
  <si>
    <t>875544116</t>
  </si>
  <si>
    <t>681368784</t>
  </si>
  <si>
    <t>34,033*0,03 "Přepočtené koeficientem množství</t>
  </si>
  <si>
    <t>-1256462364</t>
  </si>
  <si>
    <t>-1594616318</t>
  </si>
  <si>
    <t>364155113</t>
  </si>
  <si>
    <t>534371590</t>
  </si>
  <si>
    <t>34,033*0,2 "Přepočtené koeficientem množství</t>
  </si>
  <si>
    <t>1320217357</t>
  </si>
  <si>
    <t>25,9*0,5 "Přepočtené koeficientem množství</t>
  </si>
  <si>
    <t>-1164162811</t>
  </si>
  <si>
    <t>25,9*0,6 "Přepočtené koeficientem množství</t>
  </si>
  <si>
    <t>1478306725</t>
  </si>
  <si>
    <t>124545279</t>
  </si>
  <si>
    <t>-1502310422</t>
  </si>
  <si>
    <t>743618944</t>
  </si>
  <si>
    <t>1482014906</t>
  </si>
  <si>
    <t>-2103401986</t>
  </si>
  <si>
    <t>1257654068</t>
  </si>
  <si>
    <t>1961114394</t>
  </si>
  <si>
    <t>-352124409</t>
  </si>
  <si>
    <t xml:space="preserve">"č.p. (č.e., p.p.č.) 68"     4</t>
  </si>
  <si>
    <t xml:space="preserve">"č.p. (č.e., p.p.č.) 67"     3,2</t>
  </si>
  <si>
    <t xml:space="preserve">"č.p. (č.e., p.p.č.) 66"     3,3</t>
  </si>
  <si>
    <t xml:space="preserve">"č.p. (č.e., p.p.č.) 65"     5,5</t>
  </si>
  <si>
    <t xml:space="preserve">"č.p. (č.e., p.p.č.) 76"     4,5</t>
  </si>
  <si>
    <t xml:space="preserve">"č.p. (č.e., p.p.č.) 147"     5,4</t>
  </si>
  <si>
    <t>25,9*1,03 "Přepočtené koeficientem množství</t>
  </si>
  <si>
    <t>1093969484</t>
  </si>
  <si>
    <t>-1562882309</t>
  </si>
  <si>
    <t xml:space="preserve">"č.p. (č.e., p.p.č.) 68"     1</t>
  </si>
  <si>
    <t xml:space="preserve">"č.p. (č.e., p.p.č.) 67"     1</t>
  </si>
  <si>
    <t xml:space="preserve">"č.p. (č.e., p.p.č.) 66"     1</t>
  </si>
  <si>
    <t xml:space="preserve">"č.p. (č.e., p.p.č.) 65"     1</t>
  </si>
  <si>
    <t xml:space="preserve">"č.p. (č.e., p.p.č.) 76"     1</t>
  </si>
  <si>
    <t xml:space="preserve">"č.p. (č.e., p.p.č.) 147"     1</t>
  </si>
  <si>
    <t>1460116090</t>
  </si>
  <si>
    <t>-698448216</t>
  </si>
  <si>
    <t>444836684</t>
  </si>
  <si>
    <t>-509543951</t>
  </si>
  <si>
    <t>1994887727</t>
  </si>
  <si>
    <t>565301041</t>
  </si>
  <si>
    <t>-218336375</t>
  </si>
  <si>
    <t>-1887578531</t>
  </si>
  <si>
    <t>11,974*0,8 "Přepočtené koeficientem množství</t>
  </si>
  <si>
    <t>1642277714</t>
  </si>
  <si>
    <t>11,974*19 "Přepočtené koeficientem množství</t>
  </si>
  <si>
    <t>1788078612</t>
  </si>
  <si>
    <t>11,974*0,2 "Přepočtené koeficientem množství</t>
  </si>
  <si>
    <t>494146861</t>
  </si>
  <si>
    <t>1156653080</t>
  </si>
  <si>
    <t>1672726637</t>
  </si>
  <si>
    <t>2,1</t>
  </si>
  <si>
    <t>2,786</t>
  </si>
  <si>
    <t>1,176</t>
  </si>
  <si>
    <t>A2 - Napojení na stoku A2</t>
  </si>
  <si>
    <t>1,4</t>
  </si>
  <si>
    <t>2,957</t>
  </si>
  <si>
    <t>3,5</t>
  </si>
  <si>
    <t>15,232</t>
  </si>
  <si>
    <t>-0,11</t>
  </si>
  <si>
    <t>0,758</t>
  </si>
  <si>
    <t>2,604</t>
  </si>
  <si>
    <t>1,736</t>
  </si>
  <si>
    <t>8,031</t>
  </si>
  <si>
    <t>5,427</t>
  </si>
  <si>
    <t>4,704</t>
  </si>
  <si>
    <t>0,875</t>
  </si>
  <si>
    <t>1,61</t>
  </si>
  <si>
    <t>0,525</t>
  </si>
  <si>
    <t>0,2</t>
  </si>
  <si>
    <t>1,24</t>
  </si>
  <si>
    <t>1130076789</t>
  </si>
  <si>
    <t>4866283</t>
  </si>
  <si>
    <t>1102435852</t>
  </si>
  <si>
    <t>1,176*0,95 "Přepočtené koeficientem množství</t>
  </si>
  <si>
    <t>1428035519</t>
  </si>
  <si>
    <t>1,176*0,9 "Přepočtené koeficientem množství</t>
  </si>
  <si>
    <t>1589891492</t>
  </si>
  <si>
    <t>1932178339</t>
  </si>
  <si>
    <t>657192635</t>
  </si>
  <si>
    <t>0,20</t>
  </si>
  <si>
    <t>1955418305</t>
  </si>
  <si>
    <t>1809788556</t>
  </si>
  <si>
    <t>831110572</t>
  </si>
  <si>
    <t>888017652</t>
  </si>
  <si>
    <t>5,427*2 "Přepočtené koeficientem množství</t>
  </si>
  <si>
    <t>1726504404</t>
  </si>
  <si>
    <t>-306603102</t>
  </si>
  <si>
    <t>2,604*10 "Přepočtené koeficientem množství</t>
  </si>
  <si>
    <t>-1460210344</t>
  </si>
  <si>
    <t>-144490045</t>
  </si>
  <si>
    <t>1876923050</t>
  </si>
  <si>
    <t>1054553345</t>
  </si>
  <si>
    <t>1888520472</t>
  </si>
  <si>
    <t>1,736*2 "Přepočtené koeficientem množství</t>
  </si>
  <si>
    <t>2051247472</t>
  </si>
  <si>
    <t>0,758*2 "Přepočtené koeficientem množství</t>
  </si>
  <si>
    <t>75094273</t>
  </si>
  <si>
    <t>2,604*2 "Přepočtené koeficientem množství</t>
  </si>
  <si>
    <t>-2002926319</t>
  </si>
  <si>
    <t>1499550521</t>
  </si>
  <si>
    <t>1093645098</t>
  </si>
  <si>
    <t>-452739469</t>
  </si>
  <si>
    <t>4,704*0,02 "Přepočtené koeficientem množství</t>
  </si>
  <si>
    <t>-767292359</t>
  </si>
  <si>
    <t>-1557923224</t>
  </si>
  <si>
    <t>4,704*0,03 "Přepočtené koeficientem množství</t>
  </si>
  <si>
    <t>1188202259</t>
  </si>
  <si>
    <t>1260893402</t>
  </si>
  <si>
    <t>-1343518683</t>
  </si>
  <si>
    <t>2019560671</t>
  </si>
  <si>
    <t>4,704*0,2 "Přepočtené koeficientem množství</t>
  </si>
  <si>
    <t>1551068174</t>
  </si>
  <si>
    <t>3,5*0,5 "Přepočtené koeficientem množství</t>
  </si>
  <si>
    <t>-878415765</t>
  </si>
  <si>
    <t>3,5*0,6 "Přepočtené koeficientem množství</t>
  </si>
  <si>
    <t>1464654823</t>
  </si>
  <si>
    <t>232003837</t>
  </si>
  <si>
    <t>1740785373</t>
  </si>
  <si>
    <t>-1606225754</t>
  </si>
  <si>
    <t>1588524569</t>
  </si>
  <si>
    <t>1020372169</t>
  </si>
  <si>
    <t>-1916656048</t>
  </si>
  <si>
    <t>1280264120</t>
  </si>
  <si>
    <t>1684657474</t>
  </si>
  <si>
    <t xml:space="preserve">"č.p. (č.e., p.p.č.) 136"     3,5</t>
  </si>
  <si>
    <t>3,5*1,03 "Přepočtené koeficientem množství</t>
  </si>
  <si>
    <t>1549827056</t>
  </si>
  <si>
    <t>-1441023618</t>
  </si>
  <si>
    <t xml:space="preserve">"č.p. (č.e., p.p.č.) 136"     1</t>
  </si>
  <si>
    <t>1790244581</t>
  </si>
  <si>
    <t>1030179153</t>
  </si>
  <si>
    <t>262876186</t>
  </si>
  <si>
    <t>529747686</t>
  </si>
  <si>
    <t>-60201554</t>
  </si>
  <si>
    <t>-1093190934</t>
  </si>
  <si>
    <t>1262013563</t>
  </si>
  <si>
    <t>-296454640</t>
  </si>
  <si>
    <t>1,659*0,8 "Přepočtené koeficientem množství</t>
  </si>
  <si>
    <t>1325465320</t>
  </si>
  <si>
    <t>1,659*19 "Přepočtené koeficientem množství</t>
  </si>
  <si>
    <t>-1717356223</t>
  </si>
  <si>
    <t>1,659*0,2 "Přepočtené koeficientem množství</t>
  </si>
  <si>
    <t>-1494079004</t>
  </si>
  <si>
    <t>1241119228</t>
  </si>
  <si>
    <t>-657626498</t>
  </si>
  <si>
    <t>220,447</t>
  </si>
  <si>
    <t>116,552</t>
  </si>
  <si>
    <t>A3 - Napojení na stoku A3</t>
  </si>
  <si>
    <t>84,5</t>
  </si>
  <si>
    <t>4,2</t>
  </si>
  <si>
    <t>22,175</t>
  </si>
  <si>
    <t>39,693</t>
  </si>
  <si>
    <t>13,305</t>
  </si>
  <si>
    <t>68,831</t>
  </si>
  <si>
    <t>29,138</t>
  </si>
  <si>
    <t>35,48</t>
  </si>
  <si>
    <t>74,845</t>
  </si>
  <si>
    <t>88,7</t>
  </si>
  <si>
    <t>525,814</t>
  </si>
  <si>
    <t>-1,831</t>
  </si>
  <si>
    <t>14,002</t>
  </si>
  <si>
    <t>58,054</t>
  </si>
  <si>
    <t>42,221</t>
  </si>
  <si>
    <t>278,501</t>
  </si>
  <si>
    <t>Odbočka300x150</t>
  </si>
  <si>
    <t>Odbočka300x200</t>
  </si>
  <si>
    <t>2063886622</t>
  </si>
  <si>
    <t>-1016101814</t>
  </si>
  <si>
    <t>1443437400</t>
  </si>
  <si>
    <t>29,138*0,95 "Přepočtené koeficientem množství</t>
  </si>
  <si>
    <t>155869671</t>
  </si>
  <si>
    <t>29,138*0,9 "Přepočtené koeficientem množství</t>
  </si>
  <si>
    <t>-1881415949</t>
  </si>
  <si>
    <t>-737371534</t>
  </si>
  <si>
    <t>-1677295525</t>
  </si>
  <si>
    <t>-282752345</t>
  </si>
  <si>
    <t>188168383</t>
  </si>
  <si>
    <t>1234948892</t>
  </si>
  <si>
    <t>882537625</t>
  </si>
  <si>
    <t>220,447*2 "Přepočtené koeficientem množství</t>
  </si>
  <si>
    <t>-1573424219</t>
  </si>
  <si>
    <t>1824987035</t>
  </si>
  <si>
    <t>58,054*10 "Přepočtené koeficientem množství</t>
  </si>
  <si>
    <t>-962939878</t>
  </si>
  <si>
    <t>1128838634</t>
  </si>
  <si>
    <t>2065907900</t>
  </si>
  <si>
    <t>1931082112</t>
  </si>
  <si>
    <t>2089274206</t>
  </si>
  <si>
    <t>42,221*2 "Přepočtené koeficientem množství</t>
  </si>
  <si>
    <t>968100262</t>
  </si>
  <si>
    <t>14,002*2 "Přepočtené koeficientem množství</t>
  </si>
  <si>
    <t>-1455986644</t>
  </si>
  <si>
    <t>58,054*2 "Přepočtené koeficientem množství</t>
  </si>
  <si>
    <t>-1826013978</t>
  </si>
  <si>
    <t>-1761779207</t>
  </si>
  <si>
    <t>381209791</t>
  </si>
  <si>
    <t>2055750636</t>
  </si>
  <si>
    <t>116,552*0,02 "Přepočtené koeficientem množství</t>
  </si>
  <si>
    <t>-895430558</t>
  </si>
  <si>
    <t>-1061942241</t>
  </si>
  <si>
    <t>-556352621</t>
  </si>
  <si>
    <t>116,552*0,03 "Přepočtené koeficientem množství</t>
  </si>
  <si>
    <t>-1938271182</t>
  </si>
  <si>
    <t>-1992489427</t>
  </si>
  <si>
    <t>-1338938127</t>
  </si>
  <si>
    <t>2085064197</t>
  </si>
  <si>
    <t>116,552*0,2 "Přepočtené koeficientem množství</t>
  </si>
  <si>
    <t>503906499</t>
  </si>
  <si>
    <t>88,7*0,5 "Přepočtené koeficientem množství</t>
  </si>
  <si>
    <t>1598685519</t>
  </si>
  <si>
    <t>88,7*0,6 "Přepočtené koeficientem množství</t>
  </si>
  <si>
    <t>719292831</t>
  </si>
  <si>
    <t>2135865530</t>
  </si>
  <si>
    <t>1573434415</t>
  </si>
  <si>
    <t>-1988043833</t>
  </si>
  <si>
    <t>-82617493</t>
  </si>
  <si>
    <t>-2101889293</t>
  </si>
  <si>
    <t>499878908</t>
  </si>
  <si>
    <t>-336808481</t>
  </si>
  <si>
    <t>-2083627479</t>
  </si>
  <si>
    <t xml:space="preserve">"č.p. (č.e., p.p.č.) 13"     5,1</t>
  </si>
  <si>
    <t xml:space="preserve">"č.p. (č.e., p.p.č.) 27"     4,6</t>
  </si>
  <si>
    <t xml:space="preserve">"č.p. (č.e., p.p.č.) 8"     4,8</t>
  </si>
  <si>
    <t xml:space="preserve">"č.p. (č.e., p.p.č.) 73"     4,7</t>
  </si>
  <si>
    <t xml:space="preserve">"č.p. (č.e., p.p.č.) 90"     1,9</t>
  </si>
  <si>
    <t xml:space="preserve">"č.p. (č.e., p.p.č.) 92"     1,8</t>
  </si>
  <si>
    <t xml:space="preserve">"č.p. (č.e., p.p.č.) 93"     2,4</t>
  </si>
  <si>
    <t xml:space="preserve">"č.p. (č.e., p.p.č.) p.p.č.156/19(A)"     2,2</t>
  </si>
  <si>
    <t xml:space="preserve">"č.p. (č.e., p.p.č.) 94"     3</t>
  </si>
  <si>
    <t xml:space="preserve">"č.p. (č.e., p.p.č.) p.p.č.156/19(B)"     2,8</t>
  </si>
  <si>
    <t xml:space="preserve">"č.p. (č.e., p.p.č.) 97"     4,7</t>
  </si>
  <si>
    <t xml:space="preserve">"č.p. (č.e., p.p.č.) 98"     4,9</t>
  </si>
  <si>
    <t xml:space="preserve">"č.p. (č.e., p.p.č.) 99"     4,8</t>
  </si>
  <si>
    <t xml:space="preserve">"č.p. (č.e., p.p.č.) p.p.č.156/19( C )"     2,7</t>
  </si>
  <si>
    <t xml:space="preserve">"č.p. (č.e., p.p.č.) 102"     4,3</t>
  </si>
  <si>
    <t xml:space="preserve">"č.p. (č.e., p.p.č.) 103"     4,3</t>
  </si>
  <si>
    <t xml:space="preserve">"č.p. (č.e., p.p.č.) p.p.č.156/19(D)"     2,3</t>
  </si>
  <si>
    <t xml:space="preserve">"č.p. (č.e., p.p.č.) 106"     3,1</t>
  </si>
  <si>
    <t xml:space="preserve">"č.p. (č.e., p.p.č.) 105"     3,3</t>
  </si>
  <si>
    <t xml:space="preserve">"č.p. (č.e., p.p.č.) 101"     6,8</t>
  </si>
  <si>
    <t xml:space="preserve">"č.p. (č.e., p.p.č.) 100"     6,5</t>
  </si>
  <si>
    <t xml:space="preserve">"č.p. (č.e., p.p.č.) 104"     3,5</t>
  </si>
  <si>
    <t>84,5*1,03 "Přepočtené koeficientem množství</t>
  </si>
  <si>
    <t>174239258</t>
  </si>
  <si>
    <t>-123709302</t>
  </si>
  <si>
    <t xml:space="preserve">"č.p. (č.e., p.p.č.) 95"     4,2</t>
  </si>
  <si>
    <t>4,2*1,03 "Přepočtené koeficientem množství</t>
  </si>
  <si>
    <t>-435928151</t>
  </si>
  <si>
    <t>1663759767</t>
  </si>
  <si>
    <t xml:space="preserve">"č.p. (č.e., p.p.č.) 13"     1</t>
  </si>
  <si>
    <t xml:space="preserve">"č.p. (č.e., p.p.č.) 27"     1</t>
  </si>
  <si>
    <t xml:space="preserve">"č.p. (č.e., p.p.č.) 8"     1</t>
  </si>
  <si>
    <t xml:space="preserve">"č.p. (č.e., p.p.č.) 73"     1</t>
  </si>
  <si>
    <t xml:space="preserve">"č.p. (č.e., p.p.č.) 90"     1</t>
  </si>
  <si>
    <t xml:space="preserve">"č.p. (č.e., p.p.č.) 92"     1</t>
  </si>
  <si>
    <t xml:space="preserve">"č.p. (č.e., p.p.č.) 93"     1</t>
  </si>
  <si>
    <t xml:space="preserve">"č.p. (č.e., p.p.č.) p.p.č.156/19(A)"     1</t>
  </si>
  <si>
    <t xml:space="preserve">"č.p. (č.e., p.p.č.) 94"     1</t>
  </si>
  <si>
    <t xml:space="preserve">"č.p. (č.e., p.p.č.) p.p.č.156/19(B)"     1</t>
  </si>
  <si>
    <t xml:space="preserve">"č.p. (č.e., p.p.č.) 97"     1</t>
  </si>
  <si>
    <t xml:space="preserve">"č.p. (č.e., p.p.č.) 98"     1</t>
  </si>
  <si>
    <t xml:space="preserve">"č.p. (č.e., p.p.č.) 99"     1</t>
  </si>
  <si>
    <t xml:space="preserve">"č.p. (č.e., p.p.č.) p.p.č.156/19( C )"     1</t>
  </si>
  <si>
    <t xml:space="preserve">"č.p. (č.e., p.p.č.) 102"     1</t>
  </si>
  <si>
    <t xml:space="preserve">"č.p. (č.e., p.p.č.) 103"     1</t>
  </si>
  <si>
    <t xml:space="preserve">"č.p. (č.e., p.p.č.) p.p.č.156/19(D)"     1</t>
  </si>
  <si>
    <t xml:space="preserve">"č.p. (č.e., p.p.č.) 106"     1</t>
  </si>
  <si>
    <t xml:space="preserve">"č.p. (č.e., p.p.č.) 105"     1</t>
  </si>
  <si>
    <t xml:space="preserve">"č.p. (č.e., p.p.č.) 101"     1</t>
  </si>
  <si>
    <t xml:space="preserve">"č.p. (č.e., p.p.č.) 100"     1</t>
  </si>
  <si>
    <t xml:space="preserve">"č.p. (č.e., p.p.č.) 104"     1</t>
  </si>
  <si>
    <t>1168068580</t>
  </si>
  <si>
    <t xml:space="preserve">"č.p. (č.e., p.p.č.) 95"     1</t>
  </si>
  <si>
    <t>-363544127</t>
  </si>
  <si>
    <t>2122296910</t>
  </si>
  <si>
    <t>303850063</t>
  </si>
  <si>
    <t>1457218636</t>
  </si>
  <si>
    <t>730845027</t>
  </si>
  <si>
    <t>1944520242</t>
  </si>
  <si>
    <t>-1866795989</t>
  </si>
  <si>
    <t>-858097041</t>
  </si>
  <si>
    <t>41,008*0,8 "Přepočtené koeficientem množství</t>
  </si>
  <si>
    <t>1424728269</t>
  </si>
  <si>
    <t>41,008*19 "Přepočtené koeficientem množství</t>
  </si>
  <si>
    <t>342148064</t>
  </si>
  <si>
    <t>41,008*0,2 "Přepočtené koeficientem množství</t>
  </si>
  <si>
    <t>-1542503724</t>
  </si>
  <si>
    <t>-1848635332</t>
  </si>
  <si>
    <t>1395711632</t>
  </si>
  <si>
    <t>12,8</t>
  </si>
  <si>
    <t>3,2</t>
  </si>
  <si>
    <t>5,728</t>
  </si>
  <si>
    <t>A3.3 - Napojení na stoku A3.3</t>
  </si>
  <si>
    <t>1,92</t>
  </si>
  <si>
    <t>7,68</t>
  </si>
  <si>
    <t>9,933</t>
  </si>
  <si>
    <t>4,205</t>
  </si>
  <si>
    <t>5,12</t>
  </si>
  <si>
    <t>10,801</t>
  </si>
  <si>
    <t>66,458</t>
  </si>
  <si>
    <t>-0,257</t>
  </si>
  <si>
    <t>2,028</t>
  </si>
  <si>
    <t>8,378</t>
  </si>
  <si>
    <t>6,093</t>
  </si>
  <si>
    <t>34,584</t>
  </si>
  <si>
    <t>26,206</t>
  </si>
  <si>
    <t>16,819</t>
  </si>
  <si>
    <t>-779832464</t>
  </si>
  <si>
    <t>1570302532</t>
  </si>
  <si>
    <t>787508951</t>
  </si>
  <si>
    <t>4,205*0,95 "Přepočtené koeficientem množství</t>
  </si>
  <si>
    <t>-64905123</t>
  </si>
  <si>
    <t>4,205*0,9 "Přepočtené koeficientem množství</t>
  </si>
  <si>
    <t>-2022161085</t>
  </si>
  <si>
    <t>1776980649</t>
  </si>
  <si>
    <t>94443397</t>
  </si>
  <si>
    <t>-1533432573</t>
  </si>
  <si>
    <t>1827544852</t>
  </si>
  <si>
    <t>-269716425</t>
  </si>
  <si>
    <t>-1908868464</t>
  </si>
  <si>
    <t>26,206*2 "Přepočtené koeficientem množství</t>
  </si>
  <si>
    <t>1448917041</t>
  </si>
  <si>
    <t>1302723738</t>
  </si>
  <si>
    <t>8,378*10 "Přepočtené koeficientem množství</t>
  </si>
  <si>
    <t>-1836111445</t>
  </si>
  <si>
    <t>-436110317</t>
  </si>
  <si>
    <t>1396404529</t>
  </si>
  <si>
    <t>-589986167</t>
  </si>
  <si>
    <t>1027349813</t>
  </si>
  <si>
    <t>6,093*2 "Přepočtené koeficientem množství</t>
  </si>
  <si>
    <t>776097747</t>
  </si>
  <si>
    <t>2,028*2 "Přepočtené koeficientem množství</t>
  </si>
  <si>
    <t>630751221</t>
  </si>
  <si>
    <t>8,378*2 "Přepočtené koeficientem množství</t>
  </si>
  <si>
    <t>-516982004</t>
  </si>
  <si>
    <t>-1489545684</t>
  </si>
  <si>
    <t>-604670933</t>
  </si>
  <si>
    <t>-1714144667</t>
  </si>
  <si>
    <t>16,819*0,02 "Přepočtené koeficientem množství</t>
  </si>
  <si>
    <t>908244437</t>
  </si>
  <si>
    <t>-75519389</t>
  </si>
  <si>
    <t>-2090065356</t>
  </si>
  <si>
    <t>16,819*0,03 "Přepočtené koeficientem množství</t>
  </si>
  <si>
    <t>1795480980</t>
  </si>
  <si>
    <t>566947241</t>
  </si>
  <si>
    <t>1429437719</t>
  </si>
  <si>
    <t>-1576147802</t>
  </si>
  <si>
    <t>16,819*0,2 "Přepočtené koeficientem množství</t>
  </si>
  <si>
    <t>-1472873330</t>
  </si>
  <si>
    <t>12,8*0,5 "Přepočtené koeficientem množství</t>
  </si>
  <si>
    <t>352017946</t>
  </si>
  <si>
    <t>12,8*0,6 "Přepočtené koeficientem množství</t>
  </si>
  <si>
    <t>-1495397174</t>
  </si>
  <si>
    <t>1205425965</t>
  </si>
  <si>
    <t>1184797534</t>
  </si>
  <si>
    <t>-614926073</t>
  </si>
  <si>
    <t>-363906010</t>
  </si>
  <si>
    <t>-1548755369</t>
  </si>
  <si>
    <t>2061768498</t>
  </si>
  <si>
    <t>375082811</t>
  </si>
  <si>
    <t>1951577407</t>
  </si>
  <si>
    <t xml:space="preserve">"č.p. (č.e., p.p.č.) 140"     2,8</t>
  </si>
  <si>
    <t xml:space="preserve">"č.p. (č.e., p.p.č.) 41"     2,8</t>
  </si>
  <si>
    <t xml:space="preserve">"č.p. (č.e., p.p.č.) 38"     3,2</t>
  </si>
  <si>
    <t xml:space="preserve">"č.p. (č.e., p.p.č.) 9"     4</t>
  </si>
  <si>
    <t>12,8*1,03 "Přepočtené koeficientem množství</t>
  </si>
  <si>
    <t>877360320</t>
  </si>
  <si>
    <t>Montáž tvarovek na kanalizačním plastovém potrubí z PP nebo PVC-U hladkého plnostěnného odboček DN 250</t>
  </si>
  <si>
    <t>-1115984197</t>
  </si>
  <si>
    <t>https://podminky.urs.cz/item/CS_URS_2025_02/877360320</t>
  </si>
  <si>
    <t>28611399</t>
  </si>
  <si>
    <t>odbočka kanalizační plastová s hrdlem KG 250/160/45°</t>
  </si>
  <si>
    <t>2134522729</t>
  </si>
  <si>
    <t xml:space="preserve">"č.p. (č.e., p.p.č.) 140"     1</t>
  </si>
  <si>
    <t xml:space="preserve">"č.p. (č.e., p.p.č.) 41"     1</t>
  </si>
  <si>
    <t xml:space="preserve">"č.p. (č.e., p.p.č.) 38"     1</t>
  </si>
  <si>
    <t xml:space="preserve">"č.p. (č.e., p.p.č.) 9"     1</t>
  </si>
  <si>
    <t>-118945009</t>
  </si>
  <si>
    <t>-28136405</t>
  </si>
  <si>
    <t>2087246268</t>
  </si>
  <si>
    <t>1107040425</t>
  </si>
  <si>
    <t>1572565499</t>
  </si>
  <si>
    <t>-1646646340</t>
  </si>
  <si>
    <t>-1654335847</t>
  </si>
  <si>
    <t>-942664898</t>
  </si>
  <si>
    <t>5,918*0,8 "Přepočtené koeficientem množství</t>
  </si>
  <si>
    <t>1335640685</t>
  </si>
  <si>
    <t>5,918*19 "Přepočtené koeficientem množství</t>
  </si>
  <si>
    <t>-2111924575</t>
  </si>
  <si>
    <t>5,918*0,2 "Přepočtené koeficientem množství</t>
  </si>
  <si>
    <t>-101770164</t>
  </si>
  <si>
    <t>766191739</t>
  </si>
  <si>
    <t>-551639714</t>
  </si>
  <si>
    <t>63,492</t>
  </si>
  <si>
    <t>38,894</t>
  </si>
  <si>
    <t>A3.4 - Napojení na stoku A3.4</t>
  </si>
  <si>
    <t>25,6</t>
  </si>
  <si>
    <t>7,4</t>
  </si>
  <si>
    <t>13,246</t>
  </si>
  <si>
    <t>4,44</t>
  </si>
  <si>
    <t>17,76</t>
  </si>
  <si>
    <t>22,97</t>
  </si>
  <si>
    <t>9,724</t>
  </si>
  <si>
    <t>11,84</t>
  </si>
  <si>
    <t>24,976</t>
  </si>
  <si>
    <t>29,6</t>
  </si>
  <si>
    <t>158,538</t>
  </si>
  <si>
    <t>-0,641</t>
  </si>
  <si>
    <t>4,643</t>
  </si>
  <si>
    <t>19,373</t>
  </si>
  <si>
    <t>14,089</t>
  </si>
  <si>
    <t>82,865</t>
  </si>
  <si>
    <t>-1227299538</t>
  </si>
  <si>
    <t>1801665328</t>
  </si>
  <si>
    <t>-1527802940</t>
  </si>
  <si>
    <t>9,724*0,95 "Přepočtené koeficientem množství</t>
  </si>
  <si>
    <t>1056815107</t>
  </si>
  <si>
    <t>9,724*0,9 "Přepočtené koeficientem množství</t>
  </si>
  <si>
    <t>-837304436</t>
  </si>
  <si>
    <t>165558551</t>
  </si>
  <si>
    <t>-1738557385</t>
  </si>
  <si>
    <t>491766618</t>
  </si>
  <si>
    <t>-846140719</t>
  </si>
  <si>
    <t>-571291532</t>
  </si>
  <si>
    <t>1737892</t>
  </si>
  <si>
    <t>63,492*2 "Přepočtené koeficientem množství</t>
  </si>
  <si>
    <t>1365333126</t>
  </si>
  <si>
    <t>-521744806</t>
  </si>
  <si>
    <t>19,373*10 "Přepočtené koeficientem množství</t>
  </si>
  <si>
    <t>-1701492869</t>
  </si>
  <si>
    <t>-2134194119</t>
  </si>
  <si>
    <t>134142082</t>
  </si>
  <si>
    <t>-788212903</t>
  </si>
  <si>
    <t>161865070</t>
  </si>
  <si>
    <t>14,089*2 "Přepočtené koeficientem množství</t>
  </si>
  <si>
    <t>-13881369</t>
  </si>
  <si>
    <t>4,643*2 "Přepočtené koeficientem množství</t>
  </si>
  <si>
    <t>260130099</t>
  </si>
  <si>
    <t>19,373*2 "Přepočtené koeficientem množství</t>
  </si>
  <si>
    <t>-1431093487</t>
  </si>
  <si>
    <t>350311668</t>
  </si>
  <si>
    <t>1596897462</t>
  </si>
  <si>
    <t>-1173448030</t>
  </si>
  <si>
    <t>38,894*0,02 "Přepočtené koeficientem množství</t>
  </si>
  <si>
    <t>319014085</t>
  </si>
  <si>
    <t>1188289822</t>
  </si>
  <si>
    <t>719328291</t>
  </si>
  <si>
    <t>38,894*0,03 "Přepočtené koeficientem množství</t>
  </si>
  <si>
    <t>-1133886936</t>
  </si>
  <si>
    <t>2051700913</t>
  </si>
  <si>
    <t>1886281724</t>
  </si>
  <si>
    <t>1148365877</t>
  </si>
  <si>
    <t>38,894*0,2 "Přepočtené koeficientem množství</t>
  </si>
  <si>
    <t>1702117757</t>
  </si>
  <si>
    <t>29,6*0,5 "Přepočtené koeficientem množství</t>
  </si>
  <si>
    <t>1617965611</t>
  </si>
  <si>
    <t>29,6*0,6 "Přepočtené koeficientem množství</t>
  </si>
  <si>
    <t>1791193232</t>
  </si>
  <si>
    <t>-518073009</t>
  </si>
  <si>
    <t>1047389602</t>
  </si>
  <si>
    <t>-763135910</t>
  </si>
  <si>
    <t>-2106337621</t>
  </si>
  <si>
    <t>121136474</t>
  </si>
  <si>
    <t>-2065515765</t>
  </si>
  <si>
    <t>1085226789</t>
  </si>
  <si>
    <t>-781465439</t>
  </si>
  <si>
    <t xml:space="preserve">"č.p. (č.e., p.p.č.) 72"     3,5</t>
  </si>
  <si>
    <t xml:space="preserve">"č.p. (č.e., p.p.č.) 71"     3,6</t>
  </si>
  <si>
    <t xml:space="preserve">"č.p. (č.e., p.p.č.) 70"     6,4</t>
  </si>
  <si>
    <t xml:space="preserve">"č.p. (č.e., p.p.č.) 69"     3</t>
  </si>
  <si>
    <t xml:space="preserve">"č.p. (č.e., p.p.č.) 91"     4,5</t>
  </si>
  <si>
    <t xml:space="preserve">"č.p. (č.e., p.p.č.) č.e.15"     4,6</t>
  </si>
  <si>
    <t>25,6*1,03 "Přepočtené koeficientem množství</t>
  </si>
  <si>
    <t>-139315772</t>
  </si>
  <si>
    <t>-162368543</t>
  </si>
  <si>
    <t xml:space="preserve">"č.p. (č.e., p.p.č.) 92/3"     4</t>
  </si>
  <si>
    <t>4*1,03 "Přepočtené koeficientem množství</t>
  </si>
  <si>
    <t>-1142543855</t>
  </si>
  <si>
    <t>-227323583</t>
  </si>
  <si>
    <t xml:space="preserve">"č.p. (č.e., p.p.č.) 72"     1</t>
  </si>
  <si>
    <t xml:space="preserve">"č.p. (č.e., p.p.č.) 71"     1</t>
  </si>
  <si>
    <t xml:space="preserve">"č.p. (č.e., p.p.č.) 70"     1</t>
  </si>
  <si>
    <t xml:space="preserve">"č.p. (č.e., p.p.č.) 69"     1</t>
  </si>
  <si>
    <t xml:space="preserve">"č.p. (č.e., p.p.č.) 91"     1</t>
  </si>
  <si>
    <t xml:space="preserve">"č.p. (č.e., p.p.č.) č.e.15"     1</t>
  </si>
  <si>
    <t>28611400</t>
  </si>
  <si>
    <t>odbočka kanalizační plastová s hrdlem KG 250/200/45°</t>
  </si>
  <si>
    <t>-1301251617</t>
  </si>
  <si>
    <t xml:space="preserve">"č.p. (č.e., p.p.č.) 92/3"     1</t>
  </si>
  <si>
    <t>-1022944382</t>
  </si>
  <si>
    <t>72681712</t>
  </si>
  <si>
    <t>1259857272</t>
  </si>
  <si>
    <t>836385655</t>
  </si>
  <si>
    <t>853859210</t>
  </si>
  <si>
    <t>-714684508</t>
  </si>
  <si>
    <t>1340015272</t>
  </si>
  <si>
    <t>1331928648</t>
  </si>
  <si>
    <t>13,685*0,8 "Přepočtené koeficientem množství</t>
  </si>
  <si>
    <t>1636595748</t>
  </si>
  <si>
    <t>13,685*19 "Přepočtené koeficientem množství</t>
  </si>
  <si>
    <t>-1407802256</t>
  </si>
  <si>
    <t>13,685*0,2 "Přepočtené koeficientem množství</t>
  </si>
  <si>
    <t>1300811186</t>
  </si>
  <si>
    <t>578483304</t>
  </si>
  <si>
    <t>1056718866</t>
  </si>
  <si>
    <t>18,753</t>
  </si>
  <si>
    <t>12,746</t>
  </si>
  <si>
    <t>A3.5 - Napojení na stoku A3.5</t>
  </si>
  <si>
    <t>9,7</t>
  </si>
  <si>
    <t>2,425</t>
  </si>
  <si>
    <t>4,341</t>
  </si>
  <si>
    <t>1,455</t>
  </si>
  <si>
    <t>2,5</t>
  </si>
  <si>
    <t>5,82</t>
  </si>
  <si>
    <t>7,527</t>
  </si>
  <si>
    <t>3,186</t>
  </si>
  <si>
    <t>3,88</t>
  </si>
  <si>
    <t>8,185</t>
  </si>
  <si>
    <t>48,5</t>
  </si>
  <si>
    <t>-0,195</t>
  </si>
  <si>
    <t>1,536</t>
  </si>
  <si>
    <t>6,348</t>
  </si>
  <si>
    <t>4,617</t>
  </si>
  <si>
    <t>25,101</t>
  </si>
  <si>
    <t>397619055</t>
  </si>
  <si>
    <t>-469545135</t>
  </si>
  <si>
    <t>1849386801</t>
  </si>
  <si>
    <t>3,186*0,95 "Přepočtené koeficientem množství</t>
  </si>
  <si>
    <t>740230993</t>
  </si>
  <si>
    <t>3,186*0,9 "Přepočtené koeficientem množství</t>
  </si>
  <si>
    <t>2087698362</t>
  </si>
  <si>
    <t>-1289352192</t>
  </si>
  <si>
    <t>1910495721</t>
  </si>
  <si>
    <t>-1016901403</t>
  </si>
  <si>
    <t>-823535509</t>
  </si>
  <si>
    <t>40675717</t>
  </si>
  <si>
    <t>-752143108</t>
  </si>
  <si>
    <t>18,753*2 "Přepočtené koeficientem množství</t>
  </si>
  <si>
    <t>-1601920626</t>
  </si>
  <si>
    <t>-1372314414</t>
  </si>
  <si>
    <t>6,348*10 "Přepočtené koeficientem množství</t>
  </si>
  <si>
    <t>1496154708</t>
  </si>
  <si>
    <t>-1260092135</t>
  </si>
  <si>
    <t>1413613758</t>
  </si>
  <si>
    <t>-1448678375</t>
  </si>
  <si>
    <t>-1488733553</t>
  </si>
  <si>
    <t>4,617*2 "Přepočtené koeficientem množství</t>
  </si>
  <si>
    <t>-1835808129</t>
  </si>
  <si>
    <t>1,536*2 "Přepočtené koeficientem množství</t>
  </si>
  <si>
    <t>1306221389</t>
  </si>
  <si>
    <t>6,348*2 "Přepočtené koeficientem množství</t>
  </si>
  <si>
    <t>852599324</t>
  </si>
  <si>
    <t>-1342077479</t>
  </si>
  <si>
    <t>1871435749</t>
  </si>
  <si>
    <t>-1008426012</t>
  </si>
  <si>
    <t>12,746*0,02 "Přepočtené koeficientem množství</t>
  </si>
  <si>
    <t>1907605015</t>
  </si>
  <si>
    <t>1610186967</t>
  </si>
  <si>
    <t>12,746*0,03 "Přepočtené koeficientem množství</t>
  </si>
  <si>
    <t>-349593523</t>
  </si>
  <si>
    <t>-463625286</t>
  </si>
  <si>
    <t>687192827</t>
  </si>
  <si>
    <t>-584579112</t>
  </si>
  <si>
    <t>12,746*0,2 "Přepočtené koeficientem množství</t>
  </si>
  <si>
    <t>398382343</t>
  </si>
  <si>
    <t>9,7*0,5 "Přepočtené koeficientem množství</t>
  </si>
  <si>
    <t>215292393</t>
  </si>
  <si>
    <t>9,7*0,6 "Přepočtené koeficientem množství</t>
  </si>
  <si>
    <t>1885162866</t>
  </si>
  <si>
    <t>-41857788</t>
  </si>
  <si>
    <t>-1212824203</t>
  </si>
  <si>
    <t>477316985</t>
  </si>
  <si>
    <t>-596516633</t>
  </si>
  <si>
    <t>-1716471196</t>
  </si>
  <si>
    <t>819055431</t>
  </si>
  <si>
    <t>-2286330</t>
  </si>
  <si>
    <t>-328068353</t>
  </si>
  <si>
    <t xml:space="preserve">"č.p. (č.e., p.p.č.) p.p.č.156/19( E )"     4,1</t>
  </si>
  <si>
    <t xml:space="preserve">"č.p. (č.e., p.p.č.) 107"     3,2</t>
  </si>
  <si>
    <t xml:space="preserve">"č.p. (č.e., p.p.č.) 151/6"     2,4</t>
  </si>
  <si>
    <t>9,7*1,03 "Přepočtené koeficientem množství</t>
  </si>
  <si>
    <t>1015369279</t>
  </si>
  <si>
    <t>-746943514</t>
  </si>
  <si>
    <t xml:space="preserve">"č.p. (č.e., p.p.č.) p.p.č.156/19( E )"     1</t>
  </si>
  <si>
    <t xml:space="preserve">"č.p. (č.e., p.p.č.) 107"     1</t>
  </si>
  <si>
    <t xml:space="preserve">"č.p. (č.e., p.p.č.) 151/6"     1</t>
  </si>
  <si>
    <t>-193981329</t>
  </si>
  <si>
    <t>222924253</t>
  </si>
  <si>
    <t>-860811367</t>
  </si>
  <si>
    <t>-187384147</t>
  </si>
  <si>
    <t>-462134730</t>
  </si>
  <si>
    <t>714187623</t>
  </si>
  <si>
    <t>-915214582</t>
  </si>
  <si>
    <t>1631797527</t>
  </si>
  <si>
    <t>4,484*0,8 "Přepočtené koeficientem množství</t>
  </si>
  <si>
    <t>-809890619</t>
  </si>
  <si>
    <t>4,484*19 "Přepočtené koeficientem množství</t>
  </si>
  <si>
    <t>-1826326180</t>
  </si>
  <si>
    <t>4,484*0,2 "Přepočtené koeficientem množství</t>
  </si>
  <si>
    <t>-2018534903</t>
  </si>
  <si>
    <t>1305441830</t>
  </si>
  <si>
    <t>1217708709</t>
  </si>
  <si>
    <t>50,1</t>
  </si>
  <si>
    <t>89,679</t>
  </si>
  <si>
    <t>A5 - Napojení na stoku A5</t>
  </si>
  <si>
    <t>30,06</t>
  </si>
  <si>
    <t>147,4</t>
  </si>
  <si>
    <t>120,24</t>
  </si>
  <si>
    <t>155,51</t>
  </si>
  <si>
    <t>65,831</t>
  </si>
  <si>
    <t>80,16</t>
  </si>
  <si>
    <t>169,098</t>
  </si>
  <si>
    <t>200,4</t>
  </si>
  <si>
    <t>1108,212</t>
  </si>
  <si>
    <t>-1,501</t>
  </si>
  <si>
    <t>34,27</t>
  </si>
  <si>
    <t>131,162</t>
  </si>
  <si>
    <t>95,391</t>
  </si>
  <si>
    <t>581,762</t>
  </si>
  <si>
    <t>450,6</t>
  </si>
  <si>
    <t>263,326</t>
  </si>
  <si>
    <t>-64433951</t>
  </si>
  <si>
    <t>-399950551</t>
  </si>
  <si>
    <t>907177910</t>
  </si>
  <si>
    <t>65,831*0,95 "Přepočtené koeficientem množství</t>
  </si>
  <si>
    <t>-1065687036</t>
  </si>
  <si>
    <t>65,831*0,9 "Přepočtené koeficientem množství</t>
  </si>
  <si>
    <t>-477641307</t>
  </si>
  <si>
    <t>40366461</t>
  </si>
  <si>
    <t>-1108167021</t>
  </si>
  <si>
    <t>1955668643</t>
  </si>
  <si>
    <t>-1862721347</t>
  </si>
  <si>
    <t>-2138169238</t>
  </si>
  <si>
    <t>-129867795</t>
  </si>
  <si>
    <t>450,6*2 "Přepočtené koeficientem množství</t>
  </si>
  <si>
    <t>76169528</t>
  </si>
  <si>
    <t>973832353</t>
  </si>
  <si>
    <t>131,162*10 "Přepočtené koeficientem množství</t>
  </si>
  <si>
    <t>-325364479</t>
  </si>
  <si>
    <t>-1667677016</t>
  </si>
  <si>
    <t>1137936145</t>
  </si>
  <si>
    <t>-617300470</t>
  </si>
  <si>
    <t>2079164398</t>
  </si>
  <si>
    <t>95,391*2 "Přepočtené koeficientem množství</t>
  </si>
  <si>
    <t>1696711124</t>
  </si>
  <si>
    <t>34,27*2 "Přepočtené koeficientem množství</t>
  </si>
  <si>
    <t>982827705</t>
  </si>
  <si>
    <t>131,162*2 "Přepočtené koeficientem množství</t>
  </si>
  <si>
    <t>-442043592</t>
  </si>
  <si>
    <t>-2081939654</t>
  </si>
  <si>
    <t>-2064262300</t>
  </si>
  <si>
    <t>1102943130</t>
  </si>
  <si>
    <t>263,326*0,02 "Přepočtené koeficientem množství</t>
  </si>
  <si>
    <t>2112696631</t>
  </si>
  <si>
    <t>1680994578</t>
  </si>
  <si>
    <t>773991847</t>
  </si>
  <si>
    <t>263,326*0,03 "Přepočtené koeficientem množství</t>
  </si>
  <si>
    <t>1094035750</t>
  </si>
  <si>
    <t>-1257446059</t>
  </si>
  <si>
    <t>106604826</t>
  </si>
  <si>
    <t>-1985470461</t>
  </si>
  <si>
    <t>263,326*0,2 "Přepočtené koeficientem množství</t>
  </si>
  <si>
    <t>-701167111</t>
  </si>
  <si>
    <t>200,4*0,5 "Přepočtené koeficientem množství</t>
  </si>
  <si>
    <t>-1572196510</t>
  </si>
  <si>
    <t>200,4*0,6 "Přepočtené koeficientem množství</t>
  </si>
  <si>
    <t>238947859</t>
  </si>
  <si>
    <t>2052397474</t>
  </si>
  <si>
    <t>-906388212</t>
  </si>
  <si>
    <t>335830404</t>
  </si>
  <si>
    <t>1975732709</t>
  </si>
  <si>
    <t>-1848905099</t>
  </si>
  <si>
    <t>447041911</t>
  </si>
  <si>
    <t>871215201</t>
  </si>
  <si>
    <t>Montáž kanalizačního potrubí z polyetylenu PE100 RC svařovaných elektrotvarovkou v otevřeném výkopu ve sklonu do 20 % SDR 11/PN16 d 50 x 4,6 mm</t>
  </si>
  <si>
    <t>1424548485</t>
  </si>
  <si>
    <t>https://podminky.urs.cz/item/CS_URS_2025_02/871215201</t>
  </si>
  <si>
    <t>28613732</t>
  </si>
  <si>
    <t>potrubí kanalizační jednovrstvé PE100 RC SDR11 s dodatečným opláštěním a integrovaným detekčním vodičem 50x4,6mm</t>
  </si>
  <si>
    <t>-1512896549</t>
  </si>
  <si>
    <t xml:space="preserve">"č.p. (č.e., p.p.č.) 145"     147,4</t>
  </si>
  <si>
    <t>147,4*1,015 "Přepočtené koeficientem množství</t>
  </si>
  <si>
    <t>1175300991</t>
  </si>
  <si>
    <t>773972294</t>
  </si>
  <si>
    <t xml:space="preserve">"č.p. (č.e., p.p.č.) 134"     4</t>
  </si>
  <si>
    <t xml:space="preserve">"č.p. (č.e., p.p.č.) 60"     6,2</t>
  </si>
  <si>
    <t xml:space="preserve">"č.p. (č.e., p.p.č.) st.120"     5,5</t>
  </si>
  <si>
    <t xml:space="preserve">"č.p. (č.e., p.p.č.) 137"     4,6</t>
  </si>
  <si>
    <t xml:space="preserve">"č.p. (č.e., p.p.č.) 40"     4,2</t>
  </si>
  <si>
    <t xml:space="preserve">"č.p. (č.e., p.p.č.) 64"     4,2</t>
  </si>
  <si>
    <t xml:space="preserve">"č.p. (č.e., p.p.č.) 14"     4,4</t>
  </si>
  <si>
    <t xml:space="preserve">"č.p. (č.e., p.p.č.) 18"     4,6</t>
  </si>
  <si>
    <t xml:space="preserve">"č.p. (č.e., p.p.č.) 33"     2,3</t>
  </si>
  <si>
    <t>40*1,03 "Přepočtené koeficientem množství</t>
  </si>
  <si>
    <t>204562068</t>
  </si>
  <si>
    <t>-1509069827</t>
  </si>
  <si>
    <t xml:space="preserve">"č.p. (č.e., p.p.č.) 45"     5,5</t>
  </si>
  <si>
    <t xml:space="preserve">"č.p. (č.e., p.p.č.) 75"     7,5</t>
  </si>
  <si>
    <t>13*1,03 "Přepočtené koeficientem množství</t>
  </si>
  <si>
    <t>1855478161</t>
  </si>
  <si>
    <t>-2021842383</t>
  </si>
  <si>
    <t xml:space="preserve">"č.p. (č.e., p.p.č.) 134"     1</t>
  </si>
  <si>
    <t xml:space="preserve">"č.p. (č.e., p.p.č.) 60"     1</t>
  </si>
  <si>
    <t xml:space="preserve">"č.p. (č.e., p.p.č.) st.120"     1</t>
  </si>
  <si>
    <t xml:space="preserve">"č.p. (č.e., p.p.č.) 137"     1</t>
  </si>
  <si>
    <t xml:space="preserve">"č.p. (č.e., p.p.č.) 40"     1</t>
  </si>
  <si>
    <t xml:space="preserve">"č.p. (č.e., p.p.č.) 64"     1</t>
  </si>
  <si>
    <t xml:space="preserve">"č.p. (č.e., p.p.č.) 14"     1</t>
  </si>
  <si>
    <t xml:space="preserve">"č.p. (č.e., p.p.č.) 18"     1</t>
  </si>
  <si>
    <t xml:space="preserve">"č.p. (č.e., p.p.č.) 33"     1</t>
  </si>
  <si>
    <t>1073697568</t>
  </si>
  <si>
    <t xml:space="preserve">"č.p. (č.e., p.p.č.) 45"     1</t>
  </si>
  <si>
    <t xml:space="preserve">"č.p. (č.e., p.p.č.) 75"     1</t>
  </si>
  <si>
    <t>-873020196</t>
  </si>
  <si>
    <t>1572962413</t>
  </si>
  <si>
    <t>-467142697</t>
  </si>
  <si>
    <t>-560216497</t>
  </si>
  <si>
    <t>-1295922605</t>
  </si>
  <si>
    <t>1955863037</t>
  </si>
  <si>
    <t>-1059182488</t>
  </si>
  <si>
    <t>-1275189850</t>
  </si>
  <si>
    <t>92,65*0,8 "Přepočtené koeficientem množství</t>
  </si>
  <si>
    <t>-2137557918</t>
  </si>
  <si>
    <t>92,65*19 "Přepočtené koeficientem množství</t>
  </si>
  <si>
    <t>-2140820663</t>
  </si>
  <si>
    <t>92,65*0,2 "Přepočtené koeficientem množství</t>
  </si>
  <si>
    <t>-1274395652</t>
  </si>
  <si>
    <t>982677002</t>
  </si>
  <si>
    <t>796930842</t>
  </si>
  <si>
    <t>97,246</t>
  </si>
  <si>
    <t>134,659</t>
  </si>
  <si>
    <t>TK A2 - Napojení na stoku TK A2</t>
  </si>
  <si>
    <t>26,975</t>
  </si>
  <si>
    <t>45,318</t>
  </si>
  <si>
    <t>16,185</t>
  </si>
  <si>
    <t>0,04</t>
  </si>
  <si>
    <t>1,08</t>
  </si>
  <si>
    <t>1,6</t>
  </si>
  <si>
    <t>107,9</t>
  </si>
  <si>
    <t>64,74</t>
  </si>
  <si>
    <t>78,983</t>
  </si>
  <si>
    <t>33,665</t>
  </si>
  <si>
    <t>43,16</t>
  </si>
  <si>
    <t>90,809</t>
  </si>
  <si>
    <t>345,28</t>
  </si>
  <si>
    <t>-0,136</t>
  </si>
  <si>
    <t>4,525</t>
  </si>
  <si>
    <t>51,274</t>
  </si>
  <si>
    <t>46,613</t>
  </si>
  <si>
    <t>148,52</t>
  </si>
  <si>
    <t>-363521519</t>
  </si>
  <si>
    <t>888627167</t>
  </si>
  <si>
    <t>-1815900799</t>
  </si>
  <si>
    <t>33,665*0,95 "Přepočtené koeficientem množství</t>
  </si>
  <si>
    <t>395763246</t>
  </si>
  <si>
    <t>33,665*0,9 "Přepočtené koeficientem množství</t>
  </si>
  <si>
    <t>1941723947</t>
  </si>
  <si>
    <t>1962998902</t>
  </si>
  <si>
    <t>-1931720899</t>
  </si>
  <si>
    <t>1219598571</t>
  </si>
  <si>
    <t>1277567398</t>
  </si>
  <si>
    <t>-1900444370</t>
  </si>
  <si>
    <t>1412155060</t>
  </si>
  <si>
    <t>97,246*2 "Přepočtené koeficientem množství</t>
  </si>
  <si>
    <t>1069774153</t>
  </si>
  <si>
    <t>-610998128</t>
  </si>
  <si>
    <t>51,274*10 "Přepočtené koeficientem množství</t>
  </si>
  <si>
    <t>1579419441</t>
  </si>
  <si>
    <t>678866274</t>
  </si>
  <si>
    <t>-708203358</t>
  </si>
  <si>
    <t>-2140390968</t>
  </si>
  <si>
    <t>-701767982</t>
  </si>
  <si>
    <t>46,613*2 "Přepočtené koeficientem množství</t>
  </si>
  <si>
    <t>-1033660938</t>
  </si>
  <si>
    <t>4,525*2 "Přepočtené koeficientem množství</t>
  </si>
  <si>
    <t>1262807278</t>
  </si>
  <si>
    <t>51,274*2 "Přepočtené koeficientem množství</t>
  </si>
  <si>
    <t>-1339197669</t>
  </si>
  <si>
    <t>576732321</t>
  </si>
  <si>
    <t>-1490238575</t>
  </si>
  <si>
    <t>-1107361299</t>
  </si>
  <si>
    <t>134,659*0,02 "Přepočtené koeficientem množství</t>
  </si>
  <si>
    <t>1351610373</t>
  </si>
  <si>
    <t>1978008872</t>
  </si>
  <si>
    <t>-1166026732</t>
  </si>
  <si>
    <t>134,659*0,03 "Přepočtené koeficientem množství</t>
  </si>
  <si>
    <t>1475840465</t>
  </si>
  <si>
    <t>705371851</t>
  </si>
  <si>
    <t>1648600227</t>
  </si>
  <si>
    <t>-1240109682</t>
  </si>
  <si>
    <t>134,659*0,2 "Přepočtené koeficientem množství</t>
  </si>
  <si>
    <t>-400698762</t>
  </si>
  <si>
    <t>107,9*0,5 "Přepočtené koeficientem množství</t>
  </si>
  <si>
    <t>-830818382</t>
  </si>
  <si>
    <t>107,9*0,6 "Přepočtené koeficientem množství</t>
  </si>
  <si>
    <t>1537989167</t>
  </si>
  <si>
    <t>1492597921</t>
  </si>
  <si>
    <t>-135424396</t>
  </si>
  <si>
    <t>-285572332</t>
  </si>
  <si>
    <t>-134913798</t>
  </si>
  <si>
    <t>-1620386100</t>
  </si>
  <si>
    <t>627338309</t>
  </si>
  <si>
    <t>-526525642</t>
  </si>
  <si>
    <t>-45869549</t>
  </si>
  <si>
    <t xml:space="preserve">"č.p. (č.e., p.p.č.) 158"     9</t>
  </si>
  <si>
    <t xml:space="preserve">"č.p. (č.e., p.p.č.) 381/52"     43,7</t>
  </si>
  <si>
    <t xml:space="preserve">"č.p. (č.e., p.p.č.) 146"     13,7</t>
  </si>
  <si>
    <t xml:space="preserve">"č.p. (č.e., p.p.č.) 152"     2,2</t>
  </si>
  <si>
    <t xml:space="preserve">"č.p. (č.e., p.p.č.) 149"     17,9</t>
  </si>
  <si>
    <t xml:space="preserve">"č.p. (č.e., p.p.č.) 144"     5,2</t>
  </si>
  <si>
    <t xml:space="preserve">"č.p. (č.e., p.p.č.) 161"     12,1</t>
  </si>
  <si>
    <t xml:space="preserve">"č.p. (č.e., p.p.č.) 127"     4,1</t>
  </si>
  <si>
    <t>107,9*1,015 "Přepočtené koeficientem množství</t>
  </si>
  <si>
    <t>-535698966</t>
  </si>
  <si>
    <t>98734631</t>
  </si>
  <si>
    <t>2031922218</t>
  </si>
  <si>
    <t>-934723230</t>
  </si>
  <si>
    <t>-635456886</t>
  </si>
  <si>
    <t>-1181533725</t>
  </si>
  <si>
    <t>-467851131</t>
  </si>
  <si>
    <t>-1561496672</t>
  </si>
  <si>
    <t>47,141*0,8 "Přepočtené koeficientem množství</t>
  </si>
  <si>
    <t>915721743</t>
  </si>
  <si>
    <t>47,141*19 "Přepočtené koeficientem množství</t>
  </si>
  <si>
    <t>-956659709</t>
  </si>
  <si>
    <t>47,141*0,2 "Přepočtené koeficientem množství</t>
  </si>
  <si>
    <t>-1710875029</t>
  </si>
  <si>
    <t>-306251323</t>
  </si>
  <si>
    <t>-653235697</t>
  </si>
  <si>
    <t>31,544</t>
  </si>
  <si>
    <t>43,68</t>
  </si>
  <si>
    <t>TK A6 - Napojení na stoku TK A6</t>
  </si>
  <si>
    <t>14,7</t>
  </si>
  <si>
    <t>5,25</t>
  </si>
  <si>
    <t>25,62</t>
  </si>
  <si>
    <t>10,92</t>
  </si>
  <si>
    <t>29,456</t>
  </si>
  <si>
    <t>112</t>
  </si>
  <si>
    <t>-0,044</t>
  </si>
  <si>
    <t>1,468</t>
  </si>
  <si>
    <t>16,632</t>
  </si>
  <si>
    <t>15,12</t>
  </si>
  <si>
    <t>48,176</t>
  </si>
  <si>
    <t>1065673051</t>
  </si>
  <si>
    <t>1363403568</t>
  </si>
  <si>
    <t>403776051</t>
  </si>
  <si>
    <t>10,92*0,95 "Přepočtené koeficientem množství</t>
  </si>
  <si>
    <t>-1486011238</t>
  </si>
  <si>
    <t>10,92*0,9 "Přepočtené koeficientem množství</t>
  </si>
  <si>
    <t>2053063601</t>
  </si>
  <si>
    <t>1661662225</t>
  </si>
  <si>
    <t>-1910135754</t>
  </si>
  <si>
    <t>271132382</t>
  </si>
  <si>
    <t>-1401100997</t>
  </si>
  <si>
    <t>-1357679250</t>
  </si>
  <si>
    <t>-1344953376</t>
  </si>
  <si>
    <t>31,544*2 "Přepočtené koeficientem množství</t>
  </si>
  <si>
    <t>576608155</t>
  </si>
  <si>
    <t>882679007</t>
  </si>
  <si>
    <t>16,632*10 "Přepočtené koeficientem množství</t>
  </si>
  <si>
    <t>210559554</t>
  </si>
  <si>
    <t>-830115869</t>
  </si>
  <si>
    <t>-210626368</t>
  </si>
  <si>
    <t>1932114329</t>
  </si>
  <si>
    <t>389328505</t>
  </si>
  <si>
    <t>15,12*2 "Přepočtené koeficientem množství</t>
  </si>
  <si>
    <t>614754959</t>
  </si>
  <si>
    <t>1,468*2 "Přepočtené koeficientem množství</t>
  </si>
  <si>
    <t>1897631164</t>
  </si>
  <si>
    <t>16,632*2 "Přepočtené koeficientem množství</t>
  </si>
  <si>
    <t>1432968862</t>
  </si>
  <si>
    <t>21904428</t>
  </si>
  <si>
    <t>408983851</t>
  </si>
  <si>
    <t>1756732045</t>
  </si>
  <si>
    <t>43,68*0,02 "Přepočtené koeficientem množství</t>
  </si>
  <si>
    <t>820323955</t>
  </si>
  <si>
    <t>-286305585</t>
  </si>
  <si>
    <t>1870679556</t>
  </si>
  <si>
    <t>43,68*0,03 "Přepočtené koeficientem množství</t>
  </si>
  <si>
    <t>1580706247</t>
  </si>
  <si>
    <t>-653936744</t>
  </si>
  <si>
    <t>-1219349096</t>
  </si>
  <si>
    <t>980859627</t>
  </si>
  <si>
    <t>43,68*0,2 "Přepočtené koeficientem množství</t>
  </si>
  <si>
    <t>-390263259</t>
  </si>
  <si>
    <t>35*0,5 "Přepočtené koeficientem množství</t>
  </si>
  <si>
    <t>270096606</t>
  </si>
  <si>
    <t>35*0,6 "Přepočtené koeficientem množství</t>
  </si>
  <si>
    <t>664040695</t>
  </si>
  <si>
    <t>-700528766</t>
  </si>
  <si>
    <t>1093767245</t>
  </si>
  <si>
    <t>484485230</t>
  </si>
  <si>
    <t>-1992097631</t>
  </si>
  <si>
    <t>-1677055458</t>
  </si>
  <si>
    <t>-109305276</t>
  </si>
  <si>
    <t>26888954</t>
  </si>
  <si>
    <t>-880837030</t>
  </si>
  <si>
    <t xml:space="preserve">"č.p. (č.e., p.p.č.) 30"     3,8</t>
  </si>
  <si>
    <t xml:space="preserve">"č.p. (č.e., p.p.č.) 10"     22,9</t>
  </si>
  <si>
    <t xml:space="preserve">"č.p. (č.e., p.p.č.) 11"     8,3</t>
  </si>
  <si>
    <t>35*1,015 "Přepočtené koeficientem množství</t>
  </si>
  <si>
    <t>-1702532026</t>
  </si>
  <si>
    <t>-115301880</t>
  </si>
  <si>
    <t>93477072</t>
  </si>
  <si>
    <t>1885088181</t>
  </si>
  <si>
    <t>614955611</t>
  </si>
  <si>
    <t>1645033822</t>
  </si>
  <si>
    <t>-1552301823</t>
  </si>
  <si>
    <t>-475680067</t>
  </si>
  <si>
    <t>15,291*0,8 "Přepočtené koeficientem množství</t>
  </si>
  <si>
    <t>-935377567</t>
  </si>
  <si>
    <t>15,291*19 "Přepočtené koeficientem množství</t>
  </si>
  <si>
    <t>-1677597801</t>
  </si>
  <si>
    <t>15,291*0,2 "Přepočtené koeficientem množství</t>
  </si>
  <si>
    <t>2115389008</t>
  </si>
  <si>
    <t>-67084570</t>
  </si>
  <si>
    <t>-2011587977</t>
  </si>
  <si>
    <t>169,04</t>
  </si>
  <si>
    <t>287,875</t>
  </si>
  <si>
    <t>SO 03 - Tlaková kanalizace</t>
  </si>
  <si>
    <t>TK A2 ; A6 - Tlaková kanalizace TK A2 a TK A6</t>
  </si>
  <si>
    <t>62,472</t>
  </si>
  <si>
    <t>1,103</t>
  </si>
  <si>
    <t>8,169</t>
  </si>
  <si>
    <t>419,254</t>
  </si>
  <si>
    <t>131,379</t>
  </si>
  <si>
    <t>231,512</t>
  </si>
  <si>
    <t>487,367</t>
  </si>
  <si>
    <t>28,8</t>
  </si>
  <si>
    <t>241,68</t>
  </si>
  <si>
    <t>773,376</t>
  </si>
  <si>
    <t>-0,753</t>
  </si>
  <si>
    <t>16,041</t>
  </si>
  <si>
    <t>123,423</t>
  </si>
  <si>
    <t>106,629</t>
  </si>
  <si>
    <t>331,964</t>
  </si>
  <si>
    <t>208,541</t>
  </si>
  <si>
    <t>17,179</t>
  </si>
  <si>
    <t>PE_d63x5i8_spojky</t>
  </si>
  <si>
    <t>ArmatSestava_1</t>
  </si>
  <si>
    <t>PoklopŠoupátkový</t>
  </si>
  <si>
    <t>ArmatSestava_2</t>
  </si>
  <si>
    <t>PoklopHydrantový</t>
  </si>
  <si>
    <t>PřírubKolsPatkou</t>
  </si>
  <si>
    <t>ArmatSestava_4</t>
  </si>
  <si>
    <t>ArmatSestava_3</t>
  </si>
  <si>
    <t>-507167002</t>
  </si>
  <si>
    <t xml:space="preserve">10,582  + 51,89</t>
  </si>
  <si>
    <t>104,408 + 64,632</t>
  </si>
  <si>
    <t>471002516</t>
  </si>
  <si>
    <t>591518310</t>
  </si>
  <si>
    <t>131,379*0,95 "Přepočtené koeficientem množství</t>
  </si>
  <si>
    <t>-1794397871</t>
  </si>
  <si>
    <t>131,379*0,9 "Přepočtené koeficientem množství</t>
  </si>
  <si>
    <t>-1820059648</t>
  </si>
  <si>
    <t>573490445</t>
  </si>
  <si>
    <t>1875645374</t>
  </si>
  <si>
    <t>14 + 4</t>
  </si>
  <si>
    <t>-1700377668</t>
  </si>
  <si>
    <t>1,60</t>
  </si>
  <si>
    <t>283773737</t>
  </si>
  <si>
    <t>-2109902713</t>
  </si>
  <si>
    <t>209467928</t>
  </si>
  <si>
    <t>-1383562241</t>
  </si>
  <si>
    <t>208,541*2 "Přepočtené koeficientem množství</t>
  </si>
  <si>
    <t>-690850854</t>
  </si>
  <si>
    <t>-1771293801</t>
  </si>
  <si>
    <t>123,423*10 "Přepočtené koeficientem množství</t>
  </si>
  <si>
    <t>885242599</t>
  </si>
  <si>
    <t>2103276956</t>
  </si>
  <si>
    <t>1431791424</t>
  </si>
  <si>
    <t>-793689080</t>
  </si>
  <si>
    <t>-1865452241</t>
  </si>
  <si>
    <t>-390130410</t>
  </si>
  <si>
    <t>106,629*2 "Přepočtené koeficientem množství</t>
  </si>
  <si>
    <t>1589120752</t>
  </si>
  <si>
    <t>16,041*2 "Přepočtené koeficientem množství</t>
  </si>
  <si>
    <t>-1593568585</t>
  </si>
  <si>
    <t>123,423*2 "Přepočtené koeficientem množství</t>
  </si>
  <si>
    <t>1896564077</t>
  </si>
  <si>
    <t>830203060</t>
  </si>
  <si>
    <t>1160138905</t>
  </si>
  <si>
    <t>-323614018</t>
  </si>
  <si>
    <t>17,179*0,02 "Přepočtené koeficientem množství</t>
  </si>
  <si>
    <t>-1361843736</t>
  </si>
  <si>
    <t>1913231676</t>
  </si>
  <si>
    <t>1484076631</t>
  </si>
  <si>
    <t>17,179*0,03 "Přepočtené koeficientem množství</t>
  </si>
  <si>
    <t>1156595974</t>
  </si>
  <si>
    <t>2057553813</t>
  </si>
  <si>
    <t>1425703513</t>
  </si>
  <si>
    <t>1532217292</t>
  </si>
  <si>
    <t>17,179*0,2 "Přepočtené koeficientem množství</t>
  </si>
  <si>
    <t>-381973118</t>
  </si>
  <si>
    <t>241,68*0,5 "Přepočtené koeficientem množství</t>
  </si>
  <si>
    <t>1472697209</t>
  </si>
  <si>
    <t>241,68*0,6 "Přepočtené koeficientem množství</t>
  </si>
  <si>
    <t>508910852</t>
  </si>
  <si>
    <t>1771768999</t>
  </si>
  <si>
    <t>-1550148843</t>
  </si>
  <si>
    <t>-1588220082</t>
  </si>
  <si>
    <t>-1544069407</t>
  </si>
  <si>
    <t>2010780059</t>
  </si>
  <si>
    <t>1267705256</t>
  </si>
  <si>
    <t>857212122</t>
  </si>
  <si>
    <t>Montáž litinových tvarovek na potrubí litinovém tlakovém jednoosých na potrubí z trub přírubových v otevřeném výkopu, kanálu nebo v šachtě DN 50</t>
  </si>
  <si>
    <t>-14866176</t>
  </si>
  <si>
    <t>https://podminky.urs.cz/item/CS_URS_2025_02/857212122</t>
  </si>
  <si>
    <t>55254044</t>
  </si>
  <si>
    <t>koleno 90° s patkou přírubové litinové vodovodní N-kus PN16 DN 50</t>
  </si>
  <si>
    <t>1511037547</t>
  </si>
  <si>
    <t>59246104</t>
  </si>
  <si>
    <t>dlažba velkoformátová betonová 600x300mm tl 80mm přírodní</t>
  </si>
  <si>
    <t>-2132447376</t>
  </si>
  <si>
    <t>1 / ( PřírubKolsPatkou * 0,6 * 0,3 )</t>
  </si>
  <si>
    <t>871225201</t>
  </si>
  <si>
    <t>Montáž kanalizačního potrubí z polyetylenu PE100 RC svařovaných elektrotvarovkou v otevřeném výkopu ve sklonu do 20 % SDR 11/PN16 d 63 x 5,8 mm</t>
  </si>
  <si>
    <t>-726236553</t>
  </si>
  <si>
    <t>https://podminky.urs.cz/item/CS_URS_2025_02/871225201</t>
  </si>
  <si>
    <t>28613382</t>
  </si>
  <si>
    <t>potrubí kanalizační tlakové PE100 SDR11 se signalizační vrstvou 63x5,8mm</t>
  </si>
  <si>
    <t>1286392202</t>
  </si>
  <si>
    <t>HDPE d63x5,8</t>
  </si>
  <si>
    <t>189,79 + 51,89</t>
  </si>
  <si>
    <t>PE_d63x5i8_délka / 12 " zaokrouhlit</t>
  </si>
  <si>
    <t>" UVAŽOAVANÝ POČET ELEKTROSPOJEK ---&gt; " 21</t>
  </si>
  <si>
    <t>241,68*1,015 "Přepočtené koeficientem množství</t>
  </si>
  <si>
    <t>877185213</t>
  </si>
  <si>
    <t>Montáž tvarovek na kanalizačním plastovém potrubí z PE elektrotvarovek SDR 11/PN16 T-kusů d 50</t>
  </si>
  <si>
    <t>1142656514</t>
  </si>
  <si>
    <t>https://podminky.urs.cz/item/CS_URS_2025_02/877185213</t>
  </si>
  <si>
    <t>28614957</t>
  </si>
  <si>
    <t>elektrotvarovka T-kus rovnoramenný PE 100 PN16 D 50mm</t>
  </si>
  <si>
    <t>1306005307</t>
  </si>
  <si>
    <t>877215201</t>
  </si>
  <si>
    <t>Montáž tvarovek na kanalizačním plastovém potrubí z PE elektrotvarovek SDR 11/PN16 spojek nebo oblouků d 63</t>
  </si>
  <si>
    <t>938860244</t>
  </si>
  <si>
    <t>https://podminky.urs.cz/item/CS_URS_2025_02/877215201</t>
  </si>
  <si>
    <t>28615972</t>
  </si>
  <si>
    <t>elektrospojka SDR11 PE 100 PN16 D 63mm</t>
  </si>
  <si>
    <t>-1836850208</t>
  </si>
  <si>
    <t>28614234-EK30/63</t>
  </si>
  <si>
    <t>E-koleno 30° SDR11 PE 100 PN16 D 63mm</t>
  </si>
  <si>
    <t>1337883104</t>
  </si>
  <si>
    <t>28614234-EO11/63</t>
  </si>
  <si>
    <t>E-oblouk 11° SDR11 PE 100 PN16 D 63mm</t>
  </si>
  <si>
    <t>2104549770</t>
  </si>
  <si>
    <t>28614234-EO22/63</t>
  </si>
  <si>
    <t>E-oblouk 22° SDR11 PE 100 PN16 D 63mm</t>
  </si>
  <si>
    <t>-32254349</t>
  </si>
  <si>
    <t>877215212</t>
  </si>
  <si>
    <t>Montáž tvarovek na kanalizačním plastovém potrubí z PE elektrotvarovek SDR 11/PN16 kolen 90° d 63</t>
  </si>
  <si>
    <t>1322055337</t>
  </si>
  <si>
    <t>https://podminky.urs.cz/item/CS_URS_2025_02/877215212</t>
  </si>
  <si>
    <t>28653055</t>
  </si>
  <si>
    <t>elektrokoleno 90° PE 100 D 63mm</t>
  </si>
  <si>
    <t>2011513884</t>
  </si>
  <si>
    <t>891181112</t>
  </si>
  <si>
    <t>Montáž vodovodních armatur na potrubí šoupátek nebo klapek uzavíracích v otevřeném výkopu nebo v šachtách s osazením zemní soupravy (bez poklopů) DN 40</t>
  </si>
  <si>
    <t>-1815909662</t>
  </si>
  <si>
    <t>https://podminky.urs.cz/item/CS_URS_2025_02/891181112</t>
  </si>
  <si>
    <t>42291072</t>
  </si>
  <si>
    <t>souprava zemní pro šoupátka DN 40-50mm Rd 1,5m</t>
  </si>
  <si>
    <t>1012999141</t>
  </si>
  <si>
    <t>891211522-PS</t>
  </si>
  <si>
    <t>Montáž vodovodních armatur na potrubí šoupátek vevařovacích v otevřeném výkopu nebo v šachtách s ručním kolečkem svařovaných na tupo s PE koncem a přírubou DN 50/63</t>
  </si>
  <si>
    <t>-265330722</t>
  </si>
  <si>
    <t>42221362-5500</t>
  </si>
  <si>
    <t xml:space="preserve">Přírubové spojení pro PE potrubí d63 </t>
  </si>
  <si>
    <t>67960915</t>
  </si>
  <si>
    <t>ArmatSestava_3 * 2</t>
  </si>
  <si>
    <t>ArmatSestava_4 * 2</t>
  </si>
  <si>
    <t>891212641</t>
  </si>
  <si>
    <t>Montáž kanalizačních armatur na potrubí proplachovacích souprav (bez poklopů) přírubových DN 50</t>
  </si>
  <si>
    <t>646640800</t>
  </si>
  <si>
    <t>https://podminky.urs.cz/item/CS_URS_2025_02/891212641</t>
  </si>
  <si>
    <t>42210062</t>
  </si>
  <si>
    <t>souprava proplachovací voda+kanál přírubové připojení DN 50/1,5 m</t>
  </si>
  <si>
    <t>-178503266</t>
  </si>
  <si>
    <t>Armaturní sestava 2</t>
  </si>
  <si>
    <t>891219111</t>
  </si>
  <si>
    <t>Montáž vodovodních armatur na potrubí navrtávacích pasů s ventilem Jt 1 MPa, na potrubí z trub litinových, ocelových nebo plastických hmot DN 50</t>
  </si>
  <si>
    <t>-672281279</t>
  </si>
  <si>
    <t>https://podminky.urs.cz/item/CS_URS_2025_02/891219111</t>
  </si>
  <si>
    <t>42273441</t>
  </si>
  <si>
    <t>pás navrtávací z tvárné litiny DN 50, univerzální, se závitovým výstupem 5/4"</t>
  </si>
  <si>
    <t>-51742880</t>
  </si>
  <si>
    <t>Armatuní sestava 1</t>
  </si>
  <si>
    <t>-1803665923</t>
  </si>
  <si>
    <t>899401112</t>
  </si>
  <si>
    <t>Osazení poklopů uličních s pevným rámem litinových šoupátkových</t>
  </si>
  <si>
    <t>-233938157</t>
  </si>
  <si>
    <t>https://podminky.urs.cz/item/CS_URS_2025_02/899401112</t>
  </si>
  <si>
    <t>42291352</t>
  </si>
  <si>
    <t>poklop litinový šoupátkový pro zemní soupravy osazení do terénu a do vozovky</t>
  </si>
  <si>
    <t>1684142420</t>
  </si>
  <si>
    <t>42210050</t>
  </si>
  <si>
    <t>deska podkladová uličního poklopu litinového šoupatového</t>
  </si>
  <si>
    <t>-1292380209</t>
  </si>
  <si>
    <t>899401113</t>
  </si>
  <si>
    <t>Osazení poklopů uličních s pevným rámem litinových hydrantových</t>
  </si>
  <si>
    <t>155491073</t>
  </si>
  <si>
    <t>https://podminky.urs.cz/item/CS_URS_2025_02/899401113</t>
  </si>
  <si>
    <t>55241102</t>
  </si>
  <si>
    <t>poklop hydrantový litinový bez ventilace tř D400 v pevném rámu</t>
  </si>
  <si>
    <t>2141330711</t>
  </si>
  <si>
    <t>42210052</t>
  </si>
  <si>
    <t>deska podkladová uličního poklopu litinového hydrantového</t>
  </si>
  <si>
    <t>-595007792</t>
  </si>
  <si>
    <t>899713111</t>
  </si>
  <si>
    <t>Orientační tabulky na vodovodních a kanalizačních řadech na sloupku ocelovém nebo betonovém</t>
  </si>
  <si>
    <t>-2062583385</t>
  </si>
  <si>
    <t>https://podminky.urs.cz/item/CS_URS_2025_02/899713111</t>
  </si>
  <si>
    <t>Orientační tabulky</t>
  </si>
  <si>
    <t>899721111</t>
  </si>
  <si>
    <t>Signalizační vodič na potrubí DN do 150 mm</t>
  </si>
  <si>
    <t>-1375860838</t>
  </si>
  <si>
    <t>https://podminky.urs.cz/item/CS_URS_2025_02/899721111</t>
  </si>
  <si>
    <t>-1868119410</t>
  </si>
  <si>
    <t>-1535063776</t>
  </si>
  <si>
    <t>-1830149608</t>
  </si>
  <si>
    <t>397612723</t>
  </si>
  <si>
    <t>636192120</t>
  </si>
  <si>
    <t>-230986841</t>
  </si>
  <si>
    <t>89949803</t>
  </si>
  <si>
    <t>232,819*0,8 "Přepočtené koeficientem množství</t>
  </si>
  <si>
    <t>-1215782995</t>
  </si>
  <si>
    <t>232,819*19 "Přepočtené koeficientem množství</t>
  </si>
  <si>
    <t>-1645136339</t>
  </si>
  <si>
    <t>232,819*0,2 "Přepočtené koeficientem množství</t>
  </si>
  <si>
    <t>-1862469141</t>
  </si>
  <si>
    <t>1253785096</t>
  </si>
  <si>
    <t>1867197620</t>
  </si>
  <si>
    <t>37,949</t>
  </si>
  <si>
    <t>PLOCHA_JAM</t>
  </si>
  <si>
    <t>17,64</t>
  </si>
  <si>
    <t>OBVOD_JAM</t>
  </si>
  <si>
    <t>16,8</t>
  </si>
  <si>
    <t>HL_JAM</t>
  </si>
  <si>
    <t>4,315</t>
  </si>
  <si>
    <t>76,117</t>
  </si>
  <si>
    <t>SejmutíOrnice</t>
  </si>
  <si>
    <t>35,28</t>
  </si>
  <si>
    <t>SO 04 - Výtlačné řady</t>
  </si>
  <si>
    <t>72,492</t>
  </si>
  <si>
    <t>ČSOV-RnB - ČSOV - Rtyně nad Bílinou</t>
  </si>
  <si>
    <t>15,223</t>
  </si>
  <si>
    <t>1,764</t>
  </si>
  <si>
    <t>38,168</t>
  </si>
  <si>
    <t>HSV - HSV</t>
  </si>
  <si>
    <t xml:space="preserve">    3 - Svislé a kompletní konstrukce</t>
  </si>
  <si>
    <t xml:space="preserve">    D05 - Čerpací stanice</t>
  </si>
  <si>
    <t>-1939357082</t>
  </si>
  <si>
    <t>PLOCHA_JAM * 2</t>
  </si>
  <si>
    <t>-1588391287</t>
  </si>
  <si>
    <t>-537893510</t>
  </si>
  <si>
    <t>Plocha jámy</t>
  </si>
  <si>
    <t>4,2 * 4,2</t>
  </si>
  <si>
    <t xml:space="preserve">Obvod  jámy (pro pažení)</t>
  </si>
  <si>
    <t>4 * 4,2</t>
  </si>
  <si>
    <t>Hloubka jámy</t>
  </si>
  <si>
    <t>PLOCHA_JAM * HL_JAM</t>
  </si>
  <si>
    <t>151811143</t>
  </si>
  <si>
    <t>Zřízení pažicích boxů pro pažení a rozepření stěn rýh podzemního vedení hloubka výkopu přes 4 do 6 m, šířka přes 2,5 do 5 m</t>
  </si>
  <si>
    <t>-276521570</t>
  </si>
  <si>
    <t>https://podminky.urs.cz/item/CS_URS_2025_02/151811143</t>
  </si>
  <si>
    <t>OBVOD_JAM * HL_JAM</t>
  </si>
  <si>
    <t>151811243</t>
  </si>
  <si>
    <t>Odstranění pažicích boxů pro pažení a rozepření stěn rýh podzemního vedení hloubka výkopu přes 4 do 6 m, šířka přes 2,5 do 5 m</t>
  </si>
  <si>
    <t>752642807</t>
  </si>
  <si>
    <t>https://podminky.urs.cz/item/CS_URS_2025_02/151811243</t>
  </si>
  <si>
    <t>157728384</t>
  </si>
  <si>
    <t>37,949*2 "Přepočtené koeficientem množství</t>
  </si>
  <si>
    <t>462392911</t>
  </si>
  <si>
    <t>PI * 2,5 * 2,5 / 4 * HL_JAM</t>
  </si>
  <si>
    <t>1354809951</t>
  </si>
  <si>
    <t>38,168*10 "Přepočtené koeficientem množství</t>
  </si>
  <si>
    <t>1573486619</t>
  </si>
  <si>
    <t>38,168*2 "Přepočtené koeficientem množství</t>
  </si>
  <si>
    <t>916472325</t>
  </si>
  <si>
    <t>37464862</t>
  </si>
  <si>
    <t>VýkopJam - 0-VýkopNaSkládku</t>
  </si>
  <si>
    <t>769343033</t>
  </si>
  <si>
    <t>-866881621</t>
  </si>
  <si>
    <t>0,20 * PLOCHA_JAM * HL_JAM</t>
  </si>
  <si>
    <t>15,223*2 "Přepočtené koeficientem množství</t>
  </si>
  <si>
    <t>1656288467</t>
  </si>
  <si>
    <t>-719529910</t>
  </si>
  <si>
    <t>-1612141611</t>
  </si>
  <si>
    <t>1648015216</t>
  </si>
  <si>
    <t>35,28*0,02 "Přepočtené koeficientem množství</t>
  </si>
  <si>
    <t>-745669285</t>
  </si>
  <si>
    <t>-1797689052</t>
  </si>
  <si>
    <t>1322746590</t>
  </si>
  <si>
    <t>35,28*0,03 "Přepočtené koeficientem množství</t>
  </si>
  <si>
    <t>249024213</t>
  </si>
  <si>
    <t>1274540581</t>
  </si>
  <si>
    <t>-1050079515</t>
  </si>
  <si>
    <t>903640000</t>
  </si>
  <si>
    <t>35,28*0,2 "Přepočtené koeficientem množství</t>
  </si>
  <si>
    <t>242111111</t>
  </si>
  <si>
    <t>Osazení pláště vodárenské kopané studny z betonových skruží na cementovou maltu MC 10 celokruhových, při vnitřním průměru studny 0,80 m</t>
  </si>
  <si>
    <t>727797678</t>
  </si>
  <si>
    <t>https://podminky.urs.cz/item/CS_URS_2025_02/242111111</t>
  </si>
  <si>
    <t>59225107</t>
  </si>
  <si>
    <t>skruž betonová studniční 80x60x9cm</t>
  </si>
  <si>
    <t>-1474721174</t>
  </si>
  <si>
    <t>Svislé a kompletní konstrukce</t>
  </si>
  <si>
    <t>382121112</t>
  </si>
  <si>
    <t>Montáž dílců prefabrikovaných kruhových nádrží ze železobetonu dna včetně těsnění DN přes 2000 do 2500</t>
  </si>
  <si>
    <t>-519496974</t>
  </si>
  <si>
    <t>https://podminky.urs.cz/item/CS_URS_2025_02/382121112</t>
  </si>
  <si>
    <t>59226010</t>
  </si>
  <si>
    <t>dno kruhové nádrže DN 2500 stěna tl přes 100mm v 2000mm užitný objem 9,817m3</t>
  </si>
  <si>
    <t>1780727848</t>
  </si>
  <si>
    <t>382121122</t>
  </si>
  <si>
    <t>Montáž dílců prefabrikovaných kruhových nádrží ze železobetonu skruže včetně těsnění DN přes 2000 do 2500</t>
  </si>
  <si>
    <t>-408266329</t>
  </si>
  <si>
    <t>https://podminky.urs.cz/item/CS_URS_2025_02/382121122</t>
  </si>
  <si>
    <t>59226030</t>
  </si>
  <si>
    <t>skruž kruhové nádrže DN 2500 v 500mm užitný objem 2,454m3</t>
  </si>
  <si>
    <t>-1391749928</t>
  </si>
  <si>
    <t>59226031</t>
  </si>
  <si>
    <t>skruž kruhové nádrže DN 2500 v 1000mm užitný objem 4,909m3</t>
  </si>
  <si>
    <t>-1860915905</t>
  </si>
  <si>
    <t>382121132</t>
  </si>
  <si>
    <t>Montáž dílců prefabrikovaných kruhových nádrží ze železobetonu zákrytové desky DN přes 2000 do 2500</t>
  </si>
  <si>
    <t>-853910614</t>
  </si>
  <si>
    <t>https://podminky.urs.cz/item/CS_URS_2025_02/382121132</t>
  </si>
  <si>
    <t>59226044-R</t>
  </si>
  <si>
    <t>deska zákrytová kruhové nádrže DN 2500 se stěnou tl přes 100mm v 300mm otvor 600x600 a 600x900mm</t>
  </si>
  <si>
    <t>325164115</t>
  </si>
  <si>
    <t>899114112</t>
  </si>
  <si>
    <t>Osazení poklopů šachtových plastových nebo kompozitních včetně rámů pro třídu zatížení D400, E600</t>
  </si>
  <si>
    <t>-881788239</t>
  </si>
  <si>
    <t>https://podminky.urs.cz/item/CS_URS_2025_02/899114112</t>
  </si>
  <si>
    <t>63126058</t>
  </si>
  <si>
    <t>poklop kompozitní zátěžový hranatý včetně rámů a příslušenství 600/600mm D400</t>
  </si>
  <si>
    <t>1048696614</t>
  </si>
  <si>
    <t>63126061</t>
  </si>
  <si>
    <t>poklop kompozitní zátěžový hranatý včetně rámů a příslušenství 600/900mm D400</t>
  </si>
  <si>
    <t>-937995293</t>
  </si>
  <si>
    <t>-1422428757</t>
  </si>
  <si>
    <t>PLOCHA_JAM * 0,1</t>
  </si>
  <si>
    <t>1800797480</t>
  </si>
  <si>
    <t>D05</t>
  </si>
  <si>
    <t>Čerpací stanice</t>
  </si>
  <si>
    <t>899-MONT</t>
  </si>
  <si>
    <t>Montáž ČSOV</t>
  </si>
  <si>
    <t>KPL</t>
  </si>
  <si>
    <t>-193008378</t>
  </si>
  <si>
    <t>Č1, Č2</t>
  </si>
  <si>
    <t>Č1, Č2 ČERPADLO SE ŠROUBOVÝM ODSTŘEDIVÝM KOLEM</t>
  </si>
  <si>
    <t>KUS</t>
  </si>
  <si>
    <t>256</t>
  </si>
  <si>
    <t>1488887643</t>
  </si>
  <si>
    <t>PK60</t>
  </si>
  <si>
    <t xml:space="preserve">PK60 PATKOVÉ KOLENO DN50 </t>
  </si>
  <si>
    <t>-968934725</t>
  </si>
  <si>
    <t>FR60/90</t>
  </si>
  <si>
    <t xml:space="preserve">FR60/90  PŘÍRUBOVÁ FFR REDUKCE DN50/80 </t>
  </si>
  <si>
    <t>-1535323719</t>
  </si>
  <si>
    <t>ZK90</t>
  </si>
  <si>
    <t>ZK90 ZPĚTNÁ KLAPKA DN80</t>
  </si>
  <si>
    <t>1517324276</t>
  </si>
  <si>
    <t>PR90</t>
  </si>
  <si>
    <t xml:space="preserve">PR90 PŘÍRUBA Z NEREZOVÉ OCELI DN80 </t>
  </si>
  <si>
    <t>-2110442959</t>
  </si>
  <si>
    <t>TK90</t>
  </si>
  <si>
    <t xml:space="preserve">TK90 PŘÍRUBOVÝ T-KUS DN80/80 </t>
  </si>
  <si>
    <t>-1503546576</t>
  </si>
  <si>
    <t>Š90</t>
  </si>
  <si>
    <t xml:space="preserve">Š90 ŠOUPĚ S RUČNÍM KOLEM DN80 </t>
  </si>
  <si>
    <t>860652409</t>
  </si>
  <si>
    <t>X90</t>
  </si>
  <si>
    <t xml:space="preserve">X90 PŘÍRUBA SLEPÁ DN80 </t>
  </si>
  <si>
    <t>1031764735</t>
  </si>
  <si>
    <t>LN</t>
  </si>
  <si>
    <t xml:space="preserve">LN LEMOVÝ NÁKRUŽEK PE d90 </t>
  </si>
  <si>
    <t>-1740847821</t>
  </si>
  <si>
    <t>VT</t>
  </si>
  <si>
    <t>VT VODÍCÍ TYČE ČERPADLA</t>
  </si>
  <si>
    <t>-825686675</t>
  </si>
  <si>
    <t>D DRŽÁK VODÍCÍCH TYČÍ</t>
  </si>
  <si>
    <t>1728494034</t>
  </si>
  <si>
    <t>Ř</t>
  </si>
  <si>
    <t>Ř ŘETĚZ NA VYTAŽENÍ ČERPADLA</t>
  </si>
  <si>
    <t>2025632443</t>
  </si>
  <si>
    <t>OP</t>
  </si>
  <si>
    <t xml:space="preserve">OP OTOČNÁ PŘÍRUBA PE d90 </t>
  </si>
  <si>
    <t>-203208100</t>
  </si>
  <si>
    <t>PT</t>
  </si>
  <si>
    <t>PT PATKA JEŘÁBKU</t>
  </si>
  <si>
    <t>1278715906</t>
  </si>
  <si>
    <t>Ž</t>
  </si>
  <si>
    <t>Ž ŽEBŘÍK VČETNĚ PŘÍSLUŠENSTVÍ Z KOMPOZITU</t>
  </si>
  <si>
    <t>-726113018</t>
  </si>
  <si>
    <t>ZZ</t>
  </si>
  <si>
    <t>ZZ ZVEDACÍ ZAŘÍZENÍ ČERPADLA</t>
  </si>
  <si>
    <t>-1678087062</t>
  </si>
  <si>
    <t>VZ ZAVZDUŠŇOVACÍ A ODVZDUŠŇOVACÍ VENTIL PRO ODPADNÍ VODU DN80</t>
  </si>
  <si>
    <t>1679024569</t>
  </si>
  <si>
    <t>3,08</t>
  </si>
  <si>
    <t>2,757</t>
  </si>
  <si>
    <t>TK ŠA20 - Napojení na ŠA20</t>
  </si>
  <si>
    <t>14,431</t>
  </si>
  <si>
    <t>0,338</t>
  </si>
  <si>
    <t>6,25</t>
  </si>
  <si>
    <t>2,75</t>
  </si>
  <si>
    <t>17,188</t>
  </si>
  <si>
    <t>27,5</t>
  </si>
  <si>
    <t>-358192484</t>
  </si>
  <si>
    <t>1178046602</t>
  </si>
  <si>
    <t>Plocha cílové jámy</t>
  </si>
  <si>
    <t>2,5 * 2,5</t>
  </si>
  <si>
    <t>4 * 2,5</t>
  </si>
  <si>
    <t>-101706836</t>
  </si>
  <si>
    <t>2027850764</t>
  </si>
  <si>
    <t>1243856608</t>
  </si>
  <si>
    <t>14,431*2 "Přepočtené koeficientem množství</t>
  </si>
  <si>
    <t>1999513953</t>
  </si>
  <si>
    <t>303571427</t>
  </si>
  <si>
    <t>2,757*10 "Přepočtené koeficientem množství</t>
  </si>
  <si>
    <t>1447106211</t>
  </si>
  <si>
    <t>861200784</t>
  </si>
  <si>
    <t>VýkopyCelkem+VýkopJam</t>
  </si>
  <si>
    <t>617483311</t>
  </si>
  <si>
    <t>-1938407113</t>
  </si>
  <si>
    <t>2,757*2 "Přepočtené koeficientem množství</t>
  </si>
  <si>
    <t>-1168276850</t>
  </si>
  <si>
    <t>2143622056</t>
  </si>
  <si>
    <t>-1196610664</t>
  </si>
  <si>
    <t>1668952399</t>
  </si>
  <si>
    <t>-307486327</t>
  </si>
  <si>
    <t>1947211059</t>
  </si>
  <si>
    <t xml:space="preserve">" Betonové šachty V 1,25~1,50"        </t>
  </si>
  <si>
    <t xml:space="preserve">" Betonové šachty V 1,50~1,75"        </t>
  </si>
  <si>
    <t xml:space="preserve">" Betonové šachty V 1,75~2,00"        </t>
  </si>
  <si>
    <t xml:space="preserve">" Betonové šachty V 2,00~2,25"        </t>
  </si>
  <si>
    <t xml:space="preserve">" Betonové šachty V 2,25~2,50"        1</t>
  </si>
  <si>
    <t xml:space="preserve">" Betonové šachty V 2,50~2,75"        </t>
  </si>
  <si>
    <t xml:space="preserve">" Betonové šachty V 2,75~3,00"        </t>
  </si>
  <si>
    <t xml:space="preserve">" Betonové šachty V 3,00~3,25"        </t>
  </si>
  <si>
    <t xml:space="preserve">" Betonové šachty V 3,25~3,50"        </t>
  </si>
  <si>
    <t xml:space="preserve">" Betonové šachty V 3,50~3,75"        </t>
  </si>
  <si>
    <t xml:space="preserve">" Betonové šachty V 3,75~4,00"        </t>
  </si>
  <si>
    <t xml:space="preserve">" Betonové šachty V 4,00~4,25"        </t>
  </si>
  <si>
    <t xml:space="preserve">" Betonové šachty V 4,25~4,50"        </t>
  </si>
  <si>
    <t xml:space="preserve">" Betonové šachty V 4,50~4,75"        </t>
  </si>
  <si>
    <t>578353624</t>
  </si>
  <si>
    <t>dno betonové šachtové DN 1000 100x60x15cm - čedičová vystélka</t>
  </si>
  <si>
    <t>-514653986</t>
  </si>
  <si>
    <t>1663085634</t>
  </si>
  <si>
    <t>1700718472</t>
  </si>
  <si>
    <t>-2043578655</t>
  </si>
  <si>
    <t>2055828157</t>
  </si>
  <si>
    <t>445537501</t>
  </si>
  <si>
    <t>-323523576</t>
  </si>
  <si>
    <t>774028861</t>
  </si>
  <si>
    <t>717239557</t>
  </si>
  <si>
    <t>507035968</t>
  </si>
  <si>
    <t>-633979255</t>
  </si>
  <si>
    <t>-1796195232</t>
  </si>
  <si>
    <t>-870981854</t>
  </si>
  <si>
    <t>-118551872</t>
  </si>
  <si>
    <t>369,782</t>
  </si>
  <si>
    <t>VŘ-A - Výtlačný řad A</t>
  </si>
  <si>
    <t>2,26</t>
  </si>
  <si>
    <t>2,37</t>
  </si>
  <si>
    <t>40,513</t>
  </si>
  <si>
    <t>55,56</t>
  </si>
  <si>
    <t>15,5</t>
  </si>
  <si>
    <t>197,76</t>
  </si>
  <si>
    <t>19,775</t>
  </si>
  <si>
    <t>13,674</t>
  </si>
  <si>
    <t>23,656</t>
  </si>
  <si>
    <t>205,784</t>
  </si>
  <si>
    <t>0,09</t>
  </si>
  <si>
    <t>1,13</t>
  </si>
  <si>
    <t>1,937</t>
  </si>
  <si>
    <t>450,674</t>
  </si>
  <si>
    <t>438,32</t>
  </si>
  <si>
    <t>5,8</t>
  </si>
  <si>
    <t>12,354</t>
  </si>
  <si>
    <t>211,584</t>
  </si>
  <si>
    <t>445,702</t>
  </si>
  <si>
    <t>58,11</t>
  </si>
  <si>
    <t>244</t>
  </si>
  <si>
    <t>562,195</t>
  </si>
  <si>
    <t>-1,552</t>
  </si>
  <si>
    <t>23,263</t>
  </si>
  <si>
    <t>26,674</t>
  </si>
  <si>
    <t>376,681</t>
  </si>
  <si>
    <t>PE_d90x8i2_pruměr</t>
  </si>
  <si>
    <t>PE_d90x8i2_délka</t>
  </si>
  <si>
    <t>PE_d90x8i2_spojky</t>
  </si>
  <si>
    <t>-208916856</t>
  </si>
  <si>
    <t xml:space="preserve">Délka obnovy povrchu komunikce                                                       " MĚNIT DLAŽBY</t>
  </si>
  <si>
    <t>877239037</t>
  </si>
  <si>
    <t>-1767523298</t>
  </si>
  <si>
    <t>192,277 + 13,507</t>
  </si>
  <si>
    <t>5,80</t>
  </si>
  <si>
    <t>-587033437</t>
  </si>
  <si>
    <t>-863938924</t>
  </si>
  <si>
    <t>450,674*0,95 "Přepočtené koeficientem množství</t>
  </si>
  <si>
    <t>-342975926</t>
  </si>
  <si>
    <t>438,32*0,9 "Přepočtené koeficientem množství</t>
  </si>
  <si>
    <t>1840932796</t>
  </si>
  <si>
    <t>12,354*0,9 "Přepočtené koeficientem množství</t>
  </si>
  <si>
    <t>-1768894107</t>
  </si>
  <si>
    <t>-1205320436</t>
  </si>
  <si>
    <t>-1141027504</t>
  </si>
  <si>
    <t>-1020692709</t>
  </si>
  <si>
    <t>" Délka souběhu _____________________________________ kontrola " 197,76</t>
  </si>
  <si>
    <t>141721214</t>
  </si>
  <si>
    <t>Řízený zemní protlak délky protlaku do 50 m v hornině třídy těžitelnosti I a II, skupiny 1 až 4 včetně zatažení trub v hloubce do 6 m průměru vrtu přes 140 do 180 mm</t>
  </si>
  <si>
    <t>-1813847148</t>
  </si>
  <si>
    <t>https://podminky.urs.cz/item/CS_URS_2025_02/141721214</t>
  </si>
  <si>
    <t>298927511</t>
  </si>
  <si>
    <t>-1206827439</t>
  </si>
  <si>
    <t>-249072799</t>
  </si>
  <si>
    <t>-123712200</t>
  </si>
  <si>
    <t>-305049712</t>
  </si>
  <si>
    <t>298799068</t>
  </si>
  <si>
    <t>369,782*2 "Přepočtené koeficientem množství</t>
  </si>
  <si>
    <t>1688929769</t>
  </si>
  <si>
    <t>-50644021</t>
  </si>
  <si>
    <t>26,674*10 "Přepočtené koeficientem množství</t>
  </si>
  <si>
    <t>1111758711</t>
  </si>
  <si>
    <t>2034157595</t>
  </si>
  <si>
    <t>-716690525</t>
  </si>
  <si>
    <t>112584517</t>
  </si>
  <si>
    <t>-556773167</t>
  </si>
  <si>
    <t>-337838632</t>
  </si>
  <si>
    <t>- PI * PE_d90x8i2_pruměr * PE_d90x8i2_pruměr / 4 * PE_d90x8i2_délka</t>
  </si>
  <si>
    <t>23,263*2 "Přepočtené koeficientem množství</t>
  </si>
  <si>
    <t>-291140150</t>
  </si>
  <si>
    <t>26,674*2 "Přepočtené koeficientem množství</t>
  </si>
  <si>
    <t>-1858237697</t>
  </si>
  <si>
    <t>2050587845</t>
  </si>
  <si>
    <t>244*0,5 "Přepočtené koeficientem množství</t>
  </si>
  <si>
    <t>-2103022075</t>
  </si>
  <si>
    <t>244*0,6 "Přepočtené koeficientem množství</t>
  </si>
  <si>
    <t>1192454393</t>
  </si>
  <si>
    <t>1709727057</t>
  </si>
  <si>
    <t>105582803</t>
  </si>
  <si>
    <t>1124109560</t>
  </si>
  <si>
    <t>-1030981000</t>
  </si>
  <si>
    <t>-1801004025</t>
  </si>
  <si>
    <t>-1286252806</t>
  </si>
  <si>
    <t>-59952629</t>
  </si>
  <si>
    <t>949694478</t>
  </si>
  <si>
    <t>-216559158</t>
  </si>
  <si>
    <t>401591203</t>
  </si>
  <si>
    <t>9923755</t>
  </si>
  <si>
    <t>257613177</t>
  </si>
  <si>
    <t>-464799644</t>
  </si>
  <si>
    <t>416447553</t>
  </si>
  <si>
    <t>23,656*1,03 "Přepočtené koeficientem množství</t>
  </si>
  <si>
    <t>871255202</t>
  </si>
  <si>
    <t>Montáž kanalizačního potrubí z polyetylenu PE100 RC svařovaných elektrotvarovkou v otevřeném výkopu ve sklonu do 20 % SDR 11/PN16 d 90 x 8,2 mm</t>
  </si>
  <si>
    <t>-1220299406</t>
  </si>
  <si>
    <t>https://podminky.urs.cz/item/CS_URS_2025_02/871255202</t>
  </si>
  <si>
    <t>28613384</t>
  </si>
  <si>
    <t>potrubí kanalizační tlakové PE100 SDR11 se signalizační vrstvou 90x8,2mm</t>
  </si>
  <si>
    <t>-1138569484</t>
  </si>
  <si>
    <t>HDPE d90x8,2</t>
  </si>
  <si>
    <t>0,090</t>
  </si>
  <si>
    <t>PE_d90x8i2_délka / 12 " zaokrouhlit</t>
  </si>
  <si>
    <t xml:space="preserve">" UVAŽOAVANÝ POČET ELEKTROSPOJEK ------&gt; " (PE_d90x8i2_délka/PE_d90x8i2_délka)*  21</t>
  </si>
  <si>
    <t>244*1,015 "Přepočtené koeficientem množství</t>
  </si>
  <si>
    <t>877245201</t>
  </si>
  <si>
    <t>Montáž tvarovek na kanalizačním plastovém potrubí z PE elektrotvarovek SDR 11/PN16 spojek nebo oblouků d 90</t>
  </si>
  <si>
    <t>1679600637</t>
  </si>
  <si>
    <t>https://podminky.urs.cz/item/CS_URS_2025_02/877245201</t>
  </si>
  <si>
    <t>28615974</t>
  </si>
  <si>
    <t>elektrospojka SDR11 PE 100 PN16 D 90mm</t>
  </si>
  <si>
    <t>-300671614</t>
  </si>
  <si>
    <t>28614236-EO11/90</t>
  </si>
  <si>
    <t>E-oblouk 11° SDR11 PE 100 PN16 D 90mm</t>
  </si>
  <si>
    <t>-1786192796</t>
  </si>
  <si>
    <t>877245210</t>
  </si>
  <si>
    <t>Montáž tvarovek na kanalizačním plastovém potrubí z PE elektrotvarovek SDR 11/PN16 kolen 45° d 90</t>
  </si>
  <si>
    <t>293569190</t>
  </si>
  <si>
    <t>https://podminky.urs.cz/item/CS_URS_2025_02/877245210</t>
  </si>
  <si>
    <t>28614948</t>
  </si>
  <si>
    <t>elektrokoleno 45° PE 100 PN16 D 90mm</t>
  </si>
  <si>
    <t>1054929946</t>
  </si>
  <si>
    <t>877245212</t>
  </si>
  <si>
    <t>Montáž tvarovek na kanalizačním plastovém potrubí z PE elektrotvarovek SDR 11/PN16 kolen 90° d 90</t>
  </si>
  <si>
    <t>-1775477341</t>
  </si>
  <si>
    <t>https://podminky.urs.cz/item/CS_URS_2025_02/877245212</t>
  </si>
  <si>
    <t>28653060</t>
  </si>
  <si>
    <t>elektrokoleno 90° PE 100 D 90mm</t>
  </si>
  <si>
    <t>1382087309</t>
  </si>
  <si>
    <t>-1262025874</t>
  </si>
  <si>
    <t>474454109</t>
  </si>
  <si>
    <t>189519965</t>
  </si>
  <si>
    <t>274901360</t>
  </si>
  <si>
    <t xml:space="preserve">" Betonové šachty V 2,25~2,50"        </t>
  </si>
  <si>
    <t xml:space="preserve">" Betonové šachty V 2,50~2,75"        1</t>
  </si>
  <si>
    <t>1408314890</t>
  </si>
  <si>
    <t>696933671</t>
  </si>
  <si>
    <t>-1358546062</t>
  </si>
  <si>
    <t>-1382714567</t>
  </si>
  <si>
    <t>-1844824202</t>
  </si>
  <si>
    <t>518266996</t>
  </si>
  <si>
    <t>1942330981</t>
  </si>
  <si>
    <t>1149707088</t>
  </si>
  <si>
    <t>1341685023</t>
  </si>
  <si>
    <t>1897824925</t>
  </si>
  <si>
    <t>1970607362</t>
  </si>
  <si>
    <t>-126617424</t>
  </si>
  <si>
    <t>1605002977</t>
  </si>
  <si>
    <t>264688153</t>
  </si>
  <si>
    <t>-456375570</t>
  </si>
  <si>
    <t>607654270</t>
  </si>
  <si>
    <t>-1101884154</t>
  </si>
  <si>
    <t>1456962755</t>
  </si>
  <si>
    <t>1898032881</t>
  </si>
  <si>
    <t>595198036</t>
  </si>
  <si>
    <t>377,667*0,8 "Přepočtené koeficientem množství</t>
  </si>
  <si>
    <t>-411171989</t>
  </si>
  <si>
    <t>377,667*19 "Přepočtené koeficientem množství</t>
  </si>
  <si>
    <t>52201584</t>
  </si>
  <si>
    <t>377,667*0,2 "Přepočtené koeficientem množství</t>
  </si>
  <si>
    <t>1770872668</t>
  </si>
  <si>
    <t>256922125</t>
  </si>
  <si>
    <t>487622959</t>
  </si>
  <si>
    <t>-1517180749</t>
  </si>
  <si>
    <t>VV0003</t>
  </si>
  <si>
    <t>270_základové pasy</t>
  </si>
  <si>
    <t>13,986</t>
  </si>
  <si>
    <t>VV0004</t>
  </si>
  <si>
    <t>270_bednění základů</t>
  </si>
  <si>
    <t>40,412</t>
  </si>
  <si>
    <t>VV0005</t>
  </si>
  <si>
    <t>711_penetrace</t>
  </si>
  <si>
    <t>38,16</t>
  </si>
  <si>
    <t>VV0006</t>
  </si>
  <si>
    <t>711_izolace vodorovná</t>
  </si>
  <si>
    <t>25,8</t>
  </si>
  <si>
    <t>VV0007</t>
  </si>
  <si>
    <t>711_izolace svislá</t>
  </si>
  <si>
    <t>12,36</t>
  </si>
  <si>
    <t>VV0008</t>
  </si>
  <si>
    <t>713_XPS pod desku</t>
  </si>
  <si>
    <t>4,953</t>
  </si>
  <si>
    <t>VV0009</t>
  </si>
  <si>
    <t>270_podklad pod základy</t>
  </si>
  <si>
    <t>5,16</t>
  </si>
  <si>
    <t>SO 05 - ČOV</t>
  </si>
  <si>
    <t>VV0010</t>
  </si>
  <si>
    <t>310_Zdivo obvodové</t>
  </si>
  <si>
    <t>26,696</t>
  </si>
  <si>
    <t>VV0011</t>
  </si>
  <si>
    <t>340_Příčky zdivo 150mm</t>
  </si>
  <si>
    <t>6,297</t>
  </si>
  <si>
    <t>VV0002</t>
  </si>
  <si>
    <t>110_výkopy</t>
  </si>
  <si>
    <t>26,028</t>
  </si>
  <si>
    <t>VV0012</t>
  </si>
  <si>
    <t>340_Příčky zdivo 100mm</t>
  </si>
  <si>
    <t>32,303</t>
  </si>
  <si>
    <t>VV0013</t>
  </si>
  <si>
    <t>340_Přizdívka WC</t>
  </si>
  <si>
    <t>1,128</t>
  </si>
  <si>
    <t>VV0014</t>
  </si>
  <si>
    <t>350_Překlady nad otvory</t>
  </si>
  <si>
    <t>0,63</t>
  </si>
  <si>
    <t>VV0015</t>
  </si>
  <si>
    <t>420 - Ztužující věnce</t>
  </si>
  <si>
    <t>1,798</t>
  </si>
  <si>
    <t>VV0016</t>
  </si>
  <si>
    <t>420_Ztužující věnce - BEDNĚNÍ</t>
  </si>
  <si>
    <t>9,651</t>
  </si>
  <si>
    <t>VV0017</t>
  </si>
  <si>
    <t>610_omítky vnitřních stěn</t>
  </si>
  <si>
    <t>104,953</t>
  </si>
  <si>
    <t>VV0018</t>
  </si>
  <si>
    <t>781_obklady</t>
  </si>
  <si>
    <t>17,421</t>
  </si>
  <si>
    <t>VV0019</t>
  </si>
  <si>
    <t>620_lepidlo pod etics</t>
  </si>
  <si>
    <t>72,28</t>
  </si>
  <si>
    <t>VV0020</t>
  </si>
  <si>
    <t>620_ETICS fasáda</t>
  </si>
  <si>
    <t>59,9</t>
  </si>
  <si>
    <t>VV0021</t>
  </si>
  <si>
    <t>620_ETICS sokl</t>
  </si>
  <si>
    <t>24,76</t>
  </si>
  <si>
    <t>VV0022</t>
  </si>
  <si>
    <t>620_průvětrníky</t>
  </si>
  <si>
    <t>VV0023</t>
  </si>
  <si>
    <t>630_podlahy - mazaniny</t>
  </si>
  <si>
    <t>1,366</t>
  </si>
  <si>
    <t>VV0024</t>
  </si>
  <si>
    <t>630_okapový chodníky - Obrubník</t>
  </si>
  <si>
    <t>20,6</t>
  </si>
  <si>
    <t>VV0025</t>
  </si>
  <si>
    <t>640_Vnitřní dveře</t>
  </si>
  <si>
    <t>VV0026</t>
  </si>
  <si>
    <t>713_zateplení střechy</t>
  </si>
  <si>
    <t>26,19</t>
  </si>
  <si>
    <t>VV0027</t>
  </si>
  <si>
    <t>762_střecha</t>
  </si>
  <si>
    <t>32,429</t>
  </si>
  <si>
    <t>VV0028</t>
  </si>
  <si>
    <t>764_ŠTÍTY</t>
  </si>
  <si>
    <t>10,93</t>
  </si>
  <si>
    <t>VV0029</t>
  </si>
  <si>
    <t>764_OKAPY</t>
  </si>
  <si>
    <t>11,868</t>
  </si>
  <si>
    <t>VV0030</t>
  </si>
  <si>
    <t>764_Okapové svody</t>
  </si>
  <si>
    <t>6,939</t>
  </si>
  <si>
    <t>VV0031</t>
  </si>
  <si>
    <t>777_plocha podlah</t>
  </si>
  <si>
    <t>17,07</t>
  </si>
  <si>
    <t>VV0032</t>
  </si>
  <si>
    <t>761_Okna ve fasádě</t>
  </si>
  <si>
    <t>1,85</t>
  </si>
  <si>
    <t>VV0033</t>
  </si>
  <si>
    <t>761_Dveře vnější</t>
  </si>
  <si>
    <t>VV0034</t>
  </si>
  <si>
    <t>761_parapety</t>
  </si>
  <si>
    <t>1,954</t>
  </si>
  <si>
    <t>VV0035</t>
  </si>
  <si>
    <t>763_Podbíjení přesahů střechy</t>
  </si>
  <si>
    <t>9,524</t>
  </si>
  <si>
    <t>VV0036</t>
  </si>
  <si>
    <t>160_výkopek na skládku</t>
  </si>
  <si>
    <t>19,146</t>
  </si>
  <si>
    <t xml:space="preserve">    6 - Úpravy povrchů, podlahy a osazování výplní</t>
  </si>
  <si>
    <t xml:space="preserve">    8 - Vedení trubní dálková a přípojná</t>
  </si>
  <si>
    <t xml:space="preserve">      94 - Lešení a stavební výtahy</t>
  </si>
  <si>
    <t xml:space="preserve">      99 - Přesun hmot a manipulace se sutí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</si>
  <si>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</si>
  <si>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</si>
  <si>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</si>
  <si>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</si>
  <si>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</si>
  <si>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</si>
  <si>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735 - Ústřední vytápění - otopná tělesa</t>
  </si>
  <si>
    <t xml:space="preserve">    741 - Elektroinstalace - silnoproud</t>
  </si>
  <si>
    <t xml:space="preserve">    751 - Vzduchotechnika</t>
  </si>
  <si>
    <t xml:space="preserve">    761 - Konstrukce prosvětlovací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</si>
  <si>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</si>
  <si>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</si>
  <si>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</si>
  <si>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777 - Podlahy lité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</si>
  <si>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</si>
  <si>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</si>
  <si>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</si>
  <si>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789 - Povrchové úpravy ocelových konstrukcí a technologických zařízení</t>
  </si>
  <si>
    <t>R</t>
  </si>
  <si>
    <t>130A0111</t>
  </si>
  <si>
    <t>Hloubené vykopávky jámy nezapažené strojně v hornině s malým obsahem kamene</t>
  </si>
  <si>
    <t>ÚRS RYRO 2025 02</t>
  </si>
  <si>
    <t>-1544660639</t>
  </si>
  <si>
    <t>https://podminky.urs.cz/item/CS_URS_2025_02/130A0111</t>
  </si>
  <si>
    <t>"Množství určené pomocí aplikace Výměry.</t>
  </si>
  <si>
    <t>"0,30 *Výkopy 30cm</t>
  </si>
  <si>
    <t>"0,96 *Výkopy 96cm</t>
  </si>
  <si>
    <t>"0,96 *Výkopy 96cm - spád*0,5</t>
  </si>
  <si>
    <t>"0,66 *Výkopy 66cm - spád*0,5</t>
  </si>
  <si>
    <t>160A0205</t>
  </si>
  <si>
    <t>Přemístění výkopku nebo sypaniny vodorovné na povrchu s naložením (z meziskládky) na vzdálenost přes 9 000 do 10 000 m</t>
  </si>
  <si>
    <t>-614201072</t>
  </si>
  <si>
    <t>https://podminky.urs.cz/item/CS_URS_2025_02/160A0205</t>
  </si>
  <si>
    <t>"270_základové pasy</t>
  </si>
  <si>
    <t>"270_podklad pod základy</t>
  </si>
  <si>
    <t>160A0206</t>
  </si>
  <si>
    <t>Přemístění výkopku nebo sypaniny vodorovné na povrchu příplatek k vodorovnému přemístění za každých dalších i započatých 1 000 m</t>
  </si>
  <si>
    <t>1651763317</t>
  </si>
  <si>
    <t>https://podminky.urs.cz/item/CS_URS_2025_02/160A0206</t>
  </si>
  <si>
    <t>vv0036</t>
  </si>
  <si>
    <t>160A0301</t>
  </si>
  <si>
    <t>Přemístění výkopku nebo sypaniny poplatek za uložení na skládce</t>
  </si>
  <si>
    <t>1321431341</t>
  </si>
  <si>
    <t>https://podminky.urs.cz/item/CS_URS_2025_02/160A0301</t>
  </si>
  <si>
    <t>19,146*2 "Přepočtené koeficientem množství</t>
  </si>
  <si>
    <t>170A0302</t>
  </si>
  <si>
    <t>Konstrukce ze zemin a sypanin obsyp objektů</t>
  </si>
  <si>
    <t>1036661617</t>
  </si>
  <si>
    <t>https://podminky.urs.cz/item/CS_URS_2025_02/170A0302</t>
  </si>
  <si>
    <t>vv0002 - vv0036</t>
  </si>
  <si>
    <t>270A1001</t>
  </si>
  <si>
    <t>Podklady pod základy podsypy zhutněné z písku a štěrkopísku</t>
  </si>
  <si>
    <t>-545444435</t>
  </si>
  <si>
    <t>https://podminky.urs.cz/item/CS_URS_2025_02/270A1001</t>
  </si>
  <si>
    <t>"0,20 *Základová deska TL = 200 mm</t>
  </si>
  <si>
    <t>270A2005</t>
  </si>
  <si>
    <t>Základy pro konstrukce a budovy z betonu prostého třídy C 25/30</t>
  </si>
  <si>
    <t>-546712537</t>
  </si>
  <si>
    <t>https://podminky.urs.cz/item/CS_URS_2025_02/270A2005</t>
  </si>
  <si>
    <t>"0,95 *Základové pasy V = 950 mm</t>
  </si>
  <si>
    <t>270A2301</t>
  </si>
  <si>
    <t>Základy pro konstrukce a budovy bednění základů</t>
  </si>
  <si>
    <t>-126645234</t>
  </si>
  <si>
    <t>https://podminky.urs.cz/item/CS_URS_2025_02/270A2301</t>
  </si>
  <si>
    <t>"0,95 * 38,202 "Základové pasy V = 950 mm"</t>
  </si>
  <si>
    <t>"0,20 * 20,600 "Základová deska TL = 200 mm"</t>
  </si>
  <si>
    <t>310A0101</t>
  </si>
  <si>
    <t>Zdivo a stěny z tvárnic keramických na pero a drážku</t>
  </si>
  <si>
    <t>-699727476</t>
  </si>
  <si>
    <t>https://podminky.urs.cz/item/CS_URS_2025_02/310A0101</t>
  </si>
  <si>
    <t>"Ve stupni DSP nejsou odečítány otvory</t>
  </si>
  <si>
    <t>"V_zdiva*Obvodové zdivo</t>
  </si>
  <si>
    <t>340A1103</t>
  </si>
  <si>
    <t>Příčky z tvárnic nebo desek pálených děrovaných na pero a drážku tl. 115 mm</t>
  </si>
  <si>
    <t>-291335591</t>
  </si>
  <si>
    <t>https://podminky.urs.cz/item/CS_URS_2025_02/340A1103</t>
  </si>
  <si>
    <t>"V_zdiva*Příčky TL 100 mm</t>
  </si>
  <si>
    <t>340A1104</t>
  </si>
  <si>
    <t>Příčky z tvárnic nebo desek pálených děrovaných na pero a drážku tl. 140 mm</t>
  </si>
  <si>
    <t>134571424</t>
  </si>
  <si>
    <t>https://podminky.urs.cz/item/CS_URS_2025_02/340A1104</t>
  </si>
  <si>
    <t>"V_zdiva*Příčky TL 150 mm</t>
  </si>
  <si>
    <t>340A2325</t>
  </si>
  <si>
    <t>Přizdívky a stěny ochranné a izolační přizdívka izolační a ochranná z pórobetonových tvárnic tl. 150 mm</t>
  </si>
  <si>
    <t>1171517037</t>
  </si>
  <si>
    <t>https://podminky.urs.cz/item/CS_URS_2025_02/340A2325</t>
  </si>
  <si>
    <t>"Přizdívka WC*1,2</t>
  </si>
  <si>
    <t>350A1003</t>
  </si>
  <si>
    <t>Překlady prefabrikované keramické ploché nebo vysoké</t>
  </si>
  <si>
    <t>2138094530</t>
  </si>
  <si>
    <t>https://podminky.urs.cz/item/CS_URS_2025_02/350A1003</t>
  </si>
  <si>
    <t>"0,25 *Překlady nad otvory</t>
  </si>
  <si>
    <t>420A0003</t>
  </si>
  <si>
    <t>Ztužující pásy a věnce železobetonové (včetně výztuže) třídy C 25/30</t>
  </si>
  <si>
    <t>-758705925</t>
  </si>
  <si>
    <t>https://podminky.urs.cz/item/CS_URS_2025_02/420A0003</t>
  </si>
  <si>
    <t>"0,25 *Obvodové zdivo</t>
  </si>
  <si>
    <t>420A0012</t>
  </si>
  <si>
    <t>Ztužující pásy a věnce bednění bočnic z keramických věncovek</t>
  </si>
  <si>
    <t>-9825210</t>
  </si>
  <si>
    <t>https://podminky.urs.cz/item/CS_URS_2025_02/420A0012</t>
  </si>
  <si>
    <t>"0,25 * 38,603 "Obvodové zdivo"</t>
  </si>
  <si>
    <t>Úpravy povrchů, podlahy a osazování výplní</t>
  </si>
  <si>
    <t>610A1022</t>
  </si>
  <si>
    <t>Omítka vnitřních ploch vápenná nebo vápenocementová štuková stěn a zdiva</t>
  </si>
  <si>
    <t>-1191550969</t>
  </si>
  <si>
    <t>https://podminky.urs.cz/item/CS_URS_2025_02/610A1022</t>
  </si>
  <si>
    <t>"SV_místností*(9,602+9,598+7,401+5,203)</t>
  </si>
  <si>
    <t>610A1202</t>
  </si>
  <si>
    <t>Omítka vnitřních ploch cementová hrubá stěn a zdiva</t>
  </si>
  <si>
    <t>577432254</t>
  </si>
  <si>
    <t>https://podminky.urs.cz/item/CS_URS_2025_02/610A1202</t>
  </si>
  <si>
    <t>"SV_místností*5,279</t>
  </si>
  <si>
    <t>620A0202</t>
  </si>
  <si>
    <t>Přípravné a přidružené práce pro úpravy vnějších povrchů potažení pletivem (pod omítku) stěn</t>
  </si>
  <si>
    <t>127192889</t>
  </si>
  <si>
    <t>https://podminky.urs.cz/item/CS_URS_2025_02/620A0202</t>
  </si>
  <si>
    <t>"ETICS Fasáda</t>
  </si>
  <si>
    <t>"ETICS sokl</t>
  </si>
  <si>
    <t>620A2002</t>
  </si>
  <si>
    <t>Kontaktní zateplovací systémy (KZS) stěn budov (pod omítku) tepelná izolace z desek z expandovaného polystyrénu EPS, tloušťky izolace přes 50 do 80 mm</t>
  </si>
  <si>
    <t>1499712526</t>
  </si>
  <si>
    <t>https://podminky.urs.cz/item/CS_URS_2025_02/620A2002</t>
  </si>
  <si>
    <t>620A2032</t>
  </si>
  <si>
    <t>Kontaktní zateplovací systémy (KZS) stěn budov (pod omítku) tepelná izolace z desek z extrudovaného polystyrenu XPS tloušťky izolace přes 50 do 80 mm</t>
  </si>
  <si>
    <t>262221264</t>
  </si>
  <si>
    <t>https://podminky.urs.cz/item/CS_URS_2025_02/620A2032</t>
  </si>
  <si>
    <t>"2 *ETICS sokl</t>
  </si>
  <si>
    <t>620A3021</t>
  </si>
  <si>
    <t>Tenkovrstvá omítka vnějších ploch zatřená (včetně penetrace podkladu) stěn silikonsilikátová tl. 2 mm</t>
  </si>
  <si>
    <t>-1720960227</t>
  </si>
  <si>
    <t>https://podminky.urs.cz/item/CS_URS_2025_02/620A3021</t>
  </si>
  <si>
    <t>620A3033</t>
  </si>
  <si>
    <t>Tenkovrstvá omítka vnějších ploch zatřená (včetně penetrace podkladu) stěn akrylátová mozaiková střednězrnná</t>
  </si>
  <si>
    <t>1619498367</t>
  </si>
  <si>
    <t>https://podminky.urs.cz/item/CS_URS_2025_02/620A3033</t>
  </si>
  <si>
    <t>24,76*0,7 "Přepočtené koeficientem množství</t>
  </si>
  <si>
    <t>620A5001</t>
  </si>
  <si>
    <t>Vnější nátěr omítky silikonový</t>
  </si>
  <si>
    <t>746720919</t>
  </si>
  <si>
    <t>https://podminky.urs.cz/item/CS_URS_2025_02/620A5001</t>
  </si>
  <si>
    <t>620A9001</t>
  </si>
  <si>
    <t>Doplňky k vnějším povrchovým úpravám průvětrníky a odvětrávací mřížky velikosti do 150 x 200 mm</t>
  </si>
  <si>
    <t>655722938</t>
  </si>
  <si>
    <t>https://podminky.urs.cz/item/CS_URS_2025_02/620A9001</t>
  </si>
  <si>
    <t>"Průvětrníky</t>
  </si>
  <si>
    <t>630A2002</t>
  </si>
  <si>
    <t>Mazanina z betonu prostého tl. přes 50 do 80 mm třídy C 16/20</t>
  </si>
  <si>
    <t>379082701</t>
  </si>
  <si>
    <t>https://podminky.urs.cz/item/CS_URS_2025_02/630A2002</t>
  </si>
  <si>
    <t>"0,08 * (5,270+5,270+3,400+1,600+1,530)</t>
  </si>
  <si>
    <t>630A2501</t>
  </si>
  <si>
    <t>Mazanina z betonu příplatek za vyztužení mazaniny ocelovou sítí</t>
  </si>
  <si>
    <t>-986577252</t>
  </si>
  <si>
    <t>https://podminky.urs.cz/item/CS_URS_2025_02/630A2501</t>
  </si>
  <si>
    <t>630A4014</t>
  </si>
  <si>
    <t>Okapový chodník z kačírku</t>
  </si>
  <si>
    <t>1089085196</t>
  </si>
  <si>
    <t>https://podminky.urs.cz/item/CS_URS_2025_02/630A4014</t>
  </si>
  <si>
    <t>vv0024 * 0,6 * 0,15</t>
  </si>
  <si>
    <t>630A4031</t>
  </si>
  <si>
    <t>Okapový chodník z betonových obrubníků do lože z betonu</t>
  </si>
  <si>
    <t>337598009</t>
  </si>
  <si>
    <t>https://podminky.urs.cz/item/CS_URS_2025_02/630A4031</t>
  </si>
  <si>
    <t>"20,600</t>
  </si>
  <si>
    <t>640A1001</t>
  </si>
  <si>
    <t>Dveřní zárubně nebo rámy kovové běžné pro dveře jednokřídlové</t>
  </si>
  <si>
    <t>-1556502924</t>
  </si>
  <si>
    <t>https://podminky.urs.cz/item/CS_URS_2025_02/640A1001</t>
  </si>
  <si>
    <t>"Vnitřní dveře</t>
  </si>
  <si>
    <t>Vedení trubní dálková a přípojná</t>
  </si>
  <si>
    <t>800A1002</t>
  </si>
  <si>
    <t>Vodovodní přípojka z tlakových trubek polyetylenových svařených DN 32 mm</t>
  </si>
  <si>
    <t>1333926252</t>
  </si>
  <si>
    <t>https://podminky.urs.cz/item/CS_URS_2025_02/800A1002</t>
  </si>
  <si>
    <t>800A2022</t>
  </si>
  <si>
    <t>Kanalizační přípojka z trub plastových DN 150 mm</t>
  </si>
  <si>
    <t>-897727172</t>
  </si>
  <si>
    <t>https://podminky.urs.cz/item/CS_URS_2025_02/800A2022</t>
  </si>
  <si>
    <t>800A2023</t>
  </si>
  <si>
    <t>Kanalizační přípojka z trub plastových DN 200 mm</t>
  </si>
  <si>
    <t>-1993366626</t>
  </si>
  <si>
    <t>https://podminky.urs.cz/item/CS_URS_2025_02/800A2023</t>
  </si>
  <si>
    <t>800A2602</t>
  </si>
  <si>
    <t>Kanalizační přípojka zasakovací boxy z PP pro vsakování dešťových vod o celkovém objemu přes 5 do 20 m3</t>
  </si>
  <si>
    <t>-415228254</t>
  </si>
  <si>
    <t>https://podminky.urs.cz/item/CS_URS_2025_02/800A2602</t>
  </si>
  <si>
    <t>94</t>
  </si>
  <si>
    <t>Lešení a stavební výtahy</t>
  </si>
  <si>
    <t>940A0001</t>
  </si>
  <si>
    <t>Lešení řadové s podlahami, včetně kotvení výšky do 10 m montáž a demontáž</t>
  </si>
  <si>
    <t>682975519</t>
  </si>
  <si>
    <t>https://podminky.urs.cz/item/CS_URS_2025_02/940A0001</t>
  </si>
  <si>
    <t>940A0002</t>
  </si>
  <si>
    <t>Lešení řadové s podlahami, včetně kotvení výšky do 10 m příplatek za první a každý další den použití</t>
  </si>
  <si>
    <t>-1727120048</t>
  </si>
  <si>
    <t>https://podminky.urs.cz/item/CS_URS_2025_02/940A0002</t>
  </si>
  <si>
    <t>vv0019</t>
  </si>
  <si>
    <t>72,28*20 "Přepočtené koeficientem množství</t>
  </si>
  <si>
    <t>940A0021</t>
  </si>
  <si>
    <t>Lešení řadové s podlahami, včetně kotvení odborná prohlídka lešení</t>
  </si>
  <si>
    <t>-1964175824</t>
  </si>
  <si>
    <t>https://podminky.urs.cz/item/CS_URS_2025_02/940A0021</t>
  </si>
  <si>
    <t>940A0022</t>
  </si>
  <si>
    <t>Lešení řadové s podlahami, včetně kotvení dovoz a odvoz lešení včetně naložení a složení</t>
  </si>
  <si>
    <t>-1381275104</t>
  </si>
  <si>
    <t>https://podminky.urs.cz/item/CS_URS_2025_02/940A0022</t>
  </si>
  <si>
    <t>940A0201</t>
  </si>
  <si>
    <t>Lešení pomocné (pracovní) výšky lešeňové podlahy do 1,9 m</t>
  </si>
  <si>
    <t>-986574735</t>
  </si>
  <si>
    <t>https://podminky.urs.cz/item/CS_URS_2025_02/940A0201</t>
  </si>
  <si>
    <t>"(5,270+5,270+3,400+1,600+1,530)</t>
  </si>
  <si>
    <t>99</t>
  </si>
  <si>
    <t>Přesun hmot a manipulace se sutí</t>
  </si>
  <si>
    <t>990A0101</t>
  </si>
  <si>
    <t>Přesun hmot rodinné domy výška budovy do 6 m</t>
  </si>
  <si>
    <t>%</t>
  </si>
  <si>
    <t>-411217032</t>
  </si>
  <si>
    <t>https://podminky.urs.cz/item/CS_URS_2025_02/990A0101</t>
  </si>
  <si>
    <t>PSV</t>
  </si>
  <si>
    <t>Práce a dodávky PSV</t>
  </si>
  <si>
    <t>711</t>
  </si>
  <si>
    <t>Izolace proti vodě, vlhkosti a plynům</t>
  </si>
  <si>
    <t>711A1002</t>
  </si>
  <si>
    <t>Izolace proti zemní vlhkosti a tlakové vodě vodorovná nátěr za studena asfaltový</t>
  </si>
  <si>
    <t>-1828588248</t>
  </si>
  <si>
    <t>https://podminky.urs.cz/item/CS_URS_2025_02/711A1002</t>
  </si>
  <si>
    <t>"711_izolace vodorovná</t>
  </si>
  <si>
    <t>"711_izolace svislá</t>
  </si>
  <si>
    <t>711A1032</t>
  </si>
  <si>
    <t>Izolace proti zemní vlhkosti a tlakové vodě vodorovná pásy asfaltované přitavené modifikované</t>
  </si>
  <si>
    <t>18717934</t>
  </si>
  <si>
    <t>https://podminky.urs.cz/item/CS_URS_2025_02/711A1032</t>
  </si>
  <si>
    <t>"Základová deska TL = 200 mm</t>
  </si>
  <si>
    <t>25,8*2 "Přepočtené koeficientem množství</t>
  </si>
  <si>
    <t>711A2032</t>
  </si>
  <si>
    <t>Izolace proti zemní vlhkosti a tlakové vodě svislá pásy asfaltované přitavené modifikované</t>
  </si>
  <si>
    <t>1203059830</t>
  </si>
  <si>
    <t>https://podminky.urs.cz/item/CS_URS_2025_02/711A2032</t>
  </si>
  <si>
    <t>"0,60 * 20,600 "Základová deska TL = 200 mm"</t>
  </si>
  <si>
    <t>12,36*2 "Přepočtené koeficientem množství</t>
  </si>
  <si>
    <t>713</t>
  </si>
  <si>
    <t>Izolace tepelné</t>
  </si>
  <si>
    <t>713A2011</t>
  </si>
  <si>
    <t>Izolace tepelná z minerálních vláken pevně uchycená (kotvená, lepená atd.) nezatížená</t>
  </si>
  <si>
    <t>-1611699692</t>
  </si>
  <si>
    <t>https://podminky.urs.cz/item/CS_URS_2025_02/713A2011</t>
  </si>
  <si>
    <t>"Izolace střechy - průřez*Izolace střechy - DÉLKA</t>
  </si>
  <si>
    <t>26,19*0,2 "Přepočtené koeficientem množství</t>
  </si>
  <si>
    <t>713A3002</t>
  </si>
  <si>
    <t>Izolace tepelná z extrudovaného polystyrénu XPS volně kladená (vložená) vysoce zatížená</t>
  </si>
  <si>
    <t>1214010863</t>
  </si>
  <si>
    <t>https://podminky.urs.cz/item/CS_URS_2025_02/713A3002</t>
  </si>
  <si>
    <t>Poznámka k položce:_x000d_
Náhrada pěnového skla v PD</t>
  </si>
  <si>
    <t>"0,30 *Tepelná izolace pod desku</t>
  </si>
  <si>
    <t>721</t>
  </si>
  <si>
    <t>Zdravotechnika - vnitřní kanalizace</t>
  </si>
  <si>
    <t>721A1011</t>
  </si>
  <si>
    <t>Rozvody vnitřní ZTI ležaté kanalizace do DN 160</t>
  </si>
  <si>
    <t>-344577510</t>
  </si>
  <si>
    <t>https://podminky.urs.cz/item/CS_URS_2025_02/721A1011</t>
  </si>
  <si>
    <t>722</t>
  </si>
  <si>
    <t>Zdravotechnika - vnitřní vodovod</t>
  </si>
  <si>
    <t>722A1111</t>
  </si>
  <si>
    <t>Rozvody vnitřní ZTI ležaté i svislé vody studené do DN 32</t>
  </si>
  <si>
    <t>583437016</t>
  </si>
  <si>
    <t>https://podminky.urs.cz/item/CS_URS_2025_02/722A1111</t>
  </si>
  <si>
    <t>722A1112</t>
  </si>
  <si>
    <t>Rozvody vnitřní ZTI ležaté i svislé vody teplé do DN 32</t>
  </si>
  <si>
    <t>164313937</t>
  </si>
  <si>
    <t>https://podminky.urs.cz/item/CS_URS_2025_02/722A1112</t>
  </si>
  <si>
    <t>725</t>
  </si>
  <si>
    <t>Zdravotechnika - zařizovací předměty</t>
  </si>
  <si>
    <t>725A2005</t>
  </si>
  <si>
    <t>Zařizovací předměty ZTI včetně přípojných potrubí a armatur WC zavěšené</t>
  </si>
  <si>
    <t>komplet</t>
  </si>
  <si>
    <t>-2054110892</t>
  </si>
  <si>
    <t>https://podminky.urs.cz/item/CS_URS_2025_02/725A2005</t>
  </si>
  <si>
    <t>725A2006</t>
  </si>
  <si>
    <t>Zařizovací předměty ZTI včetně přípojných potrubí a armatur umyvadlo</t>
  </si>
  <si>
    <t>449332941</t>
  </si>
  <si>
    <t>https://podminky.urs.cz/item/CS_URS_2025_02/725A2006</t>
  </si>
  <si>
    <t>735</t>
  </si>
  <si>
    <t>Ústřední vytápění - otopná tělesa</t>
  </si>
  <si>
    <t>735A1201-R</t>
  </si>
  <si>
    <t>Otopná tělesa elektrická</t>
  </si>
  <si>
    <t>soubor</t>
  </si>
  <si>
    <t>-633397467</t>
  </si>
  <si>
    <t>741</t>
  </si>
  <si>
    <t>Elektroinstalace - silnoproud</t>
  </si>
  <si>
    <t>741A1013</t>
  </si>
  <si>
    <t>Elektroinstalace - vedení (kompletní včetně vybavení) místnosti sociální WC samostatné</t>
  </si>
  <si>
    <t>32464871</t>
  </si>
  <si>
    <t>https://podminky.urs.cz/item/CS_URS_2025_02/741A1013</t>
  </si>
  <si>
    <t>741A1021</t>
  </si>
  <si>
    <t>Elektroinstalace - vedení (kompletní včetně vybavení) místnosti provozní technické zázemí</t>
  </si>
  <si>
    <t>-1167830210</t>
  </si>
  <si>
    <t>https://podminky.urs.cz/item/CS_URS_2025_02/741A1021</t>
  </si>
  <si>
    <t>741A1022</t>
  </si>
  <si>
    <t>Elektroinstalace - vedení (kompletní včetně vybavení) místnosti provozní chodba do 20 m2</t>
  </si>
  <si>
    <t>930567133</t>
  </si>
  <si>
    <t>https://podminky.urs.cz/item/CS_URS_2025_02/741A1022</t>
  </si>
  <si>
    <t>741A1101</t>
  </si>
  <si>
    <t>Elektroinstalace - vedení (kompletní včetně vybavení) kancelářské prostory za 1 pracovní místo pro osvětlení</t>
  </si>
  <si>
    <t>1983634148</t>
  </si>
  <si>
    <t>https://podminky.urs.cz/item/CS_URS_2025_02/741A1101</t>
  </si>
  <si>
    <t>741A1102</t>
  </si>
  <si>
    <t>Elektroinstalace - vedení (kompletní včetně vybavení) kancelářské prostory za 1 pracovní místo pro zásuvky</t>
  </si>
  <si>
    <t>1079167692</t>
  </si>
  <si>
    <t>https://podminky.urs.cz/item/CS_URS_2025_02/741A1102</t>
  </si>
  <si>
    <t>741A1301</t>
  </si>
  <si>
    <t>Elektroinstalace - vedení (kompletní včetně vybavení) venkovní osvětlení s čidlem pohybu</t>
  </si>
  <si>
    <t>1924497593</t>
  </si>
  <si>
    <t>https://podminky.urs.cz/item/CS_URS_2025_02/741A1301</t>
  </si>
  <si>
    <t>741A2001</t>
  </si>
  <si>
    <t xml:space="preserve">Elektroinstalace - rozvodný systém rozváděč elektroměrový </t>
  </si>
  <si>
    <t>969174221</t>
  </si>
  <si>
    <t>https://podminky.urs.cz/item/CS_URS_2025_02/741A2001</t>
  </si>
  <si>
    <t>741A2101</t>
  </si>
  <si>
    <t xml:space="preserve">Elektroinstalace - rozvodný systém rozvodnice </t>
  </si>
  <si>
    <t>225120570</t>
  </si>
  <si>
    <t>https://podminky.urs.cz/item/CS_URS_2025_02/741A2101</t>
  </si>
  <si>
    <t>741A3001</t>
  </si>
  <si>
    <t xml:space="preserve">Bleskosvod a uzemnění </t>
  </si>
  <si>
    <t>-1779433331</t>
  </si>
  <si>
    <t>https://podminky.urs.cz/item/CS_URS_2025_02/741A3001</t>
  </si>
  <si>
    <t>751</t>
  </si>
  <si>
    <t>Vzduchotechnika</t>
  </si>
  <si>
    <t>751A1001</t>
  </si>
  <si>
    <t>Vzduchotechnika - nucené větrání jednotlivých místností WC</t>
  </si>
  <si>
    <t>-2012751270</t>
  </si>
  <si>
    <t>https://podminky.urs.cz/item/CS_URS_2025_02/751A1001</t>
  </si>
  <si>
    <t>751A1008</t>
  </si>
  <si>
    <t>Vzduchotechnika - nucené větrání jednotlivých místností komora bez přirozeného větrání</t>
  </si>
  <si>
    <t>-726226392</t>
  </si>
  <si>
    <t>https://podminky.urs.cz/item/CS_URS_2025_02/751A1008</t>
  </si>
  <si>
    <t>761</t>
  </si>
  <si>
    <t>Konstrukce prosvětlovací</t>
  </si>
  <si>
    <t>761A1021</t>
  </si>
  <si>
    <t>Okna zdvojená otvíravá s rámem plastová zasklení trojsklo plochy do 1,5 m2</t>
  </si>
  <si>
    <t>1017258467</t>
  </si>
  <si>
    <t>https://podminky.urs.cz/item/CS_URS_2025_02/761A1021</t>
  </si>
  <si>
    <t>"Okna ve fasádě</t>
  </si>
  <si>
    <t>761A2021</t>
  </si>
  <si>
    <t>Dveře balkónové zdvojené s rámem do zdiva plastové 1křídlové</t>
  </si>
  <si>
    <t>-1432177611</t>
  </si>
  <si>
    <t>https://podminky.urs.cz/item/CS_URS_2025_02/761A2021</t>
  </si>
  <si>
    <t>"Dveře vnější</t>
  </si>
  <si>
    <t>761A3101</t>
  </si>
  <si>
    <t>Dveře dveře vnitřní dřevěné nebo plastové do ocelové zárubně 1křídlové</t>
  </si>
  <si>
    <t>-1145300275</t>
  </si>
  <si>
    <t>https://podminky.urs.cz/item/CS_URS_2025_02/761A3101</t>
  </si>
  <si>
    <t>vv0025</t>
  </si>
  <si>
    <t>761A9001</t>
  </si>
  <si>
    <t>Doplňky k výplním otvorů prahy truhlářské pro dveře 1křídlové</t>
  </si>
  <si>
    <t>897737467</t>
  </si>
  <si>
    <t>https://podminky.urs.cz/item/CS_URS_2025_02/761A9001</t>
  </si>
  <si>
    <t>761A9107</t>
  </si>
  <si>
    <t>Doplňky k výplním otvorů parapety vnější z poplastovaného plechu</t>
  </si>
  <si>
    <t>-1756499575</t>
  </si>
  <si>
    <t>https://podminky.urs.cz/item/CS_URS_2025_02/761A9107</t>
  </si>
  <si>
    <t>26,19*0,3 "Přepočtené koeficientem množství</t>
  </si>
  <si>
    <t>761A9214</t>
  </si>
  <si>
    <t>Doplňky k výplním otvorů parapety vnitřní plastové šířky do 30 cm</t>
  </si>
  <si>
    <t>130764011</t>
  </si>
  <si>
    <t>https://podminky.urs.cz/item/CS_URS_2025_02/761A9214</t>
  </si>
  <si>
    <t>"Parapety oken</t>
  </si>
  <si>
    <t>762</t>
  </si>
  <si>
    <t>Konstrukce tesařské</t>
  </si>
  <si>
    <t>762A1002</t>
  </si>
  <si>
    <t>Krov vázaná konstrukce krovu střechy sedlové přímé</t>
  </si>
  <si>
    <t>1720510240</t>
  </si>
  <si>
    <t>https://podminky.urs.cz/item/CS_URS_2025_02/762A1002</t>
  </si>
  <si>
    <t>"Střecha - PŘŮŘEZ*Střecha - DÉLKA</t>
  </si>
  <si>
    <t>762A3002</t>
  </si>
  <si>
    <t>Bednění a laťování krovů laťování na střechách osová vzdálenost do 360 mm</t>
  </si>
  <si>
    <t>-1727162101</t>
  </si>
  <si>
    <t>https://podminky.urs.cz/item/CS_URS_2025_02/762A3002</t>
  </si>
  <si>
    <t>763</t>
  </si>
  <si>
    <t>Konstrukce suché výstavby</t>
  </si>
  <si>
    <t>763A2201</t>
  </si>
  <si>
    <t>Dřevěný strop bednění podhledů (obložení stropu) z prken na pero a drážku palubek</t>
  </si>
  <si>
    <t>-1242743424</t>
  </si>
  <si>
    <t>https://podminky.urs.cz/item/CS_URS_2025_02/763A2201</t>
  </si>
  <si>
    <t>763A4021</t>
  </si>
  <si>
    <t>Podbíjení venkovních podhledů z prken na pero a drážku palubek</t>
  </si>
  <si>
    <t>-282272608</t>
  </si>
  <si>
    <t>https://podminky.urs.cz/item/CS_URS_2025_02/763A4021</t>
  </si>
  <si>
    <t>"Podbíjení přesahů střechy*Střecha - DÉLKA</t>
  </si>
  <si>
    <t>764</t>
  </si>
  <si>
    <t>Konstrukce klempířské</t>
  </si>
  <si>
    <t>764A0301</t>
  </si>
  <si>
    <t>Oplechování a lemování zdí, atik, říms a střešních prvků pozinkovaným plechem (Pz) s povrchovou úpravou rš 250 mm</t>
  </si>
  <si>
    <t>1155040173</t>
  </si>
  <si>
    <t>https://podminky.urs.cz/item/CS_URS_2025_02/764A0301</t>
  </si>
  <si>
    <t>"2 *Střecha - PŘŮŘEZ</t>
  </si>
  <si>
    <t>764A1301</t>
  </si>
  <si>
    <t>Oplechování okapů pozinkovaným plechem (Pz) s povrchovou úpravou rš 250 mm</t>
  </si>
  <si>
    <t>297774758</t>
  </si>
  <si>
    <t>https://podminky.urs.cz/item/CS_URS_2025_02/764A1301</t>
  </si>
  <si>
    <t>"2 *Střecha - DÉLKA</t>
  </si>
  <si>
    <t>764A2301</t>
  </si>
  <si>
    <t>Žlaby podokapní z pozinkovaného plechu (Pz) s povrchovou úpravou rš 250 mm</t>
  </si>
  <si>
    <t>1777585836</t>
  </si>
  <si>
    <t>https://podminky.urs.cz/item/CS_URS_2025_02/764A2301</t>
  </si>
  <si>
    <t>764A3212</t>
  </si>
  <si>
    <t>Odpadní trouby (svody) hranaté nebo kruhové z titanzinkového plechu předzvětralého (TiZn) strana/průměr 100 mm</t>
  </si>
  <si>
    <t>496072882</t>
  </si>
  <si>
    <t>https://podminky.urs.cz/item/CS_URS_2025_02/764A3212</t>
  </si>
  <si>
    <t>"Okapové svody</t>
  </si>
  <si>
    <t>764A4102</t>
  </si>
  <si>
    <t>Krytina plechová tvarovaná z plechových šablon pozinkovaných (Pz) s povrchovou úpravou</t>
  </si>
  <si>
    <t>-76617373</t>
  </si>
  <si>
    <t>https://podminky.urs.cz/item/CS_URS_2025_02/764A4102</t>
  </si>
  <si>
    <t>vv0027</t>
  </si>
  <si>
    <t>777</t>
  </si>
  <si>
    <t>Podlahy lité</t>
  </si>
  <si>
    <t>777A2002</t>
  </si>
  <si>
    <t>Podlahový nátěr epoxidový betonových podlah dvojnásobný (včetně penetrace)</t>
  </si>
  <si>
    <t>-1693652378</t>
  </si>
  <si>
    <t>https://podminky.urs.cz/item/CS_URS_2025_02/777A2002</t>
  </si>
  <si>
    <t>781</t>
  </si>
  <si>
    <t>Dokončovací práce - obklady</t>
  </si>
  <si>
    <t>781A1003</t>
  </si>
  <si>
    <t>Obklady keramické keramickými obkladačkami vnitřní obkladačky na flexibilní lepidlo</t>
  </si>
  <si>
    <t>292833420</t>
  </si>
  <si>
    <t>https://podminky.urs.cz/item/CS_URS_2025_02/781A1003</t>
  </si>
  <si>
    <t>vv0018</t>
  </si>
  <si>
    <t>783</t>
  </si>
  <si>
    <t>Dokončovací práce - nátěry</t>
  </si>
  <si>
    <t>783A2202</t>
  </si>
  <si>
    <t>Nátěr dřevěných konstrukcí lakování (napuštění) dvojnásobné</t>
  </si>
  <si>
    <t>-659310499</t>
  </si>
  <si>
    <t>https://podminky.urs.cz/item/CS_URS_2025_02/783A2202</t>
  </si>
  <si>
    <t>vv0026</t>
  </si>
  <si>
    <t>784</t>
  </si>
  <si>
    <t>Dokončovací práce - malby a tapety</t>
  </si>
  <si>
    <t>784A3011</t>
  </si>
  <si>
    <t>Malby a tapety malby ze směsí za mokra oděruvzdorných (včetně penetrace) bílá barva</t>
  </si>
  <si>
    <t>260212785</t>
  </si>
  <si>
    <t>https://podminky.urs.cz/item/CS_URS_2025_02/784A3011</t>
  </si>
  <si>
    <t>vv0017</t>
  </si>
  <si>
    <t>789</t>
  </si>
  <si>
    <t>Povrchové úpravy ocelových konstrukcí a technologických zařízení</t>
  </si>
  <si>
    <t>789A0001</t>
  </si>
  <si>
    <t>Vyčištění budov před předáním do užívání světlá výška podlaží do 4 m</t>
  </si>
  <si>
    <t>1773218797</t>
  </si>
  <si>
    <t>https://podminky.urs.cz/item/CS_URS_2025_02/789A0001</t>
  </si>
  <si>
    <t>PatkyObjem</t>
  </si>
  <si>
    <t>KameníNaSkládku</t>
  </si>
  <si>
    <t>270,222</t>
  </si>
  <si>
    <t>rýhyTrativodu</t>
  </si>
  <si>
    <t>18,648</t>
  </si>
  <si>
    <t>CelkovýVýkop</t>
  </si>
  <si>
    <t>771,704</t>
  </si>
  <si>
    <t>VýkopProNádrže</t>
  </si>
  <si>
    <t>250,774</t>
  </si>
  <si>
    <t>ZásypZpět</t>
  </si>
  <si>
    <t>520,93</t>
  </si>
  <si>
    <t>BS - Biologické předčištění</t>
  </si>
  <si>
    <t>130A0112</t>
  </si>
  <si>
    <t>Hloubené vykopávky jámy nezapažené strojně v hornině kamenité</t>
  </si>
  <si>
    <t>-644963700</t>
  </si>
  <si>
    <t>https://podminky.urs.cz/item/CS_URS_2025_02/130A0112</t>
  </si>
  <si>
    <t>Zpětné zásypy</t>
  </si>
  <si>
    <t>CelkovýVýkop - VýkopProNádrže</t>
  </si>
  <si>
    <t>Jáma pro nádrže</t>
  </si>
  <si>
    <t>3,54 * 15,40 * 4,6</t>
  </si>
  <si>
    <t>Spádování</t>
  </si>
  <si>
    <t>23 * 4 * 3,54 * 0,5</t>
  </si>
  <si>
    <t xml:space="preserve">3,54 * 3,54 * ( 22,125 * 2 + 12,90 ) / 2 </t>
  </si>
  <si>
    <t xml:space="preserve">základové patky </t>
  </si>
  <si>
    <t>2 * PatkyObjem</t>
  </si>
  <si>
    <t>-ZásypZpět</t>
  </si>
  <si>
    <t>2089987374</t>
  </si>
  <si>
    <t>1106000087</t>
  </si>
  <si>
    <t>270,222*10 "Přepočtené koeficientem množství</t>
  </si>
  <si>
    <t>160A0301-R</t>
  </si>
  <si>
    <t>-2069136888</t>
  </si>
  <si>
    <t>270,222*2 "Přepočtené koeficientem množství</t>
  </si>
  <si>
    <t>170A0201</t>
  </si>
  <si>
    <t>Konstrukce ze zemin a sypanin zásyp zhutněný jam, šachet, rýh nebo kolem objektů</t>
  </si>
  <si>
    <t>1842380501</t>
  </si>
  <si>
    <t>https://podminky.urs.cz/item/CS_URS_2025_02/170A0201</t>
  </si>
  <si>
    <t>210A0011</t>
  </si>
  <si>
    <t>Trativody z trubek drenážních plastových flexibilních DN do 100 mm ; včetně textílie</t>
  </si>
  <si>
    <t>-1173380286</t>
  </si>
  <si>
    <t>https://podminky.urs.cz/item/CS_URS_2025_02/210A0011</t>
  </si>
  <si>
    <t>2 * 16,7 + 2 * 7,2</t>
  </si>
  <si>
    <t>514684565</t>
  </si>
  <si>
    <t>0,6 * 0,6 * ( 2 * 9,2 + 2 * 16,7 )</t>
  </si>
  <si>
    <t>9,2 * 16,7 * 0,15</t>
  </si>
  <si>
    <t>270A2003</t>
  </si>
  <si>
    <t>Základy pro konstrukce a budovy z betonu prostého třídy C 16/20</t>
  </si>
  <si>
    <t>1796065918</t>
  </si>
  <si>
    <t>https://podminky.urs.cz/item/CS_URS_2025_02/270A2003</t>
  </si>
  <si>
    <t>základové patky jeřábu</t>
  </si>
  <si>
    <t>2 * 0,5 * 0,5 * 0,80</t>
  </si>
  <si>
    <t>Deska pod nádrže</t>
  </si>
  <si>
    <t>7,5 * 15 * 0,15</t>
  </si>
  <si>
    <t>270A2203</t>
  </si>
  <si>
    <t>Základy pro konstrukce a budovy ze železobetonu pro bílé vany (včetně výztuže a těsnicích prvků) třídy C 35/45</t>
  </si>
  <si>
    <t>1305359214</t>
  </si>
  <si>
    <t>https://podminky.urs.cz/item/CS_URS_2025_02/270A2203</t>
  </si>
  <si>
    <t xml:space="preserve">2 *  0,30 * 3,6 * 14,70</t>
  </si>
  <si>
    <t>1168825426</t>
  </si>
  <si>
    <t>2 * 0,8 * ( 2 * 0,5 + 2 * 1,5 )</t>
  </si>
  <si>
    <t>Základy nádrží</t>
  </si>
  <si>
    <t>0,30 * ( 4 * 3,6 + 3 * 14,70 )</t>
  </si>
  <si>
    <t>310A0316</t>
  </si>
  <si>
    <t>Zdivo a stěny betonové ze železobetonu (včetně výztuže) třídy C 40/50</t>
  </si>
  <si>
    <t>707623415</t>
  </si>
  <si>
    <t>https://podminky.urs.cz/item/CS_URS_2025_02/310A0316</t>
  </si>
  <si>
    <t>4,6 * 0,30 * 16,7 * 4</t>
  </si>
  <si>
    <t>4,6 * 0,30 * 3,00 * 8</t>
  </si>
  <si>
    <t>310A0321</t>
  </si>
  <si>
    <t>Zdivo a stěny betonové bednění stěn výšky do 4 m</t>
  </si>
  <si>
    <t>1503838085</t>
  </si>
  <si>
    <t>https://podminky.urs.cz/item/CS_URS_2025_02/310A0321</t>
  </si>
  <si>
    <t>4,6 * 16,7 * 8</t>
  </si>
  <si>
    <t>4,6 * 3,00 * 8</t>
  </si>
  <si>
    <t>1424823214</t>
  </si>
  <si>
    <t>711A1021</t>
  </si>
  <si>
    <t>Izolace proti zemní vlhkosti a tlakové vodě vodorovná pásy asfaltované na sucho lehké</t>
  </si>
  <si>
    <t>4000331</t>
  </si>
  <si>
    <t>https://podminky.urs.cz/item/CS_URS_2025_02/711A1021</t>
  </si>
  <si>
    <t>2 * 7,5 * 15</t>
  </si>
  <si>
    <t>1,2</t>
  </si>
  <si>
    <t>HP - Hrubé předčištění</t>
  </si>
  <si>
    <t>1455942008</t>
  </si>
  <si>
    <t>-1305940060</t>
  </si>
  <si>
    <t>1377220401</t>
  </si>
  <si>
    <t>1,2*10 "Přepočtené koeficientem množství</t>
  </si>
  <si>
    <t>-532153368</t>
  </si>
  <si>
    <t>1,2*2 "Přepočtené koeficientem množství</t>
  </si>
  <si>
    <t>793722347</t>
  </si>
  <si>
    <t>432525499</t>
  </si>
  <si>
    <t>2 * 0,5 * 1,5 * 0,80</t>
  </si>
  <si>
    <t>1740438141</t>
  </si>
  <si>
    <t>382122499</t>
  </si>
  <si>
    <t>154,006</t>
  </si>
  <si>
    <t>6,235</t>
  </si>
  <si>
    <t>52,66</t>
  </si>
  <si>
    <t>KJ - Kalová jímka</t>
  </si>
  <si>
    <t>503087141</t>
  </si>
  <si>
    <t>7,58 * 5,08 * 2,47</t>
  </si>
  <si>
    <t>1 * 2,47 * ( 2 * 7,58 + 2 * 3,08 )</t>
  </si>
  <si>
    <t>2 * 0</t>
  </si>
  <si>
    <t>-658362684</t>
  </si>
  <si>
    <t>1678990562</t>
  </si>
  <si>
    <t>154,006*10 "Přepočtené koeficientem množství</t>
  </si>
  <si>
    <t>732519012</t>
  </si>
  <si>
    <t>154,006*2 "Přepočtené koeficientem množství</t>
  </si>
  <si>
    <t>-697064197</t>
  </si>
  <si>
    <t>431612778</t>
  </si>
  <si>
    <t>2 * 5,58 + 2 * 3,08</t>
  </si>
  <si>
    <t>-395855251</t>
  </si>
  <si>
    <t>0,6 * 0,6 * ( 2 * 5,58 + 2 * 3,08 )</t>
  </si>
  <si>
    <t>7,58 * 5,08 * 0,20</t>
  </si>
  <si>
    <t>1305143423</t>
  </si>
  <si>
    <t>6 * 3,3 * 0,20</t>
  </si>
  <si>
    <t>800A2306-R</t>
  </si>
  <si>
    <t>Kanalizační přípojka kanalizační revizní šachta z železobetonu</t>
  </si>
  <si>
    <t>kpl</t>
  </si>
  <si>
    <t>1286640075</t>
  </si>
  <si>
    <t xml:space="preserve">Přesun hmot </t>
  </si>
  <si>
    <t>-962029525</t>
  </si>
  <si>
    <t>VýkopAzásyp</t>
  </si>
  <si>
    <t>16,25</t>
  </si>
  <si>
    <t>PŽ - Šachta pro Parshellův žlab P1</t>
  </si>
  <si>
    <t>709300190</t>
  </si>
  <si>
    <t>Hloubení</t>
  </si>
  <si>
    <t>2,5 * 2,5 * 2,6</t>
  </si>
  <si>
    <t>150A0102</t>
  </si>
  <si>
    <t>Pažení příložné stěn jam a šachet včetně vzepření stěn</t>
  </si>
  <si>
    <t>-464007526</t>
  </si>
  <si>
    <t>https://podminky.urs.cz/item/CS_URS_2025_02/150A0102</t>
  </si>
  <si>
    <t>2,66 * 2,5 * 4</t>
  </si>
  <si>
    <t>-1934869442</t>
  </si>
  <si>
    <t>1048256340</t>
  </si>
  <si>
    <t>16,25*10 "Přepočtené koeficientem množství</t>
  </si>
  <si>
    <t>-1946158507</t>
  </si>
  <si>
    <t>16,25*2 "Přepočtené koeficientem množství</t>
  </si>
  <si>
    <t>-2144293905</t>
  </si>
  <si>
    <t>-1935737214</t>
  </si>
  <si>
    <t>2,5 * 2,5 * 0,1</t>
  </si>
  <si>
    <t>-46940727</t>
  </si>
  <si>
    <t>0,25 * 2,5 * 2,5</t>
  </si>
  <si>
    <t>800A2302</t>
  </si>
  <si>
    <t>Kanalizační přípojka kanalizační revizní šachta skružená z prefa dílců hloubky 3,0 m</t>
  </si>
  <si>
    <t>-712795887</t>
  </si>
  <si>
    <t>https://podminky.urs.cz/item/CS_URS_2025_02/800A2302</t>
  </si>
  <si>
    <t>1769560067</t>
  </si>
  <si>
    <t>1,078</t>
  </si>
  <si>
    <t>RŠ - Regulační šachta</t>
  </si>
  <si>
    <t>-889396835</t>
  </si>
  <si>
    <t>0,7 * 1,4 * 1,1</t>
  </si>
  <si>
    <t>-1048494949</t>
  </si>
  <si>
    <t>967178244</t>
  </si>
  <si>
    <t>1,078*10 "Přepočtené koeficientem množství</t>
  </si>
  <si>
    <t>2098018948</t>
  </si>
  <si>
    <t>1,078*2 "Přepočtené koeficientem množství</t>
  </si>
  <si>
    <t>-1024038386</t>
  </si>
  <si>
    <t>800A2306</t>
  </si>
  <si>
    <t>-1714172526</t>
  </si>
  <si>
    <t>https://podminky.urs.cz/item/CS_URS_2025_02/800A2306</t>
  </si>
  <si>
    <t>1247311130</t>
  </si>
  <si>
    <t>7,2</t>
  </si>
  <si>
    <t>SŽ - Deska pod nádrž síranu železitého</t>
  </si>
  <si>
    <t>-1121870811</t>
  </si>
  <si>
    <t>237434151</t>
  </si>
  <si>
    <t>-631891107</t>
  </si>
  <si>
    <t>7,2*10 "Přepočtené koeficientem množství</t>
  </si>
  <si>
    <t>1195858052</t>
  </si>
  <si>
    <t>7,2*2 "Přepočtené koeficientem množství</t>
  </si>
  <si>
    <t>1755823132</t>
  </si>
  <si>
    <t>270A2006</t>
  </si>
  <si>
    <t>Základy pro konstrukce a budovy z betonu prostého třídy C 30/37</t>
  </si>
  <si>
    <t>1968278421</t>
  </si>
  <si>
    <t>https://podminky.urs.cz/item/CS_URS_2025_02/270A2006</t>
  </si>
  <si>
    <t>3 * 3 * 0,80</t>
  </si>
  <si>
    <t>232316429</t>
  </si>
  <si>
    <t>0,8 * 4 * 3</t>
  </si>
  <si>
    <t>-1885083988</t>
  </si>
  <si>
    <t>4,85</t>
  </si>
  <si>
    <t>98,213</t>
  </si>
  <si>
    <t>87,3</t>
  </si>
  <si>
    <t>19,643</t>
  </si>
  <si>
    <t>45,475</t>
  </si>
  <si>
    <t>20,25</t>
  </si>
  <si>
    <t>VČS - Vstupní čerpací stanice</t>
  </si>
  <si>
    <t>40,5</t>
  </si>
  <si>
    <t>52,738</t>
  </si>
  <si>
    <t>-1045154299</t>
  </si>
  <si>
    <t>-1822711119</t>
  </si>
  <si>
    <t>-324570045</t>
  </si>
  <si>
    <t>4,5 * 4,5</t>
  </si>
  <si>
    <t>4 * 4,5</t>
  </si>
  <si>
    <t>-964714071</t>
  </si>
  <si>
    <t>-460281700</t>
  </si>
  <si>
    <t>855074171</t>
  </si>
  <si>
    <t>52,738*2 "Přepočtené koeficientem množství</t>
  </si>
  <si>
    <t>-1722982840</t>
  </si>
  <si>
    <t>-1041764568</t>
  </si>
  <si>
    <t>45,475*10 "Přepočtené koeficientem množství</t>
  </si>
  <si>
    <t>1167927883</t>
  </si>
  <si>
    <t>45,475*2 "Přepočtené koeficientem množství</t>
  </si>
  <si>
    <t>1892491514</t>
  </si>
  <si>
    <t>1869815750</t>
  </si>
  <si>
    <t>1416319827</t>
  </si>
  <si>
    <t>595216909</t>
  </si>
  <si>
    <t>19,643*2 "Přepočtené koeficientem množství</t>
  </si>
  <si>
    <t>-1727202132</t>
  </si>
  <si>
    <t>-1277147489</t>
  </si>
  <si>
    <t>-288026229</t>
  </si>
  <si>
    <t>-2120427424</t>
  </si>
  <si>
    <t>40,5*0,02 "Přepočtené koeficientem množství</t>
  </si>
  <si>
    <t>-1096502838</t>
  </si>
  <si>
    <t>1652286204</t>
  </si>
  <si>
    <t>162835991</t>
  </si>
  <si>
    <t>40,5*0,03 "Přepočtené koeficientem množství</t>
  </si>
  <si>
    <t>1273775839</t>
  </si>
  <si>
    <t>-673994864</t>
  </si>
  <si>
    <t>1347311739</t>
  </si>
  <si>
    <t>1038051423</t>
  </si>
  <si>
    <t>40,5*0,2 "Přepočtené koeficientem množství</t>
  </si>
  <si>
    <t>-1842755731</t>
  </si>
  <si>
    <t>699891010</t>
  </si>
  <si>
    <t>486070775</t>
  </si>
  <si>
    <t>59226010-R</t>
  </si>
  <si>
    <t>730061877</t>
  </si>
  <si>
    <t>-2023526715</t>
  </si>
  <si>
    <t>59226030-R</t>
  </si>
  <si>
    <t>-5810878</t>
  </si>
  <si>
    <t>59226032-R</t>
  </si>
  <si>
    <t>skruž kruhové nádrže DN 2500 v 2000mm užitný objem 9,837m3</t>
  </si>
  <si>
    <t>1722611124</t>
  </si>
  <si>
    <t>-1275763650</t>
  </si>
  <si>
    <t>2032042848</t>
  </si>
  <si>
    <t>631311215</t>
  </si>
  <si>
    <t>Mazanina z betonu prostého se zvýšenými nároky na prostředí tl. přes 50 do 80 mm tř. C 30/37</t>
  </si>
  <si>
    <t>-713191264</t>
  </si>
  <si>
    <t>https://podminky.urs.cz/item/CS_URS_2025_02/631311215</t>
  </si>
  <si>
    <t>pi * 2,78 * 2,78 / 4 * 0,06</t>
  </si>
  <si>
    <t>631362021</t>
  </si>
  <si>
    <t>Výztuž mazanin ze svařovaných sítí z drátů typu KARI</t>
  </si>
  <si>
    <t>690983773</t>
  </si>
  <si>
    <t>https://podminky.urs.cz/item/CS_URS_2025_02/631362021</t>
  </si>
  <si>
    <t>pi * 2,78 * 2,78 / 4 * 0,03</t>
  </si>
  <si>
    <t>911245726</t>
  </si>
  <si>
    <t>63126061-R</t>
  </si>
  <si>
    <t>1233968033</t>
  </si>
  <si>
    <t>-228901194</t>
  </si>
  <si>
    <t>883396049</t>
  </si>
  <si>
    <t>1688292189</t>
  </si>
  <si>
    <t>-1478738791</t>
  </si>
  <si>
    <t>252389097</t>
  </si>
  <si>
    <t>711111002</t>
  </si>
  <si>
    <t>Provedení izolace proti zemní vlhkosti natěradly a tmely za studena na ploše vodorovné V jednonásobným nátěrem lakem asfaltovým</t>
  </si>
  <si>
    <t>-88335583</t>
  </si>
  <si>
    <t>https://podminky.urs.cz/item/CS_URS_2025_02/711111002</t>
  </si>
  <si>
    <t>pi * 2,78 * 2,78 / 4</t>
  </si>
  <si>
    <t>11163152</t>
  </si>
  <si>
    <t>lak hydroizolační asfaltový</t>
  </si>
  <si>
    <t>843102334</t>
  </si>
  <si>
    <t>10,437*0,00039 "Přepočtené koeficientem množství</t>
  </si>
  <si>
    <t>711112002</t>
  </si>
  <si>
    <t>Provedení izolace proti zemní vlhkosti natěradly a tmely za studena na ploše svislé S jednonásobným nátěrem lakem asfaltovým</t>
  </si>
  <si>
    <t>-1503347936</t>
  </si>
  <si>
    <t>https://podminky.urs.cz/item/CS_URS_2025_02/711112002</t>
  </si>
  <si>
    <t>pi * 2,78 * 0,5</t>
  </si>
  <si>
    <t>711471301</t>
  </si>
  <si>
    <t>Provedení dvojitého hydroizolačního systému pro izolaci spodní stavby proti povrchové a podpovrchové tlakové vodě na ploše vodorovné V fólií z mPVC kladených volně jednovrstvá s horkovzdušným navařením jednotlivých segmentů</t>
  </si>
  <si>
    <t>-1926406410</t>
  </si>
  <si>
    <t>https://podminky.urs.cz/item/CS_URS_2025_02/711471301</t>
  </si>
  <si>
    <t>pi * 2,78 * 2,78 * 0,25</t>
  </si>
  <si>
    <t>28322004</t>
  </si>
  <si>
    <t>fólie hydroizolační pro spodní stavbu mPVC tl 1,5mm</t>
  </si>
  <si>
    <t>-31024194</t>
  </si>
  <si>
    <t>10,437*1,1655 "Přepočtené koeficientem množství</t>
  </si>
  <si>
    <t>711472301</t>
  </si>
  <si>
    <t>Provedení dvojitého hydroizolačního systému pro izolaci spodní stavby proti povrchové a podpovrchové tlakové vodě na ploše svislé S fólií z mPVC kladených volně jednovrstvá s horkovzdušným navařením jednotlivých segmentů</t>
  </si>
  <si>
    <t>-1641346825</t>
  </si>
  <si>
    <t>https://podminky.urs.cz/item/CS_URS_2025_02/711472301</t>
  </si>
  <si>
    <t>998711121</t>
  </si>
  <si>
    <t>Přesun hmot pro izolace proti vodě, vlhkosti a plynům stanovený z hmotnosti přesunovaného materiálu vodorovná dopravní vzdálenost do 50 m ruční (bez užití mechanizace) v objektech výšky do 6 m</t>
  </si>
  <si>
    <t>250870230</t>
  </si>
  <si>
    <t>https://podminky.urs.cz/item/CS_URS_2025_02/998711121</t>
  </si>
  <si>
    <t>713141121</t>
  </si>
  <si>
    <t>Montáž tepelné izolace střech plochých rohožemi, pásy, deskami, dílci, bloky (izolační materiál ve specifikaci) přilepenými asfaltem za horka jednovrstvá bodově</t>
  </si>
  <si>
    <t>1753585592</t>
  </si>
  <si>
    <t>https://podminky.urs.cz/item/CS_URS_2025_02/713141121</t>
  </si>
  <si>
    <t>PI * 2,78 * 2,78 / 4</t>
  </si>
  <si>
    <t>28372201</t>
  </si>
  <si>
    <t>deska EPS 100 kašírovaná asfaltovým pásem V60 S35 λ=0,037 tl 50mm</t>
  </si>
  <si>
    <t>1612929481</t>
  </si>
  <si>
    <t>6,07*1,15 "Přepočtené koeficientem množství</t>
  </si>
  <si>
    <t>713191321</t>
  </si>
  <si>
    <t>Montáž tepelné izolace stavebních konstrukcí - doplňky a konstrukční součásti střech plochých osazení odvětrávacích komínků</t>
  </si>
  <si>
    <t>460637640</t>
  </si>
  <si>
    <t>https://podminky.urs.cz/item/CS_URS_2025_02/713191321</t>
  </si>
  <si>
    <t>28342055</t>
  </si>
  <si>
    <t>komínek střešní odvětrávací s integrovanou manžetou z PVC DN 150</t>
  </si>
  <si>
    <t>1066664277</t>
  </si>
  <si>
    <t>998713121</t>
  </si>
  <si>
    <t>Přesun hmot pro izolace tepelné stanovený z hmotnosti přesunovaného materiálu vodorovná dopravní vzdálenost do 50 m ruční (bez užití mechanizace) v objektech výšky do 6 m</t>
  </si>
  <si>
    <t>1712052950</t>
  </si>
  <si>
    <t>https://podminky.urs.cz/item/CS_URS_2025_02/998713121</t>
  </si>
  <si>
    <t>110_Sejmutí ornice</t>
  </si>
  <si>
    <t>493,53</t>
  </si>
  <si>
    <t>VrataPojezdová</t>
  </si>
  <si>
    <t>VrátkaPlotu</t>
  </si>
  <si>
    <t>348_Oplocení nové</t>
  </si>
  <si>
    <t>83,918</t>
  </si>
  <si>
    <t>SloupkyPlotu</t>
  </si>
  <si>
    <t>BetonZákladu</t>
  </si>
  <si>
    <t>4,136</t>
  </si>
  <si>
    <t>NaSkládku</t>
  </si>
  <si>
    <t>74,102</t>
  </si>
  <si>
    <t>500_chodník</t>
  </si>
  <si>
    <t>15,93</t>
  </si>
  <si>
    <t>Chodníkový obrubník</t>
  </si>
  <si>
    <t>52,259</t>
  </si>
  <si>
    <t>Venky - Venkovní úpravy okolo ČOV</t>
  </si>
  <si>
    <t>OdkopyNaSkládku</t>
  </si>
  <si>
    <t>69,966</t>
  </si>
  <si>
    <t>500_Komunikace ČOV</t>
  </si>
  <si>
    <t>140,39</t>
  </si>
  <si>
    <t>180_Trávník ČOV</t>
  </si>
  <si>
    <t>205,9</t>
  </si>
  <si>
    <t>500_Obrubníky silniční</t>
  </si>
  <si>
    <t>78,189</t>
  </si>
  <si>
    <t>110A0001</t>
  </si>
  <si>
    <t>Přípravné a přidružené práce pro hloubené vykopávky příprava pláně s odstraněním křovin a stromů průměru kmene do 300 mm</t>
  </si>
  <si>
    <t>956634548</t>
  </si>
  <si>
    <t>https://podminky.urs.cz/item/CS_URS_2025_02/110A0001</t>
  </si>
  <si>
    <t>"Sejmutí ornice</t>
  </si>
  <si>
    <t>493,53*0,2 "Přepočtené koeficientem množství</t>
  </si>
  <si>
    <t>110A0010</t>
  </si>
  <si>
    <t>Přípravné a přidružené práce pro hloubené vykopávky sejmutí ornice nebo lesní půdy strojně</t>
  </si>
  <si>
    <t>1673609945</t>
  </si>
  <si>
    <t>https://podminky.urs.cz/item/CS_URS_2025_02/110A0010</t>
  </si>
  <si>
    <t>493,53*0,3 "Přepočtené koeficientem množství</t>
  </si>
  <si>
    <t>110A0031</t>
  </si>
  <si>
    <t>Přípravné a přidružené práce pro hloubené vykopávky odkopávky a prokopávky pro silnice nezapažené v hornině s malým obsahem kamene</t>
  </si>
  <si>
    <t>1671756522</t>
  </si>
  <si>
    <t>https://podminky.urs.cz/item/CS_URS_2025_02/110A0031</t>
  </si>
  <si>
    <t>vv0004 * 0,25</t>
  </si>
  <si>
    <t>vv0006 * 0,47</t>
  </si>
  <si>
    <t>130A0121</t>
  </si>
  <si>
    <t>Hloubené vykopávky jámy nezapažené ručně v hornině s malým obsahem kamene</t>
  </si>
  <si>
    <t>652637796</t>
  </si>
  <si>
    <t>https://podminky.urs.cz/item/CS_URS_2025_02/130A0121</t>
  </si>
  <si>
    <t>160A0105</t>
  </si>
  <si>
    <t>Přemístění výkopku nebo sypaniny vodorovné na povrchu bez naložení na vzdálenost přes 9 000 do 10 000 m</t>
  </si>
  <si>
    <t>1502244582</t>
  </si>
  <si>
    <t>https://podminky.urs.cz/item/CS_URS_2025_02/160A0105</t>
  </si>
  <si>
    <t>-1822641847</t>
  </si>
  <si>
    <t>-324712535</t>
  </si>
  <si>
    <t>180A0001</t>
  </si>
  <si>
    <t>Povrchové úpravy terénu dokončovací urovnání povrchu</t>
  </si>
  <si>
    <t>287670286</t>
  </si>
  <si>
    <t>https://podminky.urs.cz/item/CS_URS_2025_02/180A0001</t>
  </si>
  <si>
    <t>vv0002</t>
  </si>
  <si>
    <t>180A0002</t>
  </si>
  <si>
    <t>Povrchové úpravy terénu dokončovací rozprostření ornice</t>
  </si>
  <si>
    <t>957407755</t>
  </si>
  <si>
    <t>https://podminky.urs.cz/item/CS_URS_2025_02/180A0002</t>
  </si>
  <si>
    <t>180A0003</t>
  </si>
  <si>
    <t>Povrchové úpravy terénu dokončovací založení trávníku</t>
  </si>
  <si>
    <t>2135650437</t>
  </si>
  <si>
    <t>https://podminky.urs.cz/item/CS_URS_2025_02/180A0003</t>
  </si>
  <si>
    <t>"Trávník ČOV</t>
  </si>
  <si>
    <t>180A0011</t>
  </si>
  <si>
    <t>Povrchové úpravy terénu úprava pláně vyrovnáním výškových rozdílů se zhutněním v hornině s malým obsahem kamene</t>
  </si>
  <si>
    <t>1574396559</t>
  </si>
  <si>
    <t>https://podminky.urs.cz/item/CS_URS_2025_02/180A0011</t>
  </si>
  <si>
    <t>208947835</t>
  </si>
  <si>
    <t>SloupkyPlotu * 0,3 * 0,3 * 0,8</t>
  </si>
  <si>
    <t>VrátkaPlotu * 0,5 * 0,5 * 0,8</t>
  </si>
  <si>
    <t>VrataPojezdová * 0,8 * 0,8 * 1,2</t>
  </si>
  <si>
    <t>348A2003</t>
  </si>
  <si>
    <t>Sloupky a vzpěry ocelové pro osazení drátěné výplně celkové výšky 2,4 m</t>
  </si>
  <si>
    <t>-742182779</t>
  </si>
  <si>
    <t>https://podminky.urs.cz/item/CS_URS_2025_02/348A2003</t>
  </si>
  <si>
    <t>vv0003 / 2,5</t>
  </si>
  <si>
    <t>vv0003 / 2,5 / 4</t>
  </si>
  <si>
    <t>35 " sloupky</t>
  </si>
  <si>
    <t>9 " vzpěry</t>
  </si>
  <si>
    <t>348A2022-R</t>
  </si>
  <si>
    <t>Sloupky a vzpěry ocelové pro osazení branky a brány celkové výšky 2,4 m</t>
  </si>
  <si>
    <t>899561779</t>
  </si>
  <si>
    <t>2*2 "Přepočtené koeficientem množství</t>
  </si>
  <si>
    <t>348A3001</t>
  </si>
  <si>
    <t>Výplň včetně kotvicích prvků z drátěného pletiva</t>
  </si>
  <si>
    <t>-1226877001</t>
  </si>
  <si>
    <t>https://podminky.urs.cz/item/CS_URS_2025_02/348A3001</t>
  </si>
  <si>
    <t>"Délka plotu</t>
  </si>
  <si>
    <t>83,918*2,4 "Přepočtené koeficientem množství</t>
  </si>
  <si>
    <t>348A4001</t>
  </si>
  <si>
    <t>Vrátka a vrata vrátka kovová</t>
  </si>
  <si>
    <t>-142366350</t>
  </si>
  <si>
    <t>https://podminky.urs.cz/item/CS_URS_2025_02/348A4001</t>
  </si>
  <si>
    <t>348A4021</t>
  </si>
  <si>
    <t>Vrátka a vrata vrata plochy do 6 m2 posuvná kovová</t>
  </si>
  <si>
    <t>1442327946</t>
  </si>
  <si>
    <t>https://podminky.urs.cz/item/CS_URS_2025_02/348A4021</t>
  </si>
  <si>
    <t>348A4051</t>
  </si>
  <si>
    <t>Vrátka a vrata vrata plochy do 6 m2 pohon vrat ruční</t>
  </si>
  <si>
    <t>190439478</t>
  </si>
  <si>
    <t>https://podminky.urs.cz/item/CS_URS_2025_02/348A4051</t>
  </si>
  <si>
    <t>500A1305</t>
  </si>
  <si>
    <t>Chodník, pochozí zpevněná plocha ze zámkových betonových dlaždic tl. 60 mm (do lože z kameniva) jednobarevných podklad tl. 150 mm ze štěrkodrti</t>
  </si>
  <si>
    <t>656564653</t>
  </si>
  <si>
    <t>https://podminky.urs.cz/item/CS_URS_2025_02/500A1305</t>
  </si>
  <si>
    <t>"Chodníky ČOV</t>
  </si>
  <si>
    <t>500A3131-R</t>
  </si>
  <si>
    <t>Komunikace s krytem z ACO 11+ 40mm ; ACL16+ 60mm ; ACP 16+ 70mm podklad štěrkodrť tl. 300 mm</t>
  </si>
  <si>
    <t>1541821394</t>
  </si>
  <si>
    <t>"Komunikace ČOV</t>
  </si>
  <si>
    <t>500A4001</t>
  </si>
  <si>
    <t>Obrubník betonový prefabrikovaný do lože z betonu prostého s betonovou boční opěrou silniční</t>
  </si>
  <si>
    <t>600180174</t>
  </si>
  <si>
    <t>https://podminky.urs.cz/item/CS_URS_2025_02/500A4001</t>
  </si>
  <si>
    <t>"78,189 "Komunikace ČOV"</t>
  </si>
  <si>
    <t>500A4011</t>
  </si>
  <si>
    <t>Obrubník betonový prefabrikovaný do lože z betonu prostého s betonovou boční opěrou chodníkový</t>
  </si>
  <si>
    <t>59416143</t>
  </si>
  <si>
    <t>https://podminky.urs.cz/item/CS_URS_2025_02/500A4011</t>
  </si>
  <si>
    <t>"52,259 "Chodníky ČOV"</t>
  </si>
  <si>
    <t>800A4404</t>
  </si>
  <si>
    <t>Elektro přípojka pilíř pro elektroměry plastový</t>
  </si>
  <si>
    <t>1971597229</t>
  </si>
  <si>
    <t>https://podminky.urs.cz/item/CS_URS_2025_02/800A4404</t>
  </si>
  <si>
    <t>-1974592865</t>
  </si>
  <si>
    <t>10,368</t>
  </si>
  <si>
    <t>VO - Výústní objekt</t>
  </si>
  <si>
    <t>239351370</t>
  </si>
  <si>
    <t>3,6 * 3,6 * 0,8</t>
  </si>
  <si>
    <t>-571361524</t>
  </si>
  <si>
    <t>1893497639</t>
  </si>
  <si>
    <t>10,368*10 "Přepočtené koeficientem množství</t>
  </si>
  <si>
    <t>-300538317</t>
  </si>
  <si>
    <t>10,368*2 "Přepočtené koeficientem množství</t>
  </si>
  <si>
    <t>-1879828613</t>
  </si>
  <si>
    <t>866882885</t>
  </si>
  <si>
    <t>918115</t>
  </si>
  <si>
    <t>ČELA PROPUSTU Z BETONU DO C 30/37</t>
  </si>
  <si>
    <t>M3</t>
  </si>
  <si>
    <t>-1792255771</t>
  </si>
  <si>
    <t>10,368*0,6 "Přepočtené koeficientem množství</t>
  </si>
  <si>
    <t>918513</t>
  </si>
  <si>
    <t>ČELA PROPUSTU Z KAMENE - OBKLAD</t>
  </si>
  <si>
    <t>1630381782</t>
  </si>
  <si>
    <t>10,368*0,4 "Přepočtené koeficientem množství</t>
  </si>
  <si>
    <t>2137178618</t>
  </si>
  <si>
    <t>206,533</t>
  </si>
  <si>
    <t>120,924</t>
  </si>
  <si>
    <t>SO 06 - Vodovodní řad</t>
  </si>
  <si>
    <t xml:space="preserve">Vod ČOV - Vodovodní přípojka ČOV  Rtyně</t>
  </si>
  <si>
    <t>2,3</t>
  </si>
  <si>
    <t>4,7</t>
  </si>
  <si>
    <t>61,25</t>
  </si>
  <si>
    <t>ArmatSestava_1_DN50</t>
  </si>
  <si>
    <t>ArmatSestava_1_DN65</t>
  </si>
  <si>
    <t>23,496</t>
  </si>
  <si>
    <t>40,648</t>
  </si>
  <si>
    <t>HydrantNadzemní</t>
  </si>
  <si>
    <t>2,751</t>
  </si>
  <si>
    <t>56,772</t>
  </si>
  <si>
    <t>24,393</t>
  </si>
  <si>
    <t>11,452</t>
  </si>
  <si>
    <t>24,124</t>
  </si>
  <si>
    <t>16,506</t>
  </si>
  <si>
    <t>107,7</t>
  </si>
  <si>
    <t>592,565</t>
  </si>
  <si>
    <t>-0,685</t>
  </si>
  <si>
    <t>10,268</t>
  </si>
  <si>
    <t>13,452</t>
  </si>
  <si>
    <t>219,985</t>
  </si>
  <si>
    <t>ArmatProplachŘAD</t>
  </si>
  <si>
    <t>-148838090</t>
  </si>
  <si>
    <t>71277105</t>
  </si>
  <si>
    <t>2008808310</t>
  </si>
  <si>
    <t>-453907403</t>
  </si>
  <si>
    <t>-1542650312</t>
  </si>
  <si>
    <t>24,393*0,95 "Přepočtené koeficientem množství</t>
  </si>
  <si>
    <t>1900126170</t>
  </si>
  <si>
    <t>24,393*0,9 "Přepočtené koeficientem množství</t>
  </si>
  <si>
    <t>1905023274</t>
  </si>
  <si>
    <t>30,524 + 26,248</t>
  </si>
  <si>
    <t>-1407947939</t>
  </si>
  <si>
    <t>-897817906</t>
  </si>
  <si>
    <t>-1548882659</t>
  </si>
  <si>
    <t>1656736104</t>
  </si>
  <si>
    <t xml:space="preserve">" Délka souběhu _____________________________________ kontrola "    </t>
  </si>
  <si>
    <t>-1402055556</t>
  </si>
  <si>
    <t>-1389468092</t>
  </si>
  <si>
    <t>-287645135</t>
  </si>
  <si>
    <t>1452855018</t>
  </si>
  <si>
    <t>1768397404</t>
  </si>
  <si>
    <t>-784873056</t>
  </si>
  <si>
    <t>-84798084</t>
  </si>
  <si>
    <t>206,533*2 "Přepočtené koeficientem množství</t>
  </si>
  <si>
    <t>1180110574</t>
  </si>
  <si>
    <t>-1630494671</t>
  </si>
  <si>
    <t>13,452*10 "Přepočtené koeficientem množství</t>
  </si>
  <si>
    <t>274757083</t>
  </si>
  <si>
    <t>-1977731226</t>
  </si>
  <si>
    <t>VýkopyCelkem + 0</t>
  </si>
  <si>
    <t>-229632269</t>
  </si>
  <si>
    <t>-1188554304</t>
  </si>
  <si>
    <t>296753862</t>
  </si>
  <si>
    <t>-264543090</t>
  </si>
  <si>
    <t>10,268*2 "Přepočtené koeficientem množství</t>
  </si>
  <si>
    <t>1124681051</t>
  </si>
  <si>
    <t>13,452*2 "Přepočtené koeficientem množství</t>
  </si>
  <si>
    <t>506383222</t>
  </si>
  <si>
    <t>-376651314</t>
  </si>
  <si>
    <t>-1878104762</t>
  </si>
  <si>
    <t>1940626371</t>
  </si>
  <si>
    <t>120,924*0,02 "Přepočtené koeficientem množství</t>
  </si>
  <si>
    <t>205567188</t>
  </si>
  <si>
    <t>2138365919</t>
  </si>
  <si>
    <t>283933645</t>
  </si>
  <si>
    <t>120,924*0,03 "Přepočtené koeficientem množství</t>
  </si>
  <si>
    <t>266893624</t>
  </si>
  <si>
    <t>-380760418</t>
  </si>
  <si>
    <t>1390951132</t>
  </si>
  <si>
    <t>-170601741</t>
  </si>
  <si>
    <t>120,924*0,2 "Přepočtené koeficientem množství</t>
  </si>
  <si>
    <t>-1104467161</t>
  </si>
  <si>
    <t>107,7*0,5 "Přepočtené koeficientem množství</t>
  </si>
  <si>
    <t>994879305</t>
  </si>
  <si>
    <t>107,7*0,6 "Přepočtené koeficientem množství</t>
  </si>
  <si>
    <t>-16374171</t>
  </si>
  <si>
    <t>1653724018</t>
  </si>
  <si>
    <t>-1648020389</t>
  </si>
  <si>
    <t>248153421</t>
  </si>
  <si>
    <t>-1451420547</t>
  </si>
  <si>
    <t>1027963779</t>
  </si>
  <si>
    <t>-2101005236</t>
  </si>
  <si>
    <t>1601977273</t>
  </si>
  <si>
    <t>871872317</t>
  </si>
  <si>
    <t>-1017379496</t>
  </si>
  <si>
    <t>-882709194</t>
  </si>
  <si>
    <t>-1384906724</t>
  </si>
  <si>
    <t>-1044264977</t>
  </si>
  <si>
    <t>532668317</t>
  </si>
  <si>
    <t>40,648*1,03 "Přepočtené koeficientem množství</t>
  </si>
  <si>
    <t>800A1602-R</t>
  </si>
  <si>
    <t>Vodovodní vodoměrná šachta z železobetonu včetně vodoměrné sestavy</t>
  </si>
  <si>
    <t>1061740361</t>
  </si>
  <si>
    <t>-1565769113</t>
  </si>
  <si>
    <t>592932030</t>
  </si>
  <si>
    <t>107,70</t>
  </si>
  <si>
    <t xml:space="preserve">" UVAŽOAVANÝ POČET ELEKTROSPOJEK ------&gt; " (PE_d90x8i2_délka/PE_d90x8i2_délka)*  9</t>
  </si>
  <si>
    <t>107,7*1,015 "Přepočtené koeficientem množství</t>
  </si>
  <si>
    <t>597366559</t>
  </si>
  <si>
    <t>1165462168</t>
  </si>
  <si>
    <t>28614236-EK30/90</t>
  </si>
  <si>
    <t>E-koleno 30° SDR11 PE 100 PN16 D 90mm</t>
  </si>
  <si>
    <t>-1543894055</t>
  </si>
  <si>
    <t>1135777214</t>
  </si>
  <si>
    <t>2045013858</t>
  </si>
  <si>
    <t>891241112</t>
  </si>
  <si>
    <t>Montáž vodovodních armatur na potrubí šoupátek nebo klapek uzavíracích v otevřeném výkopu nebo v šachtách s osazením zemní soupravy (bez poklopů) DN 80</t>
  </si>
  <si>
    <t>913540817</t>
  </si>
  <si>
    <t>https://podminky.urs.cz/item/CS_URS_2025_02/891241112</t>
  </si>
  <si>
    <t>42221303</t>
  </si>
  <si>
    <t>šoupátko pitná voda litina GGG 50 krátká stavební dl PN10/16 DN 80x180mm</t>
  </si>
  <si>
    <t>372997936</t>
  </si>
  <si>
    <t>42291073</t>
  </si>
  <si>
    <t>souprava zemní pro šoupátka DN 65-80mm Rd 1,5m</t>
  </si>
  <si>
    <t>-1355544045</t>
  </si>
  <si>
    <t>891241522</t>
  </si>
  <si>
    <t>Montáž vodovodních armatur na potrubí šoupátek vevařovacích v otevřeném výkopu nebo v šachtách s ručním kolečkem svařovaných na tupo s PE koncem a přírubou DN 80/90</t>
  </si>
  <si>
    <t>462187296</t>
  </si>
  <si>
    <t>https://podminky.urs.cz/item/CS_URS_2025_02/891241522</t>
  </si>
  <si>
    <t>ArmatProplachŘAD*2</t>
  </si>
  <si>
    <t>HydrantNadzemní * 2</t>
  </si>
  <si>
    <t>42221364</t>
  </si>
  <si>
    <t>Přírubové spojení pro PE potrubí d90</t>
  </si>
  <si>
    <t>1849373120</t>
  </si>
  <si>
    <t>891247212</t>
  </si>
  <si>
    <t>Montáž vodovodních armatur na potrubí hydrantů nadzemních DN 80</t>
  </si>
  <si>
    <t>-185229919</t>
  </si>
  <si>
    <t>https://podminky.urs.cz/item/CS_URS_2025_02/891247212</t>
  </si>
  <si>
    <t>42273680</t>
  </si>
  <si>
    <t>hydrant nadzemní litinový tuhý DN 80 PN 16 dvojitý uzávěr s koulí krycí v 1000mm</t>
  </si>
  <si>
    <t>217786303</t>
  </si>
  <si>
    <t>Hydrant nadzemní</t>
  </si>
  <si>
    <t>891269111</t>
  </si>
  <si>
    <t>Montáž vodovodních armatur na potrubí navrtávacích pasů s ventilem Jt 1 MPa, na potrubí z trub litinových, ocelových nebo plastických hmot DN 100</t>
  </si>
  <si>
    <t>-721598104</t>
  </si>
  <si>
    <t>https://podminky.urs.cz/item/CS_URS_2025_02/891269111</t>
  </si>
  <si>
    <t>42273451-R</t>
  </si>
  <si>
    <t>pás navrtávací z tvárné litiny DN 100, univerzální, DN100/80</t>
  </si>
  <si>
    <t>-661503155</t>
  </si>
  <si>
    <t>-611343717</t>
  </si>
  <si>
    <t>885640493</t>
  </si>
  <si>
    <t>-1657419870</t>
  </si>
  <si>
    <t>-349612283</t>
  </si>
  <si>
    <t>1805961576</t>
  </si>
  <si>
    <t>-816459767</t>
  </si>
  <si>
    <t>935046365</t>
  </si>
  <si>
    <t>1646527149</t>
  </si>
  <si>
    <t>1451686457</t>
  </si>
  <si>
    <t>-1829307683</t>
  </si>
  <si>
    <t>1042799428</t>
  </si>
  <si>
    <t xml:space="preserve">" Betonové šachty V 1,75~2,00"        1</t>
  </si>
  <si>
    <t>1612787155</t>
  </si>
  <si>
    <t>178268237</t>
  </si>
  <si>
    <t>1783417838</t>
  </si>
  <si>
    <t>963168454</t>
  </si>
  <si>
    <t>477898719</t>
  </si>
  <si>
    <t>88</t>
  </si>
  <si>
    <t>2114110919</t>
  </si>
  <si>
    <t>-1308240032</t>
  </si>
  <si>
    <t>90</t>
  </si>
  <si>
    <t>-1398662195</t>
  </si>
  <si>
    <t>91</t>
  </si>
  <si>
    <t>-293587462</t>
  </si>
  <si>
    <t>92</t>
  </si>
  <si>
    <t>1382770074</t>
  </si>
  <si>
    <t>93</t>
  </si>
  <si>
    <t>1627756568</t>
  </si>
  <si>
    <t>-2015542305</t>
  </si>
  <si>
    <t>95</t>
  </si>
  <si>
    <t>-1392220067</t>
  </si>
  <si>
    <t>96</t>
  </si>
  <si>
    <t>267745674</t>
  </si>
  <si>
    <t>97</t>
  </si>
  <si>
    <t>-1741728985</t>
  </si>
  <si>
    <t>98</t>
  </si>
  <si>
    <t>803668012</t>
  </si>
  <si>
    <t>-677353957</t>
  </si>
  <si>
    <t>100</t>
  </si>
  <si>
    <t>-1369308770</t>
  </si>
  <si>
    <t>101</t>
  </si>
  <si>
    <t>2047779007</t>
  </si>
  <si>
    <t>102</t>
  </si>
  <si>
    <t>75176513</t>
  </si>
  <si>
    <t>43,076*0,8 "Přepočtené koeficientem množství</t>
  </si>
  <si>
    <t>103</t>
  </si>
  <si>
    <t>-443733610</t>
  </si>
  <si>
    <t>43,076*19 "Přepočtené koeficientem množství</t>
  </si>
  <si>
    <t>104</t>
  </si>
  <si>
    <t>631448195</t>
  </si>
  <si>
    <t>43,076*0,2 "Přepočtené koeficientem množství</t>
  </si>
  <si>
    <t>105</t>
  </si>
  <si>
    <t>879693005</t>
  </si>
  <si>
    <t>106</t>
  </si>
  <si>
    <t>-593171888</t>
  </si>
  <si>
    <t>107</t>
  </si>
  <si>
    <t>221319486</t>
  </si>
  <si>
    <t>108</t>
  </si>
  <si>
    <t>-1036658426</t>
  </si>
  <si>
    <t>VRN - Vedlejší náklady</t>
  </si>
  <si>
    <t>VRN - Vedlejší rozpočtové náklady</t>
  </si>
  <si>
    <t>Vedlejší rozpočtové náklady</t>
  </si>
  <si>
    <t>000A1000</t>
  </si>
  <si>
    <t>Vedlejší rozpočtové náklady Průzkumné, zeměměřičské a projektové práce</t>
  </si>
  <si>
    <t>2022278727</t>
  </si>
  <si>
    <t>https://podminky.urs.cz/item/CS_URS_2025_02/000A1000</t>
  </si>
  <si>
    <t>000A2000</t>
  </si>
  <si>
    <t>Vedlejší rozpočtové náklady Náklady spojené s umístěním stavby</t>
  </si>
  <si>
    <t>605528437</t>
  </si>
  <si>
    <t>https://podminky.urs.cz/item/CS_URS_2025_02/000A2000</t>
  </si>
  <si>
    <t>000A4000</t>
  </si>
  <si>
    <t>Vedlejší rozpočtové náklady Inženýrská činnost</t>
  </si>
  <si>
    <t>-1136699300</t>
  </si>
  <si>
    <t>https://podminky.urs.cz/item/CS_URS_2025_02/000A4000</t>
  </si>
  <si>
    <t>000A5000</t>
  </si>
  <si>
    <t>Vedlejší rozpočtové náklady Finanční náklady</t>
  </si>
  <si>
    <t>124099134</t>
  </si>
  <si>
    <t>https://podminky.urs.cz/item/CS_URS_2025_02/000A5000</t>
  </si>
  <si>
    <t>000A9000</t>
  </si>
  <si>
    <t>Vedlejší rozpočtové náklady Rezerva</t>
  </si>
  <si>
    <t>-188247103</t>
  </si>
  <si>
    <t>https://podminky.urs.cz/item/CS_URS_2025_02/000A9000</t>
  </si>
  <si>
    <t>SEZNAM FIGUR</t>
  </si>
  <si>
    <t>Výměra</t>
  </si>
  <si>
    <t>SO 01/ A</t>
  </si>
  <si>
    <t>Použití figury:</t>
  </si>
  <si>
    <t xml:space="preserve"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</t>
  </si>
  <si>
    <t>SO 01/ Protkak A</t>
  </si>
  <si>
    <t>SO 01/ Protlak A3-VT3</t>
  </si>
  <si>
    <t>SO 01/ Protlak A5-VT4</t>
  </si>
  <si>
    <t>SO 01/ Protlak A-VT1</t>
  </si>
  <si>
    <t>SO 01/ Protlak A-VT2</t>
  </si>
  <si>
    <t>SO 01/ SO 01 - A1</t>
  </si>
  <si>
    <t>182,272 + 25,036</t>
  </si>
  <si>
    <t>SO 01/ SO 01 - A1.1</t>
  </si>
  <si>
    <t>SO 01/ SO 01 - A2</t>
  </si>
  <si>
    <t>SO 01/ SO 01 - A3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</si>
  <si>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</t>
  </si>
  <si>
    <t>SO 01/ SO 01 - A3.3</t>
  </si>
  <si>
    <t>SO 01/ SO 01 - A3.4</t>
  </si>
  <si>
    <t>SO 01/ SO 01 - A5</t>
  </si>
  <si>
    <t>SO 02/ A</t>
  </si>
  <si>
    <t>SO 02/ A1</t>
  </si>
  <si>
    <t>SO 02/ A1.1</t>
  </si>
  <si>
    <t>SO 02/ A2</t>
  </si>
  <si>
    <t>SO 02/ A3</t>
  </si>
  <si>
    <t>SO 02/ A3.3</t>
  </si>
  <si>
    <t>SO 02/ A3.4</t>
  </si>
  <si>
    <t>SO 02/ A3.5</t>
  </si>
  <si>
    <t>SO 02/ A5</t>
  </si>
  <si>
    <t>SO 02/ TK A2</t>
  </si>
  <si>
    <t>SO 02/ TK A6</t>
  </si>
  <si>
    <t>SO 03/ TK A2 ; A6</t>
  </si>
  <si>
    <t>SO 04/ ČSOV-RnB</t>
  </si>
  <si>
    <t>SO 04/ TK ŠA20</t>
  </si>
  <si>
    <t>SO 04/ VŘ-A</t>
  </si>
  <si>
    <t>SO 05/ BS</t>
  </si>
  <si>
    <t>SO 05/ HP</t>
  </si>
  <si>
    <t>SO 05/ KJ</t>
  </si>
  <si>
    <t>SO 05/ PŽ</t>
  </si>
  <si>
    <t>SO 05/ RŠ</t>
  </si>
  <si>
    <t>SO 05/ SŽ</t>
  </si>
  <si>
    <t>SO 05/ VČS</t>
  </si>
  <si>
    <t>SO 05/ Venky</t>
  </si>
  <si>
    <t>SO 05/ VO</t>
  </si>
  <si>
    <t>SO 06/ Vod ČOV</t>
  </si>
  <si>
    <t>VV0001</t>
  </si>
  <si>
    <t>__VRN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</si>
</sst>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12"/>
      <color rgb="FF000000"/>
      <name val="Arial CE"/>
    </font>
    <font>
      <sz val="10"/>
      <color rgb="FF000000"/>
      <name val="Arial CE"/>
    </font>
    <font>
      <u/>
      <sz val="8"/>
      <color theme="10"/>
      <name val="Arial CE"/>
    </font>
    <font>
      <b/>
      <sz val="9"/>
      <name val="Arial CE"/>
    </font>
    <font>
      <u/>
      <sz val="9"/>
      <color theme="10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7" fillId="0" borderId="0" applyNumberFormat="0" applyFill="0" applyBorder="0" applyAlignment="0" applyProtection="0"/>
  </cellStyleXfs>
  <cellXfs count="32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horizontal="right"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31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9" fillId="0" borderId="0" xfId="0" applyFont="1" applyAlignment="1" applyProtection="1">
      <alignment vertical="center" wrapText="1"/>
    </xf>
    <xf numFmtId="0" fontId="40" fillId="0" borderId="22" xfId="0" applyFont="1" applyBorder="1" applyAlignment="1" applyProtection="1">
      <alignment horizontal="center" vertical="center"/>
    </xf>
    <xf numFmtId="49" fontId="40" fillId="0" borderId="22" xfId="0" applyNumberFormat="1" applyFont="1" applyBorder="1" applyAlignment="1" applyProtection="1">
      <alignment horizontal="left" vertical="center" wrapText="1"/>
    </xf>
    <xf numFmtId="0" fontId="40" fillId="0" borderId="22" xfId="0" applyFont="1" applyBorder="1" applyAlignment="1" applyProtection="1">
      <alignment horizontal="left" vertical="center" wrapText="1"/>
    </xf>
    <xf numFmtId="0" fontId="40" fillId="0" borderId="22" xfId="0" applyFont="1" applyBorder="1" applyAlignment="1" applyProtection="1">
      <alignment horizontal="center" vertical="center" wrapText="1"/>
    </xf>
    <xf numFmtId="167" fontId="40" fillId="0" borderId="22" xfId="0" applyNumberFormat="1" applyFont="1" applyBorder="1" applyAlignment="1" applyProtection="1">
      <alignment vertical="center"/>
    </xf>
    <xf numFmtId="4" fontId="40" fillId="2" borderId="22" xfId="0" applyNumberFormat="1" applyFont="1" applyFill="1" applyBorder="1" applyAlignment="1" applyProtection="1">
      <alignment vertical="center"/>
      <protection locked="0"/>
    </xf>
    <xf numFmtId="4" fontId="40" fillId="0" borderId="22" xfId="0" applyNumberFormat="1" applyFont="1" applyBorder="1" applyAlignment="1" applyProtection="1">
      <alignment vertical="center"/>
    </xf>
    <xf numFmtId="0" fontId="41" fillId="0" borderId="3" xfId="0" applyFont="1" applyBorder="1" applyAlignment="1">
      <alignment vertical="center"/>
    </xf>
    <xf numFmtId="0" fontId="40" fillId="2" borderId="14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42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0" fillId="2" borderId="19" xfId="0" applyFont="1" applyFill="1" applyBorder="1" applyAlignment="1" applyProtection="1">
      <alignment horizontal="left" vertical="center"/>
      <protection locked="0"/>
    </xf>
    <xf numFmtId="0" fontId="40" fillId="0" borderId="20" xfId="0" applyFont="1" applyBorder="1" applyAlignment="1" applyProtection="1">
      <alignment horizontal="center"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0" fontId="44" fillId="0" borderId="0" xfId="1" applyFont="1" applyAlignment="1" applyProtection="1">
      <alignment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5" fillId="0" borderId="16" xfId="0" applyFont="1" applyBorder="1" applyAlignment="1">
      <alignment horizontal="left" vertical="center" wrapText="1"/>
    </xf>
    <xf numFmtId="0" fontId="45" fillId="0" borderId="22" xfId="0" applyFont="1" applyBorder="1" applyAlignment="1">
      <alignment horizontal="left" vertical="center" wrapText="1"/>
    </xf>
    <xf numFmtId="0" fontId="45" fillId="0" borderId="22" xfId="0" applyFont="1" applyBorder="1" applyAlignment="1">
      <alignment horizontal="left" vertical="center"/>
    </xf>
    <xf numFmtId="167" fontId="45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  <xf numFmtId="0" fontId="46" fillId="0" borderId="16" xfId="1" applyFont="1" applyBorder="1" applyAlignment="1">
      <alignment vertical="center" wrapText="1"/>
    </xf>
    <xf numFmtId="167" fontId="45" fillId="0" borderId="18" xfId="0" applyNumberFormat="1" applyFont="1" applyBorder="1" applyAlignment="1">
      <alignment vertical="center" wrapText="1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styles" Target="styles.xml" /><Relationship Id="rId44" Type="http://schemas.openxmlformats.org/officeDocument/2006/relationships/theme" Target="theme/theme1.xml" /><Relationship Id="rId45" Type="http://schemas.openxmlformats.org/officeDocument/2006/relationships/calcChain" Target="calcChain.xml" /><Relationship Id="rId4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1213131" TargetMode="External" /><Relationship Id="rId8" Type="http://schemas.openxmlformats.org/officeDocument/2006/relationships/hyperlink" Target="https://podminky.urs.cz/item/CS_URS_2025_02/132254206" TargetMode="External" /><Relationship Id="rId9" Type="http://schemas.openxmlformats.org/officeDocument/2006/relationships/hyperlink" Target="https://podminky.urs.cz/item/CS_URS_2025_02/151101102" TargetMode="External" /><Relationship Id="rId10" Type="http://schemas.openxmlformats.org/officeDocument/2006/relationships/hyperlink" Target="https://podminky.urs.cz/item/CS_URS_2025_02/151101112" TargetMode="External" /><Relationship Id="rId11" Type="http://schemas.openxmlformats.org/officeDocument/2006/relationships/hyperlink" Target="https://podminky.urs.cz/item/CS_URS_2025_02/151501501" TargetMode="External" /><Relationship Id="rId12" Type="http://schemas.openxmlformats.org/officeDocument/2006/relationships/hyperlink" Target="https://podminky.urs.cz/item/CS_URS_2025_02/162551108" TargetMode="External" /><Relationship Id="rId13" Type="http://schemas.openxmlformats.org/officeDocument/2006/relationships/hyperlink" Target="https://podminky.urs.cz/item/CS_URS_2025_02/162751117" TargetMode="External" /><Relationship Id="rId14" Type="http://schemas.openxmlformats.org/officeDocument/2006/relationships/hyperlink" Target="https://podminky.urs.cz/item/CS_URS_2025_02/162751119" TargetMode="External" /><Relationship Id="rId15" Type="http://schemas.openxmlformats.org/officeDocument/2006/relationships/hyperlink" Target="https://podminky.urs.cz/item/CS_URS_2025_02/171251101" TargetMode="External" /><Relationship Id="rId16" Type="http://schemas.openxmlformats.org/officeDocument/2006/relationships/hyperlink" Target="https://podminky.urs.cz/item/CS_URS_2025_02/171251109" TargetMode="External" /><Relationship Id="rId17" Type="http://schemas.openxmlformats.org/officeDocument/2006/relationships/hyperlink" Target="https://podminky.urs.cz/item/CS_URS_2025_02/174111101" TargetMode="External" /><Relationship Id="rId18" Type="http://schemas.openxmlformats.org/officeDocument/2006/relationships/hyperlink" Target="https://podminky.urs.cz/item/CS_URS_2025_02/174151101" TargetMode="External" /><Relationship Id="rId19" Type="http://schemas.openxmlformats.org/officeDocument/2006/relationships/hyperlink" Target="https://podminky.urs.cz/item/CS_URS_2025_02/175151101" TargetMode="External" /><Relationship Id="rId20" Type="http://schemas.openxmlformats.org/officeDocument/2006/relationships/hyperlink" Target="https://podminky.urs.cz/item/CS_URS_2025_02/171201231" TargetMode="External" /><Relationship Id="rId21" Type="http://schemas.openxmlformats.org/officeDocument/2006/relationships/hyperlink" Target="https://podminky.urs.cz/item/CS_URS_2025_02/181152302" TargetMode="External" /><Relationship Id="rId22" Type="http://schemas.openxmlformats.org/officeDocument/2006/relationships/hyperlink" Target="https://podminky.urs.cz/item/CS_URS_2025_02/181351005" TargetMode="External" /><Relationship Id="rId23" Type="http://schemas.openxmlformats.org/officeDocument/2006/relationships/hyperlink" Target="https://podminky.urs.cz/item/CS_URS_2025_02/181411131" TargetMode="External" /><Relationship Id="rId24" Type="http://schemas.openxmlformats.org/officeDocument/2006/relationships/hyperlink" Target="https://podminky.urs.cz/item/CS_URS_2025_02/184813511" TargetMode="External" /><Relationship Id="rId25" Type="http://schemas.openxmlformats.org/officeDocument/2006/relationships/hyperlink" Target="https://podminky.urs.cz/item/CS_URS_2025_02/185802113" TargetMode="External" /><Relationship Id="rId26" Type="http://schemas.openxmlformats.org/officeDocument/2006/relationships/hyperlink" Target="https://podminky.urs.cz/item/CS_URS_2025_02/185803111" TargetMode="External" /><Relationship Id="rId27" Type="http://schemas.openxmlformats.org/officeDocument/2006/relationships/hyperlink" Target="https://podminky.urs.cz/item/CS_URS_2025_02/185804312" TargetMode="External" /><Relationship Id="rId28" Type="http://schemas.openxmlformats.org/officeDocument/2006/relationships/hyperlink" Target="https://podminky.urs.cz/item/CS_URS_2025_02/185851121" TargetMode="External" /><Relationship Id="rId29" Type="http://schemas.openxmlformats.org/officeDocument/2006/relationships/hyperlink" Target="https://podminky.urs.cz/item/CS_URS_2025_02/185851129" TargetMode="External" /><Relationship Id="rId30" Type="http://schemas.openxmlformats.org/officeDocument/2006/relationships/hyperlink" Target="https://podminky.urs.cz/item/CS_URS_2025_02/212750101" TargetMode="External" /><Relationship Id="rId31" Type="http://schemas.openxmlformats.org/officeDocument/2006/relationships/hyperlink" Target="https://podminky.urs.cz/item/CS_URS_2025_02/212972112" TargetMode="External" /><Relationship Id="rId32" Type="http://schemas.openxmlformats.org/officeDocument/2006/relationships/hyperlink" Target="https://podminky.urs.cz/item/CS_URS_2025_02/452112112" TargetMode="External" /><Relationship Id="rId33" Type="http://schemas.openxmlformats.org/officeDocument/2006/relationships/hyperlink" Target="https://podminky.urs.cz/item/CS_URS_2025_02/564871016" TargetMode="External" /><Relationship Id="rId34" Type="http://schemas.openxmlformats.org/officeDocument/2006/relationships/hyperlink" Target="https://podminky.urs.cz/item/CS_URS_2025_02/573111112" TargetMode="External" /><Relationship Id="rId35" Type="http://schemas.openxmlformats.org/officeDocument/2006/relationships/hyperlink" Target="https://podminky.urs.cz/item/CS_URS_2025_02/565155101" TargetMode="External" /><Relationship Id="rId36" Type="http://schemas.openxmlformats.org/officeDocument/2006/relationships/hyperlink" Target="https://podminky.urs.cz/item/CS_URS_2025_02/573211109" TargetMode="External" /><Relationship Id="rId37" Type="http://schemas.openxmlformats.org/officeDocument/2006/relationships/hyperlink" Target="https://podminky.urs.cz/item/CS_URS_2025_02/577155012" TargetMode="External" /><Relationship Id="rId38" Type="http://schemas.openxmlformats.org/officeDocument/2006/relationships/hyperlink" Target="https://podminky.urs.cz/item/CS_URS_2025_02/573211107" TargetMode="External" /><Relationship Id="rId39" Type="http://schemas.openxmlformats.org/officeDocument/2006/relationships/hyperlink" Target="https://podminky.urs.cz/item/CS_URS_2025_02/577134011" TargetMode="External" /><Relationship Id="rId40" Type="http://schemas.openxmlformats.org/officeDocument/2006/relationships/hyperlink" Target="https://podminky.urs.cz/item/CS_URS_2025_02/831372121" TargetMode="External" /><Relationship Id="rId41" Type="http://schemas.openxmlformats.org/officeDocument/2006/relationships/hyperlink" Target="https://podminky.urs.cz/item/CS_URS_2025_02/871370420" TargetMode="External" /><Relationship Id="rId42" Type="http://schemas.openxmlformats.org/officeDocument/2006/relationships/hyperlink" Target="https://podminky.urs.cz/item/CS_URS_2025_02/894410121" TargetMode="External" /><Relationship Id="rId43" Type="http://schemas.openxmlformats.org/officeDocument/2006/relationships/hyperlink" Target="https://podminky.urs.cz/item/CS_URS_2025_02/894410243" TargetMode="External" /><Relationship Id="rId44" Type="http://schemas.openxmlformats.org/officeDocument/2006/relationships/hyperlink" Target="https://podminky.urs.cz/item/CS_URS_2025_02/894410312" TargetMode="External" /><Relationship Id="rId45" Type="http://schemas.openxmlformats.org/officeDocument/2006/relationships/hyperlink" Target="https://podminky.urs.cz/item/CS_URS_2025_02/892381111" TargetMode="External" /><Relationship Id="rId46" Type="http://schemas.openxmlformats.org/officeDocument/2006/relationships/hyperlink" Target="https://podminky.urs.cz/item/CS_URS_2025_02/894410101" TargetMode="External" /><Relationship Id="rId47" Type="http://schemas.openxmlformats.org/officeDocument/2006/relationships/hyperlink" Target="https://podminky.urs.cz/item/CS_URS_2025_02/894410211" TargetMode="External" /><Relationship Id="rId48" Type="http://schemas.openxmlformats.org/officeDocument/2006/relationships/hyperlink" Target="https://podminky.urs.cz/item/CS_URS_2025_02/894410212" TargetMode="External" /><Relationship Id="rId49" Type="http://schemas.openxmlformats.org/officeDocument/2006/relationships/hyperlink" Target="https://podminky.urs.cz/item/CS_URS_2025_02/894410213" TargetMode="External" /><Relationship Id="rId50" Type="http://schemas.openxmlformats.org/officeDocument/2006/relationships/hyperlink" Target="https://podminky.urs.cz/item/CS_URS_2025_02/894410232" TargetMode="External" /><Relationship Id="rId51" Type="http://schemas.openxmlformats.org/officeDocument/2006/relationships/hyperlink" Target="https://podminky.urs.cz/item/CS_URS_2025_02/899104112" TargetMode="External" /><Relationship Id="rId52" Type="http://schemas.openxmlformats.org/officeDocument/2006/relationships/hyperlink" Target="https://podminky.urs.cz/item/CS_URS_2025_02/899623151" TargetMode="External" /><Relationship Id="rId53" Type="http://schemas.openxmlformats.org/officeDocument/2006/relationships/hyperlink" Target="https://podminky.urs.cz/item/CS_URS_2025_02/899722113" TargetMode="External" /><Relationship Id="rId54" Type="http://schemas.openxmlformats.org/officeDocument/2006/relationships/hyperlink" Target="https://podminky.urs.cz/item/CS_URS_2025_02/919112233" TargetMode="External" /><Relationship Id="rId55" Type="http://schemas.openxmlformats.org/officeDocument/2006/relationships/hyperlink" Target="https://podminky.urs.cz/item/CS_URS_2025_02/919122132" TargetMode="External" /><Relationship Id="rId56" Type="http://schemas.openxmlformats.org/officeDocument/2006/relationships/hyperlink" Target="https://podminky.urs.cz/item/CS_URS_2025_02/919735111" TargetMode="External" /><Relationship Id="rId57" Type="http://schemas.openxmlformats.org/officeDocument/2006/relationships/hyperlink" Target="https://podminky.urs.cz/item/CS_URS_2025_02/919735112" TargetMode="External" /><Relationship Id="rId58" Type="http://schemas.openxmlformats.org/officeDocument/2006/relationships/hyperlink" Target="https://podminky.urs.cz/item/CS_URS_2025_02/997013501" TargetMode="External" /><Relationship Id="rId59" Type="http://schemas.openxmlformats.org/officeDocument/2006/relationships/hyperlink" Target="https://podminky.urs.cz/item/CS_URS_2025_02/997013509" TargetMode="External" /><Relationship Id="rId60" Type="http://schemas.openxmlformats.org/officeDocument/2006/relationships/hyperlink" Target="https://podminky.urs.cz/item/CS_URS_2025_02/997013511" TargetMode="External" /><Relationship Id="rId61" Type="http://schemas.openxmlformats.org/officeDocument/2006/relationships/hyperlink" Target="https://podminky.urs.cz/item/CS_URS_2025_02/997013873" TargetMode="External" /><Relationship Id="rId62" Type="http://schemas.openxmlformats.org/officeDocument/2006/relationships/hyperlink" Target="https://podminky.urs.cz/item/CS_URS_2025_02/997013875" TargetMode="External" /><Relationship Id="rId63" Type="http://schemas.openxmlformats.org/officeDocument/2006/relationships/hyperlink" Target="https://podminky.urs.cz/item/CS_URS_2025_02/998276101" TargetMode="External" /><Relationship Id="rId64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1251201" TargetMode="External" /><Relationship Id="rId2" Type="http://schemas.openxmlformats.org/officeDocument/2006/relationships/hyperlink" Target="https://podminky.urs.cz/item/CS_URS_2025_02/151811133" TargetMode="External" /><Relationship Id="rId3" Type="http://schemas.openxmlformats.org/officeDocument/2006/relationships/hyperlink" Target="https://podminky.urs.cz/item/CS_URS_2025_02/151811233" TargetMode="External" /><Relationship Id="rId4" Type="http://schemas.openxmlformats.org/officeDocument/2006/relationships/hyperlink" Target="https://podminky.urs.cz/item/CS_URS_2025_02/174151101" TargetMode="External" /><Relationship Id="rId5" Type="http://schemas.openxmlformats.org/officeDocument/2006/relationships/hyperlink" Target="https://podminky.urs.cz/item/CS_URS_2025_02/998276101" TargetMode="External" /><Relationship Id="rId6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1251201" TargetMode="External" /><Relationship Id="rId2" Type="http://schemas.openxmlformats.org/officeDocument/2006/relationships/hyperlink" Target="https://podminky.urs.cz/item/CS_URS_2025_02/141721224" TargetMode="External" /><Relationship Id="rId3" Type="http://schemas.openxmlformats.org/officeDocument/2006/relationships/hyperlink" Target="https://podminky.urs.cz/item/CS_URS_2025_02/151811133" TargetMode="External" /><Relationship Id="rId4" Type="http://schemas.openxmlformats.org/officeDocument/2006/relationships/hyperlink" Target="https://podminky.urs.cz/item/CS_URS_2025_02/151811233" TargetMode="External" /><Relationship Id="rId5" Type="http://schemas.openxmlformats.org/officeDocument/2006/relationships/hyperlink" Target="https://podminky.urs.cz/item/CS_URS_2025_02/174151101" TargetMode="External" /><Relationship Id="rId6" Type="http://schemas.openxmlformats.org/officeDocument/2006/relationships/hyperlink" Target="https://podminky.urs.cz/item/CS_URS_2025_02/998276101" TargetMode="External" /><Relationship Id="rId7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1251201" TargetMode="External" /><Relationship Id="rId2" Type="http://schemas.openxmlformats.org/officeDocument/2006/relationships/hyperlink" Target="https://podminky.urs.cz/item/CS_URS_2025_02/141721224" TargetMode="External" /><Relationship Id="rId3" Type="http://schemas.openxmlformats.org/officeDocument/2006/relationships/hyperlink" Target="https://podminky.urs.cz/item/CS_URS_2025_02/151811133" TargetMode="External" /><Relationship Id="rId4" Type="http://schemas.openxmlformats.org/officeDocument/2006/relationships/hyperlink" Target="https://podminky.urs.cz/item/CS_URS_2025_02/151811233" TargetMode="External" /><Relationship Id="rId5" Type="http://schemas.openxmlformats.org/officeDocument/2006/relationships/hyperlink" Target="https://podminky.urs.cz/item/CS_URS_2025_02/174151101" TargetMode="External" /><Relationship Id="rId6" Type="http://schemas.openxmlformats.org/officeDocument/2006/relationships/hyperlink" Target="https://podminky.urs.cz/item/CS_URS_2025_02/998276101" TargetMode="External" /><Relationship Id="rId7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1251201" TargetMode="External" /><Relationship Id="rId2" Type="http://schemas.openxmlformats.org/officeDocument/2006/relationships/hyperlink" Target="https://podminky.urs.cz/item/CS_URS_2025_02/141721224" TargetMode="External" /><Relationship Id="rId3" Type="http://schemas.openxmlformats.org/officeDocument/2006/relationships/hyperlink" Target="https://podminky.urs.cz/item/CS_URS_2025_02/151811133" TargetMode="External" /><Relationship Id="rId4" Type="http://schemas.openxmlformats.org/officeDocument/2006/relationships/hyperlink" Target="https://podminky.urs.cz/item/CS_URS_2025_02/151811233" TargetMode="External" /><Relationship Id="rId5" Type="http://schemas.openxmlformats.org/officeDocument/2006/relationships/hyperlink" Target="https://podminky.urs.cz/item/CS_URS_2025_02/174151101" TargetMode="External" /><Relationship Id="rId6" Type="http://schemas.openxmlformats.org/officeDocument/2006/relationships/hyperlink" Target="https://podminky.urs.cz/item/CS_URS_2025_02/998276101" TargetMode="External" /><Relationship Id="rId7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1251201" TargetMode="External" /><Relationship Id="rId2" Type="http://schemas.openxmlformats.org/officeDocument/2006/relationships/hyperlink" Target="https://podminky.urs.cz/item/CS_URS_2025_02/141721224" TargetMode="External" /><Relationship Id="rId3" Type="http://schemas.openxmlformats.org/officeDocument/2006/relationships/hyperlink" Target="https://podminky.urs.cz/item/CS_URS_2025_02/151811133" TargetMode="External" /><Relationship Id="rId4" Type="http://schemas.openxmlformats.org/officeDocument/2006/relationships/hyperlink" Target="https://podminky.urs.cz/item/CS_URS_2025_02/151811233" TargetMode="External" /><Relationship Id="rId5" Type="http://schemas.openxmlformats.org/officeDocument/2006/relationships/hyperlink" Target="https://podminky.urs.cz/item/CS_URS_2025_02/174151101" TargetMode="External" /><Relationship Id="rId6" Type="http://schemas.openxmlformats.org/officeDocument/2006/relationships/hyperlink" Target="https://podminky.urs.cz/item/CS_URS_2025_02/998276101" TargetMode="External" /><Relationship Id="rId7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7" TargetMode="External" /><Relationship Id="rId5" Type="http://schemas.openxmlformats.org/officeDocument/2006/relationships/hyperlink" Target="https://podminky.urs.cz/item/CS_URS_2025_02/122251403" TargetMode="External" /><Relationship Id="rId6" Type="http://schemas.openxmlformats.org/officeDocument/2006/relationships/hyperlink" Target="https://podminky.urs.cz/item/CS_URS_2025_02/131213131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11101" TargetMode="External" /><Relationship Id="rId17" Type="http://schemas.openxmlformats.org/officeDocument/2006/relationships/hyperlink" Target="https://podminky.urs.cz/item/CS_URS_2025_02/174151101" TargetMode="External" /><Relationship Id="rId18" Type="http://schemas.openxmlformats.org/officeDocument/2006/relationships/hyperlink" Target="https://podminky.urs.cz/item/CS_URS_2025_02/175151101" TargetMode="External" /><Relationship Id="rId19" Type="http://schemas.openxmlformats.org/officeDocument/2006/relationships/hyperlink" Target="https://podminky.urs.cz/item/CS_URS_2025_02/171201231" TargetMode="External" /><Relationship Id="rId20" Type="http://schemas.openxmlformats.org/officeDocument/2006/relationships/hyperlink" Target="https://podminky.urs.cz/item/CS_URS_2025_02/181152302" TargetMode="External" /><Relationship Id="rId21" Type="http://schemas.openxmlformats.org/officeDocument/2006/relationships/hyperlink" Target="https://podminky.urs.cz/item/CS_URS_2025_02/212750101" TargetMode="External" /><Relationship Id="rId22" Type="http://schemas.openxmlformats.org/officeDocument/2006/relationships/hyperlink" Target="https://podminky.urs.cz/item/CS_URS_2025_02/212972112" TargetMode="External" /><Relationship Id="rId23" Type="http://schemas.openxmlformats.org/officeDocument/2006/relationships/hyperlink" Target="https://podminky.urs.cz/item/CS_URS_2025_02/452112112" TargetMode="External" /><Relationship Id="rId24" Type="http://schemas.openxmlformats.org/officeDocument/2006/relationships/hyperlink" Target="https://podminky.urs.cz/item/CS_URS_2025_02/564871016" TargetMode="External" /><Relationship Id="rId25" Type="http://schemas.openxmlformats.org/officeDocument/2006/relationships/hyperlink" Target="https://podminky.urs.cz/item/CS_URS_2025_02/573111112" TargetMode="External" /><Relationship Id="rId26" Type="http://schemas.openxmlformats.org/officeDocument/2006/relationships/hyperlink" Target="https://podminky.urs.cz/item/CS_URS_2025_02/565165102" TargetMode="External" /><Relationship Id="rId27" Type="http://schemas.openxmlformats.org/officeDocument/2006/relationships/hyperlink" Target="https://podminky.urs.cz/item/CS_URS_2025_02/573211109" TargetMode="External" /><Relationship Id="rId28" Type="http://schemas.openxmlformats.org/officeDocument/2006/relationships/hyperlink" Target="https://podminky.urs.cz/item/CS_URS_2025_02/577155012" TargetMode="External" /><Relationship Id="rId29" Type="http://schemas.openxmlformats.org/officeDocument/2006/relationships/hyperlink" Target="https://podminky.urs.cz/item/CS_URS_2025_02/573211107" TargetMode="External" /><Relationship Id="rId30" Type="http://schemas.openxmlformats.org/officeDocument/2006/relationships/hyperlink" Target="https://podminky.urs.cz/item/CS_URS_2025_02/577134011" TargetMode="External" /><Relationship Id="rId31" Type="http://schemas.openxmlformats.org/officeDocument/2006/relationships/hyperlink" Target="https://podminky.urs.cz/item/CS_URS_2025_02/871360420" TargetMode="External" /><Relationship Id="rId32" Type="http://schemas.openxmlformats.org/officeDocument/2006/relationships/hyperlink" Target="https://podminky.urs.cz/item/CS_URS_2025_02/871370420" TargetMode="External" /><Relationship Id="rId33" Type="http://schemas.openxmlformats.org/officeDocument/2006/relationships/hyperlink" Target="https://podminky.urs.cz/item/CS_URS_2025_02/892381111" TargetMode="External" /><Relationship Id="rId34" Type="http://schemas.openxmlformats.org/officeDocument/2006/relationships/hyperlink" Target="https://podminky.urs.cz/item/CS_URS_2025_02/894410101" TargetMode="External" /><Relationship Id="rId35" Type="http://schemas.openxmlformats.org/officeDocument/2006/relationships/hyperlink" Target="https://podminky.urs.cz/item/CS_URS_2025_02/894410211" TargetMode="External" /><Relationship Id="rId36" Type="http://schemas.openxmlformats.org/officeDocument/2006/relationships/hyperlink" Target="https://podminky.urs.cz/item/CS_URS_2025_02/894410212" TargetMode="External" /><Relationship Id="rId37" Type="http://schemas.openxmlformats.org/officeDocument/2006/relationships/hyperlink" Target="https://podminky.urs.cz/item/CS_URS_2025_02/894410213" TargetMode="External" /><Relationship Id="rId38" Type="http://schemas.openxmlformats.org/officeDocument/2006/relationships/hyperlink" Target="https://podminky.urs.cz/item/CS_URS_2025_02/894410232" TargetMode="External" /><Relationship Id="rId39" Type="http://schemas.openxmlformats.org/officeDocument/2006/relationships/hyperlink" Target="https://podminky.urs.cz/item/CS_URS_2025_02/899104112" TargetMode="External" /><Relationship Id="rId40" Type="http://schemas.openxmlformats.org/officeDocument/2006/relationships/hyperlink" Target="https://podminky.urs.cz/item/CS_URS_2025_02/899623151" TargetMode="External" /><Relationship Id="rId41" Type="http://schemas.openxmlformats.org/officeDocument/2006/relationships/hyperlink" Target="https://podminky.urs.cz/item/CS_URS_2025_02/899722113" TargetMode="External" /><Relationship Id="rId42" Type="http://schemas.openxmlformats.org/officeDocument/2006/relationships/hyperlink" Target="https://podminky.urs.cz/item/CS_URS_2025_02/919112233" TargetMode="External" /><Relationship Id="rId43" Type="http://schemas.openxmlformats.org/officeDocument/2006/relationships/hyperlink" Target="https://podminky.urs.cz/item/CS_URS_2025_02/919122132" TargetMode="External" /><Relationship Id="rId44" Type="http://schemas.openxmlformats.org/officeDocument/2006/relationships/hyperlink" Target="https://podminky.urs.cz/item/CS_URS_2025_02/919735111" TargetMode="External" /><Relationship Id="rId45" Type="http://schemas.openxmlformats.org/officeDocument/2006/relationships/hyperlink" Target="https://podminky.urs.cz/item/CS_URS_2025_02/919735112" TargetMode="External" /><Relationship Id="rId46" Type="http://schemas.openxmlformats.org/officeDocument/2006/relationships/hyperlink" Target="https://podminky.urs.cz/item/CS_URS_2025_02/997013501" TargetMode="External" /><Relationship Id="rId47" Type="http://schemas.openxmlformats.org/officeDocument/2006/relationships/hyperlink" Target="https://podminky.urs.cz/item/CS_URS_2025_02/997013509" TargetMode="External" /><Relationship Id="rId48" Type="http://schemas.openxmlformats.org/officeDocument/2006/relationships/hyperlink" Target="https://podminky.urs.cz/item/CS_URS_2025_02/997013511" TargetMode="External" /><Relationship Id="rId49" Type="http://schemas.openxmlformats.org/officeDocument/2006/relationships/hyperlink" Target="https://podminky.urs.cz/item/CS_URS_2025_02/997013873" TargetMode="External" /><Relationship Id="rId50" Type="http://schemas.openxmlformats.org/officeDocument/2006/relationships/hyperlink" Target="https://podminky.urs.cz/item/CS_URS_2025_02/997013875" TargetMode="External" /><Relationship Id="rId51" Type="http://schemas.openxmlformats.org/officeDocument/2006/relationships/hyperlink" Target="https://podminky.urs.cz/item/CS_URS_2025_02/998276101" TargetMode="External" /><Relationship Id="rId52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7" TargetMode="External" /><Relationship Id="rId5" Type="http://schemas.openxmlformats.org/officeDocument/2006/relationships/hyperlink" Target="https://podminky.urs.cz/item/CS_URS_2025_02/122251403" TargetMode="External" /><Relationship Id="rId6" Type="http://schemas.openxmlformats.org/officeDocument/2006/relationships/hyperlink" Target="https://podminky.urs.cz/item/CS_URS_2025_02/131213131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11101" TargetMode="External" /><Relationship Id="rId17" Type="http://schemas.openxmlformats.org/officeDocument/2006/relationships/hyperlink" Target="https://podminky.urs.cz/item/CS_URS_2025_02/174151101" TargetMode="External" /><Relationship Id="rId18" Type="http://schemas.openxmlformats.org/officeDocument/2006/relationships/hyperlink" Target="https://podminky.urs.cz/item/CS_URS_2025_02/175151101" TargetMode="External" /><Relationship Id="rId19" Type="http://schemas.openxmlformats.org/officeDocument/2006/relationships/hyperlink" Target="https://podminky.urs.cz/item/CS_URS_2025_02/171201231" TargetMode="External" /><Relationship Id="rId20" Type="http://schemas.openxmlformats.org/officeDocument/2006/relationships/hyperlink" Target="https://podminky.urs.cz/item/CS_URS_2025_02/181152302" TargetMode="External" /><Relationship Id="rId21" Type="http://schemas.openxmlformats.org/officeDocument/2006/relationships/hyperlink" Target="https://podminky.urs.cz/item/CS_URS_2025_02/212750101" TargetMode="External" /><Relationship Id="rId22" Type="http://schemas.openxmlformats.org/officeDocument/2006/relationships/hyperlink" Target="https://podminky.urs.cz/item/CS_URS_2025_02/212972112" TargetMode="External" /><Relationship Id="rId23" Type="http://schemas.openxmlformats.org/officeDocument/2006/relationships/hyperlink" Target="https://podminky.urs.cz/item/CS_URS_2025_02/452112112" TargetMode="External" /><Relationship Id="rId24" Type="http://schemas.openxmlformats.org/officeDocument/2006/relationships/hyperlink" Target="https://podminky.urs.cz/item/CS_URS_2025_02/564871016" TargetMode="External" /><Relationship Id="rId25" Type="http://schemas.openxmlformats.org/officeDocument/2006/relationships/hyperlink" Target="https://podminky.urs.cz/item/CS_URS_2025_02/573111112" TargetMode="External" /><Relationship Id="rId26" Type="http://schemas.openxmlformats.org/officeDocument/2006/relationships/hyperlink" Target="https://podminky.urs.cz/item/CS_URS_2025_02/565165102" TargetMode="External" /><Relationship Id="rId27" Type="http://schemas.openxmlformats.org/officeDocument/2006/relationships/hyperlink" Target="https://podminky.urs.cz/item/CS_URS_2025_02/573211109" TargetMode="External" /><Relationship Id="rId28" Type="http://schemas.openxmlformats.org/officeDocument/2006/relationships/hyperlink" Target="https://podminky.urs.cz/item/CS_URS_2025_02/577155012" TargetMode="External" /><Relationship Id="rId29" Type="http://schemas.openxmlformats.org/officeDocument/2006/relationships/hyperlink" Target="https://podminky.urs.cz/item/CS_URS_2025_02/573211107" TargetMode="External" /><Relationship Id="rId30" Type="http://schemas.openxmlformats.org/officeDocument/2006/relationships/hyperlink" Target="https://podminky.urs.cz/item/CS_URS_2025_02/577134011" TargetMode="External" /><Relationship Id="rId31" Type="http://schemas.openxmlformats.org/officeDocument/2006/relationships/hyperlink" Target="https://podminky.urs.cz/item/CS_URS_2025_02/871370420" TargetMode="External" /><Relationship Id="rId32" Type="http://schemas.openxmlformats.org/officeDocument/2006/relationships/hyperlink" Target="https://podminky.urs.cz/item/CS_URS_2025_02/892381111" TargetMode="External" /><Relationship Id="rId33" Type="http://schemas.openxmlformats.org/officeDocument/2006/relationships/hyperlink" Target="https://podminky.urs.cz/item/CS_URS_2025_02/894410101" TargetMode="External" /><Relationship Id="rId34" Type="http://schemas.openxmlformats.org/officeDocument/2006/relationships/hyperlink" Target="https://podminky.urs.cz/item/CS_URS_2025_02/894410211" TargetMode="External" /><Relationship Id="rId35" Type="http://schemas.openxmlformats.org/officeDocument/2006/relationships/hyperlink" Target="https://podminky.urs.cz/item/CS_URS_2025_02/894410212" TargetMode="External" /><Relationship Id="rId36" Type="http://schemas.openxmlformats.org/officeDocument/2006/relationships/hyperlink" Target="https://podminky.urs.cz/item/CS_URS_2025_02/894410213" TargetMode="External" /><Relationship Id="rId37" Type="http://schemas.openxmlformats.org/officeDocument/2006/relationships/hyperlink" Target="https://podminky.urs.cz/item/CS_URS_2025_02/894410232" TargetMode="External" /><Relationship Id="rId38" Type="http://schemas.openxmlformats.org/officeDocument/2006/relationships/hyperlink" Target="https://podminky.urs.cz/item/CS_URS_2025_02/899104112" TargetMode="External" /><Relationship Id="rId39" Type="http://schemas.openxmlformats.org/officeDocument/2006/relationships/hyperlink" Target="https://podminky.urs.cz/item/CS_URS_2025_02/899623151" TargetMode="External" /><Relationship Id="rId40" Type="http://schemas.openxmlformats.org/officeDocument/2006/relationships/hyperlink" Target="https://podminky.urs.cz/item/CS_URS_2025_02/899722113" TargetMode="External" /><Relationship Id="rId41" Type="http://schemas.openxmlformats.org/officeDocument/2006/relationships/hyperlink" Target="https://podminky.urs.cz/item/CS_URS_2025_02/919112233" TargetMode="External" /><Relationship Id="rId42" Type="http://schemas.openxmlformats.org/officeDocument/2006/relationships/hyperlink" Target="https://podminky.urs.cz/item/CS_URS_2025_02/919122132" TargetMode="External" /><Relationship Id="rId43" Type="http://schemas.openxmlformats.org/officeDocument/2006/relationships/hyperlink" Target="https://podminky.urs.cz/item/CS_URS_2025_02/919735111" TargetMode="External" /><Relationship Id="rId44" Type="http://schemas.openxmlformats.org/officeDocument/2006/relationships/hyperlink" Target="https://podminky.urs.cz/item/CS_URS_2025_02/919735112" TargetMode="External" /><Relationship Id="rId45" Type="http://schemas.openxmlformats.org/officeDocument/2006/relationships/hyperlink" Target="https://podminky.urs.cz/item/CS_URS_2025_02/997013501" TargetMode="External" /><Relationship Id="rId46" Type="http://schemas.openxmlformats.org/officeDocument/2006/relationships/hyperlink" Target="https://podminky.urs.cz/item/CS_URS_2025_02/997013509" TargetMode="External" /><Relationship Id="rId47" Type="http://schemas.openxmlformats.org/officeDocument/2006/relationships/hyperlink" Target="https://podminky.urs.cz/item/CS_URS_2025_02/997013511" TargetMode="External" /><Relationship Id="rId48" Type="http://schemas.openxmlformats.org/officeDocument/2006/relationships/hyperlink" Target="https://podminky.urs.cz/item/CS_URS_2025_02/997013873" TargetMode="External" /><Relationship Id="rId49" Type="http://schemas.openxmlformats.org/officeDocument/2006/relationships/hyperlink" Target="https://podminky.urs.cz/item/CS_URS_2025_02/997013875" TargetMode="External" /><Relationship Id="rId50" Type="http://schemas.openxmlformats.org/officeDocument/2006/relationships/hyperlink" Target="https://podminky.urs.cz/item/CS_URS_2025_02/998276101" TargetMode="External" /><Relationship Id="rId5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7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1213131" TargetMode="External" /><Relationship Id="rId8" Type="http://schemas.openxmlformats.org/officeDocument/2006/relationships/hyperlink" Target="https://podminky.urs.cz/item/CS_URS_2025_02/132254206" TargetMode="External" /><Relationship Id="rId9" Type="http://schemas.openxmlformats.org/officeDocument/2006/relationships/hyperlink" Target="https://podminky.urs.cz/item/CS_URS_2025_02/151101102" TargetMode="External" /><Relationship Id="rId10" Type="http://schemas.openxmlformats.org/officeDocument/2006/relationships/hyperlink" Target="https://podminky.urs.cz/item/CS_URS_2025_02/151101112" TargetMode="External" /><Relationship Id="rId11" Type="http://schemas.openxmlformats.org/officeDocument/2006/relationships/hyperlink" Target="https://podminky.urs.cz/item/CS_URS_2025_02/151501501" TargetMode="External" /><Relationship Id="rId12" Type="http://schemas.openxmlformats.org/officeDocument/2006/relationships/hyperlink" Target="https://podminky.urs.cz/item/CS_URS_2025_02/162551108" TargetMode="External" /><Relationship Id="rId13" Type="http://schemas.openxmlformats.org/officeDocument/2006/relationships/hyperlink" Target="https://podminky.urs.cz/item/CS_URS_2025_02/162751117" TargetMode="External" /><Relationship Id="rId14" Type="http://schemas.openxmlformats.org/officeDocument/2006/relationships/hyperlink" Target="https://podminky.urs.cz/item/CS_URS_2025_02/162751119" TargetMode="External" /><Relationship Id="rId15" Type="http://schemas.openxmlformats.org/officeDocument/2006/relationships/hyperlink" Target="https://podminky.urs.cz/item/CS_URS_2025_02/171251101" TargetMode="External" /><Relationship Id="rId16" Type="http://schemas.openxmlformats.org/officeDocument/2006/relationships/hyperlink" Target="https://podminky.urs.cz/item/CS_URS_2025_02/171251109" TargetMode="External" /><Relationship Id="rId17" Type="http://schemas.openxmlformats.org/officeDocument/2006/relationships/hyperlink" Target="https://podminky.urs.cz/item/CS_URS_2025_02/174111101" TargetMode="External" /><Relationship Id="rId18" Type="http://schemas.openxmlformats.org/officeDocument/2006/relationships/hyperlink" Target="https://podminky.urs.cz/item/CS_URS_2025_02/174151101" TargetMode="External" /><Relationship Id="rId19" Type="http://schemas.openxmlformats.org/officeDocument/2006/relationships/hyperlink" Target="https://podminky.urs.cz/item/CS_URS_2025_02/175151101" TargetMode="External" /><Relationship Id="rId20" Type="http://schemas.openxmlformats.org/officeDocument/2006/relationships/hyperlink" Target="https://podminky.urs.cz/item/CS_URS_2025_02/171201231" TargetMode="External" /><Relationship Id="rId21" Type="http://schemas.openxmlformats.org/officeDocument/2006/relationships/hyperlink" Target="https://podminky.urs.cz/item/CS_URS_2025_02/181152302" TargetMode="External" /><Relationship Id="rId22" Type="http://schemas.openxmlformats.org/officeDocument/2006/relationships/hyperlink" Target="https://podminky.urs.cz/item/CS_URS_2025_02/181351005" TargetMode="External" /><Relationship Id="rId23" Type="http://schemas.openxmlformats.org/officeDocument/2006/relationships/hyperlink" Target="https://podminky.urs.cz/item/CS_URS_2025_02/181411131" TargetMode="External" /><Relationship Id="rId24" Type="http://schemas.openxmlformats.org/officeDocument/2006/relationships/hyperlink" Target="https://podminky.urs.cz/item/CS_URS_2025_02/184813511" TargetMode="External" /><Relationship Id="rId25" Type="http://schemas.openxmlformats.org/officeDocument/2006/relationships/hyperlink" Target="https://podminky.urs.cz/item/CS_URS_2025_02/185803111" TargetMode="External" /><Relationship Id="rId26" Type="http://schemas.openxmlformats.org/officeDocument/2006/relationships/hyperlink" Target="https://podminky.urs.cz/item/CS_URS_2025_02/185804312" TargetMode="External" /><Relationship Id="rId27" Type="http://schemas.openxmlformats.org/officeDocument/2006/relationships/hyperlink" Target="https://podminky.urs.cz/item/CS_URS_2025_02/185851121" TargetMode="External" /><Relationship Id="rId28" Type="http://schemas.openxmlformats.org/officeDocument/2006/relationships/hyperlink" Target="https://podminky.urs.cz/item/CS_URS_2025_02/185851129" TargetMode="External" /><Relationship Id="rId29" Type="http://schemas.openxmlformats.org/officeDocument/2006/relationships/hyperlink" Target="https://podminky.urs.cz/item/CS_URS_2025_02/212750101" TargetMode="External" /><Relationship Id="rId30" Type="http://schemas.openxmlformats.org/officeDocument/2006/relationships/hyperlink" Target="https://podminky.urs.cz/item/CS_URS_2025_02/212972112" TargetMode="External" /><Relationship Id="rId31" Type="http://schemas.openxmlformats.org/officeDocument/2006/relationships/hyperlink" Target="https://podminky.urs.cz/item/CS_URS_2025_02/452112112" TargetMode="External" /><Relationship Id="rId32" Type="http://schemas.openxmlformats.org/officeDocument/2006/relationships/hyperlink" Target="https://podminky.urs.cz/item/CS_URS_2025_02/564871016" TargetMode="External" /><Relationship Id="rId33" Type="http://schemas.openxmlformats.org/officeDocument/2006/relationships/hyperlink" Target="https://podminky.urs.cz/item/CS_URS_2025_02/573111112" TargetMode="External" /><Relationship Id="rId34" Type="http://schemas.openxmlformats.org/officeDocument/2006/relationships/hyperlink" Target="https://podminky.urs.cz/item/CS_URS_2025_02/565165102" TargetMode="External" /><Relationship Id="rId35" Type="http://schemas.openxmlformats.org/officeDocument/2006/relationships/hyperlink" Target="https://podminky.urs.cz/item/CS_URS_2025_02/573211109" TargetMode="External" /><Relationship Id="rId36" Type="http://schemas.openxmlformats.org/officeDocument/2006/relationships/hyperlink" Target="https://podminky.urs.cz/item/CS_URS_2025_02/577155012" TargetMode="External" /><Relationship Id="rId37" Type="http://schemas.openxmlformats.org/officeDocument/2006/relationships/hyperlink" Target="https://podminky.urs.cz/item/CS_URS_2025_02/573211107" TargetMode="External" /><Relationship Id="rId38" Type="http://schemas.openxmlformats.org/officeDocument/2006/relationships/hyperlink" Target="https://podminky.urs.cz/item/CS_URS_2025_02/577134011" TargetMode="External" /><Relationship Id="rId39" Type="http://schemas.openxmlformats.org/officeDocument/2006/relationships/hyperlink" Target="https://podminky.urs.cz/item/CS_URS_2025_02/871370420" TargetMode="External" /><Relationship Id="rId40" Type="http://schemas.openxmlformats.org/officeDocument/2006/relationships/hyperlink" Target="https://podminky.urs.cz/item/CS_URS_2025_02/892381111" TargetMode="External" /><Relationship Id="rId41" Type="http://schemas.openxmlformats.org/officeDocument/2006/relationships/hyperlink" Target="https://podminky.urs.cz/item/CS_URS_2025_02/894410101" TargetMode="External" /><Relationship Id="rId42" Type="http://schemas.openxmlformats.org/officeDocument/2006/relationships/hyperlink" Target="https://podminky.urs.cz/item/CS_URS_2025_02/894410211" TargetMode="External" /><Relationship Id="rId43" Type="http://schemas.openxmlformats.org/officeDocument/2006/relationships/hyperlink" Target="https://podminky.urs.cz/item/CS_URS_2025_02/894410232" TargetMode="External" /><Relationship Id="rId44" Type="http://schemas.openxmlformats.org/officeDocument/2006/relationships/hyperlink" Target="https://podminky.urs.cz/item/CS_URS_2025_02/899104112" TargetMode="External" /><Relationship Id="rId45" Type="http://schemas.openxmlformats.org/officeDocument/2006/relationships/hyperlink" Target="https://podminky.urs.cz/item/CS_URS_2025_02/899623151" TargetMode="External" /><Relationship Id="rId46" Type="http://schemas.openxmlformats.org/officeDocument/2006/relationships/hyperlink" Target="https://podminky.urs.cz/item/CS_URS_2025_02/899722113" TargetMode="External" /><Relationship Id="rId47" Type="http://schemas.openxmlformats.org/officeDocument/2006/relationships/hyperlink" Target="https://podminky.urs.cz/item/CS_URS_2025_02/919112233" TargetMode="External" /><Relationship Id="rId48" Type="http://schemas.openxmlformats.org/officeDocument/2006/relationships/hyperlink" Target="https://podminky.urs.cz/item/CS_URS_2025_02/919122132" TargetMode="External" /><Relationship Id="rId49" Type="http://schemas.openxmlformats.org/officeDocument/2006/relationships/hyperlink" Target="https://podminky.urs.cz/item/CS_URS_2025_02/919735111" TargetMode="External" /><Relationship Id="rId50" Type="http://schemas.openxmlformats.org/officeDocument/2006/relationships/hyperlink" Target="https://podminky.urs.cz/item/CS_URS_2025_02/919735112" TargetMode="External" /><Relationship Id="rId51" Type="http://schemas.openxmlformats.org/officeDocument/2006/relationships/hyperlink" Target="https://podminky.urs.cz/item/CS_URS_2025_02/997013501" TargetMode="External" /><Relationship Id="rId52" Type="http://schemas.openxmlformats.org/officeDocument/2006/relationships/hyperlink" Target="https://podminky.urs.cz/item/CS_URS_2025_02/997013509" TargetMode="External" /><Relationship Id="rId53" Type="http://schemas.openxmlformats.org/officeDocument/2006/relationships/hyperlink" Target="https://podminky.urs.cz/item/CS_URS_2025_02/997013511" TargetMode="External" /><Relationship Id="rId54" Type="http://schemas.openxmlformats.org/officeDocument/2006/relationships/hyperlink" Target="https://podminky.urs.cz/item/CS_URS_2025_02/997013873" TargetMode="External" /><Relationship Id="rId55" Type="http://schemas.openxmlformats.org/officeDocument/2006/relationships/hyperlink" Target="https://podminky.urs.cz/item/CS_URS_2025_02/997013875" TargetMode="External" /><Relationship Id="rId56" Type="http://schemas.openxmlformats.org/officeDocument/2006/relationships/hyperlink" Target="https://podminky.urs.cz/item/CS_URS_2025_02/998276101" TargetMode="External" /><Relationship Id="rId57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6023" TargetMode="External" /><Relationship Id="rId2" Type="http://schemas.openxmlformats.org/officeDocument/2006/relationships/hyperlink" Target="https://podminky.urs.cz/item/CS_URS_2025_02/113107322" TargetMode="External" /><Relationship Id="rId3" Type="http://schemas.openxmlformats.org/officeDocument/2006/relationships/hyperlink" Target="https://podminky.urs.cz/item/CS_URS_2025_02/113107323" TargetMode="External" /><Relationship Id="rId4" Type="http://schemas.openxmlformats.org/officeDocument/2006/relationships/hyperlink" Target="https://podminky.urs.cz/item/CS_URS_2025_02/113154512" TargetMode="External" /><Relationship Id="rId5" Type="http://schemas.openxmlformats.org/officeDocument/2006/relationships/hyperlink" Target="https://podminky.urs.cz/item/CS_URS_2025_02/113154514" TargetMode="External" /><Relationship Id="rId6" Type="http://schemas.openxmlformats.org/officeDocument/2006/relationships/hyperlink" Target="https://podminky.urs.cz/item/CS_URS_2025_02/113154515" TargetMode="External" /><Relationship Id="rId7" Type="http://schemas.openxmlformats.org/officeDocument/2006/relationships/hyperlink" Target="https://podminky.urs.cz/item/CS_URS_2025_02/113154517" TargetMode="External" /><Relationship Id="rId8" Type="http://schemas.openxmlformats.org/officeDocument/2006/relationships/hyperlink" Target="https://podminky.urs.cz/item/CS_URS_2025_02/121151105" TargetMode="External" /><Relationship Id="rId9" Type="http://schemas.openxmlformats.org/officeDocument/2006/relationships/hyperlink" Target="https://podminky.urs.cz/item/CS_URS_2025_02/122251403" TargetMode="External" /><Relationship Id="rId10" Type="http://schemas.openxmlformats.org/officeDocument/2006/relationships/hyperlink" Target="https://podminky.urs.cz/item/CS_URS_2025_02/131213131" TargetMode="External" /><Relationship Id="rId11" Type="http://schemas.openxmlformats.org/officeDocument/2006/relationships/hyperlink" Target="https://podminky.urs.cz/item/CS_URS_2025_02/132254206" TargetMode="External" /><Relationship Id="rId12" Type="http://schemas.openxmlformats.org/officeDocument/2006/relationships/hyperlink" Target="https://podminky.urs.cz/item/CS_URS_2025_02/151101102" TargetMode="External" /><Relationship Id="rId13" Type="http://schemas.openxmlformats.org/officeDocument/2006/relationships/hyperlink" Target="https://podminky.urs.cz/item/CS_URS_2025_02/151101112" TargetMode="External" /><Relationship Id="rId14" Type="http://schemas.openxmlformats.org/officeDocument/2006/relationships/hyperlink" Target="https://podminky.urs.cz/item/CS_URS_2025_02/151501501" TargetMode="External" /><Relationship Id="rId15" Type="http://schemas.openxmlformats.org/officeDocument/2006/relationships/hyperlink" Target="https://podminky.urs.cz/item/CS_URS_2025_02/162551108" TargetMode="External" /><Relationship Id="rId16" Type="http://schemas.openxmlformats.org/officeDocument/2006/relationships/hyperlink" Target="https://podminky.urs.cz/item/CS_URS_2025_02/162751117" TargetMode="External" /><Relationship Id="rId17" Type="http://schemas.openxmlformats.org/officeDocument/2006/relationships/hyperlink" Target="https://podminky.urs.cz/item/CS_URS_2025_02/162751119" TargetMode="External" /><Relationship Id="rId18" Type="http://schemas.openxmlformats.org/officeDocument/2006/relationships/hyperlink" Target="https://podminky.urs.cz/item/CS_URS_2025_02/171251101" TargetMode="External" /><Relationship Id="rId19" Type="http://schemas.openxmlformats.org/officeDocument/2006/relationships/hyperlink" Target="https://podminky.urs.cz/item/CS_URS_2025_02/171251109" TargetMode="External" /><Relationship Id="rId20" Type="http://schemas.openxmlformats.org/officeDocument/2006/relationships/hyperlink" Target="https://podminky.urs.cz/item/CS_URS_2025_02/174111101" TargetMode="External" /><Relationship Id="rId21" Type="http://schemas.openxmlformats.org/officeDocument/2006/relationships/hyperlink" Target="https://podminky.urs.cz/item/CS_URS_2025_02/174151101" TargetMode="External" /><Relationship Id="rId22" Type="http://schemas.openxmlformats.org/officeDocument/2006/relationships/hyperlink" Target="https://podminky.urs.cz/item/CS_URS_2025_02/175151101" TargetMode="External" /><Relationship Id="rId23" Type="http://schemas.openxmlformats.org/officeDocument/2006/relationships/hyperlink" Target="https://podminky.urs.cz/item/CS_URS_2025_02/171201231" TargetMode="External" /><Relationship Id="rId24" Type="http://schemas.openxmlformats.org/officeDocument/2006/relationships/hyperlink" Target="https://podminky.urs.cz/item/CS_URS_2025_02/181152302" TargetMode="External" /><Relationship Id="rId25" Type="http://schemas.openxmlformats.org/officeDocument/2006/relationships/hyperlink" Target="https://podminky.urs.cz/item/CS_URS_2025_02/181351005" TargetMode="External" /><Relationship Id="rId26" Type="http://schemas.openxmlformats.org/officeDocument/2006/relationships/hyperlink" Target="https://podminky.urs.cz/item/CS_URS_2025_02/181411131" TargetMode="External" /><Relationship Id="rId27" Type="http://schemas.openxmlformats.org/officeDocument/2006/relationships/hyperlink" Target="https://podminky.urs.cz/item/CS_URS_2025_02/184813511" TargetMode="External" /><Relationship Id="rId28" Type="http://schemas.openxmlformats.org/officeDocument/2006/relationships/hyperlink" Target="https://podminky.urs.cz/item/CS_URS_2025_02/185802113" TargetMode="External" /><Relationship Id="rId29" Type="http://schemas.openxmlformats.org/officeDocument/2006/relationships/hyperlink" Target="https://podminky.urs.cz/item/CS_URS_2025_02/185803111" TargetMode="External" /><Relationship Id="rId30" Type="http://schemas.openxmlformats.org/officeDocument/2006/relationships/hyperlink" Target="https://podminky.urs.cz/item/CS_URS_2025_02/185804312" TargetMode="External" /><Relationship Id="rId31" Type="http://schemas.openxmlformats.org/officeDocument/2006/relationships/hyperlink" Target="https://podminky.urs.cz/item/CS_URS_2025_02/185851121" TargetMode="External" /><Relationship Id="rId32" Type="http://schemas.openxmlformats.org/officeDocument/2006/relationships/hyperlink" Target="https://podminky.urs.cz/item/CS_URS_2025_02/185851129" TargetMode="External" /><Relationship Id="rId33" Type="http://schemas.openxmlformats.org/officeDocument/2006/relationships/hyperlink" Target="https://podminky.urs.cz/item/CS_URS_2025_02/212750101" TargetMode="External" /><Relationship Id="rId34" Type="http://schemas.openxmlformats.org/officeDocument/2006/relationships/hyperlink" Target="https://podminky.urs.cz/item/CS_URS_2025_02/212972112" TargetMode="External" /><Relationship Id="rId35" Type="http://schemas.openxmlformats.org/officeDocument/2006/relationships/hyperlink" Target="https://podminky.urs.cz/item/CS_URS_2025_02/452112112" TargetMode="External" /><Relationship Id="rId36" Type="http://schemas.openxmlformats.org/officeDocument/2006/relationships/hyperlink" Target="https://podminky.urs.cz/item/CS_URS_2025_02/564871016" TargetMode="External" /><Relationship Id="rId37" Type="http://schemas.openxmlformats.org/officeDocument/2006/relationships/hyperlink" Target="https://podminky.urs.cz/item/CS_URS_2025_02/573111112" TargetMode="External" /><Relationship Id="rId38" Type="http://schemas.openxmlformats.org/officeDocument/2006/relationships/hyperlink" Target="https://podminky.urs.cz/item/CS_URS_2025_02/565165102" TargetMode="External" /><Relationship Id="rId39" Type="http://schemas.openxmlformats.org/officeDocument/2006/relationships/hyperlink" Target="https://podminky.urs.cz/item/CS_URS_2025_02/565155101" TargetMode="External" /><Relationship Id="rId40" Type="http://schemas.openxmlformats.org/officeDocument/2006/relationships/hyperlink" Target="https://podminky.urs.cz/item/CS_URS_2025_02/573211109" TargetMode="External" /><Relationship Id="rId41" Type="http://schemas.openxmlformats.org/officeDocument/2006/relationships/hyperlink" Target="https://podminky.urs.cz/item/CS_URS_2025_02/577155012" TargetMode="External" /><Relationship Id="rId42" Type="http://schemas.openxmlformats.org/officeDocument/2006/relationships/hyperlink" Target="https://podminky.urs.cz/item/CS_URS_2025_02/573211107" TargetMode="External" /><Relationship Id="rId43" Type="http://schemas.openxmlformats.org/officeDocument/2006/relationships/hyperlink" Target="https://podminky.urs.cz/item/CS_URS_2025_02/577134011" TargetMode="External" /><Relationship Id="rId44" Type="http://schemas.openxmlformats.org/officeDocument/2006/relationships/hyperlink" Target="https://podminky.urs.cz/item/CS_URS_2025_02/596211110" TargetMode="External" /><Relationship Id="rId45" Type="http://schemas.openxmlformats.org/officeDocument/2006/relationships/hyperlink" Target="https://podminky.urs.cz/item/CS_URS_2025_02/871360420" TargetMode="External" /><Relationship Id="rId46" Type="http://schemas.openxmlformats.org/officeDocument/2006/relationships/hyperlink" Target="https://podminky.urs.cz/item/CS_URS_2025_02/892381111" TargetMode="External" /><Relationship Id="rId47" Type="http://schemas.openxmlformats.org/officeDocument/2006/relationships/hyperlink" Target="https://podminky.urs.cz/item/CS_URS_2025_02/894410101" TargetMode="External" /><Relationship Id="rId48" Type="http://schemas.openxmlformats.org/officeDocument/2006/relationships/hyperlink" Target="https://podminky.urs.cz/item/CS_URS_2025_02/894410211" TargetMode="External" /><Relationship Id="rId49" Type="http://schemas.openxmlformats.org/officeDocument/2006/relationships/hyperlink" Target="https://podminky.urs.cz/item/CS_URS_2025_02/894410212" TargetMode="External" /><Relationship Id="rId50" Type="http://schemas.openxmlformats.org/officeDocument/2006/relationships/hyperlink" Target="https://podminky.urs.cz/item/CS_URS_2025_02/894410213" TargetMode="External" /><Relationship Id="rId51" Type="http://schemas.openxmlformats.org/officeDocument/2006/relationships/hyperlink" Target="https://podminky.urs.cz/item/CS_URS_2025_02/894410232" TargetMode="External" /><Relationship Id="rId52" Type="http://schemas.openxmlformats.org/officeDocument/2006/relationships/hyperlink" Target="https://podminky.urs.cz/item/CS_URS_2025_02/899104112" TargetMode="External" /><Relationship Id="rId53" Type="http://schemas.openxmlformats.org/officeDocument/2006/relationships/hyperlink" Target="https://podminky.urs.cz/item/CS_URS_2025_02/899623151" TargetMode="External" /><Relationship Id="rId54" Type="http://schemas.openxmlformats.org/officeDocument/2006/relationships/hyperlink" Target="https://podminky.urs.cz/item/CS_URS_2025_02/899722113" TargetMode="External" /><Relationship Id="rId55" Type="http://schemas.openxmlformats.org/officeDocument/2006/relationships/hyperlink" Target="https://podminky.urs.cz/item/CS_URS_2025_02/919112233" TargetMode="External" /><Relationship Id="rId56" Type="http://schemas.openxmlformats.org/officeDocument/2006/relationships/hyperlink" Target="https://podminky.urs.cz/item/CS_URS_2025_02/919122132" TargetMode="External" /><Relationship Id="rId57" Type="http://schemas.openxmlformats.org/officeDocument/2006/relationships/hyperlink" Target="https://podminky.urs.cz/item/CS_URS_2025_02/919735111" TargetMode="External" /><Relationship Id="rId58" Type="http://schemas.openxmlformats.org/officeDocument/2006/relationships/hyperlink" Target="https://podminky.urs.cz/item/CS_URS_2025_02/919735112" TargetMode="External" /><Relationship Id="rId59" Type="http://schemas.openxmlformats.org/officeDocument/2006/relationships/hyperlink" Target="https://podminky.urs.cz/item/CS_URS_2025_02/997013501" TargetMode="External" /><Relationship Id="rId60" Type="http://schemas.openxmlformats.org/officeDocument/2006/relationships/hyperlink" Target="https://podminky.urs.cz/item/CS_URS_2025_02/997013509" TargetMode="External" /><Relationship Id="rId61" Type="http://schemas.openxmlformats.org/officeDocument/2006/relationships/hyperlink" Target="https://podminky.urs.cz/item/CS_URS_2025_02/997013511" TargetMode="External" /><Relationship Id="rId62" Type="http://schemas.openxmlformats.org/officeDocument/2006/relationships/hyperlink" Target="https://podminky.urs.cz/item/CS_URS_2025_02/997013861" TargetMode="External" /><Relationship Id="rId63" Type="http://schemas.openxmlformats.org/officeDocument/2006/relationships/hyperlink" Target="https://podminky.urs.cz/item/CS_URS_2025_02/997013873" TargetMode="External" /><Relationship Id="rId64" Type="http://schemas.openxmlformats.org/officeDocument/2006/relationships/hyperlink" Target="https://podminky.urs.cz/item/CS_URS_2025_02/997013875" TargetMode="External" /><Relationship Id="rId65" Type="http://schemas.openxmlformats.org/officeDocument/2006/relationships/hyperlink" Target="https://podminky.urs.cz/item/CS_URS_2025_02/998276101" TargetMode="External" /><Relationship Id="rId66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13154517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1213131" TargetMode="External" /><Relationship Id="rId8" Type="http://schemas.openxmlformats.org/officeDocument/2006/relationships/hyperlink" Target="https://podminky.urs.cz/item/CS_URS_2025_02/132254206" TargetMode="External" /><Relationship Id="rId9" Type="http://schemas.openxmlformats.org/officeDocument/2006/relationships/hyperlink" Target="https://podminky.urs.cz/item/CS_URS_2025_02/151101102" TargetMode="External" /><Relationship Id="rId10" Type="http://schemas.openxmlformats.org/officeDocument/2006/relationships/hyperlink" Target="https://podminky.urs.cz/item/CS_URS_2025_02/151101112" TargetMode="External" /><Relationship Id="rId11" Type="http://schemas.openxmlformats.org/officeDocument/2006/relationships/hyperlink" Target="https://podminky.urs.cz/item/CS_URS_2025_02/151501501" TargetMode="External" /><Relationship Id="rId12" Type="http://schemas.openxmlformats.org/officeDocument/2006/relationships/hyperlink" Target="https://podminky.urs.cz/item/CS_URS_2025_02/162551108" TargetMode="External" /><Relationship Id="rId13" Type="http://schemas.openxmlformats.org/officeDocument/2006/relationships/hyperlink" Target="https://podminky.urs.cz/item/CS_URS_2025_02/162751117" TargetMode="External" /><Relationship Id="rId14" Type="http://schemas.openxmlformats.org/officeDocument/2006/relationships/hyperlink" Target="https://podminky.urs.cz/item/CS_URS_2025_02/162751119" TargetMode="External" /><Relationship Id="rId15" Type="http://schemas.openxmlformats.org/officeDocument/2006/relationships/hyperlink" Target="https://podminky.urs.cz/item/CS_URS_2025_02/171251101" TargetMode="External" /><Relationship Id="rId16" Type="http://schemas.openxmlformats.org/officeDocument/2006/relationships/hyperlink" Target="https://podminky.urs.cz/item/CS_URS_2025_02/171251109" TargetMode="External" /><Relationship Id="rId17" Type="http://schemas.openxmlformats.org/officeDocument/2006/relationships/hyperlink" Target="https://podminky.urs.cz/item/CS_URS_2025_02/174111101" TargetMode="External" /><Relationship Id="rId18" Type="http://schemas.openxmlformats.org/officeDocument/2006/relationships/hyperlink" Target="https://podminky.urs.cz/item/CS_URS_2025_02/174151101" TargetMode="External" /><Relationship Id="rId19" Type="http://schemas.openxmlformats.org/officeDocument/2006/relationships/hyperlink" Target="https://podminky.urs.cz/item/CS_URS_2025_02/175151101" TargetMode="External" /><Relationship Id="rId20" Type="http://schemas.openxmlformats.org/officeDocument/2006/relationships/hyperlink" Target="https://podminky.urs.cz/item/CS_URS_2025_02/171201231" TargetMode="External" /><Relationship Id="rId21" Type="http://schemas.openxmlformats.org/officeDocument/2006/relationships/hyperlink" Target="https://podminky.urs.cz/item/CS_URS_2025_02/181152302" TargetMode="External" /><Relationship Id="rId22" Type="http://schemas.openxmlformats.org/officeDocument/2006/relationships/hyperlink" Target="https://podminky.urs.cz/item/CS_URS_2025_02/212750101" TargetMode="External" /><Relationship Id="rId23" Type="http://schemas.openxmlformats.org/officeDocument/2006/relationships/hyperlink" Target="https://podminky.urs.cz/item/CS_URS_2025_02/212972112" TargetMode="External" /><Relationship Id="rId24" Type="http://schemas.openxmlformats.org/officeDocument/2006/relationships/hyperlink" Target="https://podminky.urs.cz/item/CS_URS_2025_02/452112112" TargetMode="External" /><Relationship Id="rId25" Type="http://schemas.openxmlformats.org/officeDocument/2006/relationships/hyperlink" Target="https://podminky.urs.cz/item/CS_URS_2025_02/564871016" TargetMode="External" /><Relationship Id="rId26" Type="http://schemas.openxmlformats.org/officeDocument/2006/relationships/hyperlink" Target="https://podminky.urs.cz/item/CS_URS_2025_02/573111112" TargetMode="External" /><Relationship Id="rId27" Type="http://schemas.openxmlformats.org/officeDocument/2006/relationships/hyperlink" Target="https://podminky.urs.cz/item/CS_URS_2025_02/565165102" TargetMode="External" /><Relationship Id="rId28" Type="http://schemas.openxmlformats.org/officeDocument/2006/relationships/hyperlink" Target="https://podminky.urs.cz/item/CS_URS_2025_02/565155101" TargetMode="External" /><Relationship Id="rId29" Type="http://schemas.openxmlformats.org/officeDocument/2006/relationships/hyperlink" Target="https://podminky.urs.cz/item/CS_URS_2025_02/573211109" TargetMode="External" /><Relationship Id="rId30" Type="http://schemas.openxmlformats.org/officeDocument/2006/relationships/hyperlink" Target="https://podminky.urs.cz/item/CS_URS_2025_02/577155012" TargetMode="External" /><Relationship Id="rId31" Type="http://schemas.openxmlformats.org/officeDocument/2006/relationships/hyperlink" Target="https://podminky.urs.cz/item/CS_URS_2025_02/573211107" TargetMode="External" /><Relationship Id="rId32" Type="http://schemas.openxmlformats.org/officeDocument/2006/relationships/hyperlink" Target="https://podminky.urs.cz/item/CS_URS_2025_02/577134011" TargetMode="External" /><Relationship Id="rId33" Type="http://schemas.openxmlformats.org/officeDocument/2006/relationships/hyperlink" Target="https://podminky.urs.cz/item/CS_URS_2025_02/871360420" TargetMode="External" /><Relationship Id="rId34" Type="http://schemas.openxmlformats.org/officeDocument/2006/relationships/hyperlink" Target="https://podminky.urs.cz/item/CS_URS_2025_02/892381111" TargetMode="External" /><Relationship Id="rId35" Type="http://schemas.openxmlformats.org/officeDocument/2006/relationships/hyperlink" Target="https://podminky.urs.cz/item/CS_URS_2025_02/894410101" TargetMode="External" /><Relationship Id="rId36" Type="http://schemas.openxmlformats.org/officeDocument/2006/relationships/hyperlink" Target="https://podminky.urs.cz/item/CS_URS_2025_02/894410211" TargetMode="External" /><Relationship Id="rId37" Type="http://schemas.openxmlformats.org/officeDocument/2006/relationships/hyperlink" Target="https://podminky.urs.cz/item/CS_URS_2025_02/894410212" TargetMode="External" /><Relationship Id="rId38" Type="http://schemas.openxmlformats.org/officeDocument/2006/relationships/hyperlink" Target="https://podminky.urs.cz/item/CS_URS_2025_02/894410213" TargetMode="External" /><Relationship Id="rId39" Type="http://schemas.openxmlformats.org/officeDocument/2006/relationships/hyperlink" Target="https://podminky.urs.cz/item/CS_URS_2025_02/894410232" TargetMode="External" /><Relationship Id="rId40" Type="http://schemas.openxmlformats.org/officeDocument/2006/relationships/hyperlink" Target="https://podminky.urs.cz/item/CS_URS_2025_02/899104112" TargetMode="External" /><Relationship Id="rId41" Type="http://schemas.openxmlformats.org/officeDocument/2006/relationships/hyperlink" Target="https://podminky.urs.cz/item/CS_URS_2025_02/899623151" TargetMode="External" /><Relationship Id="rId42" Type="http://schemas.openxmlformats.org/officeDocument/2006/relationships/hyperlink" Target="https://podminky.urs.cz/item/CS_URS_2025_02/899722113" TargetMode="External" /><Relationship Id="rId43" Type="http://schemas.openxmlformats.org/officeDocument/2006/relationships/hyperlink" Target="https://podminky.urs.cz/item/CS_URS_2025_02/919112233" TargetMode="External" /><Relationship Id="rId44" Type="http://schemas.openxmlformats.org/officeDocument/2006/relationships/hyperlink" Target="https://podminky.urs.cz/item/CS_URS_2025_02/919122132" TargetMode="External" /><Relationship Id="rId45" Type="http://schemas.openxmlformats.org/officeDocument/2006/relationships/hyperlink" Target="https://podminky.urs.cz/item/CS_URS_2025_02/919735111" TargetMode="External" /><Relationship Id="rId46" Type="http://schemas.openxmlformats.org/officeDocument/2006/relationships/hyperlink" Target="https://podminky.urs.cz/item/CS_URS_2025_02/919735112" TargetMode="External" /><Relationship Id="rId47" Type="http://schemas.openxmlformats.org/officeDocument/2006/relationships/hyperlink" Target="https://podminky.urs.cz/item/CS_URS_2025_02/997013501" TargetMode="External" /><Relationship Id="rId48" Type="http://schemas.openxmlformats.org/officeDocument/2006/relationships/hyperlink" Target="https://podminky.urs.cz/item/CS_URS_2025_02/997013509" TargetMode="External" /><Relationship Id="rId49" Type="http://schemas.openxmlformats.org/officeDocument/2006/relationships/hyperlink" Target="https://podminky.urs.cz/item/CS_URS_2025_02/997013511" TargetMode="External" /><Relationship Id="rId50" Type="http://schemas.openxmlformats.org/officeDocument/2006/relationships/hyperlink" Target="https://podminky.urs.cz/item/CS_URS_2025_02/997013873" TargetMode="External" /><Relationship Id="rId51" Type="http://schemas.openxmlformats.org/officeDocument/2006/relationships/hyperlink" Target="https://podminky.urs.cz/item/CS_URS_2025_02/997013875" TargetMode="External" /><Relationship Id="rId52" Type="http://schemas.openxmlformats.org/officeDocument/2006/relationships/hyperlink" Target="https://podminky.urs.cz/item/CS_URS_2025_02/998276101" TargetMode="External" /><Relationship Id="rId53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7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1213131" TargetMode="External" /><Relationship Id="rId8" Type="http://schemas.openxmlformats.org/officeDocument/2006/relationships/hyperlink" Target="https://podminky.urs.cz/item/CS_URS_2025_02/132254206" TargetMode="External" /><Relationship Id="rId9" Type="http://schemas.openxmlformats.org/officeDocument/2006/relationships/hyperlink" Target="https://podminky.urs.cz/item/CS_URS_2025_02/151101102" TargetMode="External" /><Relationship Id="rId10" Type="http://schemas.openxmlformats.org/officeDocument/2006/relationships/hyperlink" Target="https://podminky.urs.cz/item/CS_URS_2025_02/151101112" TargetMode="External" /><Relationship Id="rId11" Type="http://schemas.openxmlformats.org/officeDocument/2006/relationships/hyperlink" Target="https://podminky.urs.cz/item/CS_URS_2025_02/151501501" TargetMode="External" /><Relationship Id="rId12" Type="http://schemas.openxmlformats.org/officeDocument/2006/relationships/hyperlink" Target="https://podminky.urs.cz/item/CS_URS_2025_02/162551108" TargetMode="External" /><Relationship Id="rId13" Type="http://schemas.openxmlformats.org/officeDocument/2006/relationships/hyperlink" Target="https://podminky.urs.cz/item/CS_URS_2025_02/162751117" TargetMode="External" /><Relationship Id="rId14" Type="http://schemas.openxmlformats.org/officeDocument/2006/relationships/hyperlink" Target="https://podminky.urs.cz/item/CS_URS_2025_02/162751119" TargetMode="External" /><Relationship Id="rId15" Type="http://schemas.openxmlformats.org/officeDocument/2006/relationships/hyperlink" Target="https://podminky.urs.cz/item/CS_URS_2025_02/171251101" TargetMode="External" /><Relationship Id="rId16" Type="http://schemas.openxmlformats.org/officeDocument/2006/relationships/hyperlink" Target="https://podminky.urs.cz/item/CS_URS_2025_02/171251109" TargetMode="External" /><Relationship Id="rId17" Type="http://schemas.openxmlformats.org/officeDocument/2006/relationships/hyperlink" Target="https://podminky.urs.cz/item/CS_URS_2025_02/174111101" TargetMode="External" /><Relationship Id="rId18" Type="http://schemas.openxmlformats.org/officeDocument/2006/relationships/hyperlink" Target="https://podminky.urs.cz/item/CS_URS_2025_02/174151101" TargetMode="External" /><Relationship Id="rId19" Type="http://schemas.openxmlformats.org/officeDocument/2006/relationships/hyperlink" Target="https://podminky.urs.cz/item/CS_URS_2025_02/175151101" TargetMode="External" /><Relationship Id="rId20" Type="http://schemas.openxmlformats.org/officeDocument/2006/relationships/hyperlink" Target="https://podminky.urs.cz/item/CS_URS_2025_02/171201231" TargetMode="External" /><Relationship Id="rId21" Type="http://schemas.openxmlformats.org/officeDocument/2006/relationships/hyperlink" Target="https://podminky.urs.cz/item/CS_URS_2025_02/181152302" TargetMode="External" /><Relationship Id="rId22" Type="http://schemas.openxmlformats.org/officeDocument/2006/relationships/hyperlink" Target="https://podminky.urs.cz/item/CS_URS_2025_02/181351005" TargetMode="External" /><Relationship Id="rId23" Type="http://schemas.openxmlformats.org/officeDocument/2006/relationships/hyperlink" Target="https://podminky.urs.cz/item/CS_URS_2025_02/181411131" TargetMode="External" /><Relationship Id="rId24" Type="http://schemas.openxmlformats.org/officeDocument/2006/relationships/hyperlink" Target="https://podminky.urs.cz/item/CS_URS_2025_02/184813511" TargetMode="External" /><Relationship Id="rId25" Type="http://schemas.openxmlformats.org/officeDocument/2006/relationships/hyperlink" Target="https://podminky.urs.cz/item/CS_URS_2025_02/185802113" TargetMode="External" /><Relationship Id="rId26" Type="http://schemas.openxmlformats.org/officeDocument/2006/relationships/hyperlink" Target="https://podminky.urs.cz/item/CS_URS_2025_02/185803111" TargetMode="External" /><Relationship Id="rId27" Type="http://schemas.openxmlformats.org/officeDocument/2006/relationships/hyperlink" Target="https://podminky.urs.cz/item/CS_URS_2025_02/185804312" TargetMode="External" /><Relationship Id="rId28" Type="http://schemas.openxmlformats.org/officeDocument/2006/relationships/hyperlink" Target="https://podminky.urs.cz/item/CS_URS_2025_02/185851121" TargetMode="External" /><Relationship Id="rId29" Type="http://schemas.openxmlformats.org/officeDocument/2006/relationships/hyperlink" Target="https://podminky.urs.cz/item/CS_URS_2025_02/185851129" TargetMode="External" /><Relationship Id="rId30" Type="http://schemas.openxmlformats.org/officeDocument/2006/relationships/hyperlink" Target="https://podminky.urs.cz/item/CS_URS_2025_02/212750101" TargetMode="External" /><Relationship Id="rId31" Type="http://schemas.openxmlformats.org/officeDocument/2006/relationships/hyperlink" Target="https://podminky.urs.cz/item/CS_URS_2025_02/212972112" TargetMode="External" /><Relationship Id="rId32" Type="http://schemas.openxmlformats.org/officeDocument/2006/relationships/hyperlink" Target="https://podminky.urs.cz/item/CS_URS_2025_02/452112112" TargetMode="External" /><Relationship Id="rId33" Type="http://schemas.openxmlformats.org/officeDocument/2006/relationships/hyperlink" Target="https://podminky.urs.cz/item/CS_URS_2025_02/564871016" TargetMode="External" /><Relationship Id="rId34" Type="http://schemas.openxmlformats.org/officeDocument/2006/relationships/hyperlink" Target="https://podminky.urs.cz/item/CS_URS_2025_02/573111112" TargetMode="External" /><Relationship Id="rId35" Type="http://schemas.openxmlformats.org/officeDocument/2006/relationships/hyperlink" Target="https://podminky.urs.cz/item/CS_URS_2025_02/565165102" TargetMode="External" /><Relationship Id="rId36" Type="http://schemas.openxmlformats.org/officeDocument/2006/relationships/hyperlink" Target="https://podminky.urs.cz/item/CS_URS_2025_02/573211109" TargetMode="External" /><Relationship Id="rId37" Type="http://schemas.openxmlformats.org/officeDocument/2006/relationships/hyperlink" Target="https://podminky.urs.cz/item/CS_URS_2025_02/577155012" TargetMode="External" /><Relationship Id="rId38" Type="http://schemas.openxmlformats.org/officeDocument/2006/relationships/hyperlink" Target="https://podminky.urs.cz/item/CS_URS_2025_02/573211107" TargetMode="External" /><Relationship Id="rId39" Type="http://schemas.openxmlformats.org/officeDocument/2006/relationships/hyperlink" Target="https://podminky.urs.cz/item/CS_URS_2025_02/577134011" TargetMode="External" /><Relationship Id="rId40" Type="http://schemas.openxmlformats.org/officeDocument/2006/relationships/hyperlink" Target="https://podminky.urs.cz/item/CS_URS_2025_02/871360420" TargetMode="External" /><Relationship Id="rId41" Type="http://schemas.openxmlformats.org/officeDocument/2006/relationships/hyperlink" Target="https://podminky.urs.cz/item/CS_URS_2025_02/892381111" TargetMode="External" /><Relationship Id="rId42" Type="http://schemas.openxmlformats.org/officeDocument/2006/relationships/hyperlink" Target="https://podminky.urs.cz/item/CS_URS_2025_02/894410101" TargetMode="External" /><Relationship Id="rId43" Type="http://schemas.openxmlformats.org/officeDocument/2006/relationships/hyperlink" Target="https://podminky.urs.cz/item/CS_URS_2025_02/894410211" TargetMode="External" /><Relationship Id="rId44" Type="http://schemas.openxmlformats.org/officeDocument/2006/relationships/hyperlink" Target="https://podminky.urs.cz/item/CS_URS_2025_02/894410212" TargetMode="External" /><Relationship Id="rId45" Type="http://schemas.openxmlformats.org/officeDocument/2006/relationships/hyperlink" Target="https://podminky.urs.cz/item/CS_URS_2025_02/894410213" TargetMode="External" /><Relationship Id="rId46" Type="http://schemas.openxmlformats.org/officeDocument/2006/relationships/hyperlink" Target="https://podminky.urs.cz/item/CS_URS_2025_02/894410232" TargetMode="External" /><Relationship Id="rId47" Type="http://schemas.openxmlformats.org/officeDocument/2006/relationships/hyperlink" Target="https://podminky.urs.cz/item/CS_URS_2025_02/899104112" TargetMode="External" /><Relationship Id="rId48" Type="http://schemas.openxmlformats.org/officeDocument/2006/relationships/hyperlink" Target="https://podminky.urs.cz/item/CS_URS_2025_02/899623151" TargetMode="External" /><Relationship Id="rId49" Type="http://schemas.openxmlformats.org/officeDocument/2006/relationships/hyperlink" Target="https://podminky.urs.cz/item/CS_URS_2025_02/899722113" TargetMode="External" /><Relationship Id="rId50" Type="http://schemas.openxmlformats.org/officeDocument/2006/relationships/hyperlink" Target="https://podminky.urs.cz/item/CS_URS_2025_02/919112233" TargetMode="External" /><Relationship Id="rId51" Type="http://schemas.openxmlformats.org/officeDocument/2006/relationships/hyperlink" Target="https://podminky.urs.cz/item/CS_URS_2025_02/919122132" TargetMode="External" /><Relationship Id="rId52" Type="http://schemas.openxmlformats.org/officeDocument/2006/relationships/hyperlink" Target="https://podminky.urs.cz/item/CS_URS_2025_02/919735111" TargetMode="External" /><Relationship Id="rId53" Type="http://schemas.openxmlformats.org/officeDocument/2006/relationships/hyperlink" Target="https://podminky.urs.cz/item/CS_URS_2025_02/919735112" TargetMode="External" /><Relationship Id="rId54" Type="http://schemas.openxmlformats.org/officeDocument/2006/relationships/hyperlink" Target="https://podminky.urs.cz/item/CS_URS_2025_02/997013501" TargetMode="External" /><Relationship Id="rId55" Type="http://schemas.openxmlformats.org/officeDocument/2006/relationships/hyperlink" Target="https://podminky.urs.cz/item/CS_URS_2025_02/997013509" TargetMode="External" /><Relationship Id="rId56" Type="http://schemas.openxmlformats.org/officeDocument/2006/relationships/hyperlink" Target="https://podminky.urs.cz/item/CS_URS_2025_02/997013511" TargetMode="External" /><Relationship Id="rId57" Type="http://schemas.openxmlformats.org/officeDocument/2006/relationships/hyperlink" Target="https://podminky.urs.cz/item/CS_URS_2025_02/997013873" TargetMode="External" /><Relationship Id="rId58" Type="http://schemas.openxmlformats.org/officeDocument/2006/relationships/hyperlink" Target="https://podminky.urs.cz/item/CS_URS_2025_02/997013875" TargetMode="External" /><Relationship Id="rId59" Type="http://schemas.openxmlformats.org/officeDocument/2006/relationships/hyperlink" Target="https://podminky.urs.cz/item/CS_URS_2025_02/998276101" TargetMode="External" /><Relationship Id="rId60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6023" TargetMode="External" /><Relationship Id="rId2" Type="http://schemas.openxmlformats.org/officeDocument/2006/relationships/hyperlink" Target="https://podminky.urs.cz/item/CS_URS_2025_02/113107322" TargetMode="External" /><Relationship Id="rId3" Type="http://schemas.openxmlformats.org/officeDocument/2006/relationships/hyperlink" Target="https://podminky.urs.cz/item/CS_URS_2025_02/113107323" TargetMode="External" /><Relationship Id="rId4" Type="http://schemas.openxmlformats.org/officeDocument/2006/relationships/hyperlink" Target="https://podminky.urs.cz/item/CS_URS_2025_02/113154512" TargetMode="External" /><Relationship Id="rId5" Type="http://schemas.openxmlformats.org/officeDocument/2006/relationships/hyperlink" Target="https://podminky.urs.cz/item/CS_URS_2025_02/113154514" TargetMode="External" /><Relationship Id="rId6" Type="http://schemas.openxmlformats.org/officeDocument/2006/relationships/hyperlink" Target="https://podminky.urs.cz/item/CS_URS_2025_02/113154515" TargetMode="External" /><Relationship Id="rId7" Type="http://schemas.openxmlformats.org/officeDocument/2006/relationships/hyperlink" Target="https://podminky.urs.cz/item/CS_URS_2025_02/121151105" TargetMode="External" /><Relationship Id="rId8" Type="http://schemas.openxmlformats.org/officeDocument/2006/relationships/hyperlink" Target="https://podminky.urs.cz/item/CS_URS_2025_02/122251403" TargetMode="External" /><Relationship Id="rId9" Type="http://schemas.openxmlformats.org/officeDocument/2006/relationships/hyperlink" Target="https://podminky.urs.cz/item/CS_URS_2025_02/131213131" TargetMode="External" /><Relationship Id="rId10" Type="http://schemas.openxmlformats.org/officeDocument/2006/relationships/hyperlink" Target="https://podminky.urs.cz/item/CS_URS_2025_02/132254206" TargetMode="External" /><Relationship Id="rId11" Type="http://schemas.openxmlformats.org/officeDocument/2006/relationships/hyperlink" Target="https://podminky.urs.cz/item/CS_URS_2025_02/151101102" TargetMode="External" /><Relationship Id="rId12" Type="http://schemas.openxmlformats.org/officeDocument/2006/relationships/hyperlink" Target="https://podminky.urs.cz/item/CS_URS_2025_02/151101112" TargetMode="External" /><Relationship Id="rId13" Type="http://schemas.openxmlformats.org/officeDocument/2006/relationships/hyperlink" Target="https://podminky.urs.cz/item/CS_URS_2025_02/151501501" TargetMode="External" /><Relationship Id="rId14" Type="http://schemas.openxmlformats.org/officeDocument/2006/relationships/hyperlink" Target="https://podminky.urs.cz/item/CS_URS_2025_02/162551108" TargetMode="External" /><Relationship Id="rId15" Type="http://schemas.openxmlformats.org/officeDocument/2006/relationships/hyperlink" Target="https://podminky.urs.cz/item/CS_URS_2025_02/162751117" TargetMode="External" /><Relationship Id="rId16" Type="http://schemas.openxmlformats.org/officeDocument/2006/relationships/hyperlink" Target="https://podminky.urs.cz/item/CS_URS_2025_02/162751119" TargetMode="External" /><Relationship Id="rId17" Type="http://schemas.openxmlformats.org/officeDocument/2006/relationships/hyperlink" Target="https://podminky.urs.cz/item/CS_URS_2025_02/171251101" TargetMode="External" /><Relationship Id="rId18" Type="http://schemas.openxmlformats.org/officeDocument/2006/relationships/hyperlink" Target="https://podminky.urs.cz/item/CS_URS_2025_02/171251109" TargetMode="External" /><Relationship Id="rId19" Type="http://schemas.openxmlformats.org/officeDocument/2006/relationships/hyperlink" Target="https://podminky.urs.cz/item/CS_URS_2025_02/174111101" TargetMode="External" /><Relationship Id="rId20" Type="http://schemas.openxmlformats.org/officeDocument/2006/relationships/hyperlink" Target="https://podminky.urs.cz/item/CS_URS_2025_02/174151101" TargetMode="External" /><Relationship Id="rId21" Type="http://schemas.openxmlformats.org/officeDocument/2006/relationships/hyperlink" Target="https://podminky.urs.cz/item/CS_URS_2025_02/175151101" TargetMode="External" /><Relationship Id="rId22" Type="http://schemas.openxmlformats.org/officeDocument/2006/relationships/hyperlink" Target="https://podminky.urs.cz/item/CS_URS_2025_02/171201231" TargetMode="External" /><Relationship Id="rId23" Type="http://schemas.openxmlformats.org/officeDocument/2006/relationships/hyperlink" Target="https://podminky.urs.cz/item/CS_URS_2025_02/181152302" TargetMode="External" /><Relationship Id="rId24" Type="http://schemas.openxmlformats.org/officeDocument/2006/relationships/hyperlink" Target="https://podminky.urs.cz/item/CS_URS_2025_02/181351005" TargetMode="External" /><Relationship Id="rId25" Type="http://schemas.openxmlformats.org/officeDocument/2006/relationships/hyperlink" Target="https://podminky.urs.cz/item/CS_URS_2025_02/181411131" TargetMode="External" /><Relationship Id="rId26" Type="http://schemas.openxmlformats.org/officeDocument/2006/relationships/hyperlink" Target="https://podminky.urs.cz/item/CS_URS_2025_02/184813511" TargetMode="External" /><Relationship Id="rId27" Type="http://schemas.openxmlformats.org/officeDocument/2006/relationships/hyperlink" Target="https://podminky.urs.cz/item/CS_URS_2025_02/185802113" TargetMode="External" /><Relationship Id="rId28" Type="http://schemas.openxmlformats.org/officeDocument/2006/relationships/hyperlink" Target="https://podminky.urs.cz/item/CS_URS_2025_02/185803111" TargetMode="External" /><Relationship Id="rId29" Type="http://schemas.openxmlformats.org/officeDocument/2006/relationships/hyperlink" Target="https://podminky.urs.cz/item/CS_URS_2025_02/185804312" TargetMode="External" /><Relationship Id="rId30" Type="http://schemas.openxmlformats.org/officeDocument/2006/relationships/hyperlink" Target="https://podminky.urs.cz/item/CS_URS_2025_02/185851121" TargetMode="External" /><Relationship Id="rId31" Type="http://schemas.openxmlformats.org/officeDocument/2006/relationships/hyperlink" Target="https://podminky.urs.cz/item/CS_URS_2025_02/185851129" TargetMode="External" /><Relationship Id="rId32" Type="http://schemas.openxmlformats.org/officeDocument/2006/relationships/hyperlink" Target="https://podminky.urs.cz/item/CS_URS_2025_02/212750101" TargetMode="External" /><Relationship Id="rId33" Type="http://schemas.openxmlformats.org/officeDocument/2006/relationships/hyperlink" Target="https://podminky.urs.cz/item/CS_URS_2025_02/212972112" TargetMode="External" /><Relationship Id="rId34" Type="http://schemas.openxmlformats.org/officeDocument/2006/relationships/hyperlink" Target="https://podminky.urs.cz/item/CS_URS_2025_02/452112112" TargetMode="External" /><Relationship Id="rId35" Type="http://schemas.openxmlformats.org/officeDocument/2006/relationships/hyperlink" Target="https://podminky.urs.cz/item/CS_URS_2025_02/564871016" TargetMode="External" /><Relationship Id="rId36" Type="http://schemas.openxmlformats.org/officeDocument/2006/relationships/hyperlink" Target="https://podminky.urs.cz/item/CS_URS_2025_02/573111112" TargetMode="External" /><Relationship Id="rId37" Type="http://schemas.openxmlformats.org/officeDocument/2006/relationships/hyperlink" Target="https://podminky.urs.cz/item/CS_URS_2025_02/565155101" TargetMode="External" /><Relationship Id="rId38" Type="http://schemas.openxmlformats.org/officeDocument/2006/relationships/hyperlink" Target="https://podminky.urs.cz/item/CS_URS_2025_02/573211109" TargetMode="External" /><Relationship Id="rId39" Type="http://schemas.openxmlformats.org/officeDocument/2006/relationships/hyperlink" Target="https://podminky.urs.cz/item/CS_URS_2025_02/577155012" TargetMode="External" /><Relationship Id="rId40" Type="http://schemas.openxmlformats.org/officeDocument/2006/relationships/hyperlink" Target="https://podminky.urs.cz/item/CS_URS_2025_02/573211107" TargetMode="External" /><Relationship Id="rId41" Type="http://schemas.openxmlformats.org/officeDocument/2006/relationships/hyperlink" Target="https://podminky.urs.cz/item/CS_URS_2025_02/577134011" TargetMode="External" /><Relationship Id="rId42" Type="http://schemas.openxmlformats.org/officeDocument/2006/relationships/hyperlink" Target="https://podminky.urs.cz/item/CS_URS_2025_02/596211110" TargetMode="External" /><Relationship Id="rId43" Type="http://schemas.openxmlformats.org/officeDocument/2006/relationships/hyperlink" Target="https://podminky.urs.cz/item/CS_URS_2025_02/871360420" TargetMode="External" /><Relationship Id="rId44" Type="http://schemas.openxmlformats.org/officeDocument/2006/relationships/hyperlink" Target="https://podminky.urs.cz/item/CS_URS_2025_02/892381111" TargetMode="External" /><Relationship Id="rId45" Type="http://schemas.openxmlformats.org/officeDocument/2006/relationships/hyperlink" Target="https://podminky.urs.cz/item/CS_URS_2025_02/894410101" TargetMode="External" /><Relationship Id="rId46" Type="http://schemas.openxmlformats.org/officeDocument/2006/relationships/hyperlink" Target="https://podminky.urs.cz/item/CS_URS_2025_02/894410211" TargetMode="External" /><Relationship Id="rId47" Type="http://schemas.openxmlformats.org/officeDocument/2006/relationships/hyperlink" Target="https://podminky.urs.cz/item/CS_URS_2025_02/894410212" TargetMode="External" /><Relationship Id="rId48" Type="http://schemas.openxmlformats.org/officeDocument/2006/relationships/hyperlink" Target="https://podminky.urs.cz/item/CS_URS_2025_02/894410213" TargetMode="External" /><Relationship Id="rId49" Type="http://schemas.openxmlformats.org/officeDocument/2006/relationships/hyperlink" Target="https://podminky.urs.cz/item/CS_URS_2025_02/894410232" TargetMode="External" /><Relationship Id="rId50" Type="http://schemas.openxmlformats.org/officeDocument/2006/relationships/hyperlink" Target="https://podminky.urs.cz/item/CS_URS_2025_02/899104112" TargetMode="External" /><Relationship Id="rId51" Type="http://schemas.openxmlformats.org/officeDocument/2006/relationships/hyperlink" Target="https://podminky.urs.cz/item/CS_URS_2025_02/899623151" TargetMode="External" /><Relationship Id="rId52" Type="http://schemas.openxmlformats.org/officeDocument/2006/relationships/hyperlink" Target="https://podminky.urs.cz/item/CS_URS_2025_02/899722113" TargetMode="External" /><Relationship Id="rId53" Type="http://schemas.openxmlformats.org/officeDocument/2006/relationships/hyperlink" Target="https://podminky.urs.cz/item/CS_URS_2025_02/919112233" TargetMode="External" /><Relationship Id="rId54" Type="http://schemas.openxmlformats.org/officeDocument/2006/relationships/hyperlink" Target="https://podminky.urs.cz/item/CS_URS_2025_02/919122132" TargetMode="External" /><Relationship Id="rId55" Type="http://schemas.openxmlformats.org/officeDocument/2006/relationships/hyperlink" Target="https://podminky.urs.cz/item/CS_URS_2025_02/919735111" TargetMode="External" /><Relationship Id="rId56" Type="http://schemas.openxmlformats.org/officeDocument/2006/relationships/hyperlink" Target="https://podminky.urs.cz/item/CS_URS_2025_02/919735112" TargetMode="External" /><Relationship Id="rId57" Type="http://schemas.openxmlformats.org/officeDocument/2006/relationships/hyperlink" Target="https://podminky.urs.cz/item/CS_URS_2025_02/997013501" TargetMode="External" /><Relationship Id="rId58" Type="http://schemas.openxmlformats.org/officeDocument/2006/relationships/hyperlink" Target="https://podminky.urs.cz/item/CS_URS_2025_02/997013509" TargetMode="External" /><Relationship Id="rId59" Type="http://schemas.openxmlformats.org/officeDocument/2006/relationships/hyperlink" Target="https://podminky.urs.cz/item/CS_URS_2025_02/997013511" TargetMode="External" /><Relationship Id="rId60" Type="http://schemas.openxmlformats.org/officeDocument/2006/relationships/hyperlink" Target="https://podminky.urs.cz/item/CS_URS_2025_02/997013861" TargetMode="External" /><Relationship Id="rId61" Type="http://schemas.openxmlformats.org/officeDocument/2006/relationships/hyperlink" Target="https://podminky.urs.cz/item/CS_URS_2025_02/997013873" TargetMode="External" /><Relationship Id="rId62" Type="http://schemas.openxmlformats.org/officeDocument/2006/relationships/hyperlink" Target="https://podminky.urs.cz/item/CS_URS_2025_02/997013875" TargetMode="External" /><Relationship Id="rId63" Type="http://schemas.openxmlformats.org/officeDocument/2006/relationships/hyperlink" Target="https://podminky.urs.cz/item/CS_URS_2025_02/998276101" TargetMode="External" /><Relationship Id="rId64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5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71201231" TargetMode="External" /><Relationship Id="rId19" Type="http://schemas.openxmlformats.org/officeDocument/2006/relationships/hyperlink" Target="https://podminky.urs.cz/item/CS_URS_2025_02/181152302" TargetMode="External" /><Relationship Id="rId20" Type="http://schemas.openxmlformats.org/officeDocument/2006/relationships/hyperlink" Target="https://podminky.urs.cz/item/CS_URS_2025_02/181351005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4813511" TargetMode="External" /><Relationship Id="rId23" Type="http://schemas.openxmlformats.org/officeDocument/2006/relationships/hyperlink" Target="https://podminky.urs.cz/item/CS_URS_2025_02/185802113" TargetMode="External" /><Relationship Id="rId24" Type="http://schemas.openxmlformats.org/officeDocument/2006/relationships/hyperlink" Target="https://podminky.urs.cz/item/CS_URS_2025_02/185803111" TargetMode="External" /><Relationship Id="rId25" Type="http://schemas.openxmlformats.org/officeDocument/2006/relationships/hyperlink" Target="https://podminky.urs.cz/item/CS_URS_2025_02/185804312" TargetMode="External" /><Relationship Id="rId26" Type="http://schemas.openxmlformats.org/officeDocument/2006/relationships/hyperlink" Target="https://podminky.urs.cz/item/CS_URS_2025_02/185851121" TargetMode="External" /><Relationship Id="rId27" Type="http://schemas.openxmlformats.org/officeDocument/2006/relationships/hyperlink" Target="https://podminky.urs.cz/item/CS_URS_2025_02/185851129" TargetMode="External" /><Relationship Id="rId28" Type="http://schemas.openxmlformats.org/officeDocument/2006/relationships/hyperlink" Target="https://podminky.urs.cz/item/CS_URS_2025_02/212750101" TargetMode="External" /><Relationship Id="rId29" Type="http://schemas.openxmlformats.org/officeDocument/2006/relationships/hyperlink" Target="https://podminky.urs.cz/item/CS_URS_2025_02/212972112" TargetMode="External" /><Relationship Id="rId30" Type="http://schemas.openxmlformats.org/officeDocument/2006/relationships/hyperlink" Target="https://podminky.urs.cz/item/CS_URS_2025_02/564871016" TargetMode="External" /><Relationship Id="rId31" Type="http://schemas.openxmlformats.org/officeDocument/2006/relationships/hyperlink" Target="https://podminky.urs.cz/item/CS_URS_2025_02/573111112" TargetMode="External" /><Relationship Id="rId32" Type="http://schemas.openxmlformats.org/officeDocument/2006/relationships/hyperlink" Target="https://podminky.urs.cz/item/CS_URS_2025_02/565155101" TargetMode="External" /><Relationship Id="rId33" Type="http://schemas.openxmlformats.org/officeDocument/2006/relationships/hyperlink" Target="https://podminky.urs.cz/item/CS_URS_2025_02/573211109" TargetMode="External" /><Relationship Id="rId34" Type="http://schemas.openxmlformats.org/officeDocument/2006/relationships/hyperlink" Target="https://podminky.urs.cz/item/CS_URS_2025_02/577155012" TargetMode="External" /><Relationship Id="rId35" Type="http://schemas.openxmlformats.org/officeDocument/2006/relationships/hyperlink" Target="https://podminky.urs.cz/item/CS_URS_2025_02/573211107" TargetMode="External" /><Relationship Id="rId36" Type="http://schemas.openxmlformats.org/officeDocument/2006/relationships/hyperlink" Target="https://podminky.urs.cz/item/CS_URS_2025_02/577134011" TargetMode="External" /><Relationship Id="rId37" Type="http://schemas.openxmlformats.org/officeDocument/2006/relationships/hyperlink" Target="https://podminky.urs.cz/item/CS_URS_2025_02/871313124" TargetMode="External" /><Relationship Id="rId38" Type="http://schemas.openxmlformats.org/officeDocument/2006/relationships/hyperlink" Target="https://podminky.urs.cz/item/CS_URS_2025_02/871353124" TargetMode="External" /><Relationship Id="rId39" Type="http://schemas.openxmlformats.org/officeDocument/2006/relationships/hyperlink" Target="https://podminky.urs.cz/item/CS_URS_2025_02/877370320" TargetMode="External" /><Relationship Id="rId40" Type="http://schemas.openxmlformats.org/officeDocument/2006/relationships/hyperlink" Target="https://podminky.urs.cz/item/CS_URS_2025_02/892241111" TargetMode="External" /><Relationship Id="rId41" Type="http://schemas.openxmlformats.org/officeDocument/2006/relationships/hyperlink" Target="https://podminky.urs.cz/item/CS_URS_2025_02/892381111" TargetMode="External" /><Relationship Id="rId42" Type="http://schemas.openxmlformats.org/officeDocument/2006/relationships/hyperlink" Target="https://podminky.urs.cz/item/CS_URS_2025_02/899722113" TargetMode="External" /><Relationship Id="rId43" Type="http://schemas.openxmlformats.org/officeDocument/2006/relationships/hyperlink" Target="https://podminky.urs.cz/item/CS_URS_2025_02/919112233" TargetMode="External" /><Relationship Id="rId44" Type="http://schemas.openxmlformats.org/officeDocument/2006/relationships/hyperlink" Target="https://podminky.urs.cz/item/CS_URS_2025_02/919122132" TargetMode="External" /><Relationship Id="rId45" Type="http://schemas.openxmlformats.org/officeDocument/2006/relationships/hyperlink" Target="https://podminky.urs.cz/item/CS_URS_2025_02/919735111" TargetMode="External" /><Relationship Id="rId46" Type="http://schemas.openxmlformats.org/officeDocument/2006/relationships/hyperlink" Target="https://podminky.urs.cz/item/CS_URS_2025_02/919735112" TargetMode="External" /><Relationship Id="rId47" Type="http://schemas.openxmlformats.org/officeDocument/2006/relationships/hyperlink" Target="https://podminky.urs.cz/item/CS_URS_2025_02/997013501" TargetMode="External" /><Relationship Id="rId48" Type="http://schemas.openxmlformats.org/officeDocument/2006/relationships/hyperlink" Target="https://podminky.urs.cz/item/CS_URS_2025_02/997013509" TargetMode="External" /><Relationship Id="rId49" Type="http://schemas.openxmlformats.org/officeDocument/2006/relationships/hyperlink" Target="https://podminky.urs.cz/item/CS_URS_2025_02/997013511" TargetMode="External" /><Relationship Id="rId50" Type="http://schemas.openxmlformats.org/officeDocument/2006/relationships/hyperlink" Target="https://podminky.urs.cz/item/CS_URS_2025_02/997013873" TargetMode="External" /><Relationship Id="rId51" Type="http://schemas.openxmlformats.org/officeDocument/2006/relationships/hyperlink" Target="https://podminky.urs.cz/item/CS_URS_2025_02/997013875" TargetMode="External" /><Relationship Id="rId52" Type="http://schemas.openxmlformats.org/officeDocument/2006/relationships/hyperlink" Target="https://podminky.urs.cz/item/CS_URS_2025_02/998276101" TargetMode="External" /><Relationship Id="rId53" Type="http://schemas.openxmlformats.org/officeDocument/2006/relationships/drawing" Target="../drawings/drawing15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5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71201231" TargetMode="External" /><Relationship Id="rId19" Type="http://schemas.openxmlformats.org/officeDocument/2006/relationships/hyperlink" Target="https://podminky.urs.cz/item/CS_URS_2025_02/181152302" TargetMode="External" /><Relationship Id="rId20" Type="http://schemas.openxmlformats.org/officeDocument/2006/relationships/hyperlink" Target="https://podminky.urs.cz/item/CS_URS_2025_02/181351005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4813511" TargetMode="External" /><Relationship Id="rId23" Type="http://schemas.openxmlformats.org/officeDocument/2006/relationships/hyperlink" Target="https://podminky.urs.cz/item/CS_URS_2025_02/185802113" TargetMode="External" /><Relationship Id="rId24" Type="http://schemas.openxmlformats.org/officeDocument/2006/relationships/hyperlink" Target="https://podminky.urs.cz/item/CS_URS_2025_02/185803111" TargetMode="External" /><Relationship Id="rId25" Type="http://schemas.openxmlformats.org/officeDocument/2006/relationships/hyperlink" Target="https://podminky.urs.cz/item/CS_URS_2025_02/185804312" TargetMode="External" /><Relationship Id="rId26" Type="http://schemas.openxmlformats.org/officeDocument/2006/relationships/hyperlink" Target="https://podminky.urs.cz/item/CS_URS_2025_02/185851121" TargetMode="External" /><Relationship Id="rId27" Type="http://schemas.openxmlformats.org/officeDocument/2006/relationships/hyperlink" Target="https://podminky.urs.cz/item/CS_URS_2025_02/185851129" TargetMode="External" /><Relationship Id="rId28" Type="http://schemas.openxmlformats.org/officeDocument/2006/relationships/hyperlink" Target="https://podminky.urs.cz/item/CS_URS_2025_02/212750101" TargetMode="External" /><Relationship Id="rId29" Type="http://schemas.openxmlformats.org/officeDocument/2006/relationships/hyperlink" Target="https://podminky.urs.cz/item/CS_URS_2025_02/212972112" TargetMode="External" /><Relationship Id="rId30" Type="http://schemas.openxmlformats.org/officeDocument/2006/relationships/hyperlink" Target="https://podminky.urs.cz/item/CS_URS_2025_02/564871016" TargetMode="External" /><Relationship Id="rId31" Type="http://schemas.openxmlformats.org/officeDocument/2006/relationships/hyperlink" Target="https://podminky.urs.cz/item/CS_URS_2025_02/573111112" TargetMode="External" /><Relationship Id="rId32" Type="http://schemas.openxmlformats.org/officeDocument/2006/relationships/hyperlink" Target="https://podminky.urs.cz/item/CS_URS_2025_02/565155101" TargetMode="External" /><Relationship Id="rId33" Type="http://schemas.openxmlformats.org/officeDocument/2006/relationships/hyperlink" Target="https://podminky.urs.cz/item/CS_URS_2025_02/573211109" TargetMode="External" /><Relationship Id="rId34" Type="http://schemas.openxmlformats.org/officeDocument/2006/relationships/hyperlink" Target="https://podminky.urs.cz/item/CS_URS_2025_02/577155012" TargetMode="External" /><Relationship Id="rId35" Type="http://schemas.openxmlformats.org/officeDocument/2006/relationships/hyperlink" Target="https://podminky.urs.cz/item/CS_URS_2025_02/573211107" TargetMode="External" /><Relationship Id="rId36" Type="http://schemas.openxmlformats.org/officeDocument/2006/relationships/hyperlink" Target="https://podminky.urs.cz/item/CS_URS_2025_02/577134011" TargetMode="External" /><Relationship Id="rId37" Type="http://schemas.openxmlformats.org/officeDocument/2006/relationships/hyperlink" Target="https://podminky.urs.cz/item/CS_URS_2025_02/871185201" TargetMode="External" /><Relationship Id="rId38" Type="http://schemas.openxmlformats.org/officeDocument/2006/relationships/hyperlink" Target="https://podminky.urs.cz/item/CS_URS_2025_02/871313124" TargetMode="External" /><Relationship Id="rId39" Type="http://schemas.openxmlformats.org/officeDocument/2006/relationships/hyperlink" Target="https://podminky.urs.cz/item/CS_URS_2025_02/877370320" TargetMode="External" /><Relationship Id="rId40" Type="http://schemas.openxmlformats.org/officeDocument/2006/relationships/hyperlink" Target="https://podminky.urs.cz/item/CS_URS_2025_02/892241111" TargetMode="External" /><Relationship Id="rId41" Type="http://schemas.openxmlformats.org/officeDocument/2006/relationships/hyperlink" Target="https://podminky.urs.cz/item/CS_URS_2025_02/892381111" TargetMode="External" /><Relationship Id="rId42" Type="http://schemas.openxmlformats.org/officeDocument/2006/relationships/hyperlink" Target="https://podminky.urs.cz/item/CS_URS_2025_02/899722113" TargetMode="External" /><Relationship Id="rId43" Type="http://schemas.openxmlformats.org/officeDocument/2006/relationships/hyperlink" Target="https://podminky.urs.cz/item/CS_URS_2025_02/919112233" TargetMode="External" /><Relationship Id="rId44" Type="http://schemas.openxmlformats.org/officeDocument/2006/relationships/hyperlink" Target="https://podminky.urs.cz/item/CS_URS_2025_02/919122132" TargetMode="External" /><Relationship Id="rId45" Type="http://schemas.openxmlformats.org/officeDocument/2006/relationships/hyperlink" Target="https://podminky.urs.cz/item/CS_URS_2025_02/919735111" TargetMode="External" /><Relationship Id="rId46" Type="http://schemas.openxmlformats.org/officeDocument/2006/relationships/hyperlink" Target="https://podminky.urs.cz/item/CS_URS_2025_02/919735112" TargetMode="External" /><Relationship Id="rId47" Type="http://schemas.openxmlformats.org/officeDocument/2006/relationships/hyperlink" Target="https://podminky.urs.cz/item/CS_URS_2025_02/997013501" TargetMode="External" /><Relationship Id="rId48" Type="http://schemas.openxmlformats.org/officeDocument/2006/relationships/hyperlink" Target="https://podminky.urs.cz/item/CS_URS_2025_02/997013509" TargetMode="External" /><Relationship Id="rId49" Type="http://schemas.openxmlformats.org/officeDocument/2006/relationships/hyperlink" Target="https://podminky.urs.cz/item/CS_URS_2025_02/997013511" TargetMode="External" /><Relationship Id="rId50" Type="http://schemas.openxmlformats.org/officeDocument/2006/relationships/hyperlink" Target="https://podminky.urs.cz/item/CS_URS_2025_02/997013873" TargetMode="External" /><Relationship Id="rId51" Type="http://schemas.openxmlformats.org/officeDocument/2006/relationships/hyperlink" Target="https://podminky.urs.cz/item/CS_URS_2025_02/997013875" TargetMode="External" /><Relationship Id="rId52" Type="http://schemas.openxmlformats.org/officeDocument/2006/relationships/hyperlink" Target="https://podminky.urs.cz/item/CS_URS_2025_02/998276101" TargetMode="External" /><Relationship Id="rId53" Type="http://schemas.openxmlformats.org/officeDocument/2006/relationships/drawing" Target="../drawings/drawing16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5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71201231" TargetMode="External" /><Relationship Id="rId19" Type="http://schemas.openxmlformats.org/officeDocument/2006/relationships/hyperlink" Target="https://podminky.urs.cz/item/CS_URS_2025_02/181152302" TargetMode="External" /><Relationship Id="rId20" Type="http://schemas.openxmlformats.org/officeDocument/2006/relationships/hyperlink" Target="https://podminky.urs.cz/item/CS_URS_2025_02/181351005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4813511" TargetMode="External" /><Relationship Id="rId23" Type="http://schemas.openxmlformats.org/officeDocument/2006/relationships/hyperlink" Target="https://podminky.urs.cz/item/CS_URS_2025_02/185802113" TargetMode="External" /><Relationship Id="rId24" Type="http://schemas.openxmlformats.org/officeDocument/2006/relationships/hyperlink" Target="https://podminky.urs.cz/item/CS_URS_2025_02/185803111" TargetMode="External" /><Relationship Id="rId25" Type="http://schemas.openxmlformats.org/officeDocument/2006/relationships/hyperlink" Target="https://podminky.urs.cz/item/CS_URS_2025_02/185804312" TargetMode="External" /><Relationship Id="rId26" Type="http://schemas.openxmlformats.org/officeDocument/2006/relationships/hyperlink" Target="https://podminky.urs.cz/item/CS_URS_2025_02/185851121" TargetMode="External" /><Relationship Id="rId27" Type="http://schemas.openxmlformats.org/officeDocument/2006/relationships/hyperlink" Target="https://podminky.urs.cz/item/CS_URS_2025_02/185851129" TargetMode="External" /><Relationship Id="rId28" Type="http://schemas.openxmlformats.org/officeDocument/2006/relationships/hyperlink" Target="https://podminky.urs.cz/item/CS_URS_2025_02/212750101" TargetMode="External" /><Relationship Id="rId29" Type="http://schemas.openxmlformats.org/officeDocument/2006/relationships/hyperlink" Target="https://podminky.urs.cz/item/CS_URS_2025_02/212972112" TargetMode="External" /><Relationship Id="rId30" Type="http://schemas.openxmlformats.org/officeDocument/2006/relationships/hyperlink" Target="https://podminky.urs.cz/item/CS_URS_2025_02/564871016" TargetMode="External" /><Relationship Id="rId31" Type="http://schemas.openxmlformats.org/officeDocument/2006/relationships/hyperlink" Target="https://podminky.urs.cz/item/CS_URS_2025_02/573111112" TargetMode="External" /><Relationship Id="rId32" Type="http://schemas.openxmlformats.org/officeDocument/2006/relationships/hyperlink" Target="https://podminky.urs.cz/item/CS_URS_2025_02/565155101" TargetMode="External" /><Relationship Id="rId33" Type="http://schemas.openxmlformats.org/officeDocument/2006/relationships/hyperlink" Target="https://podminky.urs.cz/item/CS_URS_2025_02/573211109" TargetMode="External" /><Relationship Id="rId34" Type="http://schemas.openxmlformats.org/officeDocument/2006/relationships/hyperlink" Target="https://podminky.urs.cz/item/CS_URS_2025_02/577155012" TargetMode="External" /><Relationship Id="rId35" Type="http://schemas.openxmlformats.org/officeDocument/2006/relationships/hyperlink" Target="https://podminky.urs.cz/item/CS_URS_2025_02/573211107" TargetMode="External" /><Relationship Id="rId36" Type="http://schemas.openxmlformats.org/officeDocument/2006/relationships/hyperlink" Target="https://podminky.urs.cz/item/CS_URS_2025_02/577134011" TargetMode="External" /><Relationship Id="rId37" Type="http://schemas.openxmlformats.org/officeDocument/2006/relationships/hyperlink" Target="https://podminky.urs.cz/item/CS_URS_2025_02/871313124" TargetMode="External" /><Relationship Id="rId38" Type="http://schemas.openxmlformats.org/officeDocument/2006/relationships/hyperlink" Target="https://podminky.urs.cz/item/CS_URS_2025_02/877370320" TargetMode="External" /><Relationship Id="rId39" Type="http://schemas.openxmlformats.org/officeDocument/2006/relationships/hyperlink" Target="https://podminky.urs.cz/item/CS_URS_2025_02/892241111" TargetMode="External" /><Relationship Id="rId40" Type="http://schemas.openxmlformats.org/officeDocument/2006/relationships/hyperlink" Target="https://podminky.urs.cz/item/CS_URS_2025_02/892381111" TargetMode="External" /><Relationship Id="rId41" Type="http://schemas.openxmlformats.org/officeDocument/2006/relationships/hyperlink" Target="https://podminky.urs.cz/item/CS_URS_2025_02/899722113" TargetMode="External" /><Relationship Id="rId42" Type="http://schemas.openxmlformats.org/officeDocument/2006/relationships/hyperlink" Target="https://podminky.urs.cz/item/CS_URS_2025_02/919112233" TargetMode="External" /><Relationship Id="rId43" Type="http://schemas.openxmlformats.org/officeDocument/2006/relationships/hyperlink" Target="https://podminky.urs.cz/item/CS_URS_2025_02/919122132" TargetMode="External" /><Relationship Id="rId44" Type="http://schemas.openxmlformats.org/officeDocument/2006/relationships/hyperlink" Target="https://podminky.urs.cz/item/CS_URS_2025_02/919735111" TargetMode="External" /><Relationship Id="rId45" Type="http://schemas.openxmlformats.org/officeDocument/2006/relationships/hyperlink" Target="https://podminky.urs.cz/item/CS_URS_2025_02/919735112" TargetMode="External" /><Relationship Id="rId46" Type="http://schemas.openxmlformats.org/officeDocument/2006/relationships/hyperlink" Target="https://podminky.urs.cz/item/CS_URS_2025_02/997013501" TargetMode="External" /><Relationship Id="rId47" Type="http://schemas.openxmlformats.org/officeDocument/2006/relationships/hyperlink" Target="https://podminky.urs.cz/item/CS_URS_2025_02/997013509" TargetMode="External" /><Relationship Id="rId48" Type="http://schemas.openxmlformats.org/officeDocument/2006/relationships/hyperlink" Target="https://podminky.urs.cz/item/CS_URS_2025_02/997013511" TargetMode="External" /><Relationship Id="rId49" Type="http://schemas.openxmlformats.org/officeDocument/2006/relationships/hyperlink" Target="https://podminky.urs.cz/item/CS_URS_2025_02/997013873" TargetMode="External" /><Relationship Id="rId50" Type="http://schemas.openxmlformats.org/officeDocument/2006/relationships/hyperlink" Target="https://podminky.urs.cz/item/CS_URS_2025_02/997013875" TargetMode="External" /><Relationship Id="rId51" Type="http://schemas.openxmlformats.org/officeDocument/2006/relationships/hyperlink" Target="https://podminky.urs.cz/item/CS_URS_2025_02/998276101" TargetMode="External" /><Relationship Id="rId52" Type="http://schemas.openxmlformats.org/officeDocument/2006/relationships/drawing" Target="../drawings/drawing17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5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71201231" TargetMode="External" /><Relationship Id="rId19" Type="http://schemas.openxmlformats.org/officeDocument/2006/relationships/hyperlink" Target="https://podminky.urs.cz/item/CS_URS_2025_02/181152302" TargetMode="External" /><Relationship Id="rId20" Type="http://schemas.openxmlformats.org/officeDocument/2006/relationships/hyperlink" Target="https://podminky.urs.cz/item/CS_URS_2025_02/181351005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4813511" TargetMode="External" /><Relationship Id="rId23" Type="http://schemas.openxmlformats.org/officeDocument/2006/relationships/hyperlink" Target="https://podminky.urs.cz/item/CS_URS_2025_02/185803111" TargetMode="External" /><Relationship Id="rId24" Type="http://schemas.openxmlformats.org/officeDocument/2006/relationships/hyperlink" Target="https://podminky.urs.cz/item/CS_URS_2025_02/185804312" TargetMode="External" /><Relationship Id="rId25" Type="http://schemas.openxmlformats.org/officeDocument/2006/relationships/hyperlink" Target="https://podminky.urs.cz/item/CS_URS_2025_02/185851121" TargetMode="External" /><Relationship Id="rId26" Type="http://schemas.openxmlformats.org/officeDocument/2006/relationships/hyperlink" Target="https://podminky.urs.cz/item/CS_URS_2025_02/185851129" TargetMode="External" /><Relationship Id="rId27" Type="http://schemas.openxmlformats.org/officeDocument/2006/relationships/hyperlink" Target="https://podminky.urs.cz/item/CS_URS_2025_02/212750101" TargetMode="External" /><Relationship Id="rId28" Type="http://schemas.openxmlformats.org/officeDocument/2006/relationships/hyperlink" Target="https://podminky.urs.cz/item/CS_URS_2025_02/212972112" TargetMode="External" /><Relationship Id="rId29" Type="http://schemas.openxmlformats.org/officeDocument/2006/relationships/hyperlink" Target="https://podminky.urs.cz/item/CS_URS_2025_02/564871016" TargetMode="External" /><Relationship Id="rId30" Type="http://schemas.openxmlformats.org/officeDocument/2006/relationships/hyperlink" Target="https://podminky.urs.cz/item/CS_URS_2025_02/573111112" TargetMode="External" /><Relationship Id="rId31" Type="http://schemas.openxmlformats.org/officeDocument/2006/relationships/hyperlink" Target="https://podminky.urs.cz/item/CS_URS_2025_02/565155101" TargetMode="External" /><Relationship Id="rId32" Type="http://schemas.openxmlformats.org/officeDocument/2006/relationships/hyperlink" Target="https://podminky.urs.cz/item/CS_URS_2025_02/573211109" TargetMode="External" /><Relationship Id="rId33" Type="http://schemas.openxmlformats.org/officeDocument/2006/relationships/hyperlink" Target="https://podminky.urs.cz/item/CS_URS_2025_02/577155012" TargetMode="External" /><Relationship Id="rId34" Type="http://schemas.openxmlformats.org/officeDocument/2006/relationships/hyperlink" Target="https://podminky.urs.cz/item/CS_URS_2025_02/573211107" TargetMode="External" /><Relationship Id="rId35" Type="http://schemas.openxmlformats.org/officeDocument/2006/relationships/hyperlink" Target="https://podminky.urs.cz/item/CS_URS_2025_02/577134011" TargetMode="External" /><Relationship Id="rId36" Type="http://schemas.openxmlformats.org/officeDocument/2006/relationships/hyperlink" Target="https://podminky.urs.cz/item/CS_URS_2025_02/871353124" TargetMode="External" /><Relationship Id="rId37" Type="http://schemas.openxmlformats.org/officeDocument/2006/relationships/hyperlink" Target="https://podminky.urs.cz/item/CS_URS_2025_02/877370320" TargetMode="External" /><Relationship Id="rId38" Type="http://schemas.openxmlformats.org/officeDocument/2006/relationships/hyperlink" Target="https://podminky.urs.cz/item/CS_URS_2025_02/892241111" TargetMode="External" /><Relationship Id="rId39" Type="http://schemas.openxmlformats.org/officeDocument/2006/relationships/hyperlink" Target="https://podminky.urs.cz/item/CS_URS_2025_02/892381111" TargetMode="External" /><Relationship Id="rId40" Type="http://schemas.openxmlformats.org/officeDocument/2006/relationships/hyperlink" Target="https://podminky.urs.cz/item/CS_URS_2025_02/899722113" TargetMode="External" /><Relationship Id="rId41" Type="http://schemas.openxmlformats.org/officeDocument/2006/relationships/hyperlink" Target="https://podminky.urs.cz/item/CS_URS_2025_02/919112233" TargetMode="External" /><Relationship Id="rId42" Type="http://schemas.openxmlformats.org/officeDocument/2006/relationships/hyperlink" Target="https://podminky.urs.cz/item/CS_URS_2025_02/919122132" TargetMode="External" /><Relationship Id="rId43" Type="http://schemas.openxmlformats.org/officeDocument/2006/relationships/hyperlink" Target="https://podminky.urs.cz/item/CS_URS_2025_02/919735111" TargetMode="External" /><Relationship Id="rId44" Type="http://schemas.openxmlformats.org/officeDocument/2006/relationships/hyperlink" Target="https://podminky.urs.cz/item/CS_URS_2025_02/919735112" TargetMode="External" /><Relationship Id="rId45" Type="http://schemas.openxmlformats.org/officeDocument/2006/relationships/hyperlink" Target="https://podminky.urs.cz/item/CS_URS_2025_02/997013501" TargetMode="External" /><Relationship Id="rId46" Type="http://schemas.openxmlformats.org/officeDocument/2006/relationships/hyperlink" Target="https://podminky.urs.cz/item/CS_URS_2025_02/997013509" TargetMode="External" /><Relationship Id="rId47" Type="http://schemas.openxmlformats.org/officeDocument/2006/relationships/hyperlink" Target="https://podminky.urs.cz/item/CS_URS_2025_02/997013511" TargetMode="External" /><Relationship Id="rId48" Type="http://schemas.openxmlformats.org/officeDocument/2006/relationships/hyperlink" Target="https://podminky.urs.cz/item/CS_URS_2025_02/997013873" TargetMode="External" /><Relationship Id="rId49" Type="http://schemas.openxmlformats.org/officeDocument/2006/relationships/hyperlink" Target="https://podminky.urs.cz/item/CS_URS_2025_02/997013875" TargetMode="External" /><Relationship Id="rId50" Type="http://schemas.openxmlformats.org/officeDocument/2006/relationships/hyperlink" Target="https://podminky.urs.cz/item/CS_URS_2025_02/998276101" TargetMode="External" /><Relationship Id="rId51" Type="http://schemas.openxmlformats.org/officeDocument/2006/relationships/drawing" Target="../drawings/drawing18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5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71201231" TargetMode="External" /><Relationship Id="rId19" Type="http://schemas.openxmlformats.org/officeDocument/2006/relationships/hyperlink" Target="https://podminky.urs.cz/item/CS_URS_2025_02/181152302" TargetMode="External" /><Relationship Id="rId20" Type="http://schemas.openxmlformats.org/officeDocument/2006/relationships/hyperlink" Target="https://podminky.urs.cz/item/CS_URS_2025_02/181351005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4813511" TargetMode="External" /><Relationship Id="rId23" Type="http://schemas.openxmlformats.org/officeDocument/2006/relationships/hyperlink" Target="https://podminky.urs.cz/item/CS_URS_2025_02/185802113" TargetMode="External" /><Relationship Id="rId24" Type="http://schemas.openxmlformats.org/officeDocument/2006/relationships/hyperlink" Target="https://podminky.urs.cz/item/CS_URS_2025_02/185803111" TargetMode="External" /><Relationship Id="rId25" Type="http://schemas.openxmlformats.org/officeDocument/2006/relationships/hyperlink" Target="https://podminky.urs.cz/item/CS_URS_2025_02/185804312" TargetMode="External" /><Relationship Id="rId26" Type="http://schemas.openxmlformats.org/officeDocument/2006/relationships/hyperlink" Target="https://podminky.urs.cz/item/CS_URS_2025_02/185851121" TargetMode="External" /><Relationship Id="rId27" Type="http://schemas.openxmlformats.org/officeDocument/2006/relationships/hyperlink" Target="https://podminky.urs.cz/item/CS_URS_2025_02/185851129" TargetMode="External" /><Relationship Id="rId28" Type="http://schemas.openxmlformats.org/officeDocument/2006/relationships/hyperlink" Target="https://podminky.urs.cz/item/CS_URS_2025_02/212750101" TargetMode="External" /><Relationship Id="rId29" Type="http://schemas.openxmlformats.org/officeDocument/2006/relationships/hyperlink" Target="https://podminky.urs.cz/item/CS_URS_2025_02/212972112" TargetMode="External" /><Relationship Id="rId30" Type="http://schemas.openxmlformats.org/officeDocument/2006/relationships/hyperlink" Target="https://podminky.urs.cz/item/CS_URS_2025_02/564871016" TargetMode="External" /><Relationship Id="rId31" Type="http://schemas.openxmlformats.org/officeDocument/2006/relationships/hyperlink" Target="https://podminky.urs.cz/item/CS_URS_2025_02/573111112" TargetMode="External" /><Relationship Id="rId32" Type="http://schemas.openxmlformats.org/officeDocument/2006/relationships/hyperlink" Target="https://podminky.urs.cz/item/CS_URS_2025_02/565155101" TargetMode="External" /><Relationship Id="rId33" Type="http://schemas.openxmlformats.org/officeDocument/2006/relationships/hyperlink" Target="https://podminky.urs.cz/item/CS_URS_2025_02/573211109" TargetMode="External" /><Relationship Id="rId34" Type="http://schemas.openxmlformats.org/officeDocument/2006/relationships/hyperlink" Target="https://podminky.urs.cz/item/CS_URS_2025_02/577155012" TargetMode="External" /><Relationship Id="rId35" Type="http://schemas.openxmlformats.org/officeDocument/2006/relationships/hyperlink" Target="https://podminky.urs.cz/item/CS_URS_2025_02/573211107" TargetMode="External" /><Relationship Id="rId36" Type="http://schemas.openxmlformats.org/officeDocument/2006/relationships/hyperlink" Target="https://podminky.urs.cz/item/CS_URS_2025_02/577134011" TargetMode="External" /><Relationship Id="rId37" Type="http://schemas.openxmlformats.org/officeDocument/2006/relationships/hyperlink" Target="https://podminky.urs.cz/item/CS_URS_2025_02/871313124" TargetMode="External" /><Relationship Id="rId38" Type="http://schemas.openxmlformats.org/officeDocument/2006/relationships/hyperlink" Target="https://podminky.urs.cz/item/CS_URS_2025_02/871353124" TargetMode="External" /><Relationship Id="rId39" Type="http://schemas.openxmlformats.org/officeDocument/2006/relationships/hyperlink" Target="https://podminky.urs.cz/item/CS_URS_2025_02/877370320" TargetMode="External" /><Relationship Id="rId40" Type="http://schemas.openxmlformats.org/officeDocument/2006/relationships/hyperlink" Target="https://podminky.urs.cz/item/CS_URS_2025_02/892241111" TargetMode="External" /><Relationship Id="rId41" Type="http://schemas.openxmlformats.org/officeDocument/2006/relationships/hyperlink" Target="https://podminky.urs.cz/item/CS_URS_2025_02/892381111" TargetMode="External" /><Relationship Id="rId42" Type="http://schemas.openxmlformats.org/officeDocument/2006/relationships/hyperlink" Target="https://podminky.urs.cz/item/CS_URS_2025_02/899722113" TargetMode="External" /><Relationship Id="rId43" Type="http://schemas.openxmlformats.org/officeDocument/2006/relationships/hyperlink" Target="https://podminky.urs.cz/item/CS_URS_2025_02/919112233" TargetMode="External" /><Relationship Id="rId44" Type="http://schemas.openxmlformats.org/officeDocument/2006/relationships/hyperlink" Target="https://podminky.urs.cz/item/CS_URS_2025_02/919122132" TargetMode="External" /><Relationship Id="rId45" Type="http://schemas.openxmlformats.org/officeDocument/2006/relationships/hyperlink" Target="https://podminky.urs.cz/item/CS_URS_2025_02/919735111" TargetMode="External" /><Relationship Id="rId46" Type="http://schemas.openxmlformats.org/officeDocument/2006/relationships/hyperlink" Target="https://podminky.urs.cz/item/CS_URS_2025_02/919735112" TargetMode="External" /><Relationship Id="rId47" Type="http://schemas.openxmlformats.org/officeDocument/2006/relationships/hyperlink" Target="https://podminky.urs.cz/item/CS_URS_2025_02/997013501" TargetMode="External" /><Relationship Id="rId48" Type="http://schemas.openxmlformats.org/officeDocument/2006/relationships/hyperlink" Target="https://podminky.urs.cz/item/CS_URS_2025_02/997013509" TargetMode="External" /><Relationship Id="rId49" Type="http://schemas.openxmlformats.org/officeDocument/2006/relationships/hyperlink" Target="https://podminky.urs.cz/item/CS_URS_2025_02/997013511" TargetMode="External" /><Relationship Id="rId50" Type="http://schemas.openxmlformats.org/officeDocument/2006/relationships/hyperlink" Target="https://podminky.urs.cz/item/CS_URS_2025_02/997013873" TargetMode="External" /><Relationship Id="rId51" Type="http://schemas.openxmlformats.org/officeDocument/2006/relationships/hyperlink" Target="https://podminky.urs.cz/item/CS_URS_2025_02/997013875" TargetMode="External" /><Relationship Id="rId52" Type="http://schemas.openxmlformats.org/officeDocument/2006/relationships/hyperlink" Target="https://podminky.urs.cz/item/CS_URS_2025_02/998276101" TargetMode="External" /><Relationship Id="rId53" Type="http://schemas.openxmlformats.org/officeDocument/2006/relationships/drawing" Target="../drawings/drawing19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5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71201231" TargetMode="External" /><Relationship Id="rId19" Type="http://schemas.openxmlformats.org/officeDocument/2006/relationships/hyperlink" Target="https://podminky.urs.cz/item/CS_URS_2025_02/181152302" TargetMode="External" /><Relationship Id="rId20" Type="http://schemas.openxmlformats.org/officeDocument/2006/relationships/hyperlink" Target="https://podminky.urs.cz/item/CS_URS_2025_02/181351005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4813511" TargetMode="External" /><Relationship Id="rId23" Type="http://schemas.openxmlformats.org/officeDocument/2006/relationships/hyperlink" Target="https://podminky.urs.cz/item/CS_URS_2025_02/185802113" TargetMode="External" /><Relationship Id="rId24" Type="http://schemas.openxmlformats.org/officeDocument/2006/relationships/hyperlink" Target="https://podminky.urs.cz/item/CS_URS_2025_02/185803111" TargetMode="External" /><Relationship Id="rId25" Type="http://schemas.openxmlformats.org/officeDocument/2006/relationships/hyperlink" Target="https://podminky.urs.cz/item/CS_URS_2025_02/185804312" TargetMode="External" /><Relationship Id="rId26" Type="http://schemas.openxmlformats.org/officeDocument/2006/relationships/hyperlink" Target="https://podminky.urs.cz/item/CS_URS_2025_02/185851121" TargetMode="External" /><Relationship Id="rId27" Type="http://schemas.openxmlformats.org/officeDocument/2006/relationships/hyperlink" Target="https://podminky.urs.cz/item/CS_URS_2025_02/185851129" TargetMode="External" /><Relationship Id="rId28" Type="http://schemas.openxmlformats.org/officeDocument/2006/relationships/hyperlink" Target="https://podminky.urs.cz/item/CS_URS_2025_02/212750101" TargetMode="External" /><Relationship Id="rId29" Type="http://schemas.openxmlformats.org/officeDocument/2006/relationships/hyperlink" Target="https://podminky.urs.cz/item/CS_URS_2025_02/212972112" TargetMode="External" /><Relationship Id="rId30" Type="http://schemas.openxmlformats.org/officeDocument/2006/relationships/hyperlink" Target="https://podminky.urs.cz/item/CS_URS_2025_02/564871016" TargetMode="External" /><Relationship Id="rId31" Type="http://schemas.openxmlformats.org/officeDocument/2006/relationships/hyperlink" Target="https://podminky.urs.cz/item/CS_URS_2025_02/573111112" TargetMode="External" /><Relationship Id="rId32" Type="http://schemas.openxmlformats.org/officeDocument/2006/relationships/hyperlink" Target="https://podminky.urs.cz/item/CS_URS_2025_02/565155101" TargetMode="External" /><Relationship Id="rId33" Type="http://schemas.openxmlformats.org/officeDocument/2006/relationships/hyperlink" Target="https://podminky.urs.cz/item/CS_URS_2025_02/573211109" TargetMode="External" /><Relationship Id="rId34" Type="http://schemas.openxmlformats.org/officeDocument/2006/relationships/hyperlink" Target="https://podminky.urs.cz/item/CS_URS_2025_02/577155012" TargetMode="External" /><Relationship Id="rId35" Type="http://schemas.openxmlformats.org/officeDocument/2006/relationships/hyperlink" Target="https://podminky.urs.cz/item/CS_URS_2025_02/573211107" TargetMode="External" /><Relationship Id="rId36" Type="http://schemas.openxmlformats.org/officeDocument/2006/relationships/hyperlink" Target="https://podminky.urs.cz/item/CS_URS_2025_02/577134011" TargetMode="External" /><Relationship Id="rId37" Type="http://schemas.openxmlformats.org/officeDocument/2006/relationships/hyperlink" Target="https://podminky.urs.cz/item/CS_URS_2025_02/871313124" TargetMode="External" /><Relationship Id="rId38" Type="http://schemas.openxmlformats.org/officeDocument/2006/relationships/hyperlink" Target="https://podminky.urs.cz/item/CS_URS_2025_02/877360320" TargetMode="External" /><Relationship Id="rId39" Type="http://schemas.openxmlformats.org/officeDocument/2006/relationships/hyperlink" Target="https://podminky.urs.cz/item/CS_URS_2025_02/892241111" TargetMode="External" /><Relationship Id="rId40" Type="http://schemas.openxmlformats.org/officeDocument/2006/relationships/hyperlink" Target="https://podminky.urs.cz/item/CS_URS_2025_02/892381111" TargetMode="External" /><Relationship Id="rId41" Type="http://schemas.openxmlformats.org/officeDocument/2006/relationships/hyperlink" Target="https://podminky.urs.cz/item/CS_URS_2025_02/899722113" TargetMode="External" /><Relationship Id="rId42" Type="http://schemas.openxmlformats.org/officeDocument/2006/relationships/hyperlink" Target="https://podminky.urs.cz/item/CS_URS_2025_02/919112233" TargetMode="External" /><Relationship Id="rId43" Type="http://schemas.openxmlformats.org/officeDocument/2006/relationships/hyperlink" Target="https://podminky.urs.cz/item/CS_URS_2025_02/919122132" TargetMode="External" /><Relationship Id="rId44" Type="http://schemas.openxmlformats.org/officeDocument/2006/relationships/hyperlink" Target="https://podminky.urs.cz/item/CS_URS_2025_02/919735111" TargetMode="External" /><Relationship Id="rId45" Type="http://schemas.openxmlformats.org/officeDocument/2006/relationships/hyperlink" Target="https://podminky.urs.cz/item/CS_URS_2025_02/919735112" TargetMode="External" /><Relationship Id="rId46" Type="http://schemas.openxmlformats.org/officeDocument/2006/relationships/hyperlink" Target="https://podminky.urs.cz/item/CS_URS_2025_02/997013501" TargetMode="External" /><Relationship Id="rId47" Type="http://schemas.openxmlformats.org/officeDocument/2006/relationships/hyperlink" Target="https://podminky.urs.cz/item/CS_URS_2025_02/997013509" TargetMode="External" /><Relationship Id="rId48" Type="http://schemas.openxmlformats.org/officeDocument/2006/relationships/hyperlink" Target="https://podminky.urs.cz/item/CS_URS_2025_02/997013511" TargetMode="External" /><Relationship Id="rId49" Type="http://schemas.openxmlformats.org/officeDocument/2006/relationships/hyperlink" Target="https://podminky.urs.cz/item/CS_URS_2025_02/997013873" TargetMode="External" /><Relationship Id="rId50" Type="http://schemas.openxmlformats.org/officeDocument/2006/relationships/hyperlink" Target="https://podminky.urs.cz/item/CS_URS_2025_02/997013875" TargetMode="External" /><Relationship Id="rId51" Type="http://schemas.openxmlformats.org/officeDocument/2006/relationships/hyperlink" Target="https://podminky.urs.cz/item/CS_URS_2025_02/998276101" TargetMode="External" /><Relationship Id="rId52" Type="http://schemas.openxmlformats.org/officeDocument/2006/relationships/drawing" Target="../drawings/drawing20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5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71201231" TargetMode="External" /><Relationship Id="rId19" Type="http://schemas.openxmlformats.org/officeDocument/2006/relationships/hyperlink" Target="https://podminky.urs.cz/item/CS_URS_2025_02/181152302" TargetMode="External" /><Relationship Id="rId20" Type="http://schemas.openxmlformats.org/officeDocument/2006/relationships/hyperlink" Target="https://podminky.urs.cz/item/CS_URS_2025_02/181351005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4813511" TargetMode="External" /><Relationship Id="rId23" Type="http://schemas.openxmlformats.org/officeDocument/2006/relationships/hyperlink" Target="https://podminky.urs.cz/item/CS_URS_2025_02/185802113" TargetMode="External" /><Relationship Id="rId24" Type="http://schemas.openxmlformats.org/officeDocument/2006/relationships/hyperlink" Target="https://podminky.urs.cz/item/CS_URS_2025_02/185803111" TargetMode="External" /><Relationship Id="rId25" Type="http://schemas.openxmlformats.org/officeDocument/2006/relationships/hyperlink" Target="https://podminky.urs.cz/item/CS_URS_2025_02/185804312" TargetMode="External" /><Relationship Id="rId26" Type="http://schemas.openxmlformats.org/officeDocument/2006/relationships/hyperlink" Target="https://podminky.urs.cz/item/CS_URS_2025_02/185851121" TargetMode="External" /><Relationship Id="rId27" Type="http://schemas.openxmlformats.org/officeDocument/2006/relationships/hyperlink" Target="https://podminky.urs.cz/item/CS_URS_2025_02/185851129" TargetMode="External" /><Relationship Id="rId28" Type="http://schemas.openxmlformats.org/officeDocument/2006/relationships/hyperlink" Target="https://podminky.urs.cz/item/CS_URS_2025_02/212750101" TargetMode="External" /><Relationship Id="rId29" Type="http://schemas.openxmlformats.org/officeDocument/2006/relationships/hyperlink" Target="https://podminky.urs.cz/item/CS_URS_2025_02/212972112" TargetMode="External" /><Relationship Id="rId30" Type="http://schemas.openxmlformats.org/officeDocument/2006/relationships/hyperlink" Target="https://podminky.urs.cz/item/CS_URS_2025_02/564871016" TargetMode="External" /><Relationship Id="rId31" Type="http://schemas.openxmlformats.org/officeDocument/2006/relationships/hyperlink" Target="https://podminky.urs.cz/item/CS_URS_2025_02/573111112" TargetMode="External" /><Relationship Id="rId32" Type="http://schemas.openxmlformats.org/officeDocument/2006/relationships/hyperlink" Target="https://podminky.urs.cz/item/CS_URS_2025_02/565155101" TargetMode="External" /><Relationship Id="rId33" Type="http://schemas.openxmlformats.org/officeDocument/2006/relationships/hyperlink" Target="https://podminky.urs.cz/item/CS_URS_2025_02/573211109" TargetMode="External" /><Relationship Id="rId34" Type="http://schemas.openxmlformats.org/officeDocument/2006/relationships/hyperlink" Target="https://podminky.urs.cz/item/CS_URS_2025_02/577155012" TargetMode="External" /><Relationship Id="rId35" Type="http://schemas.openxmlformats.org/officeDocument/2006/relationships/hyperlink" Target="https://podminky.urs.cz/item/CS_URS_2025_02/573211107" TargetMode="External" /><Relationship Id="rId36" Type="http://schemas.openxmlformats.org/officeDocument/2006/relationships/hyperlink" Target="https://podminky.urs.cz/item/CS_URS_2025_02/577134011" TargetMode="External" /><Relationship Id="rId37" Type="http://schemas.openxmlformats.org/officeDocument/2006/relationships/hyperlink" Target="https://podminky.urs.cz/item/CS_URS_2025_02/871313124" TargetMode="External" /><Relationship Id="rId38" Type="http://schemas.openxmlformats.org/officeDocument/2006/relationships/hyperlink" Target="https://podminky.urs.cz/item/CS_URS_2025_02/871353124" TargetMode="External" /><Relationship Id="rId39" Type="http://schemas.openxmlformats.org/officeDocument/2006/relationships/hyperlink" Target="https://podminky.urs.cz/item/CS_URS_2025_02/877360320" TargetMode="External" /><Relationship Id="rId40" Type="http://schemas.openxmlformats.org/officeDocument/2006/relationships/hyperlink" Target="https://podminky.urs.cz/item/CS_URS_2025_02/892241111" TargetMode="External" /><Relationship Id="rId41" Type="http://schemas.openxmlformats.org/officeDocument/2006/relationships/hyperlink" Target="https://podminky.urs.cz/item/CS_URS_2025_02/892381111" TargetMode="External" /><Relationship Id="rId42" Type="http://schemas.openxmlformats.org/officeDocument/2006/relationships/hyperlink" Target="https://podminky.urs.cz/item/CS_URS_2025_02/899722113" TargetMode="External" /><Relationship Id="rId43" Type="http://schemas.openxmlformats.org/officeDocument/2006/relationships/hyperlink" Target="https://podminky.urs.cz/item/CS_URS_2025_02/919112233" TargetMode="External" /><Relationship Id="rId44" Type="http://schemas.openxmlformats.org/officeDocument/2006/relationships/hyperlink" Target="https://podminky.urs.cz/item/CS_URS_2025_02/919122132" TargetMode="External" /><Relationship Id="rId45" Type="http://schemas.openxmlformats.org/officeDocument/2006/relationships/hyperlink" Target="https://podminky.urs.cz/item/CS_URS_2025_02/919735111" TargetMode="External" /><Relationship Id="rId46" Type="http://schemas.openxmlformats.org/officeDocument/2006/relationships/hyperlink" Target="https://podminky.urs.cz/item/CS_URS_2025_02/919735112" TargetMode="External" /><Relationship Id="rId47" Type="http://schemas.openxmlformats.org/officeDocument/2006/relationships/hyperlink" Target="https://podminky.urs.cz/item/CS_URS_2025_02/997013501" TargetMode="External" /><Relationship Id="rId48" Type="http://schemas.openxmlformats.org/officeDocument/2006/relationships/hyperlink" Target="https://podminky.urs.cz/item/CS_URS_2025_02/997013509" TargetMode="External" /><Relationship Id="rId49" Type="http://schemas.openxmlformats.org/officeDocument/2006/relationships/hyperlink" Target="https://podminky.urs.cz/item/CS_URS_2025_02/997013511" TargetMode="External" /><Relationship Id="rId50" Type="http://schemas.openxmlformats.org/officeDocument/2006/relationships/hyperlink" Target="https://podminky.urs.cz/item/CS_URS_2025_02/997013873" TargetMode="External" /><Relationship Id="rId51" Type="http://schemas.openxmlformats.org/officeDocument/2006/relationships/hyperlink" Target="https://podminky.urs.cz/item/CS_URS_2025_02/997013875" TargetMode="External" /><Relationship Id="rId52" Type="http://schemas.openxmlformats.org/officeDocument/2006/relationships/hyperlink" Target="https://podminky.urs.cz/item/CS_URS_2025_02/998276101" TargetMode="External" /><Relationship Id="rId53" Type="http://schemas.openxmlformats.org/officeDocument/2006/relationships/drawing" Target="../drawings/drawing21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5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71201231" TargetMode="External" /><Relationship Id="rId19" Type="http://schemas.openxmlformats.org/officeDocument/2006/relationships/hyperlink" Target="https://podminky.urs.cz/item/CS_URS_2025_02/181152302" TargetMode="External" /><Relationship Id="rId20" Type="http://schemas.openxmlformats.org/officeDocument/2006/relationships/hyperlink" Target="https://podminky.urs.cz/item/CS_URS_2025_02/181351005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4813511" TargetMode="External" /><Relationship Id="rId23" Type="http://schemas.openxmlformats.org/officeDocument/2006/relationships/hyperlink" Target="https://podminky.urs.cz/item/CS_URS_2025_02/185803111" TargetMode="External" /><Relationship Id="rId24" Type="http://schemas.openxmlformats.org/officeDocument/2006/relationships/hyperlink" Target="https://podminky.urs.cz/item/CS_URS_2025_02/185804312" TargetMode="External" /><Relationship Id="rId25" Type="http://schemas.openxmlformats.org/officeDocument/2006/relationships/hyperlink" Target="https://podminky.urs.cz/item/CS_URS_2025_02/185851121" TargetMode="External" /><Relationship Id="rId26" Type="http://schemas.openxmlformats.org/officeDocument/2006/relationships/hyperlink" Target="https://podminky.urs.cz/item/CS_URS_2025_02/185851129" TargetMode="External" /><Relationship Id="rId27" Type="http://schemas.openxmlformats.org/officeDocument/2006/relationships/hyperlink" Target="https://podminky.urs.cz/item/CS_URS_2025_02/212750101" TargetMode="External" /><Relationship Id="rId28" Type="http://schemas.openxmlformats.org/officeDocument/2006/relationships/hyperlink" Target="https://podminky.urs.cz/item/CS_URS_2025_02/212972112" TargetMode="External" /><Relationship Id="rId29" Type="http://schemas.openxmlformats.org/officeDocument/2006/relationships/hyperlink" Target="https://podminky.urs.cz/item/CS_URS_2025_02/564871016" TargetMode="External" /><Relationship Id="rId30" Type="http://schemas.openxmlformats.org/officeDocument/2006/relationships/hyperlink" Target="https://podminky.urs.cz/item/CS_URS_2025_02/573111112" TargetMode="External" /><Relationship Id="rId31" Type="http://schemas.openxmlformats.org/officeDocument/2006/relationships/hyperlink" Target="https://podminky.urs.cz/item/CS_URS_2025_02/565155101" TargetMode="External" /><Relationship Id="rId32" Type="http://schemas.openxmlformats.org/officeDocument/2006/relationships/hyperlink" Target="https://podminky.urs.cz/item/CS_URS_2025_02/573211109" TargetMode="External" /><Relationship Id="rId33" Type="http://schemas.openxmlformats.org/officeDocument/2006/relationships/hyperlink" Target="https://podminky.urs.cz/item/CS_URS_2025_02/577155012" TargetMode="External" /><Relationship Id="rId34" Type="http://schemas.openxmlformats.org/officeDocument/2006/relationships/hyperlink" Target="https://podminky.urs.cz/item/CS_URS_2025_02/573211107" TargetMode="External" /><Relationship Id="rId35" Type="http://schemas.openxmlformats.org/officeDocument/2006/relationships/hyperlink" Target="https://podminky.urs.cz/item/CS_URS_2025_02/577134011" TargetMode="External" /><Relationship Id="rId36" Type="http://schemas.openxmlformats.org/officeDocument/2006/relationships/hyperlink" Target="https://podminky.urs.cz/item/CS_URS_2025_02/871313124" TargetMode="External" /><Relationship Id="rId37" Type="http://schemas.openxmlformats.org/officeDocument/2006/relationships/hyperlink" Target="https://podminky.urs.cz/item/CS_URS_2025_02/877360320" TargetMode="External" /><Relationship Id="rId38" Type="http://schemas.openxmlformats.org/officeDocument/2006/relationships/hyperlink" Target="https://podminky.urs.cz/item/CS_URS_2025_02/892241111" TargetMode="External" /><Relationship Id="rId39" Type="http://schemas.openxmlformats.org/officeDocument/2006/relationships/hyperlink" Target="https://podminky.urs.cz/item/CS_URS_2025_02/892381111" TargetMode="External" /><Relationship Id="rId40" Type="http://schemas.openxmlformats.org/officeDocument/2006/relationships/hyperlink" Target="https://podminky.urs.cz/item/CS_URS_2025_02/899722113" TargetMode="External" /><Relationship Id="rId41" Type="http://schemas.openxmlformats.org/officeDocument/2006/relationships/hyperlink" Target="https://podminky.urs.cz/item/CS_URS_2025_02/919112233" TargetMode="External" /><Relationship Id="rId42" Type="http://schemas.openxmlformats.org/officeDocument/2006/relationships/hyperlink" Target="https://podminky.urs.cz/item/CS_URS_2025_02/919122132" TargetMode="External" /><Relationship Id="rId43" Type="http://schemas.openxmlformats.org/officeDocument/2006/relationships/hyperlink" Target="https://podminky.urs.cz/item/CS_URS_2025_02/919735111" TargetMode="External" /><Relationship Id="rId44" Type="http://schemas.openxmlformats.org/officeDocument/2006/relationships/hyperlink" Target="https://podminky.urs.cz/item/CS_URS_2025_02/919735112" TargetMode="External" /><Relationship Id="rId45" Type="http://schemas.openxmlformats.org/officeDocument/2006/relationships/hyperlink" Target="https://podminky.urs.cz/item/CS_URS_2025_02/997013501" TargetMode="External" /><Relationship Id="rId46" Type="http://schemas.openxmlformats.org/officeDocument/2006/relationships/hyperlink" Target="https://podminky.urs.cz/item/CS_URS_2025_02/997013509" TargetMode="External" /><Relationship Id="rId47" Type="http://schemas.openxmlformats.org/officeDocument/2006/relationships/hyperlink" Target="https://podminky.urs.cz/item/CS_URS_2025_02/997013511" TargetMode="External" /><Relationship Id="rId48" Type="http://schemas.openxmlformats.org/officeDocument/2006/relationships/hyperlink" Target="https://podminky.urs.cz/item/CS_URS_2025_02/997013873" TargetMode="External" /><Relationship Id="rId49" Type="http://schemas.openxmlformats.org/officeDocument/2006/relationships/hyperlink" Target="https://podminky.urs.cz/item/CS_URS_2025_02/997013875" TargetMode="External" /><Relationship Id="rId50" Type="http://schemas.openxmlformats.org/officeDocument/2006/relationships/hyperlink" Target="https://podminky.urs.cz/item/CS_URS_2025_02/998276101" TargetMode="External" /><Relationship Id="rId51" Type="http://schemas.openxmlformats.org/officeDocument/2006/relationships/drawing" Target="../drawings/drawing22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5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71201231" TargetMode="External" /><Relationship Id="rId19" Type="http://schemas.openxmlformats.org/officeDocument/2006/relationships/hyperlink" Target="https://podminky.urs.cz/item/CS_URS_2025_02/181152302" TargetMode="External" /><Relationship Id="rId20" Type="http://schemas.openxmlformats.org/officeDocument/2006/relationships/hyperlink" Target="https://podminky.urs.cz/item/CS_URS_2025_02/181351005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4813511" TargetMode="External" /><Relationship Id="rId23" Type="http://schemas.openxmlformats.org/officeDocument/2006/relationships/hyperlink" Target="https://podminky.urs.cz/item/CS_URS_2025_02/185802113" TargetMode="External" /><Relationship Id="rId24" Type="http://schemas.openxmlformats.org/officeDocument/2006/relationships/hyperlink" Target="https://podminky.urs.cz/item/CS_URS_2025_02/185803111" TargetMode="External" /><Relationship Id="rId25" Type="http://schemas.openxmlformats.org/officeDocument/2006/relationships/hyperlink" Target="https://podminky.urs.cz/item/CS_URS_2025_02/185804312" TargetMode="External" /><Relationship Id="rId26" Type="http://schemas.openxmlformats.org/officeDocument/2006/relationships/hyperlink" Target="https://podminky.urs.cz/item/CS_URS_2025_02/185851121" TargetMode="External" /><Relationship Id="rId27" Type="http://schemas.openxmlformats.org/officeDocument/2006/relationships/hyperlink" Target="https://podminky.urs.cz/item/CS_URS_2025_02/185851129" TargetMode="External" /><Relationship Id="rId28" Type="http://schemas.openxmlformats.org/officeDocument/2006/relationships/hyperlink" Target="https://podminky.urs.cz/item/CS_URS_2025_02/212750101" TargetMode="External" /><Relationship Id="rId29" Type="http://schemas.openxmlformats.org/officeDocument/2006/relationships/hyperlink" Target="https://podminky.urs.cz/item/CS_URS_2025_02/212972112" TargetMode="External" /><Relationship Id="rId30" Type="http://schemas.openxmlformats.org/officeDocument/2006/relationships/hyperlink" Target="https://podminky.urs.cz/item/CS_URS_2025_02/564871016" TargetMode="External" /><Relationship Id="rId31" Type="http://schemas.openxmlformats.org/officeDocument/2006/relationships/hyperlink" Target="https://podminky.urs.cz/item/CS_URS_2025_02/573111112" TargetMode="External" /><Relationship Id="rId32" Type="http://schemas.openxmlformats.org/officeDocument/2006/relationships/hyperlink" Target="https://podminky.urs.cz/item/CS_URS_2025_02/565155101" TargetMode="External" /><Relationship Id="rId33" Type="http://schemas.openxmlformats.org/officeDocument/2006/relationships/hyperlink" Target="https://podminky.urs.cz/item/CS_URS_2025_02/573211109" TargetMode="External" /><Relationship Id="rId34" Type="http://schemas.openxmlformats.org/officeDocument/2006/relationships/hyperlink" Target="https://podminky.urs.cz/item/CS_URS_2025_02/577155012" TargetMode="External" /><Relationship Id="rId35" Type="http://schemas.openxmlformats.org/officeDocument/2006/relationships/hyperlink" Target="https://podminky.urs.cz/item/CS_URS_2025_02/573211107" TargetMode="External" /><Relationship Id="rId36" Type="http://schemas.openxmlformats.org/officeDocument/2006/relationships/hyperlink" Target="https://podminky.urs.cz/item/CS_URS_2025_02/577134011" TargetMode="External" /><Relationship Id="rId37" Type="http://schemas.openxmlformats.org/officeDocument/2006/relationships/hyperlink" Target="https://podminky.urs.cz/item/CS_URS_2025_02/871215201" TargetMode="External" /><Relationship Id="rId38" Type="http://schemas.openxmlformats.org/officeDocument/2006/relationships/hyperlink" Target="https://podminky.urs.cz/item/CS_URS_2025_02/871313124" TargetMode="External" /><Relationship Id="rId39" Type="http://schemas.openxmlformats.org/officeDocument/2006/relationships/hyperlink" Target="https://podminky.urs.cz/item/CS_URS_2025_02/871353124" TargetMode="External" /><Relationship Id="rId40" Type="http://schemas.openxmlformats.org/officeDocument/2006/relationships/hyperlink" Target="https://podminky.urs.cz/item/CS_URS_2025_02/877360320" TargetMode="External" /><Relationship Id="rId41" Type="http://schemas.openxmlformats.org/officeDocument/2006/relationships/hyperlink" Target="https://podminky.urs.cz/item/CS_URS_2025_02/892241111" TargetMode="External" /><Relationship Id="rId42" Type="http://schemas.openxmlformats.org/officeDocument/2006/relationships/hyperlink" Target="https://podminky.urs.cz/item/CS_URS_2025_02/892381111" TargetMode="External" /><Relationship Id="rId43" Type="http://schemas.openxmlformats.org/officeDocument/2006/relationships/hyperlink" Target="https://podminky.urs.cz/item/CS_URS_2025_02/899722113" TargetMode="External" /><Relationship Id="rId44" Type="http://schemas.openxmlformats.org/officeDocument/2006/relationships/hyperlink" Target="https://podminky.urs.cz/item/CS_URS_2025_02/919112233" TargetMode="External" /><Relationship Id="rId45" Type="http://schemas.openxmlformats.org/officeDocument/2006/relationships/hyperlink" Target="https://podminky.urs.cz/item/CS_URS_2025_02/919122132" TargetMode="External" /><Relationship Id="rId46" Type="http://schemas.openxmlformats.org/officeDocument/2006/relationships/hyperlink" Target="https://podminky.urs.cz/item/CS_URS_2025_02/919735111" TargetMode="External" /><Relationship Id="rId47" Type="http://schemas.openxmlformats.org/officeDocument/2006/relationships/hyperlink" Target="https://podminky.urs.cz/item/CS_URS_2025_02/919735112" TargetMode="External" /><Relationship Id="rId48" Type="http://schemas.openxmlformats.org/officeDocument/2006/relationships/hyperlink" Target="https://podminky.urs.cz/item/CS_URS_2025_02/997013501" TargetMode="External" /><Relationship Id="rId49" Type="http://schemas.openxmlformats.org/officeDocument/2006/relationships/hyperlink" Target="https://podminky.urs.cz/item/CS_URS_2025_02/997013509" TargetMode="External" /><Relationship Id="rId50" Type="http://schemas.openxmlformats.org/officeDocument/2006/relationships/hyperlink" Target="https://podminky.urs.cz/item/CS_URS_2025_02/997013511" TargetMode="External" /><Relationship Id="rId51" Type="http://schemas.openxmlformats.org/officeDocument/2006/relationships/hyperlink" Target="https://podminky.urs.cz/item/CS_URS_2025_02/997013873" TargetMode="External" /><Relationship Id="rId52" Type="http://schemas.openxmlformats.org/officeDocument/2006/relationships/hyperlink" Target="https://podminky.urs.cz/item/CS_URS_2025_02/997013875" TargetMode="External" /><Relationship Id="rId53" Type="http://schemas.openxmlformats.org/officeDocument/2006/relationships/hyperlink" Target="https://podminky.urs.cz/item/CS_URS_2025_02/998276101" TargetMode="External" /><Relationship Id="rId54" Type="http://schemas.openxmlformats.org/officeDocument/2006/relationships/drawing" Target="../drawings/drawing23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5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71201231" TargetMode="External" /><Relationship Id="rId19" Type="http://schemas.openxmlformats.org/officeDocument/2006/relationships/hyperlink" Target="https://podminky.urs.cz/item/CS_URS_2025_02/181152302" TargetMode="External" /><Relationship Id="rId20" Type="http://schemas.openxmlformats.org/officeDocument/2006/relationships/hyperlink" Target="https://podminky.urs.cz/item/CS_URS_2025_02/181351005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4813511" TargetMode="External" /><Relationship Id="rId23" Type="http://schemas.openxmlformats.org/officeDocument/2006/relationships/hyperlink" Target="https://podminky.urs.cz/item/CS_URS_2025_02/185802113" TargetMode="External" /><Relationship Id="rId24" Type="http://schemas.openxmlformats.org/officeDocument/2006/relationships/hyperlink" Target="https://podminky.urs.cz/item/CS_URS_2025_02/185803111" TargetMode="External" /><Relationship Id="rId25" Type="http://schemas.openxmlformats.org/officeDocument/2006/relationships/hyperlink" Target="https://podminky.urs.cz/item/CS_URS_2025_02/185804312" TargetMode="External" /><Relationship Id="rId26" Type="http://schemas.openxmlformats.org/officeDocument/2006/relationships/hyperlink" Target="https://podminky.urs.cz/item/CS_URS_2025_02/185851121" TargetMode="External" /><Relationship Id="rId27" Type="http://schemas.openxmlformats.org/officeDocument/2006/relationships/hyperlink" Target="https://podminky.urs.cz/item/CS_URS_2025_02/185851129" TargetMode="External" /><Relationship Id="rId28" Type="http://schemas.openxmlformats.org/officeDocument/2006/relationships/hyperlink" Target="https://podminky.urs.cz/item/CS_URS_2025_02/212750101" TargetMode="External" /><Relationship Id="rId29" Type="http://schemas.openxmlformats.org/officeDocument/2006/relationships/hyperlink" Target="https://podminky.urs.cz/item/CS_URS_2025_02/212972112" TargetMode="External" /><Relationship Id="rId30" Type="http://schemas.openxmlformats.org/officeDocument/2006/relationships/hyperlink" Target="https://podminky.urs.cz/item/CS_URS_2025_02/564871016" TargetMode="External" /><Relationship Id="rId31" Type="http://schemas.openxmlformats.org/officeDocument/2006/relationships/hyperlink" Target="https://podminky.urs.cz/item/CS_URS_2025_02/573111112" TargetMode="External" /><Relationship Id="rId32" Type="http://schemas.openxmlformats.org/officeDocument/2006/relationships/hyperlink" Target="https://podminky.urs.cz/item/CS_URS_2025_02/565155101" TargetMode="External" /><Relationship Id="rId33" Type="http://schemas.openxmlformats.org/officeDocument/2006/relationships/hyperlink" Target="https://podminky.urs.cz/item/CS_URS_2025_02/573211109" TargetMode="External" /><Relationship Id="rId34" Type="http://schemas.openxmlformats.org/officeDocument/2006/relationships/hyperlink" Target="https://podminky.urs.cz/item/CS_URS_2025_02/577155012" TargetMode="External" /><Relationship Id="rId35" Type="http://schemas.openxmlformats.org/officeDocument/2006/relationships/hyperlink" Target="https://podminky.urs.cz/item/CS_URS_2025_02/573211107" TargetMode="External" /><Relationship Id="rId36" Type="http://schemas.openxmlformats.org/officeDocument/2006/relationships/hyperlink" Target="https://podminky.urs.cz/item/CS_URS_2025_02/577134011" TargetMode="External" /><Relationship Id="rId37" Type="http://schemas.openxmlformats.org/officeDocument/2006/relationships/hyperlink" Target="https://podminky.urs.cz/item/CS_URS_2025_02/871185201" TargetMode="External" /><Relationship Id="rId38" Type="http://schemas.openxmlformats.org/officeDocument/2006/relationships/hyperlink" Target="https://podminky.urs.cz/item/CS_URS_2025_02/892241111" TargetMode="External" /><Relationship Id="rId39" Type="http://schemas.openxmlformats.org/officeDocument/2006/relationships/hyperlink" Target="https://podminky.urs.cz/item/CS_URS_2025_02/892381111" TargetMode="External" /><Relationship Id="rId40" Type="http://schemas.openxmlformats.org/officeDocument/2006/relationships/hyperlink" Target="https://podminky.urs.cz/item/CS_URS_2025_02/899722113" TargetMode="External" /><Relationship Id="rId41" Type="http://schemas.openxmlformats.org/officeDocument/2006/relationships/hyperlink" Target="https://podminky.urs.cz/item/CS_URS_2025_02/919112233" TargetMode="External" /><Relationship Id="rId42" Type="http://schemas.openxmlformats.org/officeDocument/2006/relationships/hyperlink" Target="https://podminky.urs.cz/item/CS_URS_2025_02/919122132" TargetMode="External" /><Relationship Id="rId43" Type="http://schemas.openxmlformats.org/officeDocument/2006/relationships/hyperlink" Target="https://podminky.urs.cz/item/CS_URS_2025_02/919735111" TargetMode="External" /><Relationship Id="rId44" Type="http://schemas.openxmlformats.org/officeDocument/2006/relationships/hyperlink" Target="https://podminky.urs.cz/item/CS_URS_2025_02/919735112" TargetMode="External" /><Relationship Id="rId45" Type="http://schemas.openxmlformats.org/officeDocument/2006/relationships/hyperlink" Target="https://podminky.urs.cz/item/CS_URS_2025_02/997013501" TargetMode="External" /><Relationship Id="rId46" Type="http://schemas.openxmlformats.org/officeDocument/2006/relationships/hyperlink" Target="https://podminky.urs.cz/item/CS_URS_2025_02/997013509" TargetMode="External" /><Relationship Id="rId47" Type="http://schemas.openxmlformats.org/officeDocument/2006/relationships/hyperlink" Target="https://podminky.urs.cz/item/CS_URS_2025_02/997013511" TargetMode="External" /><Relationship Id="rId48" Type="http://schemas.openxmlformats.org/officeDocument/2006/relationships/hyperlink" Target="https://podminky.urs.cz/item/CS_URS_2025_02/997013873" TargetMode="External" /><Relationship Id="rId49" Type="http://schemas.openxmlformats.org/officeDocument/2006/relationships/hyperlink" Target="https://podminky.urs.cz/item/CS_URS_2025_02/997013875" TargetMode="External" /><Relationship Id="rId50" Type="http://schemas.openxmlformats.org/officeDocument/2006/relationships/hyperlink" Target="https://podminky.urs.cz/item/CS_URS_2025_02/998276101" TargetMode="External" /><Relationship Id="rId51" Type="http://schemas.openxmlformats.org/officeDocument/2006/relationships/drawing" Target="../drawings/drawing24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2254206" TargetMode="External" /><Relationship Id="rId8" Type="http://schemas.openxmlformats.org/officeDocument/2006/relationships/hyperlink" Target="https://podminky.urs.cz/item/CS_URS_2025_02/151101102" TargetMode="External" /><Relationship Id="rId9" Type="http://schemas.openxmlformats.org/officeDocument/2006/relationships/hyperlink" Target="https://podminky.urs.cz/item/CS_URS_2025_02/151101112" TargetMode="External" /><Relationship Id="rId10" Type="http://schemas.openxmlformats.org/officeDocument/2006/relationships/hyperlink" Target="https://podminky.urs.cz/item/CS_URS_2025_02/151501501" TargetMode="External" /><Relationship Id="rId11" Type="http://schemas.openxmlformats.org/officeDocument/2006/relationships/hyperlink" Target="https://podminky.urs.cz/item/CS_URS_2025_02/162551108" TargetMode="External" /><Relationship Id="rId12" Type="http://schemas.openxmlformats.org/officeDocument/2006/relationships/hyperlink" Target="https://podminky.urs.cz/item/CS_URS_2025_02/162751117" TargetMode="External" /><Relationship Id="rId13" Type="http://schemas.openxmlformats.org/officeDocument/2006/relationships/hyperlink" Target="https://podminky.urs.cz/item/CS_URS_2025_02/162751119" TargetMode="External" /><Relationship Id="rId14" Type="http://schemas.openxmlformats.org/officeDocument/2006/relationships/hyperlink" Target="https://podminky.urs.cz/item/CS_URS_2025_02/171251101" TargetMode="External" /><Relationship Id="rId15" Type="http://schemas.openxmlformats.org/officeDocument/2006/relationships/hyperlink" Target="https://podminky.urs.cz/item/CS_URS_2025_02/171251109" TargetMode="External" /><Relationship Id="rId16" Type="http://schemas.openxmlformats.org/officeDocument/2006/relationships/hyperlink" Target="https://podminky.urs.cz/item/CS_URS_2025_02/17415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71201231" TargetMode="External" /><Relationship Id="rId19" Type="http://schemas.openxmlformats.org/officeDocument/2006/relationships/hyperlink" Target="https://podminky.urs.cz/item/CS_URS_2025_02/181152302" TargetMode="External" /><Relationship Id="rId20" Type="http://schemas.openxmlformats.org/officeDocument/2006/relationships/hyperlink" Target="https://podminky.urs.cz/item/CS_URS_2025_02/181351005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4813511" TargetMode="External" /><Relationship Id="rId23" Type="http://schemas.openxmlformats.org/officeDocument/2006/relationships/hyperlink" Target="https://podminky.urs.cz/item/CS_URS_2025_02/185802113" TargetMode="External" /><Relationship Id="rId24" Type="http://schemas.openxmlformats.org/officeDocument/2006/relationships/hyperlink" Target="https://podminky.urs.cz/item/CS_URS_2025_02/185803111" TargetMode="External" /><Relationship Id="rId25" Type="http://schemas.openxmlformats.org/officeDocument/2006/relationships/hyperlink" Target="https://podminky.urs.cz/item/CS_URS_2025_02/185804312" TargetMode="External" /><Relationship Id="rId26" Type="http://schemas.openxmlformats.org/officeDocument/2006/relationships/hyperlink" Target="https://podminky.urs.cz/item/CS_URS_2025_02/185851121" TargetMode="External" /><Relationship Id="rId27" Type="http://schemas.openxmlformats.org/officeDocument/2006/relationships/hyperlink" Target="https://podminky.urs.cz/item/CS_URS_2025_02/185851129" TargetMode="External" /><Relationship Id="rId28" Type="http://schemas.openxmlformats.org/officeDocument/2006/relationships/hyperlink" Target="https://podminky.urs.cz/item/CS_URS_2025_02/212750101" TargetMode="External" /><Relationship Id="rId29" Type="http://schemas.openxmlformats.org/officeDocument/2006/relationships/hyperlink" Target="https://podminky.urs.cz/item/CS_URS_2025_02/212972112" TargetMode="External" /><Relationship Id="rId30" Type="http://schemas.openxmlformats.org/officeDocument/2006/relationships/hyperlink" Target="https://podminky.urs.cz/item/CS_URS_2025_02/564871016" TargetMode="External" /><Relationship Id="rId31" Type="http://schemas.openxmlformats.org/officeDocument/2006/relationships/hyperlink" Target="https://podminky.urs.cz/item/CS_URS_2025_02/573111112" TargetMode="External" /><Relationship Id="rId32" Type="http://schemas.openxmlformats.org/officeDocument/2006/relationships/hyperlink" Target="https://podminky.urs.cz/item/CS_URS_2025_02/565155101" TargetMode="External" /><Relationship Id="rId33" Type="http://schemas.openxmlformats.org/officeDocument/2006/relationships/hyperlink" Target="https://podminky.urs.cz/item/CS_URS_2025_02/573211109" TargetMode="External" /><Relationship Id="rId34" Type="http://schemas.openxmlformats.org/officeDocument/2006/relationships/hyperlink" Target="https://podminky.urs.cz/item/CS_URS_2025_02/577155012" TargetMode="External" /><Relationship Id="rId35" Type="http://schemas.openxmlformats.org/officeDocument/2006/relationships/hyperlink" Target="https://podminky.urs.cz/item/CS_URS_2025_02/573211107" TargetMode="External" /><Relationship Id="rId36" Type="http://schemas.openxmlformats.org/officeDocument/2006/relationships/hyperlink" Target="https://podminky.urs.cz/item/CS_URS_2025_02/577134011" TargetMode="External" /><Relationship Id="rId37" Type="http://schemas.openxmlformats.org/officeDocument/2006/relationships/hyperlink" Target="https://podminky.urs.cz/item/CS_URS_2025_02/871185201" TargetMode="External" /><Relationship Id="rId38" Type="http://schemas.openxmlformats.org/officeDocument/2006/relationships/hyperlink" Target="https://podminky.urs.cz/item/CS_URS_2025_02/892241111" TargetMode="External" /><Relationship Id="rId39" Type="http://schemas.openxmlformats.org/officeDocument/2006/relationships/hyperlink" Target="https://podminky.urs.cz/item/CS_URS_2025_02/892381111" TargetMode="External" /><Relationship Id="rId40" Type="http://schemas.openxmlformats.org/officeDocument/2006/relationships/hyperlink" Target="https://podminky.urs.cz/item/CS_URS_2025_02/899722113" TargetMode="External" /><Relationship Id="rId41" Type="http://schemas.openxmlformats.org/officeDocument/2006/relationships/hyperlink" Target="https://podminky.urs.cz/item/CS_URS_2025_02/919112233" TargetMode="External" /><Relationship Id="rId42" Type="http://schemas.openxmlformats.org/officeDocument/2006/relationships/hyperlink" Target="https://podminky.urs.cz/item/CS_URS_2025_02/919122132" TargetMode="External" /><Relationship Id="rId43" Type="http://schemas.openxmlformats.org/officeDocument/2006/relationships/hyperlink" Target="https://podminky.urs.cz/item/CS_URS_2025_02/919735111" TargetMode="External" /><Relationship Id="rId44" Type="http://schemas.openxmlformats.org/officeDocument/2006/relationships/hyperlink" Target="https://podminky.urs.cz/item/CS_URS_2025_02/919735112" TargetMode="External" /><Relationship Id="rId45" Type="http://schemas.openxmlformats.org/officeDocument/2006/relationships/hyperlink" Target="https://podminky.urs.cz/item/CS_URS_2025_02/997013501" TargetMode="External" /><Relationship Id="rId46" Type="http://schemas.openxmlformats.org/officeDocument/2006/relationships/hyperlink" Target="https://podminky.urs.cz/item/CS_URS_2025_02/997013509" TargetMode="External" /><Relationship Id="rId47" Type="http://schemas.openxmlformats.org/officeDocument/2006/relationships/hyperlink" Target="https://podminky.urs.cz/item/CS_URS_2025_02/997013511" TargetMode="External" /><Relationship Id="rId48" Type="http://schemas.openxmlformats.org/officeDocument/2006/relationships/hyperlink" Target="https://podminky.urs.cz/item/CS_URS_2025_02/997013873" TargetMode="External" /><Relationship Id="rId49" Type="http://schemas.openxmlformats.org/officeDocument/2006/relationships/hyperlink" Target="https://podminky.urs.cz/item/CS_URS_2025_02/997013875" TargetMode="External" /><Relationship Id="rId50" Type="http://schemas.openxmlformats.org/officeDocument/2006/relationships/hyperlink" Target="https://podminky.urs.cz/item/CS_URS_2025_02/998276101" TargetMode="External" /><Relationship Id="rId51" Type="http://schemas.openxmlformats.org/officeDocument/2006/relationships/drawing" Target="../drawings/drawing25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54512" TargetMode="External" /><Relationship Id="rId3" Type="http://schemas.openxmlformats.org/officeDocument/2006/relationships/hyperlink" Target="https://podminky.urs.cz/item/CS_URS_2025_02/113154514" TargetMode="External" /><Relationship Id="rId4" Type="http://schemas.openxmlformats.org/officeDocument/2006/relationships/hyperlink" Target="https://podminky.urs.cz/item/CS_URS_2025_02/113154515" TargetMode="External" /><Relationship Id="rId5" Type="http://schemas.openxmlformats.org/officeDocument/2006/relationships/hyperlink" Target="https://podminky.urs.cz/item/CS_URS_2025_02/121151105" TargetMode="External" /><Relationship Id="rId6" Type="http://schemas.openxmlformats.org/officeDocument/2006/relationships/hyperlink" Target="https://podminky.urs.cz/item/CS_URS_2025_02/122251403" TargetMode="External" /><Relationship Id="rId7" Type="http://schemas.openxmlformats.org/officeDocument/2006/relationships/hyperlink" Target="https://podminky.urs.cz/item/CS_URS_2025_02/131213131" TargetMode="External" /><Relationship Id="rId8" Type="http://schemas.openxmlformats.org/officeDocument/2006/relationships/hyperlink" Target="https://podminky.urs.cz/item/CS_URS_2025_02/132254206" TargetMode="External" /><Relationship Id="rId9" Type="http://schemas.openxmlformats.org/officeDocument/2006/relationships/hyperlink" Target="https://podminky.urs.cz/item/CS_URS_2025_02/151101102" TargetMode="External" /><Relationship Id="rId10" Type="http://schemas.openxmlformats.org/officeDocument/2006/relationships/hyperlink" Target="https://podminky.urs.cz/item/CS_URS_2025_02/151101112" TargetMode="External" /><Relationship Id="rId11" Type="http://schemas.openxmlformats.org/officeDocument/2006/relationships/hyperlink" Target="https://podminky.urs.cz/item/CS_URS_2025_02/151501501" TargetMode="External" /><Relationship Id="rId12" Type="http://schemas.openxmlformats.org/officeDocument/2006/relationships/hyperlink" Target="https://podminky.urs.cz/item/CS_URS_2025_02/162551108" TargetMode="External" /><Relationship Id="rId13" Type="http://schemas.openxmlformats.org/officeDocument/2006/relationships/hyperlink" Target="https://podminky.urs.cz/item/CS_URS_2025_02/162751117" TargetMode="External" /><Relationship Id="rId14" Type="http://schemas.openxmlformats.org/officeDocument/2006/relationships/hyperlink" Target="https://podminky.urs.cz/item/CS_URS_2025_02/162751119" TargetMode="External" /><Relationship Id="rId15" Type="http://schemas.openxmlformats.org/officeDocument/2006/relationships/hyperlink" Target="https://podminky.urs.cz/item/CS_URS_2025_02/171251101" TargetMode="External" /><Relationship Id="rId16" Type="http://schemas.openxmlformats.org/officeDocument/2006/relationships/hyperlink" Target="https://podminky.urs.cz/item/CS_URS_2025_02/171251109" TargetMode="External" /><Relationship Id="rId17" Type="http://schemas.openxmlformats.org/officeDocument/2006/relationships/hyperlink" Target="https://podminky.urs.cz/item/CS_URS_2025_02/174111101" TargetMode="External" /><Relationship Id="rId18" Type="http://schemas.openxmlformats.org/officeDocument/2006/relationships/hyperlink" Target="https://podminky.urs.cz/item/CS_URS_2025_02/174151101" TargetMode="External" /><Relationship Id="rId19" Type="http://schemas.openxmlformats.org/officeDocument/2006/relationships/hyperlink" Target="https://podminky.urs.cz/item/CS_URS_2025_02/175151101" TargetMode="External" /><Relationship Id="rId20" Type="http://schemas.openxmlformats.org/officeDocument/2006/relationships/hyperlink" Target="https://podminky.urs.cz/item/CS_URS_2025_02/171201231" TargetMode="External" /><Relationship Id="rId21" Type="http://schemas.openxmlformats.org/officeDocument/2006/relationships/hyperlink" Target="https://podminky.urs.cz/item/CS_URS_2025_02/181152302" TargetMode="External" /><Relationship Id="rId22" Type="http://schemas.openxmlformats.org/officeDocument/2006/relationships/hyperlink" Target="https://podminky.urs.cz/item/CS_URS_2025_02/181351005" TargetMode="External" /><Relationship Id="rId23" Type="http://schemas.openxmlformats.org/officeDocument/2006/relationships/hyperlink" Target="https://podminky.urs.cz/item/CS_URS_2025_02/181411131" TargetMode="External" /><Relationship Id="rId24" Type="http://schemas.openxmlformats.org/officeDocument/2006/relationships/hyperlink" Target="https://podminky.urs.cz/item/CS_URS_2025_02/184813511" TargetMode="External" /><Relationship Id="rId25" Type="http://schemas.openxmlformats.org/officeDocument/2006/relationships/hyperlink" Target="https://podminky.urs.cz/item/CS_URS_2025_02/185802113" TargetMode="External" /><Relationship Id="rId26" Type="http://schemas.openxmlformats.org/officeDocument/2006/relationships/hyperlink" Target="https://podminky.urs.cz/item/CS_URS_2025_02/185803111" TargetMode="External" /><Relationship Id="rId27" Type="http://schemas.openxmlformats.org/officeDocument/2006/relationships/hyperlink" Target="https://podminky.urs.cz/item/CS_URS_2025_02/185804312" TargetMode="External" /><Relationship Id="rId28" Type="http://schemas.openxmlformats.org/officeDocument/2006/relationships/hyperlink" Target="https://podminky.urs.cz/item/CS_URS_2025_02/185851121" TargetMode="External" /><Relationship Id="rId29" Type="http://schemas.openxmlformats.org/officeDocument/2006/relationships/hyperlink" Target="https://podminky.urs.cz/item/CS_URS_2025_02/185851129" TargetMode="External" /><Relationship Id="rId30" Type="http://schemas.openxmlformats.org/officeDocument/2006/relationships/hyperlink" Target="https://podminky.urs.cz/item/CS_URS_2025_02/212750101" TargetMode="External" /><Relationship Id="rId31" Type="http://schemas.openxmlformats.org/officeDocument/2006/relationships/hyperlink" Target="https://podminky.urs.cz/item/CS_URS_2025_02/212972112" TargetMode="External" /><Relationship Id="rId32" Type="http://schemas.openxmlformats.org/officeDocument/2006/relationships/hyperlink" Target="https://podminky.urs.cz/item/CS_URS_2025_02/564871016" TargetMode="External" /><Relationship Id="rId33" Type="http://schemas.openxmlformats.org/officeDocument/2006/relationships/hyperlink" Target="https://podminky.urs.cz/item/CS_URS_2025_02/573111112" TargetMode="External" /><Relationship Id="rId34" Type="http://schemas.openxmlformats.org/officeDocument/2006/relationships/hyperlink" Target="https://podminky.urs.cz/item/CS_URS_2025_02/565155101" TargetMode="External" /><Relationship Id="rId35" Type="http://schemas.openxmlformats.org/officeDocument/2006/relationships/hyperlink" Target="https://podminky.urs.cz/item/CS_URS_2025_02/573211109" TargetMode="External" /><Relationship Id="rId36" Type="http://schemas.openxmlformats.org/officeDocument/2006/relationships/hyperlink" Target="https://podminky.urs.cz/item/CS_URS_2025_02/577155012" TargetMode="External" /><Relationship Id="rId37" Type="http://schemas.openxmlformats.org/officeDocument/2006/relationships/hyperlink" Target="https://podminky.urs.cz/item/CS_URS_2025_02/573211107" TargetMode="External" /><Relationship Id="rId38" Type="http://schemas.openxmlformats.org/officeDocument/2006/relationships/hyperlink" Target="https://podminky.urs.cz/item/CS_URS_2025_02/577134011" TargetMode="External" /><Relationship Id="rId39" Type="http://schemas.openxmlformats.org/officeDocument/2006/relationships/hyperlink" Target="https://podminky.urs.cz/item/CS_URS_2025_02/857212122" TargetMode="External" /><Relationship Id="rId40" Type="http://schemas.openxmlformats.org/officeDocument/2006/relationships/hyperlink" Target="https://podminky.urs.cz/item/CS_URS_2025_02/871225201" TargetMode="External" /><Relationship Id="rId41" Type="http://schemas.openxmlformats.org/officeDocument/2006/relationships/hyperlink" Target="https://podminky.urs.cz/item/CS_URS_2025_02/877185213" TargetMode="External" /><Relationship Id="rId42" Type="http://schemas.openxmlformats.org/officeDocument/2006/relationships/hyperlink" Target="https://podminky.urs.cz/item/CS_URS_2025_02/877215201" TargetMode="External" /><Relationship Id="rId43" Type="http://schemas.openxmlformats.org/officeDocument/2006/relationships/hyperlink" Target="https://podminky.urs.cz/item/CS_URS_2025_02/877215212" TargetMode="External" /><Relationship Id="rId44" Type="http://schemas.openxmlformats.org/officeDocument/2006/relationships/hyperlink" Target="https://podminky.urs.cz/item/CS_URS_2025_02/891181112" TargetMode="External" /><Relationship Id="rId45" Type="http://schemas.openxmlformats.org/officeDocument/2006/relationships/hyperlink" Target="https://podminky.urs.cz/item/CS_URS_2025_02/891212641" TargetMode="External" /><Relationship Id="rId46" Type="http://schemas.openxmlformats.org/officeDocument/2006/relationships/hyperlink" Target="https://podminky.urs.cz/item/CS_URS_2025_02/891219111" TargetMode="External" /><Relationship Id="rId47" Type="http://schemas.openxmlformats.org/officeDocument/2006/relationships/hyperlink" Target="https://podminky.urs.cz/item/CS_URS_2025_02/892241111" TargetMode="External" /><Relationship Id="rId48" Type="http://schemas.openxmlformats.org/officeDocument/2006/relationships/hyperlink" Target="https://podminky.urs.cz/item/CS_URS_2025_02/899401112" TargetMode="External" /><Relationship Id="rId49" Type="http://schemas.openxmlformats.org/officeDocument/2006/relationships/hyperlink" Target="https://podminky.urs.cz/item/CS_URS_2025_02/899401113" TargetMode="External" /><Relationship Id="rId50" Type="http://schemas.openxmlformats.org/officeDocument/2006/relationships/hyperlink" Target="https://podminky.urs.cz/item/CS_URS_2025_02/899713111" TargetMode="External" /><Relationship Id="rId51" Type="http://schemas.openxmlformats.org/officeDocument/2006/relationships/hyperlink" Target="https://podminky.urs.cz/item/CS_URS_2025_02/899721111" TargetMode="External" /><Relationship Id="rId52" Type="http://schemas.openxmlformats.org/officeDocument/2006/relationships/hyperlink" Target="https://podminky.urs.cz/item/CS_URS_2025_02/892381111" TargetMode="External" /><Relationship Id="rId53" Type="http://schemas.openxmlformats.org/officeDocument/2006/relationships/hyperlink" Target="https://podminky.urs.cz/item/CS_URS_2025_02/899722113" TargetMode="External" /><Relationship Id="rId54" Type="http://schemas.openxmlformats.org/officeDocument/2006/relationships/hyperlink" Target="https://podminky.urs.cz/item/CS_URS_2025_02/919112233" TargetMode="External" /><Relationship Id="rId55" Type="http://schemas.openxmlformats.org/officeDocument/2006/relationships/hyperlink" Target="https://podminky.urs.cz/item/CS_URS_2025_02/919122132" TargetMode="External" /><Relationship Id="rId56" Type="http://schemas.openxmlformats.org/officeDocument/2006/relationships/hyperlink" Target="https://podminky.urs.cz/item/CS_URS_2025_02/919735111" TargetMode="External" /><Relationship Id="rId57" Type="http://schemas.openxmlformats.org/officeDocument/2006/relationships/hyperlink" Target="https://podminky.urs.cz/item/CS_URS_2025_02/919735112" TargetMode="External" /><Relationship Id="rId58" Type="http://schemas.openxmlformats.org/officeDocument/2006/relationships/hyperlink" Target="https://podminky.urs.cz/item/CS_URS_2025_02/997013501" TargetMode="External" /><Relationship Id="rId59" Type="http://schemas.openxmlformats.org/officeDocument/2006/relationships/hyperlink" Target="https://podminky.urs.cz/item/CS_URS_2025_02/997013509" TargetMode="External" /><Relationship Id="rId60" Type="http://schemas.openxmlformats.org/officeDocument/2006/relationships/hyperlink" Target="https://podminky.urs.cz/item/CS_URS_2025_02/997013511" TargetMode="External" /><Relationship Id="rId61" Type="http://schemas.openxmlformats.org/officeDocument/2006/relationships/hyperlink" Target="https://podminky.urs.cz/item/CS_URS_2025_02/997013873" TargetMode="External" /><Relationship Id="rId62" Type="http://schemas.openxmlformats.org/officeDocument/2006/relationships/hyperlink" Target="https://podminky.urs.cz/item/CS_URS_2025_02/997013875" TargetMode="External" /><Relationship Id="rId63" Type="http://schemas.openxmlformats.org/officeDocument/2006/relationships/hyperlink" Target="https://podminky.urs.cz/item/CS_URS_2025_02/998276101" TargetMode="External" /><Relationship Id="rId64" Type="http://schemas.openxmlformats.org/officeDocument/2006/relationships/drawing" Target="../drawings/drawing26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21151105" TargetMode="External" /><Relationship Id="rId2" Type="http://schemas.openxmlformats.org/officeDocument/2006/relationships/hyperlink" Target="https://podminky.urs.cz/item/CS_URS_2025_02/122251403" TargetMode="External" /><Relationship Id="rId3" Type="http://schemas.openxmlformats.org/officeDocument/2006/relationships/hyperlink" Target="https://podminky.urs.cz/item/CS_URS_2025_02/131251201" TargetMode="External" /><Relationship Id="rId4" Type="http://schemas.openxmlformats.org/officeDocument/2006/relationships/hyperlink" Target="https://podminky.urs.cz/item/CS_URS_2025_02/151811143" TargetMode="External" /><Relationship Id="rId5" Type="http://schemas.openxmlformats.org/officeDocument/2006/relationships/hyperlink" Target="https://podminky.urs.cz/item/CS_URS_2025_02/151811243" TargetMode="External" /><Relationship Id="rId6" Type="http://schemas.openxmlformats.org/officeDocument/2006/relationships/hyperlink" Target="https://podminky.urs.cz/item/CS_URS_2025_02/162551108" TargetMode="External" /><Relationship Id="rId7" Type="http://schemas.openxmlformats.org/officeDocument/2006/relationships/hyperlink" Target="https://podminky.urs.cz/item/CS_URS_2025_02/162751117" TargetMode="External" /><Relationship Id="rId8" Type="http://schemas.openxmlformats.org/officeDocument/2006/relationships/hyperlink" Target="https://podminky.urs.cz/item/CS_URS_2025_02/162751119" TargetMode="External" /><Relationship Id="rId9" Type="http://schemas.openxmlformats.org/officeDocument/2006/relationships/hyperlink" Target="https://podminky.urs.cz/item/CS_URS_2025_02/171201231" TargetMode="External" /><Relationship Id="rId10" Type="http://schemas.openxmlformats.org/officeDocument/2006/relationships/hyperlink" Target="https://podminky.urs.cz/item/CS_URS_2025_02/171251101" TargetMode="External" /><Relationship Id="rId11" Type="http://schemas.openxmlformats.org/officeDocument/2006/relationships/hyperlink" Target="https://podminky.urs.cz/item/CS_URS_2025_02/171251109" TargetMode="External" /><Relationship Id="rId12" Type="http://schemas.openxmlformats.org/officeDocument/2006/relationships/hyperlink" Target="https://podminky.urs.cz/item/CS_URS_2025_02/181152302" TargetMode="External" /><Relationship Id="rId13" Type="http://schemas.openxmlformats.org/officeDocument/2006/relationships/hyperlink" Target="https://podminky.urs.cz/item/CS_URS_2025_02/181351005" TargetMode="External" /><Relationship Id="rId14" Type="http://schemas.openxmlformats.org/officeDocument/2006/relationships/hyperlink" Target="https://podminky.urs.cz/item/CS_URS_2025_02/181411131" TargetMode="External" /><Relationship Id="rId15" Type="http://schemas.openxmlformats.org/officeDocument/2006/relationships/hyperlink" Target="https://podminky.urs.cz/item/CS_URS_2025_02/184813511" TargetMode="External" /><Relationship Id="rId16" Type="http://schemas.openxmlformats.org/officeDocument/2006/relationships/hyperlink" Target="https://podminky.urs.cz/item/CS_URS_2025_02/185802113" TargetMode="External" /><Relationship Id="rId17" Type="http://schemas.openxmlformats.org/officeDocument/2006/relationships/hyperlink" Target="https://podminky.urs.cz/item/CS_URS_2025_02/185803111" TargetMode="External" /><Relationship Id="rId18" Type="http://schemas.openxmlformats.org/officeDocument/2006/relationships/hyperlink" Target="https://podminky.urs.cz/item/CS_URS_2025_02/185804312" TargetMode="External" /><Relationship Id="rId19" Type="http://schemas.openxmlformats.org/officeDocument/2006/relationships/hyperlink" Target="https://podminky.urs.cz/item/CS_URS_2025_02/185851121" TargetMode="External" /><Relationship Id="rId20" Type="http://schemas.openxmlformats.org/officeDocument/2006/relationships/hyperlink" Target="https://podminky.urs.cz/item/CS_URS_2025_02/185851129" TargetMode="External" /><Relationship Id="rId21" Type="http://schemas.openxmlformats.org/officeDocument/2006/relationships/hyperlink" Target="https://podminky.urs.cz/item/CS_URS_2025_02/242111111" TargetMode="External" /><Relationship Id="rId22" Type="http://schemas.openxmlformats.org/officeDocument/2006/relationships/hyperlink" Target="https://podminky.urs.cz/item/CS_URS_2025_02/382121112" TargetMode="External" /><Relationship Id="rId23" Type="http://schemas.openxmlformats.org/officeDocument/2006/relationships/hyperlink" Target="https://podminky.urs.cz/item/CS_URS_2025_02/382121122" TargetMode="External" /><Relationship Id="rId24" Type="http://schemas.openxmlformats.org/officeDocument/2006/relationships/hyperlink" Target="https://podminky.urs.cz/item/CS_URS_2025_02/382121132" TargetMode="External" /><Relationship Id="rId25" Type="http://schemas.openxmlformats.org/officeDocument/2006/relationships/hyperlink" Target="https://podminky.urs.cz/item/CS_URS_2025_02/899114112" TargetMode="External" /><Relationship Id="rId26" Type="http://schemas.openxmlformats.org/officeDocument/2006/relationships/hyperlink" Target="https://podminky.urs.cz/item/CS_URS_2025_02/899623151" TargetMode="External" /><Relationship Id="rId27" Type="http://schemas.openxmlformats.org/officeDocument/2006/relationships/hyperlink" Target="https://podminky.urs.cz/item/CS_URS_2025_02/998276101" TargetMode="External" /><Relationship Id="rId28" Type="http://schemas.openxmlformats.org/officeDocument/2006/relationships/drawing" Target="../drawings/drawing27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22251403" TargetMode="External" /><Relationship Id="rId2" Type="http://schemas.openxmlformats.org/officeDocument/2006/relationships/hyperlink" Target="https://podminky.urs.cz/item/CS_URS_2025_02/131251201" TargetMode="External" /><Relationship Id="rId3" Type="http://schemas.openxmlformats.org/officeDocument/2006/relationships/hyperlink" Target="https://podminky.urs.cz/item/CS_URS_2025_02/151811133" TargetMode="External" /><Relationship Id="rId4" Type="http://schemas.openxmlformats.org/officeDocument/2006/relationships/hyperlink" Target="https://podminky.urs.cz/item/CS_URS_2025_02/151811233" TargetMode="External" /><Relationship Id="rId5" Type="http://schemas.openxmlformats.org/officeDocument/2006/relationships/hyperlink" Target="https://podminky.urs.cz/item/CS_URS_2025_02/162551108" TargetMode="External" /><Relationship Id="rId6" Type="http://schemas.openxmlformats.org/officeDocument/2006/relationships/hyperlink" Target="https://podminky.urs.cz/item/CS_URS_2025_02/162751117" TargetMode="External" /><Relationship Id="rId7" Type="http://schemas.openxmlformats.org/officeDocument/2006/relationships/hyperlink" Target="https://podminky.urs.cz/item/CS_URS_2025_02/162751119" TargetMode="External" /><Relationship Id="rId8" Type="http://schemas.openxmlformats.org/officeDocument/2006/relationships/hyperlink" Target="https://podminky.urs.cz/item/CS_URS_2025_02/171251101" TargetMode="External" /><Relationship Id="rId9" Type="http://schemas.openxmlformats.org/officeDocument/2006/relationships/hyperlink" Target="https://podminky.urs.cz/item/CS_URS_2025_02/171251109" TargetMode="External" /><Relationship Id="rId10" Type="http://schemas.openxmlformats.org/officeDocument/2006/relationships/hyperlink" Target="https://podminky.urs.cz/item/CS_URS_2025_02/174151101" TargetMode="External" /><Relationship Id="rId11" Type="http://schemas.openxmlformats.org/officeDocument/2006/relationships/hyperlink" Target="https://podminky.urs.cz/item/CS_URS_2025_02/171201231" TargetMode="External" /><Relationship Id="rId12" Type="http://schemas.openxmlformats.org/officeDocument/2006/relationships/hyperlink" Target="https://podminky.urs.cz/item/CS_URS_2025_02/452112112" TargetMode="External" /><Relationship Id="rId13" Type="http://schemas.openxmlformats.org/officeDocument/2006/relationships/hyperlink" Target="https://podminky.urs.cz/item/CS_URS_2025_02/894410101" TargetMode="External" /><Relationship Id="rId14" Type="http://schemas.openxmlformats.org/officeDocument/2006/relationships/hyperlink" Target="https://podminky.urs.cz/item/CS_URS_2025_02/894410211" TargetMode="External" /><Relationship Id="rId15" Type="http://schemas.openxmlformats.org/officeDocument/2006/relationships/hyperlink" Target="https://podminky.urs.cz/item/CS_URS_2025_02/894410213" TargetMode="External" /><Relationship Id="rId16" Type="http://schemas.openxmlformats.org/officeDocument/2006/relationships/hyperlink" Target="https://podminky.urs.cz/item/CS_URS_2025_02/894410232" TargetMode="External" /><Relationship Id="rId17" Type="http://schemas.openxmlformats.org/officeDocument/2006/relationships/hyperlink" Target="https://podminky.urs.cz/item/CS_URS_2025_02/899104112" TargetMode="External" /><Relationship Id="rId18" Type="http://schemas.openxmlformats.org/officeDocument/2006/relationships/hyperlink" Target="https://podminky.urs.cz/item/CS_URS_2025_02/899623151" TargetMode="External" /><Relationship Id="rId19" Type="http://schemas.openxmlformats.org/officeDocument/2006/relationships/hyperlink" Target="https://podminky.urs.cz/item/CS_URS_2025_02/998276101" TargetMode="External" /><Relationship Id="rId20" Type="http://schemas.openxmlformats.org/officeDocument/2006/relationships/drawing" Target="../drawings/drawing28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6023" TargetMode="External" /><Relationship Id="rId2" Type="http://schemas.openxmlformats.org/officeDocument/2006/relationships/hyperlink" Target="https://podminky.urs.cz/item/CS_URS_2025_02/113107322" TargetMode="External" /><Relationship Id="rId3" Type="http://schemas.openxmlformats.org/officeDocument/2006/relationships/hyperlink" Target="https://podminky.urs.cz/item/CS_URS_2025_02/113107323" TargetMode="External" /><Relationship Id="rId4" Type="http://schemas.openxmlformats.org/officeDocument/2006/relationships/hyperlink" Target="https://podminky.urs.cz/item/CS_URS_2025_02/113154512" TargetMode="External" /><Relationship Id="rId5" Type="http://schemas.openxmlformats.org/officeDocument/2006/relationships/hyperlink" Target="https://podminky.urs.cz/item/CS_URS_2025_02/113154514" TargetMode="External" /><Relationship Id="rId6" Type="http://schemas.openxmlformats.org/officeDocument/2006/relationships/hyperlink" Target="https://podminky.urs.cz/item/CS_URS_2025_02/113154515" TargetMode="External" /><Relationship Id="rId7" Type="http://schemas.openxmlformats.org/officeDocument/2006/relationships/hyperlink" Target="https://podminky.urs.cz/item/CS_URS_2025_02/113154517" TargetMode="External" /><Relationship Id="rId8" Type="http://schemas.openxmlformats.org/officeDocument/2006/relationships/hyperlink" Target="https://podminky.urs.cz/item/CS_URS_2025_02/122251403" TargetMode="External" /><Relationship Id="rId9" Type="http://schemas.openxmlformats.org/officeDocument/2006/relationships/hyperlink" Target="https://podminky.urs.cz/item/CS_URS_2025_02/131213131" TargetMode="External" /><Relationship Id="rId10" Type="http://schemas.openxmlformats.org/officeDocument/2006/relationships/hyperlink" Target="https://podminky.urs.cz/item/CS_URS_2025_02/131251201" TargetMode="External" /><Relationship Id="rId11" Type="http://schemas.openxmlformats.org/officeDocument/2006/relationships/hyperlink" Target="https://podminky.urs.cz/item/CS_URS_2025_02/132254206" TargetMode="External" /><Relationship Id="rId12" Type="http://schemas.openxmlformats.org/officeDocument/2006/relationships/hyperlink" Target="https://podminky.urs.cz/item/CS_URS_2025_02/141721214" TargetMode="External" /><Relationship Id="rId13" Type="http://schemas.openxmlformats.org/officeDocument/2006/relationships/hyperlink" Target="https://podminky.urs.cz/item/CS_URS_2025_02/151101102" TargetMode="External" /><Relationship Id="rId14" Type="http://schemas.openxmlformats.org/officeDocument/2006/relationships/hyperlink" Target="https://podminky.urs.cz/item/CS_URS_2025_02/151101112" TargetMode="External" /><Relationship Id="rId15" Type="http://schemas.openxmlformats.org/officeDocument/2006/relationships/hyperlink" Target="https://podminky.urs.cz/item/CS_URS_2025_02/151501501" TargetMode="External" /><Relationship Id="rId16" Type="http://schemas.openxmlformats.org/officeDocument/2006/relationships/hyperlink" Target="https://podminky.urs.cz/item/CS_URS_2025_02/151811133" TargetMode="External" /><Relationship Id="rId17" Type="http://schemas.openxmlformats.org/officeDocument/2006/relationships/hyperlink" Target="https://podminky.urs.cz/item/CS_URS_2025_02/151811233" TargetMode="External" /><Relationship Id="rId18" Type="http://schemas.openxmlformats.org/officeDocument/2006/relationships/hyperlink" Target="https://podminky.urs.cz/item/CS_URS_2025_02/162551108" TargetMode="External" /><Relationship Id="rId19" Type="http://schemas.openxmlformats.org/officeDocument/2006/relationships/hyperlink" Target="https://podminky.urs.cz/item/CS_URS_2025_02/162751117" TargetMode="External" /><Relationship Id="rId20" Type="http://schemas.openxmlformats.org/officeDocument/2006/relationships/hyperlink" Target="https://podminky.urs.cz/item/CS_URS_2025_02/162751119" TargetMode="External" /><Relationship Id="rId21" Type="http://schemas.openxmlformats.org/officeDocument/2006/relationships/hyperlink" Target="https://podminky.urs.cz/item/CS_URS_2025_02/171251101" TargetMode="External" /><Relationship Id="rId22" Type="http://schemas.openxmlformats.org/officeDocument/2006/relationships/hyperlink" Target="https://podminky.urs.cz/item/CS_URS_2025_02/171251109" TargetMode="External" /><Relationship Id="rId23" Type="http://schemas.openxmlformats.org/officeDocument/2006/relationships/hyperlink" Target="https://podminky.urs.cz/item/CS_URS_2025_02/174111101" TargetMode="External" /><Relationship Id="rId24" Type="http://schemas.openxmlformats.org/officeDocument/2006/relationships/hyperlink" Target="https://podminky.urs.cz/item/CS_URS_2025_02/174151101" TargetMode="External" /><Relationship Id="rId25" Type="http://schemas.openxmlformats.org/officeDocument/2006/relationships/hyperlink" Target="https://podminky.urs.cz/item/CS_URS_2025_02/175151101" TargetMode="External" /><Relationship Id="rId26" Type="http://schemas.openxmlformats.org/officeDocument/2006/relationships/hyperlink" Target="https://podminky.urs.cz/item/CS_URS_2025_02/171201231" TargetMode="External" /><Relationship Id="rId27" Type="http://schemas.openxmlformats.org/officeDocument/2006/relationships/hyperlink" Target="https://podminky.urs.cz/item/CS_URS_2025_02/181152302" TargetMode="External" /><Relationship Id="rId28" Type="http://schemas.openxmlformats.org/officeDocument/2006/relationships/hyperlink" Target="https://podminky.urs.cz/item/CS_URS_2025_02/212750101" TargetMode="External" /><Relationship Id="rId29" Type="http://schemas.openxmlformats.org/officeDocument/2006/relationships/hyperlink" Target="https://podminky.urs.cz/item/CS_URS_2025_02/212972112" TargetMode="External" /><Relationship Id="rId30" Type="http://schemas.openxmlformats.org/officeDocument/2006/relationships/hyperlink" Target="https://podminky.urs.cz/item/CS_URS_2025_02/452112112" TargetMode="External" /><Relationship Id="rId31" Type="http://schemas.openxmlformats.org/officeDocument/2006/relationships/hyperlink" Target="https://podminky.urs.cz/item/CS_URS_2025_02/564871016" TargetMode="External" /><Relationship Id="rId32" Type="http://schemas.openxmlformats.org/officeDocument/2006/relationships/hyperlink" Target="https://podminky.urs.cz/item/CS_URS_2025_02/573111112" TargetMode="External" /><Relationship Id="rId33" Type="http://schemas.openxmlformats.org/officeDocument/2006/relationships/hyperlink" Target="https://podminky.urs.cz/item/CS_URS_2025_02/565165102" TargetMode="External" /><Relationship Id="rId34" Type="http://schemas.openxmlformats.org/officeDocument/2006/relationships/hyperlink" Target="https://podminky.urs.cz/item/CS_URS_2025_02/565155101" TargetMode="External" /><Relationship Id="rId35" Type="http://schemas.openxmlformats.org/officeDocument/2006/relationships/hyperlink" Target="https://podminky.urs.cz/item/CS_URS_2025_02/573211109" TargetMode="External" /><Relationship Id="rId36" Type="http://schemas.openxmlformats.org/officeDocument/2006/relationships/hyperlink" Target="https://podminky.urs.cz/item/CS_URS_2025_02/577155012" TargetMode="External" /><Relationship Id="rId37" Type="http://schemas.openxmlformats.org/officeDocument/2006/relationships/hyperlink" Target="https://podminky.urs.cz/item/CS_URS_2025_02/573211107" TargetMode="External" /><Relationship Id="rId38" Type="http://schemas.openxmlformats.org/officeDocument/2006/relationships/hyperlink" Target="https://podminky.urs.cz/item/CS_URS_2025_02/577134011" TargetMode="External" /><Relationship Id="rId39" Type="http://schemas.openxmlformats.org/officeDocument/2006/relationships/hyperlink" Target="https://podminky.urs.cz/item/CS_URS_2025_02/596211110" TargetMode="External" /><Relationship Id="rId40" Type="http://schemas.openxmlformats.org/officeDocument/2006/relationships/hyperlink" Target="https://podminky.urs.cz/item/CS_URS_2025_02/871255202" TargetMode="External" /><Relationship Id="rId41" Type="http://schemas.openxmlformats.org/officeDocument/2006/relationships/hyperlink" Target="https://podminky.urs.cz/item/CS_URS_2025_02/877245201" TargetMode="External" /><Relationship Id="rId42" Type="http://schemas.openxmlformats.org/officeDocument/2006/relationships/hyperlink" Target="https://podminky.urs.cz/item/CS_URS_2025_02/877245210" TargetMode="External" /><Relationship Id="rId43" Type="http://schemas.openxmlformats.org/officeDocument/2006/relationships/hyperlink" Target="https://podminky.urs.cz/item/CS_URS_2025_02/877245212" TargetMode="External" /><Relationship Id="rId44" Type="http://schemas.openxmlformats.org/officeDocument/2006/relationships/hyperlink" Target="https://podminky.urs.cz/item/CS_URS_2025_02/892241111" TargetMode="External" /><Relationship Id="rId45" Type="http://schemas.openxmlformats.org/officeDocument/2006/relationships/hyperlink" Target="https://podminky.urs.cz/item/CS_URS_2025_02/899721111" TargetMode="External" /><Relationship Id="rId46" Type="http://schemas.openxmlformats.org/officeDocument/2006/relationships/hyperlink" Target="https://podminky.urs.cz/item/CS_URS_2025_02/892381111" TargetMode="External" /><Relationship Id="rId47" Type="http://schemas.openxmlformats.org/officeDocument/2006/relationships/hyperlink" Target="https://podminky.urs.cz/item/CS_URS_2025_02/894410101" TargetMode="External" /><Relationship Id="rId48" Type="http://schemas.openxmlformats.org/officeDocument/2006/relationships/hyperlink" Target="https://podminky.urs.cz/item/CS_URS_2025_02/894410211" TargetMode="External" /><Relationship Id="rId49" Type="http://schemas.openxmlformats.org/officeDocument/2006/relationships/hyperlink" Target="https://podminky.urs.cz/item/CS_URS_2025_02/894410213" TargetMode="External" /><Relationship Id="rId50" Type="http://schemas.openxmlformats.org/officeDocument/2006/relationships/hyperlink" Target="https://podminky.urs.cz/item/CS_URS_2025_02/894410232" TargetMode="External" /><Relationship Id="rId51" Type="http://schemas.openxmlformats.org/officeDocument/2006/relationships/hyperlink" Target="https://podminky.urs.cz/item/CS_URS_2025_02/899104112" TargetMode="External" /><Relationship Id="rId52" Type="http://schemas.openxmlformats.org/officeDocument/2006/relationships/hyperlink" Target="https://podminky.urs.cz/item/CS_URS_2025_02/899623151" TargetMode="External" /><Relationship Id="rId53" Type="http://schemas.openxmlformats.org/officeDocument/2006/relationships/hyperlink" Target="https://podminky.urs.cz/item/CS_URS_2025_02/899722113" TargetMode="External" /><Relationship Id="rId54" Type="http://schemas.openxmlformats.org/officeDocument/2006/relationships/hyperlink" Target="https://podminky.urs.cz/item/CS_URS_2025_02/919112233" TargetMode="External" /><Relationship Id="rId55" Type="http://schemas.openxmlformats.org/officeDocument/2006/relationships/hyperlink" Target="https://podminky.urs.cz/item/CS_URS_2025_02/919122132" TargetMode="External" /><Relationship Id="rId56" Type="http://schemas.openxmlformats.org/officeDocument/2006/relationships/hyperlink" Target="https://podminky.urs.cz/item/CS_URS_2025_02/919735111" TargetMode="External" /><Relationship Id="rId57" Type="http://schemas.openxmlformats.org/officeDocument/2006/relationships/hyperlink" Target="https://podminky.urs.cz/item/CS_URS_2025_02/919735112" TargetMode="External" /><Relationship Id="rId58" Type="http://schemas.openxmlformats.org/officeDocument/2006/relationships/hyperlink" Target="https://podminky.urs.cz/item/CS_URS_2025_02/997013501" TargetMode="External" /><Relationship Id="rId59" Type="http://schemas.openxmlformats.org/officeDocument/2006/relationships/hyperlink" Target="https://podminky.urs.cz/item/CS_URS_2025_02/997013509" TargetMode="External" /><Relationship Id="rId60" Type="http://schemas.openxmlformats.org/officeDocument/2006/relationships/hyperlink" Target="https://podminky.urs.cz/item/CS_URS_2025_02/997013511" TargetMode="External" /><Relationship Id="rId61" Type="http://schemas.openxmlformats.org/officeDocument/2006/relationships/hyperlink" Target="https://podminky.urs.cz/item/CS_URS_2025_02/997013861" TargetMode="External" /><Relationship Id="rId62" Type="http://schemas.openxmlformats.org/officeDocument/2006/relationships/hyperlink" Target="https://podminky.urs.cz/item/CS_URS_2025_02/997013873" TargetMode="External" /><Relationship Id="rId63" Type="http://schemas.openxmlformats.org/officeDocument/2006/relationships/hyperlink" Target="https://podminky.urs.cz/item/CS_URS_2025_02/997013875" TargetMode="External" /><Relationship Id="rId64" Type="http://schemas.openxmlformats.org/officeDocument/2006/relationships/hyperlink" Target="https://podminky.urs.cz/item/CS_URS_2025_02/998276101" TargetMode="External" /><Relationship Id="rId65" Type="http://schemas.openxmlformats.org/officeDocument/2006/relationships/drawing" Target="../drawings/drawing29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0A0111" TargetMode="External" /><Relationship Id="rId2" Type="http://schemas.openxmlformats.org/officeDocument/2006/relationships/hyperlink" Target="https://vymery.bimplatforma.cz/version/218022_tH8CrJ8uSYensyvgjQa23QIExCyRWK72Ahhpa6ukSR4hWZk46hIqNfeu9VT3nUCTJoZH3H_jJa1vqRs3GUQaZA" TargetMode="External" /><Relationship Id="rId3" Type="http://schemas.openxmlformats.org/officeDocument/2006/relationships/hyperlink" Target="https://podminky.urs.cz/item/CS_URS_2025_02/160A0205" TargetMode="External" /><Relationship Id="rId4" Type="http://schemas.openxmlformats.org/officeDocument/2006/relationships/hyperlink" Target="https://vymery.bimplatforma.cz/version/218022_LCq2V0dt55VBnNqcy0J725RA134K_g3TotDrqo-8DVGo0o645LKHHFbySa3LkOvndhTrCXiQYvXojGMOuzwoWw" TargetMode="External" /><Relationship Id="rId5" Type="http://schemas.openxmlformats.org/officeDocument/2006/relationships/hyperlink" Target="https://podminky.urs.cz/item/CS_URS_2025_02/160A0206" TargetMode="External" /><Relationship Id="rId6" Type="http://schemas.openxmlformats.org/officeDocument/2006/relationships/hyperlink" Target="https://podminky.urs.cz/item/CS_URS_2025_02/160A0301" TargetMode="External" /><Relationship Id="rId7" Type="http://schemas.openxmlformats.org/officeDocument/2006/relationships/hyperlink" Target="https://podminky.urs.cz/item/CS_URS_2025_02/170A0302" TargetMode="External" /><Relationship Id="rId8" Type="http://schemas.openxmlformats.org/officeDocument/2006/relationships/hyperlink" Target="https://podminky.urs.cz/item/CS_URS_2025_02/270A1001" TargetMode="External" /><Relationship Id="rId9" Type="http://schemas.openxmlformats.org/officeDocument/2006/relationships/hyperlink" Target="https://vymery.bimplatforma.cz/version/218022_q2BmxtXcxqvLhyAYyF4A_iPlprAdRhm8j9vQJLaFdn22UYB3_BMOK3PvSBfqzUmMQeuetw6Hqcyy6fA3-SF35g" TargetMode="External" /><Relationship Id="rId10" Type="http://schemas.openxmlformats.org/officeDocument/2006/relationships/hyperlink" Target="https://podminky.urs.cz/item/CS_URS_2025_02/270A2005" TargetMode="External" /><Relationship Id="rId11" Type="http://schemas.openxmlformats.org/officeDocument/2006/relationships/hyperlink" Target="https://vymery.bimplatforma.cz/version/218022_WMZ-MVowkWtBy5I-T0svy9QQq7OEorFx4zEZRJdgJu1TjjY9uVh2WTLD2A6fGdLUadsA0kLUdtF4SZSz0kAEUA" TargetMode="External" /><Relationship Id="rId12" Type="http://schemas.openxmlformats.org/officeDocument/2006/relationships/hyperlink" Target="https://podminky.urs.cz/item/CS_URS_2025_02/270A2301" TargetMode="External" /><Relationship Id="rId13" Type="http://schemas.openxmlformats.org/officeDocument/2006/relationships/hyperlink" Target="https://vymery.bimplatforma.cz/version/218022_b7zxM0_KTMEPDvRY3GI6Qdby_udqOtvRDYNKWTVqoH33jOlH2NRXxb1-8PKGBgxIFKjxUra641mbXJ8Z0xOyig" TargetMode="External" /><Relationship Id="rId14" Type="http://schemas.openxmlformats.org/officeDocument/2006/relationships/hyperlink" Target="https://podminky.urs.cz/item/CS_URS_2025_02/310A0101" TargetMode="External" /><Relationship Id="rId15" Type="http://schemas.openxmlformats.org/officeDocument/2006/relationships/hyperlink" Target="https://vymery.bimplatforma.cz/version/218022_yuwqVIyjdtWCzVfKl7SvH363aBVbsrHPP4xkblqsSaJG0lo8NpbNuAM92i04lo6XafzCCzNkX5iLku2t6aBs-w" TargetMode="External" /><Relationship Id="rId16" Type="http://schemas.openxmlformats.org/officeDocument/2006/relationships/hyperlink" Target="https://podminky.urs.cz/item/CS_URS_2025_02/340A1103" TargetMode="External" /><Relationship Id="rId17" Type="http://schemas.openxmlformats.org/officeDocument/2006/relationships/hyperlink" Target="https://vymery.bimplatforma.cz/version/218022___WngZaVoE5ht18YeRWjyrJs3uPEDxSWEk7lLj3ct4OYHwWoW_LbA2xIDZzdb8a_s5FWw14T34AoeNsur0A9ng" TargetMode="External" /><Relationship Id="rId18" Type="http://schemas.openxmlformats.org/officeDocument/2006/relationships/hyperlink" Target="https://podminky.urs.cz/item/CS_URS_2025_02/340A1104" TargetMode="External" /><Relationship Id="rId19" Type="http://schemas.openxmlformats.org/officeDocument/2006/relationships/hyperlink" Target="https://vymery.bimplatforma.cz/version/218022_gmtaEsLnDlO0B5OlGxgL2C4Ma_gh-lVRsAaNq8Y7d-rRAfYhDU54qdkGmYZYRZGqMwkg36_ZssVlWu6BsexLtw" TargetMode="External" /><Relationship Id="rId20" Type="http://schemas.openxmlformats.org/officeDocument/2006/relationships/hyperlink" Target="https://podminky.urs.cz/item/CS_URS_2025_02/340A2325" TargetMode="External" /><Relationship Id="rId21" Type="http://schemas.openxmlformats.org/officeDocument/2006/relationships/hyperlink" Target="https://vymery.bimplatforma.cz/version/218022_sHJ8Bi8F5oIpRw7-sCViQN7XsChLCARnxk3cuZz2JD03E6DDs_kwD1JC5t9o2QvRk1j0IbWthyvKGhuAAe9hVw" TargetMode="External" /><Relationship Id="rId22" Type="http://schemas.openxmlformats.org/officeDocument/2006/relationships/hyperlink" Target="https://podminky.urs.cz/item/CS_URS_2025_02/350A1003" TargetMode="External" /><Relationship Id="rId23" Type="http://schemas.openxmlformats.org/officeDocument/2006/relationships/hyperlink" Target="https://vymery.bimplatforma.cz/version/218022_EV9hIZ3k64JSdxz9RSoS4kjl1XY29YddIAevIwk2dGUIOo50KxNe2LqkWb5zdyY5lZWIDocBuWRapNwZdQ8YNQ" TargetMode="External" /><Relationship Id="rId24" Type="http://schemas.openxmlformats.org/officeDocument/2006/relationships/hyperlink" Target="https://podminky.urs.cz/item/CS_URS_2025_02/420A0003" TargetMode="External" /><Relationship Id="rId25" Type="http://schemas.openxmlformats.org/officeDocument/2006/relationships/hyperlink" Target="https://vymery.bimplatforma.cz/version/218022_jFxKun21SBMyJRvSXD7Rrr9Qw6DY0uQnOj4tZybEYs5kffJhOWVsXanOSs_8ncDqdeSDGh2hhnvckBx5IWCdCw" TargetMode="External" /><Relationship Id="rId26" Type="http://schemas.openxmlformats.org/officeDocument/2006/relationships/hyperlink" Target="https://podminky.urs.cz/item/CS_URS_2025_02/420A0012" TargetMode="External" /><Relationship Id="rId27" Type="http://schemas.openxmlformats.org/officeDocument/2006/relationships/hyperlink" Target="https://vymery.bimplatforma.cz/version/218022_-HcX2LMARKbaK17Yab3_KudsI9gbHW8cw5-ulSnugHWyvobCOBljGN-e2SZ1A3MKgk4X86ftjDois8wTfBBB_Q" TargetMode="External" /><Relationship Id="rId28" Type="http://schemas.openxmlformats.org/officeDocument/2006/relationships/hyperlink" Target="https://podminky.urs.cz/item/CS_URS_2025_02/610A1022" TargetMode="External" /><Relationship Id="rId29" Type="http://schemas.openxmlformats.org/officeDocument/2006/relationships/hyperlink" Target="https://vymery.bimplatforma.cz/version/218022_XIOeiPdx6tU4X8wMJY088aylNMYIWKwBbakVzDG8ETZIVarnaZ_mxnLH0SPsDdEIt2-SBSreoLbInWoAGkSo7g" TargetMode="External" /><Relationship Id="rId30" Type="http://schemas.openxmlformats.org/officeDocument/2006/relationships/hyperlink" Target="https://podminky.urs.cz/item/CS_URS_2025_02/610A1202" TargetMode="External" /><Relationship Id="rId31" Type="http://schemas.openxmlformats.org/officeDocument/2006/relationships/hyperlink" Target="https://vymery.bimplatforma.cz/version/218022_DojdDOsWet8Usxy-DphPhcHqFknDFtOYN8Fi3bLNJ9Dce0919LDFlfuIH3G-L0AIxdoPzDM2v6J1gESq9JrtrA" TargetMode="External" /><Relationship Id="rId32" Type="http://schemas.openxmlformats.org/officeDocument/2006/relationships/hyperlink" Target="https://podminky.urs.cz/item/CS_URS_2025_02/620A0202" TargetMode="External" /><Relationship Id="rId33" Type="http://schemas.openxmlformats.org/officeDocument/2006/relationships/hyperlink" Target="https://vymery.bimplatforma.cz/version/218022_1SziWDQv4LstPdO_obD5fVsYkjxsWRX3hqTela_G2w1HCnVVbT5bWzyPvksbITKoK3-VSpkTKTZK8pDbPVxQuA" TargetMode="External" /><Relationship Id="rId34" Type="http://schemas.openxmlformats.org/officeDocument/2006/relationships/hyperlink" Target="https://podminky.urs.cz/item/CS_URS_2025_02/620A2002" TargetMode="External" /><Relationship Id="rId35" Type="http://schemas.openxmlformats.org/officeDocument/2006/relationships/hyperlink" Target="https://vymery.bimplatforma.cz/version/218022_UgcwkwbqE5BjplsYs_ThwPs0dyL_Emt7dSNgsQkWP_fPxDItOJFVY_ruobPDckA_ATUmw1buyjgEpBjGwBKNAg" TargetMode="External" /><Relationship Id="rId36" Type="http://schemas.openxmlformats.org/officeDocument/2006/relationships/hyperlink" Target="https://podminky.urs.cz/item/CS_URS_2025_02/620A2032" TargetMode="External" /><Relationship Id="rId37" Type="http://schemas.openxmlformats.org/officeDocument/2006/relationships/hyperlink" Target="https://vymery.bimplatforma.cz/version/218022_A8ghSLntGdFd3atmOJ2fRaGZjeMOmO3cPmMjozbumMxRx-kmFs2Nmxz0V9VA3rGRXAzLj86HPIsTwRA1IvAYeA" TargetMode="External" /><Relationship Id="rId38" Type="http://schemas.openxmlformats.org/officeDocument/2006/relationships/hyperlink" Target="https://podminky.urs.cz/item/CS_URS_2025_02/620A3021" TargetMode="External" /><Relationship Id="rId39" Type="http://schemas.openxmlformats.org/officeDocument/2006/relationships/hyperlink" Target="https://vymery.bimplatforma.cz/version/218022_UgcwkwbqE5BjplsYs_ThwPs0dyL_Emt7dSNgsQkWP_fPxDItOJFVY_ruobPDckA_ATUmw1buyjgEpBjGwBKNAg" TargetMode="External" /><Relationship Id="rId40" Type="http://schemas.openxmlformats.org/officeDocument/2006/relationships/hyperlink" Target="https://podminky.urs.cz/item/CS_URS_2025_02/620A3033" TargetMode="External" /><Relationship Id="rId41" Type="http://schemas.openxmlformats.org/officeDocument/2006/relationships/hyperlink" Target="https://vymery.bimplatforma.cz/version/218022_A8ghSLntGdFd3atmOJ2fRaGZjeMOmO3cPmMjozbumMxRx-kmFs2Nmxz0V9VA3rGRXAzLj86HPIsTwRA1IvAYeA" TargetMode="External" /><Relationship Id="rId42" Type="http://schemas.openxmlformats.org/officeDocument/2006/relationships/hyperlink" Target="https://podminky.urs.cz/item/CS_URS_2025_02/620A5001" TargetMode="External" /><Relationship Id="rId43" Type="http://schemas.openxmlformats.org/officeDocument/2006/relationships/hyperlink" Target="https://vymery.bimplatforma.cz/version/218022_UgcwkwbqE5BjplsYs_ThwPs0dyL_Emt7dSNgsQkWP_fPxDItOJFVY_ruobPDckA_ATUmw1buyjgEpBjGwBKNAg" TargetMode="External" /><Relationship Id="rId44" Type="http://schemas.openxmlformats.org/officeDocument/2006/relationships/hyperlink" Target="https://podminky.urs.cz/item/CS_URS_2025_02/620A9001" TargetMode="External" /><Relationship Id="rId45" Type="http://schemas.openxmlformats.org/officeDocument/2006/relationships/hyperlink" Target="https://vymery.bimplatforma.cz/version/218022_mUAdv3Brc1ZbhNVXHS4BKZFRAgy5-4Nd5oTrmMyhBBtByz296YoMbfqHXa2CN8kAa67NP0cibbnR4mbG5Bo_Ng" TargetMode="External" /><Relationship Id="rId46" Type="http://schemas.openxmlformats.org/officeDocument/2006/relationships/hyperlink" Target="https://podminky.urs.cz/item/CS_URS_2025_02/630A2002" TargetMode="External" /><Relationship Id="rId47" Type="http://schemas.openxmlformats.org/officeDocument/2006/relationships/hyperlink" Target="https://vymery.bimplatforma.cz/version/218022_mglk06sPCqWT01jKauu1aGXlLYWe_wqWYk6UPbdSN3hWvTgq-3AHT8M-B54CVfsRcJoRtBUFxVpWBls_RtsZHA" TargetMode="External" /><Relationship Id="rId48" Type="http://schemas.openxmlformats.org/officeDocument/2006/relationships/hyperlink" Target="https://podminky.urs.cz/item/CS_URS_2025_02/630A2501" TargetMode="External" /><Relationship Id="rId49" Type="http://schemas.openxmlformats.org/officeDocument/2006/relationships/hyperlink" Target="https://vymery.bimplatforma.cz/version/218022_mglk06sPCqWT01jKauu1aGXlLYWe_wqWYk6UPbdSN3hWvTgq-3AHT8M-B54CVfsRcJoRtBUFxVpWBls_RtsZHA" TargetMode="External" /><Relationship Id="rId50" Type="http://schemas.openxmlformats.org/officeDocument/2006/relationships/hyperlink" Target="https://podminky.urs.cz/item/CS_URS_2025_02/630A4014" TargetMode="External" /><Relationship Id="rId51" Type="http://schemas.openxmlformats.org/officeDocument/2006/relationships/hyperlink" Target="https://podminky.urs.cz/item/CS_URS_2025_02/630A4031" TargetMode="External" /><Relationship Id="rId52" Type="http://schemas.openxmlformats.org/officeDocument/2006/relationships/hyperlink" Target="https://vymery.bimplatforma.cz/version/218022_VGjnTDNLjBEEfdccCZVeGrnLkG0ONuKcVcQGzaPGOwVpnRyq7tfRkRojQx88VuntIrvm6tCPz8ixLdtBmcfcWw" TargetMode="External" /><Relationship Id="rId53" Type="http://schemas.openxmlformats.org/officeDocument/2006/relationships/hyperlink" Target="https://podminky.urs.cz/item/CS_URS_2025_02/640A1001" TargetMode="External" /><Relationship Id="rId54" Type="http://schemas.openxmlformats.org/officeDocument/2006/relationships/hyperlink" Target="https://vymery.bimplatforma.cz/version/218022_pvTnU_8qsiIfRnFLSDaGd4lYwLpRNNmDfsAuiWfXxTdML7w1GwU4IDDjK7cAuf5Ul5VQqhqOskZUbV9DPFbNUQ" TargetMode="External" /><Relationship Id="rId55" Type="http://schemas.openxmlformats.org/officeDocument/2006/relationships/hyperlink" Target="https://podminky.urs.cz/item/CS_URS_2025_02/800A1002" TargetMode="External" /><Relationship Id="rId56" Type="http://schemas.openxmlformats.org/officeDocument/2006/relationships/hyperlink" Target="https://podminky.urs.cz/item/CS_URS_2025_02/800A2022" TargetMode="External" /><Relationship Id="rId57" Type="http://schemas.openxmlformats.org/officeDocument/2006/relationships/hyperlink" Target="https://podminky.urs.cz/item/CS_URS_2025_02/800A2023" TargetMode="External" /><Relationship Id="rId58" Type="http://schemas.openxmlformats.org/officeDocument/2006/relationships/hyperlink" Target="https://podminky.urs.cz/item/CS_URS_2025_02/800A2602" TargetMode="External" /><Relationship Id="rId59" Type="http://schemas.openxmlformats.org/officeDocument/2006/relationships/hyperlink" Target="https://podminky.urs.cz/item/CS_URS_2025_02/940A0001" TargetMode="External" /><Relationship Id="rId60" Type="http://schemas.openxmlformats.org/officeDocument/2006/relationships/hyperlink" Target="https://vymery.bimplatforma.cz/version/218022_1SziWDQv4LstPdO_obD5fVsYkjxsWRX3hqTela_G2w1HCnVVbT5bWzyPvksbITKoK3-VSpkTKTZK8pDbPVxQuA" TargetMode="External" /><Relationship Id="rId61" Type="http://schemas.openxmlformats.org/officeDocument/2006/relationships/hyperlink" Target="https://podminky.urs.cz/item/CS_URS_2025_02/940A0002" TargetMode="External" /><Relationship Id="rId62" Type="http://schemas.openxmlformats.org/officeDocument/2006/relationships/hyperlink" Target="https://podminky.urs.cz/item/CS_URS_2025_02/940A0021" TargetMode="External" /><Relationship Id="rId63" Type="http://schemas.openxmlformats.org/officeDocument/2006/relationships/hyperlink" Target="https://podminky.urs.cz/item/CS_URS_2025_02/940A0022" TargetMode="External" /><Relationship Id="rId64" Type="http://schemas.openxmlformats.org/officeDocument/2006/relationships/hyperlink" Target="https://podminky.urs.cz/item/CS_URS_2025_02/940A0201" TargetMode="External" /><Relationship Id="rId65" Type="http://schemas.openxmlformats.org/officeDocument/2006/relationships/hyperlink" Target="https://vymery.bimplatforma.cz/version/218022_ZBCQ53ePmJyxiAwcAql3ryAtzEMuOvxYOvOkaFUXpCouyrZv96CThkBER5Li_dXL8G1a8l6TeqA1eLwg2zxO7g" TargetMode="External" /><Relationship Id="rId66" Type="http://schemas.openxmlformats.org/officeDocument/2006/relationships/hyperlink" Target="https://podminky.urs.cz/item/CS_URS_2025_02/990A0101" TargetMode="External" /><Relationship Id="rId67" Type="http://schemas.openxmlformats.org/officeDocument/2006/relationships/hyperlink" Target="https://podminky.urs.cz/item/CS_URS_2025_02/711A1002" TargetMode="External" /><Relationship Id="rId68" Type="http://schemas.openxmlformats.org/officeDocument/2006/relationships/hyperlink" Target="https://vymery.bimplatforma.cz/version/218022_FSZiOwQhs798orPJq2ft6Q2m9fBgDn9TwxqtfeOyHWQhQa2Mt8ZVfjbkgtbY-9t8rQkICIRNWiCcJo9TbeLdfw" TargetMode="External" /><Relationship Id="rId69" Type="http://schemas.openxmlformats.org/officeDocument/2006/relationships/hyperlink" Target="https://podminky.urs.cz/item/CS_URS_2025_02/711A1032" TargetMode="External" /><Relationship Id="rId70" Type="http://schemas.openxmlformats.org/officeDocument/2006/relationships/hyperlink" Target="https://vymery.bimplatforma.cz/version/218022_SagohQxwJYYFfqYtuVxp3dKAFbC1ggR75gn0ib1K7EbNQ45cCG3qxnlZTgYwu34hevCPfxcbFbiBTrmCA6w54A" TargetMode="External" /><Relationship Id="rId71" Type="http://schemas.openxmlformats.org/officeDocument/2006/relationships/hyperlink" Target="https://podminky.urs.cz/item/CS_URS_2025_02/711A2032" TargetMode="External" /><Relationship Id="rId72" Type="http://schemas.openxmlformats.org/officeDocument/2006/relationships/hyperlink" Target="https://vymery.bimplatforma.cz/version/218022_ed9H_5rd9Xhzgd2eolQE-Au8v7udlVRP0dO-L_aGaG5dwRo5g0fNK_JXHRAP3j8-nWprhOByWZPatPOjwoB8Dg" TargetMode="External" /><Relationship Id="rId73" Type="http://schemas.openxmlformats.org/officeDocument/2006/relationships/hyperlink" Target="https://podminky.urs.cz/item/CS_URS_2025_02/713A2011" TargetMode="External" /><Relationship Id="rId74" Type="http://schemas.openxmlformats.org/officeDocument/2006/relationships/hyperlink" Target="https://vymery.bimplatforma.cz/version/218022_DhyonojywrSJokfx6bcP7mxkHkLEdxACA4z-5OWJbURvVrqgbm61VuXcsOSZFlGx8RfiR3RvDfNHUpCgtMC8_Q" TargetMode="External" /><Relationship Id="rId75" Type="http://schemas.openxmlformats.org/officeDocument/2006/relationships/hyperlink" Target="https://podminky.urs.cz/item/CS_URS_2025_02/713A3002" TargetMode="External" /><Relationship Id="rId76" Type="http://schemas.openxmlformats.org/officeDocument/2006/relationships/hyperlink" Target="https://vymery.bimplatforma.cz/version/218022__gBPHHhrQBs9ioZnXbZedHeMNggFuFum50PeorkM0iC8Q43DoAqzfL3kVil2N-lWw56JUEw1b5mE2d7npSJmCQ" TargetMode="External" /><Relationship Id="rId77" Type="http://schemas.openxmlformats.org/officeDocument/2006/relationships/hyperlink" Target="https://podminky.urs.cz/item/CS_URS_2025_02/721A1011" TargetMode="External" /><Relationship Id="rId78" Type="http://schemas.openxmlformats.org/officeDocument/2006/relationships/hyperlink" Target="https://podminky.urs.cz/item/CS_URS_2025_02/722A1111" TargetMode="External" /><Relationship Id="rId79" Type="http://schemas.openxmlformats.org/officeDocument/2006/relationships/hyperlink" Target="https://podminky.urs.cz/item/CS_URS_2025_02/722A1112" TargetMode="External" /><Relationship Id="rId80" Type="http://schemas.openxmlformats.org/officeDocument/2006/relationships/hyperlink" Target="https://podminky.urs.cz/item/CS_URS_2025_02/725A2005" TargetMode="External" /><Relationship Id="rId81" Type="http://schemas.openxmlformats.org/officeDocument/2006/relationships/hyperlink" Target="https://podminky.urs.cz/item/CS_URS_2025_02/725A2006" TargetMode="External" /><Relationship Id="rId82" Type="http://schemas.openxmlformats.org/officeDocument/2006/relationships/hyperlink" Target="https://podminky.urs.cz/item/CS_URS_2025_02/741A1013" TargetMode="External" /><Relationship Id="rId83" Type="http://schemas.openxmlformats.org/officeDocument/2006/relationships/hyperlink" Target="https://podminky.urs.cz/item/CS_URS_2025_02/741A1021" TargetMode="External" /><Relationship Id="rId84" Type="http://schemas.openxmlformats.org/officeDocument/2006/relationships/hyperlink" Target="https://podminky.urs.cz/item/CS_URS_2025_02/741A1022" TargetMode="External" /><Relationship Id="rId85" Type="http://schemas.openxmlformats.org/officeDocument/2006/relationships/hyperlink" Target="https://podminky.urs.cz/item/CS_URS_2025_02/741A1101" TargetMode="External" /><Relationship Id="rId86" Type="http://schemas.openxmlformats.org/officeDocument/2006/relationships/hyperlink" Target="https://podminky.urs.cz/item/CS_URS_2025_02/741A1102" TargetMode="External" /><Relationship Id="rId87" Type="http://schemas.openxmlformats.org/officeDocument/2006/relationships/hyperlink" Target="https://podminky.urs.cz/item/CS_URS_2025_02/741A1301" TargetMode="External" /><Relationship Id="rId88" Type="http://schemas.openxmlformats.org/officeDocument/2006/relationships/hyperlink" Target="https://podminky.urs.cz/item/CS_URS_2025_02/741A2001" TargetMode="External" /><Relationship Id="rId89" Type="http://schemas.openxmlformats.org/officeDocument/2006/relationships/hyperlink" Target="https://podminky.urs.cz/item/CS_URS_2025_02/741A2101" TargetMode="External" /><Relationship Id="rId90" Type="http://schemas.openxmlformats.org/officeDocument/2006/relationships/hyperlink" Target="https://podminky.urs.cz/item/CS_URS_2025_02/741A3001" TargetMode="External" /><Relationship Id="rId91" Type="http://schemas.openxmlformats.org/officeDocument/2006/relationships/hyperlink" Target="https://podminky.urs.cz/item/CS_URS_2025_02/751A1001" TargetMode="External" /><Relationship Id="rId92" Type="http://schemas.openxmlformats.org/officeDocument/2006/relationships/hyperlink" Target="https://podminky.urs.cz/item/CS_URS_2025_02/751A1008" TargetMode="External" /><Relationship Id="rId93" Type="http://schemas.openxmlformats.org/officeDocument/2006/relationships/hyperlink" Target="https://podminky.urs.cz/item/CS_URS_2025_02/761A1021" TargetMode="External" /><Relationship Id="rId94" Type="http://schemas.openxmlformats.org/officeDocument/2006/relationships/hyperlink" Target="https://vymery.bimplatforma.cz/version/218022_dhCJXPPmwG5ohzmFjv3Sv_nNX6XQSrD1c0wn0_nN4eP-htI3ho6-ybTzNrUjwhsJqEXjDFE9TYPQbHebxQhywQ" TargetMode="External" /><Relationship Id="rId95" Type="http://schemas.openxmlformats.org/officeDocument/2006/relationships/hyperlink" Target="https://podminky.urs.cz/item/CS_URS_2025_02/761A2021" TargetMode="External" /><Relationship Id="rId96" Type="http://schemas.openxmlformats.org/officeDocument/2006/relationships/hyperlink" Target="https://vymery.bimplatforma.cz/version/218022_NLCmUyNFEa--Rdh6m3LCu0G-NTEqdtEyLhlzyMyeOO6oyz2RAb55N2FmtIZwUZ9IEB8gT2794kbqCSuOre6Yfg" TargetMode="External" /><Relationship Id="rId97" Type="http://schemas.openxmlformats.org/officeDocument/2006/relationships/hyperlink" Target="https://podminky.urs.cz/item/CS_URS_2025_02/761A3101" TargetMode="External" /><Relationship Id="rId98" Type="http://schemas.openxmlformats.org/officeDocument/2006/relationships/hyperlink" Target="https://podminky.urs.cz/item/CS_URS_2025_02/761A9001" TargetMode="External" /><Relationship Id="rId99" Type="http://schemas.openxmlformats.org/officeDocument/2006/relationships/hyperlink" Target="https://podminky.urs.cz/item/CS_URS_2025_02/761A9107" TargetMode="External" /><Relationship Id="rId100" Type="http://schemas.openxmlformats.org/officeDocument/2006/relationships/hyperlink" Target="https://vymery.bimplatforma.cz/version/218022_DhyonojywrSJokfx6bcP7mxkHkLEdxACA4z-5OWJbURvVrqgbm61VuXcsOSZFlGx8RfiR3RvDfNHUpCgtMC8_Q" TargetMode="External" /><Relationship Id="rId101" Type="http://schemas.openxmlformats.org/officeDocument/2006/relationships/hyperlink" Target="https://podminky.urs.cz/item/CS_URS_2025_02/761A9214" TargetMode="External" /><Relationship Id="rId102" Type="http://schemas.openxmlformats.org/officeDocument/2006/relationships/hyperlink" Target="https://vymery.bimplatforma.cz/version/218022_OVH0Uvcqy7GK_iGQjDSNyhgUGfv6HKZ8WTQDd1p9F2dPq427BldxUp8e3G6v0kGVdKKfD9b4fKFpGw_nxaAVtA" TargetMode="External" /><Relationship Id="rId103" Type="http://schemas.openxmlformats.org/officeDocument/2006/relationships/hyperlink" Target="https://podminky.urs.cz/item/CS_URS_2025_02/762A1002" TargetMode="External" /><Relationship Id="rId104" Type="http://schemas.openxmlformats.org/officeDocument/2006/relationships/hyperlink" Target="https://vymery.bimplatforma.cz/version/218022_u04VUCPTnvXYGgTu4wUnC2OVc9qntwI6LnqCyCPXIF6pA8dVDQCuIY8ueW7Vc6epHBgHf_CotsJR2ow9Tj7ugg" TargetMode="External" /><Relationship Id="rId105" Type="http://schemas.openxmlformats.org/officeDocument/2006/relationships/hyperlink" Target="https://podminky.urs.cz/item/CS_URS_2025_02/762A3002" TargetMode="External" /><Relationship Id="rId106" Type="http://schemas.openxmlformats.org/officeDocument/2006/relationships/hyperlink" Target="https://vymery.bimplatforma.cz/version/218022_u04VUCPTnvXYGgTu4wUnC2OVc9qntwI6LnqCyCPXIF6pA8dVDQCuIY8ueW7Vc6epHBgHf_CotsJR2ow9Tj7ugg" TargetMode="External" /><Relationship Id="rId107" Type="http://schemas.openxmlformats.org/officeDocument/2006/relationships/hyperlink" Target="https://podminky.urs.cz/item/CS_URS_2025_02/763A2201" TargetMode="External" /><Relationship Id="rId108" Type="http://schemas.openxmlformats.org/officeDocument/2006/relationships/hyperlink" Target="https://vymery.bimplatforma.cz/version/218022_u04VUCPTnvXYGgTu4wUnC2OVc9qntwI6LnqCyCPXIF6pA8dVDQCuIY8ueW7Vc6epHBgHf_CotsJR2ow9Tj7ugg" TargetMode="External" /><Relationship Id="rId109" Type="http://schemas.openxmlformats.org/officeDocument/2006/relationships/hyperlink" Target="https://podminky.urs.cz/item/CS_URS_2025_02/763A4021" TargetMode="External" /><Relationship Id="rId110" Type="http://schemas.openxmlformats.org/officeDocument/2006/relationships/hyperlink" Target="https://vymery.bimplatforma.cz/version/218022_n0Vs6sysVQGwHgRB4ybknTWvhMZCm-XhpCnei7YSvV0Aigf5Bks2iXAwmQlTuE-dh2596iS-8QrOdpKY-ll_jg" TargetMode="External" /><Relationship Id="rId111" Type="http://schemas.openxmlformats.org/officeDocument/2006/relationships/hyperlink" Target="https://podminky.urs.cz/item/CS_URS_2025_02/764A0301" TargetMode="External" /><Relationship Id="rId112" Type="http://schemas.openxmlformats.org/officeDocument/2006/relationships/hyperlink" Target="https://vymery.bimplatforma.cz/version/218022_u8ByfoMigPpVDgePKvO2WutiFdgGYXHFP6qV5X2goQLPN_7CENb7h2nbwVNJBD3h6KfTyVrAJPfwXo71KYeVvQ" TargetMode="External" /><Relationship Id="rId113" Type="http://schemas.openxmlformats.org/officeDocument/2006/relationships/hyperlink" Target="https://podminky.urs.cz/item/CS_URS_2025_02/764A1301" TargetMode="External" /><Relationship Id="rId114" Type="http://schemas.openxmlformats.org/officeDocument/2006/relationships/hyperlink" Target="https://vymery.bimplatforma.cz/version/218022_8h4t8xZlYnP7Uv3GHg7O3yQAm3x7qzX0Srdtz3UEgwBmxPkkz16k9IUpAOG5NQDk0U5MXHCHeV_3_Lx3rVbMgg" TargetMode="External" /><Relationship Id="rId115" Type="http://schemas.openxmlformats.org/officeDocument/2006/relationships/hyperlink" Target="https://podminky.urs.cz/item/CS_URS_2025_02/764A2301" TargetMode="External" /><Relationship Id="rId116" Type="http://schemas.openxmlformats.org/officeDocument/2006/relationships/hyperlink" Target="https://vymery.bimplatforma.cz/version/218022_8h4t8xZlYnP7Uv3GHg7O3yQAm3x7qzX0Srdtz3UEgwBmxPkkz16k9IUpAOG5NQDk0U5MXHCHeV_3_Lx3rVbMgg" TargetMode="External" /><Relationship Id="rId117" Type="http://schemas.openxmlformats.org/officeDocument/2006/relationships/hyperlink" Target="https://podminky.urs.cz/item/CS_URS_2025_02/764A3212" TargetMode="External" /><Relationship Id="rId118" Type="http://schemas.openxmlformats.org/officeDocument/2006/relationships/hyperlink" Target="https://vymery.bimplatforma.cz/version/218022_tM5vkEjRrgzAxA0WobEpxNLbGxyvKeAElLPOHe5gvErpl071TeH_yDzNI0e_pLdUo9tnZbfbo6gjKqzss2-LTg" TargetMode="External" /><Relationship Id="rId119" Type="http://schemas.openxmlformats.org/officeDocument/2006/relationships/hyperlink" Target="https://podminky.urs.cz/item/CS_URS_2025_02/764A4102" TargetMode="External" /><Relationship Id="rId120" Type="http://schemas.openxmlformats.org/officeDocument/2006/relationships/hyperlink" Target="https://podminky.urs.cz/item/CS_URS_2025_02/777A2002" TargetMode="External" /><Relationship Id="rId121" Type="http://schemas.openxmlformats.org/officeDocument/2006/relationships/hyperlink" Target="https://vymery.bimplatforma.cz/version/218022_ZBCQ53ePmJyxiAwcAql3ryAtzEMuOvxYOvOkaFUXpCouyrZv96CThkBER5Li_dXL8G1a8l6TeqA1eLwg2zxO7g" TargetMode="External" /><Relationship Id="rId122" Type="http://schemas.openxmlformats.org/officeDocument/2006/relationships/hyperlink" Target="https://podminky.urs.cz/item/CS_URS_2025_02/781A1003" TargetMode="External" /><Relationship Id="rId123" Type="http://schemas.openxmlformats.org/officeDocument/2006/relationships/hyperlink" Target="https://podminky.urs.cz/item/CS_URS_2025_02/783A2202" TargetMode="External" /><Relationship Id="rId124" Type="http://schemas.openxmlformats.org/officeDocument/2006/relationships/hyperlink" Target="https://podminky.urs.cz/item/CS_URS_2025_02/784A3011" TargetMode="External" /><Relationship Id="rId125" Type="http://schemas.openxmlformats.org/officeDocument/2006/relationships/hyperlink" Target="https://podminky.urs.cz/item/CS_URS_2025_02/789A0001" TargetMode="External" /><Relationship Id="rId126" Type="http://schemas.openxmlformats.org/officeDocument/2006/relationships/hyperlink" Target="https://vymery.bimplatforma.cz/version/218022_ZBCQ53ePmJyxiAwcAql3ryAtzEMuOvxYOvOkaFUXpCouyrZv96CThkBER5Li_dXL8G1a8l6TeqA1eLwg2zxO7g" TargetMode="External" /><Relationship Id="rId127" Type="http://schemas.openxmlformats.org/officeDocument/2006/relationships/drawing" Target="../drawings/drawing30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0A0112" TargetMode="External" /><Relationship Id="rId2" Type="http://schemas.openxmlformats.org/officeDocument/2006/relationships/hyperlink" Target="https://podminky.urs.cz/item/CS_URS_2025_02/160A0205" TargetMode="External" /><Relationship Id="rId3" Type="http://schemas.openxmlformats.org/officeDocument/2006/relationships/hyperlink" Target="https://podminky.urs.cz/item/CS_URS_2025_02/160A0206" TargetMode="External" /><Relationship Id="rId4" Type="http://schemas.openxmlformats.org/officeDocument/2006/relationships/hyperlink" Target="https://podminky.urs.cz/item/CS_URS_2025_02/170A0201" TargetMode="External" /><Relationship Id="rId5" Type="http://schemas.openxmlformats.org/officeDocument/2006/relationships/hyperlink" Target="https://podminky.urs.cz/item/CS_URS_2025_02/210A0011" TargetMode="External" /><Relationship Id="rId6" Type="http://schemas.openxmlformats.org/officeDocument/2006/relationships/hyperlink" Target="https://podminky.urs.cz/item/CS_URS_2025_02/270A1001" TargetMode="External" /><Relationship Id="rId7" Type="http://schemas.openxmlformats.org/officeDocument/2006/relationships/hyperlink" Target="https://podminky.urs.cz/item/CS_URS_2025_02/270A2003" TargetMode="External" /><Relationship Id="rId8" Type="http://schemas.openxmlformats.org/officeDocument/2006/relationships/hyperlink" Target="https://podminky.urs.cz/item/CS_URS_2025_02/270A2203" TargetMode="External" /><Relationship Id="rId9" Type="http://schemas.openxmlformats.org/officeDocument/2006/relationships/hyperlink" Target="https://podminky.urs.cz/item/CS_URS_2025_02/270A2301" TargetMode="External" /><Relationship Id="rId10" Type="http://schemas.openxmlformats.org/officeDocument/2006/relationships/hyperlink" Target="https://podminky.urs.cz/item/CS_URS_2025_02/310A0316" TargetMode="External" /><Relationship Id="rId11" Type="http://schemas.openxmlformats.org/officeDocument/2006/relationships/hyperlink" Target="https://podminky.urs.cz/item/CS_URS_2025_02/310A0321" TargetMode="External" /><Relationship Id="rId12" Type="http://schemas.openxmlformats.org/officeDocument/2006/relationships/hyperlink" Target="https://podminky.urs.cz/item/CS_URS_2025_02/990A0101" TargetMode="External" /><Relationship Id="rId13" Type="http://schemas.openxmlformats.org/officeDocument/2006/relationships/hyperlink" Target="https://podminky.urs.cz/item/CS_URS_2025_02/711A1021" TargetMode="External" /><Relationship Id="rId14" Type="http://schemas.openxmlformats.org/officeDocument/2006/relationships/drawing" Target="../drawings/drawing31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0A0112" TargetMode="External" /><Relationship Id="rId2" Type="http://schemas.openxmlformats.org/officeDocument/2006/relationships/hyperlink" Target="https://podminky.urs.cz/item/CS_URS_2025_02/160A0205" TargetMode="External" /><Relationship Id="rId3" Type="http://schemas.openxmlformats.org/officeDocument/2006/relationships/hyperlink" Target="https://podminky.urs.cz/item/CS_URS_2025_02/160A0206" TargetMode="External" /><Relationship Id="rId4" Type="http://schemas.openxmlformats.org/officeDocument/2006/relationships/hyperlink" Target="https://podminky.urs.cz/item/CS_URS_2025_02/170A0201" TargetMode="External" /><Relationship Id="rId5" Type="http://schemas.openxmlformats.org/officeDocument/2006/relationships/hyperlink" Target="https://podminky.urs.cz/item/CS_URS_2025_02/270A2003" TargetMode="External" /><Relationship Id="rId6" Type="http://schemas.openxmlformats.org/officeDocument/2006/relationships/hyperlink" Target="https://podminky.urs.cz/item/CS_URS_2025_02/270A2301" TargetMode="External" /><Relationship Id="rId7" Type="http://schemas.openxmlformats.org/officeDocument/2006/relationships/hyperlink" Target="https://podminky.urs.cz/item/CS_URS_2025_02/990A0101" TargetMode="External" /><Relationship Id="rId8" Type="http://schemas.openxmlformats.org/officeDocument/2006/relationships/drawing" Target="../drawings/drawing32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0A0112" TargetMode="External" /><Relationship Id="rId2" Type="http://schemas.openxmlformats.org/officeDocument/2006/relationships/hyperlink" Target="https://podminky.urs.cz/item/CS_URS_2025_02/160A0205" TargetMode="External" /><Relationship Id="rId3" Type="http://schemas.openxmlformats.org/officeDocument/2006/relationships/hyperlink" Target="https://podminky.urs.cz/item/CS_URS_2025_02/160A0206" TargetMode="External" /><Relationship Id="rId4" Type="http://schemas.openxmlformats.org/officeDocument/2006/relationships/hyperlink" Target="https://podminky.urs.cz/item/CS_URS_2025_02/170A0201" TargetMode="External" /><Relationship Id="rId5" Type="http://schemas.openxmlformats.org/officeDocument/2006/relationships/hyperlink" Target="https://podminky.urs.cz/item/CS_URS_2025_02/210A0011" TargetMode="External" /><Relationship Id="rId6" Type="http://schemas.openxmlformats.org/officeDocument/2006/relationships/hyperlink" Target="https://podminky.urs.cz/item/CS_URS_2025_02/270A1001" TargetMode="External" /><Relationship Id="rId7" Type="http://schemas.openxmlformats.org/officeDocument/2006/relationships/hyperlink" Target="https://podminky.urs.cz/item/CS_URS_2025_02/270A2003" TargetMode="External" /><Relationship Id="rId8" Type="http://schemas.openxmlformats.org/officeDocument/2006/relationships/hyperlink" Target="https://podminky.urs.cz/item/CS_URS_2025_02/990A0101" TargetMode="External" /><Relationship Id="rId9" Type="http://schemas.openxmlformats.org/officeDocument/2006/relationships/drawing" Target="../drawings/drawing33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0A0112" TargetMode="External" /><Relationship Id="rId2" Type="http://schemas.openxmlformats.org/officeDocument/2006/relationships/hyperlink" Target="https://podminky.urs.cz/item/CS_URS_2025_02/150A0102" TargetMode="External" /><Relationship Id="rId3" Type="http://schemas.openxmlformats.org/officeDocument/2006/relationships/hyperlink" Target="https://podminky.urs.cz/item/CS_URS_2025_02/160A0205" TargetMode="External" /><Relationship Id="rId4" Type="http://schemas.openxmlformats.org/officeDocument/2006/relationships/hyperlink" Target="https://podminky.urs.cz/item/CS_URS_2025_02/160A0206" TargetMode="External" /><Relationship Id="rId5" Type="http://schemas.openxmlformats.org/officeDocument/2006/relationships/hyperlink" Target="https://podminky.urs.cz/item/CS_URS_2025_02/170A0201" TargetMode="External" /><Relationship Id="rId6" Type="http://schemas.openxmlformats.org/officeDocument/2006/relationships/hyperlink" Target="https://podminky.urs.cz/item/CS_URS_2025_02/270A1001" TargetMode="External" /><Relationship Id="rId7" Type="http://schemas.openxmlformats.org/officeDocument/2006/relationships/hyperlink" Target="https://podminky.urs.cz/item/CS_URS_2025_02/270A2003" TargetMode="External" /><Relationship Id="rId8" Type="http://schemas.openxmlformats.org/officeDocument/2006/relationships/hyperlink" Target="https://podminky.urs.cz/item/CS_URS_2025_02/800A2302" TargetMode="External" /><Relationship Id="rId9" Type="http://schemas.openxmlformats.org/officeDocument/2006/relationships/hyperlink" Target="https://podminky.urs.cz/item/CS_URS_2025_02/990A0101" TargetMode="External" /><Relationship Id="rId10" Type="http://schemas.openxmlformats.org/officeDocument/2006/relationships/drawing" Target="../drawings/drawing34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0A0112" TargetMode="External" /><Relationship Id="rId2" Type="http://schemas.openxmlformats.org/officeDocument/2006/relationships/hyperlink" Target="https://podminky.urs.cz/item/CS_URS_2025_02/160A0205" TargetMode="External" /><Relationship Id="rId3" Type="http://schemas.openxmlformats.org/officeDocument/2006/relationships/hyperlink" Target="https://podminky.urs.cz/item/CS_URS_2025_02/160A0206" TargetMode="External" /><Relationship Id="rId4" Type="http://schemas.openxmlformats.org/officeDocument/2006/relationships/hyperlink" Target="https://podminky.urs.cz/item/CS_URS_2025_02/170A0201" TargetMode="External" /><Relationship Id="rId5" Type="http://schemas.openxmlformats.org/officeDocument/2006/relationships/hyperlink" Target="https://podminky.urs.cz/item/CS_URS_2025_02/800A2306" TargetMode="External" /><Relationship Id="rId6" Type="http://schemas.openxmlformats.org/officeDocument/2006/relationships/hyperlink" Target="https://podminky.urs.cz/item/CS_URS_2025_02/990A0101" TargetMode="External" /><Relationship Id="rId7" Type="http://schemas.openxmlformats.org/officeDocument/2006/relationships/drawing" Target="../drawings/drawing35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0A0112" TargetMode="External" /><Relationship Id="rId2" Type="http://schemas.openxmlformats.org/officeDocument/2006/relationships/hyperlink" Target="https://podminky.urs.cz/item/CS_URS_2025_02/160A0205" TargetMode="External" /><Relationship Id="rId3" Type="http://schemas.openxmlformats.org/officeDocument/2006/relationships/hyperlink" Target="https://podminky.urs.cz/item/CS_URS_2025_02/160A0206" TargetMode="External" /><Relationship Id="rId4" Type="http://schemas.openxmlformats.org/officeDocument/2006/relationships/hyperlink" Target="https://podminky.urs.cz/item/CS_URS_2025_02/170A0201" TargetMode="External" /><Relationship Id="rId5" Type="http://schemas.openxmlformats.org/officeDocument/2006/relationships/hyperlink" Target="https://podminky.urs.cz/item/CS_URS_2025_02/270A2006" TargetMode="External" /><Relationship Id="rId6" Type="http://schemas.openxmlformats.org/officeDocument/2006/relationships/hyperlink" Target="https://podminky.urs.cz/item/CS_URS_2025_02/270A2301" TargetMode="External" /><Relationship Id="rId7" Type="http://schemas.openxmlformats.org/officeDocument/2006/relationships/hyperlink" Target="https://podminky.urs.cz/item/CS_URS_2025_02/990A0101" TargetMode="External" /><Relationship Id="rId8" Type="http://schemas.openxmlformats.org/officeDocument/2006/relationships/drawing" Target="../drawings/drawing36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21151105" TargetMode="External" /><Relationship Id="rId2" Type="http://schemas.openxmlformats.org/officeDocument/2006/relationships/hyperlink" Target="https://podminky.urs.cz/item/CS_URS_2025_02/122251403" TargetMode="External" /><Relationship Id="rId3" Type="http://schemas.openxmlformats.org/officeDocument/2006/relationships/hyperlink" Target="https://podminky.urs.cz/item/CS_URS_2025_02/131251201" TargetMode="External" /><Relationship Id="rId4" Type="http://schemas.openxmlformats.org/officeDocument/2006/relationships/hyperlink" Target="https://podminky.urs.cz/item/CS_URS_2025_02/151811143" TargetMode="External" /><Relationship Id="rId5" Type="http://schemas.openxmlformats.org/officeDocument/2006/relationships/hyperlink" Target="https://podminky.urs.cz/item/CS_URS_2025_02/151811243" TargetMode="External" /><Relationship Id="rId6" Type="http://schemas.openxmlformats.org/officeDocument/2006/relationships/hyperlink" Target="https://podminky.urs.cz/item/CS_URS_2025_02/162551108" TargetMode="External" /><Relationship Id="rId7" Type="http://schemas.openxmlformats.org/officeDocument/2006/relationships/hyperlink" Target="https://podminky.urs.cz/item/CS_URS_2025_02/162751117" TargetMode="External" /><Relationship Id="rId8" Type="http://schemas.openxmlformats.org/officeDocument/2006/relationships/hyperlink" Target="https://podminky.urs.cz/item/CS_URS_2025_02/162751119" TargetMode="External" /><Relationship Id="rId9" Type="http://schemas.openxmlformats.org/officeDocument/2006/relationships/hyperlink" Target="https://podminky.urs.cz/item/CS_URS_2025_02/171201231" TargetMode="External" /><Relationship Id="rId10" Type="http://schemas.openxmlformats.org/officeDocument/2006/relationships/hyperlink" Target="https://podminky.urs.cz/item/CS_URS_2025_02/171251101" TargetMode="External" /><Relationship Id="rId11" Type="http://schemas.openxmlformats.org/officeDocument/2006/relationships/hyperlink" Target="https://podminky.urs.cz/item/CS_URS_2025_02/171251109" TargetMode="External" /><Relationship Id="rId12" Type="http://schemas.openxmlformats.org/officeDocument/2006/relationships/hyperlink" Target="https://podminky.urs.cz/item/CS_URS_2025_02/181152302" TargetMode="External" /><Relationship Id="rId13" Type="http://schemas.openxmlformats.org/officeDocument/2006/relationships/hyperlink" Target="https://podminky.urs.cz/item/CS_URS_2025_02/181351005" TargetMode="External" /><Relationship Id="rId14" Type="http://schemas.openxmlformats.org/officeDocument/2006/relationships/hyperlink" Target="https://podminky.urs.cz/item/CS_URS_2025_02/181411131" TargetMode="External" /><Relationship Id="rId15" Type="http://schemas.openxmlformats.org/officeDocument/2006/relationships/hyperlink" Target="https://podminky.urs.cz/item/CS_URS_2025_02/184813511" TargetMode="External" /><Relationship Id="rId16" Type="http://schemas.openxmlformats.org/officeDocument/2006/relationships/hyperlink" Target="https://podminky.urs.cz/item/CS_URS_2025_02/185802113" TargetMode="External" /><Relationship Id="rId17" Type="http://schemas.openxmlformats.org/officeDocument/2006/relationships/hyperlink" Target="https://podminky.urs.cz/item/CS_URS_2025_02/185803111" TargetMode="External" /><Relationship Id="rId18" Type="http://schemas.openxmlformats.org/officeDocument/2006/relationships/hyperlink" Target="https://podminky.urs.cz/item/CS_URS_2025_02/185804312" TargetMode="External" /><Relationship Id="rId19" Type="http://schemas.openxmlformats.org/officeDocument/2006/relationships/hyperlink" Target="https://podminky.urs.cz/item/CS_URS_2025_02/185851121" TargetMode="External" /><Relationship Id="rId20" Type="http://schemas.openxmlformats.org/officeDocument/2006/relationships/hyperlink" Target="https://podminky.urs.cz/item/CS_URS_2025_02/185851129" TargetMode="External" /><Relationship Id="rId21" Type="http://schemas.openxmlformats.org/officeDocument/2006/relationships/hyperlink" Target="https://podminky.urs.cz/item/CS_URS_2025_02/242111111" TargetMode="External" /><Relationship Id="rId22" Type="http://schemas.openxmlformats.org/officeDocument/2006/relationships/hyperlink" Target="https://podminky.urs.cz/item/CS_URS_2025_02/382121112" TargetMode="External" /><Relationship Id="rId23" Type="http://schemas.openxmlformats.org/officeDocument/2006/relationships/hyperlink" Target="https://podminky.urs.cz/item/CS_URS_2025_02/382121122" TargetMode="External" /><Relationship Id="rId24" Type="http://schemas.openxmlformats.org/officeDocument/2006/relationships/hyperlink" Target="https://podminky.urs.cz/item/CS_URS_2025_02/382121132" TargetMode="External" /><Relationship Id="rId25" Type="http://schemas.openxmlformats.org/officeDocument/2006/relationships/hyperlink" Target="https://podminky.urs.cz/item/CS_URS_2025_02/631311215" TargetMode="External" /><Relationship Id="rId26" Type="http://schemas.openxmlformats.org/officeDocument/2006/relationships/hyperlink" Target="https://podminky.urs.cz/item/CS_URS_2025_02/631362021" TargetMode="External" /><Relationship Id="rId27" Type="http://schemas.openxmlformats.org/officeDocument/2006/relationships/hyperlink" Target="https://podminky.urs.cz/item/CS_URS_2025_02/899114112" TargetMode="External" /><Relationship Id="rId28" Type="http://schemas.openxmlformats.org/officeDocument/2006/relationships/hyperlink" Target="https://podminky.urs.cz/item/CS_URS_2025_02/899623151" TargetMode="External" /><Relationship Id="rId29" Type="http://schemas.openxmlformats.org/officeDocument/2006/relationships/hyperlink" Target="https://podminky.urs.cz/item/CS_URS_2025_02/998276101" TargetMode="External" /><Relationship Id="rId30" Type="http://schemas.openxmlformats.org/officeDocument/2006/relationships/hyperlink" Target="https://podminky.urs.cz/item/CS_URS_2025_02/711111002" TargetMode="External" /><Relationship Id="rId31" Type="http://schemas.openxmlformats.org/officeDocument/2006/relationships/hyperlink" Target="https://podminky.urs.cz/item/CS_URS_2025_02/711112002" TargetMode="External" /><Relationship Id="rId32" Type="http://schemas.openxmlformats.org/officeDocument/2006/relationships/hyperlink" Target="https://podminky.urs.cz/item/CS_URS_2025_02/711471301" TargetMode="External" /><Relationship Id="rId33" Type="http://schemas.openxmlformats.org/officeDocument/2006/relationships/hyperlink" Target="https://podminky.urs.cz/item/CS_URS_2025_02/711472301" TargetMode="External" /><Relationship Id="rId34" Type="http://schemas.openxmlformats.org/officeDocument/2006/relationships/hyperlink" Target="https://podminky.urs.cz/item/CS_URS_2025_02/998711121" TargetMode="External" /><Relationship Id="rId35" Type="http://schemas.openxmlformats.org/officeDocument/2006/relationships/hyperlink" Target="https://podminky.urs.cz/item/CS_URS_2025_02/713141121" TargetMode="External" /><Relationship Id="rId36" Type="http://schemas.openxmlformats.org/officeDocument/2006/relationships/hyperlink" Target="https://podminky.urs.cz/item/CS_URS_2025_02/713191321" TargetMode="External" /><Relationship Id="rId37" Type="http://schemas.openxmlformats.org/officeDocument/2006/relationships/hyperlink" Target="https://podminky.urs.cz/item/CS_URS_2025_02/998713121" TargetMode="External" /><Relationship Id="rId38" Type="http://schemas.openxmlformats.org/officeDocument/2006/relationships/drawing" Target="../drawings/drawing37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0A0001" TargetMode="External" /><Relationship Id="rId2" Type="http://schemas.openxmlformats.org/officeDocument/2006/relationships/hyperlink" Target="https://vymery.bimplatforma.cz/version/218022_xrjZk0-rZ8RX1S8BRNGOPNlxyQa6xn3lRA-gFNh95F89l20AldQXLCFH4DqdIZxyXcbxuybvzLrDE3ezqZmsaw" TargetMode="External" /><Relationship Id="rId3" Type="http://schemas.openxmlformats.org/officeDocument/2006/relationships/hyperlink" Target="https://podminky.urs.cz/item/CS_URS_2025_02/110A0010" TargetMode="External" /><Relationship Id="rId4" Type="http://schemas.openxmlformats.org/officeDocument/2006/relationships/hyperlink" Target="https://vymery.bimplatforma.cz/version/218022_xrjZk0-rZ8RX1S8BRNGOPNlxyQa6xn3lRA-gFNh95F89l20AldQXLCFH4DqdIZxyXcbxuybvzLrDE3ezqZmsaw" TargetMode="External" /><Relationship Id="rId5" Type="http://schemas.openxmlformats.org/officeDocument/2006/relationships/hyperlink" Target="https://podminky.urs.cz/item/CS_URS_2025_02/110A0031" TargetMode="External" /><Relationship Id="rId6" Type="http://schemas.openxmlformats.org/officeDocument/2006/relationships/hyperlink" Target="https://podminky.urs.cz/item/CS_URS_2025_02/130A0121" TargetMode="External" /><Relationship Id="rId7" Type="http://schemas.openxmlformats.org/officeDocument/2006/relationships/hyperlink" Target="https://podminky.urs.cz/item/CS_URS_2025_02/160A0105" TargetMode="External" /><Relationship Id="rId8" Type="http://schemas.openxmlformats.org/officeDocument/2006/relationships/hyperlink" Target="https://podminky.urs.cz/item/CS_URS_2025_02/160A0206" TargetMode="External" /><Relationship Id="rId9" Type="http://schemas.openxmlformats.org/officeDocument/2006/relationships/hyperlink" Target="https://podminky.urs.cz/item/CS_URS_2025_02/160A0301" TargetMode="External" /><Relationship Id="rId10" Type="http://schemas.openxmlformats.org/officeDocument/2006/relationships/hyperlink" Target="https://podminky.urs.cz/item/CS_URS_2025_02/180A0001" TargetMode="External" /><Relationship Id="rId11" Type="http://schemas.openxmlformats.org/officeDocument/2006/relationships/hyperlink" Target="https://podminky.urs.cz/item/CS_URS_2025_02/180A0002" TargetMode="External" /><Relationship Id="rId12" Type="http://schemas.openxmlformats.org/officeDocument/2006/relationships/hyperlink" Target="https://podminky.urs.cz/item/CS_URS_2025_02/180A0003" TargetMode="External" /><Relationship Id="rId13" Type="http://schemas.openxmlformats.org/officeDocument/2006/relationships/hyperlink" Target="https://vymery.bimplatforma.cz/version/218022_vzL4jMFIFxFzxUgDURejWmJsAtvlYxIjxnhynU_FsUoVeNP2kbX-I3lSr_xuq2LsoR-TiXVufCHP4LDFLNCxwA" TargetMode="External" /><Relationship Id="rId14" Type="http://schemas.openxmlformats.org/officeDocument/2006/relationships/hyperlink" Target="https://podminky.urs.cz/item/CS_URS_2025_02/180A0011" TargetMode="External" /><Relationship Id="rId15" Type="http://schemas.openxmlformats.org/officeDocument/2006/relationships/hyperlink" Target="https://podminky.urs.cz/item/CS_URS_2025_02/270A2003" TargetMode="External" /><Relationship Id="rId16" Type="http://schemas.openxmlformats.org/officeDocument/2006/relationships/hyperlink" Target="https://podminky.urs.cz/item/CS_URS_2025_02/348A2003" TargetMode="External" /><Relationship Id="rId17" Type="http://schemas.openxmlformats.org/officeDocument/2006/relationships/hyperlink" Target="https://podminky.urs.cz/item/CS_URS_2025_02/348A3001" TargetMode="External" /><Relationship Id="rId18" Type="http://schemas.openxmlformats.org/officeDocument/2006/relationships/hyperlink" Target="https://vymery.bimplatforma.cz/version/218022_4oU7XvjbGDLG5wC_PvTdmMcj4bUHOvHOuScMSksYIxSOnFQIu4dDLuC3_jScNSPDqAOmnvvzuG5_0yITzgS2kA" TargetMode="External" /><Relationship Id="rId19" Type="http://schemas.openxmlformats.org/officeDocument/2006/relationships/hyperlink" Target="https://podminky.urs.cz/item/CS_URS_2025_02/348A4001" TargetMode="External" /><Relationship Id="rId20" Type="http://schemas.openxmlformats.org/officeDocument/2006/relationships/hyperlink" Target="https://podminky.urs.cz/item/CS_URS_2025_02/348A4021" TargetMode="External" /><Relationship Id="rId21" Type="http://schemas.openxmlformats.org/officeDocument/2006/relationships/hyperlink" Target="https://podminky.urs.cz/item/CS_URS_2025_02/348A4051" TargetMode="External" /><Relationship Id="rId22" Type="http://schemas.openxmlformats.org/officeDocument/2006/relationships/hyperlink" Target="https://podminky.urs.cz/item/CS_URS_2025_02/500A1305" TargetMode="External" /><Relationship Id="rId23" Type="http://schemas.openxmlformats.org/officeDocument/2006/relationships/hyperlink" Target="https://vymery.bimplatforma.cz/version/218022_Gu65TG21NpHmY_Bx6JOiwKZqtpwXKW4XblDarRnGzonz3F_ijcIsoe6H9GJEK4OAH-g28oiiYukSAZeZMJeDqA" TargetMode="External" /><Relationship Id="rId24" Type="http://schemas.openxmlformats.org/officeDocument/2006/relationships/hyperlink" Target="https://vymery.bimplatforma.cz/version/218022_KafBs-Uc-OeCOVE9es08GWPUO-Zz0LMFUpU9-QKysbT41LssULJatUVv1dL4SNjSIuWeTJszjJsgBqsjXD6I1A" TargetMode="External" /><Relationship Id="rId25" Type="http://schemas.openxmlformats.org/officeDocument/2006/relationships/hyperlink" Target="https://podminky.urs.cz/item/CS_URS_2025_02/500A4001" TargetMode="External" /><Relationship Id="rId26" Type="http://schemas.openxmlformats.org/officeDocument/2006/relationships/hyperlink" Target="https://vymery.bimplatforma.cz/version/218022_ZzVls3ayX5byww8BsmdDpTNoOtTph6IKfDIJzxURIOu2dwNG4KRwkk9xt12i5Lz1mS99KEezCC_Suf2FSt-rJw" TargetMode="External" /><Relationship Id="rId27" Type="http://schemas.openxmlformats.org/officeDocument/2006/relationships/hyperlink" Target="https://podminky.urs.cz/item/CS_URS_2025_02/500A4011" TargetMode="External" /><Relationship Id="rId28" Type="http://schemas.openxmlformats.org/officeDocument/2006/relationships/hyperlink" Target="https://vymery.bimplatforma.cz/version/218022_17ZevhsBvtJt2HyhmuxGFtWBf3MRBm_wqQjJqrfX0morVRNNUXizE_tN_Nq8igwfk4XEvBQ1RGJgzIthHBXWLg" TargetMode="External" /><Relationship Id="rId29" Type="http://schemas.openxmlformats.org/officeDocument/2006/relationships/hyperlink" Target="https://podminky.urs.cz/item/CS_URS_2025_02/800A4404" TargetMode="External" /><Relationship Id="rId30" Type="http://schemas.openxmlformats.org/officeDocument/2006/relationships/hyperlink" Target="https://podminky.urs.cz/item/CS_URS_2025_02/990A0101" TargetMode="External" /><Relationship Id="rId31" Type="http://schemas.openxmlformats.org/officeDocument/2006/relationships/drawing" Target="../drawings/drawing38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0A0112" TargetMode="External" /><Relationship Id="rId2" Type="http://schemas.openxmlformats.org/officeDocument/2006/relationships/hyperlink" Target="https://podminky.urs.cz/item/CS_URS_2025_02/160A0205" TargetMode="External" /><Relationship Id="rId3" Type="http://schemas.openxmlformats.org/officeDocument/2006/relationships/hyperlink" Target="https://podminky.urs.cz/item/CS_URS_2025_02/160A0206" TargetMode="External" /><Relationship Id="rId4" Type="http://schemas.openxmlformats.org/officeDocument/2006/relationships/hyperlink" Target="https://podminky.urs.cz/item/CS_URS_2025_02/170A0201" TargetMode="External" /><Relationship Id="rId5" Type="http://schemas.openxmlformats.org/officeDocument/2006/relationships/hyperlink" Target="https://podminky.urs.cz/item/CS_URS_2025_02/800A2306" TargetMode="External" /><Relationship Id="rId6" Type="http://schemas.openxmlformats.org/officeDocument/2006/relationships/hyperlink" Target="https://podminky.urs.cz/item/CS_URS_2025_02/990A0101" TargetMode="External" /><Relationship Id="rId7" Type="http://schemas.openxmlformats.org/officeDocument/2006/relationships/drawing" Target="../drawings/drawing39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6023" TargetMode="External" /><Relationship Id="rId2" Type="http://schemas.openxmlformats.org/officeDocument/2006/relationships/hyperlink" Target="https://podminky.urs.cz/item/CS_URS_2025_02/113107322" TargetMode="External" /><Relationship Id="rId3" Type="http://schemas.openxmlformats.org/officeDocument/2006/relationships/hyperlink" Target="https://podminky.urs.cz/item/CS_URS_2025_02/113107323" TargetMode="External" /><Relationship Id="rId4" Type="http://schemas.openxmlformats.org/officeDocument/2006/relationships/hyperlink" Target="https://podminky.urs.cz/item/CS_URS_2025_02/113154512" TargetMode="External" /><Relationship Id="rId5" Type="http://schemas.openxmlformats.org/officeDocument/2006/relationships/hyperlink" Target="https://podminky.urs.cz/item/CS_URS_2025_02/113154514" TargetMode="External" /><Relationship Id="rId6" Type="http://schemas.openxmlformats.org/officeDocument/2006/relationships/hyperlink" Target="https://podminky.urs.cz/item/CS_URS_2025_02/113154517" TargetMode="External" /><Relationship Id="rId7" Type="http://schemas.openxmlformats.org/officeDocument/2006/relationships/hyperlink" Target="https://podminky.urs.cz/item/CS_URS_2025_02/121151105" TargetMode="External" /><Relationship Id="rId8" Type="http://schemas.openxmlformats.org/officeDocument/2006/relationships/hyperlink" Target="https://podminky.urs.cz/item/CS_URS_2025_02/122251403" TargetMode="External" /><Relationship Id="rId9" Type="http://schemas.openxmlformats.org/officeDocument/2006/relationships/hyperlink" Target="https://podminky.urs.cz/item/CS_URS_2025_02/131213131" TargetMode="External" /><Relationship Id="rId10" Type="http://schemas.openxmlformats.org/officeDocument/2006/relationships/hyperlink" Target="https://podminky.urs.cz/item/CS_URS_2025_02/131251201" TargetMode="External" /><Relationship Id="rId11" Type="http://schemas.openxmlformats.org/officeDocument/2006/relationships/hyperlink" Target="https://podminky.urs.cz/item/CS_URS_2025_02/132254206" TargetMode="External" /><Relationship Id="rId12" Type="http://schemas.openxmlformats.org/officeDocument/2006/relationships/hyperlink" Target="https://podminky.urs.cz/item/CS_URS_2025_02/141721214" TargetMode="External" /><Relationship Id="rId13" Type="http://schemas.openxmlformats.org/officeDocument/2006/relationships/hyperlink" Target="https://podminky.urs.cz/item/CS_URS_2025_02/151101102" TargetMode="External" /><Relationship Id="rId14" Type="http://schemas.openxmlformats.org/officeDocument/2006/relationships/hyperlink" Target="https://podminky.urs.cz/item/CS_URS_2025_02/151101112" TargetMode="External" /><Relationship Id="rId15" Type="http://schemas.openxmlformats.org/officeDocument/2006/relationships/hyperlink" Target="https://podminky.urs.cz/item/CS_URS_2025_02/151501501" TargetMode="External" /><Relationship Id="rId16" Type="http://schemas.openxmlformats.org/officeDocument/2006/relationships/hyperlink" Target="https://podminky.urs.cz/item/CS_URS_2025_02/151811133" TargetMode="External" /><Relationship Id="rId17" Type="http://schemas.openxmlformats.org/officeDocument/2006/relationships/hyperlink" Target="https://podminky.urs.cz/item/CS_URS_2025_02/151811233" TargetMode="External" /><Relationship Id="rId18" Type="http://schemas.openxmlformats.org/officeDocument/2006/relationships/hyperlink" Target="https://podminky.urs.cz/item/CS_URS_2025_02/162551108" TargetMode="External" /><Relationship Id="rId19" Type="http://schemas.openxmlformats.org/officeDocument/2006/relationships/hyperlink" Target="https://podminky.urs.cz/item/CS_URS_2025_02/162751117" TargetMode="External" /><Relationship Id="rId20" Type="http://schemas.openxmlformats.org/officeDocument/2006/relationships/hyperlink" Target="https://podminky.urs.cz/item/CS_URS_2025_02/162751119" TargetMode="External" /><Relationship Id="rId21" Type="http://schemas.openxmlformats.org/officeDocument/2006/relationships/hyperlink" Target="https://podminky.urs.cz/item/CS_URS_2025_02/171251101" TargetMode="External" /><Relationship Id="rId22" Type="http://schemas.openxmlformats.org/officeDocument/2006/relationships/hyperlink" Target="https://podminky.urs.cz/item/CS_URS_2025_02/171251109" TargetMode="External" /><Relationship Id="rId23" Type="http://schemas.openxmlformats.org/officeDocument/2006/relationships/hyperlink" Target="https://podminky.urs.cz/item/CS_URS_2025_02/174111101" TargetMode="External" /><Relationship Id="rId24" Type="http://schemas.openxmlformats.org/officeDocument/2006/relationships/hyperlink" Target="https://podminky.urs.cz/item/CS_URS_2025_02/174151101" TargetMode="External" /><Relationship Id="rId25" Type="http://schemas.openxmlformats.org/officeDocument/2006/relationships/hyperlink" Target="https://podminky.urs.cz/item/CS_URS_2025_02/175151101" TargetMode="External" /><Relationship Id="rId26" Type="http://schemas.openxmlformats.org/officeDocument/2006/relationships/hyperlink" Target="https://podminky.urs.cz/item/CS_URS_2025_02/171201231" TargetMode="External" /><Relationship Id="rId27" Type="http://schemas.openxmlformats.org/officeDocument/2006/relationships/hyperlink" Target="https://podminky.urs.cz/item/CS_URS_2025_02/181152302" TargetMode="External" /><Relationship Id="rId28" Type="http://schemas.openxmlformats.org/officeDocument/2006/relationships/hyperlink" Target="https://podminky.urs.cz/item/CS_URS_2025_02/181351005" TargetMode="External" /><Relationship Id="rId29" Type="http://schemas.openxmlformats.org/officeDocument/2006/relationships/hyperlink" Target="https://podminky.urs.cz/item/CS_URS_2025_02/181411131" TargetMode="External" /><Relationship Id="rId30" Type="http://schemas.openxmlformats.org/officeDocument/2006/relationships/hyperlink" Target="https://podminky.urs.cz/item/CS_URS_2025_02/184813511" TargetMode="External" /><Relationship Id="rId31" Type="http://schemas.openxmlformats.org/officeDocument/2006/relationships/hyperlink" Target="https://podminky.urs.cz/item/CS_URS_2025_02/185802113" TargetMode="External" /><Relationship Id="rId32" Type="http://schemas.openxmlformats.org/officeDocument/2006/relationships/hyperlink" Target="https://podminky.urs.cz/item/CS_URS_2025_02/185803111" TargetMode="External" /><Relationship Id="rId33" Type="http://schemas.openxmlformats.org/officeDocument/2006/relationships/hyperlink" Target="https://podminky.urs.cz/item/CS_URS_2025_02/185804312" TargetMode="External" /><Relationship Id="rId34" Type="http://schemas.openxmlformats.org/officeDocument/2006/relationships/hyperlink" Target="https://podminky.urs.cz/item/CS_URS_2025_02/185851121" TargetMode="External" /><Relationship Id="rId35" Type="http://schemas.openxmlformats.org/officeDocument/2006/relationships/hyperlink" Target="https://podminky.urs.cz/item/CS_URS_2025_02/185851129" TargetMode="External" /><Relationship Id="rId36" Type="http://schemas.openxmlformats.org/officeDocument/2006/relationships/hyperlink" Target="https://podminky.urs.cz/item/CS_URS_2025_02/212750101" TargetMode="External" /><Relationship Id="rId37" Type="http://schemas.openxmlformats.org/officeDocument/2006/relationships/hyperlink" Target="https://podminky.urs.cz/item/CS_URS_2025_02/212972112" TargetMode="External" /><Relationship Id="rId38" Type="http://schemas.openxmlformats.org/officeDocument/2006/relationships/hyperlink" Target="https://podminky.urs.cz/item/CS_URS_2025_02/452112112" TargetMode="External" /><Relationship Id="rId39" Type="http://schemas.openxmlformats.org/officeDocument/2006/relationships/hyperlink" Target="https://podminky.urs.cz/item/CS_URS_2025_02/564871016" TargetMode="External" /><Relationship Id="rId40" Type="http://schemas.openxmlformats.org/officeDocument/2006/relationships/hyperlink" Target="https://podminky.urs.cz/item/CS_URS_2025_02/573111112" TargetMode="External" /><Relationship Id="rId41" Type="http://schemas.openxmlformats.org/officeDocument/2006/relationships/hyperlink" Target="https://podminky.urs.cz/item/CS_URS_2025_02/565165102" TargetMode="External" /><Relationship Id="rId42" Type="http://schemas.openxmlformats.org/officeDocument/2006/relationships/hyperlink" Target="https://podminky.urs.cz/item/CS_URS_2025_02/573211109" TargetMode="External" /><Relationship Id="rId43" Type="http://schemas.openxmlformats.org/officeDocument/2006/relationships/hyperlink" Target="https://podminky.urs.cz/item/CS_URS_2025_02/577155012" TargetMode="External" /><Relationship Id="rId44" Type="http://schemas.openxmlformats.org/officeDocument/2006/relationships/hyperlink" Target="https://podminky.urs.cz/item/CS_URS_2025_02/573211107" TargetMode="External" /><Relationship Id="rId45" Type="http://schemas.openxmlformats.org/officeDocument/2006/relationships/hyperlink" Target="https://podminky.urs.cz/item/CS_URS_2025_02/577134011" TargetMode="External" /><Relationship Id="rId46" Type="http://schemas.openxmlformats.org/officeDocument/2006/relationships/hyperlink" Target="https://podminky.urs.cz/item/CS_URS_2025_02/596211110" TargetMode="External" /><Relationship Id="rId47" Type="http://schemas.openxmlformats.org/officeDocument/2006/relationships/hyperlink" Target="https://podminky.urs.cz/item/CS_URS_2025_02/871255202" TargetMode="External" /><Relationship Id="rId48" Type="http://schemas.openxmlformats.org/officeDocument/2006/relationships/hyperlink" Target="https://podminky.urs.cz/item/CS_URS_2025_02/877245201" TargetMode="External" /><Relationship Id="rId49" Type="http://schemas.openxmlformats.org/officeDocument/2006/relationships/hyperlink" Target="https://podminky.urs.cz/item/CS_URS_2025_02/877245210" TargetMode="External" /><Relationship Id="rId50" Type="http://schemas.openxmlformats.org/officeDocument/2006/relationships/hyperlink" Target="https://podminky.urs.cz/item/CS_URS_2025_02/891241112" TargetMode="External" /><Relationship Id="rId51" Type="http://schemas.openxmlformats.org/officeDocument/2006/relationships/hyperlink" Target="https://podminky.urs.cz/item/CS_URS_2025_02/891241522" TargetMode="External" /><Relationship Id="rId52" Type="http://schemas.openxmlformats.org/officeDocument/2006/relationships/hyperlink" Target="https://podminky.urs.cz/item/CS_URS_2025_02/891247212" TargetMode="External" /><Relationship Id="rId53" Type="http://schemas.openxmlformats.org/officeDocument/2006/relationships/hyperlink" Target="https://podminky.urs.cz/item/CS_URS_2025_02/891269111" TargetMode="External" /><Relationship Id="rId54" Type="http://schemas.openxmlformats.org/officeDocument/2006/relationships/hyperlink" Target="https://podminky.urs.cz/item/CS_URS_2025_02/892241111" TargetMode="External" /><Relationship Id="rId55" Type="http://schemas.openxmlformats.org/officeDocument/2006/relationships/hyperlink" Target="https://podminky.urs.cz/item/CS_URS_2025_02/899401112" TargetMode="External" /><Relationship Id="rId56" Type="http://schemas.openxmlformats.org/officeDocument/2006/relationships/hyperlink" Target="https://podminky.urs.cz/item/CS_URS_2025_02/899401113" TargetMode="External" /><Relationship Id="rId57" Type="http://schemas.openxmlformats.org/officeDocument/2006/relationships/hyperlink" Target="https://podminky.urs.cz/item/CS_URS_2025_02/899713111" TargetMode="External" /><Relationship Id="rId58" Type="http://schemas.openxmlformats.org/officeDocument/2006/relationships/hyperlink" Target="https://podminky.urs.cz/item/CS_URS_2025_02/899721111" TargetMode="External" /><Relationship Id="rId59" Type="http://schemas.openxmlformats.org/officeDocument/2006/relationships/hyperlink" Target="https://podminky.urs.cz/item/CS_URS_2025_02/892381111" TargetMode="External" /><Relationship Id="rId60" Type="http://schemas.openxmlformats.org/officeDocument/2006/relationships/hyperlink" Target="https://podminky.urs.cz/item/CS_URS_2025_02/894410101" TargetMode="External" /><Relationship Id="rId61" Type="http://schemas.openxmlformats.org/officeDocument/2006/relationships/hyperlink" Target="https://podminky.urs.cz/item/CS_URS_2025_02/894410211" TargetMode="External" /><Relationship Id="rId62" Type="http://schemas.openxmlformats.org/officeDocument/2006/relationships/hyperlink" Target="https://podminky.urs.cz/item/CS_URS_2025_02/894410212" TargetMode="External" /><Relationship Id="rId63" Type="http://schemas.openxmlformats.org/officeDocument/2006/relationships/hyperlink" Target="https://podminky.urs.cz/item/CS_URS_2025_02/894410232" TargetMode="External" /><Relationship Id="rId64" Type="http://schemas.openxmlformats.org/officeDocument/2006/relationships/hyperlink" Target="https://podminky.urs.cz/item/CS_URS_2025_02/899104112" TargetMode="External" /><Relationship Id="rId65" Type="http://schemas.openxmlformats.org/officeDocument/2006/relationships/hyperlink" Target="https://podminky.urs.cz/item/CS_URS_2025_02/899623151" TargetMode="External" /><Relationship Id="rId66" Type="http://schemas.openxmlformats.org/officeDocument/2006/relationships/hyperlink" Target="https://podminky.urs.cz/item/CS_URS_2025_02/899722113" TargetMode="External" /><Relationship Id="rId67" Type="http://schemas.openxmlformats.org/officeDocument/2006/relationships/hyperlink" Target="https://podminky.urs.cz/item/CS_URS_2025_02/919112233" TargetMode="External" /><Relationship Id="rId68" Type="http://schemas.openxmlformats.org/officeDocument/2006/relationships/hyperlink" Target="https://podminky.urs.cz/item/CS_URS_2025_02/919122132" TargetMode="External" /><Relationship Id="rId69" Type="http://schemas.openxmlformats.org/officeDocument/2006/relationships/hyperlink" Target="https://podminky.urs.cz/item/CS_URS_2025_02/919735111" TargetMode="External" /><Relationship Id="rId70" Type="http://schemas.openxmlformats.org/officeDocument/2006/relationships/hyperlink" Target="https://podminky.urs.cz/item/CS_URS_2025_02/919735112" TargetMode="External" /><Relationship Id="rId71" Type="http://schemas.openxmlformats.org/officeDocument/2006/relationships/hyperlink" Target="https://podminky.urs.cz/item/CS_URS_2025_02/997013501" TargetMode="External" /><Relationship Id="rId72" Type="http://schemas.openxmlformats.org/officeDocument/2006/relationships/hyperlink" Target="https://podminky.urs.cz/item/CS_URS_2025_02/997013509" TargetMode="External" /><Relationship Id="rId73" Type="http://schemas.openxmlformats.org/officeDocument/2006/relationships/hyperlink" Target="https://podminky.urs.cz/item/CS_URS_2025_02/997013511" TargetMode="External" /><Relationship Id="rId74" Type="http://schemas.openxmlformats.org/officeDocument/2006/relationships/hyperlink" Target="https://podminky.urs.cz/item/CS_URS_2025_02/997013861" TargetMode="External" /><Relationship Id="rId75" Type="http://schemas.openxmlformats.org/officeDocument/2006/relationships/hyperlink" Target="https://podminky.urs.cz/item/CS_URS_2025_02/997013873" TargetMode="External" /><Relationship Id="rId76" Type="http://schemas.openxmlformats.org/officeDocument/2006/relationships/hyperlink" Target="https://podminky.urs.cz/item/CS_URS_2025_02/997013875" TargetMode="External" /><Relationship Id="rId77" Type="http://schemas.openxmlformats.org/officeDocument/2006/relationships/hyperlink" Target="https://podminky.urs.cz/item/CS_URS_2025_02/998276101" TargetMode="External" /><Relationship Id="rId78" Type="http://schemas.openxmlformats.org/officeDocument/2006/relationships/drawing" Target="../drawings/drawing40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000A1000" TargetMode="External" /><Relationship Id="rId2" Type="http://schemas.openxmlformats.org/officeDocument/2006/relationships/hyperlink" Target="https://podminky.urs.cz/item/CS_URS_2025_02/000A2000" TargetMode="External" /><Relationship Id="rId3" Type="http://schemas.openxmlformats.org/officeDocument/2006/relationships/hyperlink" Target="https://podminky.urs.cz/item/CS_URS_2025_02/000A4000" TargetMode="External" /><Relationship Id="rId4" Type="http://schemas.openxmlformats.org/officeDocument/2006/relationships/hyperlink" Target="https://podminky.urs.cz/item/CS_URS_2025_02/000A5000" TargetMode="External" /><Relationship Id="rId5" Type="http://schemas.openxmlformats.org/officeDocument/2006/relationships/hyperlink" Target="https://podminky.urs.cz/item/CS_URS_2025_02/000A9000" TargetMode="External" /><Relationship Id="rId6" Type="http://schemas.openxmlformats.org/officeDocument/2006/relationships/drawing" Target="../drawings/drawing41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hyperlink" Target="https://vymery.bimplatforma.cz/version/218022_tH8CrJ8uSYensyvgjQa23QIExCyRWK72Ahhpa6ukSR4hWZk46hIqNfeu9VT3nUCTJoZH3H_jJa1vqRs3GUQaZA" TargetMode="External" /><Relationship Id="rId2" Type="http://schemas.openxmlformats.org/officeDocument/2006/relationships/hyperlink" Target="https://vymery.bimplatforma.cz/version/218022_WMZ-MVowkWtBy5I-T0svy9QQq7OEorFx4zEZRJdgJu1TjjY9uVh2WTLD2A6fGdLUadsA0kLUdtF4SZSz0kAEUA" TargetMode="External" /><Relationship Id="rId3" Type="http://schemas.openxmlformats.org/officeDocument/2006/relationships/hyperlink" Target="https://vymery.bimplatforma.cz/version/218022_b7zxM0_KTMEPDvRY3GI6Qdby_udqOtvRDYNKWTVqoH33jOlH2NRXxb1-8PKGBgxIFKjxUra641mbXJ8Z0xOyig" TargetMode="External" /><Relationship Id="rId4" Type="http://schemas.openxmlformats.org/officeDocument/2006/relationships/hyperlink" Target="https://vymery.bimplatforma.cz/version/218022_FSZiOwQhs798orPJq2ft6Q2m9fBgDn9TwxqtfeOyHWQhQa2Mt8ZVfjbkgtbY-9t8rQkICIRNWiCcJo9TbeLdfw" TargetMode="External" /><Relationship Id="rId5" Type="http://schemas.openxmlformats.org/officeDocument/2006/relationships/hyperlink" Target="https://vymery.bimplatforma.cz/version/218022_SagohQxwJYYFfqYtuVxp3dKAFbC1ggR75gn0ib1K7EbNQ45cCG3qxnlZTgYwu34hevCPfxcbFbiBTrmCA6w54A" TargetMode="External" /><Relationship Id="rId6" Type="http://schemas.openxmlformats.org/officeDocument/2006/relationships/hyperlink" Target="https://vymery.bimplatforma.cz/version/218022_ed9H_5rd9Xhzgd2eolQE-Au8v7udlVRP0dO-L_aGaG5dwRo5g0fNK_JXHRAP3j8-nWprhOByWZPatPOjwoB8Dg" TargetMode="External" /><Relationship Id="rId7" Type="http://schemas.openxmlformats.org/officeDocument/2006/relationships/hyperlink" Target="https://vymery.bimplatforma.cz/version/218022__gBPHHhrQBs9ioZnXbZedHeMNggFuFum50PeorkM0iC8Q43DoAqzfL3kVil2N-lWw56JUEw1b5mE2d7npSJmCQ" TargetMode="External" /><Relationship Id="rId8" Type="http://schemas.openxmlformats.org/officeDocument/2006/relationships/hyperlink" Target="https://vymery.bimplatforma.cz/version/218022_q2BmxtXcxqvLhyAYyF4A_iPlprAdRhm8j9vQJLaFdn22UYB3_BMOK3PvSBfqzUmMQeuetw6Hqcyy6fA3-SF35g" TargetMode="External" /><Relationship Id="rId9" Type="http://schemas.openxmlformats.org/officeDocument/2006/relationships/hyperlink" Target="https://vymery.bimplatforma.cz/version/218022_yuwqVIyjdtWCzVfKl7SvH363aBVbsrHPP4xkblqsSaJG0lo8NpbNuAM92i04lo6XafzCCzNkX5iLku2t6aBs-w" TargetMode="External" /><Relationship Id="rId10" Type="http://schemas.openxmlformats.org/officeDocument/2006/relationships/hyperlink" Target="https://vymery.bimplatforma.cz/version/218022_gmtaEsLnDlO0B5OlGxgL2C4Ma_gh-lVRsAaNq8Y7d-rRAfYhDU54qdkGmYZYRZGqMwkg36_ZssVlWu6BsexLtw" TargetMode="External" /><Relationship Id="rId11" Type="http://schemas.openxmlformats.org/officeDocument/2006/relationships/hyperlink" Target="https://vymery.bimplatforma.cz/version/218022___WngZaVoE5ht18YeRWjyrJs3uPEDxSWEk7lLj3ct4OYHwWoW_LbA2xIDZzdb8a_s5FWw14T34AoeNsur0A9ng" TargetMode="External" /><Relationship Id="rId12" Type="http://schemas.openxmlformats.org/officeDocument/2006/relationships/hyperlink" Target="https://vymery.bimplatforma.cz/version/218022_sHJ8Bi8F5oIpRw7-sCViQN7XsChLCARnxk3cuZz2JD03E6DDs_kwD1JC5t9o2QvRk1j0IbWthyvKGhuAAe9hVw" TargetMode="External" /><Relationship Id="rId13" Type="http://schemas.openxmlformats.org/officeDocument/2006/relationships/hyperlink" Target="https://vymery.bimplatforma.cz/version/218022_EV9hIZ3k64JSdxz9RSoS4kjl1XY29YddIAevIwk2dGUIOo50KxNe2LqkWb5zdyY5lZWIDocBuWRapNwZdQ8YNQ" TargetMode="External" /><Relationship Id="rId14" Type="http://schemas.openxmlformats.org/officeDocument/2006/relationships/hyperlink" Target="https://vymery.bimplatforma.cz/version/218022_jFxKun21SBMyJRvSXD7Rrr9Qw6DY0uQnOj4tZybEYs5kffJhOWVsXanOSs_8ncDqdeSDGh2hhnvckBx5IWCdCw" TargetMode="External" /><Relationship Id="rId15" Type="http://schemas.openxmlformats.org/officeDocument/2006/relationships/hyperlink" Target="https://vymery.bimplatforma.cz/version/218022_-HcX2LMARKbaK17Yab3_KudsI9gbHW8cw5-ulSnugHWyvobCOBljGN-e2SZ1A3MKgk4X86ftjDois8wTfBBB_Q" TargetMode="External" /><Relationship Id="rId16" Type="http://schemas.openxmlformats.org/officeDocument/2006/relationships/hyperlink" Target="https://vymery.bimplatforma.cz/version/218022_XIOeiPdx6tU4X8wMJY088aylNMYIWKwBbakVzDG8ETZIVarnaZ_mxnLH0SPsDdEIt2-SBSreoLbInWoAGkSo7g" TargetMode="External" /><Relationship Id="rId17" Type="http://schemas.openxmlformats.org/officeDocument/2006/relationships/hyperlink" Target="https://vymery.bimplatforma.cz/version/218022_DojdDOsWet8Usxy-DphPhcHqFknDFtOYN8Fi3bLNJ9Dce0919LDFlfuIH3G-L0AIxdoPzDM2v6J1gESq9JrtrA" TargetMode="External" /><Relationship Id="rId18" Type="http://schemas.openxmlformats.org/officeDocument/2006/relationships/hyperlink" Target="https://vymery.bimplatforma.cz/version/218022_1SziWDQv4LstPdO_obD5fVsYkjxsWRX3hqTela_G2w1HCnVVbT5bWzyPvksbITKoK3-VSpkTKTZK8pDbPVxQuA" TargetMode="External" /><Relationship Id="rId19" Type="http://schemas.openxmlformats.org/officeDocument/2006/relationships/hyperlink" Target="https://vymery.bimplatforma.cz/version/218022_UgcwkwbqE5BjplsYs_ThwPs0dyL_Emt7dSNgsQkWP_fPxDItOJFVY_ruobPDckA_ATUmw1buyjgEpBjGwBKNAg" TargetMode="External" /><Relationship Id="rId20" Type="http://schemas.openxmlformats.org/officeDocument/2006/relationships/hyperlink" Target="https://vymery.bimplatforma.cz/version/218022_A8ghSLntGdFd3atmOJ2fRaGZjeMOmO3cPmMjozbumMxRx-kmFs2Nmxz0V9VA3rGRXAzLj86HPIsTwRA1IvAYeA" TargetMode="External" /><Relationship Id="rId21" Type="http://schemas.openxmlformats.org/officeDocument/2006/relationships/hyperlink" Target="https://vymery.bimplatforma.cz/version/218022_mUAdv3Brc1ZbhNVXHS4BKZFRAgy5-4Nd5oTrmMyhBBtByz296YoMbfqHXa2CN8kAa67NP0cibbnR4mbG5Bo_Ng" TargetMode="External" /><Relationship Id="rId22" Type="http://schemas.openxmlformats.org/officeDocument/2006/relationships/hyperlink" Target="https://vymery.bimplatforma.cz/version/218022_mglk06sPCqWT01jKauu1aGXlLYWe_wqWYk6UPbdSN3hWvTgq-3AHT8M-B54CVfsRcJoRtBUFxVpWBls_RtsZHA" TargetMode="External" /><Relationship Id="rId23" Type="http://schemas.openxmlformats.org/officeDocument/2006/relationships/hyperlink" Target="https://vymery.bimplatforma.cz/version/218022_VGjnTDNLjBEEfdccCZVeGrnLkG0ONuKcVcQGzaPGOwVpnRyq7tfRkRojQx88VuntIrvm6tCPz8ixLdtBmcfcWw" TargetMode="External" /><Relationship Id="rId24" Type="http://schemas.openxmlformats.org/officeDocument/2006/relationships/hyperlink" Target="https://vymery.bimplatforma.cz/version/218022_pvTnU_8qsiIfRnFLSDaGd4lYwLpRNNmDfsAuiWfXxTdML7w1GwU4IDDjK7cAuf5Ul5VQqhqOskZUbV9DPFbNUQ" TargetMode="External" /><Relationship Id="rId25" Type="http://schemas.openxmlformats.org/officeDocument/2006/relationships/hyperlink" Target="https://vymery.bimplatforma.cz/version/218022_DhyonojywrSJokfx6bcP7mxkHkLEdxACA4z-5OWJbURvVrqgbm61VuXcsOSZFlGx8RfiR3RvDfNHUpCgtMC8_Q" TargetMode="External" /><Relationship Id="rId26" Type="http://schemas.openxmlformats.org/officeDocument/2006/relationships/hyperlink" Target="https://vymery.bimplatforma.cz/version/218022_u04VUCPTnvXYGgTu4wUnC2OVc9qntwI6LnqCyCPXIF6pA8dVDQCuIY8ueW7Vc6epHBgHf_CotsJR2ow9Tj7ugg" TargetMode="External" /><Relationship Id="rId27" Type="http://schemas.openxmlformats.org/officeDocument/2006/relationships/hyperlink" Target="https://vymery.bimplatforma.cz/version/218022_u8ByfoMigPpVDgePKvO2WutiFdgGYXHFP6qV5X2goQLPN_7CENb7h2nbwVNJBD3h6KfTyVrAJPfwXo71KYeVvQ" TargetMode="External" /><Relationship Id="rId28" Type="http://schemas.openxmlformats.org/officeDocument/2006/relationships/hyperlink" Target="https://vymery.bimplatforma.cz/version/218022_8h4t8xZlYnP7Uv3GHg7O3yQAm3x7qzX0Srdtz3UEgwBmxPkkz16k9IUpAOG5NQDk0U5MXHCHeV_3_Lx3rVbMgg" TargetMode="External" /><Relationship Id="rId29" Type="http://schemas.openxmlformats.org/officeDocument/2006/relationships/hyperlink" Target="https://vymery.bimplatforma.cz/version/218022_tM5vkEjRrgzAxA0WobEpxNLbGxyvKeAElLPOHe5gvErpl071TeH_yDzNI0e_pLdUo9tnZbfbo6gjKqzss2-LTg" TargetMode="External" /><Relationship Id="rId30" Type="http://schemas.openxmlformats.org/officeDocument/2006/relationships/hyperlink" Target="https://vymery.bimplatforma.cz/version/218022_ZBCQ53ePmJyxiAwcAql3ryAtzEMuOvxYOvOkaFUXpCouyrZv96CThkBER5Li_dXL8G1a8l6TeqA1eLwg2zxO7g" TargetMode="External" /><Relationship Id="rId31" Type="http://schemas.openxmlformats.org/officeDocument/2006/relationships/hyperlink" Target="https://vymery.bimplatforma.cz/version/218022_dhCJXPPmwG5ohzmFjv3Sv_nNX6XQSrD1c0wn0_nN4eP-htI3ho6-ybTzNrUjwhsJqEXjDFE9TYPQbHebxQhywQ" TargetMode="External" /><Relationship Id="rId32" Type="http://schemas.openxmlformats.org/officeDocument/2006/relationships/hyperlink" Target="https://vymery.bimplatforma.cz/version/218022_NLCmUyNFEa--Rdh6m3LCu0G-NTEqdtEyLhlzyMyeOO6oyz2RAb55N2FmtIZwUZ9IEB8gT2794kbqCSuOre6Yfg" TargetMode="External" /><Relationship Id="rId33" Type="http://schemas.openxmlformats.org/officeDocument/2006/relationships/hyperlink" Target="https://vymery.bimplatforma.cz/version/218022_OVH0Uvcqy7GK_iGQjDSNyhgUGfv6HKZ8WTQDd1p9F2dPq427BldxUp8e3G6v0kGVdKKfD9b4fKFpGw_nxaAVtA" TargetMode="External" /><Relationship Id="rId34" Type="http://schemas.openxmlformats.org/officeDocument/2006/relationships/hyperlink" Target="https://vymery.bimplatforma.cz/version/218022_n0Vs6sysVQGwHgRB4ybknTWvhMZCm-XhpCnei7YSvV0Aigf5Bks2iXAwmQlTuE-dh2596iS-8QrOdpKY-ll_jg" TargetMode="External" /><Relationship Id="rId35" Type="http://schemas.openxmlformats.org/officeDocument/2006/relationships/hyperlink" Target="https://vymery.bimplatforma.cz/version/218022_LCq2V0dt55VBnNqcy0J725RA134K_g3TotDrqo-8DVGo0o645LKHHFbySa3LkOvndhTrCXiQYvXojGMOuzwoWw" TargetMode="External" /><Relationship Id="rId36" Type="http://schemas.openxmlformats.org/officeDocument/2006/relationships/hyperlink" Target="https://vymery.bimplatforma.cz/version/218022_xrjZk0-rZ8RX1S8BRNGOPNlxyQa6xn3lRA-gFNh95F89l20AldQXLCFH4DqdIZxyXcbxuybvzLrDE3ezqZmsaw" TargetMode="External" /><Relationship Id="rId37" Type="http://schemas.openxmlformats.org/officeDocument/2006/relationships/hyperlink" Target="https://vymery.bimplatforma.cz/version/218022_4oU7XvjbGDLG5wC_PvTdmMcj4bUHOvHOuScMSksYIxSOnFQIu4dDLuC3_jScNSPDqAOmnvvzuG5_0yITzgS2kA" TargetMode="External" /><Relationship Id="rId38" Type="http://schemas.openxmlformats.org/officeDocument/2006/relationships/hyperlink" Target="https://vymery.bimplatforma.cz/version/218022_Gu65TG21NpHmY_Bx6JOiwKZqtpwXKW4XblDarRnGzonz3F_ijcIsoe6H9GJEK4OAH-g28oiiYukSAZeZMJeDqA" TargetMode="External" /><Relationship Id="rId39" Type="http://schemas.openxmlformats.org/officeDocument/2006/relationships/hyperlink" Target="https://vymery.bimplatforma.cz/version/218022_17ZevhsBvtJt2HyhmuxGFtWBf3MRBm_wqQjJqrfX0morVRNNUXizE_tN_Nq8igwfk4XEvBQ1RGJgzIthHBXWLg" TargetMode="External" /><Relationship Id="rId40" Type="http://schemas.openxmlformats.org/officeDocument/2006/relationships/hyperlink" Target="https://vymery.bimplatforma.cz/version/218022_KafBs-Uc-OeCOVE9es08GWPUO-Zz0LMFUpU9-QKysbT41LssULJatUVv1dL4SNjSIuWeTJszjJsgBqsjXD6I1A" TargetMode="External" /><Relationship Id="rId41" Type="http://schemas.openxmlformats.org/officeDocument/2006/relationships/hyperlink" Target="https://vymery.bimplatforma.cz/version/218022_vzL4jMFIFxFzxUgDURejWmJsAtvlYxIjxnhynU_FsUoVeNP2kbX-I3lSr_xuq2LsoR-TiXVufCHP4LDFLNCxwA" TargetMode="External" /><Relationship Id="rId42" Type="http://schemas.openxmlformats.org/officeDocument/2006/relationships/hyperlink" Target="https://vymery.bimplatforma.cz/version/218022_ZzVls3ayX5byww8BsmdDpTNoOtTph6IKfDIJzxURIOu2dwNG4KRwkk9xt12i5Lz1mS99KEezCC_Suf2FSt-rJw" TargetMode="External" /><Relationship Id="rId43" Type="http://schemas.openxmlformats.org/officeDocument/2006/relationships/hyperlink" Target="https://vymery.bimplatforma.cz/version/218022_ifc0MUIqnak5QHBXvyCYFACYz7Y_tHeUB43cumZgB2adDOoAW8DMyvH0xyNMWQb9hI1JBlpLP65PF_9vif2Kkw" TargetMode="External" /><Relationship Id="rId44" Type="http://schemas.openxmlformats.org/officeDocument/2006/relationships/drawing" Target="../drawings/drawing4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20</v>
      </c>
      <c r="AL7" s="23"/>
      <c r="AM7" s="23"/>
      <c r="AN7" s="28" t="s">
        <v>19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21</v>
      </c>
      <c r="E8" s="23"/>
      <c r="F8" s="23"/>
      <c r="G8" s="23"/>
      <c r="H8" s="23"/>
      <c r="I8" s="23"/>
      <c r="J8" s="23"/>
      <c r="K8" s="28" t="s">
        <v>22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23</v>
      </c>
      <c r="AL8" s="23"/>
      <c r="AM8" s="23"/>
      <c r="AN8" s="34" t="s">
        <v>24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25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26</v>
      </c>
      <c r="AL10" s="23"/>
      <c r="AM10" s="23"/>
      <c r="AN10" s="28" t="s">
        <v>19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28</v>
      </c>
      <c r="AL11" s="23"/>
      <c r="AM11" s="23"/>
      <c r="AN11" s="28" t="s">
        <v>19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29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26</v>
      </c>
      <c r="AL13" s="23"/>
      <c r="AM13" s="23"/>
      <c r="AN13" s="35" t="s">
        <v>30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30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28</v>
      </c>
      <c r="AL14" s="23"/>
      <c r="AM14" s="23"/>
      <c r="AN14" s="35" t="s">
        <v>30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31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26</v>
      </c>
      <c r="AL16" s="23"/>
      <c r="AM16" s="23"/>
      <c r="AN16" s="28" t="s">
        <v>19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28</v>
      </c>
      <c r="AL17" s="23"/>
      <c r="AM17" s="23"/>
      <c r="AN17" s="28" t="s">
        <v>19</v>
      </c>
      <c r="AO17" s="23"/>
      <c r="AP17" s="23"/>
      <c r="AQ17" s="23"/>
      <c r="AR17" s="21"/>
      <c r="BE17" s="32"/>
      <c r="BS17" s="18" t="s">
        <v>33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34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26</v>
      </c>
      <c r="AL19" s="23"/>
      <c r="AM19" s="23"/>
      <c r="AN19" s="28" t="s">
        <v>19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35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28</v>
      </c>
      <c r="AL20" s="23"/>
      <c r="AM20" s="23"/>
      <c r="AN20" s="28" t="s">
        <v>19</v>
      </c>
      <c r="AO20" s="23"/>
      <c r="AP20" s="23"/>
      <c r="AQ20" s="23"/>
      <c r="AR20" s="21"/>
      <c r="BE20" s="32"/>
      <c r="BS20" s="18" t="s">
        <v>4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36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47.25" customHeight="1">
      <c r="B23" s="22"/>
      <c r="C23" s="23"/>
      <c r="D23" s="23"/>
      <c r="E23" s="37" t="s">
        <v>37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38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ROUND(AG54,2)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39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40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41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42</v>
      </c>
      <c r="E29" s="48"/>
      <c r="F29" s="33" t="s">
        <v>43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ROUND(AZ54,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ROUND(AV54,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44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ROUND(BA54,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ROUND(AW54,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45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ROUND(BB54,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46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ROUND(BC54,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47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ROUND(BD54,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3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9"/>
    </row>
    <row r="35" s="2" customFormat="1" ht="25.92" customHeight="1">
      <c r="A35" s="39"/>
      <c r="B35" s="40"/>
      <c r="C35" s="53"/>
      <c r="D35" s="54" t="s">
        <v>48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49</v>
      </c>
      <c r="U35" s="55"/>
      <c r="V35" s="55"/>
      <c r="W35" s="55"/>
      <c r="X35" s="57" t="s">
        <v>50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6.96" customHeight="1">
      <c r="A37" s="39"/>
      <c r="B37" s="60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45"/>
      <c r="BE37" s="39"/>
    </row>
    <row r="41" s="2" customFormat="1" ht="6.96" customHeight="1">
      <c r="A41" s="39"/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45"/>
      <c r="BE41" s="39"/>
    </row>
    <row r="42" s="2" customFormat="1" ht="24.96" customHeight="1">
      <c r="A42" s="39"/>
      <c r="B42" s="40"/>
      <c r="C42" s="24" t="s">
        <v>51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5"/>
      <c r="BE42" s="39"/>
    </row>
    <row r="43" s="2" customFormat="1" ht="6.96" customHeight="1">
      <c r="A43" s="39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5"/>
      <c r="BE43" s="39"/>
    </row>
    <row r="44" s="4" customFormat="1" ht="12" customHeight="1">
      <c r="A44" s="4"/>
      <c r="B44" s="64"/>
      <c r="C44" s="33" t="s">
        <v>13</v>
      </c>
      <c r="D44" s="65"/>
      <c r="E44" s="65"/>
      <c r="F44" s="65"/>
      <c r="G44" s="65"/>
      <c r="H44" s="65"/>
      <c r="I44" s="65"/>
      <c r="J44" s="65"/>
      <c r="K44" s="65"/>
      <c r="L44" s="65" t="str">
        <f>K5</f>
        <v>2023-021/0632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6"/>
      <c r="BE44" s="4"/>
    </row>
    <row r="45" s="5" customFormat="1" ht="36.96" customHeight="1">
      <c r="A45" s="5"/>
      <c r="B45" s="67"/>
      <c r="C45" s="68" t="s">
        <v>16</v>
      </c>
      <c r="D45" s="69"/>
      <c r="E45" s="69"/>
      <c r="F45" s="69"/>
      <c r="G45" s="69"/>
      <c r="H45" s="69"/>
      <c r="I45" s="69"/>
      <c r="J45" s="69"/>
      <c r="K45" s="69"/>
      <c r="L45" s="70" t="str">
        <f>K6</f>
        <v>Odkanalizování obce Rtyně nad Bílinou – etapa 1</v>
      </c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71"/>
      <c r="BE45" s="5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5"/>
      <c r="BE46" s="39"/>
    </row>
    <row r="47" s="2" customFormat="1" ht="12" customHeight="1">
      <c r="A47" s="39"/>
      <c r="B47" s="40"/>
      <c r="C47" s="33" t="s">
        <v>21</v>
      </c>
      <c r="D47" s="41"/>
      <c r="E47" s="41"/>
      <c r="F47" s="41"/>
      <c r="G47" s="41"/>
      <c r="H47" s="41"/>
      <c r="I47" s="41"/>
      <c r="J47" s="41"/>
      <c r="K47" s="41"/>
      <c r="L47" s="72" t="str">
        <f>IF(K8="","",K8)</f>
        <v>Rtyně nad Bílinou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33" t="s">
        <v>23</v>
      </c>
      <c r="AJ47" s="41"/>
      <c r="AK47" s="41"/>
      <c r="AL47" s="41"/>
      <c r="AM47" s="73" t="str">
        <f>IF(AN8= "","",AN8)</f>
        <v>31. 7. 2025</v>
      </c>
      <c r="AN47" s="73"/>
      <c r="AO47" s="41"/>
      <c r="AP47" s="41"/>
      <c r="AQ47" s="41"/>
      <c r="AR47" s="45"/>
      <c r="BE47" s="39"/>
    </row>
    <row r="48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5"/>
      <c r="BE48" s="39"/>
    </row>
    <row r="49" s="2" customFormat="1" ht="25.65" customHeight="1">
      <c r="A49" s="39"/>
      <c r="B49" s="40"/>
      <c r="C49" s="33" t="s">
        <v>25</v>
      </c>
      <c r="D49" s="41"/>
      <c r="E49" s="41"/>
      <c r="F49" s="41"/>
      <c r="G49" s="41"/>
      <c r="H49" s="41"/>
      <c r="I49" s="41"/>
      <c r="J49" s="41"/>
      <c r="K49" s="41"/>
      <c r="L49" s="65" t="str">
        <f>IF(E11= "","",E11)</f>
        <v xml:space="preserve">Obec Rtyně nad Bílinou </v>
      </c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33" t="s">
        <v>31</v>
      </c>
      <c r="AJ49" s="41"/>
      <c r="AK49" s="41"/>
      <c r="AL49" s="41"/>
      <c r="AM49" s="74" t="str">
        <f>IF(E17="","",E17)</f>
        <v xml:space="preserve">AQUECON a.s. – kancelář Praha </v>
      </c>
      <c r="AN49" s="65"/>
      <c r="AO49" s="65"/>
      <c r="AP49" s="65"/>
      <c r="AQ49" s="41"/>
      <c r="AR49" s="45"/>
      <c r="AS49" s="75" t="s">
        <v>52</v>
      </c>
      <c r="AT49" s="76"/>
      <c r="AU49" s="77"/>
      <c r="AV49" s="77"/>
      <c r="AW49" s="77"/>
      <c r="AX49" s="77"/>
      <c r="AY49" s="77"/>
      <c r="AZ49" s="77"/>
      <c r="BA49" s="77"/>
      <c r="BB49" s="77"/>
      <c r="BC49" s="77"/>
      <c r="BD49" s="78"/>
      <c r="BE49" s="39"/>
    </row>
    <row r="50" s="2" customFormat="1" ht="15.15" customHeight="1">
      <c r="A50" s="39"/>
      <c r="B50" s="40"/>
      <c r="C50" s="33" t="s">
        <v>29</v>
      </c>
      <c r="D50" s="41"/>
      <c r="E50" s="41"/>
      <c r="F50" s="41"/>
      <c r="G50" s="41"/>
      <c r="H50" s="41"/>
      <c r="I50" s="41"/>
      <c r="J50" s="41"/>
      <c r="K50" s="41"/>
      <c r="L50" s="65" t="str">
        <f>IF(E14= "Vyplň údaj","",E14)</f>
        <v/>
      </c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33" t="s">
        <v>34</v>
      </c>
      <c r="AJ50" s="41"/>
      <c r="AK50" s="41"/>
      <c r="AL50" s="41"/>
      <c r="AM50" s="74" t="str">
        <f>IF(E20="","",E20)</f>
        <v>QS-B s.r.o.</v>
      </c>
      <c r="AN50" s="65"/>
      <c r="AO50" s="65"/>
      <c r="AP50" s="65"/>
      <c r="AQ50" s="41"/>
      <c r="AR50" s="45"/>
      <c r="AS50" s="79"/>
      <c r="AT50" s="80"/>
      <c r="AU50" s="81"/>
      <c r="AV50" s="81"/>
      <c r="AW50" s="81"/>
      <c r="AX50" s="81"/>
      <c r="AY50" s="81"/>
      <c r="AZ50" s="81"/>
      <c r="BA50" s="81"/>
      <c r="BB50" s="81"/>
      <c r="BC50" s="81"/>
      <c r="BD50" s="82"/>
      <c r="BE50" s="39"/>
    </row>
    <row r="51" s="2" customFormat="1" ht="10.8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5"/>
      <c r="AS51" s="83"/>
      <c r="AT51" s="84"/>
      <c r="AU51" s="85"/>
      <c r="AV51" s="85"/>
      <c r="AW51" s="85"/>
      <c r="AX51" s="85"/>
      <c r="AY51" s="85"/>
      <c r="AZ51" s="85"/>
      <c r="BA51" s="85"/>
      <c r="BB51" s="85"/>
      <c r="BC51" s="85"/>
      <c r="BD51" s="86"/>
      <c r="BE51" s="39"/>
    </row>
    <row r="52" s="2" customFormat="1" ht="29.28" customHeight="1">
      <c r="A52" s="39"/>
      <c r="B52" s="40"/>
      <c r="C52" s="87" t="s">
        <v>53</v>
      </c>
      <c r="D52" s="88"/>
      <c r="E52" s="88"/>
      <c r="F52" s="88"/>
      <c r="G52" s="88"/>
      <c r="H52" s="89"/>
      <c r="I52" s="90" t="s">
        <v>54</v>
      </c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91" t="s">
        <v>55</v>
      </c>
      <c r="AH52" s="88"/>
      <c r="AI52" s="88"/>
      <c r="AJ52" s="88"/>
      <c r="AK52" s="88"/>
      <c r="AL52" s="88"/>
      <c r="AM52" s="88"/>
      <c r="AN52" s="90" t="s">
        <v>56</v>
      </c>
      <c r="AO52" s="88"/>
      <c r="AP52" s="88"/>
      <c r="AQ52" s="92" t="s">
        <v>57</v>
      </c>
      <c r="AR52" s="45"/>
      <c r="AS52" s="93" t="s">
        <v>58</v>
      </c>
      <c r="AT52" s="94" t="s">
        <v>59</v>
      </c>
      <c r="AU52" s="94" t="s">
        <v>60</v>
      </c>
      <c r="AV52" s="94" t="s">
        <v>61</v>
      </c>
      <c r="AW52" s="94" t="s">
        <v>62</v>
      </c>
      <c r="AX52" s="94" t="s">
        <v>63</v>
      </c>
      <c r="AY52" s="94" t="s">
        <v>64</v>
      </c>
      <c r="AZ52" s="94" t="s">
        <v>65</v>
      </c>
      <c r="BA52" s="94" t="s">
        <v>66</v>
      </c>
      <c r="BB52" s="94" t="s">
        <v>67</v>
      </c>
      <c r="BC52" s="94" t="s">
        <v>68</v>
      </c>
      <c r="BD52" s="95" t="s">
        <v>69</v>
      </c>
      <c r="BE52" s="39"/>
    </row>
    <row r="53" s="2" customFormat="1" ht="10.8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5"/>
      <c r="AS53" s="96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8"/>
      <c r="BE53" s="39"/>
    </row>
    <row r="54" s="6" customFormat="1" ht="32.4" customHeight="1">
      <c r="A54" s="6"/>
      <c r="B54" s="99"/>
      <c r="C54" s="100" t="s">
        <v>70</v>
      </c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2">
        <f>ROUND(AG55+AG69+AG81+AG83+AG87+AG98+AG100,2)</f>
        <v>0</v>
      </c>
      <c r="AH54" s="102"/>
      <c r="AI54" s="102"/>
      <c r="AJ54" s="102"/>
      <c r="AK54" s="102"/>
      <c r="AL54" s="102"/>
      <c r="AM54" s="102"/>
      <c r="AN54" s="103">
        <f>SUM(AG54,AT54)</f>
        <v>0</v>
      </c>
      <c r="AO54" s="103"/>
      <c r="AP54" s="103"/>
      <c r="AQ54" s="104" t="s">
        <v>19</v>
      </c>
      <c r="AR54" s="105"/>
      <c r="AS54" s="106">
        <f>ROUND(AS55+AS69+AS81+AS83+AS87+AS98+AS100,2)</f>
        <v>0</v>
      </c>
      <c r="AT54" s="107">
        <f>ROUND(SUM(AV54:AW54),2)</f>
        <v>0</v>
      </c>
      <c r="AU54" s="108">
        <f>ROUND(AU55+AU69+AU81+AU83+AU87+AU98+AU100,5)</f>
        <v>0</v>
      </c>
      <c r="AV54" s="107">
        <f>ROUND(AZ54*L29,2)</f>
        <v>0</v>
      </c>
      <c r="AW54" s="107">
        <f>ROUND(BA54*L30,2)</f>
        <v>0</v>
      </c>
      <c r="AX54" s="107">
        <f>ROUND(BB54*L29,2)</f>
        <v>0</v>
      </c>
      <c r="AY54" s="107">
        <f>ROUND(BC54*L30,2)</f>
        <v>0</v>
      </c>
      <c r="AZ54" s="107">
        <f>ROUND(AZ55+AZ69+AZ81+AZ83+AZ87+AZ98+AZ100,2)</f>
        <v>0</v>
      </c>
      <c r="BA54" s="107">
        <f>ROUND(BA55+BA69+BA81+BA83+BA87+BA98+BA100,2)</f>
        <v>0</v>
      </c>
      <c r="BB54" s="107">
        <f>ROUND(BB55+BB69+BB81+BB83+BB87+BB98+BB100,2)</f>
        <v>0</v>
      </c>
      <c r="BC54" s="107">
        <f>ROUND(BC55+BC69+BC81+BC83+BC87+BC98+BC100,2)</f>
        <v>0</v>
      </c>
      <c r="BD54" s="109">
        <f>ROUND(BD55+BD69+BD81+BD83+BD87+BD98+BD100,2)</f>
        <v>0</v>
      </c>
      <c r="BE54" s="6"/>
      <c r="BS54" s="110" t="s">
        <v>71</v>
      </c>
      <c r="BT54" s="110" t="s">
        <v>72</v>
      </c>
      <c r="BU54" s="111" t="s">
        <v>73</v>
      </c>
      <c r="BV54" s="110" t="s">
        <v>74</v>
      </c>
      <c r="BW54" s="110" t="s">
        <v>5</v>
      </c>
      <c r="BX54" s="110" t="s">
        <v>75</v>
      </c>
      <c r="CL54" s="110" t="s">
        <v>19</v>
      </c>
    </row>
    <row r="55" s="7" customFormat="1" ht="16.5" customHeight="1">
      <c r="A55" s="7"/>
      <c r="B55" s="112"/>
      <c r="C55" s="113"/>
      <c r="D55" s="114" t="s">
        <v>76</v>
      </c>
      <c r="E55" s="114"/>
      <c r="F55" s="114"/>
      <c r="G55" s="114"/>
      <c r="H55" s="114"/>
      <c r="I55" s="115"/>
      <c r="J55" s="114" t="s">
        <v>77</v>
      </c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6">
        <f>ROUND(SUM(AG56:AG68),2)</f>
        <v>0</v>
      </c>
      <c r="AH55" s="115"/>
      <c r="AI55" s="115"/>
      <c r="AJ55" s="115"/>
      <c r="AK55" s="115"/>
      <c r="AL55" s="115"/>
      <c r="AM55" s="115"/>
      <c r="AN55" s="117">
        <f>SUM(AG55,AT55)</f>
        <v>0</v>
      </c>
      <c r="AO55" s="115"/>
      <c r="AP55" s="115"/>
      <c r="AQ55" s="118" t="s">
        <v>78</v>
      </c>
      <c r="AR55" s="119"/>
      <c r="AS55" s="120">
        <f>ROUND(SUM(AS56:AS68),2)</f>
        <v>0</v>
      </c>
      <c r="AT55" s="121">
        <f>ROUND(SUM(AV55:AW55),2)</f>
        <v>0</v>
      </c>
      <c r="AU55" s="122">
        <f>ROUND(SUM(AU56:AU68),5)</f>
        <v>0</v>
      </c>
      <c r="AV55" s="121">
        <f>ROUND(AZ55*L29,2)</f>
        <v>0</v>
      </c>
      <c r="AW55" s="121">
        <f>ROUND(BA55*L30,2)</f>
        <v>0</v>
      </c>
      <c r="AX55" s="121">
        <f>ROUND(BB55*L29,2)</f>
        <v>0</v>
      </c>
      <c r="AY55" s="121">
        <f>ROUND(BC55*L30,2)</f>
        <v>0</v>
      </c>
      <c r="AZ55" s="121">
        <f>ROUND(SUM(AZ56:AZ68),2)</f>
        <v>0</v>
      </c>
      <c r="BA55" s="121">
        <f>ROUND(SUM(BA56:BA68),2)</f>
        <v>0</v>
      </c>
      <c r="BB55" s="121">
        <f>ROUND(SUM(BB56:BB68),2)</f>
        <v>0</v>
      </c>
      <c r="BC55" s="121">
        <f>ROUND(SUM(BC56:BC68),2)</f>
        <v>0</v>
      </c>
      <c r="BD55" s="123">
        <f>ROUND(SUM(BD56:BD68),2)</f>
        <v>0</v>
      </c>
      <c r="BE55" s="7"/>
      <c r="BS55" s="124" t="s">
        <v>71</v>
      </c>
      <c r="BT55" s="124" t="s">
        <v>79</v>
      </c>
      <c r="BU55" s="124" t="s">
        <v>73</v>
      </c>
      <c r="BV55" s="124" t="s">
        <v>74</v>
      </c>
      <c r="BW55" s="124" t="s">
        <v>80</v>
      </c>
      <c r="BX55" s="124" t="s">
        <v>5</v>
      </c>
      <c r="CL55" s="124" t="s">
        <v>19</v>
      </c>
      <c r="CM55" s="124" t="s">
        <v>81</v>
      </c>
    </row>
    <row r="56" s="4" customFormat="1" ht="16.5" customHeight="1">
      <c r="A56" s="125" t="s">
        <v>82</v>
      </c>
      <c r="B56" s="64"/>
      <c r="C56" s="126"/>
      <c r="D56" s="126"/>
      <c r="E56" s="127" t="s">
        <v>83</v>
      </c>
      <c r="F56" s="127"/>
      <c r="G56" s="127"/>
      <c r="H56" s="127"/>
      <c r="I56" s="127"/>
      <c r="J56" s="126"/>
      <c r="K56" s="127" t="s">
        <v>84</v>
      </c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8">
        <f>'A - Splašková kanalizace A'!J32</f>
        <v>0</v>
      </c>
      <c r="AH56" s="126"/>
      <c r="AI56" s="126"/>
      <c r="AJ56" s="126"/>
      <c r="AK56" s="126"/>
      <c r="AL56" s="126"/>
      <c r="AM56" s="126"/>
      <c r="AN56" s="128">
        <f>SUM(AG56,AT56)</f>
        <v>0</v>
      </c>
      <c r="AO56" s="126"/>
      <c r="AP56" s="126"/>
      <c r="AQ56" s="129" t="s">
        <v>85</v>
      </c>
      <c r="AR56" s="66"/>
      <c r="AS56" s="130">
        <v>0</v>
      </c>
      <c r="AT56" s="131">
        <f>ROUND(SUM(AV56:AW56),2)</f>
        <v>0</v>
      </c>
      <c r="AU56" s="132">
        <f>'A - Splašková kanalizace A'!P103</f>
        <v>0</v>
      </c>
      <c r="AV56" s="131">
        <f>'A - Splašková kanalizace A'!J35</f>
        <v>0</v>
      </c>
      <c r="AW56" s="131">
        <f>'A - Splašková kanalizace A'!J36</f>
        <v>0</v>
      </c>
      <c r="AX56" s="131">
        <f>'A - Splašková kanalizace A'!J37</f>
        <v>0</v>
      </c>
      <c r="AY56" s="131">
        <f>'A - Splašková kanalizace A'!J38</f>
        <v>0</v>
      </c>
      <c r="AZ56" s="131">
        <f>'A - Splašková kanalizace A'!F35</f>
        <v>0</v>
      </c>
      <c r="BA56" s="131">
        <f>'A - Splašková kanalizace A'!F36</f>
        <v>0</v>
      </c>
      <c r="BB56" s="131">
        <f>'A - Splašková kanalizace A'!F37</f>
        <v>0</v>
      </c>
      <c r="BC56" s="131">
        <f>'A - Splašková kanalizace A'!F38</f>
        <v>0</v>
      </c>
      <c r="BD56" s="133">
        <f>'A - Splašková kanalizace A'!F39</f>
        <v>0</v>
      </c>
      <c r="BE56" s="4"/>
      <c r="BT56" s="134" t="s">
        <v>81</v>
      </c>
      <c r="BV56" s="134" t="s">
        <v>74</v>
      </c>
      <c r="BW56" s="134" t="s">
        <v>86</v>
      </c>
      <c r="BX56" s="134" t="s">
        <v>80</v>
      </c>
      <c r="CL56" s="134" t="s">
        <v>19</v>
      </c>
    </row>
    <row r="57" s="4" customFormat="1" ht="23.25" customHeight="1">
      <c r="A57" s="125" t="s">
        <v>82</v>
      </c>
      <c r="B57" s="64"/>
      <c r="C57" s="126"/>
      <c r="D57" s="126"/>
      <c r="E57" s="127" t="s">
        <v>87</v>
      </c>
      <c r="F57" s="127"/>
      <c r="G57" s="127"/>
      <c r="H57" s="127"/>
      <c r="I57" s="127"/>
      <c r="J57" s="126"/>
      <c r="K57" s="127" t="s">
        <v>88</v>
      </c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8">
        <f>'Protkak A - Řízený protla...'!J32</f>
        <v>0</v>
      </c>
      <c r="AH57" s="126"/>
      <c r="AI57" s="126"/>
      <c r="AJ57" s="126"/>
      <c r="AK57" s="126"/>
      <c r="AL57" s="126"/>
      <c r="AM57" s="126"/>
      <c r="AN57" s="128">
        <f>SUM(AG57,AT57)</f>
        <v>0</v>
      </c>
      <c r="AO57" s="126"/>
      <c r="AP57" s="126"/>
      <c r="AQ57" s="129" t="s">
        <v>85</v>
      </c>
      <c r="AR57" s="66"/>
      <c r="AS57" s="130">
        <v>0</v>
      </c>
      <c r="AT57" s="131">
        <f>ROUND(SUM(AV57:AW57),2)</f>
        <v>0</v>
      </c>
      <c r="AU57" s="132">
        <f>'Protkak A - Řízený protla...'!P92</f>
        <v>0</v>
      </c>
      <c r="AV57" s="131">
        <f>'Protkak A - Řízený protla...'!J35</f>
        <v>0</v>
      </c>
      <c r="AW57" s="131">
        <f>'Protkak A - Řízený protla...'!J36</f>
        <v>0</v>
      </c>
      <c r="AX57" s="131">
        <f>'Protkak A - Řízený protla...'!J37</f>
        <v>0</v>
      </c>
      <c r="AY57" s="131">
        <f>'Protkak A - Řízený protla...'!J38</f>
        <v>0</v>
      </c>
      <c r="AZ57" s="131">
        <f>'Protkak A - Řízený protla...'!F35</f>
        <v>0</v>
      </c>
      <c r="BA57" s="131">
        <f>'Protkak A - Řízený protla...'!F36</f>
        <v>0</v>
      </c>
      <c r="BB57" s="131">
        <f>'Protkak A - Řízený protla...'!F37</f>
        <v>0</v>
      </c>
      <c r="BC57" s="131">
        <f>'Protkak A - Řízený protla...'!F38</f>
        <v>0</v>
      </c>
      <c r="BD57" s="133">
        <f>'Protkak A - Řízený protla...'!F39</f>
        <v>0</v>
      </c>
      <c r="BE57" s="4"/>
      <c r="BT57" s="134" t="s">
        <v>81</v>
      </c>
      <c r="BV57" s="134" t="s">
        <v>74</v>
      </c>
      <c r="BW57" s="134" t="s">
        <v>89</v>
      </c>
      <c r="BX57" s="134" t="s">
        <v>80</v>
      </c>
      <c r="CL57" s="134" t="s">
        <v>19</v>
      </c>
    </row>
    <row r="58" s="4" customFormat="1" ht="23.25" customHeight="1">
      <c r="A58" s="125" t="s">
        <v>82</v>
      </c>
      <c r="B58" s="64"/>
      <c r="C58" s="126"/>
      <c r="D58" s="126"/>
      <c r="E58" s="127" t="s">
        <v>90</v>
      </c>
      <c r="F58" s="127"/>
      <c r="G58" s="127"/>
      <c r="H58" s="127"/>
      <c r="I58" s="127"/>
      <c r="J58" s="126"/>
      <c r="K58" s="127" t="s">
        <v>91</v>
      </c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8">
        <f>'Protlak A3-VT3 - Přechod ...'!J32</f>
        <v>0</v>
      </c>
      <c r="AH58" s="126"/>
      <c r="AI58" s="126"/>
      <c r="AJ58" s="126"/>
      <c r="AK58" s="126"/>
      <c r="AL58" s="126"/>
      <c r="AM58" s="126"/>
      <c r="AN58" s="128">
        <f>SUM(AG58,AT58)</f>
        <v>0</v>
      </c>
      <c r="AO58" s="126"/>
      <c r="AP58" s="126"/>
      <c r="AQ58" s="129" t="s">
        <v>85</v>
      </c>
      <c r="AR58" s="66"/>
      <c r="AS58" s="130">
        <v>0</v>
      </c>
      <c r="AT58" s="131">
        <f>ROUND(SUM(AV58:AW58),2)</f>
        <v>0</v>
      </c>
      <c r="AU58" s="132">
        <f>'Protlak A3-VT3 - Přechod ...'!P92</f>
        <v>0</v>
      </c>
      <c r="AV58" s="131">
        <f>'Protlak A3-VT3 - Přechod ...'!J35</f>
        <v>0</v>
      </c>
      <c r="AW58" s="131">
        <f>'Protlak A3-VT3 - Přechod ...'!J36</f>
        <v>0</v>
      </c>
      <c r="AX58" s="131">
        <f>'Protlak A3-VT3 - Přechod ...'!J37</f>
        <v>0</v>
      </c>
      <c r="AY58" s="131">
        <f>'Protlak A3-VT3 - Přechod ...'!J38</f>
        <v>0</v>
      </c>
      <c r="AZ58" s="131">
        <f>'Protlak A3-VT3 - Přechod ...'!F35</f>
        <v>0</v>
      </c>
      <c r="BA58" s="131">
        <f>'Protlak A3-VT3 - Přechod ...'!F36</f>
        <v>0</v>
      </c>
      <c r="BB58" s="131">
        <f>'Protlak A3-VT3 - Přechod ...'!F37</f>
        <v>0</v>
      </c>
      <c r="BC58" s="131">
        <f>'Protlak A3-VT3 - Přechod ...'!F38</f>
        <v>0</v>
      </c>
      <c r="BD58" s="133">
        <f>'Protlak A3-VT3 - Přechod ...'!F39</f>
        <v>0</v>
      </c>
      <c r="BE58" s="4"/>
      <c r="BT58" s="134" t="s">
        <v>81</v>
      </c>
      <c r="BV58" s="134" t="s">
        <v>74</v>
      </c>
      <c r="BW58" s="134" t="s">
        <v>92</v>
      </c>
      <c r="BX58" s="134" t="s">
        <v>80</v>
      </c>
      <c r="CL58" s="134" t="s">
        <v>19</v>
      </c>
    </row>
    <row r="59" s="4" customFormat="1" ht="23.25" customHeight="1">
      <c r="A59" s="125" t="s">
        <v>82</v>
      </c>
      <c r="B59" s="64"/>
      <c r="C59" s="126"/>
      <c r="D59" s="126"/>
      <c r="E59" s="127" t="s">
        <v>93</v>
      </c>
      <c r="F59" s="127"/>
      <c r="G59" s="127"/>
      <c r="H59" s="127"/>
      <c r="I59" s="127"/>
      <c r="J59" s="126"/>
      <c r="K59" s="127" t="s">
        <v>94</v>
      </c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8">
        <f>'Protlak A5-VT4 - Přechod ...'!J32</f>
        <v>0</v>
      </c>
      <c r="AH59" s="126"/>
      <c r="AI59" s="126"/>
      <c r="AJ59" s="126"/>
      <c r="AK59" s="126"/>
      <c r="AL59" s="126"/>
      <c r="AM59" s="126"/>
      <c r="AN59" s="128">
        <f>SUM(AG59,AT59)</f>
        <v>0</v>
      </c>
      <c r="AO59" s="126"/>
      <c r="AP59" s="126"/>
      <c r="AQ59" s="129" t="s">
        <v>85</v>
      </c>
      <c r="AR59" s="66"/>
      <c r="AS59" s="130">
        <v>0</v>
      </c>
      <c r="AT59" s="131">
        <f>ROUND(SUM(AV59:AW59),2)</f>
        <v>0</v>
      </c>
      <c r="AU59" s="132">
        <f>'Protlak A5-VT4 - Přechod ...'!P92</f>
        <v>0</v>
      </c>
      <c r="AV59" s="131">
        <f>'Protlak A5-VT4 - Přechod ...'!J35</f>
        <v>0</v>
      </c>
      <c r="AW59" s="131">
        <f>'Protlak A5-VT4 - Přechod ...'!J36</f>
        <v>0</v>
      </c>
      <c r="AX59" s="131">
        <f>'Protlak A5-VT4 - Přechod ...'!J37</f>
        <v>0</v>
      </c>
      <c r="AY59" s="131">
        <f>'Protlak A5-VT4 - Přechod ...'!J38</f>
        <v>0</v>
      </c>
      <c r="AZ59" s="131">
        <f>'Protlak A5-VT4 - Přechod ...'!F35</f>
        <v>0</v>
      </c>
      <c r="BA59" s="131">
        <f>'Protlak A5-VT4 - Přechod ...'!F36</f>
        <v>0</v>
      </c>
      <c r="BB59" s="131">
        <f>'Protlak A5-VT4 - Přechod ...'!F37</f>
        <v>0</v>
      </c>
      <c r="BC59" s="131">
        <f>'Protlak A5-VT4 - Přechod ...'!F38</f>
        <v>0</v>
      </c>
      <c r="BD59" s="133">
        <f>'Protlak A5-VT4 - Přechod ...'!F39</f>
        <v>0</v>
      </c>
      <c r="BE59" s="4"/>
      <c r="BT59" s="134" t="s">
        <v>81</v>
      </c>
      <c r="BV59" s="134" t="s">
        <v>74</v>
      </c>
      <c r="BW59" s="134" t="s">
        <v>95</v>
      </c>
      <c r="BX59" s="134" t="s">
        <v>80</v>
      </c>
      <c r="CL59" s="134" t="s">
        <v>19</v>
      </c>
    </row>
    <row r="60" s="4" customFormat="1" ht="23.25" customHeight="1">
      <c r="A60" s="125" t="s">
        <v>82</v>
      </c>
      <c r="B60" s="64"/>
      <c r="C60" s="126"/>
      <c r="D60" s="126"/>
      <c r="E60" s="127" t="s">
        <v>96</v>
      </c>
      <c r="F60" s="127"/>
      <c r="G60" s="127"/>
      <c r="H60" s="127"/>
      <c r="I60" s="127"/>
      <c r="J60" s="126"/>
      <c r="K60" s="127" t="s">
        <v>97</v>
      </c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8">
        <f>'Protlak A-VT1 - Přechod v...'!J32</f>
        <v>0</v>
      </c>
      <c r="AH60" s="126"/>
      <c r="AI60" s="126"/>
      <c r="AJ60" s="126"/>
      <c r="AK60" s="126"/>
      <c r="AL60" s="126"/>
      <c r="AM60" s="126"/>
      <c r="AN60" s="128">
        <f>SUM(AG60,AT60)</f>
        <v>0</v>
      </c>
      <c r="AO60" s="126"/>
      <c r="AP60" s="126"/>
      <c r="AQ60" s="129" t="s">
        <v>85</v>
      </c>
      <c r="AR60" s="66"/>
      <c r="AS60" s="130">
        <v>0</v>
      </c>
      <c r="AT60" s="131">
        <f>ROUND(SUM(AV60:AW60),2)</f>
        <v>0</v>
      </c>
      <c r="AU60" s="132">
        <f>'Protlak A-VT1 - Přechod v...'!P92</f>
        <v>0</v>
      </c>
      <c r="AV60" s="131">
        <f>'Protlak A-VT1 - Přechod v...'!J35</f>
        <v>0</v>
      </c>
      <c r="AW60" s="131">
        <f>'Protlak A-VT1 - Přechod v...'!J36</f>
        <v>0</v>
      </c>
      <c r="AX60" s="131">
        <f>'Protlak A-VT1 - Přechod v...'!J37</f>
        <v>0</v>
      </c>
      <c r="AY60" s="131">
        <f>'Protlak A-VT1 - Přechod v...'!J38</f>
        <v>0</v>
      </c>
      <c r="AZ60" s="131">
        <f>'Protlak A-VT1 - Přechod v...'!F35</f>
        <v>0</v>
      </c>
      <c r="BA60" s="131">
        <f>'Protlak A-VT1 - Přechod v...'!F36</f>
        <v>0</v>
      </c>
      <c r="BB60" s="131">
        <f>'Protlak A-VT1 - Přechod v...'!F37</f>
        <v>0</v>
      </c>
      <c r="BC60" s="131">
        <f>'Protlak A-VT1 - Přechod v...'!F38</f>
        <v>0</v>
      </c>
      <c r="BD60" s="133">
        <f>'Protlak A-VT1 - Přechod v...'!F39</f>
        <v>0</v>
      </c>
      <c r="BE60" s="4"/>
      <c r="BT60" s="134" t="s">
        <v>81</v>
      </c>
      <c r="BV60" s="134" t="s">
        <v>74</v>
      </c>
      <c r="BW60" s="134" t="s">
        <v>98</v>
      </c>
      <c r="BX60" s="134" t="s">
        <v>80</v>
      </c>
      <c r="CL60" s="134" t="s">
        <v>19</v>
      </c>
    </row>
    <row r="61" s="4" customFormat="1" ht="23.25" customHeight="1">
      <c r="A61" s="125" t="s">
        <v>82</v>
      </c>
      <c r="B61" s="64"/>
      <c r="C61" s="126"/>
      <c r="D61" s="126"/>
      <c r="E61" s="127" t="s">
        <v>99</v>
      </c>
      <c r="F61" s="127"/>
      <c r="G61" s="127"/>
      <c r="H61" s="127"/>
      <c r="I61" s="127"/>
      <c r="J61" s="126"/>
      <c r="K61" s="127" t="s">
        <v>100</v>
      </c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8">
        <f>'Protlak A-VT2 - Přechod v...'!J32</f>
        <v>0</v>
      </c>
      <c r="AH61" s="126"/>
      <c r="AI61" s="126"/>
      <c r="AJ61" s="126"/>
      <c r="AK61" s="126"/>
      <c r="AL61" s="126"/>
      <c r="AM61" s="126"/>
      <c r="AN61" s="128">
        <f>SUM(AG61,AT61)</f>
        <v>0</v>
      </c>
      <c r="AO61" s="126"/>
      <c r="AP61" s="126"/>
      <c r="AQ61" s="129" t="s">
        <v>85</v>
      </c>
      <c r="AR61" s="66"/>
      <c r="AS61" s="130">
        <v>0</v>
      </c>
      <c r="AT61" s="131">
        <f>ROUND(SUM(AV61:AW61),2)</f>
        <v>0</v>
      </c>
      <c r="AU61" s="132">
        <f>'Protlak A-VT2 - Přechod v...'!P92</f>
        <v>0</v>
      </c>
      <c r="AV61" s="131">
        <f>'Protlak A-VT2 - Přechod v...'!J35</f>
        <v>0</v>
      </c>
      <c r="AW61" s="131">
        <f>'Protlak A-VT2 - Přechod v...'!J36</f>
        <v>0</v>
      </c>
      <c r="AX61" s="131">
        <f>'Protlak A-VT2 - Přechod v...'!J37</f>
        <v>0</v>
      </c>
      <c r="AY61" s="131">
        <f>'Protlak A-VT2 - Přechod v...'!J38</f>
        <v>0</v>
      </c>
      <c r="AZ61" s="131">
        <f>'Protlak A-VT2 - Přechod v...'!F35</f>
        <v>0</v>
      </c>
      <c r="BA61" s="131">
        <f>'Protlak A-VT2 - Přechod v...'!F36</f>
        <v>0</v>
      </c>
      <c r="BB61" s="131">
        <f>'Protlak A-VT2 - Přechod v...'!F37</f>
        <v>0</v>
      </c>
      <c r="BC61" s="131">
        <f>'Protlak A-VT2 - Přechod v...'!F38</f>
        <v>0</v>
      </c>
      <c r="BD61" s="133">
        <f>'Protlak A-VT2 - Přechod v...'!F39</f>
        <v>0</v>
      </c>
      <c r="BE61" s="4"/>
      <c r="BT61" s="134" t="s">
        <v>81</v>
      </c>
      <c r="BV61" s="134" t="s">
        <v>74</v>
      </c>
      <c r="BW61" s="134" t="s">
        <v>101</v>
      </c>
      <c r="BX61" s="134" t="s">
        <v>80</v>
      </c>
      <c r="CL61" s="134" t="s">
        <v>19</v>
      </c>
    </row>
    <row r="62" s="4" customFormat="1" ht="23.25" customHeight="1">
      <c r="A62" s="125" t="s">
        <v>82</v>
      </c>
      <c r="B62" s="64"/>
      <c r="C62" s="126"/>
      <c r="D62" s="126"/>
      <c r="E62" s="127" t="s">
        <v>102</v>
      </c>
      <c r="F62" s="127"/>
      <c r="G62" s="127"/>
      <c r="H62" s="127"/>
      <c r="I62" s="127"/>
      <c r="J62" s="126"/>
      <c r="K62" s="127" t="s">
        <v>103</v>
      </c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8">
        <f>'SO 01 - A1 - Splašková ka...'!J32</f>
        <v>0</v>
      </c>
      <c r="AH62" s="126"/>
      <c r="AI62" s="126"/>
      <c r="AJ62" s="126"/>
      <c r="AK62" s="126"/>
      <c r="AL62" s="126"/>
      <c r="AM62" s="126"/>
      <c r="AN62" s="128">
        <f>SUM(AG62,AT62)</f>
        <v>0</v>
      </c>
      <c r="AO62" s="126"/>
      <c r="AP62" s="126"/>
      <c r="AQ62" s="129" t="s">
        <v>85</v>
      </c>
      <c r="AR62" s="66"/>
      <c r="AS62" s="130">
        <v>0</v>
      </c>
      <c r="AT62" s="131">
        <f>ROUND(SUM(AV62:AW62),2)</f>
        <v>0</v>
      </c>
      <c r="AU62" s="132">
        <f>'SO 01 - A1 - Splašková ka...'!P104</f>
        <v>0</v>
      </c>
      <c r="AV62" s="131">
        <f>'SO 01 - A1 - Splašková ka...'!J35</f>
        <v>0</v>
      </c>
      <c r="AW62" s="131">
        <f>'SO 01 - A1 - Splašková ka...'!J36</f>
        <v>0</v>
      </c>
      <c r="AX62" s="131">
        <f>'SO 01 - A1 - Splašková ka...'!J37</f>
        <v>0</v>
      </c>
      <c r="AY62" s="131">
        <f>'SO 01 - A1 - Splašková ka...'!J38</f>
        <v>0</v>
      </c>
      <c r="AZ62" s="131">
        <f>'SO 01 - A1 - Splašková ka...'!F35</f>
        <v>0</v>
      </c>
      <c r="BA62" s="131">
        <f>'SO 01 - A1 - Splašková ka...'!F36</f>
        <v>0</v>
      </c>
      <c r="BB62" s="131">
        <f>'SO 01 - A1 - Splašková ka...'!F37</f>
        <v>0</v>
      </c>
      <c r="BC62" s="131">
        <f>'SO 01 - A1 - Splašková ka...'!F38</f>
        <v>0</v>
      </c>
      <c r="BD62" s="133">
        <f>'SO 01 - A1 - Splašková ka...'!F39</f>
        <v>0</v>
      </c>
      <c r="BE62" s="4"/>
      <c r="BT62" s="134" t="s">
        <v>81</v>
      </c>
      <c r="BV62" s="134" t="s">
        <v>74</v>
      </c>
      <c r="BW62" s="134" t="s">
        <v>104</v>
      </c>
      <c r="BX62" s="134" t="s">
        <v>80</v>
      </c>
      <c r="CL62" s="134" t="s">
        <v>19</v>
      </c>
    </row>
    <row r="63" s="4" customFormat="1" ht="23.25" customHeight="1">
      <c r="A63" s="125" t="s">
        <v>82</v>
      </c>
      <c r="B63" s="64"/>
      <c r="C63" s="126"/>
      <c r="D63" s="126"/>
      <c r="E63" s="127" t="s">
        <v>105</v>
      </c>
      <c r="F63" s="127"/>
      <c r="G63" s="127"/>
      <c r="H63" s="127"/>
      <c r="I63" s="127"/>
      <c r="J63" s="126"/>
      <c r="K63" s="127" t="s">
        <v>106</v>
      </c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8">
        <f>'SO 01 - A1.1 - Splašková ...'!J32</f>
        <v>0</v>
      </c>
      <c r="AH63" s="126"/>
      <c r="AI63" s="126"/>
      <c r="AJ63" s="126"/>
      <c r="AK63" s="126"/>
      <c r="AL63" s="126"/>
      <c r="AM63" s="126"/>
      <c r="AN63" s="128">
        <f>SUM(AG63,AT63)</f>
        <v>0</v>
      </c>
      <c r="AO63" s="126"/>
      <c r="AP63" s="126"/>
      <c r="AQ63" s="129" t="s">
        <v>85</v>
      </c>
      <c r="AR63" s="66"/>
      <c r="AS63" s="130">
        <v>0</v>
      </c>
      <c r="AT63" s="131">
        <f>ROUND(SUM(AV63:AW63),2)</f>
        <v>0</v>
      </c>
      <c r="AU63" s="132">
        <f>'SO 01 - A1.1 - Splašková ...'!P104</f>
        <v>0</v>
      </c>
      <c r="AV63" s="131">
        <f>'SO 01 - A1.1 - Splašková ...'!J35</f>
        <v>0</v>
      </c>
      <c r="AW63" s="131">
        <f>'SO 01 - A1.1 - Splašková ...'!J36</f>
        <v>0</v>
      </c>
      <c r="AX63" s="131">
        <f>'SO 01 - A1.1 - Splašková ...'!J37</f>
        <v>0</v>
      </c>
      <c r="AY63" s="131">
        <f>'SO 01 - A1.1 - Splašková ...'!J38</f>
        <v>0</v>
      </c>
      <c r="AZ63" s="131">
        <f>'SO 01 - A1.1 - Splašková ...'!F35</f>
        <v>0</v>
      </c>
      <c r="BA63" s="131">
        <f>'SO 01 - A1.1 - Splašková ...'!F36</f>
        <v>0</v>
      </c>
      <c r="BB63" s="131">
        <f>'SO 01 - A1.1 - Splašková ...'!F37</f>
        <v>0</v>
      </c>
      <c r="BC63" s="131">
        <f>'SO 01 - A1.1 - Splašková ...'!F38</f>
        <v>0</v>
      </c>
      <c r="BD63" s="133">
        <f>'SO 01 - A1.1 - Splašková ...'!F39</f>
        <v>0</v>
      </c>
      <c r="BE63" s="4"/>
      <c r="BT63" s="134" t="s">
        <v>81</v>
      </c>
      <c r="BV63" s="134" t="s">
        <v>74</v>
      </c>
      <c r="BW63" s="134" t="s">
        <v>107</v>
      </c>
      <c r="BX63" s="134" t="s">
        <v>80</v>
      </c>
      <c r="CL63" s="134" t="s">
        <v>19</v>
      </c>
    </row>
    <row r="64" s="4" customFormat="1" ht="23.25" customHeight="1">
      <c r="A64" s="125" t="s">
        <v>82</v>
      </c>
      <c r="B64" s="64"/>
      <c r="C64" s="126"/>
      <c r="D64" s="126"/>
      <c r="E64" s="127" t="s">
        <v>108</v>
      </c>
      <c r="F64" s="127"/>
      <c r="G64" s="127"/>
      <c r="H64" s="127"/>
      <c r="I64" s="127"/>
      <c r="J64" s="126"/>
      <c r="K64" s="127" t="s">
        <v>109</v>
      </c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8">
        <f>'SO 01 - A2 - Splašková ka...'!J32</f>
        <v>0</v>
      </c>
      <c r="AH64" s="126"/>
      <c r="AI64" s="126"/>
      <c r="AJ64" s="126"/>
      <c r="AK64" s="126"/>
      <c r="AL64" s="126"/>
      <c r="AM64" s="126"/>
      <c r="AN64" s="128">
        <f>SUM(AG64,AT64)</f>
        <v>0</v>
      </c>
      <c r="AO64" s="126"/>
      <c r="AP64" s="126"/>
      <c r="AQ64" s="129" t="s">
        <v>85</v>
      </c>
      <c r="AR64" s="66"/>
      <c r="AS64" s="130">
        <v>0</v>
      </c>
      <c r="AT64" s="131">
        <f>ROUND(SUM(AV64:AW64),2)</f>
        <v>0</v>
      </c>
      <c r="AU64" s="132">
        <f>'SO 01 - A2 - Splašková ka...'!P104</f>
        <v>0</v>
      </c>
      <c r="AV64" s="131">
        <f>'SO 01 - A2 - Splašková ka...'!J35</f>
        <v>0</v>
      </c>
      <c r="AW64" s="131">
        <f>'SO 01 - A2 - Splašková ka...'!J36</f>
        <v>0</v>
      </c>
      <c r="AX64" s="131">
        <f>'SO 01 - A2 - Splašková ka...'!J37</f>
        <v>0</v>
      </c>
      <c r="AY64" s="131">
        <f>'SO 01 - A2 - Splašková ka...'!J38</f>
        <v>0</v>
      </c>
      <c r="AZ64" s="131">
        <f>'SO 01 - A2 - Splašková ka...'!F35</f>
        <v>0</v>
      </c>
      <c r="BA64" s="131">
        <f>'SO 01 - A2 - Splašková ka...'!F36</f>
        <v>0</v>
      </c>
      <c r="BB64" s="131">
        <f>'SO 01 - A2 - Splašková ka...'!F37</f>
        <v>0</v>
      </c>
      <c r="BC64" s="131">
        <f>'SO 01 - A2 - Splašková ka...'!F38</f>
        <v>0</v>
      </c>
      <c r="BD64" s="133">
        <f>'SO 01 - A2 - Splašková ka...'!F39</f>
        <v>0</v>
      </c>
      <c r="BE64" s="4"/>
      <c r="BT64" s="134" t="s">
        <v>81</v>
      </c>
      <c r="BV64" s="134" t="s">
        <v>74</v>
      </c>
      <c r="BW64" s="134" t="s">
        <v>110</v>
      </c>
      <c r="BX64" s="134" t="s">
        <v>80</v>
      </c>
      <c r="CL64" s="134" t="s">
        <v>19</v>
      </c>
    </row>
    <row r="65" s="4" customFormat="1" ht="23.25" customHeight="1">
      <c r="A65" s="125" t="s">
        <v>82</v>
      </c>
      <c r="B65" s="64"/>
      <c r="C65" s="126"/>
      <c r="D65" s="126"/>
      <c r="E65" s="127" t="s">
        <v>111</v>
      </c>
      <c r="F65" s="127"/>
      <c r="G65" s="127"/>
      <c r="H65" s="127"/>
      <c r="I65" s="127"/>
      <c r="J65" s="126"/>
      <c r="K65" s="127" t="s">
        <v>112</v>
      </c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8">
        <f>'SO 01 - A3 - Splašková ka...'!J32</f>
        <v>0</v>
      </c>
      <c r="AH65" s="126"/>
      <c r="AI65" s="126"/>
      <c r="AJ65" s="126"/>
      <c r="AK65" s="126"/>
      <c r="AL65" s="126"/>
      <c r="AM65" s="126"/>
      <c r="AN65" s="128">
        <f>SUM(AG65,AT65)</f>
        <v>0</v>
      </c>
      <c r="AO65" s="126"/>
      <c r="AP65" s="126"/>
      <c r="AQ65" s="129" t="s">
        <v>85</v>
      </c>
      <c r="AR65" s="66"/>
      <c r="AS65" s="130">
        <v>0</v>
      </c>
      <c r="AT65" s="131">
        <f>ROUND(SUM(AV65:AW65),2)</f>
        <v>0</v>
      </c>
      <c r="AU65" s="132">
        <f>'SO 01 - A3 - Splašková ka...'!P104</f>
        <v>0</v>
      </c>
      <c r="AV65" s="131">
        <f>'SO 01 - A3 - Splašková ka...'!J35</f>
        <v>0</v>
      </c>
      <c r="AW65" s="131">
        <f>'SO 01 - A3 - Splašková ka...'!J36</f>
        <v>0</v>
      </c>
      <c r="AX65" s="131">
        <f>'SO 01 - A3 - Splašková ka...'!J37</f>
        <v>0</v>
      </c>
      <c r="AY65" s="131">
        <f>'SO 01 - A3 - Splašková ka...'!J38</f>
        <v>0</v>
      </c>
      <c r="AZ65" s="131">
        <f>'SO 01 - A3 - Splašková ka...'!F35</f>
        <v>0</v>
      </c>
      <c r="BA65" s="131">
        <f>'SO 01 - A3 - Splašková ka...'!F36</f>
        <v>0</v>
      </c>
      <c r="BB65" s="131">
        <f>'SO 01 - A3 - Splašková ka...'!F37</f>
        <v>0</v>
      </c>
      <c r="BC65" s="131">
        <f>'SO 01 - A3 - Splašková ka...'!F38</f>
        <v>0</v>
      </c>
      <c r="BD65" s="133">
        <f>'SO 01 - A3 - Splašková ka...'!F39</f>
        <v>0</v>
      </c>
      <c r="BE65" s="4"/>
      <c r="BT65" s="134" t="s">
        <v>81</v>
      </c>
      <c r="BV65" s="134" t="s">
        <v>74</v>
      </c>
      <c r="BW65" s="134" t="s">
        <v>113</v>
      </c>
      <c r="BX65" s="134" t="s">
        <v>80</v>
      </c>
      <c r="CL65" s="134" t="s">
        <v>19</v>
      </c>
    </row>
    <row r="66" s="4" customFormat="1" ht="23.25" customHeight="1">
      <c r="A66" s="125" t="s">
        <v>82</v>
      </c>
      <c r="B66" s="64"/>
      <c r="C66" s="126"/>
      <c r="D66" s="126"/>
      <c r="E66" s="127" t="s">
        <v>114</v>
      </c>
      <c r="F66" s="127"/>
      <c r="G66" s="127"/>
      <c r="H66" s="127"/>
      <c r="I66" s="127"/>
      <c r="J66" s="126"/>
      <c r="K66" s="127" t="s">
        <v>115</v>
      </c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8">
        <f>'SO 01 - A3.3 - Splašková ...'!J32</f>
        <v>0</v>
      </c>
      <c r="AH66" s="126"/>
      <c r="AI66" s="126"/>
      <c r="AJ66" s="126"/>
      <c r="AK66" s="126"/>
      <c r="AL66" s="126"/>
      <c r="AM66" s="126"/>
      <c r="AN66" s="128">
        <f>SUM(AG66,AT66)</f>
        <v>0</v>
      </c>
      <c r="AO66" s="126"/>
      <c r="AP66" s="126"/>
      <c r="AQ66" s="129" t="s">
        <v>85</v>
      </c>
      <c r="AR66" s="66"/>
      <c r="AS66" s="130">
        <v>0</v>
      </c>
      <c r="AT66" s="131">
        <f>ROUND(SUM(AV66:AW66),2)</f>
        <v>0</v>
      </c>
      <c r="AU66" s="132">
        <f>'SO 01 - A3.3 - Splašková ...'!P104</f>
        <v>0</v>
      </c>
      <c r="AV66" s="131">
        <f>'SO 01 - A3.3 - Splašková ...'!J35</f>
        <v>0</v>
      </c>
      <c r="AW66" s="131">
        <f>'SO 01 - A3.3 - Splašková ...'!J36</f>
        <v>0</v>
      </c>
      <c r="AX66" s="131">
        <f>'SO 01 - A3.3 - Splašková ...'!J37</f>
        <v>0</v>
      </c>
      <c r="AY66" s="131">
        <f>'SO 01 - A3.3 - Splašková ...'!J38</f>
        <v>0</v>
      </c>
      <c r="AZ66" s="131">
        <f>'SO 01 - A3.3 - Splašková ...'!F35</f>
        <v>0</v>
      </c>
      <c r="BA66" s="131">
        <f>'SO 01 - A3.3 - Splašková ...'!F36</f>
        <v>0</v>
      </c>
      <c r="BB66" s="131">
        <f>'SO 01 - A3.3 - Splašková ...'!F37</f>
        <v>0</v>
      </c>
      <c r="BC66" s="131">
        <f>'SO 01 - A3.3 - Splašková ...'!F38</f>
        <v>0</v>
      </c>
      <c r="BD66" s="133">
        <f>'SO 01 - A3.3 - Splašková ...'!F39</f>
        <v>0</v>
      </c>
      <c r="BE66" s="4"/>
      <c r="BT66" s="134" t="s">
        <v>81</v>
      </c>
      <c r="BV66" s="134" t="s">
        <v>74</v>
      </c>
      <c r="BW66" s="134" t="s">
        <v>116</v>
      </c>
      <c r="BX66" s="134" t="s">
        <v>80</v>
      </c>
      <c r="CL66" s="134" t="s">
        <v>19</v>
      </c>
    </row>
    <row r="67" s="4" customFormat="1" ht="23.25" customHeight="1">
      <c r="A67" s="125" t="s">
        <v>82</v>
      </c>
      <c r="B67" s="64"/>
      <c r="C67" s="126"/>
      <c r="D67" s="126"/>
      <c r="E67" s="127" t="s">
        <v>117</v>
      </c>
      <c r="F67" s="127"/>
      <c r="G67" s="127"/>
      <c r="H67" s="127"/>
      <c r="I67" s="127"/>
      <c r="J67" s="126"/>
      <c r="K67" s="127" t="s">
        <v>118</v>
      </c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8">
        <f>'SO 01 - A3.4 - Splašková ...'!J32</f>
        <v>0</v>
      </c>
      <c r="AH67" s="126"/>
      <c r="AI67" s="126"/>
      <c r="AJ67" s="126"/>
      <c r="AK67" s="126"/>
      <c r="AL67" s="126"/>
      <c r="AM67" s="126"/>
      <c r="AN67" s="128">
        <f>SUM(AG67,AT67)</f>
        <v>0</v>
      </c>
      <c r="AO67" s="126"/>
      <c r="AP67" s="126"/>
      <c r="AQ67" s="129" t="s">
        <v>85</v>
      </c>
      <c r="AR67" s="66"/>
      <c r="AS67" s="130">
        <v>0</v>
      </c>
      <c r="AT67" s="131">
        <f>ROUND(SUM(AV67:AW67),2)</f>
        <v>0</v>
      </c>
      <c r="AU67" s="132">
        <f>'SO 01 - A3.4 - Splašková ...'!P104</f>
        <v>0</v>
      </c>
      <c r="AV67" s="131">
        <f>'SO 01 - A3.4 - Splašková ...'!J35</f>
        <v>0</v>
      </c>
      <c r="AW67" s="131">
        <f>'SO 01 - A3.4 - Splašková ...'!J36</f>
        <v>0</v>
      </c>
      <c r="AX67" s="131">
        <f>'SO 01 - A3.4 - Splašková ...'!J37</f>
        <v>0</v>
      </c>
      <c r="AY67" s="131">
        <f>'SO 01 - A3.4 - Splašková ...'!J38</f>
        <v>0</v>
      </c>
      <c r="AZ67" s="131">
        <f>'SO 01 - A3.4 - Splašková ...'!F35</f>
        <v>0</v>
      </c>
      <c r="BA67" s="131">
        <f>'SO 01 - A3.4 - Splašková ...'!F36</f>
        <v>0</v>
      </c>
      <c r="BB67" s="131">
        <f>'SO 01 - A3.4 - Splašková ...'!F37</f>
        <v>0</v>
      </c>
      <c r="BC67" s="131">
        <f>'SO 01 - A3.4 - Splašková ...'!F38</f>
        <v>0</v>
      </c>
      <c r="BD67" s="133">
        <f>'SO 01 - A3.4 - Splašková ...'!F39</f>
        <v>0</v>
      </c>
      <c r="BE67" s="4"/>
      <c r="BT67" s="134" t="s">
        <v>81</v>
      </c>
      <c r="BV67" s="134" t="s">
        <v>74</v>
      </c>
      <c r="BW67" s="134" t="s">
        <v>119</v>
      </c>
      <c r="BX67" s="134" t="s">
        <v>80</v>
      </c>
      <c r="CL67" s="134" t="s">
        <v>19</v>
      </c>
    </row>
    <row r="68" s="4" customFormat="1" ht="23.25" customHeight="1">
      <c r="A68" s="125" t="s">
        <v>82</v>
      </c>
      <c r="B68" s="64"/>
      <c r="C68" s="126"/>
      <c r="D68" s="126"/>
      <c r="E68" s="127" t="s">
        <v>120</v>
      </c>
      <c r="F68" s="127"/>
      <c r="G68" s="127"/>
      <c r="H68" s="127"/>
      <c r="I68" s="127"/>
      <c r="J68" s="126"/>
      <c r="K68" s="127" t="s">
        <v>121</v>
      </c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8">
        <f>'SO 01 - A5 - Splašková ka...'!J32</f>
        <v>0</v>
      </c>
      <c r="AH68" s="126"/>
      <c r="AI68" s="126"/>
      <c r="AJ68" s="126"/>
      <c r="AK68" s="126"/>
      <c r="AL68" s="126"/>
      <c r="AM68" s="126"/>
      <c r="AN68" s="128">
        <f>SUM(AG68,AT68)</f>
        <v>0</v>
      </c>
      <c r="AO68" s="126"/>
      <c r="AP68" s="126"/>
      <c r="AQ68" s="129" t="s">
        <v>85</v>
      </c>
      <c r="AR68" s="66"/>
      <c r="AS68" s="130">
        <v>0</v>
      </c>
      <c r="AT68" s="131">
        <f>ROUND(SUM(AV68:AW68),2)</f>
        <v>0</v>
      </c>
      <c r="AU68" s="132">
        <f>'SO 01 - A5 - Splašková ka...'!P104</f>
        <v>0</v>
      </c>
      <c r="AV68" s="131">
        <f>'SO 01 - A5 - Splašková ka...'!J35</f>
        <v>0</v>
      </c>
      <c r="AW68" s="131">
        <f>'SO 01 - A5 - Splašková ka...'!J36</f>
        <v>0</v>
      </c>
      <c r="AX68" s="131">
        <f>'SO 01 - A5 - Splašková ka...'!J37</f>
        <v>0</v>
      </c>
      <c r="AY68" s="131">
        <f>'SO 01 - A5 - Splašková ka...'!J38</f>
        <v>0</v>
      </c>
      <c r="AZ68" s="131">
        <f>'SO 01 - A5 - Splašková ka...'!F35</f>
        <v>0</v>
      </c>
      <c r="BA68" s="131">
        <f>'SO 01 - A5 - Splašková ka...'!F36</f>
        <v>0</v>
      </c>
      <c r="BB68" s="131">
        <f>'SO 01 - A5 - Splašková ka...'!F37</f>
        <v>0</v>
      </c>
      <c r="BC68" s="131">
        <f>'SO 01 - A5 - Splašková ka...'!F38</f>
        <v>0</v>
      </c>
      <c r="BD68" s="133">
        <f>'SO 01 - A5 - Splašková ka...'!F39</f>
        <v>0</v>
      </c>
      <c r="BE68" s="4"/>
      <c r="BT68" s="134" t="s">
        <v>81</v>
      </c>
      <c r="BV68" s="134" t="s">
        <v>74</v>
      </c>
      <c r="BW68" s="134" t="s">
        <v>122</v>
      </c>
      <c r="BX68" s="134" t="s">
        <v>80</v>
      </c>
      <c r="CL68" s="134" t="s">
        <v>19</v>
      </c>
    </row>
    <row r="69" s="7" customFormat="1" ht="16.5" customHeight="1">
      <c r="A69" s="7"/>
      <c r="B69" s="112"/>
      <c r="C69" s="113"/>
      <c r="D69" s="114" t="s">
        <v>123</v>
      </c>
      <c r="E69" s="114"/>
      <c r="F69" s="114"/>
      <c r="G69" s="114"/>
      <c r="H69" s="114"/>
      <c r="I69" s="115"/>
      <c r="J69" s="114" t="s">
        <v>124</v>
      </c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6">
        <f>ROUND(SUM(AG70:AG80),2)</f>
        <v>0</v>
      </c>
      <c r="AH69" s="115"/>
      <c r="AI69" s="115"/>
      <c r="AJ69" s="115"/>
      <c r="AK69" s="115"/>
      <c r="AL69" s="115"/>
      <c r="AM69" s="115"/>
      <c r="AN69" s="117">
        <f>SUM(AG69,AT69)</f>
        <v>0</v>
      </c>
      <c r="AO69" s="115"/>
      <c r="AP69" s="115"/>
      <c r="AQ69" s="118" t="s">
        <v>78</v>
      </c>
      <c r="AR69" s="119"/>
      <c r="AS69" s="120">
        <f>ROUND(SUM(AS70:AS80),2)</f>
        <v>0</v>
      </c>
      <c r="AT69" s="121">
        <f>ROUND(SUM(AV69:AW69),2)</f>
        <v>0</v>
      </c>
      <c r="AU69" s="122">
        <f>ROUND(SUM(AU70:AU80),5)</f>
        <v>0</v>
      </c>
      <c r="AV69" s="121">
        <f>ROUND(AZ69*L29,2)</f>
        <v>0</v>
      </c>
      <c r="AW69" s="121">
        <f>ROUND(BA69*L30,2)</f>
        <v>0</v>
      </c>
      <c r="AX69" s="121">
        <f>ROUND(BB69*L29,2)</f>
        <v>0</v>
      </c>
      <c r="AY69" s="121">
        <f>ROUND(BC69*L30,2)</f>
        <v>0</v>
      </c>
      <c r="AZ69" s="121">
        <f>ROUND(SUM(AZ70:AZ80),2)</f>
        <v>0</v>
      </c>
      <c r="BA69" s="121">
        <f>ROUND(SUM(BA70:BA80),2)</f>
        <v>0</v>
      </c>
      <c r="BB69" s="121">
        <f>ROUND(SUM(BB70:BB80),2)</f>
        <v>0</v>
      </c>
      <c r="BC69" s="121">
        <f>ROUND(SUM(BC70:BC80),2)</f>
        <v>0</v>
      </c>
      <c r="BD69" s="123">
        <f>ROUND(SUM(BD70:BD80),2)</f>
        <v>0</v>
      </c>
      <c r="BE69" s="7"/>
      <c r="BS69" s="124" t="s">
        <v>71</v>
      </c>
      <c r="BT69" s="124" t="s">
        <v>79</v>
      </c>
      <c r="BU69" s="124" t="s">
        <v>73</v>
      </c>
      <c r="BV69" s="124" t="s">
        <v>74</v>
      </c>
      <c r="BW69" s="124" t="s">
        <v>125</v>
      </c>
      <c r="BX69" s="124" t="s">
        <v>5</v>
      </c>
      <c r="CL69" s="124" t="s">
        <v>19</v>
      </c>
      <c r="CM69" s="124" t="s">
        <v>81</v>
      </c>
    </row>
    <row r="70" s="4" customFormat="1" ht="16.5" customHeight="1">
      <c r="A70" s="125" t="s">
        <v>82</v>
      </c>
      <c r="B70" s="64"/>
      <c r="C70" s="126"/>
      <c r="D70" s="126"/>
      <c r="E70" s="127" t="s">
        <v>83</v>
      </c>
      <c r="F70" s="127"/>
      <c r="G70" s="127"/>
      <c r="H70" s="127"/>
      <c r="I70" s="127"/>
      <c r="J70" s="126"/>
      <c r="K70" s="127" t="s">
        <v>126</v>
      </c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27"/>
      <c r="AF70" s="127"/>
      <c r="AG70" s="128">
        <f>'A - Napojení na stoku A'!J32</f>
        <v>0</v>
      </c>
      <c r="AH70" s="126"/>
      <c r="AI70" s="126"/>
      <c r="AJ70" s="126"/>
      <c r="AK70" s="126"/>
      <c r="AL70" s="126"/>
      <c r="AM70" s="126"/>
      <c r="AN70" s="128">
        <f>SUM(AG70,AT70)</f>
        <v>0</v>
      </c>
      <c r="AO70" s="126"/>
      <c r="AP70" s="126"/>
      <c r="AQ70" s="129" t="s">
        <v>85</v>
      </c>
      <c r="AR70" s="66"/>
      <c r="AS70" s="130">
        <v>0</v>
      </c>
      <c r="AT70" s="131">
        <f>ROUND(SUM(AV70:AW70),2)</f>
        <v>0</v>
      </c>
      <c r="AU70" s="132">
        <f>'A - Napojení na stoku A'!P102</f>
        <v>0</v>
      </c>
      <c r="AV70" s="131">
        <f>'A - Napojení na stoku A'!J35</f>
        <v>0</v>
      </c>
      <c r="AW70" s="131">
        <f>'A - Napojení na stoku A'!J36</f>
        <v>0</v>
      </c>
      <c r="AX70" s="131">
        <f>'A - Napojení na stoku A'!J37</f>
        <v>0</v>
      </c>
      <c r="AY70" s="131">
        <f>'A - Napojení na stoku A'!J38</f>
        <v>0</v>
      </c>
      <c r="AZ70" s="131">
        <f>'A - Napojení na stoku A'!F35</f>
        <v>0</v>
      </c>
      <c r="BA70" s="131">
        <f>'A - Napojení na stoku A'!F36</f>
        <v>0</v>
      </c>
      <c r="BB70" s="131">
        <f>'A - Napojení na stoku A'!F37</f>
        <v>0</v>
      </c>
      <c r="BC70" s="131">
        <f>'A - Napojení na stoku A'!F38</f>
        <v>0</v>
      </c>
      <c r="BD70" s="133">
        <f>'A - Napojení na stoku A'!F39</f>
        <v>0</v>
      </c>
      <c r="BE70" s="4"/>
      <c r="BT70" s="134" t="s">
        <v>81</v>
      </c>
      <c r="BV70" s="134" t="s">
        <v>74</v>
      </c>
      <c r="BW70" s="134" t="s">
        <v>127</v>
      </c>
      <c r="BX70" s="134" t="s">
        <v>125</v>
      </c>
      <c r="CL70" s="134" t="s">
        <v>19</v>
      </c>
    </row>
    <row r="71" s="4" customFormat="1" ht="16.5" customHeight="1">
      <c r="A71" s="125" t="s">
        <v>82</v>
      </c>
      <c r="B71" s="64"/>
      <c r="C71" s="126"/>
      <c r="D71" s="126"/>
      <c r="E71" s="127" t="s">
        <v>128</v>
      </c>
      <c r="F71" s="127"/>
      <c r="G71" s="127"/>
      <c r="H71" s="127"/>
      <c r="I71" s="127"/>
      <c r="J71" s="126"/>
      <c r="K71" s="127" t="s">
        <v>129</v>
      </c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8">
        <f>'A1 - Napojení na stoku A1'!J32</f>
        <v>0</v>
      </c>
      <c r="AH71" s="126"/>
      <c r="AI71" s="126"/>
      <c r="AJ71" s="126"/>
      <c r="AK71" s="126"/>
      <c r="AL71" s="126"/>
      <c r="AM71" s="126"/>
      <c r="AN71" s="128">
        <f>SUM(AG71,AT71)</f>
        <v>0</v>
      </c>
      <c r="AO71" s="126"/>
      <c r="AP71" s="126"/>
      <c r="AQ71" s="129" t="s">
        <v>85</v>
      </c>
      <c r="AR71" s="66"/>
      <c r="AS71" s="130">
        <v>0</v>
      </c>
      <c r="AT71" s="131">
        <f>ROUND(SUM(AV71:AW71),2)</f>
        <v>0</v>
      </c>
      <c r="AU71" s="132">
        <f>'A1 - Napojení na stoku A1'!P102</f>
        <v>0</v>
      </c>
      <c r="AV71" s="131">
        <f>'A1 - Napojení na stoku A1'!J35</f>
        <v>0</v>
      </c>
      <c r="AW71" s="131">
        <f>'A1 - Napojení na stoku A1'!J36</f>
        <v>0</v>
      </c>
      <c r="AX71" s="131">
        <f>'A1 - Napojení na stoku A1'!J37</f>
        <v>0</v>
      </c>
      <c r="AY71" s="131">
        <f>'A1 - Napojení na stoku A1'!J38</f>
        <v>0</v>
      </c>
      <c r="AZ71" s="131">
        <f>'A1 - Napojení na stoku A1'!F35</f>
        <v>0</v>
      </c>
      <c r="BA71" s="131">
        <f>'A1 - Napojení na stoku A1'!F36</f>
        <v>0</v>
      </c>
      <c r="BB71" s="131">
        <f>'A1 - Napojení na stoku A1'!F37</f>
        <v>0</v>
      </c>
      <c r="BC71" s="131">
        <f>'A1 - Napojení na stoku A1'!F38</f>
        <v>0</v>
      </c>
      <c r="BD71" s="133">
        <f>'A1 - Napojení na stoku A1'!F39</f>
        <v>0</v>
      </c>
      <c r="BE71" s="4"/>
      <c r="BT71" s="134" t="s">
        <v>81</v>
      </c>
      <c r="BV71" s="134" t="s">
        <v>74</v>
      </c>
      <c r="BW71" s="134" t="s">
        <v>130</v>
      </c>
      <c r="BX71" s="134" t="s">
        <v>125</v>
      </c>
      <c r="CL71" s="134" t="s">
        <v>19</v>
      </c>
    </row>
    <row r="72" s="4" customFormat="1" ht="16.5" customHeight="1">
      <c r="A72" s="125" t="s">
        <v>82</v>
      </c>
      <c r="B72" s="64"/>
      <c r="C72" s="126"/>
      <c r="D72" s="126"/>
      <c r="E72" s="127" t="s">
        <v>131</v>
      </c>
      <c r="F72" s="127"/>
      <c r="G72" s="127"/>
      <c r="H72" s="127"/>
      <c r="I72" s="127"/>
      <c r="J72" s="126"/>
      <c r="K72" s="127" t="s">
        <v>132</v>
      </c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8">
        <f>'A1.1 - Napojení na stoku ...'!J32</f>
        <v>0</v>
      </c>
      <c r="AH72" s="126"/>
      <c r="AI72" s="126"/>
      <c r="AJ72" s="126"/>
      <c r="AK72" s="126"/>
      <c r="AL72" s="126"/>
      <c r="AM72" s="126"/>
      <c r="AN72" s="128">
        <f>SUM(AG72,AT72)</f>
        <v>0</v>
      </c>
      <c r="AO72" s="126"/>
      <c r="AP72" s="126"/>
      <c r="AQ72" s="129" t="s">
        <v>85</v>
      </c>
      <c r="AR72" s="66"/>
      <c r="AS72" s="130">
        <v>0</v>
      </c>
      <c r="AT72" s="131">
        <f>ROUND(SUM(AV72:AW72),2)</f>
        <v>0</v>
      </c>
      <c r="AU72" s="132">
        <f>'A1.1 - Napojení na stoku ...'!P102</f>
        <v>0</v>
      </c>
      <c r="AV72" s="131">
        <f>'A1.1 - Napojení na stoku ...'!J35</f>
        <v>0</v>
      </c>
      <c r="AW72" s="131">
        <f>'A1.1 - Napojení na stoku ...'!J36</f>
        <v>0</v>
      </c>
      <c r="AX72" s="131">
        <f>'A1.1 - Napojení na stoku ...'!J37</f>
        <v>0</v>
      </c>
      <c r="AY72" s="131">
        <f>'A1.1 - Napojení na stoku ...'!J38</f>
        <v>0</v>
      </c>
      <c r="AZ72" s="131">
        <f>'A1.1 - Napojení na stoku ...'!F35</f>
        <v>0</v>
      </c>
      <c r="BA72" s="131">
        <f>'A1.1 - Napojení na stoku ...'!F36</f>
        <v>0</v>
      </c>
      <c r="BB72" s="131">
        <f>'A1.1 - Napojení na stoku ...'!F37</f>
        <v>0</v>
      </c>
      <c r="BC72" s="131">
        <f>'A1.1 - Napojení na stoku ...'!F38</f>
        <v>0</v>
      </c>
      <c r="BD72" s="133">
        <f>'A1.1 - Napojení na stoku ...'!F39</f>
        <v>0</v>
      </c>
      <c r="BE72" s="4"/>
      <c r="BT72" s="134" t="s">
        <v>81</v>
      </c>
      <c r="BV72" s="134" t="s">
        <v>74</v>
      </c>
      <c r="BW72" s="134" t="s">
        <v>133</v>
      </c>
      <c r="BX72" s="134" t="s">
        <v>125</v>
      </c>
      <c r="CL72" s="134" t="s">
        <v>19</v>
      </c>
    </row>
    <row r="73" s="4" customFormat="1" ht="16.5" customHeight="1">
      <c r="A73" s="125" t="s">
        <v>82</v>
      </c>
      <c r="B73" s="64"/>
      <c r="C73" s="126"/>
      <c r="D73" s="126"/>
      <c r="E73" s="127" t="s">
        <v>134</v>
      </c>
      <c r="F73" s="127"/>
      <c r="G73" s="127"/>
      <c r="H73" s="127"/>
      <c r="I73" s="127"/>
      <c r="J73" s="126"/>
      <c r="K73" s="127" t="s">
        <v>135</v>
      </c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8">
        <f>'A2 - Napojení na stoku A2'!J32</f>
        <v>0</v>
      </c>
      <c r="AH73" s="126"/>
      <c r="AI73" s="126"/>
      <c r="AJ73" s="126"/>
      <c r="AK73" s="126"/>
      <c r="AL73" s="126"/>
      <c r="AM73" s="126"/>
      <c r="AN73" s="128">
        <f>SUM(AG73,AT73)</f>
        <v>0</v>
      </c>
      <c r="AO73" s="126"/>
      <c r="AP73" s="126"/>
      <c r="AQ73" s="129" t="s">
        <v>85</v>
      </c>
      <c r="AR73" s="66"/>
      <c r="AS73" s="130">
        <v>0</v>
      </c>
      <c r="AT73" s="131">
        <f>ROUND(SUM(AV73:AW73),2)</f>
        <v>0</v>
      </c>
      <c r="AU73" s="132">
        <f>'A2 - Napojení na stoku A2'!P102</f>
        <v>0</v>
      </c>
      <c r="AV73" s="131">
        <f>'A2 - Napojení na stoku A2'!J35</f>
        <v>0</v>
      </c>
      <c r="AW73" s="131">
        <f>'A2 - Napojení na stoku A2'!J36</f>
        <v>0</v>
      </c>
      <c r="AX73" s="131">
        <f>'A2 - Napojení na stoku A2'!J37</f>
        <v>0</v>
      </c>
      <c r="AY73" s="131">
        <f>'A2 - Napojení na stoku A2'!J38</f>
        <v>0</v>
      </c>
      <c r="AZ73" s="131">
        <f>'A2 - Napojení na stoku A2'!F35</f>
        <v>0</v>
      </c>
      <c r="BA73" s="131">
        <f>'A2 - Napojení na stoku A2'!F36</f>
        <v>0</v>
      </c>
      <c r="BB73" s="131">
        <f>'A2 - Napojení na stoku A2'!F37</f>
        <v>0</v>
      </c>
      <c r="BC73" s="131">
        <f>'A2 - Napojení na stoku A2'!F38</f>
        <v>0</v>
      </c>
      <c r="BD73" s="133">
        <f>'A2 - Napojení na stoku A2'!F39</f>
        <v>0</v>
      </c>
      <c r="BE73" s="4"/>
      <c r="BT73" s="134" t="s">
        <v>81</v>
      </c>
      <c r="BV73" s="134" t="s">
        <v>74</v>
      </c>
      <c r="BW73" s="134" t="s">
        <v>136</v>
      </c>
      <c r="BX73" s="134" t="s">
        <v>125</v>
      </c>
      <c r="CL73" s="134" t="s">
        <v>19</v>
      </c>
    </row>
    <row r="74" s="4" customFormat="1" ht="16.5" customHeight="1">
      <c r="A74" s="125" t="s">
        <v>82</v>
      </c>
      <c r="B74" s="64"/>
      <c r="C74" s="126"/>
      <c r="D74" s="126"/>
      <c r="E74" s="127" t="s">
        <v>137</v>
      </c>
      <c r="F74" s="127"/>
      <c r="G74" s="127"/>
      <c r="H74" s="127"/>
      <c r="I74" s="127"/>
      <c r="J74" s="126"/>
      <c r="K74" s="127" t="s">
        <v>138</v>
      </c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27"/>
      <c r="AC74" s="127"/>
      <c r="AD74" s="127"/>
      <c r="AE74" s="127"/>
      <c r="AF74" s="127"/>
      <c r="AG74" s="128">
        <f>'A3 - Napojení na stoku A3'!J32</f>
        <v>0</v>
      </c>
      <c r="AH74" s="126"/>
      <c r="AI74" s="126"/>
      <c r="AJ74" s="126"/>
      <c r="AK74" s="126"/>
      <c r="AL74" s="126"/>
      <c r="AM74" s="126"/>
      <c r="AN74" s="128">
        <f>SUM(AG74,AT74)</f>
        <v>0</v>
      </c>
      <c r="AO74" s="126"/>
      <c r="AP74" s="126"/>
      <c r="AQ74" s="129" t="s">
        <v>85</v>
      </c>
      <c r="AR74" s="66"/>
      <c r="AS74" s="130">
        <v>0</v>
      </c>
      <c r="AT74" s="131">
        <f>ROUND(SUM(AV74:AW74),2)</f>
        <v>0</v>
      </c>
      <c r="AU74" s="132">
        <f>'A3 - Napojení na stoku A3'!P102</f>
        <v>0</v>
      </c>
      <c r="AV74" s="131">
        <f>'A3 - Napojení na stoku A3'!J35</f>
        <v>0</v>
      </c>
      <c r="AW74" s="131">
        <f>'A3 - Napojení na stoku A3'!J36</f>
        <v>0</v>
      </c>
      <c r="AX74" s="131">
        <f>'A3 - Napojení na stoku A3'!J37</f>
        <v>0</v>
      </c>
      <c r="AY74" s="131">
        <f>'A3 - Napojení na stoku A3'!J38</f>
        <v>0</v>
      </c>
      <c r="AZ74" s="131">
        <f>'A3 - Napojení na stoku A3'!F35</f>
        <v>0</v>
      </c>
      <c r="BA74" s="131">
        <f>'A3 - Napojení na stoku A3'!F36</f>
        <v>0</v>
      </c>
      <c r="BB74" s="131">
        <f>'A3 - Napojení na stoku A3'!F37</f>
        <v>0</v>
      </c>
      <c r="BC74" s="131">
        <f>'A3 - Napojení na stoku A3'!F38</f>
        <v>0</v>
      </c>
      <c r="BD74" s="133">
        <f>'A3 - Napojení na stoku A3'!F39</f>
        <v>0</v>
      </c>
      <c r="BE74" s="4"/>
      <c r="BT74" s="134" t="s">
        <v>81</v>
      </c>
      <c r="BV74" s="134" t="s">
        <v>74</v>
      </c>
      <c r="BW74" s="134" t="s">
        <v>139</v>
      </c>
      <c r="BX74" s="134" t="s">
        <v>125</v>
      </c>
      <c r="CL74" s="134" t="s">
        <v>19</v>
      </c>
    </row>
    <row r="75" s="4" customFormat="1" ht="16.5" customHeight="1">
      <c r="A75" s="125" t="s">
        <v>82</v>
      </c>
      <c r="B75" s="64"/>
      <c r="C75" s="126"/>
      <c r="D75" s="126"/>
      <c r="E75" s="127" t="s">
        <v>140</v>
      </c>
      <c r="F75" s="127"/>
      <c r="G75" s="127"/>
      <c r="H75" s="127"/>
      <c r="I75" s="127"/>
      <c r="J75" s="126"/>
      <c r="K75" s="127" t="s">
        <v>141</v>
      </c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8">
        <f>'A3.3 - Napojení na stoku ...'!J32</f>
        <v>0</v>
      </c>
      <c r="AH75" s="126"/>
      <c r="AI75" s="126"/>
      <c r="AJ75" s="126"/>
      <c r="AK75" s="126"/>
      <c r="AL75" s="126"/>
      <c r="AM75" s="126"/>
      <c r="AN75" s="128">
        <f>SUM(AG75,AT75)</f>
        <v>0</v>
      </c>
      <c r="AO75" s="126"/>
      <c r="AP75" s="126"/>
      <c r="AQ75" s="129" t="s">
        <v>85</v>
      </c>
      <c r="AR75" s="66"/>
      <c r="AS75" s="130">
        <v>0</v>
      </c>
      <c r="AT75" s="131">
        <f>ROUND(SUM(AV75:AW75),2)</f>
        <v>0</v>
      </c>
      <c r="AU75" s="132">
        <f>'A3.3 - Napojení na stoku ...'!P102</f>
        <v>0</v>
      </c>
      <c r="AV75" s="131">
        <f>'A3.3 - Napojení na stoku ...'!J35</f>
        <v>0</v>
      </c>
      <c r="AW75" s="131">
        <f>'A3.3 - Napojení na stoku ...'!J36</f>
        <v>0</v>
      </c>
      <c r="AX75" s="131">
        <f>'A3.3 - Napojení na stoku ...'!J37</f>
        <v>0</v>
      </c>
      <c r="AY75" s="131">
        <f>'A3.3 - Napojení na stoku ...'!J38</f>
        <v>0</v>
      </c>
      <c r="AZ75" s="131">
        <f>'A3.3 - Napojení na stoku ...'!F35</f>
        <v>0</v>
      </c>
      <c r="BA75" s="131">
        <f>'A3.3 - Napojení na stoku ...'!F36</f>
        <v>0</v>
      </c>
      <c r="BB75" s="131">
        <f>'A3.3 - Napojení na stoku ...'!F37</f>
        <v>0</v>
      </c>
      <c r="BC75" s="131">
        <f>'A3.3 - Napojení na stoku ...'!F38</f>
        <v>0</v>
      </c>
      <c r="BD75" s="133">
        <f>'A3.3 - Napojení na stoku ...'!F39</f>
        <v>0</v>
      </c>
      <c r="BE75" s="4"/>
      <c r="BT75" s="134" t="s">
        <v>81</v>
      </c>
      <c r="BV75" s="134" t="s">
        <v>74</v>
      </c>
      <c r="BW75" s="134" t="s">
        <v>142</v>
      </c>
      <c r="BX75" s="134" t="s">
        <v>125</v>
      </c>
      <c r="CL75" s="134" t="s">
        <v>19</v>
      </c>
    </row>
    <row r="76" s="4" customFormat="1" ht="16.5" customHeight="1">
      <c r="A76" s="125" t="s">
        <v>82</v>
      </c>
      <c r="B76" s="64"/>
      <c r="C76" s="126"/>
      <c r="D76" s="126"/>
      <c r="E76" s="127" t="s">
        <v>143</v>
      </c>
      <c r="F76" s="127"/>
      <c r="G76" s="127"/>
      <c r="H76" s="127"/>
      <c r="I76" s="127"/>
      <c r="J76" s="126"/>
      <c r="K76" s="127" t="s">
        <v>144</v>
      </c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8">
        <f>'A3.4 - Napojení na stoku ...'!J32</f>
        <v>0</v>
      </c>
      <c r="AH76" s="126"/>
      <c r="AI76" s="126"/>
      <c r="AJ76" s="126"/>
      <c r="AK76" s="126"/>
      <c r="AL76" s="126"/>
      <c r="AM76" s="126"/>
      <c r="AN76" s="128">
        <f>SUM(AG76,AT76)</f>
        <v>0</v>
      </c>
      <c r="AO76" s="126"/>
      <c r="AP76" s="126"/>
      <c r="AQ76" s="129" t="s">
        <v>85</v>
      </c>
      <c r="AR76" s="66"/>
      <c r="AS76" s="130">
        <v>0</v>
      </c>
      <c r="AT76" s="131">
        <f>ROUND(SUM(AV76:AW76),2)</f>
        <v>0</v>
      </c>
      <c r="AU76" s="132">
        <f>'A3.4 - Napojení na stoku ...'!P102</f>
        <v>0</v>
      </c>
      <c r="AV76" s="131">
        <f>'A3.4 - Napojení na stoku ...'!J35</f>
        <v>0</v>
      </c>
      <c r="AW76" s="131">
        <f>'A3.4 - Napojení na stoku ...'!J36</f>
        <v>0</v>
      </c>
      <c r="AX76" s="131">
        <f>'A3.4 - Napojení na stoku ...'!J37</f>
        <v>0</v>
      </c>
      <c r="AY76" s="131">
        <f>'A3.4 - Napojení na stoku ...'!J38</f>
        <v>0</v>
      </c>
      <c r="AZ76" s="131">
        <f>'A3.4 - Napojení na stoku ...'!F35</f>
        <v>0</v>
      </c>
      <c r="BA76" s="131">
        <f>'A3.4 - Napojení na stoku ...'!F36</f>
        <v>0</v>
      </c>
      <c r="BB76" s="131">
        <f>'A3.4 - Napojení na stoku ...'!F37</f>
        <v>0</v>
      </c>
      <c r="BC76" s="131">
        <f>'A3.4 - Napojení na stoku ...'!F38</f>
        <v>0</v>
      </c>
      <c r="BD76" s="133">
        <f>'A3.4 - Napojení na stoku ...'!F39</f>
        <v>0</v>
      </c>
      <c r="BE76" s="4"/>
      <c r="BT76" s="134" t="s">
        <v>81</v>
      </c>
      <c r="BV76" s="134" t="s">
        <v>74</v>
      </c>
      <c r="BW76" s="134" t="s">
        <v>145</v>
      </c>
      <c r="BX76" s="134" t="s">
        <v>125</v>
      </c>
      <c r="CL76" s="134" t="s">
        <v>19</v>
      </c>
    </row>
    <row r="77" s="4" customFormat="1" ht="16.5" customHeight="1">
      <c r="A77" s="125" t="s">
        <v>82</v>
      </c>
      <c r="B77" s="64"/>
      <c r="C77" s="126"/>
      <c r="D77" s="126"/>
      <c r="E77" s="127" t="s">
        <v>146</v>
      </c>
      <c r="F77" s="127"/>
      <c r="G77" s="127"/>
      <c r="H77" s="127"/>
      <c r="I77" s="127"/>
      <c r="J77" s="126"/>
      <c r="K77" s="127" t="s">
        <v>147</v>
      </c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8">
        <f>'A3.5 - Napojení na stoku ...'!J32</f>
        <v>0</v>
      </c>
      <c r="AH77" s="126"/>
      <c r="AI77" s="126"/>
      <c r="AJ77" s="126"/>
      <c r="AK77" s="126"/>
      <c r="AL77" s="126"/>
      <c r="AM77" s="126"/>
      <c r="AN77" s="128">
        <f>SUM(AG77,AT77)</f>
        <v>0</v>
      </c>
      <c r="AO77" s="126"/>
      <c r="AP77" s="126"/>
      <c r="AQ77" s="129" t="s">
        <v>85</v>
      </c>
      <c r="AR77" s="66"/>
      <c r="AS77" s="130">
        <v>0</v>
      </c>
      <c r="AT77" s="131">
        <f>ROUND(SUM(AV77:AW77),2)</f>
        <v>0</v>
      </c>
      <c r="AU77" s="132">
        <f>'A3.5 - Napojení na stoku ...'!P102</f>
        <v>0</v>
      </c>
      <c r="AV77" s="131">
        <f>'A3.5 - Napojení na stoku ...'!J35</f>
        <v>0</v>
      </c>
      <c r="AW77" s="131">
        <f>'A3.5 - Napojení na stoku ...'!J36</f>
        <v>0</v>
      </c>
      <c r="AX77" s="131">
        <f>'A3.5 - Napojení na stoku ...'!J37</f>
        <v>0</v>
      </c>
      <c r="AY77" s="131">
        <f>'A3.5 - Napojení na stoku ...'!J38</f>
        <v>0</v>
      </c>
      <c r="AZ77" s="131">
        <f>'A3.5 - Napojení na stoku ...'!F35</f>
        <v>0</v>
      </c>
      <c r="BA77" s="131">
        <f>'A3.5 - Napojení na stoku ...'!F36</f>
        <v>0</v>
      </c>
      <c r="BB77" s="131">
        <f>'A3.5 - Napojení na stoku ...'!F37</f>
        <v>0</v>
      </c>
      <c r="BC77" s="131">
        <f>'A3.5 - Napojení na stoku ...'!F38</f>
        <v>0</v>
      </c>
      <c r="BD77" s="133">
        <f>'A3.5 - Napojení na stoku ...'!F39</f>
        <v>0</v>
      </c>
      <c r="BE77" s="4"/>
      <c r="BT77" s="134" t="s">
        <v>81</v>
      </c>
      <c r="BV77" s="134" t="s">
        <v>74</v>
      </c>
      <c r="BW77" s="134" t="s">
        <v>148</v>
      </c>
      <c r="BX77" s="134" t="s">
        <v>125</v>
      </c>
      <c r="CL77" s="134" t="s">
        <v>19</v>
      </c>
    </row>
    <row r="78" s="4" customFormat="1" ht="16.5" customHeight="1">
      <c r="A78" s="125" t="s">
        <v>82</v>
      </c>
      <c r="B78" s="64"/>
      <c r="C78" s="126"/>
      <c r="D78" s="126"/>
      <c r="E78" s="127" t="s">
        <v>149</v>
      </c>
      <c r="F78" s="127"/>
      <c r="G78" s="127"/>
      <c r="H78" s="127"/>
      <c r="I78" s="127"/>
      <c r="J78" s="126"/>
      <c r="K78" s="127" t="s">
        <v>150</v>
      </c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28">
        <f>'A5 - Napojení na stoku A5'!J32</f>
        <v>0</v>
      </c>
      <c r="AH78" s="126"/>
      <c r="AI78" s="126"/>
      <c r="AJ78" s="126"/>
      <c r="AK78" s="126"/>
      <c r="AL78" s="126"/>
      <c r="AM78" s="126"/>
      <c r="AN78" s="128">
        <f>SUM(AG78,AT78)</f>
        <v>0</v>
      </c>
      <c r="AO78" s="126"/>
      <c r="AP78" s="126"/>
      <c r="AQ78" s="129" t="s">
        <v>85</v>
      </c>
      <c r="AR78" s="66"/>
      <c r="AS78" s="130">
        <v>0</v>
      </c>
      <c r="AT78" s="131">
        <f>ROUND(SUM(AV78:AW78),2)</f>
        <v>0</v>
      </c>
      <c r="AU78" s="132">
        <f>'A5 - Napojení na stoku A5'!P102</f>
        <v>0</v>
      </c>
      <c r="AV78" s="131">
        <f>'A5 - Napojení na stoku A5'!J35</f>
        <v>0</v>
      </c>
      <c r="AW78" s="131">
        <f>'A5 - Napojení na stoku A5'!J36</f>
        <v>0</v>
      </c>
      <c r="AX78" s="131">
        <f>'A5 - Napojení na stoku A5'!J37</f>
        <v>0</v>
      </c>
      <c r="AY78" s="131">
        <f>'A5 - Napojení na stoku A5'!J38</f>
        <v>0</v>
      </c>
      <c r="AZ78" s="131">
        <f>'A5 - Napojení na stoku A5'!F35</f>
        <v>0</v>
      </c>
      <c r="BA78" s="131">
        <f>'A5 - Napojení na stoku A5'!F36</f>
        <v>0</v>
      </c>
      <c r="BB78" s="131">
        <f>'A5 - Napojení na stoku A5'!F37</f>
        <v>0</v>
      </c>
      <c r="BC78" s="131">
        <f>'A5 - Napojení na stoku A5'!F38</f>
        <v>0</v>
      </c>
      <c r="BD78" s="133">
        <f>'A5 - Napojení na stoku A5'!F39</f>
        <v>0</v>
      </c>
      <c r="BE78" s="4"/>
      <c r="BT78" s="134" t="s">
        <v>81</v>
      </c>
      <c r="BV78" s="134" t="s">
        <v>74</v>
      </c>
      <c r="BW78" s="134" t="s">
        <v>151</v>
      </c>
      <c r="BX78" s="134" t="s">
        <v>125</v>
      </c>
      <c r="CL78" s="134" t="s">
        <v>19</v>
      </c>
    </row>
    <row r="79" s="4" customFormat="1" ht="16.5" customHeight="1">
      <c r="A79" s="125" t="s">
        <v>82</v>
      </c>
      <c r="B79" s="64"/>
      <c r="C79" s="126"/>
      <c r="D79" s="126"/>
      <c r="E79" s="127" t="s">
        <v>152</v>
      </c>
      <c r="F79" s="127"/>
      <c r="G79" s="127"/>
      <c r="H79" s="127"/>
      <c r="I79" s="127"/>
      <c r="J79" s="126"/>
      <c r="K79" s="127" t="s">
        <v>153</v>
      </c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27"/>
      <c r="AC79" s="127"/>
      <c r="AD79" s="127"/>
      <c r="AE79" s="127"/>
      <c r="AF79" s="127"/>
      <c r="AG79" s="128">
        <f>'TK A2 - Napojení na stoku...'!J32</f>
        <v>0</v>
      </c>
      <c r="AH79" s="126"/>
      <c r="AI79" s="126"/>
      <c r="AJ79" s="126"/>
      <c r="AK79" s="126"/>
      <c r="AL79" s="126"/>
      <c r="AM79" s="126"/>
      <c r="AN79" s="128">
        <f>SUM(AG79,AT79)</f>
        <v>0</v>
      </c>
      <c r="AO79" s="126"/>
      <c r="AP79" s="126"/>
      <c r="AQ79" s="129" t="s">
        <v>85</v>
      </c>
      <c r="AR79" s="66"/>
      <c r="AS79" s="130">
        <v>0</v>
      </c>
      <c r="AT79" s="131">
        <f>ROUND(SUM(AV79:AW79),2)</f>
        <v>0</v>
      </c>
      <c r="AU79" s="132">
        <f>'TK A2 - Napojení na stoku...'!P102</f>
        <v>0</v>
      </c>
      <c r="AV79" s="131">
        <f>'TK A2 - Napojení na stoku...'!J35</f>
        <v>0</v>
      </c>
      <c r="AW79" s="131">
        <f>'TK A2 - Napojení na stoku...'!J36</f>
        <v>0</v>
      </c>
      <c r="AX79" s="131">
        <f>'TK A2 - Napojení na stoku...'!J37</f>
        <v>0</v>
      </c>
      <c r="AY79" s="131">
        <f>'TK A2 - Napojení na stoku...'!J38</f>
        <v>0</v>
      </c>
      <c r="AZ79" s="131">
        <f>'TK A2 - Napojení na stoku...'!F35</f>
        <v>0</v>
      </c>
      <c r="BA79" s="131">
        <f>'TK A2 - Napojení na stoku...'!F36</f>
        <v>0</v>
      </c>
      <c r="BB79" s="131">
        <f>'TK A2 - Napojení na stoku...'!F37</f>
        <v>0</v>
      </c>
      <c r="BC79" s="131">
        <f>'TK A2 - Napojení na stoku...'!F38</f>
        <v>0</v>
      </c>
      <c r="BD79" s="133">
        <f>'TK A2 - Napojení na stoku...'!F39</f>
        <v>0</v>
      </c>
      <c r="BE79" s="4"/>
      <c r="BT79" s="134" t="s">
        <v>81</v>
      </c>
      <c r="BV79" s="134" t="s">
        <v>74</v>
      </c>
      <c r="BW79" s="134" t="s">
        <v>154</v>
      </c>
      <c r="BX79" s="134" t="s">
        <v>125</v>
      </c>
      <c r="CL79" s="134" t="s">
        <v>19</v>
      </c>
    </row>
    <row r="80" s="4" customFormat="1" ht="16.5" customHeight="1">
      <c r="A80" s="125" t="s">
        <v>82</v>
      </c>
      <c r="B80" s="64"/>
      <c r="C80" s="126"/>
      <c r="D80" s="126"/>
      <c r="E80" s="127" t="s">
        <v>155</v>
      </c>
      <c r="F80" s="127"/>
      <c r="G80" s="127"/>
      <c r="H80" s="127"/>
      <c r="I80" s="127"/>
      <c r="J80" s="126"/>
      <c r="K80" s="127" t="s">
        <v>156</v>
      </c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8">
        <f>'TK A6 - Napojení na stoku...'!J32</f>
        <v>0</v>
      </c>
      <c r="AH80" s="126"/>
      <c r="AI80" s="126"/>
      <c r="AJ80" s="126"/>
      <c r="AK80" s="126"/>
      <c r="AL80" s="126"/>
      <c r="AM80" s="126"/>
      <c r="AN80" s="128">
        <f>SUM(AG80,AT80)</f>
        <v>0</v>
      </c>
      <c r="AO80" s="126"/>
      <c r="AP80" s="126"/>
      <c r="AQ80" s="129" t="s">
        <v>85</v>
      </c>
      <c r="AR80" s="66"/>
      <c r="AS80" s="130">
        <v>0</v>
      </c>
      <c r="AT80" s="131">
        <f>ROUND(SUM(AV80:AW80),2)</f>
        <v>0</v>
      </c>
      <c r="AU80" s="132">
        <f>'TK A6 - Napojení na stoku...'!P102</f>
        <v>0</v>
      </c>
      <c r="AV80" s="131">
        <f>'TK A6 - Napojení na stoku...'!J35</f>
        <v>0</v>
      </c>
      <c r="AW80" s="131">
        <f>'TK A6 - Napojení na stoku...'!J36</f>
        <v>0</v>
      </c>
      <c r="AX80" s="131">
        <f>'TK A6 - Napojení na stoku...'!J37</f>
        <v>0</v>
      </c>
      <c r="AY80" s="131">
        <f>'TK A6 - Napojení na stoku...'!J38</f>
        <v>0</v>
      </c>
      <c r="AZ80" s="131">
        <f>'TK A6 - Napojení na stoku...'!F35</f>
        <v>0</v>
      </c>
      <c r="BA80" s="131">
        <f>'TK A6 - Napojení na stoku...'!F36</f>
        <v>0</v>
      </c>
      <c r="BB80" s="131">
        <f>'TK A6 - Napojení na stoku...'!F37</f>
        <v>0</v>
      </c>
      <c r="BC80" s="131">
        <f>'TK A6 - Napojení na stoku...'!F38</f>
        <v>0</v>
      </c>
      <c r="BD80" s="133">
        <f>'TK A6 - Napojení na stoku...'!F39</f>
        <v>0</v>
      </c>
      <c r="BE80" s="4"/>
      <c r="BT80" s="134" t="s">
        <v>81</v>
      </c>
      <c r="BV80" s="134" t="s">
        <v>74</v>
      </c>
      <c r="BW80" s="134" t="s">
        <v>157</v>
      </c>
      <c r="BX80" s="134" t="s">
        <v>125</v>
      </c>
      <c r="CL80" s="134" t="s">
        <v>19</v>
      </c>
    </row>
    <row r="81" s="7" customFormat="1" ht="16.5" customHeight="1">
      <c r="A81" s="7"/>
      <c r="B81" s="112"/>
      <c r="C81" s="113"/>
      <c r="D81" s="114" t="s">
        <v>158</v>
      </c>
      <c r="E81" s="114"/>
      <c r="F81" s="114"/>
      <c r="G81" s="114"/>
      <c r="H81" s="114"/>
      <c r="I81" s="115"/>
      <c r="J81" s="114" t="s">
        <v>159</v>
      </c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6">
        <f>ROUND(AG82,2)</f>
        <v>0</v>
      </c>
      <c r="AH81" s="115"/>
      <c r="AI81" s="115"/>
      <c r="AJ81" s="115"/>
      <c r="AK81" s="115"/>
      <c r="AL81" s="115"/>
      <c r="AM81" s="115"/>
      <c r="AN81" s="117">
        <f>SUM(AG81,AT81)</f>
        <v>0</v>
      </c>
      <c r="AO81" s="115"/>
      <c r="AP81" s="115"/>
      <c r="AQ81" s="118" t="s">
        <v>78</v>
      </c>
      <c r="AR81" s="119"/>
      <c r="AS81" s="120">
        <f>ROUND(AS82,2)</f>
        <v>0</v>
      </c>
      <c r="AT81" s="121">
        <f>ROUND(SUM(AV81:AW81),2)</f>
        <v>0</v>
      </c>
      <c r="AU81" s="122">
        <f>ROUND(AU82,5)</f>
        <v>0</v>
      </c>
      <c r="AV81" s="121">
        <f>ROUND(AZ81*L29,2)</f>
        <v>0</v>
      </c>
      <c r="AW81" s="121">
        <f>ROUND(BA81*L30,2)</f>
        <v>0</v>
      </c>
      <c r="AX81" s="121">
        <f>ROUND(BB81*L29,2)</f>
        <v>0</v>
      </c>
      <c r="AY81" s="121">
        <f>ROUND(BC81*L30,2)</f>
        <v>0</v>
      </c>
      <c r="AZ81" s="121">
        <f>ROUND(AZ82,2)</f>
        <v>0</v>
      </c>
      <c r="BA81" s="121">
        <f>ROUND(BA82,2)</f>
        <v>0</v>
      </c>
      <c r="BB81" s="121">
        <f>ROUND(BB82,2)</f>
        <v>0</v>
      </c>
      <c r="BC81" s="121">
        <f>ROUND(BC82,2)</f>
        <v>0</v>
      </c>
      <c r="BD81" s="123">
        <f>ROUND(BD82,2)</f>
        <v>0</v>
      </c>
      <c r="BE81" s="7"/>
      <c r="BS81" s="124" t="s">
        <v>71</v>
      </c>
      <c r="BT81" s="124" t="s">
        <v>79</v>
      </c>
      <c r="BU81" s="124" t="s">
        <v>73</v>
      </c>
      <c r="BV81" s="124" t="s">
        <v>74</v>
      </c>
      <c r="BW81" s="124" t="s">
        <v>160</v>
      </c>
      <c r="BX81" s="124" t="s">
        <v>5</v>
      </c>
      <c r="CL81" s="124" t="s">
        <v>19</v>
      </c>
      <c r="CM81" s="124" t="s">
        <v>81</v>
      </c>
    </row>
    <row r="82" s="4" customFormat="1" ht="23.25" customHeight="1">
      <c r="A82" s="125" t="s">
        <v>82</v>
      </c>
      <c r="B82" s="64"/>
      <c r="C82" s="126"/>
      <c r="D82" s="126"/>
      <c r="E82" s="127" t="s">
        <v>161</v>
      </c>
      <c r="F82" s="127"/>
      <c r="G82" s="127"/>
      <c r="H82" s="127"/>
      <c r="I82" s="127"/>
      <c r="J82" s="126"/>
      <c r="K82" s="127" t="s">
        <v>162</v>
      </c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8">
        <f>'TK A2 ; A6 - Tlaková kana...'!J32</f>
        <v>0</v>
      </c>
      <c r="AH82" s="126"/>
      <c r="AI82" s="126"/>
      <c r="AJ82" s="126"/>
      <c r="AK82" s="126"/>
      <c r="AL82" s="126"/>
      <c r="AM82" s="126"/>
      <c r="AN82" s="128">
        <f>SUM(AG82,AT82)</f>
        <v>0</v>
      </c>
      <c r="AO82" s="126"/>
      <c r="AP82" s="126"/>
      <c r="AQ82" s="129" t="s">
        <v>85</v>
      </c>
      <c r="AR82" s="66"/>
      <c r="AS82" s="130">
        <v>0</v>
      </c>
      <c r="AT82" s="131">
        <f>ROUND(SUM(AV82:AW82),2)</f>
        <v>0</v>
      </c>
      <c r="AU82" s="132">
        <f>'TK A2 ; A6 - Tlaková kana...'!P102</f>
        <v>0</v>
      </c>
      <c r="AV82" s="131">
        <f>'TK A2 ; A6 - Tlaková kana...'!J35</f>
        <v>0</v>
      </c>
      <c r="AW82" s="131">
        <f>'TK A2 ; A6 - Tlaková kana...'!J36</f>
        <v>0</v>
      </c>
      <c r="AX82" s="131">
        <f>'TK A2 ; A6 - Tlaková kana...'!J37</f>
        <v>0</v>
      </c>
      <c r="AY82" s="131">
        <f>'TK A2 ; A6 - Tlaková kana...'!J38</f>
        <v>0</v>
      </c>
      <c r="AZ82" s="131">
        <f>'TK A2 ; A6 - Tlaková kana...'!F35</f>
        <v>0</v>
      </c>
      <c r="BA82" s="131">
        <f>'TK A2 ; A6 - Tlaková kana...'!F36</f>
        <v>0</v>
      </c>
      <c r="BB82" s="131">
        <f>'TK A2 ; A6 - Tlaková kana...'!F37</f>
        <v>0</v>
      </c>
      <c r="BC82" s="131">
        <f>'TK A2 ; A6 - Tlaková kana...'!F38</f>
        <v>0</v>
      </c>
      <c r="BD82" s="133">
        <f>'TK A2 ; A6 - Tlaková kana...'!F39</f>
        <v>0</v>
      </c>
      <c r="BE82" s="4"/>
      <c r="BT82" s="134" t="s">
        <v>81</v>
      </c>
      <c r="BV82" s="134" t="s">
        <v>74</v>
      </c>
      <c r="BW82" s="134" t="s">
        <v>163</v>
      </c>
      <c r="BX82" s="134" t="s">
        <v>160</v>
      </c>
      <c r="CL82" s="134" t="s">
        <v>19</v>
      </c>
    </row>
    <row r="83" s="7" customFormat="1" ht="16.5" customHeight="1">
      <c r="A83" s="7"/>
      <c r="B83" s="112"/>
      <c r="C83" s="113"/>
      <c r="D83" s="114" t="s">
        <v>164</v>
      </c>
      <c r="E83" s="114"/>
      <c r="F83" s="114"/>
      <c r="G83" s="114"/>
      <c r="H83" s="114"/>
      <c r="I83" s="115"/>
      <c r="J83" s="114" t="s">
        <v>165</v>
      </c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6">
        <f>ROUND(SUM(AG84:AG86),2)</f>
        <v>0</v>
      </c>
      <c r="AH83" s="115"/>
      <c r="AI83" s="115"/>
      <c r="AJ83" s="115"/>
      <c r="AK83" s="115"/>
      <c r="AL83" s="115"/>
      <c r="AM83" s="115"/>
      <c r="AN83" s="117">
        <f>SUM(AG83,AT83)</f>
        <v>0</v>
      </c>
      <c r="AO83" s="115"/>
      <c r="AP83" s="115"/>
      <c r="AQ83" s="118" t="s">
        <v>78</v>
      </c>
      <c r="AR83" s="119"/>
      <c r="AS83" s="120">
        <f>ROUND(SUM(AS84:AS86),2)</f>
        <v>0</v>
      </c>
      <c r="AT83" s="121">
        <f>ROUND(SUM(AV83:AW83),2)</f>
        <v>0</v>
      </c>
      <c r="AU83" s="122">
        <f>ROUND(SUM(AU84:AU86),5)</f>
        <v>0</v>
      </c>
      <c r="AV83" s="121">
        <f>ROUND(AZ83*L29,2)</f>
        <v>0</v>
      </c>
      <c r="AW83" s="121">
        <f>ROUND(BA83*L30,2)</f>
        <v>0</v>
      </c>
      <c r="AX83" s="121">
        <f>ROUND(BB83*L29,2)</f>
        <v>0</v>
      </c>
      <c r="AY83" s="121">
        <f>ROUND(BC83*L30,2)</f>
        <v>0</v>
      </c>
      <c r="AZ83" s="121">
        <f>ROUND(SUM(AZ84:AZ86),2)</f>
        <v>0</v>
      </c>
      <c r="BA83" s="121">
        <f>ROUND(SUM(BA84:BA86),2)</f>
        <v>0</v>
      </c>
      <c r="BB83" s="121">
        <f>ROUND(SUM(BB84:BB86),2)</f>
        <v>0</v>
      </c>
      <c r="BC83" s="121">
        <f>ROUND(SUM(BC84:BC86),2)</f>
        <v>0</v>
      </c>
      <c r="BD83" s="123">
        <f>ROUND(SUM(BD84:BD86),2)</f>
        <v>0</v>
      </c>
      <c r="BE83" s="7"/>
      <c r="BS83" s="124" t="s">
        <v>71</v>
      </c>
      <c r="BT83" s="124" t="s">
        <v>79</v>
      </c>
      <c r="BU83" s="124" t="s">
        <v>73</v>
      </c>
      <c r="BV83" s="124" t="s">
        <v>74</v>
      </c>
      <c r="BW83" s="124" t="s">
        <v>166</v>
      </c>
      <c r="BX83" s="124" t="s">
        <v>5</v>
      </c>
      <c r="CL83" s="124" t="s">
        <v>19</v>
      </c>
      <c r="CM83" s="124" t="s">
        <v>81</v>
      </c>
    </row>
    <row r="84" s="4" customFormat="1" ht="23.25" customHeight="1">
      <c r="A84" s="125" t="s">
        <v>82</v>
      </c>
      <c r="B84" s="64"/>
      <c r="C84" s="126"/>
      <c r="D84" s="126"/>
      <c r="E84" s="127" t="s">
        <v>167</v>
      </c>
      <c r="F84" s="127"/>
      <c r="G84" s="127"/>
      <c r="H84" s="127"/>
      <c r="I84" s="127"/>
      <c r="J84" s="126"/>
      <c r="K84" s="127" t="s">
        <v>168</v>
      </c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8">
        <f>'ČSOV-RnB - ČSOV - Rtyně n...'!J32</f>
        <v>0</v>
      </c>
      <c r="AH84" s="126"/>
      <c r="AI84" s="126"/>
      <c r="AJ84" s="126"/>
      <c r="AK84" s="126"/>
      <c r="AL84" s="126"/>
      <c r="AM84" s="126"/>
      <c r="AN84" s="128">
        <f>SUM(AG84,AT84)</f>
        <v>0</v>
      </c>
      <c r="AO84" s="126"/>
      <c r="AP84" s="126"/>
      <c r="AQ84" s="129" t="s">
        <v>85</v>
      </c>
      <c r="AR84" s="66"/>
      <c r="AS84" s="130">
        <v>0</v>
      </c>
      <c r="AT84" s="131">
        <f>ROUND(SUM(AV84:AW84),2)</f>
        <v>0</v>
      </c>
      <c r="AU84" s="132">
        <f>'ČSOV-RnB - ČSOV - Rtyně n...'!P98</f>
        <v>0</v>
      </c>
      <c r="AV84" s="131">
        <f>'ČSOV-RnB - ČSOV - Rtyně n...'!J35</f>
        <v>0</v>
      </c>
      <c r="AW84" s="131">
        <f>'ČSOV-RnB - ČSOV - Rtyně n...'!J36</f>
        <v>0</v>
      </c>
      <c r="AX84" s="131">
        <f>'ČSOV-RnB - ČSOV - Rtyně n...'!J37</f>
        <v>0</v>
      </c>
      <c r="AY84" s="131">
        <f>'ČSOV-RnB - ČSOV - Rtyně n...'!J38</f>
        <v>0</v>
      </c>
      <c r="AZ84" s="131">
        <f>'ČSOV-RnB - ČSOV - Rtyně n...'!F35</f>
        <v>0</v>
      </c>
      <c r="BA84" s="131">
        <f>'ČSOV-RnB - ČSOV - Rtyně n...'!F36</f>
        <v>0</v>
      </c>
      <c r="BB84" s="131">
        <f>'ČSOV-RnB - ČSOV - Rtyně n...'!F37</f>
        <v>0</v>
      </c>
      <c r="BC84" s="131">
        <f>'ČSOV-RnB - ČSOV - Rtyně n...'!F38</f>
        <v>0</v>
      </c>
      <c r="BD84" s="133">
        <f>'ČSOV-RnB - ČSOV - Rtyně n...'!F39</f>
        <v>0</v>
      </c>
      <c r="BE84" s="4"/>
      <c r="BT84" s="134" t="s">
        <v>81</v>
      </c>
      <c r="BV84" s="134" t="s">
        <v>74</v>
      </c>
      <c r="BW84" s="134" t="s">
        <v>169</v>
      </c>
      <c r="BX84" s="134" t="s">
        <v>166</v>
      </c>
      <c r="CL84" s="134" t="s">
        <v>19</v>
      </c>
    </row>
    <row r="85" s="4" customFormat="1" ht="23.25" customHeight="1">
      <c r="A85" s="125" t="s">
        <v>82</v>
      </c>
      <c r="B85" s="64"/>
      <c r="C85" s="126"/>
      <c r="D85" s="126"/>
      <c r="E85" s="127" t="s">
        <v>170</v>
      </c>
      <c r="F85" s="127"/>
      <c r="G85" s="127"/>
      <c r="H85" s="127"/>
      <c r="I85" s="127"/>
      <c r="J85" s="126"/>
      <c r="K85" s="127" t="s">
        <v>171</v>
      </c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8">
        <f>'TK ŠA20 - Napojení na ŠA20'!J32</f>
        <v>0</v>
      </c>
      <c r="AH85" s="126"/>
      <c r="AI85" s="126"/>
      <c r="AJ85" s="126"/>
      <c r="AK85" s="126"/>
      <c r="AL85" s="126"/>
      <c r="AM85" s="126"/>
      <c r="AN85" s="128">
        <f>SUM(AG85,AT85)</f>
        <v>0</v>
      </c>
      <c r="AO85" s="126"/>
      <c r="AP85" s="126"/>
      <c r="AQ85" s="129" t="s">
        <v>85</v>
      </c>
      <c r="AR85" s="66"/>
      <c r="AS85" s="130">
        <v>0</v>
      </c>
      <c r="AT85" s="131">
        <f>ROUND(SUM(AV85:AW85),2)</f>
        <v>0</v>
      </c>
      <c r="AU85" s="132">
        <f>'TK ŠA20 - Napojení na ŠA20'!P96</f>
        <v>0</v>
      </c>
      <c r="AV85" s="131">
        <f>'TK ŠA20 - Napojení na ŠA20'!J35</f>
        <v>0</v>
      </c>
      <c r="AW85" s="131">
        <f>'TK ŠA20 - Napojení na ŠA20'!J36</f>
        <v>0</v>
      </c>
      <c r="AX85" s="131">
        <f>'TK ŠA20 - Napojení na ŠA20'!J37</f>
        <v>0</v>
      </c>
      <c r="AY85" s="131">
        <f>'TK ŠA20 - Napojení na ŠA20'!J38</f>
        <v>0</v>
      </c>
      <c r="AZ85" s="131">
        <f>'TK ŠA20 - Napojení na ŠA20'!F35</f>
        <v>0</v>
      </c>
      <c r="BA85" s="131">
        <f>'TK ŠA20 - Napojení na ŠA20'!F36</f>
        <v>0</v>
      </c>
      <c r="BB85" s="131">
        <f>'TK ŠA20 - Napojení na ŠA20'!F37</f>
        <v>0</v>
      </c>
      <c r="BC85" s="131">
        <f>'TK ŠA20 - Napojení na ŠA20'!F38</f>
        <v>0</v>
      </c>
      <c r="BD85" s="133">
        <f>'TK ŠA20 - Napojení na ŠA20'!F39</f>
        <v>0</v>
      </c>
      <c r="BE85" s="4"/>
      <c r="BT85" s="134" t="s">
        <v>81</v>
      </c>
      <c r="BV85" s="134" t="s">
        <v>74</v>
      </c>
      <c r="BW85" s="134" t="s">
        <v>172</v>
      </c>
      <c r="BX85" s="134" t="s">
        <v>166</v>
      </c>
      <c r="CL85" s="134" t="s">
        <v>19</v>
      </c>
    </row>
    <row r="86" s="4" customFormat="1" ht="16.5" customHeight="1">
      <c r="A86" s="125" t="s">
        <v>82</v>
      </c>
      <c r="B86" s="64"/>
      <c r="C86" s="126"/>
      <c r="D86" s="126"/>
      <c r="E86" s="127" t="s">
        <v>173</v>
      </c>
      <c r="F86" s="127"/>
      <c r="G86" s="127"/>
      <c r="H86" s="127"/>
      <c r="I86" s="127"/>
      <c r="J86" s="126"/>
      <c r="K86" s="127" t="s">
        <v>174</v>
      </c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7"/>
      <c r="AE86" s="127"/>
      <c r="AF86" s="127"/>
      <c r="AG86" s="128">
        <f>'VŘ-A - Výtlačný řad A'!J32</f>
        <v>0</v>
      </c>
      <c r="AH86" s="126"/>
      <c r="AI86" s="126"/>
      <c r="AJ86" s="126"/>
      <c r="AK86" s="126"/>
      <c r="AL86" s="126"/>
      <c r="AM86" s="126"/>
      <c r="AN86" s="128">
        <f>SUM(AG86,AT86)</f>
        <v>0</v>
      </c>
      <c r="AO86" s="126"/>
      <c r="AP86" s="126"/>
      <c r="AQ86" s="129" t="s">
        <v>85</v>
      </c>
      <c r="AR86" s="66"/>
      <c r="AS86" s="130">
        <v>0</v>
      </c>
      <c r="AT86" s="131">
        <f>ROUND(SUM(AV86:AW86),2)</f>
        <v>0</v>
      </c>
      <c r="AU86" s="132">
        <f>'VŘ-A - Výtlačný řad A'!P104</f>
        <v>0</v>
      </c>
      <c r="AV86" s="131">
        <f>'VŘ-A - Výtlačný řad A'!J35</f>
        <v>0</v>
      </c>
      <c r="AW86" s="131">
        <f>'VŘ-A - Výtlačný řad A'!J36</f>
        <v>0</v>
      </c>
      <c r="AX86" s="131">
        <f>'VŘ-A - Výtlačný řad A'!J37</f>
        <v>0</v>
      </c>
      <c r="AY86" s="131">
        <f>'VŘ-A - Výtlačný řad A'!J38</f>
        <v>0</v>
      </c>
      <c r="AZ86" s="131">
        <f>'VŘ-A - Výtlačný řad A'!F35</f>
        <v>0</v>
      </c>
      <c r="BA86" s="131">
        <f>'VŘ-A - Výtlačný řad A'!F36</f>
        <v>0</v>
      </c>
      <c r="BB86" s="131">
        <f>'VŘ-A - Výtlačný řad A'!F37</f>
        <v>0</v>
      </c>
      <c r="BC86" s="131">
        <f>'VŘ-A - Výtlačný řad A'!F38</f>
        <v>0</v>
      </c>
      <c r="BD86" s="133">
        <f>'VŘ-A - Výtlačný řad A'!F39</f>
        <v>0</v>
      </c>
      <c r="BE86" s="4"/>
      <c r="BT86" s="134" t="s">
        <v>81</v>
      </c>
      <c r="BV86" s="134" t="s">
        <v>74</v>
      </c>
      <c r="BW86" s="134" t="s">
        <v>175</v>
      </c>
      <c r="BX86" s="134" t="s">
        <v>166</v>
      </c>
      <c r="CL86" s="134" t="s">
        <v>19</v>
      </c>
    </row>
    <row r="87" s="7" customFormat="1" ht="16.5" customHeight="1">
      <c r="A87" s="7"/>
      <c r="B87" s="112"/>
      <c r="C87" s="113"/>
      <c r="D87" s="114" t="s">
        <v>176</v>
      </c>
      <c r="E87" s="114"/>
      <c r="F87" s="114"/>
      <c r="G87" s="114"/>
      <c r="H87" s="114"/>
      <c r="I87" s="115"/>
      <c r="J87" s="114" t="s">
        <v>177</v>
      </c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6">
        <f>ROUND(SUM(AG88:AG97),2)</f>
        <v>0</v>
      </c>
      <c r="AH87" s="115"/>
      <c r="AI87" s="115"/>
      <c r="AJ87" s="115"/>
      <c r="AK87" s="115"/>
      <c r="AL87" s="115"/>
      <c r="AM87" s="115"/>
      <c r="AN87" s="117">
        <f>SUM(AG87,AT87)</f>
        <v>0</v>
      </c>
      <c r="AO87" s="115"/>
      <c r="AP87" s="115"/>
      <c r="AQ87" s="118" t="s">
        <v>78</v>
      </c>
      <c r="AR87" s="119"/>
      <c r="AS87" s="120">
        <f>ROUND(SUM(AS88:AS97),2)</f>
        <v>0</v>
      </c>
      <c r="AT87" s="121">
        <f>ROUND(SUM(AV87:AW87),2)</f>
        <v>0</v>
      </c>
      <c r="AU87" s="122">
        <f>ROUND(SUM(AU88:AU97),5)</f>
        <v>0</v>
      </c>
      <c r="AV87" s="121">
        <f>ROUND(AZ87*L29,2)</f>
        <v>0</v>
      </c>
      <c r="AW87" s="121">
        <f>ROUND(BA87*L30,2)</f>
        <v>0</v>
      </c>
      <c r="AX87" s="121">
        <f>ROUND(BB87*L29,2)</f>
        <v>0</v>
      </c>
      <c r="AY87" s="121">
        <f>ROUND(BC87*L30,2)</f>
        <v>0</v>
      </c>
      <c r="AZ87" s="121">
        <f>ROUND(SUM(AZ88:AZ97),2)</f>
        <v>0</v>
      </c>
      <c r="BA87" s="121">
        <f>ROUND(SUM(BA88:BA97),2)</f>
        <v>0</v>
      </c>
      <c r="BB87" s="121">
        <f>ROUND(SUM(BB88:BB97),2)</f>
        <v>0</v>
      </c>
      <c r="BC87" s="121">
        <f>ROUND(SUM(BC88:BC97),2)</f>
        <v>0</v>
      </c>
      <c r="BD87" s="123">
        <f>ROUND(SUM(BD88:BD97),2)</f>
        <v>0</v>
      </c>
      <c r="BE87" s="7"/>
      <c r="BS87" s="124" t="s">
        <v>71</v>
      </c>
      <c r="BT87" s="124" t="s">
        <v>79</v>
      </c>
      <c r="BV87" s="124" t="s">
        <v>74</v>
      </c>
      <c r="BW87" s="124" t="s">
        <v>178</v>
      </c>
      <c r="BX87" s="124" t="s">
        <v>5</v>
      </c>
      <c r="CL87" s="124" t="s">
        <v>19</v>
      </c>
      <c r="CM87" s="124" t="s">
        <v>81</v>
      </c>
    </row>
    <row r="88" s="4" customFormat="1" ht="16.5" customHeight="1">
      <c r="A88" s="125" t="s">
        <v>82</v>
      </c>
      <c r="B88" s="64"/>
      <c r="C88" s="126"/>
      <c r="D88" s="126"/>
      <c r="E88" s="127" t="s">
        <v>176</v>
      </c>
      <c r="F88" s="127"/>
      <c r="G88" s="127"/>
      <c r="H88" s="127"/>
      <c r="I88" s="127"/>
      <c r="J88" s="126"/>
      <c r="K88" s="127" t="s">
        <v>177</v>
      </c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8">
        <f>'SO 05 - ČOV'!J30</f>
        <v>0</v>
      </c>
      <c r="AH88" s="126"/>
      <c r="AI88" s="126"/>
      <c r="AJ88" s="126"/>
      <c r="AK88" s="126"/>
      <c r="AL88" s="126"/>
      <c r="AM88" s="126"/>
      <c r="AN88" s="128">
        <f>SUM(AG88,AT88)</f>
        <v>0</v>
      </c>
      <c r="AO88" s="126"/>
      <c r="AP88" s="126"/>
      <c r="AQ88" s="129" t="s">
        <v>85</v>
      </c>
      <c r="AR88" s="66"/>
      <c r="AS88" s="130">
        <v>0</v>
      </c>
      <c r="AT88" s="131">
        <f>ROUND(SUM(AV88:AW88),2)</f>
        <v>0</v>
      </c>
      <c r="AU88" s="132">
        <f>'SO 05 - ČOV'!P107</f>
        <v>0</v>
      </c>
      <c r="AV88" s="131">
        <f>'SO 05 - ČOV'!J33</f>
        <v>0</v>
      </c>
      <c r="AW88" s="131">
        <f>'SO 05 - ČOV'!J34</f>
        <v>0</v>
      </c>
      <c r="AX88" s="131">
        <f>'SO 05 - ČOV'!J35</f>
        <v>0</v>
      </c>
      <c r="AY88" s="131">
        <f>'SO 05 - ČOV'!J36</f>
        <v>0</v>
      </c>
      <c r="AZ88" s="131">
        <f>'SO 05 - ČOV'!F33</f>
        <v>0</v>
      </c>
      <c r="BA88" s="131">
        <f>'SO 05 - ČOV'!F34</f>
        <v>0</v>
      </c>
      <c r="BB88" s="131">
        <f>'SO 05 - ČOV'!F35</f>
        <v>0</v>
      </c>
      <c r="BC88" s="131">
        <f>'SO 05 - ČOV'!F36</f>
        <v>0</v>
      </c>
      <c r="BD88" s="133">
        <f>'SO 05 - ČOV'!F37</f>
        <v>0</v>
      </c>
      <c r="BE88" s="4"/>
      <c r="BT88" s="134" t="s">
        <v>81</v>
      </c>
      <c r="BU88" s="134" t="s">
        <v>179</v>
      </c>
      <c r="BV88" s="134" t="s">
        <v>74</v>
      </c>
      <c r="BW88" s="134" t="s">
        <v>178</v>
      </c>
      <c r="BX88" s="134" t="s">
        <v>5</v>
      </c>
      <c r="CL88" s="134" t="s">
        <v>19</v>
      </c>
      <c r="CM88" s="134" t="s">
        <v>81</v>
      </c>
    </row>
    <row r="89" s="4" customFormat="1" ht="16.5" customHeight="1">
      <c r="A89" s="125" t="s">
        <v>82</v>
      </c>
      <c r="B89" s="64"/>
      <c r="C89" s="126"/>
      <c r="D89" s="126"/>
      <c r="E89" s="127" t="s">
        <v>180</v>
      </c>
      <c r="F89" s="127"/>
      <c r="G89" s="127"/>
      <c r="H89" s="127"/>
      <c r="I89" s="127"/>
      <c r="J89" s="126"/>
      <c r="K89" s="127" t="s">
        <v>181</v>
      </c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28">
        <f>'BS - Biologické předčištění'!J32</f>
        <v>0</v>
      </c>
      <c r="AH89" s="126"/>
      <c r="AI89" s="126"/>
      <c r="AJ89" s="126"/>
      <c r="AK89" s="126"/>
      <c r="AL89" s="126"/>
      <c r="AM89" s="126"/>
      <c r="AN89" s="128">
        <f>SUM(AG89,AT89)</f>
        <v>0</v>
      </c>
      <c r="AO89" s="126"/>
      <c r="AP89" s="126"/>
      <c r="AQ89" s="129" t="s">
        <v>85</v>
      </c>
      <c r="AR89" s="66"/>
      <c r="AS89" s="130">
        <v>0</v>
      </c>
      <c r="AT89" s="131">
        <f>ROUND(SUM(AV89:AW89),2)</f>
        <v>0</v>
      </c>
      <c r="AU89" s="132">
        <f>'BS - Biologické předčištění'!P93</f>
        <v>0</v>
      </c>
      <c r="AV89" s="131">
        <f>'BS - Biologické předčištění'!J35</f>
        <v>0</v>
      </c>
      <c r="AW89" s="131">
        <f>'BS - Biologické předčištění'!J36</f>
        <v>0</v>
      </c>
      <c r="AX89" s="131">
        <f>'BS - Biologické předčištění'!J37</f>
        <v>0</v>
      </c>
      <c r="AY89" s="131">
        <f>'BS - Biologické předčištění'!J38</f>
        <v>0</v>
      </c>
      <c r="AZ89" s="131">
        <f>'BS - Biologické předčištění'!F35</f>
        <v>0</v>
      </c>
      <c r="BA89" s="131">
        <f>'BS - Biologické předčištění'!F36</f>
        <v>0</v>
      </c>
      <c r="BB89" s="131">
        <f>'BS - Biologické předčištění'!F37</f>
        <v>0</v>
      </c>
      <c r="BC89" s="131">
        <f>'BS - Biologické předčištění'!F38</f>
        <v>0</v>
      </c>
      <c r="BD89" s="133">
        <f>'BS - Biologické předčištění'!F39</f>
        <v>0</v>
      </c>
      <c r="BE89" s="4"/>
      <c r="BT89" s="134" t="s">
        <v>81</v>
      </c>
      <c r="BV89" s="134" t="s">
        <v>74</v>
      </c>
      <c r="BW89" s="134" t="s">
        <v>182</v>
      </c>
      <c r="BX89" s="134" t="s">
        <v>178</v>
      </c>
      <c r="CL89" s="134" t="s">
        <v>19</v>
      </c>
    </row>
    <row r="90" s="4" customFormat="1" ht="16.5" customHeight="1">
      <c r="A90" s="125" t="s">
        <v>82</v>
      </c>
      <c r="B90" s="64"/>
      <c r="C90" s="126"/>
      <c r="D90" s="126"/>
      <c r="E90" s="127" t="s">
        <v>183</v>
      </c>
      <c r="F90" s="127"/>
      <c r="G90" s="127"/>
      <c r="H90" s="127"/>
      <c r="I90" s="127"/>
      <c r="J90" s="126"/>
      <c r="K90" s="127" t="s">
        <v>184</v>
      </c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8">
        <f>'HP - Hrubé předčištění'!J32</f>
        <v>0</v>
      </c>
      <c r="AH90" s="126"/>
      <c r="AI90" s="126"/>
      <c r="AJ90" s="126"/>
      <c r="AK90" s="126"/>
      <c r="AL90" s="126"/>
      <c r="AM90" s="126"/>
      <c r="AN90" s="128">
        <f>SUM(AG90,AT90)</f>
        <v>0</v>
      </c>
      <c r="AO90" s="126"/>
      <c r="AP90" s="126"/>
      <c r="AQ90" s="129" t="s">
        <v>85</v>
      </c>
      <c r="AR90" s="66"/>
      <c r="AS90" s="130">
        <v>0</v>
      </c>
      <c r="AT90" s="131">
        <f>ROUND(SUM(AV90:AW90),2)</f>
        <v>0</v>
      </c>
      <c r="AU90" s="132">
        <f>'HP - Hrubé předčištění'!P90</f>
        <v>0</v>
      </c>
      <c r="AV90" s="131">
        <f>'HP - Hrubé předčištění'!J35</f>
        <v>0</v>
      </c>
      <c r="AW90" s="131">
        <f>'HP - Hrubé předčištění'!J36</f>
        <v>0</v>
      </c>
      <c r="AX90" s="131">
        <f>'HP - Hrubé předčištění'!J37</f>
        <v>0</v>
      </c>
      <c r="AY90" s="131">
        <f>'HP - Hrubé předčištění'!J38</f>
        <v>0</v>
      </c>
      <c r="AZ90" s="131">
        <f>'HP - Hrubé předčištění'!F35</f>
        <v>0</v>
      </c>
      <c r="BA90" s="131">
        <f>'HP - Hrubé předčištění'!F36</f>
        <v>0</v>
      </c>
      <c r="BB90" s="131">
        <f>'HP - Hrubé předčištění'!F37</f>
        <v>0</v>
      </c>
      <c r="BC90" s="131">
        <f>'HP - Hrubé předčištění'!F38</f>
        <v>0</v>
      </c>
      <c r="BD90" s="133">
        <f>'HP - Hrubé předčištění'!F39</f>
        <v>0</v>
      </c>
      <c r="BE90" s="4"/>
      <c r="BT90" s="134" t="s">
        <v>81</v>
      </c>
      <c r="BV90" s="134" t="s">
        <v>74</v>
      </c>
      <c r="BW90" s="134" t="s">
        <v>185</v>
      </c>
      <c r="BX90" s="134" t="s">
        <v>178</v>
      </c>
      <c r="CL90" s="134" t="s">
        <v>19</v>
      </c>
    </row>
    <row r="91" s="4" customFormat="1" ht="16.5" customHeight="1">
      <c r="A91" s="125" t="s">
        <v>82</v>
      </c>
      <c r="B91" s="64"/>
      <c r="C91" s="126"/>
      <c r="D91" s="126"/>
      <c r="E91" s="127" t="s">
        <v>186</v>
      </c>
      <c r="F91" s="127"/>
      <c r="G91" s="127"/>
      <c r="H91" s="127"/>
      <c r="I91" s="127"/>
      <c r="J91" s="126"/>
      <c r="K91" s="127" t="s">
        <v>187</v>
      </c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8">
        <f>'KJ - Kalová jímka'!J32</f>
        <v>0</v>
      </c>
      <c r="AH91" s="126"/>
      <c r="AI91" s="126"/>
      <c r="AJ91" s="126"/>
      <c r="AK91" s="126"/>
      <c r="AL91" s="126"/>
      <c r="AM91" s="126"/>
      <c r="AN91" s="128">
        <f>SUM(AG91,AT91)</f>
        <v>0</v>
      </c>
      <c r="AO91" s="126"/>
      <c r="AP91" s="126"/>
      <c r="AQ91" s="129" t="s">
        <v>85</v>
      </c>
      <c r="AR91" s="66"/>
      <c r="AS91" s="130">
        <v>0</v>
      </c>
      <c r="AT91" s="131">
        <f>ROUND(SUM(AV91:AW91),2)</f>
        <v>0</v>
      </c>
      <c r="AU91" s="132">
        <f>'KJ - Kalová jímka'!P91</f>
        <v>0</v>
      </c>
      <c r="AV91" s="131">
        <f>'KJ - Kalová jímka'!J35</f>
        <v>0</v>
      </c>
      <c r="AW91" s="131">
        <f>'KJ - Kalová jímka'!J36</f>
        <v>0</v>
      </c>
      <c r="AX91" s="131">
        <f>'KJ - Kalová jímka'!J37</f>
        <v>0</v>
      </c>
      <c r="AY91" s="131">
        <f>'KJ - Kalová jímka'!J38</f>
        <v>0</v>
      </c>
      <c r="AZ91" s="131">
        <f>'KJ - Kalová jímka'!F35</f>
        <v>0</v>
      </c>
      <c r="BA91" s="131">
        <f>'KJ - Kalová jímka'!F36</f>
        <v>0</v>
      </c>
      <c r="BB91" s="131">
        <f>'KJ - Kalová jímka'!F37</f>
        <v>0</v>
      </c>
      <c r="BC91" s="131">
        <f>'KJ - Kalová jímka'!F38</f>
        <v>0</v>
      </c>
      <c r="BD91" s="133">
        <f>'KJ - Kalová jímka'!F39</f>
        <v>0</v>
      </c>
      <c r="BE91" s="4"/>
      <c r="BT91" s="134" t="s">
        <v>81</v>
      </c>
      <c r="BV91" s="134" t="s">
        <v>74</v>
      </c>
      <c r="BW91" s="134" t="s">
        <v>188</v>
      </c>
      <c r="BX91" s="134" t="s">
        <v>178</v>
      </c>
      <c r="CL91" s="134" t="s">
        <v>19</v>
      </c>
    </row>
    <row r="92" s="4" customFormat="1" ht="16.5" customHeight="1">
      <c r="A92" s="125" t="s">
        <v>82</v>
      </c>
      <c r="B92" s="64"/>
      <c r="C92" s="126"/>
      <c r="D92" s="126"/>
      <c r="E92" s="127" t="s">
        <v>189</v>
      </c>
      <c r="F92" s="127"/>
      <c r="G92" s="127"/>
      <c r="H92" s="127"/>
      <c r="I92" s="127"/>
      <c r="J92" s="126"/>
      <c r="K92" s="127" t="s">
        <v>190</v>
      </c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8">
        <f>'PŽ - Šachta pro Parshellů...'!J32</f>
        <v>0</v>
      </c>
      <c r="AH92" s="126"/>
      <c r="AI92" s="126"/>
      <c r="AJ92" s="126"/>
      <c r="AK92" s="126"/>
      <c r="AL92" s="126"/>
      <c r="AM92" s="126"/>
      <c r="AN92" s="128">
        <f>SUM(AG92,AT92)</f>
        <v>0</v>
      </c>
      <c r="AO92" s="126"/>
      <c r="AP92" s="126"/>
      <c r="AQ92" s="129" t="s">
        <v>85</v>
      </c>
      <c r="AR92" s="66"/>
      <c r="AS92" s="130">
        <v>0</v>
      </c>
      <c r="AT92" s="131">
        <f>ROUND(SUM(AV92:AW92),2)</f>
        <v>0</v>
      </c>
      <c r="AU92" s="132">
        <f>'PŽ - Šachta pro Parshellů...'!P91</f>
        <v>0</v>
      </c>
      <c r="AV92" s="131">
        <f>'PŽ - Šachta pro Parshellů...'!J35</f>
        <v>0</v>
      </c>
      <c r="AW92" s="131">
        <f>'PŽ - Šachta pro Parshellů...'!J36</f>
        <v>0</v>
      </c>
      <c r="AX92" s="131">
        <f>'PŽ - Šachta pro Parshellů...'!J37</f>
        <v>0</v>
      </c>
      <c r="AY92" s="131">
        <f>'PŽ - Šachta pro Parshellů...'!J38</f>
        <v>0</v>
      </c>
      <c r="AZ92" s="131">
        <f>'PŽ - Šachta pro Parshellů...'!F35</f>
        <v>0</v>
      </c>
      <c r="BA92" s="131">
        <f>'PŽ - Šachta pro Parshellů...'!F36</f>
        <v>0</v>
      </c>
      <c r="BB92" s="131">
        <f>'PŽ - Šachta pro Parshellů...'!F37</f>
        <v>0</v>
      </c>
      <c r="BC92" s="131">
        <f>'PŽ - Šachta pro Parshellů...'!F38</f>
        <v>0</v>
      </c>
      <c r="BD92" s="133">
        <f>'PŽ - Šachta pro Parshellů...'!F39</f>
        <v>0</v>
      </c>
      <c r="BE92" s="4"/>
      <c r="BT92" s="134" t="s">
        <v>81</v>
      </c>
      <c r="BV92" s="134" t="s">
        <v>74</v>
      </c>
      <c r="BW92" s="134" t="s">
        <v>191</v>
      </c>
      <c r="BX92" s="134" t="s">
        <v>178</v>
      </c>
      <c r="CL92" s="134" t="s">
        <v>19</v>
      </c>
    </row>
    <row r="93" s="4" customFormat="1" ht="16.5" customHeight="1">
      <c r="A93" s="125" t="s">
        <v>82</v>
      </c>
      <c r="B93" s="64"/>
      <c r="C93" s="126"/>
      <c r="D93" s="126"/>
      <c r="E93" s="127" t="s">
        <v>192</v>
      </c>
      <c r="F93" s="127"/>
      <c r="G93" s="127"/>
      <c r="H93" s="127"/>
      <c r="I93" s="127"/>
      <c r="J93" s="126"/>
      <c r="K93" s="127" t="s">
        <v>193</v>
      </c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127"/>
      <c r="AG93" s="128">
        <f>'RŠ - Regulační šachta'!J32</f>
        <v>0</v>
      </c>
      <c r="AH93" s="126"/>
      <c r="AI93" s="126"/>
      <c r="AJ93" s="126"/>
      <c r="AK93" s="126"/>
      <c r="AL93" s="126"/>
      <c r="AM93" s="126"/>
      <c r="AN93" s="128">
        <f>SUM(AG93,AT93)</f>
        <v>0</v>
      </c>
      <c r="AO93" s="126"/>
      <c r="AP93" s="126"/>
      <c r="AQ93" s="129" t="s">
        <v>85</v>
      </c>
      <c r="AR93" s="66"/>
      <c r="AS93" s="130">
        <v>0</v>
      </c>
      <c r="AT93" s="131">
        <f>ROUND(SUM(AV93:AW93),2)</f>
        <v>0</v>
      </c>
      <c r="AU93" s="132">
        <f>'RŠ - Regulační šachta'!P90</f>
        <v>0</v>
      </c>
      <c r="AV93" s="131">
        <f>'RŠ - Regulační šachta'!J35</f>
        <v>0</v>
      </c>
      <c r="AW93" s="131">
        <f>'RŠ - Regulační šachta'!J36</f>
        <v>0</v>
      </c>
      <c r="AX93" s="131">
        <f>'RŠ - Regulační šachta'!J37</f>
        <v>0</v>
      </c>
      <c r="AY93" s="131">
        <f>'RŠ - Regulační šachta'!J38</f>
        <v>0</v>
      </c>
      <c r="AZ93" s="131">
        <f>'RŠ - Regulační šachta'!F35</f>
        <v>0</v>
      </c>
      <c r="BA93" s="131">
        <f>'RŠ - Regulační šachta'!F36</f>
        <v>0</v>
      </c>
      <c r="BB93" s="131">
        <f>'RŠ - Regulační šachta'!F37</f>
        <v>0</v>
      </c>
      <c r="BC93" s="131">
        <f>'RŠ - Regulační šachta'!F38</f>
        <v>0</v>
      </c>
      <c r="BD93" s="133">
        <f>'RŠ - Regulační šachta'!F39</f>
        <v>0</v>
      </c>
      <c r="BE93" s="4"/>
      <c r="BT93" s="134" t="s">
        <v>81</v>
      </c>
      <c r="BV93" s="134" t="s">
        <v>74</v>
      </c>
      <c r="BW93" s="134" t="s">
        <v>194</v>
      </c>
      <c r="BX93" s="134" t="s">
        <v>178</v>
      </c>
      <c r="CL93" s="134" t="s">
        <v>19</v>
      </c>
    </row>
    <row r="94" s="4" customFormat="1" ht="16.5" customHeight="1">
      <c r="A94" s="125" t="s">
        <v>82</v>
      </c>
      <c r="B94" s="64"/>
      <c r="C94" s="126"/>
      <c r="D94" s="126"/>
      <c r="E94" s="127" t="s">
        <v>195</v>
      </c>
      <c r="F94" s="127"/>
      <c r="G94" s="127"/>
      <c r="H94" s="127"/>
      <c r="I94" s="127"/>
      <c r="J94" s="126"/>
      <c r="K94" s="127" t="s">
        <v>196</v>
      </c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28">
        <f>'SŽ - Deska pod nádrž síra...'!J32</f>
        <v>0</v>
      </c>
      <c r="AH94" s="126"/>
      <c r="AI94" s="126"/>
      <c r="AJ94" s="126"/>
      <c r="AK94" s="126"/>
      <c r="AL94" s="126"/>
      <c r="AM94" s="126"/>
      <c r="AN94" s="128">
        <f>SUM(AG94,AT94)</f>
        <v>0</v>
      </c>
      <c r="AO94" s="126"/>
      <c r="AP94" s="126"/>
      <c r="AQ94" s="129" t="s">
        <v>85</v>
      </c>
      <c r="AR94" s="66"/>
      <c r="AS94" s="130">
        <v>0</v>
      </c>
      <c r="AT94" s="131">
        <f>ROUND(SUM(AV94:AW94),2)</f>
        <v>0</v>
      </c>
      <c r="AU94" s="132">
        <f>'SŽ - Deska pod nádrž síra...'!P90</f>
        <v>0</v>
      </c>
      <c r="AV94" s="131">
        <f>'SŽ - Deska pod nádrž síra...'!J35</f>
        <v>0</v>
      </c>
      <c r="AW94" s="131">
        <f>'SŽ - Deska pod nádrž síra...'!J36</f>
        <v>0</v>
      </c>
      <c r="AX94" s="131">
        <f>'SŽ - Deska pod nádrž síra...'!J37</f>
        <v>0</v>
      </c>
      <c r="AY94" s="131">
        <f>'SŽ - Deska pod nádrž síra...'!J38</f>
        <v>0</v>
      </c>
      <c r="AZ94" s="131">
        <f>'SŽ - Deska pod nádrž síra...'!F35</f>
        <v>0</v>
      </c>
      <c r="BA94" s="131">
        <f>'SŽ - Deska pod nádrž síra...'!F36</f>
        <v>0</v>
      </c>
      <c r="BB94" s="131">
        <f>'SŽ - Deska pod nádrž síra...'!F37</f>
        <v>0</v>
      </c>
      <c r="BC94" s="131">
        <f>'SŽ - Deska pod nádrž síra...'!F38</f>
        <v>0</v>
      </c>
      <c r="BD94" s="133">
        <f>'SŽ - Deska pod nádrž síra...'!F39</f>
        <v>0</v>
      </c>
      <c r="BE94" s="4"/>
      <c r="BT94" s="134" t="s">
        <v>81</v>
      </c>
      <c r="BV94" s="134" t="s">
        <v>74</v>
      </c>
      <c r="BW94" s="134" t="s">
        <v>197</v>
      </c>
      <c r="BX94" s="134" t="s">
        <v>178</v>
      </c>
      <c r="CL94" s="134" t="s">
        <v>19</v>
      </c>
    </row>
    <row r="95" s="4" customFormat="1" ht="16.5" customHeight="1">
      <c r="A95" s="125" t="s">
        <v>82</v>
      </c>
      <c r="B95" s="64"/>
      <c r="C95" s="126"/>
      <c r="D95" s="126"/>
      <c r="E95" s="127" t="s">
        <v>198</v>
      </c>
      <c r="F95" s="127"/>
      <c r="G95" s="127"/>
      <c r="H95" s="127"/>
      <c r="I95" s="127"/>
      <c r="J95" s="126"/>
      <c r="K95" s="127" t="s">
        <v>199</v>
      </c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8">
        <f>'VČS - Vstupní čerpací sta...'!J32</f>
        <v>0</v>
      </c>
      <c r="AH95" s="126"/>
      <c r="AI95" s="126"/>
      <c r="AJ95" s="126"/>
      <c r="AK95" s="126"/>
      <c r="AL95" s="126"/>
      <c r="AM95" s="126"/>
      <c r="AN95" s="128">
        <f>SUM(AG95,AT95)</f>
        <v>0</v>
      </c>
      <c r="AO95" s="126"/>
      <c r="AP95" s="126"/>
      <c r="AQ95" s="129" t="s">
        <v>85</v>
      </c>
      <c r="AR95" s="66"/>
      <c r="AS95" s="130">
        <v>0</v>
      </c>
      <c r="AT95" s="131">
        <f>ROUND(SUM(AV95:AW95),2)</f>
        <v>0</v>
      </c>
      <c r="AU95" s="132">
        <f>'VČS - Vstupní čerpací sta...'!P101</f>
        <v>0</v>
      </c>
      <c r="AV95" s="131">
        <f>'VČS - Vstupní čerpací sta...'!J35</f>
        <v>0</v>
      </c>
      <c r="AW95" s="131">
        <f>'VČS - Vstupní čerpací sta...'!J36</f>
        <v>0</v>
      </c>
      <c r="AX95" s="131">
        <f>'VČS - Vstupní čerpací sta...'!J37</f>
        <v>0</v>
      </c>
      <c r="AY95" s="131">
        <f>'VČS - Vstupní čerpací sta...'!J38</f>
        <v>0</v>
      </c>
      <c r="AZ95" s="131">
        <f>'VČS - Vstupní čerpací sta...'!F35</f>
        <v>0</v>
      </c>
      <c r="BA95" s="131">
        <f>'VČS - Vstupní čerpací sta...'!F36</f>
        <v>0</v>
      </c>
      <c r="BB95" s="131">
        <f>'VČS - Vstupní čerpací sta...'!F37</f>
        <v>0</v>
      </c>
      <c r="BC95" s="131">
        <f>'VČS - Vstupní čerpací sta...'!F38</f>
        <v>0</v>
      </c>
      <c r="BD95" s="133">
        <f>'VČS - Vstupní čerpací sta...'!F39</f>
        <v>0</v>
      </c>
      <c r="BE95" s="4"/>
      <c r="BT95" s="134" t="s">
        <v>81</v>
      </c>
      <c r="BV95" s="134" t="s">
        <v>74</v>
      </c>
      <c r="BW95" s="134" t="s">
        <v>200</v>
      </c>
      <c r="BX95" s="134" t="s">
        <v>178</v>
      </c>
      <c r="CL95" s="134" t="s">
        <v>19</v>
      </c>
    </row>
    <row r="96" s="4" customFormat="1" ht="16.5" customHeight="1">
      <c r="A96" s="125" t="s">
        <v>82</v>
      </c>
      <c r="B96" s="64"/>
      <c r="C96" s="126"/>
      <c r="D96" s="126"/>
      <c r="E96" s="127" t="s">
        <v>201</v>
      </c>
      <c r="F96" s="127"/>
      <c r="G96" s="127"/>
      <c r="H96" s="127"/>
      <c r="I96" s="127"/>
      <c r="J96" s="126"/>
      <c r="K96" s="127" t="s">
        <v>202</v>
      </c>
      <c r="L96" s="127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127"/>
      <c r="Z96" s="127"/>
      <c r="AA96" s="127"/>
      <c r="AB96" s="127"/>
      <c r="AC96" s="127"/>
      <c r="AD96" s="127"/>
      <c r="AE96" s="127"/>
      <c r="AF96" s="127"/>
      <c r="AG96" s="128">
        <f>'Venky - Venkovní úpravy o...'!J32</f>
        <v>0</v>
      </c>
      <c r="AH96" s="126"/>
      <c r="AI96" s="126"/>
      <c r="AJ96" s="126"/>
      <c r="AK96" s="126"/>
      <c r="AL96" s="126"/>
      <c r="AM96" s="126"/>
      <c r="AN96" s="128">
        <f>SUM(AG96,AT96)</f>
        <v>0</v>
      </c>
      <c r="AO96" s="126"/>
      <c r="AP96" s="126"/>
      <c r="AQ96" s="129" t="s">
        <v>85</v>
      </c>
      <c r="AR96" s="66"/>
      <c r="AS96" s="130">
        <v>0</v>
      </c>
      <c r="AT96" s="131">
        <f>ROUND(SUM(AV96:AW96),2)</f>
        <v>0</v>
      </c>
      <c r="AU96" s="132">
        <f>'Venky - Venkovní úpravy o...'!P93</f>
        <v>0</v>
      </c>
      <c r="AV96" s="131">
        <f>'Venky - Venkovní úpravy o...'!J35</f>
        <v>0</v>
      </c>
      <c r="AW96" s="131">
        <f>'Venky - Venkovní úpravy o...'!J36</f>
        <v>0</v>
      </c>
      <c r="AX96" s="131">
        <f>'Venky - Venkovní úpravy o...'!J37</f>
        <v>0</v>
      </c>
      <c r="AY96" s="131">
        <f>'Venky - Venkovní úpravy o...'!J38</f>
        <v>0</v>
      </c>
      <c r="AZ96" s="131">
        <f>'Venky - Venkovní úpravy o...'!F35</f>
        <v>0</v>
      </c>
      <c r="BA96" s="131">
        <f>'Venky - Venkovní úpravy o...'!F36</f>
        <v>0</v>
      </c>
      <c r="BB96" s="131">
        <f>'Venky - Venkovní úpravy o...'!F37</f>
        <v>0</v>
      </c>
      <c r="BC96" s="131">
        <f>'Venky - Venkovní úpravy o...'!F38</f>
        <v>0</v>
      </c>
      <c r="BD96" s="133">
        <f>'Venky - Venkovní úpravy o...'!F39</f>
        <v>0</v>
      </c>
      <c r="BE96" s="4"/>
      <c r="BT96" s="134" t="s">
        <v>81</v>
      </c>
      <c r="BV96" s="134" t="s">
        <v>74</v>
      </c>
      <c r="BW96" s="134" t="s">
        <v>203</v>
      </c>
      <c r="BX96" s="134" t="s">
        <v>178</v>
      </c>
      <c r="CL96" s="134" t="s">
        <v>19</v>
      </c>
    </row>
    <row r="97" s="4" customFormat="1" ht="16.5" customHeight="1">
      <c r="A97" s="125" t="s">
        <v>82</v>
      </c>
      <c r="B97" s="64"/>
      <c r="C97" s="126"/>
      <c r="D97" s="126"/>
      <c r="E97" s="127" t="s">
        <v>204</v>
      </c>
      <c r="F97" s="127"/>
      <c r="G97" s="127"/>
      <c r="H97" s="127"/>
      <c r="I97" s="127"/>
      <c r="J97" s="126"/>
      <c r="K97" s="127" t="s">
        <v>205</v>
      </c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7"/>
      <c r="AE97" s="127"/>
      <c r="AF97" s="127"/>
      <c r="AG97" s="128">
        <f>'VO - Výústní objekt'!J32</f>
        <v>0</v>
      </c>
      <c r="AH97" s="126"/>
      <c r="AI97" s="126"/>
      <c r="AJ97" s="126"/>
      <c r="AK97" s="126"/>
      <c r="AL97" s="126"/>
      <c r="AM97" s="126"/>
      <c r="AN97" s="128">
        <f>SUM(AG97,AT97)</f>
        <v>0</v>
      </c>
      <c r="AO97" s="126"/>
      <c r="AP97" s="126"/>
      <c r="AQ97" s="129" t="s">
        <v>85</v>
      </c>
      <c r="AR97" s="66"/>
      <c r="AS97" s="130">
        <v>0</v>
      </c>
      <c r="AT97" s="131">
        <f>ROUND(SUM(AV97:AW97),2)</f>
        <v>0</v>
      </c>
      <c r="AU97" s="132">
        <f>'VO - Výústní objekt'!P90</f>
        <v>0</v>
      </c>
      <c r="AV97" s="131">
        <f>'VO - Výústní objekt'!J35</f>
        <v>0</v>
      </c>
      <c r="AW97" s="131">
        <f>'VO - Výústní objekt'!J36</f>
        <v>0</v>
      </c>
      <c r="AX97" s="131">
        <f>'VO - Výústní objekt'!J37</f>
        <v>0</v>
      </c>
      <c r="AY97" s="131">
        <f>'VO - Výústní objekt'!J38</f>
        <v>0</v>
      </c>
      <c r="AZ97" s="131">
        <f>'VO - Výústní objekt'!F35</f>
        <v>0</v>
      </c>
      <c r="BA97" s="131">
        <f>'VO - Výústní objekt'!F36</f>
        <v>0</v>
      </c>
      <c r="BB97" s="131">
        <f>'VO - Výústní objekt'!F37</f>
        <v>0</v>
      </c>
      <c r="BC97" s="131">
        <f>'VO - Výústní objekt'!F38</f>
        <v>0</v>
      </c>
      <c r="BD97" s="133">
        <f>'VO - Výústní objekt'!F39</f>
        <v>0</v>
      </c>
      <c r="BE97" s="4"/>
      <c r="BT97" s="134" t="s">
        <v>81</v>
      </c>
      <c r="BV97" s="134" t="s">
        <v>74</v>
      </c>
      <c r="BW97" s="134" t="s">
        <v>206</v>
      </c>
      <c r="BX97" s="134" t="s">
        <v>178</v>
      </c>
      <c r="CL97" s="134" t="s">
        <v>19</v>
      </c>
    </row>
    <row r="98" s="7" customFormat="1" ht="16.5" customHeight="1">
      <c r="A98" s="7"/>
      <c r="B98" s="112"/>
      <c r="C98" s="113"/>
      <c r="D98" s="114" t="s">
        <v>207</v>
      </c>
      <c r="E98" s="114"/>
      <c r="F98" s="114"/>
      <c r="G98" s="114"/>
      <c r="H98" s="114"/>
      <c r="I98" s="115"/>
      <c r="J98" s="114" t="s">
        <v>208</v>
      </c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6">
        <f>ROUND(AG99,2)</f>
        <v>0</v>
      </c>
      <c r="AH98" s="115"/>
      <c r="AI98" s="115"/>
      <c r="AJ98" s="115"/>
      <c r="AK98" s="115"/>
      <c r="AL98" s="115"/>
      <c r="AM98" s="115"/>
      <c r="AN98" s="117">
        <f>SUM(AG98,AT98)</f>
        <v>0</v>
      </c>
      <c r="AO98" s="115"/>
      <c r="AP98" s="115"/>
      <c r="AQ98" s="118" t="s">
        <v>78</v>
      </c>
      <c r="AR98" s="119"/>
      <c r="AS98" s="120">
        <f>ROUND(AS99,2)</f>
        <v>0</v>
      </c>
      <c r="AT98" s="121">
        <f>ROUND(SUM(AV98:AW98),2)</f>
        <v>0</v>
      </c>
      <c r="AU98" s="122">
        <f>ROUND(AU99,5)</f>
        <v>0</v>
      </c>
      <c r="AV98" s="121">
        <f>ROUND(AZ98*L29,2)</f>
        <v>0</v>
      </c>
      <c r="AW98" s="121">
        <f>ROUND(BA98*L30,2)</f>
        <v>0</v>
      </c>
      <c r="AX98" s="121">
        <f>ROUND(BB98*L29,2)</f>
        <v>0</v>
      </c>
      <c r="AY98" s="121">
        <f>ROUND(BC98*L30,2)</f>
        <v>0</v>
      </c>
      <c r="AZ98" s="121">
        <f>ROUND(AZ99,2)</f>
        <v>0</v>
      </c>
      <c r="BA98" s="121">
        <f>ROUND(BA99,2)</f>
        <v>0</v>
      </c>
      <c r="BB98" s="121">
        <f>ROUND(BB99,2)</f>
        <v>0</v>
      </c>
      <c r="BC98" s="121">
        <f>ROUND(BC99,2)</f>
        <v>0</v>
      </c>
      <c r="BD98" s="123">
        <f>ROUND(BD99,2)</f>
        <v>0</v>
      </c>
      <c r="BE98" s="7"/>
      <c r="BS98" s="124" t="s">
        <v>71</v>
      </c>
      <c r="BT98" s="124" t="s">
        <v>79</v>
      </c>
      <c r="BU98" s="124" t="s">
        <v>73</v>
      </c>
      <c r="BV98" s="124" t="s">
        <v>74</v>
      </c>
      <c r="BW98" s="124" t="s">
        <v>209</v>
      </c>
      <c r="BX98" s="124" t="s">
        <v>5</v>
      </c>
      <c r="CL98" s="124" t="s">
        <v>19</v>
      </c>
      <c r="CM98" s="124" t="s">
        <v>81</v>
      </c>
    </row>
    <row r="99" s="4" customFormat="1" ht="23.25" customHeight="1">
      <c r="A99" s="125" t="s">
        <v>82</v>
      </c>
      <c r="B99" s="64"/>
      <c r="C99" s="126"/>
      <c r="D99" s="126"/>
      <c r="E99" s="127" t="s">
        <v>210</v>
      </c>
      <c r="F99" s="127"/>
      <c r="G99" s="127"/>
      <c r="H99" s="127"/>
      <c r="I99" s="127"/>
      <c r="J99" s="126"/>
      <c r="K99" s="127" t="s">
        <v>211</v>
      </c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27"/>
      <c r="AC99" s="127"/>
      <c r="AD99" s="127"/>
      <c r="AE99" s="127"/>
      <c r="AF99" s="127"/>
      <c r="AG99" s="128">
        <f>'Vod ČOV - Vodovodní přípo...'!J32</f>
        <v>0</v>
      </c>
      <c r="AH99" s="126"/>
      <c r="AI99" s="126"/>
      <c r="AJ99" s="126"/>
      <c r="AK99" s="126"/>
      <c r="AL99" s="126"/>
      <c r="AM99" s="126"/>
      <c r="AN99" s="128">
        <f>SUM(AG99,AT99)</f>
        <v>0</v>
      </c>
      <c r="AO99" s="126"/>
      <c r="AP99" s="126"/>
      <c r="AQ99" s="129" t="s">
        <v>85</v>
      </c>
      <c r="AR99" s="66"/>
      <c r="AS99" s="130">
        <v>0</v>
      </c>
      <c r="AT99" s="131">
        <f>ROUND(SUM(AV99:AW99),2)</f>
        <v>0</v>
      </c>
      <c r="AU99" s="132">
        <f>'Vod ČOV - Vodovodní přípo...'!P104</f>
        <v>0</v>
      </c>
      <c r="AV99" s="131">
        <f>'Vod ČOV - Vodovodní přípo...'!J35</f>
        <v>0</v>
      </c>
      <c r="AW99" s="131">
        <f>'Vod ČOV - Vodovodní přípo...'!J36</f>
        <v>0</v>
      </c>
      <c r="AX99" s="131">
        <f>'Vod ČOV - Vodovodní přípo...'!J37</f>
        <v>0</v>
      </c>
      <c r="AY99" s="131">
        <f>'Vod ČOV - Vodovodní přípo...'!J38</f>
        <v>0</v>
      </c>
      <c r="AZ99" s="131">
        <f>'Vod ČOV - Vodovodní přípo...'!F35</f>
        <v>0</v>
      </c>
      <c r="BA99" s="131">
        <f>'Vod ČOV - Vodovodní přípo...'!F36</f>
        <v>0</v>
      </c>
      <c r="BB99" s="131">
        <f>'Vod ČOV - Vodovodní přípo...'!F37</f>
        <v>0</v>
      </c>
      <c r="BC99" s="131">
        <f>'Vod ČOV - Vodovodní přípo...'!F38</f>
        <v>0</v>
      </c>
      <c r="BD99" s="133">
        <f>'Vod ČOV - Vodovodní přípo...'!F39</f>
        <v>0</v>
      </c>
      <c r="BE99" s="4"/>
      <c r="BT99" s="134" t="s">
        <v>81</v>
      </c>
      <c r="BV99" s="134" t="s">
        <v>74</v>
      </c>
      <c r="BW99" s="134" t="s">
        <v>212</v>
      </c>
      <c r="BX99" s="134" t="s">
        <v>209</v>
      </c>
      <c r="CL99" s="134" t="s">
        <v>19</v>
      </c>
    </row>
    <row r="100" s="7" customFormat="1" ht="16.5" customHeight="1">
      <c r="A100" s="125" t="s">
        <v>82</v>
      </c>
      <c r="B100" s="112"/>
      <c r="C100" s="113"/>
      <c r="D100" s="114" t="s">
        <v>213</v>
      </c>
      <c r="E100" s="114"/>
      <c r="F100" s="114"/>
      <c r="G100" s="114"/>
      <c r="H100" s="114"/>
      <c r="I100" s="115"/>
      <c r="J100" s="114" t="s">
        <v>214</v>
      </c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7">
        <f>'VRN - Vedlejší náklady'!J30</f>
        <v>0</v>
      </c>
      <c r="AH100" s="115"/>
      <c r="AI100" s="115"/>
      <c r="AJ100" s="115"/>
      <c r="AK100" s="115"/>
      <c r="AL100" s="115"/>
      <c r="AM100" s="115"/>
      <c r="AN100" s="117">
        <f>SUM(AG100,AT100)</f>
        <v>0</v>
      </c>
      <c r="AO100" s="115"/>
      <c r="AP100" s="115"/>
      <c r="AQ100" s="118" t="s">
        <v>78</v>
      </c>
      <c r="AR100" s="119"/>
      <c r="AS100" s="135">
        <v>0</v>
      </c>
      <c r="AT100" s="136">
        <f>ROUND(SUM(AV100:AW100),2)</f>
        <v>0</v>
      </c>
      <c r="AU100" s="137">
        <f>'VRN - Vedlejší náklady'!P80</f>
        <v>0</v>
      </c>
      <c r="AV100" s="136">
        <f>'VRN - Vedlejší náklady'!J33</f>
        <v>0</v>
      </c>
      <c r="AW100" s="136">
        <f>'VRN - Vedlejší náklady'!J34</f>
        <v>0</v>
      </c>
      <c r="AX100" s="136">
        <f>'VRN - Vedlejší náklady'!J35</f>
        <v>0</v>
      </c>
      <c r="AY100" s="136">
        <f>'VRN - Vedlejší náklady'!J36</f>
        <v>0</v>
      </c>
      <c r="AZ100" s="136">
        <f>'VRN - Vedlejší náklady'!F33</f>
        <v>0</v>
      </c>
      <c r="BA100" s="136">
        <f>'VRN - Vedlejší náklady'!F34</f>
        <v>0</v>
      </c>
      <c r="BB100" s="136">
        <f>'VRN - Vedlejší náklady'!F35</f>
        <v>0</v>
      </c>
      <c r="BC100" s="136">
        <f>'VRN - Vedlejší náklady'!F36</f>
        <v>0</v>
      </c>
      <c r="BD100" s="138">
        <f>'VRN - Vedlejší náklady'!F37</f>
        <v>0</v>
      </c>
      <c r="BE100" s="7"/>
      <c r="BT100" s="124" t="s">
        <v>79</v>
      </c>
      <c r="BV100" s="124" t="s">
        <v>74</v>
      </c>
      <c r="BW100" s="124" t="s">
        <v>215</v>
      </c>
      <c r="BX100" s="124" t="s">
        <v>5</v>
      </c>
      <c r="CL100" s="124" t="s">
        <v>19</v>
      </c>
      <c r="CM100" s="124" t="s">
        <v>81</v>
      </c>
    </row>
    <row r="101" s="2" customFormat="1" ht="30" customHeight="1">
      <c r="A101" s="39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5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="2" customFormat="1" ht="6.96" customHeight="1">
      <c r="A102" s="39"/>
      <c r="B102" s="60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45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</sheetData>
  <sheetProtection sheet="1" formatColumns="0" formatRows="0" objects="1" scenarios="1" spinCount="100000" saltValue="iwmcRlzERCFFcpOS466/KtFFPf6jYVAhXIZGet6bbx/aSjC/QnzjUIW2Un0SXr1FOMYMSYi02w5+KG0csm632g==" hashValue="oRvE4YYGfKONzZuPm+wwc5+D9YXPv+riSu7c44+o7Up+bL2CDUttua8ENhCPWYQ2jI79xelbY/5T7OfqCrN9Lg==" algorithmName="SHA-512" password="CC35"/>
  <mergeCells count="222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61:AM61"/>
    <mergeCell ref="AN61:AP61"/>
    <mergeCell ref="AN62:AP62"/>
    <mergeCell ref="AG62:AM62"/>
    <mergeCell ref="AN63:AP63"/>
    <mergeCell ref="AG63:AM63"/>
    <mergeCell ref="AN64:AP64"/>
    <mergeCell ref="AG64:AM64"/>
    <mergeCell ref="AN65:AP65"/>
    <mergeCell ref="AG65:AM65"/>
    <mergeCell ref="AN66:AP66"/>
    <mergeCell ref="AG66:AM66"/>
    <mergeCell ref="AN67:AP67"/>
    <mergeCell ref="AG67:AM67"/>
    <mergeCell ref="AG68:AM68"/>
    <mergeCell ref="AN68:AP68"/>
    <mergeCell ref="AN69:AP69"/>
    <mergeCell ref="AG69:AM69"/>
    <mergeCell ref="AN70:AP70"/>
    <mergeCell ref="AG70:AM70"/>
    <mergeCell ref="AN71:AP71"/>
    <mergeCell ref="AG71:AM71"/>
    <mergeCell ref="AN72:AP72"/>
    <mergeCell ref="AG72:AM72"/>
    <mergeCell ref="AN73:AP73"/>
    <mergeCell ref="AG73:AM73"/>
    <mergeCell ref="AN74:AP74"/>
    <mergeCell ref="AG74:AM74"/>
    <mergeCell ref="AN75:AP75"/>
    <mergeCell ref="AG75:AM75"/>
    <mergeCell ref="AN76:AP76"/>
    <mergeCell ref="AG76:AM76"/>
    <mergeCell ref="AG77:AM77"/>
    <mergeCell ref="AN77:AP77"/>
    <mergeCell ref="AN78:AP78"/>
    <mergeCell ref="AG78:AM78"/>
    <mergeCell ref="AG79:AM79"/>
    <mergeCell ref="AN79:AP79"/>
    <mergeCell ref="AG80:AM80"/>
    <mergeCell ref="AN80:AP80"/>
    <mergeCell ref="AG81:AM81"/>
    <mergeCell ref="AN81:AP81"/>
    <mergeCell ref="AG82:AM82"/>
    <mergeCell ref="AN82:AP82"/>
    <mergeCell ref="AN83:AP83"/>
    <mergeCell ref="AG83:AM83"/>
    <mergeCell ref="AN84:AP84"/>
    <mergeCell ref="AG84:AM84"/>
    <mergeCell ref="AN85:AP85"/>
    <mergeCell ref="AG85:AM85"/>
    <mergeCell ref="AG86:AM86"/>
    <mergeCell ref="AN86:AP86"/>
    <mergeCell ref="AG87:AM87"/>
    <mergeCell ref="AN87:AP87"/>
    <mergeCell ref="AN88:AP88"/>
    <mergeCell ref="AG88:AM88"/>
    <mergeCell ref="AN89:AP89"/>
    <mergeCell ref="AG89:AM89"/>
    <mergeCell ref="AN90:AP90"/>
    <mergeCell ref="AG90:AM90"/>
    <mergeCell ref="AN91:AP91"/>
    <mergeCell ref="AG91:AM91"/>
    <mergeCell ref="AG92:AM92"/>
    <mergeCell ref="AN92:AP92"/>
    <mergeCell ref="AN93:AP93"/>
    <mergeCell ref="AG93:AM93"/>
    <mergeCell ref="AN94:AP94"/>
    <mergeCell ref="AG94:AM94"/>
    <mergeCell ref="AN95:AP95"/>
    <mergeCell ref="AG95:AM95"/>
    <mergeCell ref="AN96:AP96"/>
    <mergeCell ref="AG96:AM96"/>
    <mergeCell ref="AN97:AP97"/>
    <mergeCell ref="AG97:AM97"/>
    <mergeCell ref="AN98:AP98"/>
    <mergeCell ref="AG98:AM98"/>
    <mergeCell ref="AN99:AP99"/>
    <mergeCell ref="AG99:AM99"/>
    <mergeCell ref="AN100:AP100"/>
    <mergeCell ref="AG100:AM100"/>
    <mergeCell ref="L45:AO45"/>
    <mergeCell ref="I52:AF52"/>
    <mergeCell ref="C52:G52"/>
    <mergeCell ref="D55:H55"/>
    <mergeCell ref="J55:AF55"/>
    <mergeCell ref="K56:AF56"/>
    <mergeCell ref="E56:I56"/>
    <mergeCell ref="K57:AF57"/>
    <mergeCell ref="E57:I57"/>
    <mergeCell ref="K58:AF58"/>
    <mergeCell ref="E58:I58"/>
    <mergeCell ref="E59:I59"/>
    <mergeCell ref="K59:AF59"/>
    <mergeCell ref="K60:AF60"/>
    <mergeCell ref="E60:I60"/>
    <mergeCell ref="E61:I61"/>
    <mergeCell ref="K61:AF61"/>
    <mergeCell ref="E62:I62"/>
    <mergeCell ref="K62:AF62"/>
    <mergeCell ref="E63:I63"/>
    <mergeCell ref="K63:AF63"/>
    <mergeCell ref="AM47:AN47"/>
    <mergeCell ref="AM49:AP49"/>
    <mergeCell ref="AS49:AT51"/>
    <mergeCell ref="AM50:AP50"/>
    <mergeCell ref="AG52:AM52"/>
    <mergeCell ref="AN52:AP52"/>
    <mergeCell ref="AN55:AP55"/>
    <mergeCell ref="AG55:AM55"/>
    <mergeCell ref="AN56:AP56"/>
    <mergeCell ref="AG56:AM56"/>
    <mergeCell ref="AG57:AM57"/>
    <mergeCell ref="AN57:AP57"/>
    <mergeCell ref="AN58:AP58"/>
    <mergeCell ref="AG58:AM58"/>
    <mergeCell ref="AN59:AP59"/>
    <mergeCell ref="AG59:AM59"/>
    <mergeCell ref="AN60:AP60"/>
    <mergeCell ref="AG60:AM60"/>
    <mergeCell ref="AG54:AM54"/>
    <mergeCell ref="AN54:AP54"/>
    <mergeCell ref="J87:AF87"/>
    <mergeCell ref="J81:AF81"/>
    <mergeCell ref="J69:AF69"/>
    <mergeCell ref="J83:AF83"/>
    <mergeCell ref="K86:AF86"/>
    <mergeCell ref="K85:AF85"/>
    <mergeCell ref="K84:AF84"/>
    <mergeCell ref="K66:AF66"/>
    <mergeCell ref="K88:AF88"/>
    <mergeCell ref="K65:AF65"/>
    <mergeCell ref="K67:AF67"/>
    <mergeCell ref="K72:AF72"/>
    <mergeCell ref="K68:AF68"/>
    <mergeCell ref="K80:AF80"/>
    <mergeCell ref="K79:AF79"/>
    <mergeCell ref="K78:AF78"/>
    <mergeCell ref="K77:AF77"/>
    <mergeCell ref="K70:AF70"/>
    <mergeCell ref="K76:AF76"/>
    <mergeCell ref="K71:AF71"/>
    <mergeCell ref="K75:AF75"/>
    <mergeCell ref="K74:AF74"/>
    <mergeCell ref="K73:AF73"/>
    <mergeCell ref="K82:AF82"/>
    <mergeCell ref="K64:AF64"/>
    <mergeCell ref="K89:AF89"/>
    <mergeCell ref="K90:AF90"/>
    <mergeCell ref="K91:AF91"/>
    <mergeCell ref="K92:AF92"/>
    <mergeCell ref="K93:AF93"/>
    <mergeCell ref="K94:AF94"/>
    <mergeCell ref="K95:AF95"/>
    <mergeCell ref="K96:AF96"/>
    <mergeCell ref="K97:AF97"/>
    <mergeCell ref="J98:AF98"/>
    <mergeCell ref="K99:AF99"/>
    <mergeCell ref="J100:AF100"/>
    <mergeCell ref="D87:H87"/>
    <mergeCell ref="D83:H83"/>
    <mergeCell ref="D81:H81"/>
    <mergeCell ref="D69:H69"/>
    <mergeCell ref="E76:I76"/>
    <mergeCell ref="E75:I75"/>
    <mergeCell ref="E88:I88"/>
    <mergeCell ref="E77:I77"/>
    <mergeCell ref="E78:I78"/>
    <mergeCell ref="E80:I80"/>
    <mergeCell ref="E74:I74"/>
    <mergeCell ref="E82:I82"/>
    <mergeCell ref="E84:I84"/>
    <mergeCell ref="E85:I85"/>
    <mergeCell ref="E86:I86"/>
    <mergeCell ref="E79:I79"/>
    <mergeCell ref="E73:I73"/>
    <mergeCell ref="E89:I89"/>
    <mergeCell ref="E67:I67"/>
    <mergeCell ref="E72:I72"/>
    <mergeCell ref="E66:I66"/>
    <mergeCell ref="E68:I68"/>
    <mergeCell ref="E70:I70"/>
    <mergeCell ref="E65:I65"/>
    <mergeCell ref="E71:I71"/>
    <mergeCell ref="E64:I64"/>
    <mergeCell ref="E90:I90"/>
    <mergeCell ref="E91:I91"/>
    <mergeCell ref="E92:I92"/>
    <mergeCell ref="E93:I93"/>
    <mergeCell ref="E94:I94"/>
    <mergeCell ref="E95:I95"/>
    <mergeCell ref="E96:I96"/>
    <mergeCell ref="E97:I97"/>
    <mergeCell ref="D98:H98"/>
    <mergeCell ref="E99:I99"/>
    <mergeCell ref="D100:H100"/>
  </mergeCells>
  <hyperlinks>
    <hyperlink ref="A56" location="'A - Splašková kanalizace A'!C2" display="/"/>
    <hyperlink ref="A57" location="'Protkak A - Řízený protla...'!C2" display="/"/>
    <hyperlink ref="A58" location="'Protlak A3-VT3 - Přechod ...'!C2" display="/"/>
    <hyperlink ref="A59" location="'Protlak A5-VT4 - Přechod ...'!C2" display="/"/>
    <hyperlink ref="A60" location="'Protlak A-VT1 - Přechod v...'!C2" display="/"/>
    <hyperlink ref="A61" location="'Protlak A-VT2 - Přechod v...'!C2" display="/"/>
    <hyperlink ref="A62" location="'SO 01 - A1 - Splašková ka...'!C2" display="/"/>
    <hyperlink ref="A63" location="'SO 01 - A1.1 - Splašková ...'!C2" display="/"/>
    <hyperlink ref="A64" location="'SO 01 - A2 - Splašková ka...'!C2" display="/"/>
    <hyperlink ref="A65" location="'SO 01 - A3 - Splašková ka...'!C2" display="/"/>
    <hyperlink ref="A66" location="'SO 01 - A3.3 - Splašková ...'!C2" display="/"/>
    <hyperlink ref="A67" location="'SO 01 - A3.4 - Splašková ...'!C2" display="/"/>
    <hyperlink ref="A68" location="'SO 01 - A5 - Splašková ka...'!C2" display="/"/>
    <hyperlink ref="A70" location="'A - Napojení na stoku A'!C2" display="/"/>
    <hyperlink ref="A71" location="'A1 - Napojení na stoku A1'!C2" display="/"/>
    <hyperlink ref="A72" location="'A1.1 - Napojení na stoku ...'!C2" display="/"/>
    <hyperlink ref="A73" location="'A2 - Napojení na stoku A2'!C2" display="/"/>
    <hyperlink ref="A74" location="'A3 - Napojení na stoku A3'!C2" display="/"/>
    <hyperlink ref="A75" location="'A3.3 - Napojení na stoku ...'!C2" display="/"/>
    <hyperlink ref="A76" location="'A3.4 - Napojení na stoku ...'!C2" display="/"/>
    <hyperlink ref="A77" location="'A3.5 - Napojení na stoku ...'!C2" display="/"/>
    <hyperlink ref="A78" location="'A5 - Napojení na stoku A5'!C2" display="/"/>
    <hyperlink ref="A79" location="'TK A2 - Napojení na stoku...'!C2" display="/"/>
    <hyperlink ref="A80" location="'TK A6 - Napojení na stoku...'!C2" display="/"/>
    <hyperlink ref="A82" location="'TK A2 ; A6 - Tlaková kana...'!C2" display="/"/>
    <hyperlink ref="A84" location="'ČSOV-RnB - ČSOV - Rtyně n...'!C2" display="/"/>
    <hyperlink ref="A85" location="'TK ŠA20 - Napojení na ŠA20'!C2" display="/"/>
    <hyperlink ref="A86" location="'VŘ-A - Výtlačný řad A'!C2" display="/"/>
    <hyperlink ref="A88" location="'SO 05 - ČOV'!C2" display="/"/>
    <hyperlink ref="A89" location="'BS - Biologické předčištění'!C2" display="/"/>
    <hyperlink ref="A90" location="'HP - Hrubé předčištění'!C2" display="/"/>
    <hyperlink ref="A91" location="'KJ - Kalová jímka'!C2" display="/"/>
    <hyperlink ref="A92" location="'PŽ - Šachta pro Parshellů...'!C2" display="/"/>
    <hyperlink ref="A93" location="'RŠ - Regulační šachta'!C2" display="/"/>
    <hyperlink ref="A94" location="'SŽ - Deska pod nádrž síra...'!C2" display="/"/>
    <hyperlink ref="A95" location="'VČS - Vstupní čerpací sta...'!C2" display="/"/>
    <hyperlink ref="A96" location="'Venky - Venkovní úpravy o...'!C2" display="/"/>
    <hyperlink ref="A97" location="'VO - Výústní objekt'!C2" display="/"/>
    <hyperlink ref="A99" location="'Vod ČOV - Vodovodní přípo...'!C2" display="/"/>
    <hyperlink ref="A100" location="'VRN - Vedlejší náklady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86</v>
      </c>
      <c r="AZ2" s="139" t="s">
        <v>216</v>
      </c>
      <c r="BA2" s="139" t="s">
        <v>19</v>
      </c>
      <c r="BB2" s="139" t="s">
        <v>19</v>
      </c>
      <c r="BC2" s="139" t="s">
        <v>217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218</v>
      </c>
      <c r="BA3" s="139" t="s">
        <v>19</v>
      </c>
      <c r="BB3" s="139" t="s">
        <v>19</v>
      </c>
      <c r="BC3" s="139" t="s">
        <v>219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221</v>
      </c>
      <c r="BA4" s="139" t="s">
        <v>19</v>
      </c>
      <c r="BB4" s="139" t="s">
        <v>19</v>
      </c>
      <c r="BC4" s="139" t="s">
        <v>222</v>
      </c>
      <c r="BD4" s="139" t="s">
        <v>81</v>
      </c>
    </row>
    <row r="5" hidden="1" s="1" customFormat="1" ht="6.96" customHeight="1">
      <c r="B5" s="21"/>
      <c r="L5" s="21"/>
      <c r="AZ5" s="139" t="s">
        <v>223</v>
      </c>
      <c r="BA5" s="139" t="s">
        <v>19</v>
      </c>
      <c r="BB5" s="139" t="s">
        <v>19</v>
      </c>
      <c r="BC5" s="139" t="s">
        <v>224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225</v>
      </c>
      <c r="BA6" s="139" t="s">
        <v>19</v>
      </c>
      <c r="BB6" s="139" t="s">
        <v>19</v>
      </c>
      <c r="BC6" s="139" t="s">
        <v>226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227</v>
      </c>
      <c r="BA7" s="139" t="s">
        <v>19</v>
      </c>
      <c r="BB7" s="139" t="s">
        <v>19</v>
      </c>
      <c r="BC7" s="139" t="s">
        <v>228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230</v>
      </c>
      <c r="BA8" s="139" t="s">
        <v>19</v>
      </c>
      <c r="BB8" s="139" t="s">
        <v>19</v>
      </c>
      <c r="BC8" s="139" t="s">
        <v>231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233</v>
      </c>
      <c r="BA9" s="139" t="s">
        <v>19</v>
      </c>
      <c r="BB9" s="139" t="s">
        <v>19</v>
      </c>
      <c r="BC9" s="139" t="s">
        <v>81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235</v>
      </c>
      <c r="BA10" s="139" t="s">
        <v>19</v>
      </c>
      <c r="BB10" s="139" t="s">
        <v>19</v>
      </c>
      <c r="BC10" s="139" t="s">
        <v>236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237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238</v>
      </c>
      <c r="BA11" s="139" t="s">
        <v>19</v>
      </c>
      <c r="BB11" s="139" t="s">
        <v>19</v>
      </c>
      <c r="BC11" s="139" t="s">
        <v>239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240</v>
      </c>
      <c r="BA12" s="139" t="s">
        <v>19</v>
      </c>
      <c r="BB12" s="139" t="s">
        <v>19</v>
      </c>
      <c r="BC12" s="139" t="s">
        <v>241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242</v>
      </c>
      <c r="BA13" s="139" t="s">
        <v>19</v>
      </c>
      <c r="BB13" s="139" t="s">
        <v>19</v>
      </c>
      <c r="BC13" s="139" t="s">
        <v>72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243</v>
      </c>
      <c r="BA14" s="139" t="s">
        <v>19</v>
      </c>
      <c r="BB14" s="139" t="s">
        <v>19</v>
      </c>
      <c r="BC14" s="139" t="s">
        <v>79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244</v>
      </c>
      <c r="BA15" s="139" t="s">
        <v>19</v>
      </c>
      <c r="BB15" s="139" t="s">
        <v>19</v>
      </c>
      <c r="BC15" s="139" t="s">
        <v>72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245</v>
      </c>
      <c r="BA16" s="139" t="s">
        <v>19</v>
      </c>
      <c r="BB16" s="139" t="s">
        <v>19</v>
      </c>
      <c r="BC16" s="139" t="s">
        <v>7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246</v>
      </c>
      <c r="BA17" s="139" t="s">
        <v>19</v>
      </c>
      <c r="BB17" s="139" t="s">
        <v>19</v>
      </c>
      <c r="BC17" s="139" t="s">
        <v>247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248</v>
      </c>
      <c r="BA18" s="139" t="s">
        <v>19</v>
      </c>
      <c r="BB18" s="139" t="s">
        <v>19</v>
      </c>
      <c r="BC18" s="139" t="s">
        <v>249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250</v>
      </c>
      <c r="BA19" s="139" t="s">
        <v>19</v>
      </c>
      <c r="BB19" s="139" t="s">
        <v>19</v>
      </c>
      <c r="BC19" s="139" t="s">
        <v>7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251</v>
      </c>
      <c r="BA20" s="139" t="s">
        <v>19</v>
      </c>
      <c r="BB20" s="139" t="s">
        <v>19</v>
      </c>
      <c r="BC20" s="139" t="s">
        <v>252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253</v>
      </c>
      <c r="BA21" s="139" t="s">
        <v>19</v>
      </c>
      <c r="BB21" s="139" t="s">
        <v>19</v>
      </c>
      <c r="BC21" s="139" t="s">
        <v>254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255</v>
      </c>
      <c r="BA22" s="139" t="s">
        <v>19</v>
      </c>
      <c r="BB22" s="139" t="s">
        <v>19</v>
      </c>
      <c r="BC22" s="139" t="s">
        <v>79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256</v>
      </c>
      <c r="BA23" s="139" t="s">
        <v>19</v>
      </c>
      <c r="BB23" s="139" t="s">
        <v>19</v>
      </c>
      <c r="BC23" s="139" t="s">
        <v>257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258</v>
      </c>
      <c r="BA24" s="139" t="s">
        <v>19</v>
      </c>
      <c r="BB24" s="139" t="s">
        <v>19</v>
      </c>
      <c r="BC24" s="139" t="s">
        <v>259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260</v>
      </c>
      <c r="BA25" s="139" t="s">
        <v>19</v>
      </c>
      <c r="BB25" s="139" t="s">
        <v>19</v>
      </c>
      <c r="BC25" s="139" t="s">
        <v>79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261</v>
      </c>
      <c r="BA26" s="139" t="s">
        <v>19</v>
      </c>
      <c r="BB26" s="139" t="s">
        <v>19</v>
      </c>
      <c r="BC26" s="139" t="s">
        <v>262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263</v>
      </c>
      <c r="BA27" s="139" t="s">
        <v>19</v>
      </c>
      <c r="BB27" s="139" t="s">
        <v>19</v>
      </c>
      <c r="BC27" s="139" t="s">
        <v>264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265</v>
      </c>
      <c r="BA28" s="139" t="s">
        <v>19</v>
      </c>
      <c r="BB28" s="139" t="s">
        <v>19</v>
      </c>
      <c r="BC28" s="139" t="s">
        <v>264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266</v>
      </c>
      <c r="BA29" s="153" t="s">
        <v>19</v>
      </c>
      <c r="BB29" s="153" t="s">
        <v>19</v>
      </c>
      <c r="BC29" s="153" t="s">
        <v>264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267</v>
      </c>
      <c r="BA30" s="139" t="s">
        <v>19</v>
      </c>
      <c r="BB30" s="139" t="s">
        <v>19</v>
      </c>
      <c r="BC30" s="139" t="s">
        <v>268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269</v>
      </c>
      <c r="BA31" s="139" t="s">
        <v>19</v>
      </c>
      <c r="BB31" s="139" t="s">
        <v>19</v>
      </c>
      <c r="BC31" s="139" t="s">
        <v>79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ROUND(J103,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270</v>
      </c>
      <c r="BA32" s="139" t="s">
        <v>19</v>
      </c>
      <c r="BB32" s="139" t="s">
        <v>19</v>
      </c>
      <c r="BC32" s="139" t="s">
        <v>271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272</v>
      </c>
      <c r="BA33" s="139" t="s">
        <v>19</v>
      </c>
      <c r="BB33" s="139" t="s">
        <v>19</v>
      </c>
      <c r="BC33" s="139" t="s">
        <v>273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274</v>
      </c>
      <c r="BA34" s="139" t="s">
        <v>19</v>
      </c>
      <c r="BB34" s="139" t="s">
        <v>19</v>
      </c>
      <c r="BC34" s="139" t="s">
        <v>79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ROUND((SUM(BE103:BE495)),  2)</f>
        <v>0</v>
      </c>
      <c r="G35" s="39"/>
      <c r="H35" s="39"/>
      <c r="I35" s="160">
        <v>0.20999999999999999</v>
      </c>
      <c r="J35" s="159">
        <f>ROUND(((SUM(BE103:BE495))*I35),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275</v>
      </c>
      <c r="BA35" s="139" t="s">
        <v>19</v>
      </c>
      <c r="BB35" s="139" t="s">
        <v>19</v>
      </c>
      <c r="BC35" s="139" t="s">
        <v>276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ROUND((SUM(BF103:BF495)),  2)</f>
        <v>0</v>
      </c>
      <c r="G36" s="39"/>
      <c r="H36" s="39"/>
      <c r="I36" s="160">
        <v>0.12</v>
      </c>
      <c r="J36" s="159">
        <f>ROUND(((SUM(BF103:BF495))*I36),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277</v>
      </c>
      <c r="BA36" s="139" t="s">
        <v>19</v>
      </c>
      <c r="BB36" s="139" t="s">
        <v>19</v>
      </c>
      <c r="BC36" s="139" t="s">
        <v>264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ROUND((SUM(BG103:BG495)),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278</v>
      </c>
      <c r="BA37" s="139" t="s">
        <v>19</v>
      </c>
      <c r="BB37" s="139" t="s">
        <v>19</v>
      </c>
      <c r="BC37" s="139" t="s">
        <v>279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ROUND((SUM(BH103:BH495)),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280</v>
      </c>
      <c r="BA38" s="139" t="s">
        <v>19</v>
      </c>
      <c r="BB38" s="139" t="s">
        <v>19</v>
      </c>
      <c r="BC38" s="139" t="s">
        <v>279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ROUND((SUM(BI103:BI495)),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281</v>
      </c>
      <c r="BA39" s="139" t="s">
        <v>19</v>
      </c>
      <c r="BB39" s="139" t="s">
        <v>19</v>
      </c>
      <c r="BC39" s="139" t="s">
        <v>282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283</v>
      </c>
      <c r="BA40" s="139" t="s">
        <v>19</v>
      </c>
      <c r="BB40" s="139" t="s">
        <v>19</v>
      </c>
      <c r="BC40" s="139" t="s">
        <v>282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284</v>
      </c>
      <c r="BA41" s="139" t="s">
        <v>19</v>
      </c>
      <c r="BB41" s="139" t="s">
        <v>19</v>
      </c>
      <c r="BC41" s="139" t="s">
        <v>72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285</v>
      </c>
      <c r="BA42" s="139" t="s">
        <v>19</v>
      </c>
      <c r="BB42" s="139" t="s">
        <v>19</v>
      </c>
      <c r="BC42" s="139" t="s">
        <v>72</v>
      </c>
      <c r="BD42" s="139" t="s">
        <v>81</v>
      </c>
    </row>
    <row r="43" hidden="1">
      <c r="AZ43" s="139" t="s">
        <v>286</v>
      </c>
      <c r="BA43" s="139" t="s">
        <v>19</v>
      </c>
      <c r="BB43" s="139" t="s">
        <v>19</v>
      </c>
      <c r="BC43" s="139" t="s">
        <v>262</v>
      </c>
      <c r="BD43" s="139" t="s">
        <v>81</v>
      </c>
    </row>
    <row r="44" hidden="1">
      <c r="AZ44" s="139" t="s">
        <v>287</v>
      </c>
      <c r="BA44" s="139" t="s">
        <v>19</v>
      </c>
      <c r="BB44" s="139" t="s">
        <v>19</v>
      </c>
      <c r="BC44" s="139" t="s">
        <v>288</v>
      </c>
      <c r="BD44" s="139" t="s">
        <v>81</v>
      </c>
    </row>
    <row r="45" hidden="1">
      <c r="AZ45" s="139" t="s">
        <v>289</v>
      </c>
      <c r="BA45" s="139" t="s">
        <v>19</v>
      </c>
      <c r="BB45" s="139" t="s">
        <v>19</v>
      </c>
      <c r="BC45" s="139" t="s">
        <v>290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291</v>
      </c>
      <c r="BA46" s="139" t="s">
        <v>19</v>
      </c>
      <c r="BB46" s="139" t="s">
        <v>19</v>
      </c>
      <c r="BC46" s="139" t="s">
        <v>292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294</v>
      </c>
      <c r="BA47" s="139" t="s">
        <v>19</v>
      </c>
      <c r="BB47" s="139" t="s">
        <v>19</v>
      </c>
      <c r="BC47" s="139" t="s">
        <v>295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296</v>
      </c>
      <c r="BA48" s="139" t="s">
        <v>19</v>
      </c>
      <c r="BB48" s="139" t="s">
        <v>19</v>
      </c>
      <c r="BC48" s="139" t="s">
        <v>297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298</v>
      </c>
      <c r="BA49" s="139" t="s">
        <v>19</v>
      </c>
      <c r="BB49" s="139" t="s">
        <v>19</v>
      </c>
      <c r="BC49" s="139" t="s">
        <v>299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300</v>
      </c>
      <c r="BA50" s="139" t="s">
        <v>19</v>
      </c>
      <c r="BB50" s="139" t="s">
        <v>19</v>
      </c>
      <c r="BC50" s="139" t="s">
        <v>301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A - Splašková kanalizace A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J103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J104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J105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J106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J137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J152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J180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J192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J211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J253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J291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J292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316</v>
      </c>
      <c r="E75" s="185"/>
      <c r="F75" s="185"/>
      <c r="G75" s="185"/>
      <c r="H75" s="185"/>
      <c r="I75" s="185"/>
      <c r="J75" s="186">
        <f>J301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317</v>
      </c>
      <c r="E76" s="185"/>
      <c r="F76" s="185"/>
      <c r="G76" s="185"/>
      <c r="H76" s="185"/>
      <c r="I76" s="185"/>
      <c r="J76" s="186">
        <f>J312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9.92" customHeight="1">
      <c r="A77" s="10"/>
      <c r="B77" s="183"/>
      <c r="C77" s="126"/>
      <c r="D77" s="184" t="s">
        <v>318</v>
      </c>
      <c r="E77" s="185"/>
      <c r="F77" s="185"/>
      <c r="G77" s="185"/>
      <c r="H77" s="185"/>
      <c r="I77" s="185"/>
      <c r="J77" s="186">
        <f>J335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4.88" customHeight="1">
      <c r="A78" s="10"/>
      <c r="B78" s="183"/>
      <c r="C78" s="126"/>
      <c r="D78" s="184" t="s">
        <v>319</v>
      </c>
      <c r="E78" s="185"/>
      <c r="F78" s="185"/>
      <c r="G78" s="185"/>
      <c r="H78" s="185"/>
      <c r="I78" s="185"/>
      <c r="J78" s="186">
        <f>J374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320</v>
      </c>
      <c r="E79" s="185"/>
      <c r="F79" s="185"/>
      <c r="G79" s="185"/>
      <c r="H79" s="185"/>
      <c r="I79" s="185"/>
      <c r="J79" s="186">
        <f>J464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321</v>
      </c>
      <c r="E80" s="185"/>
      <c r="F80" s="185"/>
      <c r="G80" s="185"/>
      <c r="H80" s="185"/>
      <c r="I80" s="185"/>
      <c r="J80" s="186">
        <f>J479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10" customFormat="1" ht="19.92" customHeight="1">
      <c r="A81" s="10"/>
      <c r="B81" s="183"/>
      <c r="C81" s="126"/>
      <c r="D81" s="184" t="s">
        <v>322</v>
      </c>
      <c r="E81" s="185"/>
      <c r="F81" s="185"/>
      <c r="G81" s="185"/>
      <c r="H81" s="185"/>
      <c r="I81" s="185"/>
      <c r="J81" s="186">
        <f>J493</f>
        <v>0</v>
      </c>
      <c r="K81" s="126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hidden="1" s="2" customFormat="1" ht="21.84" customHeight="1">
      <c r="A82" s="39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 s="2" customFormat="1" ht="6.96" customHeight="1">
      <c r="A83" s="39"/>
      <c r="B83" s="60"/>
      <c r="C83" s="61"/>
      <c r="D83" s="61"/>
      <c r="E83" s="61"/>
      <c r="F83" s="61"/>
      <c r="G83" s="61"/>
      <c r="H83" s="61"/>
      <c r="I83" s="61"/>
      <c r="J83" s="61"/>
      <c r="K83" s="6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hidden="1"/>
    <row r="85" hidden="1"/>
    <row r="86" hidden="1"/>
    <row r="87" s="2" customFormat="1" ht="6.96" customHeight="1">
      <c r="A87" s="39"/>
      <c r="B87" s="62"/>
      <c r="C87" s="63"/>
      <c r="D87" s="63"/>
      <c r="E87" s="63"/>
      <c r="F87" s="63"/>
      <c r="G87" s="63"/>
      <c r="H87" s="63"/>
      <c r="I87" s="63"/>
      <c r="J87" s="63"/>
      <c r="K87" s="63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24.96" customHeight="1">
      <c r="A88" s="39"/>
      <c r="B88" s="40"/>
      <c r="C88" s="24" t="s">
        <v>323</v>
      </c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6.96" customHeight="1">
      <c r="A89" s="39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16</v>
      </c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172" t="str">
        <f>E7</f>
        <v>Odkanalizování obce Rtyně nad Bílinou – etapa 1</v>
      </c>
      <c r="F91" s="33"/>
      <c r="G91" s="33"/>
      <c r="H91" s="33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1" customFormat="1" ht="12" customHeight="1">
      <c r="B92" s="22"/>
      <c r="C92" s="33" t="s">
        <v>229</v>
      </c>
      <c r="D92" s="23"/>
      <c r="E92" s="23"/>
      <c r="F92" s="23"/>
      <c r="G92" s="23"/>
      <c r="H92" s="23"/>
      <c r="I92" s="23"/>
      <c r="J92" s="23"/>
      <c r="K92" s="23"/>
      <c r="L92" s="21"/>
    </row>
    <row r="93" s="2" customFormat="1" ht="16.5" customHeight="1">
      <c r="A93" s="39"/>
      <c r="B93" s="40"/>
      <c r="C93" s="41"/>
      <c r="D93" s="41"/>
      <c r="E93" s="172" t="s">
        <v>232</v>
      </c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2" customHeight="1">
      <c r="A94" s="39"/>
      <c r="B94" s="40"/>
      <c r="C94" s="33" t="s">
        <v>234</v>
      </c>
      <c r="D94" s="41"/>
      <c r="E94" s="41"/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6.5" customHeight="1">
      <c r="A95" s="39"/>
      <c r="B95" s="40"/>
      <c r="C95" s="41"/>
      <c r="D95" s="41"/>
      <c r="E95" s="70" t="str">
        <f>E11</f>
        <v>A - Splašková kanalizace A</v>
      </c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6.96" customHeight="1">
      <c r="A96" s="39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2" customHeight="1">
      <c r="A97" s="39"/>
      <c r="B97" s="40"/>
      <c r="C97" s="33" t="s">
        <v>21</v>
      </c>
      <c r="D97" s="41"/>
      <c r="E97" s="41"/>
      <c r="F97" s="28" t="str">
        <f>F14</f>
        <v>Rtyně nad Bílinou</v>
      </c>
      <c r="G97" s="41"/>
      <c r="H97" s="41"/>
      <c r="I97" s="33" t="s">
        <v>23</v>
      </c>
      <c r="J97" s="73" t="str">
        <f>IF(J14="","",J14)</f>
        <v>31. 7. 2025</v>
      </c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6.96" customHeight="1">
      <c r="A98" s="39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25.65" customHeight="1">
      <c r="A99" s="39"/>
      <c r="B99" s="40"/>
      <c r="C99" s="33" t="s">
        <v>25</v>
      </c>
      <c r="D99" s="41"/>
      <c r="E99" s="41"/>
      <c r="F99" s="28" t="str">
        <f>E17</f>
        <v xml:space="preserve">Obec Rtyně nad Bílinou </v>
      </c>
      <c r="G99" s="41"/>
      <c r="H99" s="41"/>
      <c r="I99" s="33" t="s">
        <v>31</v>
      </c>
      <c r="J99" s="37" t="str">
        <f>E23</f>
        <v xml:space="preserve">AQUECON a.s. – kancelář Praha 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5.15" customHeight="1">
      <c r="A100" s="39"/>
      <c r="B100" s="40"/>
      <c r="C100" s="33" t="s">
        <v>29</v>
      </c>
      <c r="D100" s="41"/>
      <c r="E100" s="41"/>
      <c r="F100" s="28" t="str">
        <f>IF(E20="","",E20)</f>
        <v>Vyplň údaj</v>
      </c>
      <c r="G100" s="41"/>
      <c r="H100" s="41"/>
      <c r="I100" s="33" t="s">
        <v>34</v>
      </c>
      <c r="J100" s="37" t="str">
        <f>E26</f>
        <v>QS-B s.r.o.</v>
      </c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0.32" customHeight="1">
      <c r="A101" s="39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146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11" customFormat="1" ht="29.28" customHeight="1">
      <c r="A102" s="188"/>
      <c r="B102" s="189"/>
      <c r="C102" s="190" t="s">
        <v>324</v>
      </c>
      <c r="D102" s="191" t="s">
        <v>57</v>
      </c>
      <c r="E102" s="191" t="s">
        <v>53</v>
      </c>
      <c r="F102" s="191" t="s">
        <v>54</v>
      </c>
      <c r="G102" s="191" t="s">
        <v>325</v>
      </c>
      <c r="H102" s="191" t="s">
        <v>326</v>
      </c>
      <c r="I102" s="191" t="s">
        <v>327</v>
      </c>
      <c r="J102" s="191" t="s">
        <v>303</v>
      </c>
      <c r="K102" s="192" t="s">
        <v>328</v>
      </c>
      <c r="L102" s="193"/>
      <c r="M102" s="93" t="s">
        <v>19</v>
      </c>
      <c r="N102" s="94" t="s">
        <v>42</v>
      </c>
      <c r="O102" s="94" t="s">
        <v>329</v>
      </c>
      <c r="P102" s="94" t="s">
        <v>330</v>
      </c>
      <c r="Q102" s="94" t="s">
        <v>331</v>
      </c>
      <c r="R102" s="94" t="s">
        <v>332</v>
      </c>
      <c r="S102" s="94" t="s">
        <v>333</v>
      </c>
      <c r="T102" s="95" t="s">
        <v>334</v>
      </c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</row>
    <row r="103" s="2" customFormat="1" ht="22.8" customHeight="1">
      <c r="A103" s="39"/>
      <c r="B103" s="40"/>
      <c r="C103" s="100" t="s">
        <v>335</v>
      </c>
      <c r="D103" s="41"/>
      <c r="E103" s="41"/>
      <c r="F103" s="41"/>
      <c r="G103" s="41"/>
      <c r="H103" s="41"/>
      <c r="I103" s="41"/>
      <c r="J103" s="194">
        <f>BK103</f>
        <v>0</v>
      </c>
      <c r="K103" s="41"/>
      <c r="L103" s="45"/>
      <c r="M103" s="96"/>
      <c r="N103" s="195"/>
      <c r="O103" s="97"/>
      <c r="P103" s="196">
        <f>P104</f>
        <v>0</v>
      </c>
      <c r="Q103" s="97"/>
      <c r="R103" s="196">
        <f>R104</f>
        <v>1724.7685819199999</v>
      </c>
      <c r="S103" s="97"/>
      <c r="T103" s="197">
        <f>T104</f>
        <v>1419.444258</v>
      </c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T103" s="18" t="s">
        <v>71</v>
      </c>
      <c r="AU103" s="18" t="s">
        <v>304</v>
      </c>
      <c r="BK103" s="198">
        <f>BK104</f>
        <v>0</v>
      </c>
    </row>
    <row r="104" s="12" customFormat="1" ht="25.92" customHeight="1">
      <c r="A104" s="12"/>
      <c r="B104" s="199"/>
      <c r="C104" s="200"/>
      <c r="D104" s="201" t="s">
        <v>71</v>
      </c>
      <c r="E104" s="202" t="s">
        <v>336</v>
      </c>
      <c r="F104" s="202" t="s">
        <v>337</v>
      </c>
      <c r="G104" s="200"/>
      <c r="H104" s="200"/>
      <c r="I104" s="203"/>
      <c r="J104" s="204">
        <f>BK104</f>
        <v>0</v>
      </c>
      <c r="K104" s="200"/>
      <c r="L104" s="205"/>
      <c r="M104" s="206"/>
      <c r="N104" s="207"/>
      <c r="O104" s="207"/>
      <c r="P104" s="208">
        <f>P105+P291+P301+P312+P335+P464+P479+P493</f>
        <v>0</v>
      </c>
      <c r="Q104" s="207"/>
      <c r="R104" s="208">
        <f>R105+R291+R301+R312+R335+R464+R479+R493</f>
        <v>1724.7685819199999</v>
      </c>
      <c r="S104" s="207"/>
      <c r="T104" s="209">
        <f>T105+T291+T301+T312+T335+T464+T479+T493</f>
        <v>1419.444258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72</v>
      </c>
      <c r="AY104" s="210" t="s">
        <v>338</v>
      </c>
      <c r="BK104" s="212">
        <f>BK105+BK291+BK301+BK312+BK335+BK464+BK479+BK493</f>
        <v>0</v>
      </c>
    </row>
    <row r="105" s="12" customFormat="1" ht="22.8" customHeight="1">
      <c r="A105" s="12"/>
      <c r="B105" s="199"/>
      <c r="C105" s="200"/>
      <c r="D105" s="201" t="s">
        <v>71</v>
      </c>
      <c r="E105" s="213" t="s">
        <v>79</v>
      </c>
      <c r="F105" s="213" t="s">
        <v>339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P106+P137+P152+P180+P192+P211+P253</f>
        <v>0</v>
      </c>
      <c r="Q105" s="207"/>
      <c r="R105" s="208">
        <f>R106+R137+R152+R180+R192+R211+R253</f>
        <v>1520.4747851799998</v>
      </c>
      <c r="S105" s="207"/>
      <c r="T105" s="209">
        <f>T106+T137+T152+T180+T192+T211+T253</f>
        <v>1419.444258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79</v>
      </c>
      <c r="AY105" s="210" t="s">
        <v>338</v>
      </c>
      <c r="BK105" s="212">
        <f>BK106+BK137+BK152+BK180+BK192+BK211+BK253</f>
        <v>0</v>
      </c>
    </row>
    <row r="106" s="12" customFormat="1" ht="20.88" customHeight="1">
      <c r="A106" s="12"/>
      <c r="B106" s="199"/>
      <c r="C106" s="200"/>
      <c r="D106" s="201" t="s">
        <v>71</v>
      </c>
      <c r="E106" s="213" t="s">
        <v>340</v>
      </c>
      <c r="F106" s="213" t="s">
        <v>341</v>
      </c>
      <c r="G106" s="200"/>
      <c r="H106" s="200"/>
      <c r="I106" s="203"/>
      <c r="J106" s="214">
        <f>BK106</f>
        <v>0</v>
      </c>
      <c r="K106" s="200"/>
      <c r="L106" s="205"/>
      <c r="M106" s="206"/>
      <c r="N106" s="207"/>
      <c r="O106" s="207"/>
      <c r="P106" s="208">
        <f>SUM(P107:P136)</f>
        <v>0</v>
      </c>
      <c r="Q106" s="207"/>
      <c r="R106" s="208">
        <f>SUM(R107:R136)</f>
        <v>0.082566680000000003</v>
      </c>
      <c r="S106" s="207"/>
      <c r="T106" s="209">
        <f>SUM(T107:T136)</f>
        <v>1419.444258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0" t="s">
        <v>79</v>
      </c>
      <c r="AT106" s="211" t="s">
        <v>71</v>
      </c>
      <c r="AU106" s="211" t="s">
        <v>81</v>
      </c>
      <c r="AY106" s="210" t="s">
        <v>338</v>
      </c>
      <c r="BK106" s="212">
        <f>SUM(BK107:BK136)</f>
        <v>0</v>
      </c>
    </row>
    <row r="107" s="2" customFormat="1" ht="66.75" customHeight="1">
      <c r="A107" s="39"/>
      <c r="B107" s="40"/>
      <c r="C107" s="215" t="s">
        <v>79</v>
      </c>
      <c r="D107" s="215" t="s">
        <v>342</v>
      </c>
      <c r="E107" s="216" t="s">
        <v>343</v>
      </c>
      <c r="F107" s="217" t="s">
        <v>344</v>
      </c>
      <c r="G107" s="218" t="s">
        <v>345</v>
      </c>
      <c r="H107" s="219">
        <v>1756.7380000000001</v>
      </c>
      <c r="I107" s="220"/>
      <c r="J107" s="221">
        <f>ROUND(I107*H107,2)</f>
        <v>0</v>
      </c>
      <c r="K107" s="217" t="s">
        <v>346</v>
      </c>
      <c r="L107" s="45"/>
      <c r="M107" s="222" t="s">
        <v>19</v>
      </c>
      <c r="N107" s="223" t="s">
        <v>43</v>
      </c>
      <c r="O107" s="85"/>
      <c r="P107" s="224">
        <f>O107*H107</f>
        <v>0</v>
      </c>
      <c r="Q107" s="224">
        <v>0</v>
      </c>
      <c r="R107" s="224">
        <f>Q107*H107</f>
        <v>0</v>
      </c>
      <c r="S107" s="224">
        <v>0.44</v>
      </c>
      <c r="T107" s="225">
        <f>S107*H107</f>
        <v>772.96472000000006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R107" s="226" t="s">
        <v>231</v>
      </c>
      <c r="AT107" s="226" t="s">
        <v>342</v>
      </c>
      <c r="AU107" s="226" t="s">
        <v>241</v>
      </c>
      <c r="AY107" s="18" t="s">
        <v>338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18" t="s">
        <v>79</v>
      </c>
      <c r="BK107" s="227">
        <f>ROUND(I107*H107,2)</f>
        <v>0</v>
      </c>
      <c r="BL107" s="18" t="s">
        <v>231</v>
      </c>
      <c r="BM107" s="226" t="s">
        <v>347</v>
      </c>
    </row>
    <row r="108" s="2" customFormat="1">
      <c r="A108" s="39"/>
      <c r="B108" s="40"/>
      <c r="C108" s="41"/>
      <c r="D108" s="228" t="s">
        <v>348</v>
      </c>
      <c r="E108" s="41"/>
      <c r="F108" s="229" t="s">
        <v>349</v>
      </c>
      <c r="G108" s="41"/>
      <c r="H108" s="41"/>
      <c r="I108" s="230"/>
      <c r="J108" s="41"/>
      <c r="K108" s="41"/>
      <c r="L108" s="45"/>
      <c r="M108" s="231"/>
      <c r="N108" s="232"/>
      <c r="O108" s="85"/>
      <c r="P108" s="85"/>
      <c r="Q108" s="85"/>
      <c r="R108" s="85"/>
      <c r="S108" s="85"/>
      <c r="T108" s="86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T108" s="18" t="s">
        <v>348</v>
      </c>
      <c r="AU108" s="18" t="s">
        <v>241</v>
      </c>
    </row>
    <row r="109" s="13" customFormat="1">
      <c r="A109" s="13"/>
      <c r="B109" s="233"/>
      <c r="C109" s="234"/>
      <c r="D109" s="235" t="s">
        <v>350</v>
      </c>
      <c r="E109" s="236" t="s">
        <v>19</v>
      </c>
      <c r="F109" s="237" t="s">
        <v>351</v>
      </c>
      <c r="G109" s="234"/>
      <c r="H109" s="236" t="s">
        <v>19</v>
      </c>
      <c r="I109" s="238"/>
      <c r="J109" s="234"/>
      <c r="K109" s="234"/>
      <c r="L109" s="239"/>
      <c r="M109" s="240"/>
      <c r="N109" s="241"/>
      <c r="O109" s="241"/>
      <c r="P109" s="241"/>
      <c r="Q109" s="241"/>
      <c r="R109" s="241"/>
      <c r="S109" s="241"/>
      <c r="T109" s="242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3" t="s">
        <v>350</v>
      </c>
      <c r="AU109" s="243" t="s">
        <v>241</v>
      </c>
      <c r="AV109" s="13" t="s">
        <v>79</v>
      </c>
      <c r="AW109" s="13" t="s">
        <v>33</v>
      </c>
      <c r="AX109" s="13" t="s">
        <v>72</v>
      </c>
      <c r="AY109" s="243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260</v>
      </c>
      <c r="F110" s="247" t="s">
        <v>352</v>
      </c>
      <c r="G110" s="245"/>
      <c r="H110" s="248">
        <v>1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354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261</v>
      </c>
      <c r="F113" s="247" t="s">
        <v>262</v>
      </c>
      <c r="G113" s="245"/>
      <c r="H113" s="248">
        <v>691.62900000000002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284</v>
      </c>
      <c r="F114" s="247" t="s">
        <v>72</v>
      </c>
      <c r="G114" s="245"/>
      <c r="H114" s="248">
        <v>0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4" customFormat="1">
      <c r="A115" s="14"/>
      <c r="B115" s="244"/>
      <c r="C115" s="245"/>
      <c r="D115" s="235" t="s">
        <v>350</v>
      </c>
      <c r="E115" s="246" t="s">
        <v>285</v>
      </c>
      <c r="F115" s="247" t="s">
        <v>72</v>
      </c>
      <c r="G115" s="245"/>
      <c r="H115" s="248">
        <v>0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350</v>
      </c>
      <c r="AU115" s="254" t="s">
        <v>241</v>
      </c>
      <c r="AV115" s="14" t="s">
        <v>81</v>
      </c>
      <c r="AW115" s="14" t="s">
        <v>33</v>
      </c>
      <c r="AX115" s="14" t="s">
        <v>72</v>
      </c>
      <c r="AY115" s="254" t="s">
        <v>338</v>
      </c>
    </row>
    <row r="116" s="15" customFormat="1">
      <c r="A116" s="15"/>
      <c r="B116" s="255"/>
      <c r="C116" s="256"/>
      <c r="D116" s="235" t="s">
        <v>350</v>
      </c>
      <c r="E116" s="257" t="s">
        <v>286</v>
      </c>
      <c r="F116" s="258" t="s">
        <v>353</v>
      </c>
      <c r="G116" s="256"/>
      <c r="H116" s="259">
        <v>691.62900000000002</v>
      </c>
      <c r="I116" s="260"/>
      <c r="J116" s="256"/>
      <c r="K116" s="256"/>
      <c r="L116" s="261"/>
      <c r="M116" s="262"/>
      <c r="N116" s="263"/>
      <c r="O116" s="263"/>
      <c r="P116" s="263"/>
      <c r="Q116" s="263"/>
      <c r="R116" s="263"/>
      <c r="S116" s="263"/>
      <c r="T116" s="264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65" t="s">
        <v>350</v>
      </c>
      <c r="AU116" s="265" t="s">
        <v>241</v>
      </c>
      <c r="AV116" s="15" t="s">
        <v>231</v>
      </c>
      <c r="AW116" s="15" t="s">
        <v>33</v>
      </c>
      <c r="AX116" s="15" t="s">
        <v>72</v>
      </c>
      <c r="AY116" s="265" t="s">
        <v>338</v>
      </c>
    </row>
    <row r="117" s="13" customFormat="1">
      <c r="A117" s="13"/>
      <c r="B117" s="233"/>
      <c r="C117" s="234"/>
      <c r="D117" s="235" t="s">
        <v>350</v>
      </c>
      <c r="E117" s="236" t="s">
        <v>19</v>
      </c>
      <c r="F117" s="237" t="s">
        <v>355</v>
      </c>
      <c r="G117" s="234"/>
      <c r="H117" s="236" t="s">
        <v>19</v>
      </c>
      <c r="I117" s="238"/>
      <c r="J117" s="234"/>
      <c r="K117" s="234"/>
      <c r="L117" s="239"/>
      <c r="M117" s="240"/>
      <c r="N117" s="241"/>
      <c r="O117" s="241"/>
      <c r="P117" s="241"/>
      <c r="Q117" s="241"/>
      <c r="R117" s="241"/>
      <c r="S117" s="241"/>
      <c r="T117" s="242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3" t="s">
        <v>350</v>
      </c>
      <c r="AU117" s="243" t="s">
        <v>241</v>
      </c>
      <c r="AV117" s="13" t="s">
        <v>79</v>
      </c>
      <c r="AW117" s="13" t="s">
        <v>33</v>
      </c>
      <c r="AX117" s="13" t="s">
        <v>72</v>
      </c>
      <c r="AY117" s="243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272</v>
      </c>
      <c r="F118" s="247" t="s">
        <v>356</v>
      </c>
      <c r="G118" s="245"/>
      <c r="H118" s="248">
        <v>0.46999999999999997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278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280</v>
      </c>
      <c r="F120" s="247" t="s">
        <v>357</v>
      </c>
      <c r="G120" s="245"/>
      <c r="H120" s="248">
        <v>0.48999999999999999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1.45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283</v>
      </c>
      <c r="F122" s="247" t="s">
        <v>358</v>
      </c>
      <c r="G122" s="245"/>
      <c r="H122" s="248">
        <v>1756.7380000000001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359</v>
      </c>
      <c r="F123" s="247" t="s">
        <v>360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361</v>
      </c>
      <c r="F124" s="247" t="s">
        <v>362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5" customFormat="1">
      <c r="A125" s="15"/>
      <c r="B125" s="255"/>
      <c r="C125" s="256"/>
      <c r="D125" s="235" t="s">
        <v>350</v>
      </c>
      <c r="E125" s="257" t="s">
        <v>281</v>
      </c>
      <c r="F125" s="258" t="s">
        <v>363</v>
      </c>
      <c r="G125" s="256"/>
      <c r="H125" s="259">
        <v>1756.7380000000001</v>
      </c>
      <c r="I125" s="260"/>
      <c r="J125" s="256"/>
      <c r="K125" s="256"/>
      <c r="L125" s="261"/>
      <c r="M125" s="262"/>
      <c r="N125" s="263"/>
      <c r="O125" s="263"/>
      <c r="P125" s="263"/>
      <c r="Q125" s="263"/>
      <c r="R125" s="263"/>
      <c r="S125" s="263"/>
      <c r="T125" s="264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265" t="s">
        <v>350</v>
      </c>
      <c r="AU125" s="265" t="s">
        <v>241</v>
      </c>
      <c r="AV125" s="15" t="s">
        <v>231</v>
      </c>
      <c r="AW125" s="15" t="s">
        <v>33</v>
      </c>
      <c r="AX125" s="15" t="s">
        <v>79</v>
      </c>
      <c r="AY125" s="265" t="s">
        <v>338</v>
      </c>
    </row>
    <row r="126" s="2" customFormat="1" ht="44.25" customHeight="1">
      <c r="A126" s="39"/>
      <c r="B126" s="40"/>
      <c r="C126" s="215" t="s">
        <v>81</v>
      </c>
      <c r="D126" s="215" t="s">
        <v>342</v>
      </c>
      <c r="E126" s="216" t="s">
        <v>364</v>
      </c>
      <c r="F126" s="217" t="s">
        <v>365</v>
      </c>
      <c r="G126" s="218" t="s">
        <v>345</v>
      </c>
      <c r="H126" s="219">
        <v>1756.7380000000001</v>
      </c>
      <c r="I126" s="220"/>
      <c r="J126" s="221">
        <f>ROUND(I126*H126,2)</f>
        <v>0</v>
      </c>
      <c r="K126" s="217" t="s">
        <v>346</v>
      </c>
      <c r="L126" s="45"/>
      <c r="M126" s="222" t="s">
        <v>19</v>
      </c>
      <c r="N126" s="223" t="s">
        <v>43</v>
      </c>
      <c r="O126" s="85"/>
      <c r="P126" s="224">
        <f>O126*H126</f>
        <v>0</v>
      </c>
      <c r="Q126" s="224">
        <v>1.0000000000000001E-05</v>
      </c>
      <c r="R126" s="224">
        <f>Q126*H126</f>
        <v>0.01756738</v>
      </c>
      <c r="S126" s="224">
        <v>0.091999999999999998</v>
      </c>
      <c r="T126" s="225">
        <f>S126*H126</f>
        <v>161.61989600000001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26" t="s">
        <v>231</v>
      </c>
      <c r="AT126" s="226" t="s">
        <v>342</v>
      </c>
      <c r="AU126" s="226" t="s">
        <v>241</v>
      </c>
      <c r="AY126" s="18" t="s">
        <v>338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18" t="s">
        <v>79</v>
      </c>
      <c r="BK126" s="227">
        <f>ROUND(I126*H126,2)</f>
        <v>0</v>
      </c>
      <c r="BL126" s="18" t="s">
        <v>231</v>
      </c>
      <c r="BM126" s="226" t="s">
        <v>366</v>
      </c>
    </row>
    <row r="127" s="2" customFormat="1">
      <c r="A127" s="39"/>
      <c r="B127" s="40"/>
      <c r="C127" s="41"/>
      <c r="D127" s="228" t="s">
        <v>348</v>
      </c>
      <c r="E127" s="41"/>
      <c r="F127" s="229" t="s">
        <v>367</v>
      </c>
      <c r="G127" s="41"/>
      <c r="H127" s="41"/>
      <c r="I127" s="230"/>
      <c r="J127" s="41"/>
      <c r="K127" s="41"/>
      <c r="L127" s="45"/>
      <c r="M127" s="231"/>
      <c r="N127" s="232"/>
      <c r="O127" s="85"/>
      <c r="P127" s="85"/>
      <c r="Q127" s="85"/>
      <c r="R127" s="85"/>
      <c r="S127" s="85"/>
      <c r="T127" s="86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348</v>
      </c>
      <c r="AU127" s="18" t="s">
        <v>241</v>
      </c>
    </row>
    <row r="128" s="14" customFormat="1">
      <c r="A128" s="14"/>
      <c r="B128" s="244"/>
      <c r="C128" s="245"/>
      <c r="D128" s="235" t="s">
        <v>350</v>
      </c>
      <c r="E128" s="246" t="s">
        <v>19</v>
      </c>
      <c r="F128" s="247" t="s">
        <v>281</v>
      </c>
      <c r="G128" s="245"/>
      <c r="H128" s="248">
        <v>1756.7380000000001</v>
      </c>
      <c r="I128" s="249"/>
      <c r="J128" s="245"/>
      <c r="K128" s="245"/>
      <c r="L128" s="250"/>
      <c r="M128" s="251"/>
      <c r="N128" s="252"/>
      <c r="O128" s="252"/>
      <c r="P128" s="252"/>
      <c r="Q128" s="252"/>
      <c r="R128" s="252"/>
      <c r="S128" s="252"/>
      <c r="T128" s="253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4" t="s">
        <v>350</v>
      </c>
      <c r="AU128" s="254" t="s">
        <v>241</v>
      </c>
      <c r="AV128" s="14" t="s">
        <v>81</v>
      </c>
      <c r="AW128" s="14" t="s">
        <v>33</v>
      </c>
      <c r="AX128" s="14" t="s">
        <v>79</v>
      </c>
      <c r="AY128" s="254" t="s">
        <v>338</v>
      </c>
    </row>
    <row r="129" s="2" customFormat="1" ht="44.25" customHeight="1">
      <c r="A129" s="39"/>
      <c r="B129" s="40"/>
      <c r="C129" s="215" t="s">
        <v>241</v>
      </c>
      <c r="D129" s="215" t="s">
        <v>342</v>
      </c>
      <c r="E129" s="216" t="s">
        <v>368</v>
      </c>
      <c r="F129" s="217" t="s">
        <v>369</v>
      </c>
      <c r="G129" s="218" t="s">
        <v>345</v>
      </c>
      <c r="H129" s="219">
        <v>1668.9010000000001</v>
      </c>
      <c r="I129" s="220"/>
      <c r="J129" s="221">
        <f>ROUND(I129*H129,2)</f>
        <v>0</v>
      </c>
      <c r="K129" s="217" t="s">
        <v>346</v>
      </c>
      <c r="L129" s="45"/>
      <c r="M129" s="222" t="s">
        <v>19</v>
      </c>
      <c r="N129" s="223" t="s">
        <v>43</v>
      </c>
      <c r="O129" s="85"/>
      <c r="P129" s="224">
        <f>O129*H129</f>
        <v>0</v>
      </c>
      <c r="Q129" s="224">
        <v>2.0000000000000002E-05</v>
      </c>
      <c r="R129" s="224">
        <f>Q129*H129</f>
        <v>0.033378020000000001</v>
      </c>
      <c r="S129" s="224">
        <v>0.13800000000000001</v>
      </c>
      <c r="T129" s="225">
        <f>S129*H129</f>
        <v>230.30833800000002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26" t="s">
        <v>231</v>
      </c>
      <c r="AT129" s="226" t="s">
        <v>342</v>
      </c>
      <c r="AU129" s="226" t="s">
        <v>241</v>
      </c>
      <c r="AY129" s="18" t="s">
        <v>338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8" t="s">
        <v>79</v>
      </c>
      <c r="BK129" s="227">
        <f>ROUND(I129*H129,2)</f>
        <v>0</v>
      </c>
      <c r="BL129" s="18" t="s">
        <v>231</v>
      </c>
      <c r="BM129" s="226" t="s">
        <v>370</v>
      </c>
    </row>
    <row r="130" s="2" customFormat="1">
      <c r="A130" s="39"/>
      <c r="B130" s="40"/>
      <c r="C130" s="41"/>
      <c r="D130" s="228" t="s">
        <v>348</v>
      </c>
      <c r="E130" s="41"/>
      <c r="F130" s="229" t="s">
        <v>371</v>
      </c>
      <c r="G130" s="41"/>
      <c r="H130" s="41"/>
      <c r="I130" s="230"/>
      <c r="J130" s="41"/>
      <c r="K130" s="41"/>
      <c r="L130" s="45"/>
      <c r="M130" s="231"/>
      <c r="N130" s="232"/>
      <c r="O130" s="85"/>
      <c r="P130" s="85"/>
      <c r="Q130" s="85"/>
      <c r="R130" s="85"/>
      <c r="S130" s="85"/>
      <c r="T130" s="86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348</v>
      </c>
      <c r="AU130" s="18" t="s">
        <v>241</v>
      </c>
    </row>
    <row r="131" s="14" customFormat="1">
      <c r="A131" s="14"/>
      <c r="B131" s="244"/>
      <c r="C131" s="245"/>
      <c r="D131" s="235" t="s">
        <v>350</v>
      </c>
      <c r="E131" s="246" t="s">
        <v>19</v>
      </c>
      <c r="F131" s="247" t="s">
        <v>281</v>
      </c>
      <c r="G131" s="245"/>
      <c r="H131" s="248">
        <v>1756.7380000000001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350</v>
      </c>
      <c r="AU131" s="254" t="s">
        <v>241</v>
      </c>
      <c r="AV131" s="14" t="s">
        <v>81</v>
      </c>
      <c r="AW131" s="14" t="s">
        <v>33</v>
      </c>
      <c r="AX131" s="14" t="s">
        <v>72</v>
      </c>
      <c r="AY131" s="254" t="s">
        <v>338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372</v>
      </c>
      <c r="G132" s="245"/>
      <c r="H132" s="248">
        <v>1668.9010000000001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79</v>
      </c>
      <c r="AY132" s="254" t="s">
        <v>338</v>
      </c>
    </row>
    <row r="133" s="2" customFormat="1" ht="44.25" customHeight="1">
      <c r="A133" s="39"/>
      <c r="B133" s="40"/>
      <c r="C133" s="215" t="s">
        <v>231</v>
      </c>
      <c r="D133" s="215" t="s">
        <v>342</v>
      </c>
      <c r="E133" s="216" t="s">
        <v>373</v>
      </c>
      <c r="F133" s="217" t="s">
        <v>374</v>
      </c>
      <c r="G133" s="218" t="s">
        <v>345</v>
      </c>
      <c r="H133" s="219">
        <v>1581.0640000000001</v>
      </c>
      <c r="I133" s="220"/>
      <c r="J133" s="221">
        <f>ROUND(I133*H133,2)</f>
        <v>0</v>
      </c>
      <c r="K133" s="217" t="s">
        <v>346</v>
      </c>
      <c r="L133" s="45"/>
      <c r="M133" s="222" t="s">
        <v>19</v>
      </c>
      <c r="N133" s="223" t="s">
        <v>43</v>
      </c>
      <c r="O133" s="85"/>
      <c r="P133" s="224">
        <f>O133*H133</f>
        <v>0</v>
      </c>
      <c r="Q133" s="224">
        <v>2.0000000000000002E-05</v>
      </c>
      <c r="R133" s="224">
        <f>Q133*H133</f>
        <v>0.031621280000000002</v>
      </c>
      <c r="S133" s="224">
        <v>0.161</v>
      </c>
      <c r="T133" s="225">
        <f>S133*H133</f>
        <v>254.55130400000002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26" t="s">
        <v>231</v>
      </c>
      <c r="AT133" s="226" t="s">
        <v>342</v>
      </c>
      <c r="AU133" s="226" t="s">
        <v>241</v>
      </c>
      <c r="AY133" s="18" t="s">
        <v>338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8" t="s">
        <v>79</v>
      </c>
      <c r="BK133" s="227">
        <f>ROUND(I133*H133,2)</f>
        <v>0</v>
      </c>
      <c r="BL133" s="18" t="s">
        <v>231</v>
      </c>
      <c r="BM133" s="226" t="s">
        <v>375</v>
      </c>
    </row>
    <row r="134" s="2" customFormat="1">
      <c r="A134" s="39"/>
      <c r="B134" s="40"/>
      <c r="C134" s="41"/>
      <c r="D134" s="228" t="s">
        <v>348</v>
      </c>
      <c r="E134" s="41"/>
      <c r="F134" s="229" t="s">
        <v>376</v>
      </c>
      <c r="G134" s="41"/>
      <c r="H134" s="41"/>
      <c r="I134" s="230"/>
      <c r="J134" s="41"/>
      <c r="K134" s="41"/>
      <c r="L134" s="45"/>
      <c r="M134" s="231"/>
      <c r="N134" s="232"/>
      <c r="O134" s="85"/>
      <c r="P134" s="85"/>
      <c r="Q134" s="85"/>
      <c r="R134" s="85"/>
      <c r="S134" s="85"/>
      <c r="T134" s="86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348</v>
      </c>
      <c r="AU134" s="18" t="s">
        <v>241</v>
      </c>
    </row>
    <row r="135" s="14" customFormat="1">
      <c r="A135" s="14"/>
      <c r="B135" s="244"/>
      <c r="C135" s="245"/>
      <c r="D135" s="235" t="s">
        <v>350</v>
      </c>
      <c r="E135" s="246" t="s">
        <v>19</v>
      </c>
      <c r="F135" s="247" t="s">
        <v>283</v>
      </c>
      <c r="G135" s="245"/>
      <c r="H135" s="248">
        <v>1756.7380000000001</v>
      </c>
      <c r="I135" s="249"/>
      <c r="J135" s="245"/>
      <c r="K135" s="245"/>
      <c r="L135" s="250"/>
      <c r="M135" s="251"/>
      <c r="N135" s="252"/>
      <c r="O135" s="252"/>
      <c r="P135" s="252"/>
      <c r="Q135" s="252"/>
      <c r="R135" s="252"/>
      <c r="S135" s="252"/>
      <c r="T135" s="25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4" t="s">
        <v>350</v>
      </c>
      <c r="AU135" s="254" t="s">
        <v>241</v>
      </c>
      <c r="AV135" s="14" t="s">
        <v>81</v>
      </c>
      <c r="AW135" s="14" t="s">
        <v>33</v>
      </c>
      <c r="AX135" s="14" t="s">
        <v>72</v>
      </c>
      <c r="AY135" s="254" t="s">
        <v>338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377</v>
      </c>
      <c r="G136" s="245"/>
      <c r="H136" s="248">
        <v>1581.0640000000001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79</v>
      </c>
      <c r="AY136" s="254" t="s">
        <v>338</v>
      </c>
    </row>
    <row r="137" s="12" customFormat="1" ht="20.88" customHeight="1">
      <c r="A137" s="12"/>
      <c r="B137" s="199"/>
      <c r="C137" s="200"/>
      <c r="D137" s="201" t="s">
        <v>71</v>
      </c>
      <c r="E137" s="213" t="s">
        <v>8</v>
      </c>
      <c r="F137" s="213" t="s">
        <v>378</v>
      </c>
      <c r="G137" s="200"/>
      <c r="H137" s="200"/>
      <c r="I137" s="203"/>
      <c r="J137" s="214">
        <f>BK137</f>
        <v>0</v>
      </c>
      <c r="K137" s="200"/>
      <c r="L137" s="205"/>
      <c r="M137" s="206"/>
      <c r="N137" s="207"/>
      <c r="O137" s="207"/>
      <c r="P137" s="208">
        <f>SUM(P138:P151)</f>
        <v>0</v>
      </c>
      <c r="Q137" s="207"/>
      <c r="R137" s="208">
        <f>SUM(R138:R151)</f>
        <v>0</v>
      </c>
      <c r="S137" s="207"/>
      <c r="T137" s="209">
        <f>SUM(T138:T151)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10" t="s">
        <v>79</v>
      </c>
      <c r="AT137" s="211" t="s">
        <v>71</v>
      </c>
      <c r="AU137" s="211" t="s">
        <v>81</v>
      </c>
      <c r="AY137" s="210" t="s">
        <v>338</v>
      </c>
      <c r="BK137" s="212">
        <f>SUM(BK138:BK151)</f>
        <v>0</v>
      </c>
    </row>
    <row r="138" s="2" customFormat="1" ht="24.15" customHeight="1">
      <c r="A138" s="39"/>
      <c r="B138" s="40"/>
      <c r="C138" s="215" t="s">
        <v>239</v>
      </c>
      <c r="D138" s="215" t="s">
        <v>342</v>
      </c>
      <c r="E138" s="216" t="s">
        <v>379</v>
      </c>
      <c r="F138" s="217" t="s">
        <v>380</v>
      </c>
      <c r="G138" s="218" t="s">
        <v>345</v>
      </c>
      <c r="H138" s="219">
        <v>155.481</v>
      </c>
      <c r="I138" s="220"/>
      <c r="J138" s="221">
        <f>ROUND(I138*H138,2)</f>
        <v>0</v>
      </c>
      <c r="K138" s="217" t="s">
        <v>346</v>
      </c>
      <c r="L138" s="45"/>
      <c r="M138" s="222" t="s">
        <v>19</v>
      </c>
      <c r="N138" s="223" t="s">
        <v>43</v>
      </c>
      <c r="O138" s="85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26" t="s">
        <v>231</v>
      </c>
      <c r="AT138" s="226" t="s">
        <v>342</v>
      </c>
      <c r="AU138" s="226" t="s">
        <v>241</v>
      </c>
      <c r="AY138" s="18" t="s">
        <v>338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8" t="s">
        <v>79</v>
      </c>
      <c r="BK138" s="227">
        <f>ROUND(I138*H138,2)</f>
        <v>0</v>
      </c>
      <c r="BL138" s="18" t="s">
        <v>231</v>
      </c>
      <c r="BM138" s="226" t="s">
        <v>381</v>
      </c>
    </row>
    <row r="139" s="2" customFormat="1">
      <c r="A139" s="39"/>
      <c r="B139" s="40"/>
      <c r="C139" s="41"/>
      <c r="D139" s="228" t="s">
        <v>348</v>
      </c>
      <c r="E139" s="41"/>
      <c r="F139" s="229" t="s">
        <v>382</v>
      </c>
      <c r="G139" s="41"/>
      <c r="H139" s="41"/>
      <c r="I139" s="230"/>
      <c r="J139" s="41"/>
      <c r="K139" s="41"/>
      <c r="L139" s="45"/>
      <c r="M139" s="231"/>
      <c r="N139" s="232"/>
      <c r="O139" s="85"/>
      <c r="P139" s="85"/>
      <c r="Q139" s="85"/>
      <c r="R139" s="85"/>
      <c r="S139" s="85"/>
      <c r="T139" s="86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348</v>
      </c>
      <c r="AU139" s="18" t="s">
        <v>241</v>
      </c>
    </row>
    <row r="140" s="13" customFormat="1">
      <c r="A140" s="13"/>
      <c r="B140" s="233"/>
      <c r="C140" s="234"/>
      <c r="D140" s="235" t="s">
        <v>350</v>
      </c>
      <c r="E140" s="236" t="s">
        <v>19</v>
      </c>
      <c r="F140" s="237" t="s">
        <v>383</v>
      </c>
      <c r="G140" s="234"/>
      <c r="H140" s="236" t="s">
        <v>19</v>
      </c>
      <c r="I140" s="238"/>
      <c r="J140" s="234"/>
      <c r="K140" s="234"/>
      <c r="L140" s="239"/>
      <c r="M140" s="240"/>
      <c r="N140" s="241"/>
      <c r="O140" s="241"/>
      <c r="P140" s="241"/>
      <c r="Q140" s="241"/>
      <c r="R140" s="241"/>
      <c r="S140" s="241"/>
      <c r="T140" s="24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3" t="s">
        <v>350</v>
      </c>
      <c r="AU140" s="243" t="s">
        <v>241</v>
      </c>
      <c r="AV140" s="13" t="s">
        <v>79</v>
      </c>
      <c r="AW140" s="13" t="s">
        <v>33</v>
      </c>
      <c r="AX140" s="13" t="s">
        <v>72</v>
      </c>
      <c r="AY140" s="243" t="s">
        <v>338</v>
      </c>
    </row>
    <row r="141" s="14" customFormat="1">
      <c r="A141" s="14"/>
      <c r="B141" s="244"/>
      <c r="C141" s="245"/>
      <c r="D141" s="235" t="s">
        <v>350</v>
      </c>
      <c r="E141" s="246" t="s">
        <v>274</v>
      </c>
      <c r="F141" s="247" t="s">
        <v>384</v>
      </c>
      <c r="G141" s="245"/>
      <c r="H141" s="248">
        <v>1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350</v>
      </c>
      <c r="AU141" s="254" t="s">
        <v>241</v>
      </c>
      <c r="AV141" s="14" t="s">
        <v>81</v>
      </c>
      <c r="AW141" s="14" t="s">
        <v>33</v>
      </c>
      <c r="AX141" s="14" t="s">
        <v>72</v>
      </c>
      <c r="AY141" s="254" t="s">
        <v>338</v>
      </c>
    </row>
    <row r="142" s="13" customFormat="1">
      <c r="A142" s="13"/>
      <c r="B142" s="233"/>
      <c r="C142" s="234"/>
      <c r="D142" s="235" t="s">
        <v>350</v>
      </c>
      <c r="E142" s="236" t="s">
        <v>19</v>
      </c>
      <c r="F142" s="237" t="s">
        <v>385</v>
      </c>
      <c r="G142" s="234"/>
      <c r="H142" s="236" t="s">
        <v>19</v>
      </c>
      <c r="I142" s="238"/>
      <c r="J142" s="234"/>
      <c r="K142" s="234"/>
      <c r="L142" s="239"/>
      <c r="M142" s="240"/>
      <c r="N142" s="241"/>
      <c r="O142" s="241"/>
      <c r="P142" s="241"/>
      <c r="Q142" s="241"/>
      <c r="R142" s="241"/>
      <c r="S142" s="241"/>
      <c r="T142" s="242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3" t="s">
        <v>350</v>
      </c>
      <c r="AU142" s="243" t="s">
        <v>241</v>
      </c>
      <c r="AV142" s="13" t="s">
        <v>79</v>
      </c>
      <c r="AW142" s="13" t="s">
        <v>33</v>
      </c>
      <c r="AX142" s="13" t="s">
        <v>72</v>
      </c>
      <c r="AY142" s="243" t="s">
        <v>338</v>
      </c>
    </row>
    <row r="143" s="14" customFormat="1">
      <c r="A143" s="14"/>
      <c r="B143" s="244"/>
      <c r="C143" s="245"/>
      <c r="D143" s="235" t="s">
        <v>350</v>
      </c>
      <c r="E143" s="246" t="s">
        <v>275</v>
      </c>
      <c r="F143" s="247" t="s">
        <v>276</v>
      </c>
      <c r="G143" s="245"/>
      <c r="H143" s="248">
        <v>61.213000000000001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350</v>
      </c>
      <c r="AU143" s="254" t="s">
        <v>241</v>
      </c>
      <c r="AV143" s="14" t="s">
        <v>81</v>
      </c>
      <c r="AW143" s="14" t="s">
        <v>33</v>
      </c>
      <c r="AX143" s="14" t="s">
        <v>72</v>
      </c>
      <c r="AY143" s="254" t="s">
        <v>338</v>
      </c>
    </row>
    <row r="144" s="13" customFormat="1">
      <c r="A144" s="13"/>
      <c r="B144" s="233"/>
      <c r="C144" s="234"/>
      <c r="D144" s="235" t="s">
        <v>350</v>
      </c>
      <c r="E144" s="236" t="s">
        <v>19</v>
      </c>
      <c r="F144" s="237" t="s">
        <v>386</v>
      </c>
      <c r="G144" s="234"/>
      <c r="H144" s="236" t="s">
        <v>19</v>
      </c>
      <c r="I144" s="238"/>
      <c r="J144" s="234"/>
      <c r="K144" s="234"/>
      <c r="L144" s="239"/>
      <c r="M144" s="240"/>
      <c r="N144" s="241"/>
      <c r="O144" s="241"/>
      <c r="P144" s="241"/>
      <c r="Q144" s="241"/>
      <c r="R144" s="241"/>
      <c r="S144" s="241"/>
      <c r="T144" s="24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3" t="s">
        <v>350</v>
      </c>
      <c r="AU144" s="243" t="s">
        <v>241</v>
      </c>
      <c r="AV144" s="13" t="s">
        <v>79</v>
      </c>
      <c r="AW144" s="13" t="s">
        <v>33</v>
      </c>
      <c r="AX144" s="13" t="s">
        <v>72</v>
      </c>
      <c r="AY144" s="243" t="s">
        <v>338</v>
      </c>
    </row>
    <row r="145" s="14" customFormat="1">
      <c r="A145" s="14"/>
      <c r="B145" s="244"/>
      <c r="C145" s="245"/>
      <c r="D145" s="235" t="s">
        <v>350</v>
      </c>
      <c r="E145" s="246" t="s">
        <v>277</v>
      </c>
      <c r="F145" s="247" t="s">
        <v>387</v>
      </c>
      <c r="G145" s="245"/>
      <c r="H145" s="248">
        <v>0.29999999999999999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350</v>
      </c>
      <c r="AU145" s="254" t="s">
        <v>241</v>
      </c>
      <c r="AV145" s="14" t="s">
        <v>81</v>
      </c>
      <c r="AW145" s="14" t="s">
        <v>33</v>
      </c>
      <c r="AX145" s="14" t="s">
        <v>72</v>
      </c>
      <c r="AY145" s="254" t="s">
        <v>338</v>
      </c>
    </row>
    <row r="146" s="15" customFormat="1">
      <c r="A146" s="15"/>
      <c r="B146" s="255"/>
      <c r="C146" s="256"/>
      <c r="D146" s="235" t="s">
        <v>350</v>
      </c>
      <c r="E146" s="257" t="s">
        <v>19</v>
      </c>
      <c r="F146" s="258" t="s">
        <v>363</v>
      </c>
      <c r="G146" s="256"/>
      <c r="H146" s="259">
        <v>62.512999999999998</v>
      </c>
      <c r="I146" s="260"/>
      <c r="J146" s="256"/>
      <c r="K146" s="256"/>
      <c r="L146" s="261"/>
      <c r="M146" s="262"/>
      <c r="N146" s="263"/>
      <c r="O146" s="263"/>
      <c r="P146" s="263"/>
      <c r="Q146" s="263"/>
      <c r="R146" s="263"/>
      <c r="S146" s="263"/>
      <c r="T146" s="264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5" t="s">
        <v>350</v>
      </c>
      <c r="AU146" s="265" t="s">
        <v>241</v>
      </c>
      <c r="AV146" s="15" t="s">
        <v>231</v>
      </c>
      <c r="AW146" s="15" t="s">
        <v>33</v>
      </c>
      <c r="AX146" s="15" t="s">
        <v>72</v>
      </c>
      <c r="AY146" s="265" t="s">
        <v>338</v>
      </c>
    </row>
    <row r="147" s="14" customFormat="1">
      <c r="A147" s="14"/>
      <c r="B147" s="244"/>
      <c r="C147" s="245"/>
      <c r="D147" s="235" t="s">
        <v>350</v>
      </c>
      <c r="E147" s="246" t="s">
        <v>19</v>
      </c>
      <c r="F147" s="247" t="s">
        <v>388</v>
      </c>
      <c r="G147" s="245"/>
      <c r="H147" s="248">
        <v>155.481</v>
      </c>
      <c r="I147" s="249"/>
      <c r="J147" s="245"/>
      <c r="K147" s="245"/>
      <c r="L147" s="250"/>
      <c r="M147" s="251"/>
      <c r="N147" s="252"/>
      <c r="O147" s="252"/>
      <c r="P147" s="252"/>
      <c r="Q147" s="252"/>
      <c r="R147" s="252"/>
      <c r="S147" s="252"/>
      <c r="T147" s="253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4" t="s">
        <v>350</v>
      </c>
      <c r="AU147" s="254" t="s">
        <v>241</v>
      </c>
      <c r="AV147" s="14" t="s">
        <v>81</v>
      </c>
      <c r="AW147" s="14" t="s">
        <v>33</v>
      </c>
      <c r="AX147" s="14" t="s">
        <v>72</v>
      </c>
      <c r="AY147" s="254" t="s">
        <v>338</v>
      </c>
    </row>
    <row r="148" s="15" customFormat="1">
      <c r="A148" s="15"/>
      <c r="B148" s="255"/>
      <c r="C148" s="256"/>
      <c r="D148" s="235" t="s">
        <v>350</v>
      </c>
      <c r="E148" s="257" t="s">
        <v>227</v>
      </c>
      <c r="F148" s="258" t="s">
        <v>363</v>
      </c>
      <c r="G148" s="256"/>
      <c r="H148" s="259">
        <v>155.481</v>
      </c>
      <c r="I148" s="260"/>
      <c r="J148" s="256"/>
      <c r="K148" s="256"/>
      <c r="L148" s="261"/>
      <c r="M148" s="262"/>
      <c r="N148" s="263"/>
      <c r="O148" s="263"/>
      <c r="P148" s="263"/>
      <c r="Q148" s="263"/>
      <c r="R148" s="263"/>
      <c r="S148" s="263"/>
      <c r="T148" s="264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65" t="s">
        <v>350</v>
      </c>
      <c r="AU148" s="265" t="s">
        <v>241</v>
      </c>
      <c r="AV148" s="15" t="s">
        <v>231</v>
      </c>
      <c r="AW148" s="15" t="s">
        <v>33</v>
      </c>
      <c r="AX148" s="15" t="s">
        <v>79</v>
      </c>
      <c r="AY148" s="265" t="s">
        <v>338</v>
      </c>
    </row>
    <row r="149" s="2" customFormat="1" ht="37.8" customHeight="1">
      <c r="A149" s="39"/>
      <c r="B149" s="40"/>
      <c r="C149" s="215" t="s">
        <v>236</v>
      </c>
      <c r="D149" s="215" t="s">
        <v>342</v>
      </c>
      <c r="E149" s="216" t="s">
        <v>389</v>
      </c>
      <c r="F149" s="217" t="s">
        <v>390</v>
      </c>
      <c r="G149" s="218" t="s">
        <v>391</v>
      </c>
      <c r="H149" s="219">
        <v>1675.6089999999999</v>
      </c>
      <c r="I149" s="220"/>
      <c r="J149" s="221">
        <f>ROUND(I149*H149,2)</f>
        <v>0</v>
      </c>
      <c r="K149" s="217" t="s">
        <v>346</v>
      </c>
      <c r="L149" s="45"/>
      <c r="M149" s="222" t="s">
        <v>19</v>
      </c>
      <c r="N149" s="223" t="s">
        <v>43</v>
      </c>
      <c r="O149" s="85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26" t="s">
        <v>231</v>
      </c>
      <c r="AT149" s="226" t="s">
        <v>342</v>
      </c>
      <c r="AU149" s="226" t="s">
        <v>241</v>
      </c>
      <c r="AY149" s="18" t="s">
        <v>338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18" t="s">
        <v>79</v>
      </c>
      <c r="BK149" s="227">
        <f>ROUND(I149*H149,2)</f>
        <v>0</v>
      </c>
      <c r="BL149" s="18" t="s">
        <v>231</v>
      </c>
      <c r="BM149" s="226" t="s">
        <v>392</v>
      </c>
    </row>
    <row r="150" s="2" customFormat="1">
      <c r="A150" s="39"/>
      <c r="B150" s="40"/>
      <c r="C150" s="41"/>
      <c r="D150" s="228" t="s">
        <v>348</v>
      </c>
      <c r="E150" s="41"/>
      <c r="F150" s="229" t="s">
        <v>393</v>
      </c>
      <c r="G150" s="41"/>
      <c r="H150" s="41"/>
      <c r="I150" s="230"/>
      <c r="J150" s="41"/>
      <c r="K150" s="41"/>
      <c r="L150" s="45"/>
      <c r="M150" s="231"/>
      <c r="N150" s="232"/>
      <c r="O150" s="85"/>
      <c r="P150" s="85"/>
      <c r="Q150" s="85"/>
      <c r="R150" s="85"/>
      <c r="S150" s="85"/>
      <c r="T150" s="86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348</v>
      </c>
      <c r="AU150" s="18" t="s">
        <v>241</v>
      </c>
    </row>
    <row r="151" s="14" customFormat="1">
      <c r="A151" s="14"/>
      <c r="B151" s="244"/>
      <c r="C151" s="245"/>
      <c r="D151" s="235" t="s">
        <v>350</v>
      </c>
      <c r="E151" s="246" t="s">
        <v>19</v>
      </c>
      <c r="F151" s="247" t="s">
        <v>225</v>
      </c>
      <c r="G151" s="245"/>
      <c r="H151" s="248">
        <v>1675.6089999999999</v>
      </c>
      <c r="I151" s="249"/>
      <c r="J151" s="245"/>
      <c r="K151" s="245"/>
      <c r="L151" s="250"/>
      <c r="M151" s="251"/>
      <c r="N151" s="252"/>
      <c r="O151" s="252"/>
      <c r="P151" s="252"/>
      <c r="Q151" s="252"/>
      <c r="R151" s="252"/>
      <c r="S151" s="252"/>
      <c r="T151" s="253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4" t="s">
        <v>350</v>
      </c>
      <c r="AU151" s="254" t="s">
        <v>241</v>
      </c>
      <c r="AV151" s="14" t="s">
        <v>81</v>
      </c>
      <c r="AW151" s="14" t="s">
        <v>33</v>
      </c>
      <c r="AX151" s="14" t="s">
        <v>79</v>
      </c>
      <c r="AY151" s="254" t="s">
        <v>338</v>
      </c>
    </row>
    <row r="152" s="12" customFormat="1" ht="20.88" customHeight="1">
      <c r="A152" s="12"/>
      <c r="B152" s="199"/>
      <c r="C152" s="200"/>
      <c r="D152" s="201" t="s">
        <v>71</v>
      </c>
      <c r="E152" s="213" t="s">
        <v>394</v>
      </c>
      <c r="F152" s="213" t="s">
        <v>395</v>
      </c>
      <c r="G152" s="200"/>
      <c r="H152" s="200"/>
      <c r="I152" s="203"/>
      <c r="J152" s="214">
        <f>BK152</f>
        <v>0</v>
      </c>
      <c r="K152" s="200"/>
      <c r="L152" s="205"/>
      <c r="M152" s="206"/>
      <c r="N152" s="207"/>
      <c r="O152" s="207"/>
      <c r="P152" s="208">
        <f>SUM(P153:P179)</f>
        <v>0</v>
      </c>
      <c r="Q152" s="207"/>
      <c r="R152" s="208">
        <f>SUM(R153:R179)</f>
        <v>0</v>
      </c>
      <c r="S152" s="207"/>
      <c r="T152" s="209">
        <f>SUM(T153:T179)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10" t="s">
        <v>79</v>
      </c>
      <c r="AT152" s="211" t="s">
        <v>71</v>
      </c>
      <c r="AU152" s="211" t="s">
        <v>81</v>
      </c>
      <c r="AY152" s="210" t="s">
        <v>338</v>
      </c>
      <c r="BK152" s="212">
        <f>SUM(BK153:BK179)</f>
        <v>0</v>
      </c>
    </row>
    <row r="153" s="2" customFormat="1" ht="66.75" customHeight="1">
      <c r="A153" s="39"/>
      <c r="B153" s="40"/>
      <c r="C153" s="215" t="s">
        <v>396</v>
      </c>
      <c r="D153" s="215" t="s">
        <v>342</v>
      </c>
      <c r="E153" s="216" t="s">
        <v>397</v>
      </c>
      <c r="F153" s="217" t="s">
        <v>398</v>
      </c>
      <c r="G153" s="218" t="s">
        <v>391</v>
      </c>
      <c r="H153" s="219">
        <v>144.976</v>
      </c>
      <c r="I153" s="220"/>
      <c r="J153" s="221">
        <f>ROUND(I153*H153,2)</f>
        <v>0</v>
      </c>
      <c r="K153" s="217" t="s">
        <v>346</v>
      </c>
      <c r="L153" s="45"/>
      <c r="M153" s="222" t="s">
        <v>19</v>
      </c>
      <c r="N153" s="223" t="s">
        <v>43</v>
      </c>
      <c r="O153" s="85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26" t="s">
        <v>231</v>
      </c>
      <c r="AT153" s="226" t="s">
        <v>342</v>
      </c>
      <c r="AU153" s="226" t="s">
        <v>241</v>
      </c>
      <c r="AY153" s="18" t="s">
        <v>338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8" t="s">
        <v>79</v>
      </c>
      <c r="BK153" s="227">
        <f>ROUND(I153*H153,2)</f>
        <v>0</v>
      </c>
      <c r="BL153" s="18" t="s">
        <v>231</v>
      </c>
      <c r="BM153" s="226" t="s">
        <v>399</v>
      </c>
    </row>
    <row r="154" s="2" customFormat="1">
      <c r="A154" s="39"/>
      <c r="B154" s="40"/>
      <c r="C154" s="41"/>
      <c r="D154" s="228" t="s">
        <v>348</v>
      </c>
      <c r="E154" s="41"/>
      <c r="F154" s="229" t="s">
        <v>400</v>
      </c>
      <c r="G154" s="41"/>
      <c r="H154" s="41"/>
      <c r="I154" s="230"/>
      <c r="J154" s="41"/>
      <c r="K154" s="41"/>
      <c r="L154" s="45"/>
      <c r="M154" s="231"/>
      <c r="N154" s="232"/>
      <c r="O154" s="85"/>
      <c r="P154" s="85"/>
      <c r="Q154" s="85"/>
      <c r="R154" s="85"/>
      <c r="S154" s="85"/>
      <c r="T154" s="86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348</v>
      </c>
      <c r="AU154" s="18" t="s">
        <v>241</v>
      </c>
    </row>
    <row r="155" s="2" customFormat="1">
      <c r="A155" s="39"/>
      <c r="B155" s="40"/>
      <c r="C155" s="41"/>
      <c r="D155" s="235" t="s">
        <v>401</v>
      </c>
      <c r="E155" s="41"/>
      <c r="F155" s="266" t="s">
        <v>402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401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403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289</v>
      </c>
      <c r="F157" s="247" t="s">
        <v>290</v>
      </c>
      <c r="G157" s="245"/>
      <c r="H157" s="248">
        <v>52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5" customFormat="1">
      <c r="A158" s="15"/>
      <c r="B158" s="255"/>
      <c r="C158" s="256"/>
      <c r="D158" s="235" t="s">
        <v>350</v>
      </c>
      <c r="E158" s="257" t="s">
        <v>19</v>
      </c>
      <c r="F158" s="258" t="s">
        <v>363</v>
      </c>
      <c r="G158" s="256"/>
      <c r="H158" s="259">
        <v>52</v>
      </c>
      <c r="I158" s="260"/>
      <c r="J158" s="256"/>
      <c r="K158" s="256"/>
      <c r="L158" s="261"/>
      <c r="M158" s="262"/>
      <c r="N158" s="263"/>
      <c r="O158" s="263"/>
      <c r="P158" s="263"/>
      <c r="Q158" s="263"/>
      <c r="R158" s="263"/>
      <c r="S158" s="263"/>
      <c r="T158" s="264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5" t="s">
        <v>350</v>
      </c>
      <c r="AU158" s="265" t="s">
        <v>241</v>
      </c>
      <c r="AV158" s="15" t="s">
        <v>231</v>
      </c>
      <c r="AW158" s="15" t="s">
        <v>33</v>
      </c>
      <c r="AX158" s="15" t="s">
        <v>72</v>
      </c>
      <c r="AY158" s="265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19</v>
      </c>
      <c r="F159" s="247" t="s">
        <v>404</v>
      </c>
      <c r="G159" s="245"/>
      <c r="H159" s="248">
        <v>144.976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5" customFormat="1">
      <c r="A160" s="15"/>
      <c r="B160" s="255"/>
      <c r="C160" s="256"/>
      <c r="D160" s="235" t="s">
        <v>350</v>
      </c>
      <c r="E160" s="257" t="s">
        <v>291</v>
      </c>
      <c r="F160" s="258" t="s">
        <v>363</v>
      </c>
      <c r="G160" s="256"/>
      <c r="H160" s="259">
        <v>144.976</v>
      </c>
      <c r="I160" s="260"/>
      <c r="J160" s="256"/>
      <c r="K160" s="256"/>
      <c r="L160" s="261"/>
      <c r="M160" s="262"/>
      <c r="N160" s="263"/>
      <c r="O160" s="263"/>
      <c r="P160" s="263"/>
      <c r="Q160" s="263"/>
      <c r="R160" s="263"/>
      <c r="S160" s="263"/>
      <c r="T160" s="264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65" t="s">
        <v>350</v>
      </c>
      <c r="AU160" s="265" t="s">
        <v>241</v>
      </c>
      <c r="AV160" s="15" t="s">
        <v>231</v>
      </c>
      <c r="AW160" s="15" t="s">
        <v>33</v>
      </c>
      <c r="AX160" s="15" t="s">
        <v>79</v>
      </c>
      <c r="AY160" s="265" t="s">
        <v>338</v>
      </c>
    </row>
    <row r="161" s="2" customFormat="1" ht="55.5" customHeight="1">
      <c r="A161" s="39"/>
      <c r="B161" s="40"/>
      <c r="C161" s="215" t="s">
        <v>405</v>
      </c>
      <c r="D161" s="215" t="s">
        <v>342</v>
      </c>
      <c r="E161" s="216" t="s">
        <v>406</v>
      </c>
      <c r="F161" s="217" t="s">
        <v>407</v>
      </c>
      <c r="G161" s="218" t="s">
        <v>391</v>
      </c>
      <c r="H161" s="219">
        <v>2540.3069999999998</v>
      </c>
      <c r="I161" s="220"/>
      <c r="J161" s="221">
        <f>ROUND(I161*H161,2)</f>
        <v>0</v>
      </c>
      <c r="K161" s="217" t="s">
        <v>346</v>
      </c>
      <c r="L161" s="45"/>
      <c r="M161" s="222" t="s">
        <v>19</v>
      </c>
      <c r="N161" s="223" t="s">
        <v>43</v>
      </c>
      <c r="O161" s="85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26" t="s">
        <v>231</v>
      </c>
      <c r="AT161" s="226" t="s">
        <v>342</v>
      </c>
      <c r="AU161" s="226" t="s">
        <v>241</v>
      </c>
      <c r="AY161" s="18" t="s">
        <v>338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8" t="s">
        <v>79</v>
      </c>
      <c r="BK161" s="227">
        <f>ROUND(I161*H161,2)</f>
        <v>0</v>
      </c>
      <c r="BL161" s="18" t="s">
        <v>231</v>
      </c>
      <c r="BM161" s="226" t="s">
        <v>408</v>
      </c>
    </row>
    <row r="162" s="2" customFormat="1">
      <c r="A162" s="39"/>
      <c r="B162" s="40"/>
      <c r="C162" s="41"/>
      <c r="D162" s="228" t="s">
        <v>348</v>
      </c>
      <c r="E162" s="41"/>
      <c r="F162" s="229" t="s">
        <v>409</v>
      </c>
      <c r="G162" s="41"/>
      <c r="H162" s="41"/>
      <c r="I162" s="230"/>
      <c r="J162" s="41"/>
      <c r="K162" s="41"/>
      <c r="L162" s="45"/>
      <c r="M162" s="231"/>
      <c r="N162" s="232"/>
      <c r="O162" s="85"/>
      <c r="P162" s="85"/>
      <c r="Q162" s="85"/>
      <c r="R162" s="85"/>
      <c r="S162" s="85"/>
      <c r="T162" s="86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348</v>
      </c>
      <c r="AU162" s="18" t="s">
        <v>241</v>
      </c>
    </row>
    <row r="163" s="13" customFormat="1">
      <c r="A163" s="13"/>
      <c r="B163" s="233"/>
      <c r="C163" s="234"/>
      <c r="D163" s="235" t="s">
        <v>350</v>
      </c>
      <c r="E163" s="236" t="s">
        <v>19</v>
      </c>
      <c r="F163" s="237" t="s">
        <v>410</v>
      </c>
      <c r="G163" s="234"/>
      <c r="H163" s="236" t="s">
        <v>19</v>
      </c>
      <c r="I163" s="238"/>
      <c r="J163" s="234"/>
      <c r="K163" s="234"/>
      <c r="L163" s="239"/>
      <c r="M163" s="240"/>
      <c r="N163" s="241"/>
      <c r="O163" s="241"/>
      <c r="P163" s="241"/>
      <c r="Q163" s="241"/>
      <c r="R163" s="241"/>
      <c r="S163" s="241"/>
      <c r="T163" s="24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3" t="s">
        <v>350</v>
      </c>
      <c r="AU163" s="243" t="s">
        <v>241</v>
      </c>
      <c r="AV163" s="13" t="s">
        <v>79</v>
      </c>
      <c r="AW163" s="13" t="s">
        <v>33</v>
      </c>
      <c r="AX163" s="13" t="s">
        <v>72</v>
      </c>
      <c r="AY163" s="243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263</v>
      </c>
      <c r="F164" s="247" t="s">
        <v>387</v>
      </c>
      <c r="G164" s="245"/>
      <c r="H164" s="248">
        <v>0.29999999999999999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411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267</v>
      </c>
      <c r="F166" s="247" t="s">
        <v>412</v>
      </c>
      <c r="G166" s="245"/>
      <c r="H166" s="248">
        <v>1.54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3" customFormat="1">
      <c r="A167" s="13"/>
      <c r="B167" s="233"/>
      <c r="C167" s="234"/>
      <c r="D167" s="235" t="s">
        <v>350</v>
      </c>
      <c r="E167" s="236" t="s">
        <v>19</v>
      </c>
      <c r="F167" s="237" t="s">
        <v>413</v>
      </c>
      <c r="G167" s="234"/>
      <c r="H167" s="236" t="s">
        <v>19</v>
      </c>
      <c r="I167" s="238"/>
      <c r="J167" s="234"/>
      <c r="K167" s="234"/>
      <c r="L167" s="239"/>
      <c r="M167" s="240"/>
      <c r="N167" s="241"/>
      <c r="O167" s="241"/>
      <c r="P167" s="241"/>
      <c r="Q167" s="241"/>
      <c r="R167" s="241"/>
      <c r="S167" s="241"/>
      <c r="T167" s="242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3" t="s">
        <v>350</v>
      </c>
      <c r="AU167" s="243" t="s">
        <v>241</v>
      </c>
      <c r="AV167" s="13" t="s">
        <v>79</v>
      </c>
      <c r="AW167" s="13" t="s">
        <v>33</v>
      </c>
      <c r="AX167" s="13" t="s">
        <v>72</v>
      </c>
      <c r="AY167" s="243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270</v>
      </c>
      <c r="F168" s="247" t="s">
        <v>414</v>
      </c>
      <c r="G168" s="245"/>
      <c r="H168" s="248">
        <v>2.7879999999999998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3" customFormat="1">
      <c r="A169" s="13"/>
      <c r="B169" s="233"/>
      <c r="C169" s="234"/>
      <c r="D169" s="235" t="s">
        <v>350</v>
      </c>
      <c r="E169" s="236" t="s">
        <v>19</v>
      </c>
      <c r="F169" s="237" t="s">
        <v>415</v>
      </c>
      <c r="G169" s="234"/>
      <c r="H169" s="236" t="s">
        <v>19</v>
      </c>
      <c r="I169" s="238"/>
      <c r="J169" s="234"/>
      <c r="K169" s="234"/>
      <c r="L169" s="239"/>
      <c r="M169" s="240"/>
      <c r="N169" s="241"/>
      <c r="O169" s="241"/>
      <c r="P169" s="241"/>
      <c r="Q169" s="241"/>
      <c r="R169" s="241"/>
      <c r="S169" s="241"/>
      <c r="T169" s="24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3" t="s">
        <v>350</v>
      </c>
      <c r="AU169" s="243" t="s">
        <v>241</v>
      </c>
      <c r="AV169" s="13" t="s">
        <v>79</v>
      </c>
      <c r="AW169" s="13" t="s">
        <v>33</v>
      </c>
      <c r="AX169" s="13" t="s">
        <v>72</v>
      </c>
      <c r="AY169" s="243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269</v>
      </c>
      <c r="F170" s="247" t="s">
        <v>79</v>
      </c>
      <c r="G170" s="245"/>
      <c r="H170" s="248">
        <v>1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3" customFormat="1">
      <c r="A171" s="13"/>
      <c r="B171" s="233"/>
      <c r="C171" s="234"/>
      <c r="D171" s="235" t="s">
        <v>350</v>
      </c>
      <c r="E171" s="236" t="s">
        <v>19</v>
      </c>
      <c r="F171" s="237" t="s">
        <v>416</v>
      </c>
      <c r="G171" s="234"/>
      <c r="H171" s="236" t="s">
        <v>19</v>
      </c>
      <c r="I171" s="238"/>
      <c r="J171" s="234"/>
      <c r="K171" s="234"/>
      <c r="L171" s="239"/>
      <c r="M171" s="240"/>
      <c r="N171" s="241"/>
      <c r="O171" s="241"/>
      <c r="P171" s="241"/>
      <c r="Q171" s="241"/>
      <c r="R171" s="241"/>
      <c r="S171" s="241"/>
      <c r="T171" s="24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3" t="s">
        <v>350</v>
      </c>
      <c r="AU171" s="243" t="s">
        <v>241</v>
      </c>
      <c r="AV171" s="13" t="s">
        <v>79</v>
      </c>
      <c r="AW171" s="13" t="s">
        <v>33</v>
      </c>
      <c r="AX171" s="13" t="s">
        <v>72</v>
      </c>
      <c r="AY171" s="243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300</v>
      </c>
      <c r="F172" s="247" t="s">
        <v>417</v>
      </c>
      <c r="G172" s="245"/>
      <c r="H172" s="248">
        <v>38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5" customFormat="1">
      <c r="A173" s="15"/>
      <c r="B173" s="255"/>
      <c r="C173" s="256"/>
      <c r="D173" s="235" t="s">
        <v>350</v>
      </c>
      <c r="E173" s="257" t="s">
        <v>19</v>
      </c>
      <c r="F173" s="258" t="s">
        <v>363</v>
      </c>
      <c r="G173" s="256"/>
      <c r="H173" s="259">
        <v>43.628</v>
      </c>
      <c r="I173" s="260"/>
      <c r="J173" s="256"/>
      <c r="K173" s="256"/>
      <c r="L173" s="261"/>
      <c r="M173" s="262"/>
      <c r="N173" s="263"/>
      <c r="O173" s="263"/>
      <c r="P173" s="263"/>
      <c r="Q173" s="263"/>
      <c r="R173" s="263"/>
      <c r="S173" s="263"/>
      <c r="T173" s="264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T173" s="265" t="s">
        <v>350</v>
      </c>
      <c r="AU173" s="265" t="s">
        <v>241</v>
      </c>
      <c r="AV173" s="15" t="s">
        <v>231</v>
      </c>
      <c r="AW173" s="15" t="s">
        <v>33</v>
      </c>
      <c r="AX173" s="15" t="s">
        <v>72</v>
      </c>
      <c r="AY173" s="265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418</v>
      </c>
      <c r="G174" s="245"/>
      <c r="H174" s="248">
        <v>234.53899999999999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419</v>
      </c>
      <c r="G175" s="245"/>
      <c r="H175" s="248">
        <v>2468.922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4" customFormat="1">
      <c r="A176" s="14"/>
      <c r="B176" s="244"/>
      <c r="C176" s="245"/>
      <c r="D176" s="235" t="s">
        <v>350</v>
      </c>
      <c r="E176" s="246" t="s">
        <v>19</v>
      </c>
      <c r="F176" s="247" t="s">
        <v>420</v>
      </c>
      <c r="G176" s="245"/>
      <c r="H176" s="248">
        <v>0</v>
      </c>
      <c r="I176" s="249"/>
      <c r="J176" s="245"/>
      <c r="K176" s="245"/>
      <c r="L176" s="250"/>
      <c r="M176" s="251"/>
      <c r="N176" s="252"/>
      <c r="O176" s="252"/>
      <c r="P176" s="252"/>
      <c r="Q176" s="252"/>
      <c r="R176" s="252"/>
      <c r="S176" s="252"/>
      <c r="T176" s="253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4" t="s">
        <v>350</v>
      </c>
      <c r="AU176" s="254" t="s">
        <v>241</v>
      </c>
      <c r="AV176" s="14" t="s">
        <v>81</v>
      </c>
      <c r="AW176" s="14" t="s">
        <v>33</v>
      </c>
      <c r="AX176" s="14" t="s">
        <v>72</v>
      </c>
      <c r="AY176" s="254" t="s">
        <v>338</v>
      </c>
    </row>
    <row r="177" s="14" customFormat="1">
      <c r="A177" s="14"/>
      <c r="B177" s="244"/>
      <c r="C177" s="245"/>
      <c r="D177" s="235" t="s">
        <v>350</v>
      </c>
      <c r="E177" s="246" t="s">
        <v>19</v>
      </c>
      <c r="F177" s="247" t="s">
        <v>421</v>
      </c>
      <c r="G177" s="245"/>
      <c r="H177" s="248">
        <v>0</v>
      </c>
      <c r="I177" s="249"/>
      <c r="J177" s="245"/>
      <c r="K177" s="245"/>
      <c r="L177" s="250"/>
      <c r="M177" s="251"/>
      <c r="N177" s="252"/>
      <c r="O177" s="252"/>
      <c r="P177" s="252"/>
      <c r="Q177" s="252"/>
      <c r="R177" s="252"/>
      <c r="S177" s="252"/>
      <c r="T177" s="25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4" t="s">
        <v>350</v>
      </c>
      <c r="AU177" s="254" t="s">
        <v>241</v>
      </c>
      <c r="AV177" s="14" t="s">
        <v>81</v>
      </c>
      <c r="AW177" s="14" t="s">
        <v>33</v>
      </c>
      <c r="AX177" s="14" t="s">
        <v>72</v>
      </c>
      <c r="AY177" s="254" t="s">
        <v>338</v>
      </c>
    </row>
    <row r="178" s="14" customFormat="1">
      <c r="A178" s="14"/>
      <c r="B178" s="244"/>
      <c r="C178" s="245"/>
      <c r="D178" s="235" t="s">
        <v>350</v>
      </c>
      <c r="E178" s="246" t="s">
        <v>19</v>
      </c>
      <c r="F178" s="247" t="s">
        <v>422</v>
      </c>
      <c r="G178" s="245"/>
      <c r="H178" s="248">
        <v>-163.154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350</v>
      </c>
      <c r="AU178" s="254" t="s">
        <v>241</v>
      </c>
      <c r="AV178" s="14" t="s">
        <v>81</v>
      </c>
      <c r="AW178" s="14" t="s">
        <v>33</v>
      </c>
      <c r="AX178" s="14" t="s">
        <v>72</v>
      </c>
      <c r="AY178" s="254" t="s">
        <v>338</v>
      </c>
    </row>
    <row r="179" s="15" customFormat="1">
      <c r="A179" s="15"/>
      <c r="B179" s="255"/>
      <c r="C179" s="256"/>
      <c r="D179" s="235" t="s">
        <v>350</v>
      </c>
      <c r="E179" s="257" t="s">
        <v>223</v>
      </c>
      <c r="F179" s="258" t="s">
        <v>363</v>
      </c>
      <c r="G179" s="256"/>
      <c r="H179" s="259">
        <v>2540.3070000000002</v>
      </c>
      <c r="I179" s="260"/>
      <c r="J179" s="256"/>
      <c r="K179" s="256"/>
      <c r="L179" s="261"/>
      <c r="M179" s="262"/>
      <c r="N179" s="263"/>
      <c r="O179" s="263"/>
      <c r="P179" s="263"/>
      <c r="Q179" s="263"/>
      <c r="R179" s="263"/>
      <c r="S179" s="263"/>
      <c r="T179" s="264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65" t="s">
        <v>350</v>
      </c>
      <c r="AU179" s="265" t="s">
        <v>241</v>
      </c>
      <c r="AV179" s="15" t="s">
        <v>231</v>
      </c>
      <c r="AW179" s="15" t="s">
        <v>33</v>
      </c>
      <c r="AX179" s="15" t="s">
        <v>79</v>
      </c>
      <c r="AY179" s="265" t="s">
        <v>338</v>
      </c>
    </row>
    <row r="180" s="12" customFormat="1" ht="20.88" customHeight="1">
      <c r="A180" s="12"/>
      <c r="B180" s="199"/>
      <c r="C180" s="200"/>
      <c r="D180" s="201" t="s">
        <v>71</v>
      </c>
      <c r="E180" s="213" t="s">
        <v>423</v>
      </c>
      <c r="F180" s="213" t="s">
        <v>424</v>
      </c>
      <c r="G180" s="200"/>
      <c r="H180" s="200"/>
      <c r="I180" s="203"/>
      <c r="J180" s="214">
        <f>BK180</f>
        <v>0</v>
      </c>
      <c r="K180" s="200"/>
      <c r="L180" s="205"/>
      <c r="M180" s="206"/>
      <c r="N180" s="207"/>
      <c r="O180" s="207"/>
      <c r="P180" s="208">
        <f>SUM(P181:P191)</f>
        <v>0</v>
      </c>
      <c r="Q180" s="207"/>
      <c r="R180" s="208">
        <f>SUM(R181:R191)</f>
        <v>3.5684445</v>
      </c>
      <c r="S180" s="207"/>
      <c r="T180" s="209">
        <f>SUM(T181:T191)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10" t="s">
        <v>79</v>
      </c>
      <c r="AT180" s="211" t="s">
        <v>71</v>
      </c>
      <c r="AU180" s="211" t="s">
        <v>81</v>
      </c>
      <c r="AY180" s="210" t="s">
        <v>338</v>
      </c>
      <c r="BK180" s="212">
        <f>SUM(BK181:BK191)</f>
        <v>0</v>
      </c>
    </row>
    <row r="181" s="2" customFormat="1" ht="37.8" customHeight="1">
      <c r="A181" s="39"/>
      <c r="B181" s="40"/>
      <c r="C181" s="215" t="s">
        <v>252</v>
      </c>
      <c r="D181" s="215" t="s">
        <v>342</v>
      </c>
      <c r="E181" s="216" t="s">
        <v>425</v>
      </c>
      <c r="F181" s="217" t="s">
        <v>426</v>
      </c>
      <c r="G181" s="218" t="s">
        <v>345</v>
      </c>
      <c r="H181" s="219">
        <v>4198.1700000000001</v>
      </c>
      <c r="I181" s="220"/>
      <c r="J181" s="221">
        <f>ROUND(I181*H181,2)</f>
        <v>0</v>
      </c>
      <c r="K181" s="217" t="s">
        <v>346</v>
      </c>
      <c r="L181" s="45"/>
      <c r="M181" s="222" t="s">
        <v>19</v>
      </c>
      <c r="N181" s="223" t="s">
        <v>43</v>
      </c>
      <c r="O181" s="85"/>
      <c r="P181" s="224">
        <f>O181*H181</f>
        <v>0</v>
      </c>
      <c r="Q181" s="224">
        <v>0.00084999999999999995</v>
      </c>
      <c r="R181" s="224">
        <f>Q181*H181</f>
        <v>3.5684445</v>
      </c>
      <c r="S181" s="224">
        <v>0</v>
      </c>
      <c r="T181" s="225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26" t="s">
        <v>231</v>
      </c>
      <c r="AT181" s="226" t="s">
        <v>342</v>
      </c>
      <c r="AU181" s="226" t="s">
        <v>241</v>
      </c>
      <c r="AY181" s="18" t="s">
        <v>338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8" t="s">
        <v>79</v>
      </c>
      <c r="BK181" s="227">
        <f>ROUND(I181*H181,2)</f>
        <v>0</v>
      </c>
      <c r="BL181" s="18" t="s">
        <v>231</v>
      </c>
      <c r="BM181" s="226" t="s">
        <v>427</v>
      </c>
    </row>
    <row r="182" s="2" customFormat="1">
      <c r="A182" s="39"/>
      <c r="B182" s="40"/>
      <c r="C182" s="41"/>
      <c r="D182" s="228" t="s">
        <v>348</v>
      </c>
      <c r="E182" s="41"/>
      <c r="F182" s="229" t="s">
        <v>428</v>
      </c>
      <c r="G182" s="41"/>
      <c r="H182" s="41"/>
      <c r="I182" s="230"/>
      <c r="J182" s="41"/>
      <c r="K182" s="41"/>
      <c r="L182" s="45"/>
      <c r="M182" s="231"/>
      <c r="N182" s="232"/>
      <c r="O182" s="85"/>
      <c r="P182" s="85"/>
      <c r="Q182" s="85"/>
      <c r="R182" s="85"/>
      <c r="S182" s="85"/>
      <c r="T182" s="86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348</v>
      </c>
      <c r="AU182" s="18" t="s">
        <v>241</v>
      </c>
    </row>
    <row r="183" s="14" customFormat="1">
      <c r="A183" s="14"/>
      <c r="B183" s="244"/>
      <c r="C183" s="245"/>
      <c r="D183" s="235" t="s">
        <v>350</v>
      </c>
      <c r="E183" s="246" t="s">
        <v>19</v>
      </c>
      <c r="F183" s="247" t="s">
        <v>429</v>
      </c>
      <c r="G183" s="245"/>
      <c r="H183" s="248">
        <v>4198.1700000000001</v>
      </c>
      <c r="I183" s="249"/>
      <c r="J183" s="245"/>
      <c r="K183" s="245"/>
      <c r="L183" s="250"/>
      <c r="M183" s="251"/>
      <c r="N183" s="252"/>
      <c r="O183" s="252"/>
      <c r="P183" s="252"/>
      <c r="Q183" s="252"/>
      <c r="R183" s="252"/>
      <c r="S183" s="252"/>
      <c r="T183" s="253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4" t="s">
        <v>350</v>
      </c>
      <c r="AU183" s="254" t="s">
        <v>241</v>
      </c>
      <c r="AV183" s="14" t="s">
        <v>81</v>
      </c>
      <c r="AW183" s="14" t="s">
        <v>33</v>
      </c>
      <c r="AX183" s="14" t="s">
        <v>72</v>
      </c>
      <c r="AY183" s="254" t="s">
        <v>338</v>
      </c>
    </row>
    <row r="184" s="15" customFormat="1">
      <c r="A184" s="15"/>
      <c r="B184" s="255"/>
      <c r="C184" s="256"/>
      <c r="D184" s="235" t="s">
        <v>350</v>
      </c>
      <c r="E184" s="257" t="s">
        <v>296</v>
      </c>
      <c r="F184" s="258" t="s">
        <v>363</v>
      </c>
      <c r="G184" s="256"/>
      <c r="H184" s="259">
        <v>4198.1700000000001</v>
      </c>
      <c r="I184" s="260"/>
      <c r="J184" s="256"/>
      <c r="K184" s="256"/>
      <c r="L184" s="261"/>
      <c r="M184" s="262"/>
      <c r="N184" s="263"/>
      <c r="O184" s="263"/>
      <c r="P184" s="263"/>
      <c r="Q184" s="263"/>
      <c r="R184" s="263"/>
      <c r="S184" s="263"/>
      <c r="T184" s="264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65" t="s">
        <v>350</v>
      </c>
      <c r="AU184" s="265" t="s">
        <v>241</v>
      </c>
      <c r="AV184" s="15" t="s">
        <v>231</v>
      </c>
      <c r="AW184" s="15" t="s">
        <v>33</v>
      </c>
      <c r="AX184" s="15" t="s">
        <v>79</v>
      </c>
      <c r="AY184" s="265" t="s">
        <v>338</v>
      </c>
    </row>
    <row r="185" s="2" customFormat="1" ht="44.25" customHeight="1">
      <c r="A185" s="39"/>
      <c r="B185" s="40"/>
      <c r="C185" s="215" t="s">
        <v>430</v>
      </c>
      <c r="D185" s="215" t="s">
        <v>342</v>
      </c>
      <c r="E185" s="216" t="s">
        <v>431</v>
      </c>
      <c r="F185" s="217" t="s">
        <v>432</v>
      </c>
      <c r="G185" s="218" t="s">
        <v>345</v>
      </c>
      <c r="H185" s="219">
        <v>4198.1700000000001</v>
      </c>
      <c r="I185" s="220"/>
      <c r="J185" s="221">
        <f>ROUND(I185*H185,2)</f>
        <v>0</v>
      </c>
      <c r="K185" s="217" t="s">
        <v>346</v>
      </c>
      <c r="L185" s="45"/>
      <c r="M185" s="222" t="s">
        <v>19</v>
      </c>
      <c r="N185" s="223" t="s">
        <v>43</v>
      </c>
      <c r="O185" s="85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26" t="s">
        <v>231</v>
      </c>
      <c r="AT185" s="226" t="s">
        <v>342</v>
      </c>
      <c r="AU185" s="226" t="s">
        <v>241</v>
      </c>
      <c r="AY185" s="18" t="s">
        <v>338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8" t="s">
        <v>79</v>
      </c>
      <c r="BK185" s="227">
        <f>ROUND(I185*H185,2)</f>
        <v>0</v>
      </c>
      <c r="BL185" s="18" t="s">
        <v>231</v>
      </c>
      <c r="BM185" s="226" t="s">
        <v>433</v>
      </c>
    </row>
    <row r="186" s="2" customFormat="1">
      <c r="A186" s="39"/>
      <c r="B186" s="40"/>
      <c r="C186" s="41"/>
      <c r="D186" s="228" t="s">
        <v>348</v>
      </c>
      <c r="E186" s="41"/>
      <c r="F186" s="229" t="s">
        <v>434</v>
      </c>
      <c r="G186" s="41"/>
      <c r="H186" s="41"/>
      <c r="I186" s="230"/>
      <c r="J186" s="41"/>
      <c r="K186" s="41"/>
      <c r="L186" s="45"/>
      <c r="M186" s="231"/>
      <c r="N186" s="232"/>
      <c r="O186" s="85"/>
      <c r="P186" s="85"/>
      <c r="Q186" s="85"/>
      <c r="R186" s="85"/>
      <c r="S186" s="85"/>
      <c r="T186" s="86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348</v>
      </c>
      <c r="AU186" s="18" t="s">
        <v>241</v>
      </c>
    </row>
    <row r="187" s="14" customFormat="1">
      <c r="A187" s="14"/>
      <c r="B187" s="244"/>
      <c r="C187" s="245"/>
      <c r="D187" s="235" t="s">
        <v>350</v>
      </c>
      <c r="E187" s="246" t="s">
        <v>19</v>
      </c>
      <c r="F187" s="247" t="s">
        <v>296</v>
      </c>
      <c r="G187" s="245"/>
      <c r="H187" s="248">
        <v>4198.1700000000001</v>
      </c>
      <c r="I187" s="249"/>
      <c r="J187" s="245"/>
      <c r="K187" s="245"/>
      <c r="L187" s="250"/>
      <c r="M187" s="251"/>
      <c r="N187" s="252"/>
      <c r="O187" s="252"/>
      <c r="P187" s="252"/>
      <c r="Q187" s="252"/>
      <c r="R187" s="252"/>
      <c r="S187" s="252"/>
      <c r="T187" s="253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4" t="s">
        <v>350</v>
      </c>
      <c r="AU187" s="254" t="s">
        <v>241</v>
      </c>
      <c r="AV187" s="14" t="s">
        <v>81</v>
      </c>
      <c r="AW187" s="14" t="s">
        <v>33</v>
      </c>
      <c r="AX187" s="14" t="s">
        <v>79</v>
      </c>
      <c r="AY187" s="254" t="s">
        <v>338</v>
      </c>
    </row>
    <row r="188" s="2" customFormat="1" ht="24.15" customHeight="1">
      <c r="A188" s="39"/>
      <c r="B188" s="40"/>
      <c r="C188" s="215" t="s">
        <v>340</v>
      </c>
      <c r="D188" s="215" t="s">
        <v>342</v>
      </c>
      <c r="E188" s="216" t="s">
        <v>435</v>
      </c>
      <c r="F188" s="217" t="s">
        <v>436</v>
      </c>
      <c r="G188" s="218" t="s">
        <v>391</v>
      </c>
      <c r="H188" s="219">
        <v>3232.5909999999999</v>
      </c>
      <c r="I188" s="220"/>
      <c r="J188" s="221">
        <f>ROUND(I188*H188,2)</f>
        <v>0</v>
      </c>
      <c r="K188" s="217" t="s">
        <v>346</v>
      </c>
      <c r="L188" s="45"/>
      <c r="M188" s="222" t="s">
        <v>19</v>
      </c>
      <c r="N188" s="223" t="s">
        <v>43</v>
      </c>
      <c r="O188" s="85"/>
      <c r="P188" s="224">
        <f>O188*H188</f>
        <v>0</v>
      </c>
      <c r="Q188" s="224">
        <v>0</v>
      </c>
      <c r="R188" s="224">
        <f>Q188*H188</f>
        <v>0</v>
      </c>
      <c r="S188" s="224">
        <v>0</v>
      </c>
      <c r="T188" s="225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26" t="s">
        <v>231</v>
      </c>
      <c r="AT188" s="226" t="s">
        <v>342</v>
      </c>
      <c r="AU188" s="226" t="s">
        <v>241</v>
      </c>
      <c r="AY188" s="18" t="s">
        <v>338</v>
      </c>
      <c r="BE188" s="227">
        <f>IF(N188="základní",J188,0)</f>
        <v>0</v>
      </c>
      <c r="BF188" s="227">
        <f>IF(N188="snížená",J188,0)</f>
        <v>0</v>
      </c>
      <c r="BG188" s="227">
        <f>IF(N188="zákl. přenesená",J188,0)</f>
        <v>0</v>
      </c>
      <c r="BH188" s="227">
        <f>IF(N188="sníž. přenesená",J188,0)</f>
        <v>0</v>
      </c>
      <c r="BI188" s="227">
        <f>IF(N188="nulová",J188,0)</f>
        <v>0</v>
      </c>
      <c r="BJ188" s="18" t="s">
        <v>79</v>
      </c>
      <c r="BK188" s="227">
        <f>ROUND(I188*H188,2)</f>
        <v>0</v>
      </c>
      <c r="BL188" s="18" t="s">
        <v>231</v>
      </c>
      <c r="BM188" s="226" t="s">
        <v>437</v>
      </c>
    </row>
    <row r="189" s="2" customFormat="1">
      <c r="A189" s="39"/>
      <c r="B189" s="40"/>
      <c r="C189" s="41"/>
      <c r="D189" s="228" t="s">
        <v>348</v>
      </c>
      <c r="E189" s="41"/>
      <c r="F189" s="229" t="s">
        <v>438</v>
      </c>
      <c r="G189" s="41"/>
      <c r="H189" s="41"/>
      <c r="I189" s="230"/>
      <c r="J189" s="41"/>
      <c r="K189" s="41"/>
      <c r="L189" s="45"/>
      <c r="M189" s="231"/>
      <c r="N189" s="232"/>
      <c r="O189" s="85"/>
      <c r="P189" s="85"/>
      <c r="Q189" s="85"/>
      <c r="R189" s="85"/>
      <c r="S189" s="85"/>
      <c r="T189" s="86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348</v>
      </c>
      <c r="AU189" s="18" t="s">
        <v>241</v>
      </c>
    </row>
    <row r="190" s="14" customFormat="1">
      <c r="A190" s="14"/>
      <c r="B190" s="244"/>
      <c r="C190" s="245"/>
      <c r="D190" s="235" t="s">
        <v>350</v>
      </c>
      <c r="E190" s="246" t="s">
        <v>19</v>
      </c>
      <c r="F190" s="247" t="s">
        <v>439</v>
      </c>
      <c r="G190" s="245"/>
      <c r="H190" s="248">
        <v>3232.5909999999999</v>
      </c>
      <c r="I190" s="249"/>
      <c r="J190" s="245"/>
      <c r="K190" s="245"/>
      <c r="L190" s="250"/>
      <c r="M190" s="251"/>
      <c r="N190" s="252"/>
      <c r="O190" s="252"/>
      <c r="P190" s="252"/>
      <c r="Q190" s="252"/>
      <c r="R190" s="252"/>
      <c r="S190" s="252"/>
      <c r="T190" s="253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4" t="s">
        <v>350</v>
      </c>
      <c r="AU190" s="254" t="s">
        <v>241</v>
      </c>
      <c r="AV190" s="14" t="s">
        <v>81</v>
      </c>
      <c r="AW190" s="14" t="s">
        <v>33</v>
      </c>
      <c r="AX190" s="14" t="s">
        <v>72</v>
      </c>
      <c r="AY190" s="254" t="s">
        <v>338</v>
      </c>
    </row>
    <row r="191" s="15" customFormat="1">
      <c r="A191" s="15"/>
      <c r="B191" s="255"/>
      <c r="C191" s="256"/>
      <c r="D191" s="235" t="s">
        <v>350</v>
      </c>
      <c r="E191" s="257" t="s">
        <v>19</v>
      </c>
      <c r="F191" s="258" t="s">
        <v>363</v>
      </c>
      <c r="G191" s="256"/>
      <c r="H191" s="259">
        <v>3232.5909999999999</v>
      </c>
      <c r="I191" s="260"/>
      <c r="J191" s="256"/>
      <c r="K191" s="256"/>
      <c r="L191" s="261"/>
      <c r="M191" s="262"/>
      <c r="N191" s="263"/>
      <c r="O191" s="263"/>
      <c r="P191" s="263"/>
      <c r="Q191" s="263"/>
      <c r="R191" s="263"/>
      <c r="S191" s="263"/>
      <c r="T191" s="264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65" t="s">
        <v>350</v>
      </c>
      <c r="AU191" s="265" t="s">
        <v>241</v>
      </c>
      <c r="AV191" s="15" t="s">
        <v>231</v>
      </c>
      <c r="AW191" s="15" t="s">
        <v>33</v>
      </c>
      <c r="AX191" s="15" t="s">
        <v>79</v>
      </c>
      <c r="AY191" s="265" t="s">
        <v>338</v>
      </c>
    </row>
    <row r="192" s="12" customFormat="1" ht="20.88" customHeight="1">
      <c r="A192" s="12"/>
      <c r="B192" s="199"/>
      <c r="C192" s="200"/>
      <c r="D192" s="201" t="s">
        <v>71</v>
      </c>
      <c r="E192" s="213" t="s">
        <v>440</v>
      </c>
      <c r="F192" s="213" t="s">
        <v>441</v>
      </c>
      <c r="G192" s="200"/>
      <c r="H192" s="200"/>
      <c r="I192" s="203"/>
      <c r="J192" s="214">
        <f>BK192</f>
        <v>0</v>
      </c>
      <c r="K192" s="200"/>
      <c r="L192" s="205"/>
      <c r="M192" s="206"/>
      <c r="N192" s="207"/>
      <c r="O192" s="207"/>
      <c r="P192" s="208">
        <f>SUM(P193:P210)</f>
        <v>0</v>
      </c>
      <c r="Q192" s="207"/>
      <c r="R192" s="208">
        <f>SUM(R193:R210)</f>
        <v>0</v>
      </c>
      <c r="S192" s="207"/>
      <c r="T192" s="209">
        <f>SUM(T193:T210)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10" t="s">
        <v>79</v>
      </c>
      <c r="AT192" s="211" t="s">
        <v>71</v>
      </c>
      <c r="AU192" s="211" t="s">
        <v>81</v>
      </c>
      <c r="AY192" s="210" t="s">
        <v>338</v>
      </c>
      <c r="BK192" s="212">
        <f>SUM(BK193:BK210)</f>
        <v>0</v>
      </c>
    </row>
    <row r="193" s="2" customFormat="1" ht="62.7" customHeight="1">
      <c r="A193" s="39"/>
      <c r="B193" s="40"/>
      <c r="C193" s="215" t="s">
        <v>8</v>
      </c>
      <c r="D193" s="215" t="s">
        <v>342</v>
      </c>
      <c r="E193" s="216" t="s">
        <v>442</v>
      </c>
      <c r="F193" s="217" t="s">
        <v>443</v>
      </c>
      <c r="G193" s="218" t="s">
        <v>391</v>
      </c>
      <c r="H193" s="219">
        <v>3351.2179999999998</v>
      </c>
      <c r="I193" s="220"/>
      <c r="J193" s="221">
        <f>ROUND(I193*H193,2)</f>
        <v>0</v>
      </c>
      <c r="K193" s="217" t="s">
        <v>346</v>
      </c>
      <c r="L193" s="45"/>
      <c r="M193" s="222" t="s">
        <v>19</v>
      </c>
      <c r="N193" s="223" t="s">
        <v>43</v>
      </c>
      <c r="O193" s="85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26" t="s">
        <v>231</v>
      </c>
      <c r="AT193" s="226" t="s">
        <v>342</v>
      </c>
      <c r="AU193" s="226" t="s">
        <v>241</v>
      </c>
      <c r="AY193" s="18" t="s">
        <v>338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8" t="s">
        <v>79</v>
      </c>
      <c r="BK193" s="227">
        <f>ROUND(I193*H193,2)</f>
        <v>0</v>
      </c>
      <c r="BL193" s="18" t="s">
        <v>231</v>
      </c>
      <c r="BM193" s="226" t="s">
        <v>444</v>
      </c>
    </row>
    <row r="194" s="2" customFormat="1">
      <c r="A194" s="39"/>
      <c r="B194" s="40"/>
      <c r="C194" s="41"/>
      <c r="D194" s="228" t="s">
        <v>348</v>
      </c>
      <c r="E194" s="41"/>
      <c r="F194" s="229" t="s">
        <v>445</v>
      </c>
      <c r="G194" s="41"/>
      <c r="H194" s="41"/>
      <c r="I194" s="230"/>
      <c r="J194" s="41"/>
      <c r="K194" s="41"/>
      <c r="L194" s="45"/>
      <c r="M194" s="231"/>
      <c r="N194" s="232"/>
      <c r="O194" s="85"/>
      <c r="P194" s="85"/>
      <c r="Q194" s="85"/>
      <c r="R194" s="85"/>
      <c r="S194" s="85"/>
      <c r="T194" s="86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348</v>
      </c>
      <c r="AU194" s="18" t="s">
        <v>241</v>
      </c>
    </row>
    <row r="195" s="2" customFormat="1">
      <c r="A195" s="39"/>
      <c r="B195" s="40"/>
      <c r="C195" s="41"/>
      <c r="D195" s="235" t="s">
        <v>401</v>
      </c>
      <c r="E195" s="41"/>
      <c r="F195" s="266" t="s">
        <v>446</v>
      </c>
      <c r="G195" s="41"/>
      <c r="H195" s="41"/>
      <c r="I195" s="230"/>
      <c r="J195" s="41"/>
      <c r="K195" s="41"/>
      <c r="L195" s="45"/>
      <c r="M195" s="231"/>
      <c r="N195" s="232"/>
      <c r="O195" s="85"/>
      <c r="P195" s="85"/>
      <c r="Q195" s="85"/>
      <c r="R195" s="85"/>
      <c r="S195" s="85"/>
      <c r="T195" s="86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401</v>
      </c>
      <c r="AU195" s="18" t="s">
        <v>241</v>
      </c>
    </row>
    <row r="196" s="14" customFormat="1">
      <c r="A196" s="14"/>
      <c r="B196" s="244"/>
      <c r="C196" s="245"/>
      <c r="D196" s="235" t="s">
        <v>350</v>
      </c>
      <c r="E196" s="246" t="s">
        <v>19</v>
      </c>
      <c r="F196" s="247" t="s">
        <v>225</v>
      </c>
      <c r="G196" s="245"/>
      <c r="H196" s="248">
        <v>1675.6089999999999</v>
      </c>
      <c r="I196" s="249"/>
      <c r="J196" s="245"/>
      <c r="K196" s="245"/>
      <c r="L196" s="250"/>
      <c r="M196" s="251"/>
      <c r="N196" s="252"/>
      <c r="O196" s="252"/>
      <c r="P196" s="252"/>
      <c r="Q196" s="252"/>
      <c r="R196" s="252"/>
      <c r="S196" s="252"/>
      <c r="T196" s="253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4" t="s">
        <v>350</v>
      </c>
      <c r="AU196" s="254" t="s">
        <v>241</v>
      </c>
      <c r="AV196" s="14" t="s">
        <v>81</v>
      </c>
      <c r="AW196" s="14" t="s">
        <v>33</v>
      </c>
      <c r="AX196" s="14" t="s">
        <v>72</v>
      </c>
      <c r="AY196" s="254" t="s">
        <v>338</v>
      </c>
    </row>
    <row r="197" s="14" customFormat="1">
      <c r="A197" s="14"/>
      <c r="B197" s="244"/>
      <c r="C197" s="245"/>
      <c r="D197" s="235" t="s">
        <v>350</v>
      </c>
      <c r="E197" s="246" t="s">
        <v>19</v>
      </c>
      <c r="F197" s="247" t="s">
        <v>447</v>
      </c>
      <c r="G197" s="245"/>
      <c r="H197" s="248">
        <v>3351.2179999999998</v>
      </c>
      <c r="I197" s="249"/>
      <c r="J197" s="245"/>
      <c r="K197" s="245"/>
      <c r="L197" s="250"/>
      <c r="M197" s="251"/>
      <c r="N197" s="252"/>
      <c r="O197" s="252"/>
      <c r="P197" s="252"/>
      <c r="Q197" s="252"/>
      <c r="R197" s="252"/>
      <c r="S197" s="252"/>
      <c r="T197" s="253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4" t="s">
        <v>350</v>
      </c>
      <c r="AU197" s="254" t="s">
        <v>241</v>
      </c>
      <c r="AV197" s="14" t="s">
        <v>81</v>
      </c>
      <c r="AW197" s="14" t="s">
        <v>33</v>
      </c>
      <c r="AX197" s="14" t="s">
        <v>79</v>
      </c>
      <c r="AY197" s="254" t="s">
        <v>338</v>
      </c>
    </row>
    <row r="198" s="2" customFormat="1" ht="62.7" customHeight="1">
      <c r="A198" s="39"/>
      <c r="B198" s="40"/>
      <c r="C198" s="215" t="s">
        <v>394</v>
      </c>
      <c r="D198" s="215" t="s">
        <v>342</v>
      </c>
      <c r="E198" s="216" t="s">
        <v>448</v>
      </c>
      <c r="F198" s="217" t="s">
        <v>449</v>
      </c>
      <c r="G198" s="218" t="s">
        <v>391</v>
      </c>
      <c r="H198" s="219">
        <v>864.69799999999998</v>
      </c>
      <c r="I198" s="220"/>
      <c r="J198" s="221">
        <f>ROUND(I198*H198,2)</f>
        <v>0</v>
      </c>
      <c r="K198" s="217" t="s">
        <v>346</v>
      </c>
      <c r="L198" s="45"/>
      <c r="M198" s="222" t="s">
        <v>19</v>
      </c>
      <c r="N198" s="223" t="s">
        <v>43</v>
      </c>
      <c r="O198" s="85"/>
      <c r="P198" s="224">
        <f>O198*H198</f>
        <v>0</v>
      </c>
      <c r="Q198" s="224">
        <v>0</v>
      </c>
      <c r="R198" s="224">
        <f>Q198*H198</f>
        <v>0</v>
      </c>
      <c r="S198" s="224">
        <v>0</v>
      </c>
      <c r="T198" s="225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26" t="s">
        <v>231</v>
      </c>
      <c r="AT198" s="226" t="s">
        <v>342</v>
      </c>
      <c r="AU198" s="226" t="s">
        <v>241</v>
      </c>
      <c r="AY198" s="18" t="s">
        <v>338</v>
      </c>
      <c r="BE198" s="227">
        <f>IF(N198="základní",J198,0)</f>
        <v>0</v>
      </c>
      <c r="BF198" s="227">
        <f>IF(N198="snížená",J198,0)</f>
        <v>0</v>
      </c>
      <c r="BG198" s="227">
        <f>IF(N198="zákl. přenesená",J198,0)</f>
        <v>0</v>
      </c>
      <c r="BH198" s="227">
        <f>IF(N198="sníž. přenesená",J198,0)</f>
        <v>0</v>
      </c>
      <c r="BI198" s="227">
        <f>IF(N198="nulová",J198,0)</f>
        <v>0</v>
      </c>
      <c r="BJ198" s="18" t="s">
        <v>79</v>
      </c>
      <c r="BK198" s="227">
        <f>ROUND(I198*H198,2)</f>
        <v>0</v>
      </c>
      <c r="BL198" s="18" t="s">
        <v>231</v>
      </c>
      <c r="BM198" s="226" t="s">
        <v>450</v>
      </c>
    </row>
    <row r="199" s="2" customFormat="1">
      <c r="A199" s="39"/>
      <c r="B199" s="40"/>
      <c r="C199" s="41"/>
      <c r="D199" s="228" t="s">
        <v>348</v>
      </c>
      <c r="E199" s="41"/>
      <c r="F199" s="229" t="s">
        <v>451</v>
      </c>
      <c r="G199" s="41"/>
      <c r="H199" s="41"/>
      <c r="I199" s="230"/>
      <c r="J199" s="41"/>
      <c r="K199" s="41"/>
      <c r="L199" s="45"/>
      <c r="M199" s="231"/>
      <c r="N199" s="232"/>
      <c r="O199" s="85"/>
      <c r="P199" s="85"/>
      <c r="Q199" s="85"/>
      <c r="R199" s="85"/>
      <c r="S199" s="85"/>
      <c r="T199" s="86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T199" s="18" t="s">
        <v>348</v>
      </c>
      <c r="AU199" s="18" t="s">
        <v>241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216</v>
      </c>
      <c r="G200" s="245"/>
      <c r="H200" s="248">
        <v>294.62099999999998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221</v>
      </c>
      <c r="G201" s="245"/>
      <c r="H201" s="248">
        <v>463.78699999999998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452</v>
      </c>
      <c r="G202" s="245"/>
      <c r="H202" s="248">
        <v>53.219000000000001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4" customFormat="1">
      <c r="A203" s="14"/>
      <c r="B203" s="244"/>
      <c r="C203" s="245"/>
      <c r="D203" s="235" t="s">
        <v>350</v>
      </c>
      <c r="E203" s="246" t="s">
        <v>19</v>
      </c>
      <c r="F203" s="247" t="s">
        <v>453</v>
      </c>
      <c r="G203" s="245"/>
      <c r="H203" s="248">
        <v>45.982999999999997</v>
      </c>
      <c r="I203" s="249"/>
      <c r="J203" s="245"/>
      <c r="K203" s="245"/>
      <c r="L203" s="250"/>
      <c r="M203" s="251"/>
      <c r="N203" s="252"/>
      <c r="O203" s="252"/>
      <c r="P203" s="252"/>
      <c r="Q203" s="252"/>
      <c r="R203" s="252"/>
      <c r="S203" s="252"/>
      <c r="T203" s="253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4" t="s">
        <v>350</v>
      </c>
      <c r="AU203" s="254" t="s">
        <v>241</v>
      </c>
      <c r="AV203" s="14" t="s">
        <v>81</v>
      </c>
      <c r="AW203" s="14" t="s">
        <v>33</v>
      </c>
      <c r="AX203" s="14" t="s">
        <v>72</v>
      </c>
      <c r="AY203" s="254" t="s">
        <v>338</v>
      </c>
    </row>
    <row r="204" s="14" customFormat="1">
      <c r="A204" s="14"/>
      <c r="B204" s="244"/>
      <c r="C204" s="245"/>
      <c r="D204" s="235" t="s">
        <v>350</v>
      </c>
      <c r="E204" s="246" t="s">
        <v>19</v>
      </c>
      <c r="F204" s="247" t="s">
        <v>248</v>
      </c>
      <c r="G204" s="245"/>
      <c r="H204" s="248">
        <v>7.0880000000000001</v>
      </c>
      <c r="I204" s="249"/>
      <c r="J204" s="245"/>
      <c r="K204" s="245"/>
      <c r="L204" s="250"/>
      <c r="M204" s="251"/>
      <c r="N204" s="252"/>
      <c r="O204" s="252"/>
      <c r="P204" s="252"/>
      <c r="Q204" s="252"/>
      <c r="R204" s="252"/>
      <c r="S204" s="252"/>
      <c r="T204" s="253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4" t="s">
        <v>350</v>
      </c>
      <c r="AU204" s="254" t="s">
        <v>241</v>
      </c>
      <c r="AV204" s="14" t="s">
        <v>81</v>
      </c>
      <c r="AW204" s="14" t="s">
        <v>33</v>
      </c>
      <c r="AX204" s="14" t="s">
        <v>72</v>
      </c>
      <c r="AY204" s="254" t="s">
        <v>338</v>
      </c>
    </row>
    <row r="205" s="15" customFormat="1">
      <c r="A205" s="15"/>
      <c r="B205" s="255"/>
      <c r="C205" s="256"/>
      <c r="D205" s="235" t="s">
        <v>350</v>
      </c>
      <c r="E205" s="257" t="s">
        <v>218</v>
      </c>
      <c r="F205" s="258" t="s">
        <v>363</v>
      </c>
      <c r="G205" s="256"/>
      <c r="H205" s="259">
        <v>864.69799999999987</v>
      </c>
      <c r="I205" s="260"/>
      <c r="J205" s="256"/>
      <c r="K205" s="256"/>
      <c r="L205" s="261"/>
      <c r="M205" s="262"/>
      <c r="N205" s="263"/>
      <c r="O205" s="263"/>
      <c r="P205" s="263"/>
      <c r="Q205" s="263"/>
      <c r="R205" s="263"/>
      <c r="S205" s="263"/>
      <c r="T205" s="264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65" t="s">
        <v>350</v>
      </c>
      <c r="AU205" s="265" t="s">
        <v>241</v>
      </c>
      <c r="AV205" s="15" t="s">
        <v>231</v>
      </c>
      <c r="AW205" s="15" t="s">
        <v>33</v>
      </c>
      <c r="AX205" s="15" t="s">
        <v>79</v>
      </c>
      <c r="AY205" s="265" t="s">
        <v>338</v>
      </c>
    </row>
    <row r="206" s="2" customFormat="1" ht="66.75" customHeight="1">
      <c r="A206" s="39"/>
      <c r="B206" s="40"/>
      <c r="C206" s="215" t="s">
        <v>454</v>
      </c>
      <c r="D206" s="215" t="s">
        <v>342</v>
      </c>
      <c r="E206" s="216" t="s">
        <v>455</v>
      </c>
      <c r="F206" s="217" t="s">
        <v>456</v>
      </c>
      <c r="G206" s="218" t="s">
        <v>391</v>
      </c>
      <c r="H206" s="219">
        <v>8646.9799999999996</v>
      </c>
      <c r="I206" s="220"/>
      <c r="J206" s="221">
        <f>ROUND(I206*H206,2)</f>
        <v>0</v>
      </c>
      <c r="K206" s="217" t="s">
        <v>346</v>
      </c>
      <c r="L206" s="45"/>
      <c r="M206" s="222" t="s">
        <v>19</v>
      </c>
      <c r="N206" s="223" t="s">
        <v>43</v>
      </c>
      <c r="O206" s="85"/>
      <c r="P206" s="224">
        <f>O206*H206</f>
        <v>0</v>
      </c>
      <c r="Q206" s="224">
        <v>0</v>
      </c>
      <c r="R206" s="224">
        <f>Q206*H206</f>
        <v>0</v>
      </c>
      <c r="S206" s="224">
        <v>0</v>
      </c>
      <c r="T206" s="225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26" t="s">
        <v>231</v>
      </c>
      <c r="AT206" s="226" t="s">
        <v>342</v>
      </c>
      <c r="AU206" s="226" t="s">
        <v>241</v>
      </c>
      <c r="AY206" s="18" t="s">
        <v>338</v>
      </c>
      <c r="BE206" s="227">
        <f>IF(N206="základní",J206,0)</f>
        <v>0</v>
      </c>
      <c r="BF206" s="227">
        <f>IF(N206="snížená",J206,0)</f>
        <v>0</v>
      </c>
      <c r="BG206" s="227">
        <f>IF(N206="zákl. přenesená",J206,0)</f>
        <v>0</v>
      </c>
      <c r="BH206" s="227">
        <f>IF(N206="sníž. přenesená",J206,0)</f>
        <v>0</v>
      </c>
      <c r="BI206" s="227">
        <f>IF(N206="nulová",J206,0)</f>
        <v>0</v>
      </c>
      <c r="BJ206" s="18" t="s">
        <v>79</v>
      </c>
      <c r="BK206" s="227">
        <f>ROUND(I206*H206,2)</f>
        <v>0</v>
      </c>
      <c r="BL206" s="18" t="s">
        <v>231</v>
      </c>
      <c r="BM206" s="226" t="s">
        <v>457</v>
      </c>
    </row>
    <row r="207" s="2" customFormat="1">
      <c r="A207" s="39"/>
      <c r="B207" s="40"/>
      <c r="C207" s="41"/>
      <c r="D207" s="228" t="s">
        <v>348</v>
      </c>
      <c r="E207" s="41"/>
      <c r="F207" s="229" t="s">
        <v>458</v>
      </c>
      <c r="G207" s="41"/>
      <c r="H207" s="41"/>
      <c r="I207" s="230"/>
      <c r="J207" s="41"/>
      <c r="K207" s="41"/>
      <c r="L207" s="45"/>
      <c r="M207" s="231"/>
      <c r="N207" s="232"/>
      <c r="O207" s="85"/>
      <c r="P207" s="85"/>
      <c r="Q207" s="85"/>
      <c r="R207" s="85"/>
      <c r="S207" s="85"/>
      <c r="T207" s="86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348</v>
      </c>
      <c r="AU207" s="18" t="s">
        <v>241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218</v>
      </c>
      <c r="G208" s="245"/>
      <c r="H208" s="248">
        <v>864.69799999999998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72</v>
      </c>
      <c r="AY208" s="254" t="s">
        <v>338</v>
      </c>
    </row>
    <row r="209" s="15" customFormat="1">
      <c r="A209" s="15"/>
      <c r="B209" s="255"/>
      <c r="C209" s="256"/>
      <c r="D209" s="235" t="s">
        <v>350</v>
      </c>
      <c r="E209" s="257" t="s">
        <v>19</v>
      </c>
      <c r="F209" s="258" t="s">
        <v>363</v>
      </c>
      <c r="G209" s="256"/>
      <c r="H209" s="259">
        <v>864.69799999999998</v>
      </c>
      <c r="I209" s="260"/>
      <c r="J209" s="256"/>
      <c r="K209" s="256"/>
      <c r="L209" s="261"/>
      <c r="M209" s="262"/>
      <c r="N209" s="263"/>
      <c r="O209" s="263"/>
      <c r="P209" s="263"/>
      <c r="Q209" s="263"/>
      <c r="R209" s="263"/>
      <c r="S209" s="263"/>
      <c r="T209" s="264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65" t="s">
        <v>350</v>
      </c>
      <c r="AU209" s="265" t="s">
        <v>241</v>
      </c>
      <c r="AV209" s="15" t="s">
        <v>231</v>
      </c>
      <c r="AW209" s="15" t="s">
        <v>33</v>
      </c>
      <c r="AX209" s="15" t="s">
        <v>72</v>
      </c>
      <c r="AY209" s="265" t="s">
        <v>338</v>
      </c>
    </row>
    <row r="210" s="14" customFormat="1">
      <c r="A210" s="14"/>
      <c r="B210" s="244"/>
      <c r="C210" s="245"/>
      <c r="D210" s="235" t="s">
        <v>350</v>
      </c>
      <c r="E210" s="246" t="s">
        <v>19</v>
      </c>
      <c r="F210" s="247" t="s">
        <v>459</v>
      </c>
      <c r="G210" s="245"/>
      <c r="H210" s="248">
        <v>8646.9799999999996</v>
      </c>
      <c r="I210" s="249"/>
      <c r="J210" s="245"/>
      <c r="K210" s="245"/>
      <c r="L210" s="250"/>
      <c r="M210" s="251"/>
      <c r="N210" s="252"/>
      <c r="O210" s="252"/>
      <c r="P210" s="252"/>
      <c r="Q210" s="252"/>
      <c r="R210" s="252"/>
      <c r="S210" s="252"/>
      <c r="T210" s="253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4" t="s">
        <v>350</v>
      </c>
      <c r="AU210" s="254" t="s">
        <v>241</v>
      </c>
      <c r="AV210" s="14" t="s">
        <v>81</v>
      </c>
      <c r="AW210" s="14" t="s">
        <v>33</v>
      </c>
      <c r="AX210" s="14" t="s">
        <v>79</v>
      </c>
      <c r="AY210" s="254" t="s">
        <v>338</v>
      </c>
    </row>
    <row r="211" s="12" customFormat="1" ht="20.88" customHeight="1">
      <c r="A211" s="12"/>
      <c r="B211" s="199"/>
      <c r="C211" s="200"/>
      <c r="D211" s="201" t="s">
        <v>71</v>
      </c>
      <c r="E211" s="213" t="s">
        <v>460</v>
      </c>
      <c r="F211" s="213" t="s">
        <v>461</v>
      </c>
      <c r="G211" s="200"/>
      <c r="H211" s="200"/>
      <c r="I211" s="203"/>
      <c r="J211" s="214">
        <f>BK211</f>
        <v>0</v>
      </c>
      <c r="K211" s="200"/>
      <c r="L211" s="205"/>
      <c r="M211" s="206"/>
      <c r="N211" s="207"/>
      <c r="O211" s="207"/>
      <c r="P211" s="208">
        <f>SUM(P212:P252)</f>
        <v>0</v>
      </c>
      <c r="Q211" s="207"/>
      <c r="R211" s="208">
        <f>SUM(R212:R252)</f>
        <v>1516.8159999999998</v>
      </c>
      <c r="S211" s="207"/>
      <c r="T211" s="209">
        <f>SUM(T212:T252)</f>
        <v>0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210" t="s">
        <v>79</v>
      </c>
      <c r="AT211" s="211" t="s">
        <v>71</v>
      </c>
      <c r="AU211" s="211" t="s">
        <v>81</v>
      </c>
      <c r="AY211" s="210" t="s">
        <v>338</v>
      </c>
      <c r="BK211" s="212">
        <f>SUM(BK212:BK252)</f>
        <v>0</v>
      </c>
    </row>
    <row r="212" s="2" customFormat="1" ht="37.8" customHeight="1">
      <c r="A212" s="39"/>
      <c r="B212" s="40"/>
      <c r="C212" s="215" t="s">
        <v>423</v>
      </c>
      <c r="D212" s="215" t="s">
        <v>342</v>
      </c>
      <c r="E212" s="216" t="s">
        <v>462</v>
      </c>
      <c r="F212" s="217" t="s">
        <v>463</v>
      </c>
      <c r="G212" s="218" t="s">
        <v>391</v>
      </c>
      <c r="H212" s="219">
        <v>1675.6089999999999</v>
      </c>
      <c r="I212" s="220"/>
      <c r="J212" s="221">
        <f>ROUND(I212*H212,2)</f>
        <v>0</v>
      </c>
      <c r="K212" s="217" t="s">
        <v>346</v>
      </c>
      <c r="L212" s="45"/>
      <c r="M212" s="222" t="s">
        <v>19</v>
      </c>
      <c r="N212" s="223" t="s">
        <v>43</v>
      </c>
      <c r="O212" s="85"/>
      <c r="P212" s="224">
        <f>O212*H212</f>
        <v>0</v>
      </c>
      <c r="Q212" s="224">
        <v>0</v>
      </c>
      <c r="R212" s="224">
        <f>Q212*H212</f>
        <v>0</v>
      </c>
      <c r="S212" s="224">
        <v>0</v>
      </c>
      <c r="T212" s="225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26" t="s">
        <v>231</v>
      </c>
      <c r="AT212" s="226" t="s">
        <v>342</v>
      </c>
      <c r="AU212" s="226" t="s">
        <v>241</v>
      </c>
      <c r="AY212" s="18" t="s">
        <v>338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18" t="s">
        <v>79</v>
      </c>
      <c r="BK212" s="227">
        <f>ROUND(I212*H212,2)</f>
        <v>0</v>
      </c>
      <c r="BL212" s="18" t="s">
        <v>231</v>
      </c>
      <c r="BM212" s="226" t="s">
        <v>464</v>
      </c>
    </row>
    <row r="213" s="2" customFormat="1">
      <c r="A213" s="39"/>
      <c r="B213" s="40"/>
      <c r="C213" s="41"/>
      <c r="D213" s="228" t="s">
        <v>348</v>
      </c>
      <c r="E213" s="41"/>
      <c r="F213" s="229" t="s">
        <v>465</v>
      </c>
      <c r="G213" s="41"/>
      <c r="H213" s="41"/>
      <c r="I213" s="230"/>
      <c r="J213" s="41"/>
      <c r="K213" s="41"/>
      <c r="L213" s="45"/>
      <c r="M213" s="231"/>
      <c r="N213" s="232"/>
      <c r="O213" s="85"/>
      <c r="P213" s="85"/>
      <c r="Q213" s="85"/>
      <c r="R213" s="85"/>
      <c r="S213" s="85"/>
      <c r="T213" s="86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348</v>
      </c>
      <c r="AU213" s="18" t="s">
        <v>241</v>
      </c>
    </row>
    <row r="214" s="14" customFormat="1">
      <c r="A214" s="14"/>
      <c r="B214" s="244"/>
      <c r="C214" s="245"/>
      <c r="D214" s="235" t="s">
        <v>350</v>
      </c>
      <c r="E214" s="246" t="s">
        <v>19</v>
      </c>
      <c r="F214" s="247" t="s">
        <v>225</v>
      </c>
      <c r="G214" s="245"/>
      <c r="H214" s="248">
        <v>1675.6089999999999</v>
      </c>
      <c r="I214" s="249"/>
      <c r="J214" s="245"/>
      <c r="K214" s="245"/>
      <c r="L214" s="250"/>
      <c r="M214" s="251"/>
      <c r="N214" s="252"/>
      <c r="O214" s="252"/>
      <c r="P214" s="252"/>
      <c r="Q214" s="252"/>
      <c r="R214" s="252"/>
      <c r="S214" s="252"/>
      <c r="T214" s="253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4" t="s">
        <v>350</v>
      </c>
      <c r="AU214" s="254" t="s">
        <v>241</v>
      </c>
      <c r="AV214" s="14" t="s">
        <v>81</v>
      </c>
      <c r="AW214" s="14" t="s">
        <v>33</v>
      </c>
      <c r="AX214" s="14" t="s">
        <v>79</v>
      </c>
      <c r="AY214" s="254" t="s">
        <v>338</v>
      </c>
    </row>
    <row r="215" s="2" customFormat="1" ht="24.15" customHeight="1">
      <c r="A215" s="39"/>
      <c r="B215" s="40"/>
      <c r="C215" s="215" t="s">
        <v>440</v>
      </c>
      <c r="D215" s="215" t="s">
        <v>342</v>
      </c>
      <c r="E215" s="216" t="s">
        <v>466</v>
      </c>
      <c r="F215" s="217" t="s">
        <v>467</v>
      </c>
      <c r="G215" s="218" t="s">
        <v>391</v>
      </c>
      <c r="H215" s="219">
        <v>1675.6089999999999</v>
      </c>
      <c r="I215" s="220"/>
      <c r="J215" s="221">
        <f>ROUND(I215*H215,2)</f>
        <v>0</v>
      </c>
      <c r="K215" s="217" t="s">
        <v>346</v>
      </c>
      <c r="L215" s="45"/>
      <c r="M215" s="222" t="s">
        <v>19</v>
      </c>
      <c r="N215" s="223" t="s">
        <v>43</v>
      </c>
      <c r="O215" s="85"/>
      <c r="P215" s="224">
        <f>O215*H215</f>
        <v>0</v>
      </c>
      <c r="Q215" s="224">
        <v>0</v>
      </c>
      <c r="R215" s="224">
        <f>Q215*H215</f>
        <v>0</v>
      </c>
      <c r="S215" s="224">
        <v>0</v>
      </c>
      <c r="T215" s="225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26" t="s">
        <v>231</v>
      </c>
      <c r="AT215" s="226" t="s">
        <v>342</v>
      </c>
      <c r="AU215" s="226" t="s">
        <v>241</v>
      </c>
      <c r="AY215" s="18" t="s">
        <v>338</v>
      </c>
      <c r="BE215" s="227">
        <f>IF(N215="základní",J215,0)</f>
        <v>0</v>
      </c>
      <c r="BF215" s="227">
        <f>IF(N215="snížená",J215,0)</f>
        <v>0</v>
      </c>
      <c r="BG215" s="227">
        <f>IF(N215="zákl. přenesená",J215,0)</f>
        <v>0</v>
      </c>
      <c r="BH215" s="227">
        <f>IF(N215="sníž. přenesená",J215,0)</f>
        <v>0</v>
      </c>
      <c r="BI215" s="227">
        <f>IF(N215="nulová",J215,0)</f>
        <v>0</v>
      </c>
      <c r="BJ215" s="18" t="s">
        <v>79</v>
      </c>
      <c r="BK215" s="227">
        <f>ROUND(I215*H215,2)</f>
        <v>0</v>
      </c>
      <c r="BL215" s="18" t="s">
        <v>231</v>
      </c>
      <c r="BM215" s="226" t="s">
        <v>468</v>
      </c>
    </row>
    <row r="216" s="2" customFormat="1">
      <c r="A216" s="39"/>
      <c r="B216" s="40"/>
      <c r="C216" s="41"/>
      <c r="D216" s="228" t="s">
        <v>348</v>
      </c>
      <c r="E216" s="41"/>
      <c r="F216" s="229" t="s">
        <v>469</v>
      </c>
      <c r="G216" s="41"/>
      <c r="H216" s="41"/>
      <c r="I216" s="230"/>
      <c r="J216" s="41"/>
      <c r="K216" s="41"/>
      <c r="L216" s="45"/>
      <c r="M216" s="231"/>
      <c r="N216" s="232"/>
      <c r="O216" s="85"/>
      <c r="P216" s="85"/>
      <c r="Q216" s="85"/>
      <c r="R216" s="85"/>
      <c r="S216" s="85"/>
      <c r="T216" s="86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T216" s="18" t="s">
        <v>348</v>
      </c>
      <c r="AU216" s="18" t="s">
        <v>241</v>
      </c>
    </row>
    <row r="217" s="13" customFormat="1">
      <c r="A217" s="13"/>
      <c r="B217" s="233"/>
      <c r="C217" s="234"/>
      <c r="D217" s="235" t="s">
        <v>350</v>
      </c>
      <c r="E217" s="236" t="s">
        <v>19</v>
      </c>
      <c r="F217" s="237" t="s">
        <v>470</v>
      </c>
      <c r="G217" s="234"/>
      <c r="H217" s="236" t="s">
        <v>19</v>
      </c>
      <c r="I217" s="238"/>
      <c r="J217" s="234"/>
      <c r="K217" s="234"/>
      <c r="L217" s="239"/>
      <c r="M217" s="240"/>
      <c r="N217" s="241"/>
      <c r="O217" s="241"/>
      <c r="P217" s="241"/>
      <c r="Q217" s="241"/>
      <c r="R217" s="241"/>
      <c r="S217" s="241"/>
      <c r="T217" s="242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3" t="s">
        <v>350</v>
      </c>
      <c r="AU217" s="243" t="s">
        <v>241</v>
      </c>
      <c r="AV217" s="13" t="s">
        <v>79</v>
      </c>
      <c r="AW217" s="13" t="s">
        <v>33</v>
      </c>
      <c r="AX217" s="13" t="s">
        <v>72</v>
      </c>
      <c r="AY217" s="243" t="s">
        <v>338</v>
      </c>
    </row>
    <row r="218" s="14" customFormat="1">
      <c r="A218" s="14"/>
      <c r="B218" s="244"/>
      <c r="C218" s="245"/>
      <c r="D218" s="235" t="s">
        <v>350</v>
      </c>
      <c r="E218" s="246" t="s">
        <v>19</v>
      </c>
      <c r="F218" s="247" t="s">
        <v>223</v>
      </c>
      <c r="G218" s="245"/>
      <c r="H218" s="248">
        <v>2540.3069999999998</v>
      </c>
      <c r="I218" s="249"/>
      <c r="J218" s="245"/>
      <c r="K218" s="245"/>
      <c r="L218" s="250"/>
      <c r="M218" s="251"/>
      <c r="N218" s="252"/>
      <c r="O218" s="252"/>
      <c r="P218" s="252"/>
      <c r="Q218" s="252"/>
      <c r="R218" s="252"/>
      <c r="S218" s="252"/>
      <c r="T218" s="253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4" t="s">
        <v>350</v>
      </c>
      <c r="AU218" s="254" t="s">
        <v>241</v>
      </c>
      <c r="AV218" s="14" t="s">
        <v>81</v>
      </c>
      <c r="AW218" s="14" t="s">
        <v>33</v>
      </c>
      <c r="AX218" s="14" t="s">
        <v>72</v>
      </c>
      <c r="AY218" s="254" t="s">
        <v>338</v>
      </c>
    </row>
    <row r="219" s="14" customFormat="1">
      <c r="A219" s="14"/>
      <c r="B219" s="244"/>
      <c r="C219" s="245"/>
      <c r="D219" s="235" t="s">
        <v>350</v>
      </c>
      <c r="E219" s="246" t="s">
        <v>19</v>
      </c>
      <c r="F219" s="247" t="s">
        <v>471</v>
      </c>
      <c r="G219" s="245"/>
      <c r="H219" s="248">
        <v>-864.69799999999998</v>
      </c>
      <c r="I219" s="249"/>
      <c r="J219" s="245"/>
      <c r="K219" s="245"/>
      <c r="L219" s="250"/>
      <c r="M219" s="251"/>
      <c r="N219" s="252"/>
      <c r="O219" s="252"/>
      <c r="P219" s="252"/>
      <c r="Q219" s="252"/>
      <c r="R219" s="252"/>
      <c r="S219" s="252"/>
      <c r="T219" s="253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4" t="s">
        <v>350</v>
      </c>
      <c r="AU219" s="254" t="s">
        <v>241</v>
      </c>
      <c r="AV219" s="14" t="s">
        <v>81</v>
      </c>
      <c r="AW219" s="14" t="s">
        <v>33</v>
      </c>
      <c r="AX219" s="14" t="s">
        <v>72</v>
      </c>
      <c r="AY219" s="254" t="s">
        <v>338</v>
      </c>
    </row>
    <row r="220" s="15" customFormat="1">
      <c r="A220" s="15"/>
      <c r="B220" s="255"/>
      <c r="C220" s="256"/>
      <c r="D220" s="235" t="s">
        <v>350</v>
      </c>
      <c r="E220" s="257" t="s">
        <v>225</v>
      </c>
      <c r="F220" s="258" t="s">
        <v>363</v>
      </c>
      <c r="G220" s="256"/>
      <c r="H220" s="259">
        <v>1675.6089999999999</v>
      </c>
      <c r="I220" s="260"/>
      <c r="J220" s="256"/>
      <c r="K220" s="256"/>
      <c r="L220" s="261"/>
      <c r="M220" s="262"/>
      <c r="N220" s="263"/>
      <c r="O220" s="263"/>
      <c r="P220" s="263"/>
      <c r="Q220" s="263"/>
      <c r="R220" s="263"/>
      <c r="S220" s="263"/>
      <c r="T220" s="264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T220" s="265" t="s">
        <v>350</v>
      </c>
      <c r="AU220" s="265" t="s">
        <v>241</v>
      </c>
      <c r="AV220" s="15" t="s">
        <v>231</v>
      </c>
      <c r="AW220" s="15" t="s">
        <v>33</v>
      </c>
      <c r="AX220" s="15" t="s">
        <v>79</v>
      </c>
      <c r="AY220" s="265" t="s">
        <v>338</v>
      </c>
    </row>
    <row r="221" s="2" customFormat="1" ht="44.25" customHeight="1">
      <c r="A221" s="39"/>
      <c r="B221" s="40"/>
      <c r="C221" s="215" t="s">
        <v>460</v>
      </c>
      <c r="D221" s="215" t="s">
        <v>342</v>
      </c>
      <c r="E221" s="216" t="s">
        <v>472</v>
      </c>
      <c r="F221" s="217" t="s">
        <v>473</v>
      </c>
      <c r="G221" s="218" t="s">
        <v>391</v>
      </c>
      <c r="H221" s="219">
        <v>144.976</v>
      </c>
      <c r="I221" s="220"/>
      <c r="J221" s="221">
        <f>ROUND(I221*H221,2)</f>
        <v>0</v>
      </c>
      <c r="K221" s="217" t="s">
        <v>346</v>
      </c>
      <c r="L221" s="45"/>
      <c r="M221" s="222" t="s">
        <v>19</v>
      </c>
      <c r="N221" s="223" t="s">
        <v>43</v>
      </c>
      <c r="O221" s="85"/>
      <c r="P221" s="224">
        <f>O221*H221</f>
        <v>0</v>
      </c>
      <c r="Q221" s="224">
        <v>0</v>
      </c>
      <c r="R221" s="224">
        <f>Q221*H221</f>
        <v>0</v>
      </c>
      <c r="S221" s="224">
        <v>0</v>
      </c>
      <c r="T221" s="225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26" t="s">
        <v>231</v>
      </c>
      <c r="AT221" s="226" t="s">
        <v>342</v>
      </c>
      <c r="AU221" s="226" t="s">
        <v>241</v>
      </c>
      <c r="AY221" s="18" t="s">
        <v>338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18" t="s">
        <v>79</v>
      </c>
      <c r="BK221" s="227">
        <f>ROUND(I221*H221,2)</f>
        <v>0</v>
      </c>
      <c r="BL221" s="18" t="s">
        <v>231</v>
      </c>
      <c r="BM221" s="226" t="s">
        <v>474</v>
      </c>
    </row>
    <row r="222" s="2" customFormat="1">
      <c r="A222" s="39"/>
      <c r="B222" s="40"/>
      <c r="C222" s="41"/>
      <c r="D222" s="228" t="s">
        <v>348</v>
      </c>
      <c r="E222" s="41"/>
      <c r="F222" s="229" t="s">
        <v>475</v>
      </c>
      <c r="G222" s="41"/>
      <c r="H222" s="41"/>
      <c r="I222" s="230"/>
      <c r="J222" s="41"/>
      <c r="K222" s="41"/>
      <c r="L222" s="45"/>
      <c r="M222" s="231"/>
      <c r="N222" s="232"/>
      <c r="O222" s="85"/>
      <c r="P222" s="85"/>
      <c r="Q222" s="85"/>
      <c r="R222" s="85"/>
      <c r="S222" s="85"/>
      <c r="T222" s="86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348</v>
      </c>
      <c r="AU222" s="18" t="s">
        <v>241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291</v>
      </c>
      <c r="G223" s="245"/>
      <c r="H223" s="248">
        <v>144.976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79</v>
      </c>
      <c r="AY223" s="254" t="s">
        <v>338</v>
      </c>
    </row>
    <row r="224" s="2" customFormat="1" ht="44.25" customHeight="1">
      <c r="A224" s="39"/>
      <c r="B224" s="40"/>
      <c r="C224" s="215" t="s">
        <v>476</v>
      </c>
      <c r="D224" s="215" t="s">
        <v>342</v>
      </c>
      <c r="E224" s="216" t="s">
        <v>477</v>
      </c>
      <c r="F224" s="217" t="s">
        <v>478</v>
      </c>
      <c r="G224" s="218" t="s">
        <v>391</v>
      </c>
      <c r="H224" s="219">
        <v>2139.3960000000002</v>
      </c>
      <c r="I224" s="220"/>
      <c r="J224" s="221">
        <f>ROUND(I224*H224,2)</f>
        <v>0</v>
      </c>
      <c r="K224" s="217" t="s">
        <v>346</v>
      </c>
      <c r="L224" s="45"/>
      <c r="M224" s="222" t="s">
        <v>19</v>
      </c>
      <c r="N224" s="223" t="s">
        <v>43</v>
      </c>
      <c r="O224" s="85"/>
      <c r="P224" s="224">
        <f>O224*H224</f>
        <v>0</v>
      </c>
      <c r="Q224" s="224">
        <v>0</v>
      </c>
      <c r="R224" s="224">
        <f>Q224*H224</f>
        <v>0</v>
      </c>
      <c r="S224" s="224">
        <v>0</v>
      </c>
      <c r="T224" s="225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26" t="s">
        <v>231</v>
      </c>
      <c r="AT224" s="226" t="s">
        <v>342</v>
      </c>
      <c r="AU224" s="226" t="s">
        <v>241</v>
      </c>
      <c r="AY224" s="18" t="s">
        <v>338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18" t="s">
        <v>79</v>
      </c>
      <c r="BK224" s="227">
        <f>ROUND(I224*H224,2)</f>
        <v>0</v>
      </c>
      <c r="BL224" s="18" t="s">
        <v>231</v>
      </c>
      <c r="BM224" s="226" t="s">
        <v>479</v>
      </c>
    </row>
    <row r="225" s="2" customFormat="1">
      <c r="A225" s="39"/>
      <c r="B225" s="40"/>
      <c r="C225" s="41"/>
      <c r="D225" s="228" t="s">
        <v>348</v>
      </c>
      <c r="E225" s="41"/>
      <c r="F225" s="229" t="s">
        <v>480</v>
      </c>
      <c r="G225" s="41"/>
      <c r="H225" s="41"/>
      <c r="I225" s="230"/>
      <c r="J225" s="41"/>
      <c r="K225" s="41"/>
      <c r="L225" s="45"/>
      <c r="M225" s="231"/>
      <c r="N225" s="232"/>
      <c r="O225" s="85"/>
      <c r="P225" s="85"/>
      <c r="Q225" s="85"/>
      <c r="R225" s="85"/>
      <c r="S225" s="85"/>
      <c r="T225" s="86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348</v>
      </c>
      <c r="AU225" s="18" t="s">
        <v>241</v>
      </c>
    </row>
    <row r="226" s="14" customFormat="1">
      <c r="A226" s="14"/>
      <c r="B226" s="244"/>
      <c r="C226" s="245"/>
      <c r="D226" s="235" t="s">
        <v>350</v>
      </c>
      <c r="E226" s="246" t="s">
        <v>19</v>
      </c>
      <c r="F226" s="247" t="s">
        <v>221</v>
      </c>
      <c r="G226" s="245"/>
      <c r="H226" s="248">
        <v>463.78699999999998</v>
      </c>
      <c r="I226" s="249"/>
      <c r="J226" s="245"/>
      <c r="K226" s="245"/>
      <c r="L226" s="250"/>
      <c r="M226" s="251"/>
      <c r="N226" s="252"/>
      <c r="O226" s="252"/>
      <c r="P226" s="252"/>
      <c r="Q226" s="252"/>
      <c r="R226" s="252"/>
      <c r="S226" s="252"/>
      <c r="T226" s="253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4" t="s">
        <v>350</v>
      </c>
      <c r="AU226" s="254" t="s">
        <v>241</v>
      </c>
      <c r="AV226" s="14" t="s">
        <v>81</v>
      </c>
      <c r="AW226" s="14" t="s">
        <v>33</v>
      </c>
      <c r="AX226" s="14" t="s">
        <v>72</v>
      </c>
      <c r="AY226" s="254" t="s">
        <v>338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225</v>
      </c>
      <c r="G227" s="245"/>
      <c r="H227" s="248">
        <v>1675.6089999999999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19</v>
      </c>
      <c r="F228" s="258" t="s">
        <v>363</v>
      </c>
      <c r="G228" s="256"/>
      <c r="H228" s="259">
        <v>2139.3959999999997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66.75" customHeight="1">
      <c r="A229" s="39"/>
      <c r="B229" s="40"/>
      <c r="C229" s="215" t="s">
        <v>481</v>
      </c>
      <c r="D229" s="215" t="s">
        <v>342</v>
      </c>
      <c r="E229" s="216" t="s">
        <v>482</v>
      </c>
      <c r="F229" s="217" t="s">
        <v>483</v>
      </c>
      <c r="G229" s="218" t="s">
        <v>391</v>
      </c>
      <c r="H229" s="219">
        <v>294.62099999999998</v>
      </c>
      <c r="I229" s="220"/>
      <c r="J229" s="221">
        <f>ROUND(I229*H229,2)</f>
        <v>0</v>
      </c>
      <c r="K229" s="217" t="s">
        <v>346</v>
      </c>
      <c r="L229" s="45"/>
      <c r="M229" s="222" t="s">
        <v>19</v>
      </c>
      <c r="N229" s="223" t="s">
        <v>43</v>
      </c>
      <c r="O229" s="85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231</v>
      </c>
      <c r="AT229" s="226" t="s">
        <v>342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484</v>
      </c>
    </row>
    <row r="230" s="2" customFormat="1">
      <c r="A230" s="39"/>
      <c r="B230" s="40"/>
      <c r="C230" s="41"/>
      <c r="D230" s="228" t="s">
        <v>348</v>
      </c>
      <c r="E230" s="41"/>
      <c r="F230" s="229" t="s">
        <v>485</v>
      </c>
      <c r="G230" s="41"/>
      <c r="H230" s="41"/>
      <c r="I230" s="230"/>
      <c r="J230" s="41"/>
      <c r="K230" s="41"/>
      <c r="L230" s="45"/>
      <c r="M230" s="231"/>
      <c r="N230" s="232"/>
      <c r="O230" s="85"/>
      <c r="P230" s="85"/>
      <c r="Q230" s="85"/>
      <c r="R230" s="85"/>
      <c r="S230" s="85"/>
      <c r="T230" s="86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T230" s="18" t="s">
        <v>348</v>
      </c>
      <c r="AU230" s="18" t="s">
        <v>241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216</v>
      </c>
      <c r="G231" s="245"/>
      <c r="H231" s="248">
        <v>294.62099999999998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5" customFormat="1">
      <c r="A232" s="15"/>
      <c r="B232" s="255"/>
      <c r="C232" s="256"/>
      <c r="D232" s="235" t="s">
        <v>350</v>
      </c>
      <c r="E232" s="257" t="s">
        <v>19</v>
      </c>
      <c r="F232" s="258" t="s">
        <v>363</v>
      </c>
      <c r="G232" s="256"/>
      <c r="H232" s="259">
        <v>294.62099999999998</v>
      </c>
      <c r="I232" s="260"/>
      <c r="J232" s="256"/>
      <c r="K232" s="256"/>
      <c r="L232" s="261"/>
      <c r="M232" s="262"/>
      <c r="N232" s="263"/>
      <c r="O232" s="263"/>
      <c r="P232" s="263"/>
      <c r="Q232" s="263"/>
      <c r="R232" s="263"/>
      <c r="S232" s="263"/>
      <c r="T232" s="264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65" t="s">
        <v>350</v>
      </c>
      <c r="AU232" s="265" t="s">
        <v>241</v>
      </c>
      <c r="AV232" s="15" t="s">
        <v>231</v>
      </c>
      <c r="AW232" s="15" t="s">
        <v>33</v>
      </c>
      <c r="AX232" s="15" t="s">
        <v>79</v>
      </c>
      <c r="AY232" s="265" t="s">
        <v>338</v>
      </c>
    </row>
    <row r="233" s="2" customFormat="1" ht="16.5" customHeight="1">
      <c r="A233" s="39"/>
      <c r="B233" s="40"/>
      <c r="C233" s="267" t="s">
        <v>254</v>
      </c>
      <c r="D233" s="267" t="s">
        <v>486</v>
      </c>
      <c r="E233" s="268" t="s">
        <v>487</v>
      </c>
      <c r="F233" s="269" t="s">
        <v>488</v>
      </c>
      <c r="G233" s="270" t="s">
        <v>489</v>
      </c>
      <c r="H233" s="271">
        <v>927.57399999999996</v>
      </c>
      <c r="I233" s="272"/>
      <c r="J233" s="273">
        <f>ROUND(I233*H233,2)</f>
        <v>0</v>
      </c>
      <c r="K233" s="269" t="s">
        <v>346</v>
      </c>
      <c r="L233" s="274"/>
      <c r="M233" s="275" t="s">
        <v>19</v>
      </c>
      <c r="N233" s="276" t="s">
        <v>43</v>
      </c>
      <c r="O233" s="85"/>
      <c r="P233" s="224">
        <f>O233*H233</f>
        <v>0</v>
      </c>
      <c r="Q233" s="224">
        <v>1</v>
      </c>
      <c r="R233" s="224">
        <f>Q233*H233</f>
        <v>927.57399999999996</v>
      </c>
      <c r="S233" s="224">
        <v>0</v>
      </c>
      <c r="T233" s="225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26" t="s">
        <v>405</v>
      </c>
      <c r="AT233" s="226" t="s">
        <v>486</v>
      </c>
      <c r="AU233" s="226" t="s">
        <v>241</v>
      </c>
      <c r="AY233" s="18" t="s">
        <v>338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18" t="s">
        <v>79</v>
      </c>
      <c r="BK233" s="227">
        <f>ROUND(I233*H233,2)</f>
        <v>0</v>
      </c>
      <c r="BL233" s="18" t="s">
        <v>231</v>
      </c>
      <c r="BM233" s="226" t="s">
        <v>490</v>
      </c>
    </row>
    <row r="234" s="13" customFormat="1">
      <c r="A234" s="13"/>
      <c r="B234" s="233"/>
      <c r="C234" s="234"/>
      <c r="D234" s="235" t="s">
        <v>350</v>
      </c>
      <c r="E234" s="236" t="s">
        <v>19</v>
      </c>
      <c r="F234" s="237" t="s">
        <v>491</v>
      </c>
      <c r="G234" s="234"/>
      <c r="H234" s="236" t="s">
        <v>19</v>
      </c>
      <c r="I234" s="238"/>
      <c r="J234" s="234"/>
      <c r="K234" s="234"/>
      <c r="L234" s="239"/>
      <c r="M234" s="240"/>
      <c r="N234" s="241"/>
      <c r="O234" s="241"/>
      <c r="P234" s="241"/>
      <c r="Q234" s="241"/>
      <c r="R234" s="241"/>
      <c r="S234" s="241"/>
      <c r="T234" s="242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3" t="s">
        <v>350</v>
      </c>
      <c r="AU234" s="243" t="s">
        <v>241</v>
      </c>
      <c r="AV234" s="13" t="s">
        <v>79</v>
      </c>
      <c r="AW234" s="13" t="s">
        <v>33</v>
      </c>
      <c r="AX234" s="13" t="s">
        <v>72</v>
      </c>
      <c r="AY234" s="243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492</v>
      </c>
      <c r="G235" s="245"/>
      <c r="H235" s="248">
        <v>115.947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72</v>
      </c>
      <c r="AY235" s="254" t="s">
        <v>338</v>
      </c>
    </row>
    <row r="236" s="13" customFormat="1">
      <c r="A236" s="13"/>
      <c r="B236" s="233"/>
      <c r="C236" s="234"/>
      <c r="D236" s="235" t="s">
        <v>350</v>
      </c>
      <c r="E236" s="236" t="s">
        <v>19</v>
      </c>
      <c r="F236" s="237" t="s">
        <v>493</v>
      </c>
      <c r="G236" s="234"/>
      <c r="H236" s="236" t="s">
        <v>19</v>
      </c>
      <c r="I236" s="238"/>
      <c r="J236" s="234"/>
      <c r="K236" s="234"/>
      <c r="L236" s="239"/>
      <c r="M236" s="240"/>
      <c r="N236" s="241"/>
      <c r="O236" s="241"/>
      <c r="P236" s="241"/>
      <c r="Q236" s="241"/>
      <c r="R236" s="241"/>
      <c r="S236" s="241"/>
      <c r="T236" s="24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3" t="s">
        <v>350</v>
      </c>
      <c r="AU236" s="243" t="s">
        <v>241</v>
      </c>
      <c r="AV236" s="13" t="s">
        <v>79</v>
      </c>
      <c r="AW236" s="13" t="s">
        <v>33</v>
      </c>
      <c r="AX236" s="13" t="s">
        <v>72</v>
      </c>
      <c r="AY236" s="243" t="s">
        <v>338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494</v>
      </c>
      <c r="G237" s="245"/>
      <c r="H237" s="248">
        <v>347.83999999999997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5" customFormat="1">
      <c r="A238" s="15"/>
      <c r="B238" s="255"/>
      <c r="C238" s="256"/>
      <c r="D238" s="235" t="s">
        <v>350</v>
      </c>
      <c r="E238" s="257" t="s">
        <v>221</v>
      </c>
      <c r="F238" s="258" t="s">
        <v>363</v>
      </c>
      <c r="G238" s="256"/>
      <c r="H238" s="259">
        <v>463.78699999999998</v>
      </c>
      <c r="I238" s="260"/>
      <c r="J238" s="256"/>
      <c r="K238" s="256"/>
      <c r="L238" s="261"/>
      <c r="M238" s="262"/>
      <c r="N238" s="263"/>
      <c r="O238" s="263"/>
      <c r="P238" s="263"/>
      <c r="Q238" s="263"/>
      <c r="R238" s="263"/>
      <c r="S238" s="263"/>
      <c r="T238" s="264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T238" s="265" t="s">
        <v>350</v>
      </c>
      <c r="AU238" s="265" t="s">
        <v>241</v>
      </c>
      <c r="AV238" s="15" t="s">
        <v>231</v>
      </c>
      <c r="AW238" s="15" t="s">
        <v>33</v>
      </c>
      <c r="AX238" s="15" t="s">
        <v>72</v>
      </c>
      <c r="AY238" s="265" t="s">
        <v>338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495</v>
      </c>
      <c r="G239" s="245"/>
      <c r="H239" s="248">
        <v>927.57399999999996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79</v>
      </c>
      <c r="AY239" s="254" t="s">
        <v>338</v>
      </c>
    </row>
    <row r="240" s="2" customFormat="1" ht="16.5" customHeight="1">
      <c r="A240" s="39"/>
      <c r="B240" s="40"/>
      <c r="C240" s="267" t="s">
        <v>7</v>
      </c>
      <c r="D240" s="267" t="s">
        <v>486</v>
      </c>
      <c r="E240" s="268" t="s">
        <v>496</v>
      </c>
      <c r="F240" s="269" t="s">
        <v>497</v>
      </c>
      <c r="G240" s="270" t="s">
        <v>489</v>
      </c>
      <c r="H240" s="271">
        <v>589.24199999999996</v>
      </c>
      <c r="I240" s="272"/>
      <c r="J240" s="273">
        <f>ROUND(I240*H240,2)</f>
        <v>0</v>
      </c>
      <c r="K240" s="269" t="s">
        <v>346</v>
      </c>
      <c r="L240" s="274"/>
      <c r="M240" s="275" t="s">
        <v>19</v>
      </c>
      <c r="N240" s="276" t="s">
        <v>43</v>
      </c>
      <c r="O240" s="85"/>
      <c r="P240" s="224">
        <f>O240*H240</f>
        <v>0</v>
      </c>
      <c r="Q240" s="224">
        <v>1</v>
      </c>
      <c r="R240" s="224">
        <f>Q240*H240</f>
        <v>589.24199999999996</v>
      </c>
      <c r="S240" s="224">
        <v>0</v>
      </c>
      <c r="T240" s="225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26" t="s">
        <v>405</v>
      </c>
      <c r="AT240" s="226" t="s">
        <v>486</v>
      </c>
      <c r="AU240" s="226" t="s">
        <v>241</v>
      </c>
      <c r="AY240" s="18" t="s">
        <v>338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18" t="s">
        <v>79</v>
      </c>
      <c r="BK240" s="227">
        <f>ROUND(I240*H240,2)</f>
        <v>0</v>
      </c>
      <c r="BL240" s="18" t="s">
        <v>231</v>
      </c>
      <c r="BM240" s="226" t="s">
        <v>498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499</v>
      </c>
      <c r="G241" s="245"/>
      <c r="H241" s="248">
        <v>347.83999999999997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6" customFormat="1">
      <c r="A242" s="16"/>
      <c r="B242" s="277"/>
      <c r="C242" s="278"/>
      <c r="D242" s="235" t="s">
        <v>350</v>
      </c>
      <c r="E242" s="279" t="s">
        <v>19</v>
      </c>
      <c r="F242" s="280" t="s">
        <v>500</v>
      </c>
      <c r="G242" s="278"/>
      <c r="H242" s="281">
        <v>347.83999999999997</v>
      </c>
      <c r="I242" s="282"/>
      <c r="J242" s="278"/>
      <c r="K242" s="278"/>
      <c r="L242" s="283"/>
      <c r="M242" s="284"/>
      <c r="N242" s="285"/>
      <c r="O242" s="285"/>
      <c r="P242" s="285"/>
      <c r="Q242" s="285"/>
      <c r="R242" s="285"/>
      <c r="S242" s="285"/>
      <c r="T242" s="28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T242" s="287" t="s">
        <v>350</v>
      </c>
      <c r="AU242" s="287" t="s">
        <v>241</v>
      </c>
      <c r="AV242" s="16" t="s">
        <v>241</v>
      </c>
      <c r="AW242" s="16" t="s">
        <v>33</v>
      </c>
      <c r="AX242" s="16" t="s">
        <v>72</v>
      </c>
      <c r="AY242" s="287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501</v>
      </c>
      <c r="G243" s="245"/>
      <c r="H243" s="248">
        <v>-4.4390000000000001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502</v>
      </c>
      <c r="G244" s="245"/>
      <c r="H244" s="248">
        <v>-48.780000000000001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6" customFormat="1">
      <c r="A245" s="16"/>
      <c r="B245" s="277"/>
      <c r="C245" s="278"/>
      <c r="D245" s="235" t="s">
        <v>350</v>
      </c>
      <c r="E245" s="279" t="s">
        <v>298</v>
      </c>
      <c r="F245" s="280" t="s">
        <v>500</v>
      </c>
      <c r="G245" s="278"/>
      <c r="H245" s="281">
        <v>-53.219000000000001</v>
      </c>
      <c r="I245" s="282"/>
      <c r="J245" s="278"/>
      <c r="K245" s="278"/>
      <c r="L245" s="283"/>
      <c r="M245" s="284"/>
      <c r="N245" s="285"/>
      <c r="O245" s="285"/>
      <c r="P245" s="285"/>
      <c r="Q245" s="285"/>
      <c r="R245" s="285"/>
      <c r="S245" s="285"/>
      <c r="T245" s="28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T245" s="287" t="s">
        <v>350</v>
      </c>
      <c r="AU245" s="287" t="s">
        <v>241</v>
      </c>
      <c r="AV245" s="16" t="s">
        <v>241</v>
      </c>
      <c r="AW245" s="16" t="s">
        <v>33</v>
      </c>
      <c r="AX245" s="16" t="s">
        <v>72</v>
      </c>
      <c r="AY245" s="287" t="s">
        <v>338</v>
      </c>
    </row>
    <row r="246" s="15" customFormat="1">
      <c r="A246" s="15"/>
      <c r="B246" s="255"/>
      <c r="C246" s="256"/>
      <c r="D246" s="235" t="s">
        <v>350</v>
      </c>
      <c r="E246" s="257" t="s">
        <v>216</v>
      </c>
      <c r="F246" s="258" t="s">
        <v>363</v>
      </c>
      <c r="G246" s="256"/>
      <c r="H246" s="259">
        <v>294.62099999999998</v>
      </c>
      <c r="I246" s="260"/>
      <c r="J246" s="256"/>
      <c r="K246" s="256"/>
      <c r="L246" s="261"/>
      <c r="M246" s="262"/>
      <c r="N246" s="263"/>
      <c r="O246" s="263"/>
      <c r="P246" s="263"/>
      <c r="Q246" s="263"/>
      <c r="R246" s="263"/>
      <c r="S246" s="263"/>
      <c r="T246" s="264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65" t="s">
        <v>350</v>
      </c>
      <c r="AU246" s="265" t="s">
        <v>241</v>
      </c>
      <c r="AV246" s="15" t="s">
        <v>231</v>
      </c>
      <c r="AW246" s="15" t="s">
        <v>33</v>
      </c>
      <c r="AX246" s="15" t="s">
        <v>72</v>
      </c>
      <c r="AY246" s="265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503</v>
      </c>
      <c r="G247" s="245"/>
      <c r="H247" s="248">
        <v>589.24199999999996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79</v>
      </c>
      <c r="AY247" s="254" t="s">
        <v>338</v>
      </c>
    </row>
    <row r="248" s="2" customFormat="1" ht="44.25" customHeight="1">
      <c r="A248" s="39"/>
      <c r="B248" s="40"/>
      <c r="C248" s="215" t="s">
        <v>247</v>
      </c>
      <c r="D248" s="215" t="s">
        <v>342</v>
      </c>
      <c r="E248" s="216" t="s">
        <v>504</v>
      </c>
      <c r="F248" s="217" t="s">
        <v>505</v>
      </c>
      <c r="G248" s="218" t="s">
        <v>489</v>
      </c>
      <c r="H248" s="219">
        <v>1729.396</v>
      </c>
      <c r="I248" s="220"/>
      <c r="J248" s="221">
        <f>ROUND(I248*H248,2)</f>
        <v>0</v>
      </c>
      <c r="K248" s="217" t="s">
        <v>346</v>
      </c>
      <c r="L248" s="45"/>
      <c r="M248" s="222" t="s">
        <v>19</v>
      </c>
      <c r="N248" s="223" t="s">
        <v>43</v>
      </c>
      <c r="O248" s="85"/>
      <c r="P248" s="224">
        <f>O248*H248</f>
        <v>0</v>
      </c>
      <c r="Q248" s="224">
        <v>0</v>
      </c>
      <c r="R248" s="224">
        <f>Q248*H248</f>
        <v>0</v>
      </c>
      <c r="S248" s="224">
        <v>0</v>
      </c>
      <c r="T248" s="225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26" t="s">
        <v>231</v>
      </c>
      <c r="AT248" s="226" t="s">
        <v>342</v>
      </c>
      <c r="AU248" s="226" t="s">
        <v>241</v>
      </c>
      <c r="AY248" s="18" t="s">
        <v>338</v>
      </c>
      <c r="BE248" s="227">
        <f>IF(N248="základní",J248,0)</f>
        <v>0</v>
      </c>
      <c r="BF248" s="227">
        <f>IF(N248="snížená",J248,0)</f>
        <v>0</v>
      </c>
      <c r="BG248" s="227">
        <f>IF(N248="zákl. přenesená",J248,0)</f>
        <v>0</v>
      </c>
      <c r="BH248" s="227">
        <f>IF(N248="sníž. přenesená",J248,0)</f>
        <v>0</v>
      </c>
      <c r="BI248" s="227">
        <f>IF(N248="nulová",J248,0)</f>
        <v>0</v>
      </c>
      <c r="BJ248" s="18" t="s">
        <v>79</v>
      </c>
      <c r="BK248" s="227">
        <f>ROUND(I248*H248,2)</f>
        <v>0</v>
      </c>
      <c r="BL248" s="18" t="s">
        <v>231</v>
      </c>
      <c r="BM248" s="226" t="s">
        <v>506</v>
      </c>
    </row>
    <row r="249" s="2" customFormat="1">
      <c r="A249" s="39"/>
      <c r="B249" s="40"/>
      <c r="C249" s="41"/>
      <c r="D249" s="228" t="s">
        <v>348</v>
      </c>
      <c r="E249" s="41"/>
      <c r="F249" s="229" t="s">
        <v>507</v>
      </c>
      <c r="G249" s="41"/>
      <c r="H249" s="41"/>
      <c r="I249" s="230"/>
      <c r="J249" s="41"/>
      <c r="K249" s="41"/>
      <c r="L249" s="45"/>
      <c r="M249" s="231"/>
      <c r="N249" s="232"/>
      <c r="O249" s="85"/>
      <c r="P249" s="85"/>
      <c r="Q249" s="85"/>
      <c r="R249" s="85"/>
      <c r="S249" s="85"/>
      <c r="T249" s="86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T249" s="18" t="s">
        <v>348</v>
      </c>
      <c r="AU249" s="18" t="s">
        <v>241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218</v>
      </c>
      <c r="G250" s="245"/>
      <c r="H250" s="248">
        <v>864.69799999999998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72</v>
      </c>
      <c r="AY250" s="254" t="s">
        <v>338</v>
      </c>
    </row>
    <row r="251" s="15" customFormat="1">
      <c r="A251" s="15"/>
      <c r="B251" s="255"/>
      <c r="C251" s="256"/>
      <c r="D251" s="235" t="s">
        <v>350</v>
      </c>
      <c r="E251" s="257" t="s">
        <v>19</v>
      </c>
      <c r="F251" s="258" t="s">
        <v>363</v>
      </c>
      <c r="G251" s="256"/>
      <c r="H251" s="259">
        <v>864.69799999999998</v>
      </c>
      <c r="I251" s="260"/>
      <c r="J251" s="256"/>
      <c r="K251" s="256"/>
      <c r="L251" s="261"/>
      <c r="M251" s="262"/>
      <c r="N251" s="263"/>
      <c r="O251" s="263"/>
      <c r="P251" s="263"/>
      <c r="Q251" s="263"/>
      <c r="R251" s="263"/>
      <c r="S251" s="263"/>
      <c r="T251" s="264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65" t="s">
        <v>350</v>
      </c>
      <c r="AU251" s="265" t="s">
        <v>241</v>
      </c>
      <c r="AV251" s="15" t="s">
        <v>231</v>
      </c>
      <c r="AW251" s="15" t="s">
        <v>33</v>
      </c>
      <c r="AX251" s="15" t="s">
        <v>72</v>
      </c>
      <c r="AY251" s="265" t="s">
        <v>338</v>
      </c>
    </row>
    <row r="252" s="14" customFormat="1">
      <c r="A252" s="14"/>
      <c r="B252" s="244"/>
      <c r="C252" s="245"/>
      <c r="D252" s="235" t="s">
        <v>350</v>
      </c>
      <c r="E252" s="246" t="s">
        <v>19</v>
      </c>
      <c r="F252" s="247" t="s">
        <v>508</v>
      </c>
      <c r="G252" s="245"/>
      <c r="H252" s="248">
        <v>1729.396</v>
      </c>
      <c r="I252" s="249"/>
      <c r="J252" s="245"/>
      <c r="K252" s="245"/>
      <c r="L252" s="250"/>
      <c r="M252" s="251"/>
      <c r="N252" s="252"/>
      <c r="O252" s="252"/>
      <c r="P252" s="252"/>
      <c r="Q252" s="252"/>
      <c r="R252" s="252"/>
      <c r="S252" s="252"/>
      <c r="T252" s="253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4" t="s">
        <v>350</v>
      </c>
      <c r="AU252" s="254" t="s">
        <v>241</v>
      </c>
      <c r="AV252" s="14" t="s">
        <v>81</v>
      </c>
      <c r="AW252" s="14" t="s">
        <v>33</v>
      </c>
      <c r="AX252" s="14" t="s">
        <v>79</v>
      </c>
      <c r="AY252" s="254" t="s">
        <v>338</v>
      </c>
    </row>
    <row r="253" s="12" customFormat="1" ht="20.88" customHeight="1">
      <c r="A253" s="12"/>
      <c r="B253" s="199"/>
      <c r="C253" s="200"/>
      <c r="D253" s="201" t="s">
        <v>71</v>
      </c>
      <c r="E253" s="213" t="s">
        <v>476</v>
      </c>
      <c r="F253" s="213" t="s">
        <v>509</v>
      </c>
      <c r="G253" s="200"/>
      <c r="H253" s="200"/>
      <c r="I253" s="203"/>
      <c r="J253" s="214">
        <f>BK253</f>
        <v>0</v>
      </c>
      <c r="K253" s="200"/>
      <c r="L253" s="205"/>
      <c r="M253" s="206"/>
      <c r="N253" s="207"/>
      <c r="O253" s="207"/>
      <c r="P253" s="208">
        <f>SUM(P254:P290)</f>
        <v>0</v>
      </c>
      <c r="Q253" s="207"/>
      <c r="R253" s="208">
        <f>SUM(R254:R290)</f>
        <v>0.0077739999999999997</v>
      </c>
      <c r="S253" s="207"/>
      <c r="T253" s="209">
        <f>SUM(T254:T290)</f>
        <v>0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210" t="s">
        <v>79</v>
      </c>
      <c r="AT253" s="211" t="s">
        <v>71</v>
      </c>
      <c r="AU253" s="211" t="s">
        <v>81</v>
      </c>
      <c r="AY253" s="210" t="s">
        <v>338</v>
      </c>
      <c r="BK253" s="212">
        <f>SUM(BK254:BK290)</f>
        <v>0</v>
      </c>
    </row>
    <row r="254" s="2" customFormat="1" ht="24.15" customHeight="1">
      <c r="A254" s="39"/>
      <c r="B254" s="40"/>
      <c r="C254" s="215" t="s">
        <v>510</v>
      </c>
      <c r="D254" s="215" t="s">
        <v>342</v>
      </c>
      <c r="E254" s="216" t="s">
        <v>511</v>
      </c>
      <c r="F254" s="217" t="s">
        <v>512</v>
      </c>
      <c r="G254" s="218" t="s">
        <v>345</v>
      </c>
      <c r="H254" s="219">
        <v>1912.2190000000001</v>
      </c>
      <c r="I254" s="220"/>
      <c r="J254" s="221">
        <f>ROUND(I254*H254,2)</f>
        <v>0</v>
      </c>
      <c r="K254" s="217" t="s">
        <v>346</v>
      </c>
      <c r="L254" s="45"/>
      <c r="M254" s="222" t="s">
        <v>19</v>
      </c>
      <c r="N254" s="223" t="s">
        <v>43</v>
      </c>
      <c r="O254" s="85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26" t="s">
        <v>231</v>
      </c>
      <c r="AT254" s="226" t="s">
        <v>342</v>
      </c>
      <c r="AU254" s="226" t="s">
        <v>241</v>
      </c>
      <c r="AY254" s="18" t="s">
        <v>338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18" t="s">
        <v>79</v>
      </c>
      <c r="BK254" s="227">
        <f>ROUND(I254*H254,2)</f>
        <v>0</v>
      </c>
      <c r="BL254" s="18" t="s">
        <v>231</v>
      </c>
      <c r="BM254" s="226" t="s">
        <v>513</v>
      </c>
    </row>
    <row r="255" s="2" customFormat="1">
      <c r="A255" s="39"/>
      <c r="B255" s="40"/>
      <c r="C255" s="41"/>
      <c r="D255" s="228" t="s">
        <v>348</v>
      </c>
      <c r="E255" s="41"/>
      <c r="F255" s="229" t="s">
        <v>514</v>
      </c>
      <c r="G255" s="41"/>
      <c r="H255" s="41"/>
      <c r="I255" s="230"/>
      <c r="J255" s="41"/>
      <c r="K255" s="41"/>
      <c r="L255" s="45"/>
      <c r="M255" s="231"/>
      <c r="N255" s="232"/>
      <c r="O255" s="85"/>
      <c r="P255" s="85"/>
      <c r="Q255" s="85"/>
      <c r="R255" s="85"/>
      <c r="S255" s="85"/>
      <c r="T255" s="86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T255" s="18" t="s">
        <v>348</v>
      </c>
      <c r="AU255" s="18" t="s">
        <v>241</v>
      </c>
    </row>
    <row r="256" s="14" customFormat="1">
      <c r="A256" s="14"/>
      <c r="B256" s="244"/>
      <c r="C256" s="245"/>
      <c r="D256" s="235" t="s">
        <v>350</v>
      </c>
      <c r="E256" s="246" t="s">
        <v>19</v>
      </c>
      <c r="F256" s="247" t="s">
        <v>227</v>
      </c>
      <c r="G256" s="245"/>
      <c r="H256" s="248">
        <v>155.481</v>
      </c>
      <c r="I256" s="249"/>
      <c r="J256" s="245"/>
      <c r="K256" s="245"/>
      <c r="L256" s="250"/>
      <c r="M256" s="251"/>
      <c r="N256" s="252"/>
      <c r="O256" s="252"/>
      <c r="P256" s="252"/>
      <c r="Q256" s="252"/>
      <c r="R256" s="252"/>
      <c r="S256" s="252"/>
      <c r="T256" s="253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4" t="s">
        <v>350</v>
      </c>
      <c r="AU256" s="254" t="s">
        <v>241</v>
      </c>
      <c r="AV256" s="14" t="s">
        <v>81</v>
      </c>
      <c r="AW256" s="14" t="s">
        <v>33</v>
      </c>
      <c r="AX256" s="14" t="s">
        <v>72</v>
      </c>
      <c r="AY256" s="254" t="s">
        <v>338</v>
      </c>
    </row>
    <row r="257" s="14" customFormat="1">
      <c r="A257" s="14"/>
      <c r="B257" s="244"/>
      <c r="C257" s="245"/>
      <c r="D257" s="235" t="s">
        <v>350</v>
      </c>
      <c r="E257" s="246" t="s">
        <v>19</v>
      </c>
      <c r="F257" s="247" t="s">
        <v>281</v>
      </c>
      <c r="G257" s="245"/>
      <c r="H257" s="248">
        <v>1756.7380000000001</v>
      </c>
      <c r="I257" s="249"/>
      <c r="J257" s="245"/>
      <c r="K257" s="245"/>
      <c r="L257" s="250"/>
      <c r="M257" s="251"/>
      <c r="N257" s="252"/>
      <c r="O257" s="252"/>
      <c r="P257" s="252"/>
      <c r="Q257" s="252"/>
      <c r="R257" s="252"/>
      <c r="S257" s="252"/>
      <c r="T257" s="253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4" t="s">
        <v>350</v>
      </c>
      <c r="AU257" s="254" t="s">
        <v>241</v>
      </c>
      <c r="AV257" s="14" t="s">
        <v>81</v>
      </c>
      <c r="AW257" s="14" t="s">
        <v>33</v>
      </c>
      <c r="AX257" s="14" t="s">
        <v>72</v>
      </c>
      <c r="AY257" s="254" t="s">
        <v>338</v>
      </c>
    </row>
    <row r="258" s="15" customFormat="1">
      <c r="A258" s="15"/>
      <c r="B258" s="255"/>
      <c r="C258" s="256"/>
      <c r="D258" s="235" t="s">
        <v>350</v>
      </c>
      <c r="E258" s="257" t="s">
        <v>19</v>
      </c>
      <c r="F258" s="258" t="s">
        <v>363</v>
      </c>
      <c r="G258" s="256"/>
      <c r="H258" s="259">
        <v>1912.2190000000001</v>
      </c>
      <c r="I258" s="260"/>
      <c r="J258" s="256"/>
      <c r="K258" s="256"/>
      <c r="L258" s="261"/>
      <c r="M258" s="262"/>
      <c r="N258" s="263"/>
      <c r="O258" s="263"/>
      <c r="P258" s="263"/>
      <c r="Q258" s="263"/>
      <c r="R258" s="263"/>
      <c r="S258" s="263"/>
      <c r="T258" s="264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T258" s="265" t="s">
        <v>350</v>
      </c>
      <c r="AU258" s="265" t="s">
        <v>241</v>
      </c>
      <c r="AV258" s="15" t="s">
        <v>231</v>
      </c>
      <c r="AW258" s="15" t="s">
        <v>33</v>
      </c>
      <c r="AX258" s="15" t="s">
        <v>79</v>
      </c>
      <c r="AY258" s="265" t="s">
        <v>338</v>
      </c>
    </row>
    <row r="259" s="2" customFormat="1" ht="37.8" customHeight="1">
      <c r="A259" s="39"/>
      <c r="B259" s="40"/>
      <c r="C259" s="215" t="s">
        <v>515</v>
      </c>
      <c r="D259" s="215" t="s">
        <v>342</v>
      </c>
      <c r="E259" s="216" t="s">
        <v>516</v>
      </c>
      <c r="F259" s="217" t="s">
        <v>517</v>
      </c>
      <c r="G259" s="218" t="s">
        <v>345</v>
      </c>
      <c r="H259" s="219">
        <v>155.481</v>
      </c>
      <c r="I259" s="220"/>
      <c r="J259" s="221">
        <f>ROUND(I259*H259,2)</f>
        <v>0</v>
      </c>
      <c r="K259" s="217" t="s">
        <v>346</v>
      </c>
      <c r="L259" s="45"/>
      <c r="M259" s="222" t="s">
        <v>19</v>
      </c>
      <c r="N259" s="223" t="s">
        <v>43</v>
      </c>
      <c r="O259" s="85"/>
      <c r="P259" s="224">
        <f>O259*H259</f>
        <v>0</v>
      </c>
      <c r="Q259" s="224">
        <v>0</v>
      </c>
      <c r="R259" s="224">
        <f>Q259*H259</f>
        <v>0</v>
      </c>
      <c r="S259" s="224">
        <v>0</v>
      </c>
      <c r="T259" s="225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26" t="s">
        <v>231</v>
      </c>
      <c r="AT259" s="226" t="s">
        <v>342</v>
      </c>
      <c r="AU259" s="226" t="s">
        <v>241</v>
      </c>
      <c r="AY259" s="18" t="s">
        <v>338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18" t="s">
        <v>79</v>
      </c>
      <c r="BK259" s="227">
        <f>ROUND(I259*H259,2)</f>
        <v>0</v>
      </c>
      <c r="BL259" s="18" t="s">
        <v>231</v>
      </c>
      <c r="BM259" s="226" t="s">
        <v>518</v>
      </c>
    </row>
    <row r="260" s="2" customFormat="1">
      <c r="A260" s="39"/>
      <c r="B260" s="40"/>
      <c r="C260" s="41"/>
      <c r="D260" s="228" t="s">
        <v>348</v>
      </c>
      <c r="E260" s="41"/>
      <c r="F260" s="229" t="s">
        <v>519</v>
      </c>
      <c r="G260" s="41"/>
      <c r="H260" s="41"/>
      <c r="I260" s="230"/>
      <c r="J260" s="41"/>
      <c r="K260" s="41"/>
      <c r="L260" s="45"/>
      <c r="M260" s="231"/>
      <c r="N260" s="232"/>
      <c r="O260" s="85"/>
      <c r="P260" s="85"/>
      <c r="Q260" s="85"/>
      <c r="R260" s="85"/>
      <c r="S260" s="85"/>
      <c r="T260" s="86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T260" s="18" t="s">
        <v>348</v>
      </c>
      <c r="AU260" s="18" t="s">
        <v>241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227</v>
      </c>
      <c r="G261" s="245"/>
      <c r="H261" s="248">
        <v>155.481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79</v>
      </c>
      <c r="AY261" s="254" t="s">
        <v>338</v>
      </c>
    </row>
    <row r="262" s="2" customFormat="1" ht="37.8" customHeight="1">
      <c r="A262" s="39"/>
      <c r="B262" s="40"/>
      <c r="C262" s="215" t="s">
        <v>520</v>
      </c>
      <c r="D262" s="215" t="s">
        <v>342</v>
      </c>
      <c r="E262" s="216" t="s">
        <v>521</v>
      </c>
      <c r="F262" s="217" t="s">
        <v>522</v>
      </c>
      <c r="G262" s="218" t="s">
        <v>345</v>
      </c>
      <c r="H262" s="219">
        <v>155.481</v>
      </c>
      <c r="I262" s="220"/>
      <c r="J262" s="221">
        <f>ROUND(I262*H262,2)</f>
        <v>0</v>
      </c>
      <c r="K262" s="217" t="s">
        <v>346</v>
      </c>
      <c r="L262" s="45"/>
      <c r="M262" s="222" t="s">
        <v>19</v>
      </c>
      <c r="N262" s="223" t="s">
        <v>43</v>
      </c>
      <c r="O262" s="85"/>
      <c r="P262" s="224">
        <f>O262*H262</f>
        <v>0</v>
      </c>
      <c r="Q262" s="224">
        <v>0</v>
      </c>
      <c r="R262" s="224">
        <f>Q262*H262</f>
        <v>0</v>
      </c>
      <c r="S262" s="224">
        <v>0</v>
      </c>
      <c r="T262" s="225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26" t="s">
        <v>231</v>
      </c>
      <c r="AT262" s="226" t="s">
        <v>342</v>
      </c>
      <c r="AU262" s="226" t="s">
        <v>241</v>
      </c>
      <c r="AY262" s="18" t="s">
        <v>338</v>
      </c>
      <c r="BE262" s="227">
        <f>IF(N262="základní",J262,0)</f>
        <v>0</v>
      </c>
      <c r="BF262" s="227">
        <f>IF(N262="snížená",J262,0)</f>
        <v>0</v>
      </c>
      <c r="BG262" s="227">
        <f>IF(N262="zákl. přenesená",J262,0)</f>
        <v>0</v>
      </c>
      <c r="BH262" s="227">
        <f>IF(N262="sníž. přenesená",J262,0)</f>
        <v>0</v>
      </c>
      <c r="BI262" s="227">
        <f>IF(N262="nulová",J262,0)</f>
        <v>0</v>
      </c>
      <c r="BJ262" s="18" t="s">
        <v>79</v>
      </c>
      <c r="BK262" s="227">
        <f>ROUND(I262*H262,2)</f>
        <v>0</v>
      </c>
      <c r="BL262" s="18" t="s">
        <v>231</v>
      </c>
      <c r="BM262" s="226" t="s">
        <v>523</v>
      </c>
    </row>
    <row r="263" s="2" customFormat="1">
      <c r="A263" s="39"/>
      <c r="B263" s="40"/>
      <c r="C263" s="41"/>
      <c r="D263" s="228" t="s">
        <v>348</v>
      </c>
      <c r="E263" s="41"/>
      <c r="F263" s="229" t="s">
        <v>524</v>
      </c>
      <c r="G263" s="41"/>
      <c r="H263" s="41"/>
      <c r="I263" s="230"/>
      <c r="J263" s="41"/>
      <c r="K263" s="41"/>
      <c r="L263" s="45"/>
      <c r="M263" s="231"/>
      <c r="N263" s="232"/>
      <c r="O263" s="85"/>
      <c r="P263" s="85"/>
      <c r="Q263" s="85"/>
      <c r="R263" s="85"/>
      <c r="S263" s="85"/>
      <c r="T263" s="86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T263" s="18" t="s">
        <v>348</v>
      </c>
      <c r="AU263" s="18" t="s">
        <v>241</v>
      </c>
    </row>
    <row r="264" s="14" customFormat="1">
      <c r="A264" s="14"/>
      <c r="B264" s="244"/>
      <c r="C264" s="245"/>
      <c r="D264" s="235" t="s">
        <v>350</v>
      </c>
      <c r="E264" s="246" t="s">
        <v>19</v>
      </c>
      <c r="F264" s="247" t="s">
        <v>227</v>
      </c>
      <c r="G264" s="245"/>
      <c r="H264" s="248">
        <v>155.481</v>
      </c>
      <c r="I264" s="249"/>
      <c r="J264" s="245"/>
      <c r="K264" s="245"/>
      <c r="L264" s="250"/>
      <c r="M264" s="251"/>
      <c r="N264" s="252"/>
      <c r="O264" s="252"/>
      <c r="P264" s="252"/>
      <c r="Q264" s="252"/>
      <c r="R264" s="252"/>
      <c r="S264" s="252"/>
      <c r="T264" s="253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4" t="s">
        <v>350</v>
      </c>
      <c r="AU264" s="254" t="s">
        <v>241</v>
      </c>
      <c r="AV264" s="14" t="s">
        <v>81</v>
      </c>
      <c r="AW264" s="14" t="s">
        <v>33</v>
      </c>
      <c r="AX264" s="14" t="s">
        <v>79</v>
      </c>
      <c r="AY264" s="254" t="s">
        <v>338</v>
      </c>
    </row>
    <row r="265" s="2" customFormat="1" ht="16.5" customHeight="1">
      <c r="A265" s="39"/>
      <c r="B265" s="40"/>
      <c r="C265" s="267" t="s">
        <v>525</v>
      </c>
      <c r="D265" s="267" t="s">
        <v>486</v>
      </c>
      <c r="E265" s="268" t="s">
        <v>526</v>
      </c>
      <c r="F265" s="269" t="s">
        <v>527</v>
      </c>
      <c r="G265" s="270" t="s">
        <v>528</v>
      </c>
      <c r="H265" s="271">
        <v>3.1099999999999999</v>
      </c>
      <c r="I265" s="272"/>
      <c r="J265" s="273">
        <f>ROUND(I265*H265,2)</f>
        <v>0</v>
      </c>
      <c r="K265" s="269" t="s">
        <v>346</v>
      </c>
      <c r="L265" s="274"/>
      <c r="M265" s="275" t="s">
        <v>19</v>
      </c>
      <c r="N265" s="276" t="s">
        <v>43</v>
      </c>
      <c r="O265" s="85"/>
      <c r="P265" s="224">
        <f>O265*H265</f>
        <v>0</v>
      </c>
      <c r="Q265" s="224">
        <v>0.001</v>
      </c>
      <c r="R265" s="224">
        <f>Q265*H265</f>
        <v>0.0031099999999999999</v>
      </c>
      <c r="S265" s="224">
        <v>0</v>
      </c>
      <c r="T265" s="225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26" t="s">
        <v>405</v>
      </c>
      <c r="AT265" s="226" t="s">
        <v>486</v>
      </c>
      <c r="AU265" s="226" t="s">
        <v>241</v>
      </c>
      <c r="AY265" s="18" t="s">
        <v>338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18" t="s">
        <v>79</v>
      </c>
      <c r="BK265" s="227">
        <f>ROUND(I265*H265,2)</f>
        <v>0</v>
      </c>
      <c r="BL265" s="18" t="s">
        <v>231</v>
      </c>
      <c r="BM265" s="226" t="s">
        <v>529</v>
      </c>
    </row>
    <row r="266" s="14" customFormat="1">
      <c r="A266" s="14"/>
      <c r="B266" s="244"/>
      <c r="C266" s="245"/>
      <c r="D266" s="235" t="s">
        <v>350</v>
      </c>
      <c r="E266" s="246" t="s">
        <v>19</v>
      </c>
      <c r="F266" s="247" t="s">
        <v>227</v>
      </c>
      <c r="G266" s="245"/>
      <c r="H266" s="248">
        <v>155.481</v>
      </c>
      <c r="I266" s="249"/>
      <c r="J266" s="245"/>
      <c r="K266" s="245"/>
      <c r="L266" s="250"/>
      <c r="M266" s="251"/>
      <c r="N266" s="252"/>
      <c r="O266" s="252"/>
      <c r="P266" s="252"/>
      <c r="Q266" s="252"/>
      <c r="R266" s="252"/>
      <c r="S266" s="252"/>
      <c r="T266" s="253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4" t="s">
        <v>350</v>
      </c>
      <c r="AU266" s="254" t="s">
        <v>241</v>
      </c>
      <c r="AV266" s="14" t="s">
        <v>81</v>
      </c>
      <c r="AW266" s="14" t="s">
        <v>33</v>
      </c>
      <c r="AX266" s="14" t="s">
        <v>72</v>
      </c>
      <c r="AY266" s="254" t="s">
        <v>338</v>
      </c>
    </row>
    <row r="267" s="14" customFormat="1">
      <c r="A267" s="14"/>
      <c r="B267" s="244"/>
      <c r="C267" s="245"/>
      <c r="D267" s="235" t="s">
        <v>350</v>
      </c>
      <c r="E267" s="246" t="s">
        <v>19</v>
      </c>
      <c r="F267" s="247" t="s">
        <v>530</v>
      </c>
      <c r="G267" s="245"/>
      <c r="H267" s="248">
        <v>3.1099999999999999</v>
      </c>
      <c r="I267" s="249"/>
      <c r="J267" s="245"/>
      <c r="K267" s="245"/>
      <c r="L267" s="250"/>
      <c r="M267" s="251"/>
      <c r="N267" s="252"/>
      <c r="O267" s="252"/>
      <c r="P267" s="252"/>
      <c r="Q267" s="252"/>
      <c r="R267" s="252"/>
      <c r="S267" s="252"/>
      <c r="T267" s="253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4" t="s">
        <v>350</v>
      </c>
      <c r="AU267" s="254" t="s">
        <v>241</v>
      </c>
      <c r="AV267" s="14" t="s">
        <v>81</v>
      </c>
      <c r="AW267" s="14" t="s">
        <v>33</v>
      </c>
      <c r="AX267" s="14" t="s">
        <v>79</v>
      </c>
      <c r="AY267" s="254" t="s">
        <v>338</v>
      </c>
    </row>
    <row r="268" s="2" customFormat="1" ht="49.05" customHeight="1">
      <c r="A268" s="39"/>
      <c r="B268" s="40"/>
      <c r="C268" s="215" t="s">
        <v>531</v>
      </c>
      <c r="D268" s="215" t="s">
        <v>342</v>
      </c>
      <c r="E268" s="216" t="s">
        <v>532</v>
      </c>
      <c r="F268" s="217" t="s">
        <v>533</v>
      </c>
      <c r="G268" s="218" t="s">
        <v>345</v>
      </c>
      <c r="H268" s="219">
        <v>155.481</v>
      </c>
      <c r="I268" s="220"/>
      <c r="J268" s="221">
        <f>ROUND(I268*H268,2)</f>
        <v>0</v>
      </c>
      <c r="K268" s="217" t="s">
        <v>346</v>
      </c>
      <c r="L268" s="45"/>
      <c r="M268" s="222" t="s">
        <v>19</v>
      </c>
      <c r="N268" s="223" t="s">
        <v>43</v>
      </c>
      <c r="O268" s="85"/>
      <c r="P268" s="224">
        <f>O268*H268</f>
        <v>0</v>
      </c>
      <c r="Q268" s="224">
        <v>0</v>
      </c>
      <c r="R268" s="224">
        <f>Q268*H268</f>
        <v>0</v>
      </c>
      <c r="S268" s="224">
        <v>0</v>
      </c>
      <c r="T268" s="225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26" t="s">
        <v>231</v>
      </c>
      <c r="AT268" s="226" t="s">
        <v>342</v>
      </c>
      <c r="AU268" s="226" t="s">
        <v>241</v>
      </c>
      <c r="AY268" s="18" t="s">
        <v>338</v>
      </c>
      <c r="BE268" s="227">
        <f>IF(N268="základní",J268,0)</f>
        <v>0</v>
      </c>
      <c r="BF268" s="227">
        <f>IF(N268="snížená",J268,0)</f>
        <v>0</v>
      </c>
      <c r="BG268" s="227">
        <f>IF(N268="zákl. přenesená",J268,0)</f>
        <v>0</v>
      </c>
      <c r="BH268" s="227">
        <f>IF(N268="sníž. přenesená",J268,0)</f>
        <v>0</v>
      </c>
      <c r="BI268" s="227">
        <f>IF(N268="nulová",J268,0)</f>
        <v>0</v>
      </c>
      <c r="BJ268" s="18" t="s">
        <v>79</v>
      </c>
      <c r="BK268" s="227">
        <f>ROUND(I268*H268,2)</f>
        <v>0</v>
      </c>
      <c r="BL268" s="18" t="s">
        <v>231</v>
      </c>
      <c r="BM268" s="226" t="s">
        <v>534</v>
      </c>
    </row>
    <row r="269" s="2" customFormat="1">
      <c r="A269" s="39"/>
      <c r="B269" s="40"/>
      <c r="C269" s="41"/>
      <c r="D269" s="228" t="s">
        <v>348</v>
      </c>
      <c r="E269" s="41"/>
      <c r="F269" s="229" t="s">
        <v>535</v>
      </c>
      <c r="G269" s="41"/>
      <c r="H269" s="41"/>
      <c r="I269" s="230"/>
      <c r="J269" s="41"/>
      <c r="K269" s="41"/>
      <c r="L269" s="45"/>
      <c r="M269" s="231"/>
      <c r="N269" s="232"/>
      <c r="O269" s="85"/>
      <c r="P269" s="85"/>
      <c r="Q269" s="85"/>
      <c r="R269" s="85"/>
      <c r="S269" s="85"/>
      <c r="T269" s="86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T269" s="18" t="s">
        <v>348</v>
      </c>
      <c r="AU269" s="18" t="s">
        <v>241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227</v>
      </c>
      <c r="G270" s="245"/>
      <c r="H270" s="248">
        <v>155.481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79</v>
      </c>
      <c r="AY270" s="254" t="s">
        <v>338</v>
      </c>
    </row>
    <row r="271" s="2" customFormat="1" ht="24.15" customHeight="1">
      <c r="A271" s="39"/>
      <c r="B271" s="40"/>
      <c r="C271" s="215" t="s">
        <v>536</v>
      </c>
      <c r="D271" s="215" t="s">
        <v>342</v>
      </c>
      <c r="E271" s="216" t="s">
        <v>537</v>
      </c>
      <c r="F271" s="217" t="s">
        <v>538</v>
      </c>
      <c r="G271" s="218" t="s">
        <v>489</v>
      </c>
      <c r="H271" s="219">
        <v>0.0050000000000000001</v>
      </c>
      <c r="I271" s="220"/>
      <c r="J271" s="221">
        <f>ROUND(I271*H271,2)</f>
        <v>0</v>
      </c>
      <c r="K271" s="217" t="s">
        <v>346</v>
      </c>
      <c r="L271" s="45"/>
      <c r="M271" s="222" t="s">
        <v>19</v>
      </c>
      <c r="N271" s="223" t="s">
        <v>43</v>
      </c>
      <c r="O271" s="85"/>
      <c r="P271" s="224">
        <f>O271*H271</f>
        <v>0</v>
      </c>
      <c r="Q271" s="224">
        <v>0</v>
      </c>
      <c r="R271" s="224">
        <f>Q271*H271</f>
        <v>0</v>
      </c>
      <c r="S271" s="224">
        <v>0</v>
      </c>
      <c r="T271" s="225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26" t="s">
        <v>231</v>
      </c>
      <c r="AT271" s="226" t="s">
        <v>342</v>
      </c>
      <c r="AU271" s="226" t="s">
        <v>241</v>
      </c>
      <c r="AY271" s="18" t="s">
        <v>338</v>
      </c>
      <c r="BE271" s="227">
        <f>IF(N271="základní",J271,0)</f>
        <v>0</v>
      </c>
      <c r="BF271" s="227">
        <f>IF(N271="snížená",J271,0)</f>
        <v>0</v>
      </c>
      <c r="BG271" s="227">
        <f>IF(N271="zákl. přenesená",J271,0)</f>
        <v>0</v>
      </c>
      <c r="BH271" s="227">
        <f>IF(N271="sníž. přenesená",J271,0)</f>
        <v>0</v>
      </c>
      <c r="BI271" s="227">
        <f>IF(N271="nulová",J271,0)</f>
        <v>0</v>
      </c>
      <c r="BJ271" s="18" t="s">
        <v>79</v>
      </c>
      <c r="BK271" s="227">
        <f>ROUND(I271*H271,2)</f>
        <v>0</v>
      </c>
      <c r="BL271" s="18" t="s">
        <v>231</v>
      </c>
      <c r="BM271" s="226" t="s">
        <v>539</v>
      </c>
    </row>
    <row r="272" s="2" customFormat="1">
      <c r="A272" s="39"/>
      <c r="B272" s="40"/>
      <c r="C272" s="41"/>
      <c r="D272" s="228" t="s">
        <v>348</v>
      </c>
      <c r="E272" s="41"/>
      <c r="F272" s="229" t="s">
        <v>540</v>
      </c>
      <c r="G272" s="41"/>
      <c r="H272" s="41"/>
      <c r="I272" s="230"/>
      <c r="J272" s="41"/>
      <c r="K272" s="41"/>
      <c r="L272" s="45"/>
      <c r="M272" s="231"/>
      <c r="N272" s="232"/>
      <c r="O272" s="85"/>
      <c r="P272" s="85"/>
      <c r="Q272" s="85"/>
      <c r="R272" s="85"/>
      <c r="S272" s="85"/>
      <c r="T272" s="86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T272" s="18" t="s">
        <v>348</v>
      </c>
      <c r="AU272" s="18" t="s">
        <v>241</v>
      </c>
    </row>
    <row r="273" s="2" customFormat="1" ht="16.5" customHeight="1">
      <c r="A273" s="39"/>
      <c r="B273" s="40"/>
      <c r="C273" s="267" t="s">
        <v>541</v>
      </c>
      <c r="D273" s="267" t="s">
        <v>486</v>
      </c>
      <c r="E273" s="268" t="s">
        <v>542</v>
      </c>
      <c r="F273" s="269" t="s">
        <v>543</v>
      </c>
      <c r="G273" s="270" t="s">
        <v>528</v>
      </c>
      <c r="H273" s="271">
        <v>4.6639999999999997</v>
      </c>
      <c r="I273" s="272"/>
      <c r="J273" s="273">
        <f>ROUND(I273*H273,2)</f>
        <v>0</v>
      </c>
      <c r="K273" s="269" t="s">
        <v>346</v>
      </c>
      <c r="L273" s="274"/>
      <c r="M273" s="275" t="s">
        <v>19</v>
      </c>
      <c r="N273" s="276" t="s">
        <v>43</v>
      </c>
      <c r="O273" s="85"/>
      <c r="P273" s="224">
        <f>O273*H273</f>
        <v>0</v>
      </c>
      <c r="Q273" s="224">
        <v>0.001</v>
      </c>
      <c r="R273" s="224">
        <f>Q273*H273</f>
        <v>0.0046639999999999997</v>
      </c>
      <c r="S273" s="224">
        <v>0</v>
      </c>
      <c r="T273" s="225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26" t="s">
        <v>405</v>
      </c>
      <c r="AT273" s="226" t="s">
        <v>486</v>
      </c>
      <c r="AU273" s="226" t="s">
        <v>241</v>
      </c>
      <c r="AY273" s="18" t="s">
        <v>338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18" t="s">
        <v>79</v>
      </c>
      <c r="BK273" s="227">
        <f>ROUND(I273*H273,2)</f>
        <v>0</v>
      </c>
      <c r="BL273" s="18" t="s">
        <v>231</v>
      </c>
      <c r="BM273" s="226" t="s">
        <v>544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155.481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72</v>
      </c>
      <c r="AY274" s="254" t="s">
        <v>338</v>
      </c>
    </row>
    <row r="275" s="14" customFormat="1">
      <c r="A275" s="14"/>
      <c r="B275" s="244"/>
      <c r="C275" s="245"/>
      <c r="D275" s="235" t="s">
        <v>350</v>
      </c>
      <c r="E275" s="246" t="s">
        <v>19</v>
      </c>
      <c r="F275" s="247" t="s">
        <v>545</v>
      </c>
      <c r="G275" s="245"/>
      <c r="H275" s="248">
        <v>4.6639999999999997</v>
      </c>
      <c r="I275" s="249"/>
      <c r="J275" s="245"/>
      <c r="K275" s="245"/>
      <c r="L275" s="250"/>
      <c r="M275" s="251"/>
      <c r="N275" s="252"/>
      <c r="O275" s="252"/>
      <c r="P275" s="252"/>
      <c r="Q275" s="252"/>
      <c r="R275" s="252"/>
      <c r="S275" s="252"/>
      <c r="T275" s="253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4" t="s">
        <v>350</v>
      </c>
      <c r="AU275" s="254" t="s">
        <v>241</v>
      </c>
      <c r="AV275" s="14" t="s">
        <v>81</v>
      </c>
      <c r="AW275" s="14" t="s">
        <v>33</v>
      </c>
      <c r="AX275" s="14" t="s">
        <v>79</v>
      </c>
      <c r="AY275" s="254" t="s">
        <v>338</v>
      </c>
    </row>
    <row r="276" s="2" customFormat="1" ht="24.15" customHeight="1">
      <c r="A276" s="39"/>
      <c r="B276" s="40"/>
      <c r="C276" s="215" t="s">
        <v>546</v>
      </c>
      <c r="D276" s="215" t="s">
        <v>342</v>
      </c>
      <c r="E276" s="216" t="s">
        <v>547</v>
      </c>
      <c r="F276" s="217" t="s">
        <v>548</v>
      </c>
      <c r="G276" s="218" t="s">
        <v>345</v>
      </c>
      <c r="H276" s="219">
        <v>155.481</v>
      </c>
      <c r="I276" s="220"/>
      <c r="J276" s="221">
        <f>ROUND(I276*H276,2)</f>
        <v>0</v>
      </c>
      <c r="K276" s="217" t="s">
        <v>346</v>
      </c>
      <c r="L276" s="45"/>
      <c r="M276" s="222" t="s">
        <v>19</v>
      </c>
      <c r="N276" s="223" t="s">
        <v>43</v>
      </c>
      <c r="O276" s="85"/>
      <c r="P276" s="224">
        <f>O276*H276</f>
        <v>0</v>
      </c>
      <c r="Q276" s="224">
        <v>0</v>
      </c>
      <c r="R276" s="224">
        <f>Q276*H276</f>
        <v>0</v>
      </c>
      <c r="S276" s="224">
        <v>0</v>
      </c>
      <c r="T276" s="225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26" t="s">
        <v>231</v>
      </c>
      <c r="AT276" s="226" t="s">
        <v>342</v>
      </c>
      <c r="AU276" s="226" t="s">
        <v>241</v>
      </c>
      <c r="AY276" s="18" t="s">
        <v>338</v>
      </c>
      <c r="BE276" s="227">
        <f>IF(N276="základní",J276,0)</f>
        <v>0</v>
      </c>
      <c r="BF276" s="227">
        <f>IF(N276="snížená",J276,0)</f>
        <v>0</v>
      </c>
      <c r="BG276" s="227">
        <f>IF(N276="zákl. přenesená",J276,0)</f>
        <v>0</v>
      </c>
      <c r="BH276" s="227">
        <f>IF(N276="sníž. přenesená",J276,0)</f>
        <v>0</v>
      </c>
      <c r="BI276" s="227">
        <f>IF(N276="nulová",J276,0)</f>
        <v>0</v>
      </c>
      <c r="BJ276" s="18" t="s">
        <v>79</v>
      </c>
      <c r="BK276" s="227">
        <f>ROUND(I276*H276,2)</f>
        <v>0</v>
      </c>
      <c r="BL276" s="18" t="s">
        <v>231</v>
      </c>
      <c r="BM276" s="226" t="s">
        <v>549</v>
      </c>
    </row>
    <row r="277" s="2" customFormat="1">
      <c r="A277" s="39"/>
      <c r="B277" s="40"/>
      <c r="C277" s="41"/>
      <c r="D277" s="228" t="s">
        <v>348</v>
      </c>
      <c r="E277" s="41"/>
      <c r="F277" s="229" t="s">
        <v>550</v>
      </c>
      <c r="G277" s="41"/>
      <c r="H277" s="41"/>
      <c r="I277" s="230"/>
      <c r="J277" s="41"/>
      <c r="K277" s="41"/>
      <c r="L277" s="45"/>
      <c r="M277" s="231"/>
      <c r="N277" s="232"/>
      <c r="O277" s="85"/>
      <c r="P277" s="85"/>
      <c r="Q277" s="85"/>
      <c r="R277" s="85"/>
      <c r="S277" s="85"/>
      <c r="T277" s="86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T277" s="18" t="s">
        <v>348</v>
      </c>
      <c r="AU277" s="18" t="s">
        <v>241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227</v>
      </c>
      <c r="G278" s="245"/>
      <c r="H278" s="248">
        <v>155.481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79</v>
      </c>
      <c r="AY278" s="254" t="s">
        <v>338</v>
      </c>
    </row>
    <row r="279" s="2" customFormat="1" ht="21.75" customHeight="1">
      <c r="A279" s="39"/>
      <c r="B279" s="40"/>
      <c r="C279" s="215" t="s">
        <v>551</v>
      </c>
      <c r="D279" s="215" t="s">
        <v>342</v>
      </c>
      <c r="E279" s="216" t="s">
        <v>552</v>
      </c>
      <c r="F279" s="217" t="s">
        <v>553</v>
      </c>
      <c r="G279" s="218" t="s">
        <v>391</v>
      </c>
      <c r="H279" s="219">
        <v>3.1099999999999999</v>
      </c>
      <c r="I279" s="220"/>
      <c r="J279" s="221">
        <f>ROUND(I279*H279,2)</f>
        <v>0</v>
      </c>
      <c r="K279" s="217" t="s">
        <v>346</v>
      </c>
      <c r="L279" s="45"/>
      <c r="M279" s="222" t="s">
        <v>19</v>
      </c>
      <c r="N279" s="223" t="s">
        <v>43</v>
      </c>
      <c r="O279" s="85"/>
      <c r="P279" s="224">
        <f>O279*H279</f>
        <v>0</v>
      </c>
      <c r="Q279" s="224">
        <v>0</v>
      </c>
      <c r="R279" s="224">
        <f>Q279*H279</f>
        <v>0</v>
      </c>
      <c r="S279" s="224">
        <v>0</v>
      </c>
      <c r="T279" s="225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26" t="s">
        <v>231</v>
      </c>
      <c r="AT279" s="226" t="s">
        <v>342</v>
      </c>
      <c r="AU279" s="226" t="s">
        <v>241</v>
      </c>
      <c r="AY279" s="18" t="s">
        <v>338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18" t="s">
        <v>79</v>
      </c>
      <c r="BK279" s="227">
        <f>ROUND(I279*H279,2)</f>
        <v>0</v>
      </c>
      <c r="BL279" s="18" t="s">
        <v>231</v>
      </c>
      <c r="BM279" s="226" t="s">
        <v>554</v>
      </c>
    </row>
    <row r="280" s="2" customFormat="1">
      <c r="A280" s="39"/>
      <c r="B280" s="40"/>
      <c r="C280" s="41"/>
      <c r="D280" s="228" t="s">
        <v>348</v>
      </c>
      <c r="E280" s="41"/>
      <c r="F280" s="229" t="s">
        <v>555</v>
      </c>
      <c r="G280" s="41"/>
      <c r="H280" s="41"/>
      <c r="I280" s="230"/>
      <c r="J280" s="41"/>
      <c r="K280" s="41"/>
      <c r="L280" s="45"/>
      <c r="M280" s="231"/>
      <c r="N280" s="232"/>
      <c r="O280" s="85"/>
      <c r="P280" s="85"/>
      <c r="Q280" s="85"/>
      <c r="R280" s="85"/>
      <c r="S280" s="85"/>
      <c r="T280" s="86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T280" s="18" t="s">
        <v>348</v>
      </c>
      <c r="AU280" s="18" t="s">
        <v>241</v>
      </c>
    </row>
    <row r="281" s="14" customFormat="1">
      <c r="A281" s="14"/>
      <c r="B281" s="244"/>
      <c r="C281" s="245"/>
      <c r="D281" s="235" t="s">
        <v>350</v>
      </c>
      <c r="E281" s="246" t="s">
        <v>19</v>
      </c>
      <c r="F281" s="247" t="s">
        <v>227</v>
      </c>
      <c r="G281" s="245"/>
      <c r="H281" s="248">
        <v>155.481</v>
      </c>
      <c r="I281" s="249"/>
      <c r="J281" s="245"/>
      <c r="K281" s="245"/>
      <c r="L281" s="250"/>
      <c r="M281" s="251"/>
      <c r="N281" s="252"/>
      <c r="O281" s="252"/>
      <c r="P281" s="252"/>
      <c r="Q281" s="252"/>
      <c r="R281" s="252"/>
      <c r="S281" s="252"/>
      <c r="T281" s="253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4" t="s">
        <v>350</v>
      </c>
      <c r="AU281" s="254" t="s">
        <v>241</v>
      </c>
      <c r="AV281" s="14" t="s">
        <v>81</v>
      </c>
      <c r="AW281" s="14" t="s">
        <v>33</v>
      </c>
      <c r="AX281" s="14" t="s">
        <v>72</v>
      </c>
      <c r="AY281" s="254" t="s">
        <v>338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530</v>
      </c>
      <c r="G282" s="245"/>
      <c r="H282" s="248">
        <v>3.1099999999999999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79</v>
      </c>
      <c r="AY282" s="254" t="s">
        <v>338</v>
      </c>
    </row>
    <row r="283" s="2" customFormat="1" ht="21.75" customHeight="1">
      <c r="A283" s="39"/>
      <c r="B283" s="40"/>
      <c r="C283" s="215" t="s">
        <v>556</v>
      </c>
      <c r="D283" s="215" t="s">
        <v>342</v>
      </c>
      <c r="E283" s="216" t="s">
        <v>557</v>
      </c>
      <c r="F283" s="217" t="s">
        <v>558</v>
      </c>
      <c r="G283" s="218" t="s">
        <v>391</v>
      </c>
      <c r="H283" s="219">
        <v>3.1099999999999999</v>
      </c>
      <c r="I283" s="220"/>
      <c r="J283" s="221">
        <f>ROUND(I283*H283,2)</f>
        <v>0</v>
      </c>
      <c r="K283" s="217" t="s">
        <v>346</v>
      </c>
      <c r="L283" s="45"/>
      <c r="M283" s="222" t="s">
        <v>19</v>
      </c>
      <c r="N283" s="223" t="s">
        <v>43</v>
      </c>
      <c r="O283" s="85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231</v>
      </c>
      <c r="AT283" s="226" t="s">
        <v>342</v>
      </c>
      <c r="AU283" s="226" t="s">
        <v>241</v>
      </c>
      <c r="AY283" s="18" t="s">
        <v>338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79</v>
      </c>
      <c r="BK283" s="227">
        <f>ROUND(I283*H283,2)</f>
        <v>0</v>
      </c>
      <c r="BL283" s="18" t="s">
        <v>231</v>
      </c>
      <c r="BM283" s="226" t="s">
        <v>559</v>
      </c>
    </row>
    <row r="284" s="2" customFormat="1">
      <c r="A284" s="39"/>
      <c r="B284" s="40"/>
      <c r="C284" s="41"/>
      <c r="D284" s="228" t="s">
        <v>348</v>
      </c>
      <c r="E284" s="41"/>
      <c r="F284" s="229" t="s">
        <v>560</v>
      </c>
      <c r="G284" s="41"/>
      <c r="H284" s="41"/>
      <c r="I284" s="230"/>
      <c r="J284" s="41"/>
      <c r="K284" s="41"/>
      <c r="L284" s="45"/>
      <c r="M284" s="231"/>
      <c r="N284" s="23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348</v>
      </c>
      <c r="AU284" s="18" t="s">
        <v>241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227</v>
      </c>
      <c r="G285" s="245"/>
      <c r="H285" s="248">
        <v>155.481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241</v>
      </c>
      <c r="AV285" s="14" t="s">
        <v>81</v>
      </c>
      <c r="AW285" s="14" t="s">
        <v>33</v>
      </c>
      <c r="AX285" s="14" t="s">
        <v>72</v>
      </c>
      <c r="AY285" s="254" t="s">
        <v>338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530</v>
      </c>
      <c r="G286" s="245"/>
      <c r="H286" s="248">
        <v>3.1099999999999999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241</v>
      </c>
      <c r="AV286" s="14" t="s">
        <v>81</v>
      </c>
      <c r="AW286" s="14" t="s">
        <v>33</v>
      </c>
      <c r="AX286" s="14" t="s">
        <v>79</v>
      </c>
      <c r="AY286" s="254" t="s">
        <v>338</v>
      </c>
    </row>
    <row r="287" s="2" customFormat="1" ht="24.15" customHeight="1">
      <c r="A287" s="39"/>
      <c r="B287" s="40"/>
      <c r="C287" s="215" t="s">
        <v>561</v>
      </c>
      <c r="D287" s="215" t="s">
        <v>342</v>
      </c>
      <c r="E287" s="216" t="s">
        <v>562</v>
      </c>
      <c r="F287" s="217" t="s">
        <v>563</v>
      </c>
      <c r="G287" s="218" t="s">
        <v>391</v>
      </c>
      <c r="H287" s="219">
        <v>31.096</v>
      </c>
      <c r="I287" s="220"/>
      <c r="J287" s="221">
        <f>ROUND(I287*H287,2)</f>
        <v>0</v>
      </c>
      <c r="K287" s="217" t="s">
        <v>346</v>
      </c>
      <c r="L287" s="45"/>
      <c r="M287" s="222" t="s">
        <v>19</v>
      </c>
      <c r="N287" s="223" t="s">
        <v>43</v>
      </c>
      <c r="O287" s="85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231</v>
      </c>
      <c r="AT287" s="226" t="s">
        <v>342</v>
      </c>
      <c r="AU287" s="226" t="s">
        <v>241</v>
      </c>
      <c r="AY287" s="18" t="s">
        <v>338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79</v>
      </c>
      <c r="BK287" s="227">
        <f>ROUND(I287*H287,2)</f>
        <v>0</v>
      </c>
      <c r="BL287" s="18" t="s">
        <v>231</v>
      </c>
      <c r="BM287" s="226" t="s">
        <v>564</v>
      </c>
    </row>
    <row r="288" s="2" customFormat="1">
      <c r="A288" s="39"/>
      <c r="B288" s="40"/>
      <c r="C288" s="41"/>
      <c r="D288" s="228" t="s">
        <v>348</v>
      </c>
      <c r="E288" s="41"/>
      <c r="F288" s="229" t="s">
        <v>565</v>
      </c>
      <c r="G288" s="41"/>
      <c r="H288" s="41"/>
      <c r="I288" s="230"/>
      <c r="J288" s="41"/>
      <c r="K288" s="41"/>
      <c r="L288" s="45"/>
      <c r="M288" s="231"/>
      <c r="N288" s="23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348</v>
      </c>
      <c r="AU288" s="18" t="s">
        <v>241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227</v>
      </c>
      <c r="G289" s="245"/>
      <c r="H289" s="248">
        <v>155.481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4" customFormat="1">
      <c r="A290" s="14"/>
      <c r="B290" s="244"/>
      <c r="C290" s="245"/>
      <c r="D290" s="235" t="s">
        <v>350</v>
      </c>
      <c r="E290" s="246" t="s">
        <v>19</v>
      </c>
      <c r="F290" s="247" t="s">
        <v>566</v>
      </c>
      <c r="G290" s="245"/>
      <c r="H290" s="248">
        <v>31.096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350</v>
      </c>
      <c r="AU290" s="254" t="s">
        <v>241</v>
      </c>
      <c r="AV290" s="14" t="s">
        <v>81</v>
      </c>
      <c r="AW290" s="14" t="s">
        <v>33</v>
      </c>
      <c r="AX290" s="14" t="s">
        <v>79</v>
      </c>
      <c r="AY290" s="254" t="s">
        <v>338</v>
      </c>
    </row>
    <row r="291" s="12" customFormat="1" ht="22.8" customHeight="1">
      <c r="A291" s="12"/>
      <c r="B291" s="199"/>
      <c r="C291" s="200"/>
      <c r="D291" s="201" t="s">
        <v>71</v>
      </c>
      <c r="E291" s="213" t="s">
        <v>81</v>
      </c>
      <c r="F291" s="213" t="s">
        <v>567</v>
      </c>
      <c r="G291" s="200"/>
      <c r="H291" s="200"/>
      <c r="I291" s="203"/>
      <c r="J291" s="214">
        <f>BK291</f>
        <v>0</v>
      </c>
      <c r="K291" s="200"/>
      <c r="L291" s="205"/>
      <c r="M291" s="206"/>
      <c r="N291" s="207"/>
      <c r="O291" s="207"/>
      <c r="P291" s="208">
        <f>P292</f>
        <v>0</v>
      </c>
      <c r="Q291" s="207"/>
      <c r="R291" s="208">
        <f>R292</f>
        <v>76.991553999999994</v>
      </c>
      <c r="S291" s="207"/>
      <c r="T291" s="209">
        <f>T292</f>
        <v>0</v>
      </c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R291" s="210" t="s">
        <v>79</v>
      </c>
      <c r="AT291" s="211" t="s">
        <v>71</v>
      </c>
      <c r="AU291" s="211" t="s">
        <v>79</v>
      </c>
      <c r="AY291" s="210" t="s">
        <v>338</v>
      </c>
      <c r="BK291" s="212">
        <f>BK292</f>
        <v>0</v>
      </c>
    </row>
    <row r="292" s="12" customFormat="1" ht="20.88" customHeight="1">
      <c r="A292" s="12"/>
      <c r="B292" s="199"/>
      <c r="C292" s="200"/>
      <c r="D292" s="201" t="s">
        <v>71</v>
      </c>
      <c r="E292" s="213" t="s">
        <v>7</v>
      </c>
      <c r="F292" s="213" t="s">
        <v>568</v>
      </c>
      <c r="G292" s="200"/>
      <c r="H292" s="200"/>
      <c r="I292" s="203"/>
      <c r="J292" s="214">
        <f>BK292</f>
        <v>0</v>
      </c>
      <c r="K292" s="200"/>
      <c r="L292" s="205"/>
      <c r="M292" s="206"/>
      <c r="N292" s="207"/>
      <c r="O292" s="207"/>
      <c r="P292" s="208">
        <f>SUM(P293:P300)</f>
        <v>0</v>
      </c>
      <c r="Q292" s="207"/>
      <c r="R292" s="208">
        <f>SUM(R293:R300)</f>
        <v>76.991553999999994</v>
      </c>
      <c r="S292" s="207"/>
      <c r="T292" s="209">
        <f>SUM(T293:T300)</f>
        <v>0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10" t="s">
        <v>79</v>
      </c>
      <c r="AT292" s="211" t="s">
        <v>71</v>
      </c>
      <c r="AU292" s="211" t="s">
        <v>81</v>
      </c>
      <c r="AY292" s="210" t="s">
        <v>338</v>
      </c>
      <c r="BK292" s="212">
        <f>SUM(BK293:BK300)</f>
        <v>0</v>
      </c>
    </row>
    <row r="293" s="2" customFormat="1" ht="62.7" customHeight="1">
      <c r="A293" s="39"/>
      <c r="B293" s="40"/>
      <c r="C293" s="215" t="s">
        <v>569</v>
      </c>
      <c r="D293" s="215" t="s">
        <v>342</v>
      </c>
      <c r="E293" s="216" t="s">
        <v>570</v>
      </c>
      <c r="F293" s="217" t="s">
        <v>571</v>
      </c>
      <c r="G293" s="218" t="s">
        <v>572</v>
      </c>
      <c r="H293" s="219">
        <v>376.44999999999999</v>
      </c>
      <c r="I293" s="220"/>
      <c r="J293" s="221">
        <f>ROUND(I293*H293,2)</f>
        <v>0</v>
      </c>
      <c r="K293" s="217" t="s">
        <v>346</v>
      </c>
      <c r="L293" s="45"/>
      <c r="M293" s="222" t="s">
        <v>19</v>
      </c>
      <c r="N293" s="223" t="s">
        <v>43</v>
      </c>
      <c r="O293" s="85"/>
      <c r="P293" s="224">
        <f>O293*H293</f>
        <v>0</v>
      </c>
      <c r="Q293" s="224">
        <v>0.2044</v>
      </c>
      <c r="R293" s="224">
        <f>Q293*H293</f>
        <v>76.946379999999991</v>
      </c>
      <c r="S293" s="224">
        <v>0</v>
      </c>
      <c r="T293" s="225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26" t="s">
        <v>231</v>
      </c>
      <c r="AT293" s="226" t="s">
        <v>342</v>
      </c>
      <c r="AU293" s="226" t="s">
        <v>241</v>
      </c>
      <c r="AY293" s="18" t="s">
        <v>338</v>
      </c>
      <c r="BE293" s="227">
        <f>IF(N293="základní",J293,0)</f>
        <v>0</v>
      </c>
      <c r="BF293" s="227">
        <f>IF(N293="snížená",J293,0)</f>
        <v>0</v>
      </c>
      <c r="BG293" s="227">
        <f>IF(N293="zákl. přenesená",J293,0)</f>
        <v>0</v>
      </c>
      <c r="BH293" s="227">
        <f>IF(N293="sníž. přenesená",J293,0)</f>
        <v>0</v>
      </c>
      <c r="BI293" s="227">
        <f>IF(N293="nulová",J293,0)</f>
        <v>0</v>
      </c>
      <c r="BJ293" s="18" t="s">
        <v>79</v>
      </c>
      <c r="BK293" s="227">
        <f>ROUND(I293*H293,2)</f>
        <v>0</v>
      </c>
      <c r="BL293" s="18" t="s">
        <v>231</v>
      </c>
      <c r="BM293" s="226" t="s">
        <v>573</v>
      </c>
    </row>
    <row r="294" s="2" customFormat="1">
      <c r="A294" s="39"/>
      <c r="B294" s="40"/>
      <c r="C294" s="41"/>
      <c r="D294" s="228" t="s">
        <v>348</v>
      </c>
      <c r="E294" s="41"/>
      <c r="F294" s="229" t="s">
        <v>574</v>
      </c>
      <c r="G294" s="41"/>
      <c r="H294" s="41"/>
      <c r="I294" s="230"/>
      <c r="J294" s="41"/>
      <c r="K294" s="41"/>
      <c r="L294" s="45"/>
      <c r="M294" s="231"/>
      <c r="N294" s="232"/>
      <c r="O294" s="85"/>
      <c r="P294" s="85"/>
      <c r="Q294" s="85"/>
      <c r="R294" s="85"/>
      <c r="S294" s="85"/>
      <c r="T294" s="86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T294" s="18" t="s">
        <v>348</v>
      </c>
      <c r="AU294" s="18" t="s">
        <v>241</v>
      </c>
    </row>
    <row r="295" s="14" customFormat="1">
      <c r="A295" s="14"/>
      <c r="B295" s="244"/>
      <c r="C295" s="245"/>
      <c r="D295" s="235" t="s">
        <v>350</v>
      </c>
      <c r="E295" s="246" t="s">
        <v>19</v>
      </c>
      <c r="F295" s="247" t="s">
        <v>294</v>
      </c>
      <c r="G295" s="245"/>
      <c r="H295" s="248">
        <v>752.89999999999998</v>
      </c>
      <c r="I295" s="249"/>
      <c r="J295" s="245"/>
      <c r="K295" s="245"/>
      <c r="L295" s="250"/>
      <c r="M295" s="251"/>
      <c r="N295" s="252"/>
      <c r="O295" s="252"/>
      <c r="P295" s="252"/>
      <c r="Q295" s="252"/>
      <c r="R295" s="252"/>
      <c r="S295" s="252"/>
      <c r="T295" s="253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4" t="s">
        <v>350</v>
      </c>
      <c r="AU295" s="254" t="s">
        <v>241</v>
      </c>
      <c r="AV295" s="14" t="s">
        <v>81</v>
      </c>
      <c r="AW295" s="14" t="s">
        <v>33</v>
      </c>
      <c r="AX295" s="14" t="s">
        <v>72</v>
      </c>
      <c r="AY295" s="254" t="s">
        <v>338</v>
      </c>
    </row>
    <row r="296" s="14" customFormat="1">
      <c r="A296" s="14"/>
      <c r="B296" s="244"/>
      <c r="C296" s="245"/>
      <c r="D296" s="235" t="s">
        <v>350</v>
      </c>
      <c r="E296" s="246" t="s">
        <v>19</v>
      </c>
      <c r="F296" s="247" t="s">
        <v>575</v>
      </c>
      <c r="G296" s="245"/>
      <c r="H296" s="248">
        <v>376.44999999999999</v>
      </c>
      <c r="I296" s="249"/>
      <c r="J296" s="245"/>
      <c r="K296" s="245"/>
      <c r="L296" s="250"/>
      <c r="M296" s="251"/>
      <c r="N296" s="252"/>
      <c r="O296" s="252"/>
      <c r="P296" s="252"/>
      <c r="Q296" s="252"/>
      <c r="R296" s="252"/>
      <c r="S296" s="252"/>
      <c r="T296" s="253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4" t="s">
        <v>350</v>
      </c>
      <c r="AU296" s="254" t="s">
        <v>241</v>
      </c>
      <c r="AV296" s="14" t="s">
        <v>81</v>
      </c>
      <c r="AW296" s="14" t="s">
        <v>33</v>
      </c>
      <c r="AX296" s="14" t="s">
        <v>79</v>
      </c>
      <c r="AY296" s="254" t="s">
        <v>338</v>
      </c>
    </row>
    <row r="297" s="2" customFormat="1" ht="16.5" customHeight="1">
      <c r="A297" s="39"/>
      <c r="B297" s="40"/>
      <c r="C297" s="215" t="s">
        <v>576</v>
      </c>
      <c r="D297" s="215" t="s">
        <v>342</v>
      </c>
      <c r="E297" s="216" t="s">
        <v>577</v>
      </c>
      <c r="F297" s="217" t="s">
        <v>578</v>
      </c>
      <c r="G297" s="218" t="s">
        <v>572</v>
      </c>
      <c r="H297" s="219">
        <v>451.74000000000001</v>
      </c>
      <c r="I297" s="220"/>
      <c r="J297" s="221">
        <f>ROUND(I297*H297,2)</f>
        <v>0</v>
      </c>
      <c r="K297" s="217" t="s">
        <v>346</v>
      </c>
      <c r="L297" s="45"/>
      <c r="M297" s="222" t="s">
        <v>19</v>
      </c>
      <c r="N297" s="223" t="s">
        <v>43</v>
      </c>
      <c r="O297" s="85"/>
      <c r="P297" s="224">
        <f>O297*H297</f>
        <v>0</v>
      </c>
      <c r="Q297" s="224">
        <v>0.00010000000000000001</v>
      </c>
      <c r="R297" s="224">
        <f>Q297*H297</f>
        <v>0.045174000000000006</v>
      </c>
      <c r="S297" s="224">
        <v>0</v>
      </c>
      <c r="T297" s="22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26" t="s">
        <v>231</v>
      </c>
      <c r="AT297" s="226" t="s">
        <v>342</v>
      </c>
      <c r="AU297" s="226" t="s">
        <v>241</v>
      </c>
      <c r="AY297" s="18" t="s">
        <v>338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8" t="s">
        <v>79</v>
      </c>
      <c r="BK297" s="227">
        <f>ROUND(I297*H297,2)</f>
        <v>0</v>
      </c>
      <c r="BL297" s="18" t="s">
        <v>231</v>
      </c>
      <c r="BM297" s="226" t="s">
        <v>579</v>
      </c>
    </row>
    <row r="298" s="2" customFormat="1">
      <c r="A298" s="39"/>
      <c r="B298" s="40"/>
      <c r="C298" s="41"/>
      <c r="D298" s="228" t="s">
        <v>348</v>
      </c>
      <c r="E298" s="41"/>
      <c r="F298" s="229" t="s">
        <v>580</v>
      </c>
      <c r="G298" s="41"/>
      <c r="H298" s="41"/>
      <c r="I298" s="230"/>
      <c r="J298" s="41"/>
      <c r="K298" s="41"/>
      <c r="L298" s="45"/>
      <c r="M298" s="231"/>
      <c r="N298" s="23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348</v>
      </c>
      <c r="AU298" s="18" t="s">
        <v>241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294</v>
      </c>
      <c r="G299" s="245"/>
      <c r="H299" s="248">
        <v>752.89999999999998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581</v>
      </c>
      <c r="G300" s="245"/>
      <c r="H300" s="248">
        <v>451.74000000000001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12" customFormat="1" ht="22.8" customHeight="1">
      <c r="A301" s="12"/>
      <c r="B301" s="199"/>
      <c r="C301" s="200"/>
      <c r="D301" s="201" t="s">
        <v>71</v>
      </c>
      <c r="E301" s="213" t="s">
        <v>231</v>
      </c>
      <c r="F301" s="213" t="s">
        <v>582</v>
      </c>
      <c r="G301" s="200"/>
      <c r="H301" s="200"/>
      <c r="I301" s="203"/>
      <c r="J301" s="214">
        <f>BK301</f>
        <v>0</v>
      </c>
      <c r="K301" s="200"/>
      <c r="L301" s="205"/>
      <c r="M301" s="206"/>
      <c r="N301" s="207"/>
      <c r="O301" s="207"/>
      <c r="P301" s="208">
        <f>SUM(P302:P311)</f>
        <v>0</v>
      </c>
      <c r="Q301" s="207"/>
      <c r="R301" s="208">
        <f>SUM(R302:R311)</f>
        <v>10.926959999999999</v>
      </c>
      <c r="S301" s="207"/>
      <c r="T301" s="209">
        <f>SUM(T302:T311)</f>
        <v>0</v>
      </c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R301" s="210" t="s">
        <v>79</v>
      </c>
      <c r="AT301" s="211" t="s">
        <v>71</v>
      </c>
      <c r="AU301" s="211" t="s">
        <v>79</v>
      </c>
      <c r="AY301" s="210" t="s">
        <v>338</v>
      </c>
      <c r="BK301" s="212">
        <f>SUM(BK302:BK311)</f>
        <v>0</v>
      </c>
    </row>
    <row r="302" s="2" customFormat="1" ht="33" customHeight="1">
      <c r="A302" s="39"/>
      <c r="B302" s="40"/>
      <c r="C302" s="215" t="s">
        <v>583</v>
      </c>
      <c r="D302" s="215" t="s">
        <v>342</v>
      </c>
      <c r="E302" s="216" t="s">
        <v>584</v>
      </c>
      <c r="F302" s="217" t="s">
        <v>585</v>
      </c>
      <c r="G302" s="218" t="s">
        <v>586</v>
      </c>
      <c r="H302" s="219">
        <v>88</v>
      </c>
      <c r="I302" s="220"/>
      <c r="J302" s="221">
        <f>ROUND(I302*H302,2)</f>
        <v>0</v>
      </c>
      <c r="K302" s="217" t="s">
        <v>346</v>
      </c>
      <c r="L302" s="45"/>
      <c r="M302" s="222" t="s">
        <v>19</v>
      </c>
      <c r="N302" s="223" t="s">
        <v>43</v>
      </c>
      <c r="O302" s="85"/>
      <c r="P302" s="224">
        <f>O302*H302</f>
        <v>0</v>
      </c>
      <c r="Q302" s="224">
        <v>0.087419999999999998</v>
      </c>
      <c r="R302" s="224">
        <f>Q302*H302</f>
        <v>7.6929599999999994</v>
      </c>
      <c r="S302" s="224">
        <v>0</v>
      </c>
      <c r="T302" s="225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26" t="s">
        <v>231</v>
      </c>
      <c r="AT302" s="226" t="s">
        <v>342</v>
      </c>
      <c r="AU302" s="226" t="s">
        <v>81</v>
      </c>
      <c r="AY302" s="18" t="s">
        <v>338</v>
      </c>
      <c r="BE302" s="227">
        <f>IF(N302="základní",J302,0)</f>
        <v>0</v>
      </c>
      <c r="BF302" s="227">
        <f>IF(N302="snížená",J302,0)</f>
        <v>0</v>
      </c>
      <c r="BG302" s="227">
        <f>IF(N302="zákl. přenesená",J302,0)</f>
        <v>0</v>
      </c>
      <c r="BH302" s="227">
        <f>IF(N302="sníž. přenesená",J302,0)</f>
        <v>0</v>
      </c>
      <c r="BI302" s="227">
        <f>IF(N302="nulová",J302,0)</f>
        <v>0</v>
      </c>
      <c r="BJ302" s="18" t="s">
        <v>79</v>
      </c>
      <c r="BK302" s="227">
        <f>ROUND(I302*H302,2)</f>
        <v>0</v>
      </c>
      <c r="BL302" s="18" t="s">
        <v>231</v>
      </c>
      <c r="BM302" s="226" t="s">
        <v>587</v>
      </c>
    </row>
    <row r="303" s="2" customFormat="1">
      <c r="A303" s="39"/>
      <c r="B303" s="40"/>
      <c r="C303" s="41"/>
      <c r="D303" s="228" t="s">
        <v>348</v>
      </c>
      <c r="E303" s="41"/>
      <c r="F303" s="229" t="s">
        <v>588</v>
      </c>
      <c r="G303" s="41"/>
      <c r="H303" s="41"/>
      <c r="I303" s="230"/>
      <c r="J303" s="41"/>
      <c r="K303" s="41"/>
      <c r="L303" s="45"/>
      <c r="M303" s="231"/>
      <c r="N303" s="232"/>
      <c r="O303" s="85"/>
      <c r="P303" s="85"/>
      <c r="Q303" s="85"/>
      <c r="R303" s="85"/>
      <c r="S303" s="85"/>
      <c r="T303" s="86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T303" s="18" t="s">
        <v>348</v>
      </c>
      <c r="AU303" s="18" t="s">
        <v>81</v>
      </c>
    </row>
    <row r="304" s="2" customFormat="1" ht="24.15" customHeight="1">
      <c r="A304" s="39"/>
      <c r="B304" s="40"/>
      <c r="C304" s="267" t="s">
        <v>589</v>
      </c>
      <c r="D304" s="267" t="s">
        <v>486</v>
      </c>
      <c r="E304" s="268" t="s">
        <v>590</v>
      </c>
      <c r="F304" s="269" t="s">
        <v>591</v>
      </c>
      <c r="G304" s="270" t="s">
        <v>586</v>
      </c>
      <c r="H304" s="271">
        <v>22</v>
      </c>
      <c r="I304" s="272"/>
      <c r="J304" s="273">
        <f>ROUND(I304*H304,2)</f>
        <v>0</v>
      </c>
      <c r="K304" s="269" t="s">
        <v>346</v>
      </c>
      <c r="L304" s="274"/>
      <c r="M304" s="275" t="s">
        <v>19</v>
      </c>
      <c r="N304" s="276" t="s">
        <v>43</v>
      </c>
      <c r="O304" s="85"/>
      <c r="P304" s="224">
        <f>O304*H304</f>
        <v>0</v>
      </c>
      <c r="Q304" s="224">
        <v>0.021000000000000001</v>
      </c>
      <c r="R304" s="224">
        <f>Q304*H304</f>
        <v>0.46200000000000002</v>
      </c>
      <c r="S304" s="224">
        <v>0</v>
      </c>
      <c r="T304" s="225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26" t="s">
        <v>405</v>
      </c>
      <c r="AT304" s="226" t="s">
        <v>486</v>
      </c>
      <c r="AU304" s="226" t="s">
        <v>81</v>
      </c>
      <c r="AY304" s="18" t="s">
        <v>338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18" t="s">
        <v>79</v>
      </c>
      <c r="BK304" s="227">
        <f>ROUND(I304*H304,2)</f>
        <v>0</v>
      </c>
      <c r="BL304" s="18" t="s">
        <v>231</v>
      </c>
      <c r="BM304" s="226" t="s">
        <v>592</v>
      </c>
    </row>
    <row r="305" s="14" customFormat="1">
      <c r="A305" s="14"/>
      <c r="B305" s="244"/>
      <c r="C305" s="245"/>
      <c r="D305" s="235" t="s">
        <v>350</v>
      </c>
      <c r="E305" s="246" t="s">
        <v>19</v>
      </c>
      <c r="F305" s="247" t="s">
        <v>246</v>
      </c>
      <c r="G305" s="245"/>
      <c r="H305" s="248">
        <v>22</v>
      </c>
      <c r="I305" s="249"/>
      <c r="J305" s="245"/>
      <c r="K305" s="245"/>
      <c r="L305" s="250"/>
      <c r="M305" s="251"/>
      <c r="N305" s="252"/>
      <c r="O305" s="252"/>
      <c r="P305" s="252"/>
      <c r="Q305" s="252"/>
      <c r="R305" s="252"/>
      <c r="S305" s="252"/>
      <c r="T305" s="253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54" t="s">
        <v>350</v>
      </c>
      <c r="AU305" s="254" t="s">
        <v>81</v>
      </c>
      <c r="AV305" s="14" t="s">
        <v>81</v>
      </c>
      <c r="AW305" s="14" t="s">
        <v>33</v>
      </c>
      <c r="AX305" s="14" t="s">
        <v>79</v>
      </c>
      <c r="AY305" s="254" t="s">
        <v>338</v>
      </c>
    </row>
    <row r="306" s="2" customFormat="1" ht="24.15" customHeight="1">
      <c r="A306" s="39"/>
      <c r="B306" s="40"/>
      <c r="C306" s="267" t="s">
        <v>301</v>
      </c>
      <c r="D306" s="267" t="s">
        <v>486</v>
      </c>
      <c r="E306" s="268" t="s">
        <v>593</v>
      </c>
      <c r="F306" s="269" t="s">
        <v>594</v>
      </c>
      <c r="G306" s="270" t="s">
        <v>586</v>
      </c>
      <c r="H306" s="271">
        <v>22</v>
      </c>
      <c r="I306" s="272"/>
      <c r="J306" s="273">
        <f>ROUND(I306*H306,2)</f>
        <v>0</v>
      </c>
      <c r="K306" s="269" t="s">
        <v>346</v>
      </c>
      <c r="L306" s="274"/>
      <c r="M306" s="275" t="s">
        <v>19</v>
      </c>
      <c r="N306" s="276" t="s">
        <v>43</v>
      </c>
      <c r="O306" s="85"/>
      <c r="P306" s="224">
        <f>O306*H306</f>
        <v>0</v>
      </c>
      <c r="Q306" s="224">
        <v>0.032000000000000001</v>
      </c>
      <c r="R306" s="224">
        <f>Q306*H306</f>
        <v>0.70399999999999996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405</v>
      </c>
      <c r="AT306" s="226" t="s">
        <v>486</v>
      </c>
      <c r="AU306" s="226" t="s">
        <v>81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595</v>
      </c>
    </row>
    <row r="307" s="14" customFormat="1">
      <c r="A307" s="14"/>
      <c r="B307" s="244"/>
      <c r="C307" s="245"/>
      <c r="D307" s="235" t="s">
        <v>350</v>
      </c>
      <c r="E307" s="246" t="s">
        <v>19</v>
      </c>
      <c r="F307" s="247" t="s">
        <v>246</v>
      </c>
      <c r="G307" s="245"/>
      <c r="H307" s="248">
        <v>22</v>
      </c>
      <c r="I307" s="249"/>
      <c r="J307" s="245"/>
      <c r="K307" s="245"/>
      <c r="L307" s="250"/>
      <c r="M307" s="251"/>
      <c r="N307" s="252"/>
      <c r="O307" s="252"/>
      <c r="P307" s="252"/>
      <c r="Q307" s="252"/>
      <c r="R307" s="252"/>
      <c r="S307" s="252"/>
      <c r="T307" s="253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4" t="s">
        <v>350</v>
      </c>
      <c r="AU307" s="254" t="s">
        <v>81</v>
      </c>
      <c r="AV307" s="14" t="s">
        <v>81</v>
      </c>
      <c r="AW307" s="14" t="s">
        <v>33</v>
      </c>
      <c r="AX307" s="14" t="s">
        <v>79</v>
      </c>
      <c r="AY307" s="254" t="s">
        <v>338</v>
      </c>
    </row>
    <row r="308" s="2" customFormat="1" ht="24.15" customHeight="1">
      <c r="A308" s="39"/>
      <c r="B308" s="40"/>
      <c r="C308" s="267" t="s">
        <v>596</v>
      </c>
      <c r="D308" s="267" t="s">
        <v>486</v>
      </c>
      <c r="E308" s="268" t="s">
        <v>597</v>
      </c>
      <c r="F308" s="269" t="s">
        <v>598</v>
      </c>
      <c r="G308" s="270" t="s">
        <v>586</v>
      </c>
      <c r="H308" s="271">
        <v>22</v>
      </c>
      <c r="I308" s="272"/>
      <c r="J308" s="273">
        <f>ROUND(I308*H308,2)</f>
        <v>0</v>
      </c>
      <c r="K308" s="269" t="s">
        <v>346</v>
      </c>
      <c r="L308" s="274"/>
      <c r="M308" s="275" t="s">
        <v>19</v>
      </c>
      <c r="N308" s="276" t="s">
        <v>43</v>
      </c>
      <c r="O308" s="85"/>
      <c r="P308" s="224">
        <f>O308*H308</f>
        <v>0</v>
      </c>
      <c r="Q308" s="224">
        <v>0.041000000000000002</v>
      </c>
      <c r="R308" s="224">
        <f>Q308*H308</f>
        <v>0.90200000000000002</v>
      </c>
      <c r="S308" s="224">
        <v>0</v>
      </c>
      <c r="T308" s="225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26" t="s">
        <v>405</v>
      </c>
      <c r="AT308" s="226" t="s">
        <v>486</v>
      </c>
      <c r="AU308" s="226" t="s">
        <v>81</v>
      </c>
      <c r="AY308" s="18" t="s">
        <v>338</v>
      </c>
      <c r="BE308" s="227">
        <f>IF(N308="základní",J308,0)</f>
        <v>0</v>
      </c>
      <c r="BF308" s="227">
        <f>IF(N308="snížená",J308,0)</f>
        <v>0</v>
      </c>
      <c r="BG308" s="227">
        <f>IF(N308="zákl. přenesená",J308,0)</f>
        <v>0</v>
      </c>
      <c r="BH308" s="227">
        <f>IF(N308="sníž. přenesená",J308,0)</f>
        <v>0</v>
      </c>
      <c r="BI308" s="227">
        <f>IF(N308="nulová",J308,0)</f>
        <v>0</v>
      </c>
      <c r="BJ308" s="18" t="s">
        <v>79</v>
      </c>
      <c r="BK308" s="227">
        <f>ROUND(I308*H308,2)</f>
        <v>0</v>
      </c>
      <c r="BL308" s="18" t="s">
        <v>231</v>
      </c>
      <c r="BM308" s="226" t="s">
        <v>599</v>
      </c>
    </row>
    <row r="309" s="14" customFormat="1">
      <c r="A309" s="14"/>
      <c r="B309" s="244"/>
      <c r="C309" s="245"/>
      <c r="D309" s="235" t="s">
        <v>350</v>
      </c>
      <c r="E309" s="246" t="s">
        <v>19</v>
      </c>
      <c r="F309" s="247" t="s">
        <v>246</v>
      </c>
      <c r="G309" s="245"/>
      <c r="H309" s="248">
        <v>22</v>
      </c>
      <c r="I309" s="249"/>
      <c r="J309" s="245"/>
      <c r="K309" s="245"/>
      <c r="L309" s="250"/>
      <c r="M309" s="251"/>
      <c r="N309" s="252"/>
      <c r="O309" s="252"/>
      <c r="P309" s="252"/>
      <c r="Q309" s="252"/>
      <c r="R309" s="252"/>
      <c r="S309" s="252"/>
      <c r="T309" s="253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4" t="s">
        <v>350</v>
      </c>
      <c r="AU309" s="254" t="s">
        <v>81</v>
      </c>
      <c r="AV309" s="14" t="s">
        <v>81</v>
      </c>
      <c r="AW309" s="14" t="s">
        <v>33</v>
      </c>
      <c r="AX309" s="14" t="s">
        <v>79</v>
      </c>
      <c r="AY309" s="254" t="s">
        <v>338</v>
      </c>
    </row>
    <row r="310" s="2" customFormat="1" ht="24.15" customHeight="1">
      <c r="A310" s="39"/>
      <c r="B310" s="40"/>
      <c r="C310" s="267" t="s">
        <v>600</v>
      </c>
      <c r="D310" s="267" t="s">
        <v>486</v>
      </c>
      <c r="E310" s="268" t="s">
        <v>601</v>
      </c>
      <c r="F310" s="269" t="s">
        <v>602</v>
      </c>
      <c r="G310" s="270" t="s">
        <v>586</v>
      </c>
      <c r="H310" s="271">
        <v>22</v>
      </c>
      <c r="I310" s="272"/>
      <c r="J310" s="273">
        <f>ROUND(I310*H310,2)</f>
        <v>0</v>
      </c>
      <c r="K310" s="269" t="s">
        <v>346</v>
      </c>
      <c r="L310" s="274"/>
      <c r="M310" s="275" t="s">
        <v>19</v>
      </c>
      <c r="N310" s="276" t="s">
        <v>43</v>
      </c>
      <c r="O310" s="85"/>
      <c r="P310" s="224">
        <f>O310*H310</f>
        <v>0</v>
      </c>
      <c r="Q310" s="224">
        <v>0.052999999999999998</v>
      </c>
      <c r="R310" s="224">
        <f>Q310*H310</f>
        <v>1.1659999999999999</v>
      </c>
      <c r="S310" s="224">
        <v>0</v>
      </c>
      <c r="T310" s="225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26" t="s">
        <v>405</v>
      </c>
      <c r="AT310" s="226" t="s">
        <v>486</v>
      </c>
      <c r="AU310" s="226" t="s">
        <v>81</v>
      </c>
      <c r="AY310" s="18" t="s">
        <v>338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18" t="s">
        <v>79</v>
      </c>
      <c r="BK310" s="227">
        <f>ROUND(I310*H310,2)</f>
        <v>0</v>
      </c>
      <c r="BL310" s="18" t="s">
        <v>231</v>
      </c>
      <c r="BM310" s="226" t="s">
        <v>603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246</v>
      </c>
      <c r="G311" s="245"/>
      <c r="H311" s="248">
        <v>22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81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12" customFormat="1" ht="22.8" customHeight="1">
      <c r="A312" s="12"/>
      <c r="B312" s="199"/>
      <c r="C312" s="200"/>
      <c r="D312" s="201" t="s">
        <v>71</v>
      </c>
      <c r="E312" s="213" t="s">
        <v>239</v>
      </c>
      <c r="F312" s="213" t="s">
        <v>604</v>
      </c>
      <c r="G312" s="200"/>
      <c r="H312" s="200"/>
      <c r="I312" s="203"/>
      <c r="J312" s="214">
        <f>BK312</f>
        <v>0</v>
      </c>
      <c r="K312" s="200"/>
      <c r="L312" s="205"/>
      <c r="M312" s="206"/>
      <c r="N312" s="207"/>
      <c r="O312" s="207"/>
      <c r="P312" s="208">
        <f>SUM(P313:P334)</f>
        <v>0</v>
      </c>
      <c r="Q312" s="207"/>
      <c r="R312" s="208">
        <f>SUM(R313:R334)</f>
        <v>0</v>
      </c>
      <c r="S312" s="207"/>
      <c r="T312" s="209">
        <f>SUM(T313:T334)</f>
        <v>0</v>
      </c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R312" s="210" t="s">
        <v>79</v>
      </c>
      <c r="AT312" s="211" t="s">
        <v>71</v>
      </c>
      <c r="AU312" s="211" t="s">
        <v>79</v>
      </c>
      <c r="AY312" s="210" t="s">
        <v>338</v>
      </c>
      <c r="BK312" s="212">
        <f>SUM(BK313:BK334)</f>
        <v>0</v>
      </c>
    </row>
    <row r="313" s="2" customFormat="1" ht="33" customHeight="1">
      <c r="A313" s="39"/>
      <c r="B313" s="40"/>
      <c r="C313" s="215" t="s">
        <v>605</v>
      </c>
      <c r="D313" s="215" t="s">
        <v>342</v>
      </c>
      <c r="E313" s="216" t="s">
        <v>606</v>
      </c>
      <c r="F313" s="217" t="s">
        <v>607</v>
      </c>
      <c r="G313" s="218" t="s">
        <v>345</v>
      </c>
      <c r="H313" s="219">
        <v>1756.7380000000001</v>
      </c>
      <c r="I313" s="220"/>
      <c r="J313" s="221">
        <f>ROUND(I313*H313,2)</f>
        <v>0</v>
      </c>
      <c r="K313" s="217" t="s">
        <v>346</v>
      </c>
      <c r="L313" s="45"/>
      <c r="M313" s="222" t="s">
        <v>19</v>
      </c>
      <c r="N313" s="223" t="s">
        <v>43</v>
      </c>
      <c r="O313" s="85"/>
      <c r="P313" s="224">
        <f>O313*H313</f>
        <v>0</v>
      </c>
      <c r="Q313" s="224">
        <v>0</v>
      </c>
      <c r="R313" s="224">
        <f>Q313*H313</f>
        <v>0</v>
      </c>
      <c r="S313" s="224">
        <v>0</v>
      </c>
      <c r="T313" s="225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26" t="s">
        <v>231</v>
      </c>
      <c r="AT313" s="226" t="s">
        <v>342</v>
      </c>
      <c r="AU313" s="226" t="s">
        <v>81</v>
      </c>
      <c r="AY313" s="18" t="s">
        <v>338</v>
      </c>
      <c r="BE313" s="227">
        <f>IF(N313="základní",J313,0)</f>
        <v>0</v>
      </c>
      <c r="BF313" s="227">
        <f>IF(N313="snížená",J313,0)</f>
        <v>0</v>
      </c>
      <c r="BG313" s="227">
        <f>IF(N313="zákl. přenesená",J313,0)</f>
        <v>0</v>
      </c>
      <c r="BH313" s="227">
        <f>IF(N313="sníž. přenesená",J313,0)</f>
        <v>0</v>
      </c>
      <c r="BI313" s="227">
        <f>IF(N313="nulová",J313,0)</f>
        <v>0</v>
      </c>
      <c r="BJ313" s="18" t="s">
        <v>79</v>
      </c>
      <c r="BK313" s="227">
        <f>ROUND(I313*H313,2)</f>
        <v>0</v>
      </c>
      <c r="BL313" s="18" t="s">
        <v>231</v>
      </c>
      <c r="BM313" s="226" t="s">
        <v>608</v>
      </c>
    </row>
    <row r="314" s="2" customFormat="1">
      <c r="A314" s="39"/>
      <c r="B314" s="40"/>
      <c r="C314" s="41"/>
      <c r="D314" s="228" t="s">
        <v>348</v>
      </c>
      <c r="E314" s="41"/>
      <c r="F314" s="229" t="s">
        <v>609</v>
      </c>
      <c r="G314" s="41"/>
      <c r="H314" s="41"/>
      <c r="I314" s="230"/>
      <c r="J314" s="41"/>
      <c r="K314" s="41"/>
      <c r="L314" s="45"/>
      <c r="M314" s="231"/>
      <c r="N314" s="232"/>
      <c r="O314" s="85"/>
      <c r="P314" s="85"/>
      <c r="Q314" s="85"/>
      <c r="R314" s="85"/>
      <c r="S314" s="85"/>
      <c r="T314" s="86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T314" s="18" t="s">
        <v>348</v>
      </c>
      <c r="AU314" s="18" t="s">
        <v>81</v>
      </c>
    </row>
    <row r="315" s="14" customFormat="1">
      <c r="A315" s="14"/>
      <c r="B315" s="244"/>
      <c r="C315" s="245"/>
      <c r="D315" s="235" t="s">
        <v>350</v>
      </c>
      <c r="E315" s="246" t="s">
        <v>19</v>
      </c>
      <c r="F315" s="247" t="s">
        <v>281</v>
      </c>
      <c r="G315" s="245"/>
      <c r="H315" s="248">
        <v>1756.7380000000001</v>
      </c>
      <c r="I315" s="249"/>
      <c r="J315" s="245"/>
      <c r="K315" s="245"/>
      <c r="L315" s="250"/>
      <c r="M315" s="251"/>
      <c r="N315" s="252"/>
      <c r="O315" s="252"/>
      <c r="P315" s="252"/>
      <c r="Q315" s="252"/>
      <c r="R315" s="252"/>
      <c r="S315" s="252"/>
      <c r="T315" s="253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4" t="s">
        <v>350</v>
      </c>
      <c r="AU315" s="254" t="s">
        <v>81</v>
      </c>
      <c r="AV315" s="14" t="s">
        <v>81</v>
      </c>
      <c r="AW315" s="14" t="s">
        <v>33</v>
      </c>
      <c r="AX315" s="14" t="s">
        <v>79</v>
      </c>
      <c r="AY315" s="254" t="s">
        <v>338</v>
      </c>
    </row>
    <row r="316" s="2" customFormat="1" ht="24.15" customHeight="1">
      <c r="A316" s="39"/>
      <c r="B316" s="40"/>
      <c r="C316" s="215" t="s">
        <v>610</v>
      </c>
      <c r="D316" s="215" t="s">
        <v>342</v>
      </c>
      <c r="E316" s="216" t="s">
        <v>611</v>
      </c>
      <c r="F316" s="217" t="s">
        <v>612</v>
      </c>
      <c r="G316" s="218" t="s">
        <v>345</v>
      </c>
      <c r="H316" s="219">
        <v>1756.7380000000001</v>
      </c>
      <c r="I316" s="220"/>
      <c r="J316" s="221">
        <f>ROUND(I316*H316,2)</f>
        <v>0</v>
      </c>
      <c r="K316" s="217" t="s">
        <v>346</v>
      </c>
      <c r="L316" s="45"/>
      <c r="M316" s="222" t="s">
        <v>19</v>
      </c>
      <c r="N316" s="223" t="s">
        <v>43</v>
      </c>
      <c r="O316" s="85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231</v>
      </c>
      <c r="AT316" s="226" t="s">
        <v>342</v>
      </c>
      <c r="AU316" s="226" t="s">
        <v>81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613</v>
      </c>
    </row>
    <row r="317" s="2" customFormat="1">
      <c r="A317" s="39"/>
      <c r="B317" s="40"/>
      <c r="C317" s="41"/>
      <c r="D317" s="228" t="s">
        <v>348</v>
      </c>
      <c r="E317" s="41"/>
      <c r="F317" s="229" t="s">
        <v>614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348</v>
      </c>
      <c r="AU317" s="18" t="s">
        <v>81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281</v>
      </c>
      <c r="G318" s="245"/>
      <c r="H318" s="248">
        <v>1756.7380000000001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81</v>
      </c>
      <c r="AV318" s="14" t="s">
        <v>81</v>
      </c>
      <c r="AW318" s="14" t="s">
        <v>33</v>
      </c>
      <c r="AX318" s="14" t="s">
        <v>79</v>
      </c>
      <c r="AY318" s="254" t="s">
        <v>338</v>
      </c>
    </row>
    <row r="319" s="2" customFormat="1" ht="44.25" customHeight="1">
      <c r="A319" s="39"/>
      <c r="B319" s="40"/>
      <c r="C319" s="215" t="s">
        <v>615</v>
      </c>
      <c r="D319" s="215" t="s">
        <v>342</v>
      </c>
      <c r="E319" s="216" t="s">
        <v>616</v>
      </c>
      <c r="F319" s="217" t="s">
        <v>617</v>
      </c>
      <c r="G319" s="218" t="s">
        <v>345</v>
      </c>
      <c r="H319" s="219">
        <v>1756.7380000000001</v>
      </c>
      <c r="I319" s="220"/>
      <c r="J319" s="221">
        <f>ROUND(I319*H319,2)</f>
        <v>0</v>
      </c>
      <c r="K319" s="217" t="s">
        <v>346</v>
      </c>
      <c r="L319" s="45"/>
      <c r="M319" s="222" t="s">
        <v>19</v>
      </c>
      <c r="N319" s="223" t="s">
        <v>43</v>
      </c>
      <c r="O319" s="85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231</v>
      </c>
      <c r="AT319" s="226" t="s">
        <v>342</v>
      </c>
      <c r="AU319" s="226" t="s">
        <v>81</v>
      </c>
      <c r="AY319" s="18" t="s">
        <v>338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79</v>
      </c>
      <c r="BK319" s="227">
        <f>ROUND(I319*H319,2)</f>
        <v>0</v>
      </c>
      <c r="BL319" s="18" t="s">
        <v>231</v>
      </c>
      <c r="BM319" s="226" t="s">
        <v>618</v>
      </c>
    </row>
    <row r="320" s="2" customFormat="1">
      <c r="A320" s="39"/>
      <c r="B320" s="40"/>
      <c r="C320" s="41"/>
      <c r="D320" s="228" t="s">
        <v>348</v>
      </c>
      <c r="E320" s="41"/>
      <c r="F320" s="229" t="s">
        <v>619</v>
      </c>
      <c r="G320" s="41"/>
      <c r="H320" s="41"/>
      <c r="I320" s="230"/>
      <c r="J320" s="41"/>
      <c r="K320" s="41"/>
      <c r="L320" s="45"/>
      <c r="M320" s="231"/>
      <c r="N320" s="23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348</v>
      </c>
      <c r="AU320" s="18" t="s">
        <v>81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283</v>
      </c>
      <c r="G321" s="245"/>
      <c r="H321" s="248">
        <v>1756.7380000000001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81</v>
      </c>
      <c r="AV321" s="14" t="s">
        <v>81</v>
      </c>
      <c r="AW321" s="14" t="s">
        <v>33</v>
      </c>
      <c r="AX321" s="14" t="s">
        <v>72</v>
      </c>
      <c r="AY321" s="254" t="s">
        <v>338</v>
      </c>
    </row>
    <row r="322" s="15" customFormat="1">
      <c r="A322" s="15"/>
      <c r="B322" s="255"/>
      <c r="C322" s="256"/>
      <c r="D322" s="235" t="s">
        <v>350</v>
      </c>
      <c r="E322" s="257" t="s">
        <v>19</v>
      </c>
      <c r="F322" s="258" t="s">
        <v>363</v>
      </c>
      <c r="G322" s="256"/>
      <c r="H322" s="259">
        <v>1756.7380000000001</v>
      </c>
      <c r="I322" s="260"/>
      <c r="J322" s="256"/>
      <c r="K322" s="256"/>
      <c r="L322" s="261"/>
      <c r="M322" s="262"/>
      <c r="N322" s="263"/>
      <c r="O322" s="263"/>
      <c r="P322" s="263"/>
      <c r="Q322" s="263"/>
      <c r="R322" s="263"/>
      <c r="S322" s="263"/>
      <c r="T322" s="264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T322" s="265" t="s">
        <v>350</v>
      </c>
      <c r="AU322" s="265" t="s">
        <v>81</v>
      </c>
      <c r="AV322" s="15" t="s">
        <v>231</v>
      </c>
      <c r="AW322" s="15" t="s">
        <v>33</v>
      </c>
      <c r="AX322" s="15" t="s">
        <v>79</v>
      </c>
      <c r="AY322" s="265" t="s">
        <v>338</v>
      </c>
    </row>
    <row r="323" s="2" customFormat="1" ht="24.15" customHeight="1">
      <c r="A323" s="39"/>
      <c r="B323" s="40"/>
      <c r="C323" s="215" t="s">
        <v>620</v>
      </c>
      <c r="D323" s="215" t="s">
        <v>342</v>
      </c>
      <c r="E323" s="216" t="s">
        <v>621</v>
      </c>
      <c r="F323" s="217" t="s">
        <v>622</v>
      </c>
      <c r="G323" s="218" t="s">
        <v>345</v>
      </c>
      <c r="H323" s="219">
        <v>1756.7380000000001</v>
      </c>
      <c r="I323" s="220"/>
      <c r="J323" s="221">
        <f>ROUND(I323*H323,2)</f>
        <v>0</v>
      </c>
      <c r="K323" s="217" t="s">
        <v>346</v>
      </c>
      <c r="L323" s="45"/>
      <c r="M323" s="222" t="s">
        <v>19</v>
      </c>
      <c r="N323" s="223" t="s">
        <v>43</v>
      </c>
      <c r="O323" s="85"/>
      <c r="P323" s="224">
        <f>O323*H323</f>
        <v>0</v>
      </c>
      <c r="Q323" s="224">
        <v>0</v>
      </c>
      <c r="R323" s="224">
        <f>Q323*H323</f>
        <v>0</v>
      </c>
      <c r="S323" s="224">
        <v>0</v>
      </c>
      <c r="T323" s="225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26" t="s">
        <v>231</v>
      </c>
      <c r="AT323" s="226" t="s">
        <v>342</v>
      </c>
      <c r="AU323" s="226" t="s">
        <v>81</v>
      </c>
      <c r="AY323" s="18" t="s">
        <v>338</v>
      </c>
      <c r="BE323" s="227">
        <f>IF(N323="základní",J323,0)</f>
        <v>0</v>
      </c>
      <c r="BF323" s="227">
        <f>IF(N323="snížená",J323,0)</f>
        <v>0</v>
      </c>
      <c r="BG323" s="227">
        <f>IF(N323="zákl. přenesená",J323,0)</f>
        <v>0</v>
      </c>
      <c r="BH323" s="227">
        <f>IF(N323="sníž. přenesená",J323,0)</f>
        <v>0</v>
      </c>
      <c r="BI323" s="227">
        <f>IF(N323="nulová",J323,0)</f>
        <v>0</v>
      </c>
      <c r="BJ323" s="18" t="s">
        <v>79</v>
      </c>
      <c r="BK323" s="227">
        <f>ROUND(I323*H323,2)</f>
        <v>0</v>
      </c>
      <c r="BL323" s="18" t="s">
        <v>231</v>
      </c>
      <c r="BM323" s="226" t="s">
        <v>623</v>
      </c>
    </row>
    <row r="324" s="2" customFormat="1">
      <c r="A324" s="39"/>
      <c r="B324" s="40"/>
      <c r="C324" s="41"/>
      <c r="D324" s="228" t="s">
        <v>348</v>
      </c>
      <c r="E324" s="41"/>
      <c r="F324" s="229" t="s">
        <v>624</v>
      </c>
      <c r="G324" s="41"/>
      <c r="H324" s="41"/>
      <c r="I324" s="230"/>
      <c r="J324" s="41"/>
      <c r="K324" s="41"/>
      <c r="L324" s="45"/>
      <c r="M324" s="231"/>
      <c r="N324" s="232"/>
      <c r="O324" s="85"/>
      <c r="P324" s="85"/>
      <c r="Q324" s="85"/>
      <c r="R324" s="85"/>
      <c r="S324" s="85"/>
      <c r="T324" s="86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T324" s="18" t="s">
        <v>348</v>
      </c>
      <c r="AU324" s="18" t="s">
        <v>81</v>
      </c>
    </row>
    <row r="325" s="14" customFormat="1">
      <c r="A325" s="14"/>
      <c r="B325" s="244"/>
      <c r="C325" s="245"/>
      <c r="D325" s="235" t="s">
        <v>350</v>
      </c>
      <c r="E325" s="246" t="s">
        <v>19</v>
      </c>
      <c r="F325" s="247" t="s">
        <v>281</v>
      </c>
      <c r="G325" s="245"/>
      <c r="H325" s="248">
        <v>1756.7380000000001</v>
      </c>
      <c r="I325" s="249"/>
      <c r="J325" s="245"/>
      <c r="K325" s="245"/>
      <c r="L325" s="250"/>
      <c r="M325" s="251"/>
      <c r="N325" s="252"/>
      <c r="O325" s="252"/>
      <c r="P325" s="252"/>
      <c r="Q325" s="252"/>
      <c r="R325" s="252"/>
      <c r="S325" s="252"/>
      <c r="T325" s="253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4" t="s">
        <v>350</v>
      </c>
      <c r="AU325" s="254" t="s">
        <v>81</v>
      </c>
      <c r="AV325" s="14" t="s">
        <v>81</v>
      </c>
      <c r="AW325" s="14" t="s">
        <v>33</v>
      </c>
      <c r="AX325" s="14" t="s">
        <v>79</v>
      </c>
      <c r="AY325" s="254" t="s">
        <v>338</v>
      </c>
    </row>
    <row r="326" s="2" customFormat="1" ht="44.25" customHeight="1">
      <c r="A326" s="39"/>
      <c r="B326" s="40"/>
      <c r="C326" s="215" t="s">
        <v>625</v>
      </c>
      <c r="D326" s="215" t="s">
        <v>342</v>
      </c>
      <c r="E326" s="216" t="s">
        <v>626</v>
      </c>
      <c r="F326" s="217" t="s">
        <v>627</v>
      </c>
      <c r="G326" s="218" t="s">
        <v>345</v>
      </c>
      <c r="H326" s="219">
        <v>1756.7380000000001</v>
      </c>
      <c r="I326" s="220"/>
      <c r="J326" s="221">
        <f>ROUND(I326*H326,2)</f>
        <v>0</v>
      </c>
      <c r="K326" s="217" t="s">
        <v>346</v>
      </c>
      <c r="L326" s="45"/>
      <c r="M326" s="222" t="s">
        <v>19</v>
      </c>
      <c r="N326" s="223" t="s">
        <v>43</v>
      </c>
      <c r="O326" s="85"/>
      <c r="P326" s="224">
        <f>O326*H326</f>
        <v>0</v>
      </c>
      <c r="Q326" s="224">
        <v>0</v>
      </c>
      <c r="R326" s="224">
        <f>Q326*H326</f>
        <v>0</v>
      </c>
      <c r="S326" s="224">
        <v>0</v>
      </c>
      <c r="T326" s="225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26" t="s">
        <v>231</v>
      </c>
      <c r="AT326" s="226" t="s">
        <v>342</v>
      </c>
      <c r="AU326" s="226" t="s">
        <v>81</v>
      </c>
      <c r="AY326" s="18" t="s">
        <v>338</v>
      </c>
      <c r="BE326" s="227">
        <f>IF(N326="základní",J326,0)</f>
        <v>0</v>
      </c>
      <c r="BF326" s="227">
        <f>IF(N326="snížená",J326,0)</f>
        <v>0</v>
      </c>
      <c r="BG326" s="227">
        <f>IF(N326="zákl. přenesená",J326,0)</f>
        <v>0</v>
      </c>
      <c r="BH326" s="227">
        <f>IF(N326="sníž. přenesená",J326,0)</f>
        <v>0</v>
      </c>
      <c r="BI326" s="227">
        <f>IF(N326="nulová",J326,0)</f>
        <v>0</v>
      </c>
      <c r="BJ326" s="18" t="s">
        <v>79</v>
      </c>
      <c r="BK326" s="227">
        <f>ROUND(I326*H326,2)</f>
        <v>0</v>
      </c>
      <c r="BL326" s="18" t="s">
        <v>231</v>
      </c>
      <c r="BM326" s="226" t="s">
        <v>628</v>
      </c>
    </row>
    <row r="327" s="2" customFormat="1">
      <c r="A327" s="39"/>
      <c r="B327" s="40"/>
      <c r="C327" s="41"/>
      <c r="D327" s="228" t="s">
        <v>348</v>
      </c>
      <c r="E327" s="41"/>
      <c r="F327" s="229" t="s">
        <v>629</v>
      </c>
      <c r="G327" s="41"/>
      <c r="H327" s="41"/>
      <c r="I327" s="230"/>
      <c r="J327" s="41"/>
      <c r="K327" s="41"/>
      <c r="L327" s="45"/>
      <c r="M327" s="231"/>
      <c r="N327" s="232"/>
      <c r="O327" s="85"/>
      <c r="P327" s="85"/>
      <c r="Q327" s="85"/>
      <c r="R327" s="85"/>
      <c r="S327" s="85"/>
      <c r="T327" s="86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T327" s="18" t="s">
        <v>348</v>
      </c>
      <c r="AU327" s="18" t="s">
        <v>81</v>
      </c>
    </row>
    <row r="328" s="14" customFormat="1">
      <c r="A328" s="14"/>
      <c r="B328" s="244"/>
      <c r="C328" s="245"/>
      <c r="D328" s="235" t="s">
        <v>350</v>
      </c>
      <c r="E328" s="246" t="s">
        <v>19</v>
      </c>
      <c r="F328" s="247" t="s">
        <v>281</v>
      </c>
      <c r="G328" s="245"/>
      <c r="H328" s="248">
        <v>1756.7380000000001</v>
      </c>
      <c r="I328" s="249"/>
      <c r="J328" s="245"/>
      <c r="K328" s="245"/>
      <c r="L328" s="250"/>
      <c r="M328" s="251"/>
      <c r="N328" s="252"/>
      <c r="O328" s="252"/>
      <c r="P328" s="252"/>
      <c r="Q328" s="252"/>
      <c r="R328" s="252"/>
      <c r="S328" s="252"/>
      <c r="T328" s="253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4" t="s">
        <v>350</v>
      </c>
      <c r="AU328" s="254" t="s">
        <v>81</v>
      </c>
      <c r="AV328" s="14" t="s">
        <v>81</v>
      </c>
      <c r="AW328" s="14" t="s">
        <v>33</v>
      </c>
      <c r="AX328" s="14" t="s">
        <v>79</v>
      </c>
      <c r="AY328" s="254" t="s">
        <v>338</v>
      </c>
    </row>
    <row r="329" s="2" customFormat="1" ht="24.15" customHeight="1">
      <c r="A329" s="39"/>
      <c r="B329" s="40"/>
      <c r="C329" s="215" t="s">
        <v>630</v>
      </c>
      <c r="D329" s="215" t="s">
        <v>342</v>
      </c>
      <c r="E329" s="216" t="s">
        <v>631</v>
      </c>
      <c r="F329" s="217" t="s">
        <v>632</v>
      </c>
      <c r="G329" s="218" t="s">
        <v>345</v>
      </c>
      <c r="H329" s="219">
        <v>1756.7380000000001</v>
      </c>
      <c r="I329" s="220"/>
      <c r="J329" s="221">
        <f>ROUND(I329*H329,2)</f>
        <v>0</v>
      </c>
      <c r="K329" s="217" t="s">
        <v>346</v>
      </c>
      <c r="L329" s="45"/>
      <c r="M329" s="222" t="s">
        <v>19</v>
      </c>
      <c r="N329" s="223" t="s">
        <v>43</v>
      </c>
      <c r="O329" s="85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231</v>
      </c>
      <c r="AT329" s="226" t="s">
        <v>342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633</v>
      </c>
    </row>
    <row r="330" s="2" customFormat="1">
      <c r="A330" s="39"/>
      <c r="B330" s="40"/>
      <c r="C330" s="41"/>
      <c r="D330" s="228" t="s">
        <v>348</v>
      </c>
      <c r="E330" s="41"/>
      <c r="F330" s="229" t="s">
        <v>634</v>
      </c>
      <c r="G330" s="41"/>
      <c r="H330" s="41"/>
      <c r="I330" s="230"/>
      <c r="J330" s="41"/>
      <c r="K330" s="41"/>
      <c r="L330" s="45"/>
      <c r="M330" s="231"/>
      <c r="N330" s="232"/>
      <c r="O330" s="85"/>
      <c r="P330" s="85"/>
      <c r="Q330" s="85"/>
      <c r="R330" s="85"/>
      <c r="S330" s="85"/>
      <c r="T330" s="86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348</v>
      </c>
      <c r="AU330" s="18" t="s">
        <v>81</v>
      </c>
    </row>
    <row r="331" s="14" customFormat="1">
      <c r="A331" s="14"/>
      <c r="B331" s="244"/>
      <c r="C331" s="245"/>
      <c r="D331" s="235" t="s">
        <v>350</v>
      </c>
      <c r="E331" s="246" t="s">
        <v>19</v>
      </c>
      <c r="F331" s="247" t="s">
        <v>281</v>
      </c>
      <c r="G331" s="245"/>
      <c r="H331" s="248">
        <v>1756.7380000000001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350</v>
      </c>
      <c r="AU331" s="254" t="s">
        <v>81</v>
      </c>
      <c r="AV331" s="14" t="s">
        <v>81</v>
      </c>
      <c r="AW331" s="14" t="s">
        <v>33</v>
      </c>
      <c r="AX331" s="14" t="s">
        <v>79</v>
      </c>
      <c r="AY331" s="254" t="s">
        <v>338</v>
      </c>
    </row>
    <row r="332" s="2" customFormat="1" ht="49.05" customHeight="1">
      <c r="A332" s="39"/>
      <c r="B332" s="40"/>
      <c r="C332" s="215" t="s">
        <v>635</v>
      </c>
      <c r="D332" s="215" t="s">
        <v>342</v>
      </c>
      <c r="E332" s="216" t="s">
        <v>636</v>
      </c>
      <c r="F332" s="217" t="s">
        <v>637</v>
      </c>
      <c r="G332" s="218" t="s">
        <v>345</v>
      </c>
      <c r="H332" s="219">
        <v>1756.7380000000001</v>
      </c>
      <c r="I332" s="220"/>
      <c r="J332" s="221">
        <f>ROUND(I332*H332,2)</f>
        <v>0</v>
      </c>
      <c r="K332" s="217" t="s">
        <v>346</v>
      </c>
      <c r="L332" s="45"/>
      <c r="M332" s="222" t="s">
        <v>19</v>
      </c>
      <c r="N332" s="223" t="s">
        <v>43</v>
      </c>
      <c r="O332" s="85"/>
      <c r="P332" s="224">
        <f>O332*H332</f>
        <v>0</v>
      </c>
      <c r="Q332" s="224">
        <v>0</v>
      </c>
      <c r="R332" s="224">
        <f>Q332*H332</f>
        <v>0</v>
      </c>
      <c r="S332" s="224">
        <v>0</v>
      </c>
      <c r="T332" s="225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26" t="s">
        <v>231</v>
      </c>
      <c r="AT332" s="226" t="s">
        <v>342</v>
      </c>
      <c r="AU332" s="226" t="s">
        <v>81</v>
      </c>
      <c r="AY332" s="18" t="s">
        <v>338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18" t="s">
        <v>79</v>
      </c>
      <c r="BK332" s="227">
        <f>ROUND(I332*H332,2)</f>
        <v>0</v>
      </c>
      <c r="BL332" s="18" t="s">
        <v>231</v>
      </c>
      <c r="BM332" s="226" t="s">
        <v>638</v>
      </c>
    </row>
    <row r="333" s="2" customFormat="1">
      <c r="A333" s="39"/>
      <c r="B333" s="40"/>
      <c r="C333" s="41"/>
      <c r="D333" s="228" t="s">
        <v>348</v>
      </c>
      <c r="E333" s="41"/>
      <c r="F333" s="229" t="s">
        <v>639</v>
      </c>
      <c r="G333" s="41"/>
      <c r="H333" s="41"/>
      <c r="I333" s="230"/>
      <c r="J333" s="41"/>
      <c r="K333" s="41"/>
      <c r="L333" s="45"/>
      <c r="M333" s="231"/>
      <c r="N333" s="232"/>
      <c r="O333" s="85"/>
      <c r="P333" s="85"/>
      <c r="Q333" s="85"/>
      <c r="R333" s="85"/>
      <c r="S333" s="85"/>
      <c r="T333" s="86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T333" s="18" t="s">
        <v>348</v>
      </c>
      <c r="AU333" s="18" t="s">
        <v>81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281</v>
      </c>
      <c r="G334" s="245"/>
      <c r="H334" s="248">
        <v>1756.7380000000001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81</v>
      </c>
      <c r="AV334" s="14" t="s">
        <v>81</v>
      </c>
      <c r="AW334" s="14" t="s">
        <v>33</v>
      </c>
      <c r="AX334" s="14" t="s">
        <v>79</v>
      </c>
      <c r="AY334" s="254" t="s">
        <v>338</v>
      </c>
    </row>
    <row r="335" s="12" customFormat="1" ht="22.8" customHeight="1">
      <c r="A335" s="12"/>
      <c r="B335" s="199"/>
      <c r="C335" s="200"/>
      <c r="D335" s="201" t="s">
        <v>71</v>
      </c>
      <c r="E335" s="213" t="s">
        <v>405</v>
      </c>
      <c r="F335" s="213" t="s">
        <v>640</v>
      </c>
      <c r="G335" s="200"/>
      <c r="H335" s="200"/>
      <c r="I335" s="203"/>
      <c r="J335" s="214">
        <f>BK335</f>
        <v>0</v>
      </c>
      <c r="K335" s="200"/>
      <c r="L335" s="205"/>
      <c r="M335" s="206"/>
      <c r="N335" s="207"/>
      <c r="O335" s="207"/>
      <c r="P335" s="208">
        <f>P336+SUM(P337:P374)</f>
        <v>0</v>
      </c>
      <c r="Q335" s="207"/>
      <c r="R335" s="208">
        <f>R336+SUM(R337:R374)</f>
        <v>115.88936444000002</v>
      </c>
      <c r="S335" s="207"/>
      <c r="T335" s="209">
        <f>T336+SUM(T337:T374)</f>
        <v>0</v>
      </c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R335" s="210" t="s">
        <v>79</v>
      </c>
      <c r="AT335" s="211" t="s">
        <v>71</v>
      </c>
      <c r="AU335" s="211" t="s">
        <v>79</v>
      </c>
      <c r="AY335" s="210" t="s">
        <v>338</v>
      </c>
      <c r="BK335" s="212">
        <f>BK336+SUM(BK337:BK374)</f>
        <v>0</v>
      </c>
    </row>
    <row r="336" s="2" customFormat="1" ht="37.8" customHeight="1">
      <c r="A336" s="39"/>
      <c r="B336" s="40"/>
      <c r="C336" s="215" t="s">
        <v>641</v>
      </c>
      <c r="D336" s="215" t="s">
        <v>342</v>
      </c>
      <c r="E336" s="216" t="s">
        <v>642</v>
      </c>
      <c r="F336" s="217" t="s">
        <v>643</v>
      </c>
      <c r="G336" s="218" t="s">
        <v>572</v>
      </c>
      <c r="H336" s="219">
        <v>62.799999999999997</v>
      </c>
      <c r="I336" s="220"/>
      <c r="J336" s="221">
        <f>ROUND(I336*H336,2)</f>
        <v>0</v>
      </c>
      <c r="K336" s="217" t="s">
        <v>346</v>
      </c>
      <c r="L336" s="45"/>
      <c r="M336" s="222" t="s">
        <v>19</v>
      </c>
      <c r="N336" s="223" t="s">
        <v>43</v>
      </c>
      <c r="O336" s="85"/>
      <c r="P336" s="224">
        <f>O336*H336</f>
        <v>0</v>
      </c>
      <c r="Q336" s="224">
        <v>8.0000000000000007E-05</v>
      </c>
      <c r="R336" s="224">
        <f>Q336*H336</f>
        <v>0.0050239999999999998</v>
      </c>
      <c r="S336" s="224">
        <v>0</v>
      </c>
      <c r="T336" s="225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26" t="s">
        <v>231</v>
      </c>
      <c r="AT336" s="226" t="s">
        <v>342</v>
      </c>
      <c r="AU336" s="226" t="s">
        <v>81</v>
      </c>
      <c r="AY336" s="18" t="s">
        <v>338</v>
      </c>
      <c r="BE336" s="227">
        <f>IF(N336="základní",J336,0)</f>
        <v>0</v>
      </c>
      <c r="BF336" s="227">
        <f>IF(N336="snížená",J336,0)</f>
        <v>0</v>
      </c>
      <c r="BG336" s="227">
        <f>IF(N336="zákl. přenesená",J336,0)</f>
        <v>0</v>
      </c>
      <c r="BH336" s="227">
        <f>IF(N336="sníž. přenesená",J336,0)</f>
        <v>0</v>
      </c>
      <c r="BI336" s="227">
        <f>IF(N336="nulová",J336,0)</f>
        <v>0</v>
      </c>
      <c r="BJ336" s="18" t="s">
        <v>79</v>
      </c>
      <c r="BK336" s="227">
        <f>ROUND(I336*H336,2)</f>
        <v>0</v>
      </c>
      <c r="BL336" s="18" t="s">
        <v>231</v>
      </c>
      <c r="BM336" s="226" t="s">
        <v>644</v>
      </c>
    </row>
    <row r="337" s="2" customFormat="1">
      <c r="A337" s="39"/>
      <c r="B337" s="40"/>
      <c r="C337" s="41"/>
      <c r="D337" s="228" t="s">
        <v>348</v>
      </c>
      <c r="E337" s="41"/>
      <c r="F337" s="229" t="s">
        <v>645</v>
      </c>
      <c r="G337" s="41"/>
      <c r="H337" s="41"/>
      <c r="I337" s="230"/>
      <c r="J337" s="41"/>
      <c r="K337" s="41"/>
      <c r="L337" s="45"/>
      <c r="M337" s="231"/>
      <c r="N337" s="232"/>
      <c r="O337" s="85"/>
      <c r="P337" s="85"/>
      <c r="Q337" s="85"/>
      <c r="R337" s="85"/>
      <c r="S337" s="85"/>
      <c r="T337" s="86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T337" s="18" t="s">
        <v>348</v>
      </c>
      <c r="AU337" s="18" t="s">
        <v>81</v>
      </c>
    </row>
    <row r="338" s="2" customFormat="1" ht="24.15" customHeight="1">
      <c r="A338" s="39"/>
      <c r="B338" s="40"/>
      <c r="C338" s="267" t="s">
        <v>646</v>
      </c>
      <c r="D338" s="267" t="s">
        <v>486</v>
      </c>
      <c r="E338" s="268" t="s">
        <v>647</v>
      </c>
      <c r="F338" s="269" t="s">
        <v>648</v>
      </c>
      <c r="G338" s="270" t="s">
        <v>572</v>
      </c>
      <c r="H338" s="271">
        <v>63.741999999999997</v>
      </c>
      <c r="I338" s="272"/>
      <c r="J338" s="273">
        <f>ROUND(I338*H338,2)</f>
        <v>0</v>
      </c>
      <c r="K338" s="269" t="s">
        <v>346</v>
      </c>
      <c r="L338" s="274"/>
      <c r="M338" s="275" t="s">
        <v>19</v>
      </c>
      <c r="N338" s="276" t="s">
        <v>43</v>
      </c>
      <c r="O338" s="85"/>
      <c r="P338" s="224">
        <f>O338*H338</f>
        <v>0</v>
      </c>
      <c r="Q338" s="224">
        <v>0.10000000000000001</v>
      </c>
      <c r="R338" s="224">
        <f>Q338*H338</f>
        <v>6.3742000000000001</v>
      </c>
      <c r="S338" s="224">
        <v>0</v>
      </c>
      <c r="T338" s="225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26" t="s">
        <v>405</v>
      </c>
      <c r="AT338" s="226" t="s">
        <v>486</v>
      </c>
      <c r="AU338" s="226" t="s">
        <v>81</v>
      </c>
      <c r="AY338" s="18" t="s">
        <v>338</v>
      </c>
      <c r="BE338" s="227">
        <f>IF(N338="základní",J338,0)</f>
        <v>0</v>
      </c>
      <c r="BF338" s="227">
        <f>IF(N338="snížená",J338,0)</f>
        <v>0</v>
      </c>
      <c r="BG338" s="227">
        <f>IF(N338="zákl. přenesená",J338,0)</f>
        <v>0</v>
      </c>
      <c r="BH338" s="227">
        <f>IF(N338="sníž. přenesená",J338,0)</f>
        <v>0</v>
      </c>
      <c r="BI338" s="227">
        <f>IF(N338="nulová",J338,0)</f>
        <v>0</v>
      </c>
      <c r="BJ338" s="18" t="s">
        <v>79</v>
      </c>
      <c r="BK338" s="227">
        <f>ROUND(I338*H338,2)</f>
        <v>0</v>
      </c>
      <c r="BL338" s="18" t="s">
        <v>231</v>
      </c>
      <c r="BM338" s="226" t="s">
        <v>649</v>
      </c>
    </row>
    <row r="339" s="14" customFormat="1">
      <c r="A339" s="14"/>
      <c r="B339" s="244"/>
      <c r="C339" s="245"/>
      <c r="D339" s="235" t="s">
        <v>350</v>
      </c>
      <c r="E339" s="246" t="s">
        <v>265</v>
      </c>
      <c r="F339" s="247" t="s">
        <v>650</v>
      </c>
      <c r="G339" s="245"/>
      <c r="H339" s="248">
        <v>0.29999999999999999</v>
      </c>
      <c r="I339" s="249"/>
      <c r="J339" s="245"/>
      <c r="K339" s="245"/>
      <c r="L339" s="250"/>
      <c r="M339" s="251"/>
      <c r="N339" s="252"/>
      <c r="O339" s="252"/>
      <c r="P339" s="252"/>
      <c r="Q339" s="252"/>
      <c r="R339" s="252"/>
      <c r="S339" s="252"/>
      <c r="T339" s="253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4" t="s">
        <v>350</v>
      </c>
      <c r="AU339" s="254" t="s">
        <v>81</v>
      </c>
      <c r="AV339" s="14" t="s">
        <v>81</v>
      </c>
      <c r="AW339" s="14" t="s">
        <v>33</v>
      </c>
      <c r="AX339" s="14" t="s">
        <v>72</v>
      </c>
      <c r="AY339" s="254" t="s">
        <v>338</v>
      </c>
    </row>
    <row r="340" s="15" customFormat="1">
      <c r="A340" s="15"/>
      <c r="B340" s="255"/>
      <c r="C340" s="256"/>
      <c r="D340" s="235" t="s">
        <v>350</v>
      </c>
      <c r="E340" s="257" t="s">
        <v>19</v>
      </c>
      <c r="F340" s="258" t="s">
        <v>353</v>
      </c>
      <c r="G340" s="256"/>
      <c r="H340" s="259">
        <v>0.29999999999999999</v>
      </c>
      <c r="I340" s="260"/>
      <c r="J340" s="256"/>
      <c r="K340" s="256"/>
      <c r="L340" s="261"/>
      <c r="M340" s="262"/>
      <c r="N340" s="263"/>
      <c r="O340" s="263"/>
      <c r="P340" s="263"/>
      <c r="Q340" s="263"/>
      <c r="R340" s="263"/>
      <c r="S340" s="263"/>
      <c r="T340" s="264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T340" s="265" t="s">
        <v>350</v>
      </c>
      <c r="AU340" s="265" t="s">
        <v>81</v>
      </c>
      <c r="AV340" s="15" t="s">
        <v>231</v>
      </c>
      <c r="AW340" s="15" t="s">
        <v>33</v>
      </c>
      <c r="AX340" s="15" t="s">
        <v>72</v>
      </c>
      <c r="AY340" s="265" t="s">
        <v>338</v>
      </c>
    </row>
    <row r="341" s="13" customFormat="1">
      <c r="A341" s="13"/>
      <c r="B341" s="233"/>
      <c r="C341" s="234"/>
      <c r="D341" s="235" t="s">
        <v>350</v>
      </c>
      <c r="E341" s="236" t="s">
        <v>19</v>
      </c>
      <c r="F341" s="237" t="s">
        <v>651</v>
      </c>
      <c r="G341" s="234"/>
      <c r="H341" s="236" t="s">
        <v>19</v>
      </c>
      <c r="I341" s="238"/>
      <c r="J341" s="234"/>
      <c r="K341" s="234"/>
      <c r="L341" s="239"/>
      <c r="M341" s="240"/>
      <c r="N341" s="241"/>
      <c r="O341" s="241"/>
      <c r="P341" s="241"/>
      <c r="Q341" s="241"/>
      <c r="R341" s="241"/>
      <c r="S341" s="241"/>
      <c r="T341" s="242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3" t="s">
        <v>350</v>
      </c>
      <c r="AU341" s="243" t="s">
        <v>81</v>
      </c>
      <c r="AV341" s="13" t="s">
        <v>79</v>
      </c>
      <c r="AW341" s="13" t="s">
        <v>33</v>
      </c>
      <c r="AX341" s="13" t="s">
        <v>72</v>
      </c>
      <c r="AY341" s="243" t="s">
        <v>338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652</v>
      </c>
      <c r="G342" s="245"/>
      <c r="H342" s="248">
        <v>62.799999999999997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81</v>
      </c>
      <c r="AV342" s="14" t="s">
        <v>81</v>
      </c>
      <c r="AW342" s="14" t="s">
        <v>33</v>
      </c>
      <c r="AX342" s="14" t="s">
        <v>72</v>
      </c>
      <c r="AY342" s="254" t="s">
        <v>338</v>
      </c>
    </row>
    <row r="343" s="15" customFormat="1">
      <c r="A343" s="15"/>
      <c r="B343" s="255"/>
      <c r="C343" s="256"/>
      <c r="D343" s="235" t="s">
        <v>350</v>
      </c>
      <c r="E343" s="257" t="s">
        <v>256</v>
      </c>
      <c r="F343" s="258" t="s">
        <v>363</v>
      </c>
      <c r="G343" s="256"/>
      <c r="H343" s="259">
        <v>62.799999999999997</v>
      </c>
      <c r="I343" s="260"/>
      <c r="J343" s="256"/>
      <c r="K343" s="256"/>
      <c r="L343" s="261"/>
      <c r="M343" s="262"/>
      <c r="N343" s="263"/>
      <c r="O343" s="263"/>
      <c r="P343" s="263"/>
      <c r="Q343" s="263"/>
      <c r="R343" s="263"/>
      <c r="S343" s="263"/>
      <c r="T343" s="264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T343" s="265" t="s">
        <v>350</v>
      </c>
      <c r="AU343" s="265" t="s">
        <v>81</v>
      </c>
      <c r="AV343" s="15" t="s">
        <v>231</v>
      </c>
      <c r="AW343" s="15" t="s">
        <v>33</v>
      </c>
      <c r="AX343" s="15" t="s">
        <v>72</v>
      </c>
      <c r="AY343" s="265" t="s">
        <v>338</v>
      </c>
    </row>
    <row r="344" s="14" customFormat="1">
      <c r="A344" s="14"/>
      <c r="B344" s="244"/>
      <c r="C344" s="245"/>
      <c r="D344" s="235" t="s">
        <v>350</v>
      </c>
      <c r="E344" s="246" t="s">
        <v>19</v>
      </c>
      <c r="F344" s="247" t="s">
        <v>653</v>
      </c>
      <c r="G344" s="245"/>
      <c r="H344" s="248">
        <v>63.741999999999997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350</v>
      </c>
      <c r="AU344" s="254" t="s">
        <v>81</v>
      </c>
      <c r="AV344" s="14" t="s">
        <v>81</v>
      </c>
      <c r="AW344" s="14" t="s">
        <v>33</v>
      </c>
      <c r="AX344" s="14" t="s">
        <v>79</v>
      </c>
      <c r="AY344" s="254" t="s">
        <v>338</v>
      </c>
    </row>
    <row r="345" s="2" customFormat="1" ht="33" customHeight="1">
      <c r="A345" s="39"/>
      <c r="B345" s="40"/>
      <c r="C345" s="215" t="s">
        <v>654</v>
      </c>
      <c r="D345" s="215" t="s">
        <v>342</v>
      </c>
      <c r="E345" s="216" t="s">
        <v>655</v>
      </c>
      <c r="F345" s="217" t="s">
        <v>656</v>
      </c>
      <c r="G345" s="218" t="s">
        <v>572</v>
      </c>
      <c r="H345" s="219">
        <v>690.10000000000002</v>
      </c>
      <c r="I345" s="220"/>
      <c r="J345" s="221">
        <f>ROUND(I345*H345,2)</f>
        <v>0</v>
      </c>
      <c r="K345" s="217" t="s">
        <v>346</v>
      </c>
      <c r="L345" s="45"/>
      <c r="M345" s="222" t="s">
        <v>19</v>
      </c>
      <c r="N345" s="223" t="s">
        <v>43</v>
      </c>
      <c r="O345" s="85"/>
      <c r="P345" s="224">
        <f>O345*H345</f>
        <v>0</v>
      </c>
      <c r="Q345" s="224">
        <v>2.0000000000000002E-05</v>
      </c>
      <c r="R345" s="224">
        <f>Q345*H345</f>
        <v>0.013802000000000002</v>
      </c>
      <c r="S345" s="224">
        <v>0</v>
      </c>
      <c r="T345" s="225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26" t="s">
        <v>231</v>
      </c>
      <c r="AT345" s="226" t="s">
        <v>342</v>
      </c>
      <c r="AU345" s="226" t="s">
        <v>81</v>
      </c>
      <c r="AY345" s="18" t="s">
        <v>338</v>
      </c>
      <c r="BE345" s="227">
        <f>IF(N345="základní",J345,0)</f>
        <v>0</v>
      </c>
      <c r="BF345" s="227">
        <f>IF(N345="snížená",J345,0)</f>
        <v>0</v>
      </c>
      <c r="BG345" s="227">
        <f>IF(N345="zákl. přenesená",J345,0)</f>
        <v>0</v>
      </c>
      <c r="BH345" s="227">
        <f>IF(N345="sníž. přenesená",J345,0)</f>
        <v>0</v>
      </c>
      <c r="BI345" s="227">
        <f>IF(N345="nulová",J345,0)</f>
        <v>0</v>
      </c>
      <c r="BJ345" s="18" t="s">
        <v>79</v>
      </c>
      <c r="BK345" s="227">
        <f>ROUND(I345*H345,2)</f>
        <v>0</v>
      </c>
      <c r="BL345" s="18" t="s">
        <v>231</v>
      </c>
      <c r="BM345" s="226" t="s">
        <v>657</v>
      </c>
    </row>
    <row r="346" s="2" customFormat="1">
      <c r="A346" s="39"/>
      <c r="B346" s="40"/>
      <c r="C346" s="41"/>
      <c r="D346" s="228" t="s">
        <v>348</v>
      </c>
      <c r="E346" s="41"/>
      <c r="F346" s="229" t="s">
        <v>658</v>
      </c>
      <c r="G346" s="41"/>
      <c r="H346" s="41"/>
      <c r="I346" s="230"/>
      <c r="J346" s="41"/>
      <c r="K346" s="41"/>
      <c r="L346" s="45"/>
      <c r="M346" s="231"/>
      <c r="N346" s="232"/>
      <c r="O346" s="85"/>
      <c r="P346" s="85"/>
      <c r="Q346" s="85"/>
      <c r="R346" s="85"/>
      <c r="S346" s="85"/>
      <c r="T346" s="86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T346" s="18" t="s">
        <v>348</v>
      </c>
      <c r="AU346" s="18" t="s">
        <v>81</v>
      </c>
    </row>
    <row r="347" s="2" customFormat="1" ht="24.15" customHeight="1">
      <c r="A347" s="39"/>
      <c r="B347" s="40"/>
      <c r="C347" s="267" t="s">
        <v>659</v>
      </c>
      <c r="D347" s="267" t="s">
        <v>486</v>
      </c>
      <c r="E347" s="268" t="s">
        <v>660</v>
      </c>
      <c r="F347" s="269" t="s">
        <v>661</v>
      </c>
      <c r="G347" s="270" t="s">
        <v>572</v>
      </c>
      <c r="H347" s="271">
        <v>700.452</v>
      </c>
      <c r="I347" s="272"/>
      <c r="J347" s="273">
        <f>ROUND(I347*H347,2)</f>
        <v>0</v>
      </c>
      <c r="K347" s="269" t="s">
        <v>346</v>
      </c>
      <c r="L347" s="274"/>
      <c r="M347" s="275" t="s">
        <v>19</v>
      </c>
      <c r="N347" s="276" t="s">
        <v>43</v>
      </c>
      <c r="O347" s="85"/>
      <c r="P347" s="224">
        <f>O347*H347</f>
        <v>0</v>
      </c>
      <c r="Q347" s="224">
        <v>0.0067200000000000003</v>
      </c>
      <c r="R347" s="224">
        <f>Q347*H347</f>
        <v>4.7070374400000006</v>
      </c>
      <c r="S347" s="224">
        <v>0</v>
      </c>
      <c r="T347" s="225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26" t="s">
        <v>405</v>
      </c>
      <c r="AT347" s="226" t="s">
        <v>486</v>
      </c>
      <c r="AU347" s="226" t="s">
        <v>81</v>
      </c>
      <c r="AY347" s="18" t="s">
        <v>338</v>
      </c>
      <c r="BE347" s="227">
        <f>IF(N347="základní",J347,0)</f>
        <v>0</v>
      </c>
      <c r="BF347" s="227">
        <f>IF(N347="snížená",J347,0)</f>
        <v>0</v>
      </c>
      <c r="BG347" s="227">
        <f>IF(N347="zákl. přenesená",J347,0)</f>
        <v>0</v>
      </c>
      <c r="BH347" s="227">
        <f>IF(N347="sníž. přenesená",J347,0)</f>
        <v>0</v>
      </c>
      <c r="BI347" s="227">
        <f>IF(N347="nulová",J347,0)</f>
        <v>0</v>
      </c>
      <c r="BJ347" s="18" t="s">
        <v>79</v>
      </c>
      <c r="BK347" s="227">
        <f>ROUND(I347*H347,2)</f>
        <v>0</v>
      </c>
      <c r="BL347" s="18" t="s">
        <v>231</v>
      </c>
      <c r="BM347" s="226" t="s">
        <v>662</v>
      </c>
    </row>
    <row r="348" s="2" customFormat="1">
      <c r="A348" s="39"/>
      <c r="B348" s="40"/>
      <c r="C348" s="41"/>
      <c r="D348" s="235" t="s">
        <v>401</v>
      </c>
      <c r="E348" s="41"/>
      <c r="F348" s="266" t="s">
        <v>663</v>
      </c>
      <c r="G348" s="41"/>
      <c r="H348" s="41"/>
      <c r="I348" s="230"/>
      <c r="J348" s="41"/>
      <c r="K348" s="41"/>
      <c r="L348" s="45"/>
      <c r="M348" s="231"/>
      <c r="N348" s="232"/>
      <c r="O348" s="85"/>
      <c r="P348" s="85"/>
      <c r="Q348" s="85"/>
      <c r="R348" s="85"/>
      <c r="S348" s="85"/>
      <c r="T348" s="86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T348" s="18" t="s">
        <v>401</v>
      </c>
      <c r="AU348" s="18" t="s">
        <v>81</v>
      </c>
    </row>
    <row r="349" s="14" customFormat="1">
      <c r="A349" s="14"/>
      <c r="B349" s="244"/>
      <c r="C349" s="245"/>
      <c r="D349" s="235" t="s">
        <v>350</v>
      </c>
      <c r="E349" s="246" t="s">
        <v>266</v>
      </c>
      <c r="F349" s="247" t="s">
        <v>650</v>
      </c>
      <c r="G349" s="245"/>
      <c r="H349" s="248">
        <v>0.29999999999999999</v>
      </c>
      <c r="I349" s="249"/>
      <c r="J349" s="245"/>
      <c r="K349" s="245"/>
      <c r="L349" s="250"/>
      <c r="M349" s="251"/>
      <c r="N349" s="252"/>
      <c r="O349" s="252"/>
      <c r="P349" s="252"/>
      <c r="Q349" s="252"/>
      <c r="R349" s="252"/>
      <c r="S349" s="252"/>
      <c r="T349" s="253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4" t="s">
        <v>350</v>
      </c>
      <c r="AU349" s="254" t="s">
        <v>81</v>
      </c>
      <c r="AV349" s="14" t="s">
        <v>81</v>
      </c>
      <c r="AW349" s="14" t="s">
        <v>33</v>
      </c>
      <c r="AX349" s="14" t="s">
        <v>72</v>
      </c>
      <c r="AY349" s="254" t="s">
        <v>338</v>
      </c>
    </row>
    <row r="350" s="15" customFormat="1">
      <c r="A350" s="15"/>
      <c r="B350" s="255"/>
      <c r="C350" s="256"/>
      <c r="D350" s="235" t="s">
        <v>350</v>
      </c>
      <c r="E350" s="257" t="s">
        <v>19</v>
      </c>
      <c r="F350" s="258" t="s">
        <v>353</v>
      </c>
      <c r="G350" s="256"/>
      <c r="H350" s="259">
        <v>0.29999999999999999</v>
      </c>
      <c r="I350" s="260"/>
      <c r="J350" s="256"/>
      <c r="K350" s="256"/>
      <c r="L350" s="261"/>
      <c r="M350" s="262"/>
      <c r="N350" s="263"/>
      <c r="O350" s="263"/>
      <c r="P350" s="263"/>
      <c r="Q350" s="263"/>
      <c r="R350" s="263"/>
      <c r="S350" s="263"/>
      <c r="T350" s="264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T350" s="265" t="s">
        <v>350</v>
      </c>
      <c r="AU350" s="265" t="s">
        <v>81</v>
      </c>
      <c r="AV350" s="15" t="s">
        <v>231</v>
      </c>
      <c r="AW350" s="15" t="s">
        <v>33</v>
      </c>
      <c r="AX350" s="15" t="s">
        <v>72</v>
      </c>
      <c r="AY350" s="265" t="s">
        <v>338</v>
      </c>
    </row>
    <row r="351" s="13" customFormat="1">
      <c r="A351" s="13"/>
      <c r="B351" s="233"/>
      <c r="C351" s="234"/>
      <c r="D351" s="235" t="s">
        <v>350</v>
      </c>
      <c r="E351" s="236" t="s">
        <v>19</v>
      </c>
      <c r="F351" s="237" t="s">
        <v>664</v>
      </c>
      <c r="G351" s="234"/>
      <c r="H351" s="236" t="s">
        <v>19</v>
      </c>
      <c r="I351" s="238"/>
      <c r="J351" s="234"/>
      <c r="K351" s="234"/>
      <c r="L351" s="239"/>
      <c r="M351" s="240"/>
      <c r="N351" s="241"/>
      <c r="O351" s="241"/>
      <c r="P351" s="241"/>
      <c r="Q351" s="241"/>
      <c r="R351" s="241"/>
      <c r="S351" s="241"/>
      <c r="T351" s="242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43" t="s">
        <v>350</v>
      </c>
      <c r="AU351" s="243" t="s">
        <v>81</v>
      </c>
      <c r="AV351" s="13" t="s">
        <v>79</v>
      </c>
      <c r="AW351" s="13" t="s">
        <v>33</v>
      </c>
      <c r="AX351" s="13" t="s">
        <v>72</v>
      </c>
      <c r="AY351" s="243" t="s">
        <v>338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665</v>
      </c>
      <c r="G352" s="245"/>
      <c r="H352" s="248">
        <v>690.10000000000002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81</v>
      </c>
      <c r="AV352" s="14" t="s">
        <v>81</v>
      </c>
      <c r="AW352" s="14" t="s">
        <v>33</v>
      </c>
      <c r="AX352" s="14" t="s">
        <v>72</v>
      </c>
      <c r="AY352" s="254" t="s">
        <v>338</v>
      </c>
    </row>
    <row r="353" s="15" customFormat="1">
      <c r="A353" s="15"/>
      <c r="B353" s="255"/>
      <c r="C353" s="256"/>
      <c r="D353" s="235" t="s">
        <v>350</v>
      </c>
      <c r="E353" s="257" t="s">
        <v>258</v>
      </c>
      <c r="F353" s="258" t="s">
        <v>363</v>
      </c>
      <c r="G353" s="256"/>
      <c r="H353" s="259">
        <v>690.10000000000002</v>
      </c>
      <c r="I353" s="260"/>
      <c r="J353" s="256"/>
      <c r="K353" s="256"/>
      <c r="L353" s="261"/>
      <c r="M353" s="262"/>
      <c r="N353" s="263"/>
      <c r="O353" s="263"/>
      <c r="P353" s="263"/>
      <c r="Q353" s="263"/>
      <c r="R353" s="263"/>
      <c r="S353" s="263"/>
      <c r="T353" s="264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65" t="s">
        <v>350</v>
      </c>
      <c r="AU353" s="265" t="s">
        <v>81</v>
      </c>
      <c r="AV353" s="15" t="s">
        <v>231</v>
      </c>
      <c r="AW353" s="15" t="s">
        <v>33</v>
      </c>
      <c r="AX353" s="15" t="s">
        <v>72</v>
      </c>
      <c r="AY353" s="265" t="s">
        <v>338</v>
      </c>
    </row>
    <row r="354" s="14" customFormat="1">
      <c r="A354" s="14"/>
      <c r="B354" s="244"/>
      <c r="C354" s="245"/>
      <c r="D354" s="235" t="s">
        <v>350</v>
      </c>
      <c r="E354" s="246" t="s">
        <v>19</v>
      </c>
      <c r="F354" s="247" t="s">
        <v>666</v>
      </c>
      <c r="G354" s="245"/>
      <c r="H354" s="248">
        <v>700.452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81</v>
      </c>
      <c r="AV354" s="14" t="s">
        <v>81</v>
      </c>
      <c r="AW354" s="14" t="s">
        <v>33</v>
      </c>
      <c r="AX354" s="14" t="s">
        <v>79</v>
      </c>
      <c r="AY354" s="254" t="s">
        <v>338</v>
      </c>
    </row>
    <row r="355" s="2" customFormat="1" ht="24.15" customHeight="1">
      <c r="A355" s="39"/>
      <c r="B355" s="40"/>
      <c r="C355" s="215" t="s">
        <v>290</v>
      </c>
      <c r="D355" s="215" t="s">
        <v>342</v>
      </c>
      <c r="E355" s="216" t="s">
        <v>667</v>
      </c>
      <c r="F355" s="217" t="s">
        <v>668</v>
      </c>
      <c r="G355" s="218" t="s">
        <v>586</v>
      </c>
      <c r="H355" s="219">
        <v>1</v>
      </c>
      <c r="I355" s="220"/>
      <c r="J355" s="221">
        <f>ROUND(I355*H355,2)</f>
        <v>0</v>
      </c>
      <c r="K355" s="217" t="s">
        <v>346</v>
      </c>
      <c r="L355" s="45"/>
      <c r="M355" s="222" t="s">
        <v>19</v>
      </c>
      <c r="N355" s="223" t="s">
        <v>43</v>
      </c>
      <c r="O355" s="85"/>
      <c r="P355" s="224">
        <f>O355*H355</f>
        <v>0</v>
      </c>
      <c r="Q355" s="224">
        <v>1.2822400000000001</v>
      </c>
      <c r="R355" s="224">
        <f>Q355*H355</f>
        <v>1.2822400000000001</v>
      </c>
      <c r="S355" s="224">
        <v>0</v>
      </c>
      <c r="T355" s="225">
        <f>S355*H355</f>
        <v>0</v>
      </c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R355" s="226" t="s">
        <v>231</v>
      </c>
      <c r="AT355" s="226" t="s">
        <v>342</v>
      </c>
      <c r="AU355" s="226" t="s">
        <v>81</v>
      </c>
      <c r="AY355" s="18" t="s">
        <v>338</v>
      </c>
      <c r="BE355" s="227">
        <f>IF(N355="základní",J355,0)</f>
        <v>0</v>
      </c>
      <c r="BF355" s="227">
        <f>IF(N355="snížená",J355,0)</f>
        <v>0</v>
      </c>
      <c r="BG355" s="227">
        <f>IF(N355="zákl. přenesená",J355,0)</f>
        <v>0</v>
      </c>
      <c r="BH355" s="227">
        <f>IF(N355="sníž. přenesená",J355,0)</f>
        <v>0</v>
      </c>
      <c r="BI355" s="227">
        <f>IF(N355="nulová",J355,0)</f>
        <v>0</v>
      </c>
      <c r="BJ355" s="18" t="s">
        <v>79</v>
      </c>
      <c r="BK355" s="227">
        <f>ROUND(I355*H355,2)</f>
        <v>0</v>
      </c>
      <c r="BL355" s="18" t="s">
        <v>231</v>
      </c>
      <c r="BM355" s="226" t="s">
        <v>669</v>
      </c>
    </row>
    <row r="356" s="2" customFormat="1">
      <c r="A356" s="39"/>
      <c r="B356" s="40"/>
      <c r="C356" s="41"/>
      <c r="D356" s="228" t="s">
        <v>348</v>
      </c>
      <c r="E356" s="41"/>
      <c r="F356" s="229" t="s">
        <v>670</v>
      </c>
      <c r="G356" s="41"/>
      <c r="H356" s="41"/>
      <c r="I356" s="230"/>
      <c r="J356" s="41"/>
      <c r="K356" s="41"/>
      <c r="L356" s="45"/>
      <c r="M356" s="231"/>
      <c r="N356" s="232"/>
      <c r="O356" s="85"/>
      <c r="P356" s="85"/>
      <c r="Q356" s="85"/>
      <c r="R356" s="85"/>
      <c r="S356" s="85"/>
      <c r="T356" s="86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T356" s="18" t="s">
        <v>348</v>
      </c>
      <c r="AU356" s="18" t="s">
        <v>81</v>
      </c>
    </row>
    <row r="357" s="13" customFormat="1">
      <c r="A357" s="13"/>
      <c r="B357" s="233"/>
      <c r="C357" s="234"/>
      <c r="D357" s="235" t="s">
        <v>350</v>
      </c>
      <c r="E357" s="236" t="s">
        <v>19</v>
      </c>
      <c r="F357" s="237" t="s">
        <v>671</v>
      </c>
      <c r="G357" s="234"/>
      <c r="H357" s="236" t="s">
        <v>19</v>
      </c>
      <c r="I357" s="238"/>
      <c r="J357" s="234"/>
      <c r="K357" s="234"/>
      <c r="L357" s="239"/>
      <c r="M357" s="240"/>
      <c r="N357" s="241"/>
      <c r="O357" s="241"/>
      <c r="P357" s="241"/>
      <c r="Q357" s="241"/>
      <c r="R357" s="241"/>
      <c r="S357" s="241"/>
      <c r="T357" s="242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43" t="s">
        <v>350</v>
      </c>
      <c r="AU357" s="243" t="s">
        <v>81</v>
      </c>
      <c r="AV357" s="13" t="s">
        <v>79</v>
      </c>
      <c r="AW357" s="13" t="s">
        <v>33</v>
      </c>
      <c r="AX357" s="13" t="s">
        <v>72</v>
      </c>
      <c r="AY357" s="243" t="s">
        <v>338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79</v>
      </c>
      <c r="G358" s="245"/>
      <c r="H358" s="248">
        <v>1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81</v>
      </c>
      <c r="AV358" s="14" t="s">
        <v>81</v>
      </c>
      <c r="AW358" s="14" t="s">
        <v>33</v>
      </c>
      <c r="AX358" s="14" t="s">
        <v>72</v>
      </c>
      <c r="AY358" s="254" t="s">
        <v>338</v>
      </c>
    </row>
    <row r="359" s="15" customFormat="1">
      <c r="A359" s="15"/>
      <c r="B359" s="255"/>
      <c r="C359" s="256"/>
      <c r="D359" s="235" t="s">
        <v>350</v>
      </c>
      <c r="E359" s="257" t="s">
        <v>255</v>
      </c>
      <c r="F359" s="258" t="s">
        <v>363</v>
      </c>
      <c r="G359" s="256"/>
      <c r="H359" s="259">
        <v>1</v>
      </c>
      <c r="I359" s="260"/>
      <c r="J359" s="256"/>
      <c r="K359" s="256"/>
      <c r="L359" s="261"/>
      <c r="M359" s="262"/>
      <c r="N359" s="263"/>
      <c r="O359" s="263"/>
      <c r="P359" s="263"/>
      <c r="Q359" s="263"/>
      <c r="R359" s="263"/>
      <c r="S359" s="263"/>
      <c r="T359" s="264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T359" s="265" t="s">
        <v>350</v>
      </c>
      <c r="AU359" s="265" t="s">
        <v>81</v>
      </c>
      <c r="AV359" s="15" t="s">
        <v>231</v>
      </c>
      <c r="AW359" s="15" t="s">
        <v>33</v>
      </c>
      <c r="AX359" s="15" t="s">
        <v>79</v>
      </c>
      <c r="AY359" s="265" t="s">
        <v>338</v>
      </c>
    </row>
    <row r="360" s="2" customFormat="1" ht="21.75" customHeight="1">
      <c r="A360" s="39"/>
      <c r="B360" s="40"/>
      <c r="C360" s="267" t="s">
        <v>672</v>
      </c>
      <c r="D360" s="267" t="s">
        <v>486</v>
      </c>
      <c r="E360" s="268" t="s">
        <v>673</v>
      </c>
      <c r="F360" s="269" t="s">
        <v>674</v>
      </c>
      <c r="G360" s="270" t="s">
        <v>586</v>
      </c>
      <c r="H360" s="271">
        <v>1</v>
      </c>
      <c r="I360" s="272"/>
      <c r="J360" s="273">
        <f>ROUND(I360*H360,2)</f>
        <v>0</v>
      </c>
      <c r="K360" s="269" t="s">
        <v>346</v>
      </c>
      <c r="L360" s="274"/>
      <c r="M360" s="275" t="s">
        <v>19</v>
      </c>
      <c r="N360" s="276" t="s">
        <v>43</v>
      </c>
      <c r="O360" s="85"/>
      <c r="P360" s="224">
        <f>O360*H360</f>
        <v>0</v>
      </c>
      <c r="Q360" s="224">
        <v>8.9000000000000004</v>
      </c>
      <c r="R360" s="224">
        <f>Q360*H360</f>
        <v>8.9000000000000004</v>
      </c>
      <c r="S360" s="224">
        <v>0</v>
      </c>
      <c r="T360" s="225">
        <f>S360*H360</f>
        <v>0</v>
      </c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R360" s="226" t="s">
        <v>405</v>
      </c>
      <c r="AT360" s="226" t="s">
        <v>486</v>
      </c>
      <c r="AU360" s="226" t="s">
        <v>81</v>
      </c>
      <c r="AY360" s="18" t="s">
        <v>338</v>
      </c>
      <c r="BE360" s="227">
        <f>IF(N360="základní",J360,0)</f>
        <v>0</v>
      </c>
      <c r="BF360" s="227">
        <f>IF(N360="snížená",J360,0)</f>
        <v>0</v>
      </c>
      <c r="BG360" s="227">
        <f>IF(N360="zákl. přenesená",J360,0)</f>
        <v>0</v>
      </c>
      <c r="BH360" s="227">
        <f>IF(N360="sníž. přenesená",J360,0)</f>
        <v>0</v>
      </c>
      <c r="BI360" s="227">
        <f>IF(N360="nulová",J360,0)</f>
        <v>0</v>
      </c>
      <c r="BJ360" s="18" t="s">
        <v>79</v>
      </c>
      <c r="BK360" s="227">
        <f>ROUND(I360*H360,2)</f>
        <v>0</v>
      </c>
      <c r="BL360" s="18" t="s">
        <v>231</v>
      </c>
      <c r="BM360" s="226" t="s">
        <v>675</v>
      </c>
    </row>
    <row r="361" s="14" customFormat="1">
      <c r="A361" s="14"/>
      <c r="B361" s="244"/>
      <c r="C361" s="245"/>
      <c r="D361" s="235" t="s">
        <v>350</v>
      </c>
      <c r="E361" s="246" t="s">
        <v>19</v>
      </c>
      <c r="F361" s="247" t="s">
        <v>255</v>
      </c>
      <c r="G361" s="245"/>
      <c r="H361" s="248">
        <v>1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350</v>
      </c>
      <c r="AU361" s="254" t="s">
        <v>81</v>
      </c>
      <c r="AV361" s="14" t="s">
        <v>81</v>
      </c>
      <c r="AW361" s="14" t="s">
        <v>33</v>
      </c>
      <c r="AX361" s="14" t="s">
        <v>79</v>
      </c>
      <c r="AY361" s="254" t="s">
        <v>338</v>
      </c>
    </row>
    <row r="362" s="2" customFormat="1" ht="24.15" customHeight="1">
      <c r="A362" s="39"/>
      <c r="B362" s="40"/>
      <c r="C362" s="215" t="s">
        <v>676</v>
      </c>
      <c r="D362" s="215" t="s">
        <v>342</v>
      </c>
      <c r="E362" s="216" t="s">
        <v>677</v>
      </c>
      <c r="F362" s="217" t="s">
        <v>678</v>
      </c>
      <c r="G362" s="218" t="s">
        <v>586</v>
      </c>
      <c r="H362" s="219">
        <v>3</v>
      </c>
      <c r="I362" s="220"/>
      <c r="J362" s="221">
        <f>ROUND(I362*H362,2)</f>
        <v>0</v>
      </c>
      <c r="K362" s="217" t="s">
        <v>346</v>
      </c>
      <c r="L362" s="45"/>
      <c r="M362" s="222" t="s">
        <v>19</v>
      </c>
      <c r="N362" s="223" t="s">
        <v>43</v>
      </c>
      <c r="O362" s="85"/>
      <c r="P362" s="224">
        <f>O362*H362</f>
        <v>0</v>
      </c>
      <c r="Q362" s="224">
        <v>0.023939999999999999</v>
      </c>
      <c r="R362" s="224">
        <f>Q362*H362</f>
        <v>0.071819999999999995</v>
      </c>
      <c r="S362" s="224">
        <v>0</v>
      </c>
      <c r="T362" s="225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26" t="s">
        <v>231</v>
      </c>
      <c r="AT362" s="226" t="s">
        <v>342</v>
      </c>
      <c r="AU362" s="226" t="s">
        <v>81</v>
      </c>
      <c r="AY362" s="18" t="s">
        <v>338</v>
      </c>
      <c r="BE362" s="227">
        <f>IF(N362="základní",J362,0)</f>
        <v>0</v>
      </c>
      <c r="BF362" s="227">
        <f>IF(N362="snížená",J362,0)</f>
        <v>0</v>
      </c>
      <c r="BG362" s="227">
        <f>IF(N362="zákl. přenesená",J362,0)</f>
        <v>0</v>
      </c>
      <c r="BH362" s="227">
        <f>IF(N362="sníž. přenesená",J362,0)</f>
        <v>0</v>
      </c>
      <c r="BI362" s="227">
        <f>IF(N362="nulová",J362,0)</f>
        <v>0</v>
      </c>
      <c r="BJ362" s="18" t="s">
        <v>79</v>
      </c>
      <c r="BK362" s="227">
        <f>ROUND(I362*H362,2)</f>
        <v>0</v>
      </c>
      <c r="BL362" s="18" t="s">
        <v>231</v>
      </c>
      <c r="BM362" s="226" t="s">
        <v>679</v>
      </c>
    </row>
    <row r="363" s="2" customFormat="1">
      <c r="A363" s="39"/>
      <c r="B363" s="40"/>
      <c r="C363" s="41"/>
      <c r="D363" s="228" t="s">
        <v>348</v>
      </c>
      <c r="E363" s="41"/>
      <c r="F363" s="229" t="s">
        <v>680</v>
      </c>
      <c r="G363" s="41"/>
      <c r="H363" s="41"/>
      <c r="I363" s="230"/>
      <c r="J363" s="41"/>
      <c r="K363" s="41"/>
      <c r="L363" s="45"/>
      <c r="M363" s="231"/>
      <c r="N363" s="232"/>
      <c r="O363" s="85"/>
      <c r="P363" s="85"/>
      <c r="Q363" s="85"/>
      <c r="R363" s="85"/>
      <c r="S363" s="85"/>
      <c r="T363" s="86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T363" s="18" t="s">
        <v>348</v>
      </c>
      <c r="AU363" s="18" t="s">
        <v>81</v>
      </c>
    </row>
    <row r="364" s="14" customFormat="1">
      <c r="A364" s="14"/>
      <c r="B364" s="244"/>
      <c r="C364" s="245"/>
      <c r="D364" s="235" t="s">
        <v>350</v>
      </c>
      <c r="E364" s="246" t="s">
        <v>19</v>
      </c>
      <c r="F364" s="247" t="s">
        <v>255</v>
      </c>
      <c r="G364" s="245"/>
      <c r="H364" s="248">
        <v>1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350</v>
      </c>
      <c r="AU364" s="254" t="s">
        <v>81</v>
      </c>
      <c r="AV364" s="14" t="s">
        <v>81</v>
      </c>
      <c r="AW364" s="14" t="s">
        <v>33</v>
      </c>
      <c r="AX364" s="14" t="s">
        <v>72</v>
      </c>
      <c r="AY364" s="254" t="s">
        <v>338</v>
      </c>
    </row>
    <row r="365" s="14" customFormat="1">
      <c r="A365" s="14"/>
      <c r="B365" s="244"/>
      <c r="C365" s="245"/>
      <c r="D365" s="235" t="s">
        <v>350</v>
      </c>
      <c r="E365" s="246" t="s">
        <v>19</v>
      </c>
      <c r="F365" s="247" t="s">
        <v>681</v>
      </c>
      <c r="G365" s="245"/>
      <c r="H365" s="248">
        <v>3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350</v>
      </c>
      <c r="AU365" s="254" t="s">
        <v>81</v>
      </c>
      <c r="AV365" s="14" t="s">
        <v>81</v>
      </c>
      <c r="AW365" s="14" t="s">
        <v>33</v>
      </c>
      <c r="AX365" s="14" t="s">
        <v>79</v>
      </c>
      <c r="AY365" s="254" t="s">
        <v>338</v>
      </c>
    </row>
    <row r="366" s="2" customFormat="1" ht="24.15" customHeight="1">
      <c r="A366" s="39"/>
      <c r="B366" s="40"/>
      <c r="C366" s="267" t="s">
        <v>682</v>
      </c>
      <c r="D366" s="267" t="s">
        <v>486</v>
      </c>
      <c r="E366" s="268" t="s">
        <v>683</v>
      </c>
      <c r="F366" s="269" t="s">
        <v>684</v>
      </c>
      <c r="G366" s="270" t="s">
        <v>586</v>
      </c>
      <c r="H366" s="271">
        <v>3</v>
      </c>
      <c r="I366" s="272"/>
      <c r="J366" s="273">
        <f>ROUND(I366*H366,2)</f>
        <v>0</v>
      </c>
      <c r="K366" s="269" t="s">
        <v>346</v>
      </c>
      <c r="L366" s="274"/>
      <c r="M366" s="275" t="s">
        <v>19</v>
      </c>
      <c r="N366" s="276" t="s">
        <v>43</v>
      </c>
      <c r="O366" s="85"/>
      <c r="P366" s="224">
        <f>O366*H366</f>
        <v>0</v>
      </c>
      <c r="Q366" s="224">
        <v>1.74</v>
      </c>
      <c r="R366" s="224">
        <f>Q366*H366</f>
        <v>5.2199999999999998</v>
      </c>
      <c r="S366" s="224">
        <v>0</v>
      </c>
      <c r="T366" s="225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26" t="s">
        <v>405</v>
      </c>
      <c r="AT366" s="226" t="s">
        <v>486</v>
      </c>
      <c r="AU366" s="226" t="s">
        <v>81</v>
      </c>
      <c r="AY366" s="18" t="s">
        <v>338</v>
      </c>
      <c r="BE366" s="227">
        <f>IF(N366="základní",J366,0)</f>
        <v>0</v>
      </c>
      <c r="BF366" s="227">
        <f>IF(N366="snížená",J366,0)</f>
        <v>0</v>
      </c>
      <c r="BG366" s="227">
        <f>IF(N366="zákl. přenesená",J366,0)</f>
        <v>0</v>
      </c>
      <c r="BH366" s="227">
        <f>IF(N366="sníž. přenesená",J366,0)</f>
        <v>0</v>
      </c>
      <c r="BI366" s="227">
        <f>IF(N366="nulová",J366,0)</f>
        <v>0</v>
      </c>
      <c r="BJ366" s="18" t="s">
        <v>79</v>
      </c>
      <c r="BK366" s="227">
        <f>ROUND(I366*H366,2)</f>
        <v>0</v>
      </c>
      <c r="BL366" s="18" t="s">
        <v>231</v>
      </c>
      <c r="BM366" s="226" t="s">
        <v>685</v>
      </c>
    </row>
    <row r="367" s="14" customFormat="1">
      <c r="A367" s="14"/>
      <c r="B367" s="244"/>
      <c r="C367" s="245"/>
      <c r="D367" s="235" t="s">
        <v>350</v>
      </c>
      <c r="E367" s="246" t="s">
        <v>19</v>
      </c>
      <c r="F367" s="247" t="s">
        <v>255</v>
      </c>
      <c r="G367" s="245"/>
      <c r="H367" s="248">
        <v>1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350</v>
      </c>
      <c r="AU367" s="254" t="s">
        <v>81</v>
      </c>
      <c r="AV367" s="14" t="s">
        <v>81</v>
      </c>
      <c r="AW367" s="14" t="s">
        <v>33</v>
      </c>
      <c r="AX367" s="14" t="s">
        <v>72</v>
      </c>
      <c r="AY367" s="254" t="s">
        <v>338</v>
      </c>
    </row>
    <row r="368" s="14" customFormat="1">
      <c r="A368" s="14"/>
      <c r="B368" s="244"/>
      <c r="C368" s="245"/>
      <c r="D368" s="235" t="s">
        <v>350</v>
      </c>
      <c r="E368" s="246" t="s">
        <v>19</v>
      </c>
      <c r="F368" s="247" t="s">
        <v>681</v>
      </c>
      <c r="G368" s="245"/>
      <c r="H368" s="248">
        <v>3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350</v>
      </c>
      <c r="AU368" s="254" t="s">
        <v>81</v>
      </c>
      <c r="AV368" s="14" t="s">
        <v>81</v>
      </c>
      <c r="AW368" s="14" t="s">
        <v>33</v>
      </c>
      <c r="AX368" s="14" t="s">
        <v>79</v>
      </c>
      <c r="AY368" s="254" t="s">
        <v>338</v>
      </c>
    </row>
    <row r="369" s="2" customFormat="1" ht="24.15" customHeight="1">
      <c r="A369" s="39"/>
      <c r="B369" s="40"/>
      <c r="C369" s="215" t="s">
        <v>686</v>
      </c>
      <c r="D369" s="215" t="s">
        <v>342</v>
      </c>
      <c r="E369" s="216" t="s">
        <v>687</v>
      </c>
      <c r="F369" s="217" t="s">
        <v>688</v>
      </c>
      <c r="G369" s="218" t="s">
        <v>586</v>
      </c>
      <c r="H369" s="219">
        <v>1</v>
      </c>
      <c r="I369" s="220"/>
      <c r="J369" s="221">
        <f>ROUND(I369*H369,2)</f>
        <v>0</v>
      </c>
      <c r="K369" s="217" t="s">
        <v>346</v>
      </c>
      <c r="L369" s="45"/>
      <c r="M369" s="222" t="s">
        <v>19</v>
      </c>
      <c r="N369" s="223" t="s">
        <v>43</v>
      </c>
      <c r="O369" s="85"/>
      <c r="P369" s="224">
        <f>O369*H369</f>
        <v>0</v>
      </c>
      <c r="Q369" s="224">
        <v>0.023939999999999999</v>
      </c>
      <c r="R369" s="224">
        <f>Q369*H369</f>
        <v>0.023939999999999999</v>
      </c>
      <c r="S369" s="224">
        <v>0</v>
      </c>
      <c r="T369" s="225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26" t="s">
        <v>231</v>
      </c>
      <c r="AT369" s="226" t="s">
        <v>342</v>
      </c>
      <c r="AU369" s="226" t="s">
        <v>81</v>
      </c>
      <c r="AY369" s="18" t="s">
        <v>338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18" t="s">
        <v>79</v>
      </c>
      <c r="BK369" s="227">
        <f>ROUND(I369*H369,2)</f>
        <v>0</v>
      </c>
      <c r="BL369" s="18" t="s">
        <v>231</v>
      </c>
      <c r="BM369" s="226" t="s">
        <v>689</v>
      </c>
    </row>
    <row r="370" s="2" customFormat="1">
      <c r="A370" s="39"/>
      <c r="B370" s="40"/>
      <c r="C370" s="41"/>
      <c r="D370" s="228" t="s">
        <v>348</v>
      </c>
      <c r="E370" s="41"/>
      <c r="F370" s="229" t="s">
        <v>690</v>
      </c>
      <c r="G370" s="41"/>
      <c r="H370" s="41"/>
      <c r="I370" s="230"/>
      <c r="J370" s="41"/>
      <c r="K370" s="41"/>
      <c r="L370" s="45"/>
      <c r="M370" s="231"/>
      <c r="N370" s="232"/>
      <c r="O370" s="85"/>
      <c r="P370" s="85"/>
      <c r="Q370" s="85"/>
      <c r="R370" s="85"/>
      <c r="S370" s="85"/>
      <c r="T370" s="86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T370" s="18" t="s">
        <v>348</v>
      </c>
      <c r="AU370" s="18" t="s">
        <v>81</v>
      </c>
    </row>
    <row r="371" s="14" customFormat="1">
      <c r="A371" s="14"/>
      <c r="B371" s="244"/>
      <c r="C371" s="245"/>
      <c r="D371" s="235" t="s">
        <v>350</v>
      </c>
      <c r="E371" s="246" t="s">
        <v>19</v>
      </c>
      <c r="F371" s="247" t="s">
        <v>255</v>
      </c>
      <c r="G371" s="245"/>
      <c r="H371" s="248">
        <v>1</v>
      </c>
      <c r="I371" s="249"/>
      <c r="J371" s="245"/>
      <c r="K371" s="245"/>
      <c r="L371" s="250"/>
      <c r="M371" s="251"/>
      <c r="N371" s="252"/>
      <c r="O371" s="252"/>
      <c r="P371" s="252"/>
      <c r="Q371" s="252"/>
      <c r="R371" s="252"/>
      <c r="S371" s="252"/>
      <c r="T371" s="253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4" t="s">
        <v>350</v>
      </c>
      <c r="AU371" s="254" t="s">
        <v>81</v>
      </c>
      <c r="AV371" s="14" t="s">
        <v>81</v>
      </c>
      <c r="AW371" s="14" t="s">
        <v>33</v>
      </c>
      <c r="AX371" s="14" t="s">
        <v>79</v>
      </c>
      <c r="AY371" s="254" t="s">
        <v>338</v>
      </c>
    </row>
    <row r="372" s="2" customFormat="1" ht="24.15" customHeight="1">
      <c r="A372" s="39"/>
      <c r="B372" s="40"/>
      <c r="C372" s="267" t="s">
        <v>691</v>
      </c>
      <c r="D372" s="267" t="s">
        <v>486</v>
      </c>
      <c r="E372" s="268" t="s">
        <v>692</v>
      </c>
      <c r="F372" s="269" t="s">
        <v>693</v>
      </c>
      <c r="G372" s="270" t="s">
        <v>586</v>
      </c>
      <c r="H372" s="271">
        <v>1</v>
      </c>
      <c r="I372" s="272"/>
      <c r="J372" s="273">
        <f>ROUND(I372*H372,2)</f>
        <v>0</v>
      </c>
      <c r="K372" s="269" t="s">
        <v>346</v>
      </c>
      <c r="L372" s="274"/>
      <c r="M372" s="275" t="s">
        <v>19</v>
      </c>
      <c r="N372" s="276" t="s">
        <v>43</v>
      </c>
      <c r="O372" s="85"/>
      <c r="P372" s="224">
        <f>O372*H372</f>
        <v>0</v>
      </c>
      <c r="Q372" s="224">
        <v>1.3799999999999999</v>
      </c>
      <c r="R372" s="224">
        <f>Q372*H372</f>
        <v>1.3799999999999999</v>
      </c>
      <c r="S372" s="224">
        <v>0</v>
      </c>
      <c r="T372" s="225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26" t="s">
        <v>405</v>
      </c>
      <c r="AT372" s="226" t="s">
        <v>486</v>
      </c>
      <c r="AU372" s="226" t="s">
        <v>81</v>
      </c>
      <c r="AY372" s="18" t="s">
        <v>338</v>
      </c>
      <c r="BE372" s="227">
        <f>IF(N372="základní",J372,0)</f>
        <v>0</v>
      </c>
      <c r="BF372" s="227">
        <f>IF(N372="snížená",J372,0)</f>
        <v>0</v>
      </c>
      <c r="BG372" s="227">
        <f>IF(N372="zákl. přenesená",J372,0)</f>
        <v>0</v>
      </c>
      <c r="BH372" s="227">
        <f>IF(N372="sníž. přenesená",J372,0)</f>
        <v>0</v>
      </c>
      <c r="BI372" s="227">
        <f>IF(N372="nulová",J372,0)</f>
        <v>0</v>
      </c>
      <c r="BJ372" s="18" t="s">
        <v>79</v>
      </c>
      <c r="BK372" s="227">
        <f>ROUND(I372*H372,2)</f>
        <v>0</v>
      </c>
      <c r="BL372" s="18" t="s">
        <v>231</v>
      </c>
      <c r="BM372" s="226" t="s">
        <v>694</v>
      </c>
    </row>
    <row r="373" s="14" customFormat="1">
      <c r="A373" s="14"/>
      <c r="B373" s="244"/>
      <c r="C373" s="245"/>
      <c r="D373" s="235" t="s">
        <v>350</v>
      </c>
      <c r="E373" s="246" t="s">
        <v>19</v>
      </c>
      <c r="F373" s="247" t="s">
        <v>255</v>
      </c>
      <c r="G373" s="245"/>
      <c r="H373" s="248">
        <v>1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350</v>
      </c>
      <c r="AU373" s="254" t="s">
        <v>81</v>
      </c>
      <c r="AV373" s="14" t="s">
        <v>81</v>
      </c>
      <c r="AW373" s="14" t="s">
        <v>33</v>
      </c>
      <c r="AX373" s="14" t="s">
        <v>79</v>
      </c>
      <c r="AY373" s="254" t="s">
        <v>338</v>
      </c>
    </row>
    <row r="374" s="12" customFormat="1" ht="20.88" customHeight="1">
      <c r="A374" s="12"/>
      <c r="B374" s="199"/>
      <c r="C374" s="200"/>
      <c r="D374" s="201" t="s">
        <v>71</v>
      </c>
      <c r="E374" s="213" t="s">
        <v>695</v>
      </c>
      <c r="F374" s="213" t="s">
        <v>696</v>
      </c>
      <c r="G374" s="200"/>
      <c r="H374" s="200"/>
      <c r="I374" s="203"/>
      <c r="J374" s="214">
        <f>BK374</f>
        <v>0</v>
      </c>
      <c r="K374" s="200"/>
      <c r="L374" s="205"/>
      <c r="M374" s="206"/>
      <c r="N374" s="207"/>
      <c r="O374" s="207"/>
      <c r="P374" s="208">
        <f>SUM(P375:P463)</f>
        <v>0</v>
      </c>
      <c r="Q374" s="207"/>
      <c r="R374" s="208">
        <f>SUM(R375:R463)</f>
        <v>87.911301000000009</v>
      </c>
      <c r="S374" s="207"/>
      <c r="T374" s="209">
        <f>SUM(T375:T463)</f>
        <v>0</v>
      </c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R374" s="210" t="s">
        <v>79</v>
      </c>
      <c r="AT374" s="211" t="s">
        <v>71</v>
      </c>
      <c r="AU374" s="211" t="s">
        <v>81</v>
      </c>
      <c r="AY374" s="210" t="s">
        <v>338</v>
      </c>
      <c r="BK374" s="212">
        <f>SUM(BK375:BK463)</f>
        <v>0</v>
      </c>
    </row>
    <row r="375" s="2" customFormat="1" ht="24.15" customHeight="1">
      <c r="A375" s="39"/>
      <c r="B375" s="40"/>
      <c r="C375" s="215" t="s">
        <v>697</v>
      </c>
      <c r="D375" s="215" t="s">
        <v>342</v>
      </c>
      <c r="E375" s="216" t="s">
        <v>698</v>
      </c>
      <c r="F375" s="217" t="s">
        <v>699</v>
      </c>
      <c r="G375" s="218" t="s">
        <v>572</v>
      </c>
      <c r="H375" s="219">
        <v>752.89999999999998</v>
      </c>
      <c r="I375" s="220"/>
      <c r="J375" s="221">
        <f>ROUND(I375*H375,2)</f>
        <v>0</v>
      </c>
      <c r="K375" s="217" t="s">
        <v>346</v>
      </c>
      <c r="L375" s="45"/>
      <c r="M375" s="222" t="s">
        <v>19</v>
      </c>
      <c r="N375" s="223" t="s">
        <v>43</v>
      </c>
      <c r="O375" s="85"/>
      <c r="P375" s="224">
        <f>O375*H375</f>
        <v>0</v>
      </c>
      <c r="Q375" s="224">
        <v>0</v>
      </c>
      <c r="R375" s="224">
        <f>Q375*H375</f>
        <v>0</v>
      </c>
      <c r="S375" s="224">
        <v>0</v>
      </c>
      <c r="T375" s="225">
        <f>S375*H375</f>
        <v>0</v>
      </c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R375" s="226" t="s">
        <v>231</v>
      </c>
      <c r="AT375" s="226" t="s">
        <v>342</v>
      </c>
      <c r="AU375" s="226" t="s">
        <v>241</v>
      </c>
      <c r="AY375" s="18" t="s">
        <v>338</v>
      </c>
      <c r="BE375" s="227">
        <f>IF(N375="základní",J375,0)</f>
        <v>0</v>
      </c>
      <c r="BF375" s="227">
        <f>IF(N375="snížená",J375,0)</f>
        <v>0</v>
      </c>
      <c r="BG375" s="227">
        <f>IF(N375="zákl. přenesená",J375,0)</f>
        <v>0</v>
      </c>
      <c r="BH375" s="227">
        <f>IF(N375="sníž. přenesená",J375,0)</f>
        <v>0</v>
      </c>
      <c r="BI375" s="227">
        <f>IF(N375="nulová",J375,0)</f>
        <v>0</v>
      </c>
      <c r="BJ375" s="18" t="s">
        <v>79</v>
      </c>
      <c r="BK375" s="227">
        <f>ROUND(I375*H375,2)</f>
        <v>0</v>
      </c>
      <c r="BL375" s="18" t="s">
        <v>231</v>
      </c>
      <c r="BM375" s="226" t="s">
        <v>700</v>
      </c>
    </row>
    <row r="376" s="2" customFormat="1">
      <c r="A376" s="39"/>
      <c r="B376" s="40"/>
      <c r="C376" s="41"/>
      <c r="D376" s="228" t="s">
        <v>348</v>
      </c>
      <c r="E376" s="41"/>
      <c r="F376" s="229" t="s">
        <v>701</v>
      </c>
      <c r="G376" s="41"/>
      <c r="H376" s="41"/>
      <c r="I376" s="230"/>
      <c r="J376" s="41"/>
      <c r="K376" s="41"/>
      <c r="L376" s="45"/>
      <c r="M376" s="231"/>
      <c r="N376" s="232"/>
      <c r="O376" s="85"/>
      <c r="P376" s="85"/>
      <c r="Q376" s="85"/>
      <c r="R376" s="85"/>
      <c r="S376" s="85"/>
      <c r="T376" s="86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T376" s="18" t="s">
        <v>348</v>
      </c>
      <c r="AU376" s="18" t="s">
        <v>241</v>
      </c>
    </row>
    <row r="377" s="14" customFormat="1">
      <c r="A377" s="14"/>
      <c r="B377" s="244"/>
      <c r="C377" s="245"/>
      <c r="D377" s="235" t="s">
        <v>350</v>
      </c>
      <c r="E377" s="246" t="s">
        <v>19</v>
      </c>
      <c r="F377" s="247" t="s">
        <v>294</v>
      </c>
      <c r="G377" s="245"/>
      <c r="H377" s="248">
        <v>752.89999999999998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350</v>
      </c>
      <c r="AU377" s="254" t="s">
        <v>241</v>
      </c>
      <c r="AV377" s="14" t="s">
        <v>81</v>
      </c>
      <c r="AW377" s="14" t="s">
        <v>33</v>
      </c>
      <c r="AX377" s="14" t="s">
        <v>79</v>
      </c>
      <c r="AY377" s="254" t="s">
        <v>338</v>
      </c>
    </row>
    <row r="378" s="2" customFormat="1" ht="24.15" customHeight="1">
      <c r="A378" s="39"/>
      <c r="B378" s="40"/>
      <c r="C378" s="215" t="s">
        <v>702</v>
      </c>
      <c r="D378" s="215" t="s">
        <v>342</v>
      </c>
      <c r="E378" s="216" t="s">
        <v>703</v>
      </c>
      <c r="F378" s="217" t="s">
        <v>704</v>
      </c>
      <c r="G378" s="218" t="s">
        <v>586</v>
      </c>
      <c r="H378" s="219">
        <v>21</v>
      </c>
      <c r="I378" s="220"/>
      <c r="J378" s="221">
        <f>ROUND(I378*H378,2)</f>
        <v>0</v>
      </c>
      <c r="K378" s="217" t="s">
        <v>346</v>
      </c>
      <c r="L378" s="45"/>
      <c r="M378" s="222" t="s">
        <v>19</v>
      </c>
      <c r="N378" s="223" t="s">
        <v>43</v>
      </c>
      <c r="O378" s="85"/>
      <c r="P378" s="224">
        <f>O378*H378</f>
        <v>0</v>
      </c>
      <c r="Q378" s="224">
        <v>0.41948000000000002</v>
      </c>
      <c r="R378" s="224">
        <f>Q378*H378</f>
        <v>8.8090799999999998</v>
      </c>
      <c r="S378" s="224">
        <v>0</v>
      </c>
      <c r="T378" s="225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26" t="s">
        <v>231</v>
      </c>
      <c r="AT378" s="226" t="s">
        <v>342</v>
      </c>
      <c r="AU378" s="226" t="s">
        <v>241</v>
      </c>
      <c r="AY378" s="18" t="s">
        <v>338</v>
      </c>
      <c r="BE378" s="227">
        <f>IF(N378="základní",J378,0)</f>
        <v>0</v>
      </c>
      <c r="BF378" s="227">
        <f>IF(N378="snížená",J378,0)</f>
        <v>0</v>
      </c>
      <c r="BG378" s="227">
        <f>IF(N378="zákl. přenesená",J378,0)</f>
        <v>0</v>
      </c>
      <c r="BH378" s="227">
        <f>IF(N378="sníž. přenesená",J378,0)</f>
        <v>0</v>
      </c>
      <c r="BI378" s="227">
        <f>IF(N378="nulová",J378,0)</f>
        <v>0</v>
      </c>
      <c r="BJ378" s="18" t="s">
        <v>79</v>
      </c>
      <c r="BK378" s="227">
        <f>ROUND(I378*H378,2)</f>
        <v>0</v>
      </c>
      <c r="BL378" s="18" t="s">
        <v>231</v>
      </c>
      <c r="BM378" s="226" t="s">
        <v>705</v>
      </c>
    </row>
    <row r="379" s="2" customFormat="1">
      <c r="A379" s="39"/>
      <c r="B379" s="40"/>
      <c r="C379" s="41"/>
      <c r="D379" s="228" t="s">
        <v>348</v>
      </c>
      <c r="E379" s="41"/>
      <c r="F379" s="229" t="s">
        <v>706</v>
      </c>
      <c r="G379" s="41"/>
      <c r="H379" s="41"/>
      <c r="I379" s="230"/>
      <c r="J379" s="41"/>
      <c r="K379" s="41"/>
      <c r="L379" s="45"/>
      <c r="M379" s="231"/>
      <c r="N379" s="232"/>
      <c r="O379" s="85"/>
      <c r="P379" s="85"/>
      <c r="Q379" s="85"/>
      <c r="R379" s="85"/>
      <c r="S379" s="85"/>
      <c r="T379" s="86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T379" s="18" t="s">
        <v>348</v>
      </c>
      <c r="AU379" s="18" t="s">
        <v>241</v>
      </c>
    </row>
    <row r="380" s="13" customFormat="1">
      <c r="A380" s="13"/>
      <c r="B380" s="233"/>
      <c r="C380" s="234"/>
      <c r="D380" s="235" t="s">
        <v>350</v>
      </c>
      <c r="E380" s="236" t="s">
        <v>19</v>
      </c>
      <c r="F380" s="237" t="s">
        <v>707</v>
      </c>
      <c r="G380" s="234"/>
      <c r="H380" s="236" t="s">
        <v>19</v>
      </c>
      <c r="I380" s="238"/>
      <c r="J380" s="234"/>
      <c r="K380" s="234"/>
      <c r="L380" s="239"/>
      <c r="M380" s="240"/>
      <c r="N380" s="241"/>
      <c r="O380" s="241"/>
      <c r="P380" s="241"/>
      <c r="Q380" s="241"/>
      <c r="R380" s="241"/>
      <c r="S380" s="241"/>
      <c r="T380" s="242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43" t="s">
        <v>350</v>
      </c>
      <c r="AU380" s="243" t="s">
        <v>241</v>
      </c>
      <c r="AV380" s="13" t="s">
        <v>79</v>
      </c>
      <c r="AW380" s="13" t="s">
        <v>33</v>
      </c>
      <c r="AX380" s="13" t="s">
        <v>72</v>
      </c>
      <c r="AY380" s="243" t="s">
        <v>338</v>
      </c>
    </row>
    <row r="381" s="14" customFormat="1">
      <c r="A381" s="14"/>
      <c r="B381" s="244"/>
      <c r="C381" s="245"/>
      <c r="D381" s="235" t="s">
        <v>350</v>
      </c>
      <c r="E381" s="246" t="s">
        <v>233</v>
      </c>
      <c r="F381" s="247" t="s">
        <v>81</v>
      </c>
      <c r="G381" s="245"/>
      <c r="H381" s="248">
        <v>2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350</v>
      </c>
      <c r="AU381" s="254" t="s">
        <v>241</v>
      </c>
      <c r="AV381" s="14" t="s">
        <v>81</v>
      </c>
      <c r="AW381" s="14" t="s">
        <v>33</v>
      </c>
      <c r="AX381" s="14" t="s">
        <v>72</v>
      </c>
      <c r="AY381" s="254" t="s">
        <v>338</v>
      </c>
    </row>
    <row r="382" s="13" customFormat="1">
      <c r="A382" s="13"/>
      <c r="B382" s="233"/>
      <c r="C382" s="234"/>
      <c r="D382" s="235" t="s">
        <v>350</v>
      </c>
      <c r="E382" s="236" t="s">
        <v>19</v>
      </c>
      <c r="F382" s="237" t="s">
        <v>708</v>
      </c>
      <c r="G382" s="234"/>
      <c r="H382" s="236" t="s">
        <v>19</v>
      </c>
      <c r="I382" s="238"/>
      <c r="J382" s="234"/>
      <c r="K382" s="234"/>
      <c r="L382" s="239"/>
      <c r="M382" s="240"/>
      <c r="N382" s="241"/>
      <c r="O382" s="241"/>
      <c r="P382" s="241"/>
      <c r="Q382" s="241"/>
      <c r="R382" s="241"/>
      <c r="S382" s="241"/>
      <c r="T382" s="242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43" t="s">
        <v>350</v>
      </c>
      <c r="AU382" s="243" t="s">
        <v>241</v>
      </c>
      <c r="AV382" s="13" t="s">
        <v>79</v>
      </c>
      <c r="AW382" s="13" t="s">
        <v>33</v>
      </c>
      <c r="AX382" s="13" t="s">
        <v>72</v>
      </c>
      <c r="AY382" s="243" t="s">
        <v>338</v>
      </c>
    </row>
    <row r="383" s="14" customFormat="1">
      <c r="A383" s="14"/>
      <c r="B383" s="244"/>
      <c r="C383" s="245"/>
      <c r="D383" s="235" t="s">
        <v>350</v>
      </c>
      <c r="E383" s="246" t="s">
        <v>235</v>
      </c>
      <c r="F383" s="247" t="s">
        <v>236</v>
      </c>
      <c r="G383" s="245"/>
      <c r="H383" s="248">
        <v>6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350</v>
      </c>
      <c r="AU383" s="254" t="s">
        <v>241</v>
      </c>
      <c r="AV383" s="14" t="s">
        <v>81</v>
      </c>
      <c r="AW383" s="14" t="s">
        <v>33</v>
      </c>
      <c r="AX383" s="14" t="s">
        <v>72</v>
      </c>
      <c r="AY383" s="254" t="s">
        <v>338</v>
      </c>
    </row>
    <row r="384" s="13" customFormat="1">
      <c r="A384" s="13"/>
      <c r="B384" s="233"/>
      <c r="C384" s="234"/>
      <c r="D384" s="235" t="s">
        <v>350</v>
      </c>
      <c r="E384" s="236" t="s">
        <v>19</v>
      </c>
      <c r="F384" s="237" t="s">
        <v>709</v>
      </c>
      <c r="G384" s="234"/>
      <c r="H384" s="236" t="s">
        <v>19</v>
      </c>
      <c r="I384" s="238"/>
      <c r="J384" s="234"/>
      <c r="K384" s="234"/>
      <c r="L384" s="239"/>
      <c r="M384" s="240"/>
      <c r="N384" s="241"/>
      <c r="O384" s="241"/>
      <c r="P384" s="241"/>
      <c r="Q384" s="241"/>
      <c r="R384" s="241"/>
      <c r="S384" s="241"/>
      <c r="T384" s="242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43" t="s">
        <v>350</v>
      </c>
      <c r="AU384" s="243" t="s">
        <v>241</v>
      </c>
      <c r="AV384" s="13" t="s">
        <v>79</v>
      </c>
      <c r="AW384" s="13" t="s">
        <v>33</v>
      </c>
      <c r="AX384" s="13" t="s">
        <v>72</v>
      </c>
      <c r="AY384" s="243" t="s">
        <v>338</v>
      </c>
    </row>
    <row r="385" s="14" customFormat="1">
      <c r="A385" s="14"/>
      <c r="B385" s="244"/>
      <c r="C385" s="245"/>
      <c r="D385" s="235" t="s">
        <v>350</v>
      </c>
      <c r="E385" s="246" t="s">
        <v>238</v>
      </c>
      <c r="F385" s="247" t="s">
        <v>239</v>
      </c>
      <c r="G385" s="245"/>
      <c r="H385" s="248">
        <v>5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350</v>
      </c>
      <c r="AU385" s="254" t="s">
        <v>241</v>
      </c>
      <c r="AV385" s="14" t="s">
        <v>81</v>
      </c>
      <c r="AW385" s="14" t="s">
        <v>33</v>
      </c>
      <c r="AX385" s="14" t="s">
        <v>72</v>
      </c>
      <c r="AY385" s="254" t="s">
        <v>338</v>
      </c>
    </row>
    <row r="386" s="13" customFormat="1">
      <c r="A386" s="13"/>
      <c r="B386" s="233"/>
      <c r="C386" s="234"/>
      <c r="D386" s="235" t="s">
        <v>350</v>
      </c>
      <c r="E386" s="236" t="s">
        <v>19</v>
      </c>
      <c r="F386" s="237" t="s">
        <v>710</v>
      </c>
      <c r="G386" s="234"/>
      <c r="H386" s="236" t="s">
        <v>19</v>
      </c>
      <c r="I386" s="238"/>
      <c r="J386" s="234"/>
      <c r="K386" s="234"/>
      <c r="L386" s="239"/>
      <c r="M386" s="240"/>
      <c r="N386" s="241"/>
      <c r="O386" s="241"/>
      <c r="P386" s="241"/>
      <c r="Q386" s="241"/>
      <c r="R386" s="241"/>
      <c r="S386" s="241"/>
      <c r="T386" s="242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43" t="s">
        <v>350</v>
      </c>
      <c r="AU386" s="243" t="s">
        <v>241</v>
      </c>
      <c r="AV386" s="13" t="s">
        <v>79</v>
      </c>
      <c r="AW386" s="13" t="s">
        <v>33</v>
      </c>
      <c r="AX386" s="13" t="s">
        <v>72</v>
      </c>
      <c r="AY386" s="243" t="s">
        <v>338</v>
      </c>
    </row>
    <row r="387" s="14" customFormat="1">
      <c r="A387" s="14"/>
      <c r="B387" s="244"/>
      <c r="C387" s="245"/>
      <c r="D387" s="235" t="s">
        <v>350</v>
      </c>
      <c r="E387" s="246" t="s">
        <v>240</v>
      </c>
      <c r="F387" s="247" t="s">
        <v>241</v>
      </c>
      <c r="G387" s="245"/>
      <c r="H387" s="248">
        <v>3</v>
      </c>
      <c r="I387" s="249"/>
      <c r="J387" s="245"/>
      <c r="K387" s="245"/>
      <c r="L387" s="250"/>
      <c r="M387" s="251"/>
      <c r="N387" s="252"/>
      <c r="O387" s="252"/>
      <c r="P387" s="252"/>
      <c r="Q387" s="252"/>
      <c r="R387" s="252"/>
      <c r="S387" s="252"/>
      <c r="T387" s="253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4" t="s">
        <v>350</v>
      </c>
      <c r="AU387" s="254" t="s">
        <v>241</v>
      </c>
      <c r="AV387" s="14" t="s">
        <v>81</v>
      </c>
      <c r="AW387" s="14" t="s">
        <v>33</v>
      </c>
      <c r="AX387" s="14" t="s">
        <v>72</v>
      </c>
      <c r="AY387" s="254" t="s">
        <v>338</v>
      </c>
    </row>
    <row r="388" s="13" customFormat="1">
      <c r="A388" s="13"/>
      <c r="B388" s="233"/>
      <c r="C388" s="234"/>
      <c r="D388" s="235" t="s">
        <v>350</v>
      </c>
      <c r="E388" s="236" t="s">
        <v>19</v>
      </c>
      <c r="F388" s="237" t="s">
        <v>711</v>
      </c>
      <c r="G388" s="234"/>
      <c r="H388" s="236" t="s">
        <v>19</v>
      </c>
      <c r="I388" s="238"/>
      <c r="J388" s="234"/>
      <c r="K388" s="234"/>
      <c r="L388" s="239"/>
      <c r="M388" s="240"/>
      <c r="N388" s="241"/>
      <c r="O388" s="241"/>
      <c r="P388" s="241"/>
      <c r="Q388" s="241"/>
      <c r="R388" s="241"/>
      <c r="S388" s="241"/>
      <c r="T388" s="242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43" t="s">
        <v>350</v>
      </c>
      <c r="AU388" s="243" t="s">
        <v>241</v>
      </c>
      <c r="AV388" s="13" t="s">
        <v>79</v>
      </c>
      <c r="AW388" s="13" t="s">
        <v>33</v>
      </c>
      <c r="AX388" s="13" t="s">
        <v>72</v>
      </c>
      <c r="AY388" s="243" t="s">
        <v>338</v>
      </c>
    </row>
    <row r="389" s="14" customFormat="1">
      <c r="A389" s="14"/>
      <c r="B389" s="244"/>
      <c r="C389" s="245"/>
      <c r="D389" s="235" t="s">
        <v>350</v>
      </c>
      <c r="E389" s="246" t="s">
        <v>230</v>
      </c>
      <c r="F389" s="247" t="s">
        <v>231</v>
      </c>
      <c r="G389" s="245"/>
      <c r="H389" s="248">
        <v>4</v>
      </c>
      <c r="I389" s="249"/>
      <c r="J389" s="245"/>
      <c r="K389" s="245"/>
      <c r="L389" s="250"/>
      <c r="M389" s="251"/>
      <c r="N389" s="252"/>
      <c r="O389" s="252"/>
      <c r="P389" s="252"/>
      <c r="Q389" s="252"/>
      <c r="R389" s="252"/>
      <c r="S389" s="252"/>
      <c r="T389" s="253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4" t="s">
        <v>350</v>
      </c>
      <c r="AU389" s="254" t="s">
        <v>241</v>
      </c>
      <c r="AV389" s="14" t="s">
        <v>81</v>
      </c>
      <c r="AW389" s="14" t="s">
        <v>33</v>
      </c>
      <c r="AX389" s="14" t="s">
        <v>72</v>
      </c>
      <c r="AY389" s="254" t="s">
        <v>338</v>
      </c>
    </row>
    <row r="390" s="13" customFormat="1">
      <c r="A390" s="13"/>
      <c r="B390" s="233"/>
      <c r="C390" s="234"/>
      <c r="D390" s="235" t="s">
        <v>350</v>
      </c>
      <c r="E390" s="236" t="s">
        <v>19</v>
      </c>
      <c r="F390" s="237" t="s">
        <v>712</v>
      </c>
      <c r="G390" s="234"/>
      <c r="H390" s="236" t="s">
        <v>19</v>
      </c>
      <c r="I390" s="238"/>
      <c r="J390" s="234"/>
      <c r="K390" s="234"/>
      <c r="L390" s="239"/>
      <c r="M390" s="240"/>
      <c r="N390" s="241"/>
      <c r="O390" s="241"/>
      <c r="P390" s="241"/>
      <c r="Q390" s="241"/>
      <c r="R390" s="241"/>
      <c r="S390" s="241"/>
      <c r="T390" s="242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43" t="s">
        <v>350</v>
      </c>
      <c r="AU390" s="243" t="s">
        <v>241</v>
      </c>
      <c r="AV390" s="13" t="s">
        <v>79</v>
      </c>
      <c r="AW390" s="13" t="s">
        <v>33</v>
      </c>
      <c r="AX390" s="13" t="s">
        <v>72</v>
      </c>
      <c r="AY390" s="243" t="s">
        <v>338</v>
      </c>
    </row>
    <row r="391" s="14" customFormat="1">
      <c r="A391" s="14"/>
      <c r="B391" s="244"/>
      <c r="C391" s="245"/>
      <c r="D391" s="235" t="s">
        <v>350</v>
      </c>
      <c r="E391" s="246" t="s">
        <v>242</v>
      </c>
      <c r="F391" s="247" t="s">
        <v>72</v>
      </c>
      <c r="G391" s="245"/>
      <c r="H391" s="248">
        <v>0</v>
      </c>
      <c r="I391" s="249"/>
      <c r="J391" s="245"/>
      <c r="K391" s="245"/>
      <c r="L391" s="250"/>
      <c r="M391" s="251"/>
      <c r="N391" s="252"/>
      <c r="O391" s="252"/>
      <c r="P391" s="252"/>
      <c r="Q391" s="252"/>
      <c r="R391" s="252"/>
      <c r="S391" s="252"/>
      <c r="T391" s="253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4" t="s">
        <v>350</v>
      </c>
      <c r="AU391" s="254" t="s">
        <v>241</v>
      </c>
      <c r="AV391" s="14" t="s">
        <v>81</v>
      </c>
      <c r="AW391" s="14" t="s">
        <v>33</v>
      </c>
      <c r="AX391" s="14" t="s">
        <v>72</v>
      </c>
      <c r="AY391" s="254" t="s">
        <v>338</v>
      </c>
    </row>
    <row r="392" s="13" customFormat="1">
      <c r="A392" s="13"/>
      <c r="B392" s="233"/>
      <c r="C392" s="234"/>
      <c r="D392" s="235" t="s">
        <v>350</v>
      </c>
      <c r="E392" s="236" t="s">
        <v>19</v>
      </c>
      <c r="F392" s="237" t="s">
        <v>713</v>
      </c>
      <c r="G392" s="234"/>
      <c r="H392" s="236" t="s">
        <v>19</v>
      </c>
      <c r="I392" s="238"/>
      <c r="J392" s="234"/>
      <c r="K392" s="234"/>
      <c r="L392" s="239"/>
      <c r="M392" s="240"/>
      <c r="N392" s="241"/>
      <c r="O392" s="241"/>
      <c r="P392" s="241"/>
      <c r="Q392" s="241"/>
      <c r="R392" s="241"/>
      <c r="S392" s="241"/>
      <c r="T392" s="242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43" t="s">
        <v>350</v>
      </c>
      <c r="AU392" s="243" t="s">
        <v>241</v>
      </c>
      <c r="AV392" s="13" t="s">
        <v>79</v>
      </c>
      <c r="AW392" s="13" t="s">
        <v>33</v>
      </c>
      <c r="AX392" s="13" t="s">
        <v>72</v>
      </c>
      <c r="AY392" s="243" t="s">
        <v>338</v>
      </c>
    </row>
    <row r="393" s="14" customFormat="1">
      <c r="A393" s="14"/>
      <c r="B393" s="244"/>
      <c r="C393" s="245"/>
      <c r="D393" s="235" t="s">
        <v>350</v>
      </c>
      <c r="E393" s="246" t="s">
        <v>243</v>
      </c>
      <c r="F393" s="247" t="s">
        <v>79</v>
      </c>
      <c r="G393" s="245"/>
      <c r="H393" s="248">
        <v>1</v>
      </c>
      <c r="I393" s="249"/>
      <c r="J393" s="245"/>
      <c r="K393" s="245"/>
      <c r="L393" s="250"/>
      <c r="M393" s="251"/>
      <c r="N393" s="252"/>
      <c r="O393" s="252"/>
      <c r="P393" s="252"/>
      <c r="Q393" s="252"/>
      <c r="R393" s="252"/>
      <c r="S393" s="252"/>
      <c r="T393" s="253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4" t="s">
        <v>350</v>
      </c>
      <c r="AU393" s="254" t="s">
        <v>241</v>
      </c>
      <c r="AV393" s="14" t="s">
        <v>81</v>
      </c>
      <c r="AW393" s="14" t="s">
        <v>33</v>
      </c>
      <c r="AX393" s="14" t="s">
        <v>72</v>
      </c>
      <c r="AY393" s="254" t="s">
        <v>338</v>
      </c>
    </row>
    <row r="394" s="13" customFormat="1">
      <c r="A394" s="13"/>
      <c r="B394" s="233"/>
      <c r="C394" s="234"/>
      <c r="D394" s="235" t="s">
        <v>350</v>
      </c>
      <c r="E394" s="236" t="s">
        <v>19</v>
      </c>
      <c r="F394" s="237" t="s">
        <v>714</v>
      </c>
      <c r="G394" s="234"/>
      <c r="H394" s="236" t="s">
        <v>19</v>
      </c>
      <c r="I394" s="238"/>
      <c r="J394" s="234"/>
      <c r="K394" s="234"/>
      <c r="L394" s="239"/>
      <c r="M394" s="240"/>
      <c r="N394" s="241"/>
      <c r="O394" s="241"/>
      <c r="P394" s="241"/>
      <c r="Q394" s="241"/>
      <c r="R394" s="241"/>
      <c r="S394" s="241"/>
      <c r="T394" s="242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3" t="s">
        <v>350</v>
      </c>
      <c r="AU394" s="243" t="s">
        <v>241</v>
      </c>
      <c r="AV394" s="13" t="s">
        <v>79</v>
      </c>
      <c r="AW394" s="13" t="s">
        <v>33</v>
      </c>
      <c r="AX394" s="13" t="s">
        <v>72</v>
      </c>
      <c r="AY394" s="243" t="s">
        <v>338</v>
      </c>
    </row>
    <row r="395" s="14" customFormat="1">
      <c r="A395" s="14"/>
      <c r="B395" s="244"/>
      <c r="C395" s="245"/>
      <c r="D395" s="235" t="s">
        <v>350</v>
      </c>
      <c r="E395" s="246" t="s">
        <v>244</v>
      </c>
      <c r="F395" s="247" t="s">
        <v>72</v>
      </c>
      <c r="G395" s="245"/>
      <c r="H395" s="248">
        <v>0</v>
      </c>
      <c r="I395" s="249"/>
      <c r="J395" s="245"/>
      <c r="K395" s="245"/>
      <c r="L395" s="250"/>
      <c r="M395" s="251"/>
      <c r="N395" s="252"/>
      <c r="O395" s="252"/>
      <c r="P395" s="252"/>
      <c r="Q395" s="252"/>
      <c r="R395" s="252"/>
      <c r="S395" s="252"/>
      <c r="T395" s="253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4" t="s">
        <v>350</v>
      </c>
      <c r="AU395" s="254" t="s">
        <v>241</v>
      </c>
      <c r="AV395" s="14" t="s">
        <v>81</v>
      </c>
      <c r="AW395" s="14" t="s">
        <v>33</v>
      </c>
      <c r="AX395" s="14" t="s">
        <v>72</v>
      </c>
      <c r="AY395" s="254" t="s">
        <v>338</v>
      </c>
    </row>
    <row r="396" s="15" customFormat="1">
      <c r="A396" s="15"/>
      <c r="B396" s="255"/>
      <c r="C396" s="256"/>
      <c r="D396" s="235" t="s">
        <v>350</v>
      </c>
      <c r="E396" s="257" t="s">
        <v>245</v>
      </c>
      <c r="F396" s="258" t="s">
        <v>363</v>
      </c>
      <c r="G396" s="256"/>
      <c r="H396" s="259">
        <v>21</v>
      </c>
      <c r="I396" s="260"/>
      <c r="J396" s="256"/>
      <c r="K396" s="256"/>
      <c r="L396" s="261"/>
      <c r="M396" s="262"/>
      <c r="N396" s="263"/>
      <c r="O396" s="263"/>
      <c r="P396" s="263"/>
      <c r="Q396" s="263"/>
      <c r="R396" s="263"/>
      <c r="S396" s="263"/>
      <c r="T396" s="264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T396" s="265" t="s">
        <v>350</v>
      </c>
      <c r="AU396" s="265" t="s">
        <v>241</v>
      </c>
      <c r="AV396" s="15" t="s">
        <v>231</v>
      </c>
      <c r="AW396" s="15" t="s">
        <v>33</v>
      </c>
      <c r="AX396" s="15" t="s">
        <v>79</v>
      </c>
      <c r="AY396" s="265" t="s">
        <v>338</v>
      </c>
    </row>
    <row r="397" s="2" customFormat="1" ht="24.15" customHeight="1">
      <c r="A397" s="39"/>
      <c r="B397" s="40"/>
      <c r="C397" s="267" t="s">
        <v>715</v>
      </c>
      <c r="D397" s="267" t="s">
        <v>486</v>
      </c>
      <c r="E397" s="268" t="s">
        <v>716</v>
      </c>
      <c r="F397" s="269" t="s">
        <v>717</v>
      </c>
      <c r="G397" s="270" t="s">
        <v>586</v>
      </c>
      <c r="H397" s="271">
        <v>21</v>
      </c>
      <c r="I397" s="272"/>
      <c r="J397" s="273">
        <f>ROUND(I397*H397,2)</f>
        <v>0</v>
      </c>
      <c r="K397" s="269" t="s">
        <v>346</v>
      </c>
      <c r="L397" s="274"/>
      <c r="M397" s="275" t="s">
        <v>19</v>
      </c>
      <c r="N397" s="276" t="s">
        <v>43</v>
      </c>
      <c r="O397" s="85"/>
      <c r="P397" s="224">
        <f>O397*H397</f>
        <v>0</v>
      </c>
      <c r="Q397" s="224">
        <v>0.002</v>
      </c>
      <c r="R397" s="224">
        <f>Q397*H397</f>
        <v>0.042000000000000003</v>
      </c>
      <c r="S397" s="224">
        <v>0</v>
      </c>
      <c r="T397" s="225">
        <f>S397*H397</f>
        <v>0</v>
      </c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R397" s="226" t="s">
        <v>405</v>
      </c>
      <c r="AT397" s="226" t="s">
        <v>486</v>
      </c>
      <c r="AU397" s="226" t="s">
        <v>241</v>
      </c>
      <c r="AY397" s="18" t="s">
        <v>338</v>
      </c>
      <c r="BE397" s="227">
        <f>IF(N397="základní",J397,0)</f>
        <v>0</v>
      </c>
      <c r="BF397" s="227">
        <f>IF(N397="snížená",J397,0)</f>
        <v>0</v>
      </c>
      <c r="BG397" s="227">
        <f>IF(N397="zákl. přenesená",J397,0)</f>
        <v>0</v>
      </c>
      <c r="BH397" s="227">
        <f>IF(N397="sníž. přenesená",J397,0)</f>
        <v>0</v>
      </c>
      <c r="BI397" s="227">
        <f>IF(N397="nulová",J397,0)</f>
        <v>0</v>
      </c>
      <c r="BJ397" s="18" t="s">
        <v>79</v>
      </c>
      <c r="BK397" s="227">
        <f>ROUND(I397*H397,2)</f>
        <v>0</v>
      </c>
      <c r="BL397" s="18" t="s">
        <v>231</v>
      </c>
      <c r="BM397" s="226" t="s">
        <v>718</v>
      </c>
    </row>
    <row r="398" s="14" customFormat="1">
      <c r="A398" s="14"/>
      <c r="B398" s="244"/>
      <c r="C398" s="245"/>
      <c r="D398" s="235" t="s">
        <v>350</v>
      </c>
      <c r="E398" s="246" t="s">
        <v>19</v>
      </c>
      <c r="F398" s="247" t="s">
        <v>245</v>
      </c>
      <c r="G398" s="245"/>
      <c r="H398" s="248">
        <v>21</v>
      </c>
      <c r="I398" s="249"/>
      <c r="J398" s="245"/>
      <c r="K398" s="245"/>
      <c r="L398" s="250"/>
      <c r="M398" s="251"/>
      <c r="N398" s="252"/>
      <c r="O398" s="252"/>
      <c r="P398" s="252"/>
      <c r="Q398" s="252"/>
      <c r="R398" s="252"/>
      <c r="S398" s="252"/>
      <c r="T398" s="253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4" t="s">
        <v>350</v>
      </c>
      <c r="AU398" s="254" t="s">
        <v>241</v>
      </c>
      <c r="AV398" s="14" t="s">
        <v>81</v>
      </c>
      <c r="AW398" s="14" t="s">
        <v>33</v>
      </c>
      <c r="AX398" s="14" t="s">
        <v>79</v>
      </c>
      <c r="AY398" s="254" t="s">
        <v>338</v>
      </c>
    </row>
    <row r="399" s="2" customFormat="1" ht="16.5" customHeight="1">
      <c r="A399" s="39"/>
      <c r="B399" s="40"/>
      <c r="C399" s="267" t="s">
        <v>719</v>
      </c>
      <c r="D399" s="267" t="s">
        <v>486</v>
      </c>
      <c r="E399" s="268" t="s">
        <v>720</v>
      </c>
      <c r="F399" s="269" t="s">
        <v>721</v>
      </c>
      <c r="G399" s="270" t="s">
        <v>586</v>
      </c>
      <c r="H399" s="271">
        <v>21</v>
      </c>
      <c r="I399" s="272"/>
      <c r="J399" s="273">
        <f>ROUND(I399*H399,2)</f>
        <v>0</v>
      </c>
      <c r="K399" s="269" t="s">
        <v>19</v>
      </c>
      <c r="L399" s="274"/>
      <c r="M399" s="275" t="s">
        <v>19</v>
      </c>
      <c r="N399" s="276" t="s">
        <v>43</v>
      </c>
      <c r="O399" s="85"/>
      <c r="P399" s="224">
        <f>O399*H399</f>
        <v>0</v>
      </c>
      <c r="Q399" s="224">
        <v>1.4099999999999999</v>
      </c>
      <c r="R399" s="224">
        <f>Q399*H399</f>
        <v>29.609999999999999</v>
      </c>
      <c r="S399" s="224">
        <v>0</v>
      </c>
      <c r="T399" s="225">
        <f>S399*H399</f>
        <v>0</v>
      </c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R399" s="226" t="s">
        <v>405</v>
      </c>
      <c r="AT399" s="226" t="s">
        <v>486</v>
      </c>
      <c r="AU399" s="226" t="s">
        <v>241</v>
      </c>
      <c r="AY399" s="18" t="s">
        <v>338</v>
      </c>
      <c r="BE399" s="227">
        <f>IF(N399="základní",J399,0)</f>
        <v>0</v>
      </c>
      <c r="BF399" s="227">
        <f>IF(N399="snížená",J399,0)</f>
        <v>0</v>
      </c>
      <c r="BG399" s="227">
        <f>IF(N399="zákl. přenesená",J399,0)</f>
        <v>0</v>
      </c>
      <c r="BH399" s="227">
        <f>IF(N399="sníž. přenesená",J399,0)</f>
        <v>0</v>
      </c>
      <c r="BI399" s="227">
        <f>IF(N399="nulová",J399,0)</f>
        <v>0</v>
      </c>
      <c r="BJ399" s="18" t="s">
        <v>79</v>
      </c>
      <c r="BK399" s="227">
        <f>ROUND(I399*H399,2)</f>
        <v>0</v>
      </c>
      <c r="BL399" s="18" t="s">
        <v>231</v>
      </c>
      <c r="BM399" s="226" t="s">
        <v>722</v>
      </c>
    </row>
    <row r="400" s="14" customFormat="1">
      <c r="A400" s="14"/>
      <c r="B400" s="244"/>
      <c r="C400" s="245"/>
      <c r="D400" s="235" t="s">
        <v>350</v>
      </c>
      <c r="E400" s="246" t="s">
        <v>19</v>
      </c>
      <c r="F400" s="247" t="s">
        <v>245</v>
      </c>
      <c r="G400" s="245"/>
      <c r="H400" s="248">
        <v>21</v>
      </c>
      <c r="I400" s="249"/>
      <c r="J400" s="245"/>
      <c r="K400" s="245"/>
      <c r="L400" s="250"/>
      <c r="M400" s="251"/>
      <c r="N400" s="252"/>
      <c r="O400" s="252"/>
      <c r="P400" s="252"/>
      <c r="Q400" s="252"/>
      <c r="R400" s="252"/>
      <c r="S400" s="252"/>
      <c r="T400" s="253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4" t="s">
        <v>350</v>
      </c>
      <c r="AU400" s="254" t="s">
        <v>241</v>
      </c>
      <c r="AV400" s="14" t="s">
        <v>81</v>
      </c>
      <c r="AW400" s="14" t="s">
        <v>33</v>
      </c>
      <c r="AX400" s="14" t="s">
        <v>79</v>
      </c>
      <c r="AY400" s="254" t="s">
        <v>338</v>
      </c>
    </row>
    <row r="401" s="2" customFormat="1" ht="24.15" customHeight="1">
      <c r="A401" s="39"/>
      <c r="B401" s="40"/>
      <c r="C401" s="215" t="s">
        <v>723</v>
      </c>
      <c r="D401" s="215" t="s">
        <v>342</v>
      </c>
      <c r="E401" s="216" t="s">
        <v>724</v>
      </c>
      <c r="F401" s="217" t="s">
        <v>725</v>
      </c>
      <c r="G401" s="218" t="s">
        <v>586</v>
      </c>
      <c r="H401" s="219">
        <v>21</v>
      </c>
      <c r="I401" s="220"/>
      <c r="J401" s="221">
        <f>ROUND(I401*H401,2)</f>
        <v>0</v>
      </c>
      <c r="K401" s="217" t="s">
        <v>346</v>
      </c>
      <c r="L401" s="45"/>
      <c r="M401" s="222" t="s">
        <v>19</v>
      </c>
      <c r="N401" s="223" t="s">
        <v>43</v>
      </c>
      <c r="O401" s="85"/>
      <c r="P401" s="224">
        <f>O401*H401</f>
        <v>0</v>
      </c>
      <c r="Q401" s="224">
        <v>0.0098899999999999995</v>
      </c>
      <c r="R401" s="224">
        <f>Q401*H401</f>
        <v>0.20768999999999999</v>
      </c>
      <c r="S401" s="224">
        <v>0</v>
      </c>
      <c r="T401" s="225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26" t="s">
        <v>231</v>
      </c>
      <c r="AT401" s="226" t="s">
        <v>342</v>
      </c>
      <c r="AU401" s="226" t="s">
        <v>241</v>
      </c>
      <c r="AY401" s="18" t="s">
        <v>338</v>
      </c>
      <c r="BE401" s="227">
        <f>IF(N401="základní",J401,0)</f>
        <v>0</v>
      </c>
      <c r="BF401" s="227">
        <f>IF(N401="snížená",J401,0)</f>
        <v>0</v>
      </c>
      <c r="BG401" s="227">
        <f>IF(N401="zákl. přenesená",J401,0)</f>
        <v>0</v>
      </c>
      <c r="BH401" s="227">
        <f>IF(N401="sníž. přenesená",J401,0)</f>
        <v>0</v>
      </c>
      <c r="BI401" s="227">
        <f>IF(N401="nulová",J401,0)</f>
        <v>0</v>
      </c>
      <c r="BJ401" s="18" t="s">
        <v>79</v>
      </c>
      <c r="BK401" s="227">
        <f>ROUND(I401*H401,2)</f>
        <v>0</v>
      </c>
      <c r="BL401" s="18" t="s">
        <v>231</v>
      </c>
      <c r="BM401" s="226" t="s">
        <v>726</v>
      </c>
    </row>
    <row r="402" s="2" customFormat="1">
      <c r="A402" s="39"/>
      <c r="B402" s="40"/>
      <c r="C402" s="41"/>
      <c r="D402" s="228" t="s">
        <v>348</v>
      </c>
      <c r="E402" s="41"/>
      <c r="F402" s="229" t="s">
        <v>727</v>
      </c>
      <c r="G402" s="41"/>
      <c r="H402" s="41"/>
      <c r="I402" s="230"/>
      <c r="J402" s="41"/>
      <c r="K402" s="41"/>
      <c r="L402" s="45"/>
      <c r="M402" s="231"/>
      <c r="N402" s="232"/>
      <c r="O402" s="85"/>
      <c r="P402" s="85"/>
      <c r="Q402" s="85"/>
      <c r="R402" s="85"/>
      <c r="S402" s="85"/>
      <c r="T402" s="86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T402" s="18" t="s">
        <v>348</v>
      </c>
      <c r="AU402" s="18" t="s">
        <v>241</v>
      </c>
    </row>
    <row r="403" s="14" customFormat="1">
      <c r="A403" s="14"/>
      <c r="B403" s="244"/>
      <c r="C403" s="245"/>
      <c r="D403" s="235" t="s">
        <v>350</v>
      </c>
      <c r="E403" s="246" t="s">
        <v>19</v>
      </c>
      <c r="F403" s="247" t="s">
        <v>233</v>
      </c>
      <c r="G403" s="245"/>
      <c r="H403" s="248">
        <v>2</v>
      </c>
      <c r="I403" s="249"/>
      <c r="J403" s="245"/>
      <c r="K403" s="245"/>
      <c r="L403" s="250"/>
      <c r="M403" s="251"/>
      <c r="N403" s="252"/>
      <c r="O403" s="252"/>
      <c r="P403" s="252"/>
      <c r="Q403" s="252"/>
      <c r="R403" s="252"/>
      <c r="S403" s="252"/>
      <c r="T403" s="253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4" t="s">
        <v>350</v>
      </c>
      <c r="AU403" s="254" t="s">
        <v>241</v>
      </c>
      <c r="AV403" s="14" t="s">
        <v>81</v>
      </c>
      <c r="AW403" s="14" t="s">
        <v>33</v>
      </c>
      <c r="AX403" s="14" t="s">
        <v>72</v>
      </c>
      <c r="AY403" s="254" t="s">
        <v>338</v>
      </c>
    </row>
    <row r="404" s="14" customFormat="1">
      <c r="A404" s="14"/>
      <c r="B404" s="244"/>
      <c r="C404" s="245"/>
      <c r="D404" s="235" t="s">
        <v>350</v>
      </c>
      <c r="E404" s="246" t="s">
        <v>19</v>
      </c>
      <c r="F404" s="247" t="s">
        <v>235</v>
      </c>
      <c r="G404" s="245"/>
      <c r="H404" s="248">
        <v>6</v>
      </c>
      <c r="I404" s="249"/>
      <c r="J404" s="245"/>
      <c r="K404" s="245"/>
      <c r="L404" s="250"/>
      <c r="M404" s="251"/>
      <c r="N404" s="252"/>
      <c r="O404" s="252"/>
      <c r="P404" s="252"/>
      <c r="Q404" s="252"/>
      <c r="R404" s="252"/>
      <c r="S404" s="252"/>
      <c r="T404" s="253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4" t="s">
        <v>350</v>
      </c>
      <c r="AU404" s="254" t="s">
        <v>241</v>
      </c>
      <c r="AV404" s="14" t="s">
        <v>81</v>
      </c>
      <c r="AW404" s="14" t="s">
        <v>33</v>
      </c>
      <c r="AX404" s="14" t="s">
        <v>72</v>
      </c>
      <c r="AY404" s="254" t="s">
        <v>338</v>
      </c>
    </row>
    <row r="405" s="14" customFormat="1">
      <c r="A405" s="14"/>
      <c r="B405" s="244"/>
      <c r="C405" s="245"/>
      <c r="D405" s="235" t="s">
        <v>350</v>
      </c>
      <c r="E405" s="246" t="s">
        <v>19</v>
      </c>
      <c r="F405" s="247" t="s">
        <v>238</v>
      </c>
      <c r="G405" s="245"/>
      <c r="H405" s="248">
        <v>5</v>
      </c>
      <c r="I405" s="249"/>
      <c r="J405" s="245"/>
      <c r="K405" s="245"/>
      <c r="L405" s="250"/>
      <c r="M405" s="251"/>
      <c r="N405" s="252"/>
      <c r="O405" s="252"/>
      <c r="P405" s="252"/>
      <c r="Q405" s="252"/>
      <c r="R405" s="252"/>
      <c r="S405" s="252"/>
      <c r="T405" s="253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4" t="s">
        <v>350</v>
      </c>
      <c r="AU405" s="254" t="s">
        <v>241</v>
      </c>
      <c r="AV405" s="14" t="s">
        <v>81</v>
      </c>
      <c r="AW405" s="14" t="s">
        <v>33</v>
      </c>
      <c r="AX405" s="14" t="s">
        <v>72</v>
      </c>
      <c r="AY405" s="254" t="s">
        <v>338</v>
      </c>
    </row>
    <row r="406" s="14" customFormat="1">
      <c r="A406" s="14"/>
      <c r="B406" s="244"/>
      <c r="C406" s="245"/>
      <c r="D406" s="235" t="s">
        <v>350</v>
      </c>
      <c r="E406" s="246" t="s">
        <v>19</v>
      </c>
      <c r="F406" s="247" t="s">
        <v>240</v>
      </c>
      <c r="G406" s="245"/>
      <c r="H406" s="248">
        <v>3</v>
      </c>
      <c r="I406" s="249"/>
      <c r="J406" s="245"/>
      <c r="K406" s="245"/>
      <c r="L406" s="250"/>
      <c r="M406" s="251"/>
      <c r="N406" s="252"/>
      <c r="O406" s="252"/>
      <c r="P406" s="252"/>
      <c r="Q406" s="252"/>
      <c r="R406" s="252"/>
      <c r="S406" s="252"/>
      <c r="T406" s="253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54" t="s">
        <v>350</v>
      </c>
      <c r="AU406" s="254" t="s">
        <v>241</v>
      </c>
      <c r="AV406" s="14" t="s">
        <v>81</v>
      </c>
      <c r="AW406" s="14" t="s">
        <v>33</v>
      </c>
      <c r="AX406" s="14" t="s">
        <v>72</v>
      </c>
      <c r="AY406" s="254" t="s">
        <v>338</v>
      </c>
    </row>
    <row r="407" s="14" customFormat="1">
      <c r="A407" s="14"/>
      <c r="B407" s="244"/>
      <c r="C407" s="245"/>
      <c r="D407" s="235" t="s">
        <v>350</v>
      </c>
      <c r="E407" s="246" t="s">
        <v>19</v>
      </c>
      <c r="F407" s="247" t="s">
        <v>230</v>
      </c>
      <c r="G407" s="245"/>
      <c r="H407" s="248">
        <v>4</v>
      </c>
      <c r="I407" s="249"/>
      <c r="J407" s="245"/>
      <c r="K407" s="245"/>
      <c r="L407" s="250"/>
      <c r="M407" s="251"/>
      <c r="N407" s="252"/>
      <c r="O407" s="252"/>
      <c r="P407" s="252"/>
      <c r="Q407" s="252"/>
      <c r="R407" s="252"/>
      <c r="S407" s="252"/>
      <c r="T407" s="253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4" t="s">
        <v>350</v>
      </c>
      <c r="AU407" s="254" t="s">
        <v>241</v>
      </c>
      <c r="AV407" s="14" t="s">
        <v>81</v>
      </c>
      <c r="AW407" s="14" t="s">
        <v>33</v>
      </c>
      <c r="AX407" s="14" t="s">
        <v>72</v>
      </c>
      <c r="AY407" s="254" t="s">
        <v>338</v>
      </c>
    </row>
    <row r="408" s="14" customFormat="1">
      <c r="A408" s="14"/>
      <c r="B408" s="244"/>
      <c r="C408" s="245"/>
      <c r="D408" s="235" t="s">
        <v>350</v>
      </c>
      <c r="E408" s="246" t="s">
        <v>19</v>
      </c>
      <c r="F408" s="247" t="s">
        <v>242</v>
      </c>
      <c r="G408" s="245"/>
      <c r="H408" s="248">
        <v>0</v>
      </c>
      <c r="I408" s="249"/>
      <c r="J408" s="245"/>
      <c r="K408" s="245"/>
      <c r="L408" s="250"/>
      <c r="M408" s="251"/>
      <c r="N408" s="252"/>
      <c r="O408" s="252"/>
      <c r="P408" s="252"/>
      <c r="Q408" s="252"/>
      <c r="R408" s="252"/>
      <c r="S408" s="252"/>
      <c r="T408" s="253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4" t="s">
        <v>350</v>
      </c>
      <c r="AU408" s="254" t="s">
        <v>241</v>
      </c>
      <c r="AV408" s="14" t="s">
        <v>81</v>
      </c>
      <c r="AW408" s="14" t="s">
        <v>33</v>
      </c>
      <c r="AX408" s="14" t="s">
        <v>72</v>
      </c>
      <c r="AY408" s="254" t="s">
        <v>338</v>
      </c>
    </row>
    <row r="409" s="14" customFormat="1">
      <c r="A409" s="14"/>
      <c r="B409" s="244"/>
      <c r="C409" s="245"/>
      <c r="D409" s="235" t="s">
        <v>350</v>
      </c>
      <c r="E409" s="246" t="s">
        <v>19</v>
      </c>
      <c r="F409" s="247" t="s">
        <v>243</v>
      </c>
      <c r="G409" s="245"/>
      <c r="H409" s="248">
        <v>1</v>
      </c>
      <c r="I409" s="249"/>
      <c r="J409" s="245"/>
      <c r="K409" s="245"/>
      <c r="L409" s="250"/>
      <c r="M409" s="251"/>
      <c r="N409" s="252"/>
      <c r="O409" s="252"/>
      <c r="P409" s="252"/>
      <c r="Q409" s="252"/>
      <c r="R409" s="252"/>
      <c r="S409" s="252"/>
      <c r="T409" s="253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4" t="s">
        <v>350</v>
      </c>
      <c r="AU409" s="254" t="s">
        <v>241</v>
      </c>
      <c r="AV409" s="14" t="s">
        <v>81</v>
      </c>
      <c r="AW409" s="14" t="s">
        <v>33</v>
      </c>
      <c r="AX409" s="14" t="s">
        <v>72</v>
      </c>
      <c r="AY409" s="254" t="s">
        <v>338</v>
      </c>
    </row>
    <row r="410" s="14" customFormat="1">
      <c r="A410" s="14"/>
      <c r="B410" s="244"/>
      <c r="C410" s="245"/>
      <c r="D410" s="235" t="s">
        <v>350</v>
      </c>
      <c r="E410" s="246" t="s">
        <v>19</v>
      </c>
      <c r="F410" s="247" t="s">
        <v>244</v>
      </c>
      <c r="G410" s="245"/>
      <c r="H410" s="248">
        <v>0</v>
      </c>
      <c r="I410" s="249"/>
      <c r="J410" s="245"/>
      <c r="K410" s="245"/>
      <c r="L410" s="250"/>
      <c r="M410" s="251"/>
      <c r="N410" s="252"/>
      <c r="O410" s="252"/>
      <c r="P410" s="252"/>
      <c r="Q410" s="252"/>
      <c r="R410" s="252"/>
      <c r="S410" s="252"/>
      <c r="T410" s="253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54" t="s">
        <v>350</v>
      </c>
      <c r="AU410" s="254" t="s">
        <v>241</v>
      </c>
      <c r="AV410" s="14" t="s">
        <v>81</v>
      </c>
      <c r="AW410" s="14" t="s">
        <v>33</v>
      </c>
      <c r="AX410" s="14" t="s">
        <v>72</v>
      </c>
      <c r="AY410" s="254" t="s">
        <v>338</v>
      </c>
    </row>
    <row r="411" s="15" customFormat="1">
      <c r="A411" s="15"/>
      <c r="B411" s="255"/>
      <c r="C411" s="256"/>
      <c r="D411" s="235" t="s">
        <v>350</v>
      </c>
      <c r="E411" s="257" t="s">
        <v>250</v>
      </c>
      <c r="F411" s="258" t="s">
        <v>363</v>
      </c>
      <c r="G411" s="256"/>
      <c r="H411" s="259">
        <v>21</v>
      </c>
      <c r="I411" s="260"/>
      <c r="J411" s="256"/>
      <c r="K411" s="256"/>
      <c r="L411" s="261"/>
      <c r="M411" s="262"/>
      <c r="N411" s="263"/>
      <c r="O411" s="263"/>
      <c r="P411" s="263"/>
      <c r="Q411" s="263"/>
      <c r="R411" s="263"/>
      <c r="S411" s="263"/>
      <c r="T411" s="264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T411" s="265" t="s">
        <v>350</v>
      </c>
      <c r="AU411" s="265" t="s">
        <v>241</v>
      </c>
      <c r="AV411" s="15" t="s">
        <v>231</v>
      </c>
      <c r="AW411" s="15" t="s">
        <v>33</v>
      </c>
      <c r="AX411" s="15" t="s">
        <v>79</v>
      </c>
      <c r="AY411" s="265" t="s">
        <v>338</v>
      </c>
    </row>
    <row r="412" s="2" customFormat="1" ht="24.15" customHeight="1">
      <c r="A412" s="39"/>
      <c r="B412" s="40"/>
      <c r="C412" s="267" t="s">
        <v>728</v>
      </c>
      <c r="D412" s="267" t="s">
        <v>486</v>
      </c>
      <c r="E412" s="268" t="s">
        <v>716</v>
      </c>
      <c r="F412" s="269" t="s">
        <v>717</v>
      </c>
      <c r="G412" s="270" t="s">
        <v>586</v>
      </c>
      <c r="H412" s="271">
        <v>21</v>
      </c>
      <c r="I412" s="272"/>
      <c r="J412" s="273">
        <f>ROUND(I412*H412,2)</f>
        <v>0</v>
      </c>
      <c r="K412" s="269" t="s">
        <v>346</v>
      </c>
      <c r="L412" s="274"/>
      <c r="M412" s="275" t="s">
        <v>19</v>
      </c>
      <c r="N412" s="276" t="s">
        <v>43</v>
      </c>
      <c r="O412" s="85"/>
      <c r="P412" s="224">
        <f>O412*H412</f>
        <v>0</v>
      </c>
      <c r="Q412" s="224">
        <v>0.002</v>
      </c>
      <c r="R412" s="224">
        <f>Q412*H412</f>
        <v>0.042000000000000003</v>
      </c>
      <c r="S412" s="224">
        <v>0</v>
      </c>
      <c r="T412" s="225">
        <f>S412*H412</f>
        <v>0</v>
      </c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R412" s="226" t="s">
        <v>405</v>
      </c>
      <c r="AT412" s="226" t="s">
        <v>486</v>
      </c>
      <c r="AU412" s="226" t="s">
        <v>241</v>
      </c>
      <c r="AY412" s="18" t="s">
        <v>338</v>
      </c>
      <c r="BE412" s="227">
        <f>IF(N412="základní",J412,0)</f>
        <v>0</v>
      </c>
      <c r="BF412" s="227">
        <f>IF(N412="snížená",J412,0)</f>
        <v>0</v>
      </c>
      <c r="BG412" s="227">
        <f>IF(N412="zákl. přenesená",J412,0)</f>
        <v>0</v>
      </c>
      <c r="BH412" s="227">
        <f>IF(N412="sníž. přenesená",J412,0)</f>
        <v>0</v>
      </c>
      <c r="BI412" s="227">
        <f>IF(N412="nulová",J412,0)</f>
        <v>0</v>
      </c>
      <c r="BJ412" s="18" t="s">
        <v>79</v>
      </c>
      <c r="BK412" s="227">
        <f>ROUND(I412*H412,2)</f>
        <v>0</v>
      </c>
      <c r="BL412" s="18" t="s">
        <v>231</v>
      </c>
      <c r="BM412" s="226" t="s">
        <v>729</v>
      </c>
    </row>
    <row r="413" s="14" customFormat="1">
      <c r="A413" s="14"/>
      <c r="B413" s="244"/>
      <c r="C413" s="245"/>
      <c r="D413" s="235" t="s">
        <v>350</v>
      </c>
      <c r="E413" s="246" t="s">
        <v>19</v>
      </c>
      <c r="F413" s="247" t="s">
        <v>250</v>
      </c>
      <c r="G413" s="245"/>
      <c r="H413" s="248">
        <v>21</v>
      </c>
      <c r="I413" s="249"/>
      <c r="J413" s="245"/>
      <c r="K413" s="245"/>
      <c r="L413" s="250"/>
      <c r="M413" s="251"/>
      <c r="N413" s="252"/>
      <c r="O413" s="252"/>
      <c r="P413" s="252"/>
      <c r="Q413" s="252"/>
      <c r="R413" s="252"/>
      <c r="S413" s="252"/>
      <c r="T413" s="253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4" t="s">
        <v>350</v>
      </c>
      <c r="AU413" s="254" t="s">
        <v>241</v>
      </c>
      <c r="AV413" s="14" t="s">
        <v>81</v>
      </c>
      <c r="AW413" s="14" t="s">
        <v>33</v>
      </c>
      <c r="AX413" s="14" t="s">
        <v>79</v>
      </c>
      <c r="AY413" s="254" t="s">
        <v>338</v>
      </c>
    </row>
    <row r="414" s="2" customFormat="1" ht="16.5" customHeight="1">
      <c r="A414" s="39"/>
      <c r="B414" s="40"/>
      <c r="C414" s="267" t="s">
        <v>730</v>
      </c>
      <c r="D414" s="267" t="s">
        <v>486</v>
      </c>
      <c r="E414" s="268" t="s">
        <v>731</v>
      </c>
      <c r="F414" s="269" t="s">
        <v>732</v>
      </c>
      <c r="G414" s="270" t="s">
        <v>586</v>
      </c>
      <c r="H414" s="271">
        <v>21</v>
      </c>
      <c r="I414" s="272"/>
      <c r="J414" s="273">
        <f>ROUND(I414*H414,2)</f>
        <v>0</v>
      </c>
      <c r="K414" s="269" t="s">
        <v>346</v>
      </c>
      <c r="L414" s="274"/>
      <c r="M414" s="275" t="s">
        <v>19</v>
      </c>
      <c r="N414" s="276" t="s">
        <v>43</v>
      </c>
      <c r="O414" s="85"/>
      <c r="P414" s="224">
        <f>O414*H414</f>
        <v>0</v>
      </c>
      <c r="Q414" s="224">
        <v>0.26200000000000001</v>
      </c>
      <c r="R414" s="224">
        <f>Q414*H414</f>
        <v>5.5020000000000007</v>
      </c>
      <c r="S414" s="224">
        <v>0</v>
      </c>
      <c r="T414" s="225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26" t="s">
        <v>405</v>
      </c>
      <c r="AT414" s="226" t="s">
        <v>486</v>
      </c>
      <c r="AU414" s="226" t="s">
        <v>241</v>
      </c>
      <c r="AY414" s="18" t="s">
        <v>338</v>
      </c>
      <c r="BE414" s="227">
        <f>IF(N414="základní",J414,0)</f>
        <v>0</v>
      </c>
      <c r="BF414" s="227">
        <f>IF(N414="snížená",J414,0)</f>
        <v>0</v>
      </c>
      <c r="BG414" s="227">
        <f>IF(N414="zákl. přenesená",J414,0)</f>
        <v>0</v>
      </c>
      <c r="BH414" s="227">
        <f>IF(N414="sníž. přenesená",J414,0)</f>
        <v>0</v>
      </c>
      <c r="BI414" s="227">
        <f>IF(N414="nulová",J414,0)</f>
        <v>0</v>
      </c>
      <c r="BJ414" s="18" t="s">
        <v>79</v>
      </c>
      <c r="BK414" s="227">
        <f>ROUND(I414*H414,2)</f>
        <v>0</v>
      </c>
      <c r="BL414" s="18" t="s">
        <v>231</v>
      </c>
      <c r="BM414" s="226" t="s">
        <v>733</v>
      </c>
    </row>
    <row r="415" s="14" customFormat="1">
      <c r="A415" s="14"/>
      <c r="B415" s="244"/>
      <c r="C415" s="245"/>
      <c r="D415" s="235" t="s">
        <v>350</v>
      </c>
      <c r="E415" s="246" t="s">
        <v>19</v>
      </c>
      <c r="F415" s="247" t="s">
        <v>250</v>
      </c>
      <c r="G415" s="245"/>
      <c r="H415" s="248">
        <v>21</v>
      </c>
      <c r="I415" s="249"/>
      <c r="J415" s="245"/>
      <c r="K415" s="245"/>
      <c r="L415" s="250"/>
      <c r="M415" s="251"/>
      <c r="N415" s="252"/>
      <c r="O415" s="252"/>
      <c r="P415" s="252"/>
      <c r="Q415" s="252"/>
      <c r="R415" s="252"/>
      <c r="S415" s="252"/>
      <c r="T415" s="253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54" t="s">
        <v>350</v>
      </c>
      <c r="AU415" s="254" t="s">
        <v>241</v>
      </c>
      <c r="AV415" s="14" t="s">
        <v>81</v>
      </c>
      <c r="AW415" s="14" t="s">
        <v>33</v>
      </c>
      <c r="AX415" s="14" t="s">
        <v>79</v>
      </c>
      <c r="AY415" s="254" t="s">
        <v>338</v>
      </c>
    </row>
    <row r="416" s="2" customFormat="1" ht="24.15" customHeight="1">
      <c r="A416" s="39"/>
      <c r="B416" s="40"/>
      <c r="C416" s="215" t="s">
        <v>734</v>
      </c>
      <c r="D416" s="215" t="s">
        <v>342</v>
      </c>
      <c r="E416" s="216" t="s">
        <v>735</v>
      </c>
      <c r="F416" s="217" t="s">
        <v>736</v>
      </c>
      <c r="G416" s="218" t="s">
        <v>586</v>
      </c>
      <c r="H416" s="219">
        <v>9</v>
      </c>
      <c r="I416" s="220"/>
      <c r="J416" s="221">
        <f>ROUND(I416*H416,2)</f>
        <v>0</v>
      </c>
      <c r="K416" s="217" t="s">
        <v>346</v>
      </c>
      <c r="L416" s="45"/>
      <c r="M416" s="222" t="s">
        <v>19</v>
      </c>
      <c r="N416" s="223" t="s">
        <v>43</v>
      </c>
      <c r="O416" s="85"/>
      <c r="P416" s="224">
        <f>O416*H416</f>
        <v>0</v>
      </c>
      <c r="Q416" s="224">
        <v>0.0098899999999999995</v>
      </c>
      <c r="R416" s="224">
        <f>Q416*H416</f>
        <v>0.089009999999999992</v>
      </c>
      <c r="S416" s="224">
        <v>0</v>
      </c>
      <c r="T416" s="225">
        <f>S416*H416</f>
        <v>0</v>
      </c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R416" s="226" t="s">
        <v>231</v>
      </c>
      <c r="AT416" s="226" t="s">
        <v>342</v>
      </c>
      <c r="AU416" s="226" t="s">
        <v>241</v>
      </c>
      <c r="AY416" s="18" t="s">
        <v>338</v>
      </c>
      <c r="BE416" s="227">
        <f>IF(N416="základní",J416,0)</f>
        <v>0</v>
      </c>
      <c r="BF416" s="227">
        <f>IF(N416="snížená",J416,0)</f>
        <v>0</v>
      </c>
      <c r="BG416" s="227">
        <f>IF(N416="zákl. přenesená",J416,0)</f>
        <v>0</v>
      </c>
      <c r="BH416" s="227">
        <f>IF(N416="sníž. přenesená",J416,0)</f>
        <v>0</v>
      </c>
      <c r="BI416" s="227">
        <f>IF(N416="nulová",J416,0)</f>
        <v>0</v>
      </c>
      <c r="BJ416" s="18" t="s">
        <v>79</v>
      </c>
      <c r="BK416" s="227">
        <f>ROUND(I416*H416,2)</f>
        <v>0</v>
      </c>
      <c r="BL416" s="18" t="s">
        <v>231</v>
      </c>
      <c r="BM416" s="226" t="s">
        <v>737</v>
      </c>
    </row>
    <row r="417" s="2" customFormat="1">
      <c r="A417" s="39"/>
      <c r="B417" s="40"/>
      <c r="C417" s="41"/>
      <c r="D417" s="228" t="s">
        <v>348</v>
      </c>
      <c r="E417" s="41"/>
      <c r="F417" s="229" t="s">
        <v>738</v>
      </c>
      <c r="G417" s="41"/>
      <c r="H417" s="41"/>
      <c r="I417" s="230"/>
      <c r="J417" s="41"/>
      <c r="K417" s="41"/>
      <c r="L417" s="45"/>
      <c r="M417" s="231"/>
      <c r="N417" s="232"/>
      <c r="O417" s="85"/>
      <c r="P417" s="85"/>
      <c r="Q417" s="85"/>
      <c r="R417" s="85"/>
      <c r="S417" s="85"/>
      <c r="T417" s="86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T417" s="18" t="s">
        <v>348</v>
      </c>
      <c r="AU417" s="18" t="s">
        <v>241</v>
      </c>
    </row>
    <row r="418" s="14" customFormat="1">
      <c r="A418" s="14"/>
      <c r="B418" s="244"/>
      <c r="C418" s="245"/>
      <c r="D418" s="235" t="s">
        <v>350</v>
      </c>
      <c r="E418" s="246" t="s">
        <v>19</v>
      </c>
      <c r="F418" s="247" t="s">
        <v>233</v>
      </c>
      <c r="G418" s="245"/>
      <c r="H418" s="248">
        <v>2</v>
      </c>
      <c r="I418" s="249"/>
      <c r="J418" s="245"/>
      <c r="K418" s="245"/>
      <c r="L418" s="250"/>
      <c r="M418" s="251"/>
      <c r="N418" s="252"/>
      <c r="O418" s="252"/>
      <c r="P418" s="252"/>
      <c r="Q418" s="252"/>
      <c r="R418" s="252"/>
      <c r="S418" s="252"/>
      <c r="T418" s="253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4" t="s">
        <v>350</v>
      </c>
      <c r="AU418" s="254" t="s">
        <v>241</v>
      </c>
      <c r="AV418" s="14" t="s">
        <v>81</v>
      </c>
      <c r="AW418" s="14" t="s">
        <v>33</v>
      </c>
      <c r="AX418" s="14" t="s">
        <v>72</v>
      </c>
      <c r="AY418" s="254" t="s">
        <v>338</v>
      </c>
    </row>
    <row r="419" s="14" customFormat="1">
      <c r="A419" s="14"/>
      <c r="B419" s="244"/>
      <c r="C419" s="245"/>
      <c r="D419" s="235" t="s">
        <v>350</v>
      </c>
      <c r="E419" s="246" t="s">
        <v>19</v>
      </c>
      <c r="F419" s="247" t="s">
        <v>240</v>
      </c>
      <c r="G419" s="245"/>
      <c r="H419" s="248">
        <v>3</v>
      </c>
      <c r="I419" s="249"/>
      <c r="J419" s="245"/>
      <c r="K419" s="245"/>
      <c r="L419" s="250"/>
      <c r="M419" s="251"/>
      <c r="N419" s="252"/>
      <c r="O419" s="252"/>
      <c r="P419" s="252"/>
      <c r="Q419" s="252"/>
      <c r="R419" s="252"/>
      <c r="S419" s="252"/>
      <c r="T419" s="253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54" t="s">
        <v>350</v>
      </c>
      <c r="AU419" s="254" t="s">
        <v>241</v>
      </c>
      <c r="AV419" s="14" t="s">
        <v>81</v>
      </c>
      <c r="AW419" s="14" t="s">
        <v>33</v>
      </c>
      <c r="AX419" s="14" t="s">
        <v>72</v>
      </c>
      <c r="AY419" s="254" t="s">
        <v>338</v>
      </c>
    </row>
    <row r="420" s="14" customFormat="1">
      <c r="A420" s="14"/>
      <c r="B420" s="244"/>
      <c r="C420" s="245"/>
      <c r="D420" s="235" t="s">
        <v>350</v>
      </c>
      <c r="E420" s="246" t="s">
        <v>19</v>
      </c>
      <c r="F420" s="247" t="s">
        <v>230</v>
      </c>
      <c r="G420" s="245"/>
      <c r="H420" s="248">
        <v>4</v>
      </c>
      <c r="I420" s="249"/>
      <c r="J420" s="245"/>
      <c r="K420" s="245"/>
      <c r="L420" s="250"/>
      <c r="M420" s="251"/>
      <c r="N420" s="252"/>
      <c r="O420" s="252"/>
      <c r="P420" s="252"/>
      <c r="Q420" s="252"/>
      <c r="R420" s="252"/>
      <c r="S420" s="252"/>
      <c r="T420" s="253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4" t="s">
        <v>350</v>
      </c>
      <c r="AU420" s="254" t="s">
        <v>241</v>
      </c>
      <c r="AV420" s="14" t="s">
        <v>81</v>
      </c>
      <c r="AW420" s="14" t="s">
        <v>33</v>
      </c>
      <c r="AX420" s="14" t="s">
        <v>72</v>
      </c>
      <c r="AY420" s="254" t="s">
        <v>338</v>
      </c>
    </row>
    <row r="421" s="14" customFormat="1">
      <c r="A421" s="14"/>
      <c r="B421" s="244"/>
      <c r="C421" s="245"/>
      <c r="D421" s="235" t="s">
        <v>350</v>
      </c>
      <c r="E421" s="246" t="s">
        <v>19</v>
      </c>
      <c r="F421" s="247" t="s">
        <v>244</v>
      </c>
      <c r="G421" s="245"/>
      <c r="H421" s="248">
        <v>0</v>
      </c>
      <c r="I421" s="249"/>
      <c r="J421" s="245"/>
      <c r="K421" s="245"/>
      <c r="L421" s="250"/>
      <c r="M421" s="251"/>
      <c r="N421" s="252"/>
      <c r="O421" s="252"/>
      <c r="P421" s="252"/>
      <c r="Q421" s="252"/>
      <c r="R421" s="252"/>
      <c r="S421" s="252"/>
      <c r="T421" s="253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4" t="s">
        <v>350</v>
      </c>
      <c r="AU421" s="254" t="s">
        <v>241</v>
      </c>
      <c r="AV421" s="14" t="s">
        <v>81</v>
      </c>
      <c r="AW421" s="14" t="s">
        <v>33</v>
      </c>
      <c r="AX421" s="14" t="s">
        <v>72</v>
      </c>
      <c r="AY421" s="254" t="s">
        <v>338</v>
      </c>
    </row>
    <row r="422" s="15" customFormat="1">
      <c r="A422" s="15"/>
      <c r="B422" s="255"/>
      <c r="C422" s="256"/>
      <c r="D422" s="235" t="s">
        <v>350</v>
      </c>
      <c r="E422" s="257" t="s">
        <v>251</v>
      </c>
      <c r="F422" s="258" t="s">
        <v>363</v>
      </c>
      <c r="G422" s="256"/>
      <c r="H422" s="259">
        <v>9</v>
      </c>
      <c r="I422" s="260"/>
      <c r="J422" s="256"/>
      <c r="K422" s="256"/>
      <c r="L422" s="261"/>
      <c r="M422" s="262"/>
      <c r="N422" s="263"/>
      <c r="O422" s="263"/>
      <c r="P422" s="263"/>
      <c r="Q422" s="263"/>
      <c r="R422" s="263"/>
      <c r="S422" s="263"/>
      <c r="T422" s="264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T422" s="265" t="s">
        <v>350</v>
      </c>
      <c r="AU422" s="265" t="s">
        <v>241</v>
      </c>
      <c r="AV422" s="15" t="s">
        <v>231</v>
      </c>
      <c r="AW422" s="15" t="s">
        <v>33</v>
      </c>
      <c r="AX422" s="15" t="s">
        <v>79</v>
      </c>
      <c r="AY422" s="265" t="s">
        <v>338</v>
      </c>
    </row>
    <row r="423" s="2" customFormat="1" ht="24.15" customHeight="1">
      <c r="A423" s="39"/>
      <c r="B423" s="40"/>
      <c r="C423" s="267" t="s">
        <v>739</v>
      </c>
      <c r="D423" s="267" t="s">
        <v>486</v>
      </c>
      <c r="E423" s="268" t="s">
        <v>716</v>
      </c>
      <c r="F423" s="269" t="s">
        <v>717</v>
      </c>
      <c r="G423" s="270" t="s">
        <v>586</v>
      </c>
      <c r="H423" s="271">
        <v>9</v>
      </c>
      <c r="I423" s="272"/>
      <c r="J423" s="273">
        <f>ROUND(I423*H423,2)</f>
        <v>0</v>
      </c>
      <c r="K423" s="269" t="s">
        <v>346</v>
      </c>
      <c r="L423" s="274"/>
      <c r="M423" s="275" t="s">
        <v>19</v>
      </c>
      <c r="N423" s="276" t="s">
        <v>43</v>
      </c>
      <c r="O423" s="85"/>
      <c r="P423" s="224">
        <f>O423*H423</f>
        <v>0</v>
      </c>
      <c r="Q423" s="224">
        <v>0.002</v>
      </c>
      <c r="R423" s="224">
        <f>Q423*H423</f>
        <v>0.018000000000000002</v>
      </c>
      <c r="S423" s="224">
        <v>0</v>
      </c>
      <c r="T423" s="225">
        <f>S423*H423</f>
        <v>0</v>
      </c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R423" s="226" t="s">
        <v>405</v>
      </c>
      <c r="AT423" s="226" t="s">
        <v>486</v>
      </c>
      <c r="AU423" s="226" t="s">
        <v>241</v>
      </c>
      <c r="AY423" s="18" t="s">
        <v>338</v>
      </c>
      <c r="BE423" s="227">
        <f>IF(N423="základní",J423,0)</f>
        <v>0</v>
      </c>
      <c r="BF423" s="227">
        <f>IF(N423="snížená",J423,0)</f>
        <v>0</v>
      </c>
      <c r="BG423" s="227">
        <f>IF(N423="zákl. přenesená",J423,0)</f>
        <v>0</v>
      </c>
      <c r="BH423" s="227">
        <f>IF(N423="sníž. přenesená",J423,0)</f>
        <v>0</v>
      </c>
      <c r="BI423" s="227">
        <f>IF(N423="nulová",J423,0)</f>
        <v>0</v>
      </c>
      <c r="BJ423" s="18" t="s">
        <v>79</v>
      </c>
      <c r="BK423" s="227">
        <f>ROUND(I423*H423,2)</f>
        <v>0</v>
      </c>
      <c r="BL423" s="18" t="s">
        <v>231</v>
      </c>
      <c r="BM423" s="226" t="s">
        <v>740</v>
      </c>
    </row>
    <row r="424" s="14" customFormat="1">
      <c r="A424" s="14"/>
      <c r="B424" s="244"/>
      <c r="C424" s="245"/>
      <c r="D424" s="235" t="s">
        <v>350</v>
      </c>
      <c r="E424" s="246" t="s">
        <v>19</v>
      </c>
      <c r="F424" s="247" t="s">
        <v>251</v>
      </c>
      <c r="G424" s="245"/>
      <c r="H424" s="248">
        <v>9</v>
      </c>
      <c r="I424" s="249"/>
      <c r="J424" s="245"/>
      <c r="K424" s="245"/>
      <c r="L424" s="250"/>
      <c r="M424" s="251"/>
      <c r="N424" s="252"/>
      <c r="O424" s="252"/>
      <c r="P424" s="252"/>
      <c r="Q424" s="252"/>
      <c r="R424" s="252"/>
      <c r="S424" s="252"/>
      <c r="T424" s="253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54" t="s">
        <v>350</v>
      </c>
      <c r="AU424" s="254" t="s">
        <v>241</v>
      </c>
      <c r="AV424" s="14" t="s">
        <v>81</v>
      </c>
      <c r="AW424" s="14" t="s">
        <v>33</v>
      </c>
      <c r="AX424" s="14" t="s">
        <v>79</v>
      </c>
      <c r="AY424" s="254" t="s">
        <v>338</v>
      </c>
    </row>
    <row r="425" s="2" customFormat="1" ht="16.5" customHeight="1">
      <c r="A425" s="39"/>
      <c r="B425" s="40"/>
      <c r="C425" s="267" t="s">
        <v>741</v>
      </c>
      <c r="D425" s="267" t="s">
        <v>486</v>
      </c>
      <c r="E425" s="268" t="s">
        <v>742</v>
      </c>
      <c r="F425" s="269" t="s">
        <v>743</v>
      </c>
      <c r="G425" s="270" t="s">
        <v>586</v>
      </c>
      <c r="H425" s="271">
        <v>9</v>
      </c>
      <c r="I425" s="272"/>
      <c r="J425" s="273">
        <f>ROUND(I425*H425,2)</f>
        <v>0</v>
      </c>
      <c r="K425" s="269" t="s">
        <v>346</v>
      </c>
      <c r="L425" s="274"/>
      <c r="M425" s="275" t="s">
        <v>19</v>
      </c>
      <c r="N425" s="276" t="s">
        <v>43</v>
      </c>
      <c r="O425" s="85"/>
      <c r="P425" s="224">
        <f>O425*H425</f>
        <v>0</v>
      </c>
      <c r="Q425" s="224">
        <v>0.52600000000000002</v>
      </c>
      <c r="R425" s="224">
        <f>Q425*H425</f>
        <v>4.734</v>
      </c>
      <c r="S425" s="224">
        <v>0</v>
      </c>
      <c r="T425" s="225">
        <f>S425*H425</f>
        <v>0</v>
      </c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R425" s="226" t="s">
        <v>405</v>
      </c>
      <c r="AT425" s="226" t="s">
        <v>486</v>
      </c>
      <c r="AU425" s="226" t="s">
        <v>241</v>
      </c>
      <c r="AY425" s="18" t="s">
        <v>338</v>
      </c>
      <c r="BE425" s="227">
        <f>IF(N425="základní",J425,0)</f>
        <v>0</v>
      </c>
      <c r="BF425" s="227">
        <f>IF(N425="snížená",J425,0)</f>
        <v>0</v>
      </c>
      <c r="BG425" s="227">
        <f>IF(N425="zákl. přenesená",J425,0)</f>
        <v>0</v>
      </c>
      <c r="BH425" s="227">
        <f>IF(N425="sníž. přenesená",J425,0)</f>
        <v>0</v>
      </c>
      <c r="BI425" s="227">
        <f>IF(N425="nulová",J425,0)</f>
        <v>0</v>
      </c>
      <c r="BJ425" s="18" t="s">
        <v>79</v>
      </c>
      <c r="BK425" s="227">
        <f>ROUND(I425*H425,2)</f>
        <v>0</v>
      </c>
      <c r="BL425" s="18" t="s">
        <v>231</v>
      </c>
      <c r="BM425" s="226" t="s">
        <v>744</v>
      </c>
    </row>
    <row r="426" s="14" customFormat="1">
      <c r="A426" s="14"/>
      <c r="B426" s="244"/>
      <c r="C426" s="245"/>
      <c r="D426" s="235" t="s">
        <v>350</v>
      </c>
      <c r="E426" s="246" t="s">
        <v>19</v>
      </c>
      <c r="F426" s="247" t="s">
        <v>251</v>
      </c>
      <c r="G426" s="245"/>
      <c r="H426" s="248">
        <v>9</v>
      </c>
      <c r="I426" s="249"/>
      <c r="J426" s="245"/>
      <c r="K426" s="245"/>
      <c r="L426" s="250"/>
      <c r="M426" s="251"/>
      <c r="N426" s="252"/>
      <c r="O426" s="252"/>
      <c r="P426" s="252"/>
      <c r="Q426" s="252"/>
      <c r="R426" s="252"/>
      <c r="S426" s="252"/>
      <c r="T426" s="253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54" t="s">
        <v>350</v>
      </c>
      <c r="AU426" s="254" t="s">
        <v>241</v>
      </c>
      <c r="AV426" s="14" t="s">
        <v>81</v>
      </c>
      <c r="AW426" s="14" t="s">
        <v>33</v>
      </c>
      <c r="AX426" s="14" t="s">
        <v>79</v>
      </c>
      <c r="AY426" s="254" t="s">
        <v>338</v>
      </c>
    </row>
    <row r="427" s="2" customFormat="1" ht="24.15" customHeight="1">
      <c r="A427" s="39"/>
      <c r="B427" s="40"/>
      <c r="C427" s="215" t="s">
        <v>745</v>
      </c>
      <c r="D427" s="215" t="s">
        <v>342</v>
      </c>
      <c r="E427" s="216" t="s">
        <v>746</v>
      </c>
      <c r="F427" s="217" t="s">
        <v>747</v>
      </c>
      <c r="G427" s="218" t="s">
        <v>586</v>
      </c>
      <c r="H427" s="219">
        <v>20</v>
      </c>
      <c r="I427" s="220"/>
      <c r="J427" s="221">
        <f>ROUND(I427*H427,2)</f>
        <v>0</v>
      </c>
      <c r="K427" s="217" t="s">
        <v>346</v>
      </c>
      <c r="L427" s="45"/>
      <c r="M427" s="222" t="s">
        <v>19</v>
      </c>
      <c r="N427" s="223" t="s">
        <v>43</v>
      </c>
      <c r="O427" s="85"/>
      <c r="P427" s="224">
        <f>O427*H427</f>
        <v>0</v>
      </c>
      <c r="Q427" s="224">
        <v>0.0098899999999999995</v>
      </c>
      <c r="R427" s="224">
        <f>Q427*H427</f>
        <v>0.19779999999999998</v>
      </c>
      <c r="S427" s="224">
        <v>0</v>
      </c>
      <c r="T427" s="225">
        <f>S427*H427</f>
        <v>0</v>
      </c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R427" s="226" t="s">
        <v>231</v>
      </c>
      <c r="AT427" s="226" t="s">
        <v>342</v>
      </c>
      <c r="AU427" s="226" t="s">
        <v>241</v>
      </c>
      <c r="AY427" s="18" t="s">
        <v>338</v>
      </c>
      <c r="BE427" s="227">
        <f>IF(N427="základní",J427,0)</f>
        <v>0</v>
      </c>
      <c r="BF427" s="227">
        <f>IF(N427="snížená",J427,0)</f>
        <v>0</v>
      </c>
      <c r="BG427" s="227">
        <f>IF(N427="zákl. přenesená",J427,0)</f>
        <v>0</v>
      </c>
      <c r="BH427" s="227">
        <f>IF(N427="sníž. přenesená",J427,0)</f>
        <v>0</v>
      </c>
      <c r="BI427" s="227">
        <f>IF(N427="nulová",J427,0)</f>
        <v>0</v>
      </c>
      <c r="BJ427" s="18" t="s">
        <v>79</v>
      </c>
      <c r="BK427" s="227">
        <f>ROUND(I427*H427,2)</f>
        <v>0</v>
      </c>
      <c r="BL427" s="18" t="s">
        <v>231</v>
      </c>
      <c r="BM427" s="226" t="s">
        <v>748</v>
      </c>
    </row>
    <row r="428" s="2" customFormat="1">
      <c r="A428" s="39"/>
      <c r="B428" s="40"/>
      <c r="C428" s="41"/>
      <c r="D428" s="228" t="s">
        <v>348</v>
      </c>
      <c r="E428" s="41"/>
      <c r="F428" s="229" t="s">
        <v>749</v>
      </c>
      <c r="G428" s="41"/>
      <c r="H428" s="41"/>
      <c r="I428" s="230"/>
      <c r="J428" s="41"/>
      <c r="K428" s="41"/>
      <c r="L428" s="45"/>
      <c r="M428" s="231"/>
      <c r="N428" s="232"/>
      <c r="O428" s="85"/>
      <c r="P428" s="85"/>
      <c r="Q428" s="85"/>
      <c r="R428" s="85"/>
      <c r="S428" s="85"/>
      <c r="T428" s="86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T428" s="18" t="s">
        <v>348</v>
      </c>
      <c r="AU428" s="18" t="s">
        <v>241</v>
      </c>
    </row>
    <row r="429" s="14" customFormat="1">
      <c r="A429" s="14"/>
      <c r="B429" s="244"/>
      <c r="C429" s="245"/>
      <c r="D429" s="235" t="s">
        <v>350</v>
      </c>
      <c r="E429" s="246" t="s">
        <v>19</v>
      </c>
      <c r="F429" s="247" t="s">
        <v>235</v>
      </c>
      <c r="G429" s="245"/>
      <c r="H429" s="248">
        <v>6</v>
      </c>
      <c r="I429" s="249"/>
      <c r="J429" s="245"/>
      <c r="K429" s="245"/>
      <c r="L429" s="250"/>
      <c r="M429" s="251"/>
      <c r="N429" s="252"/>
      <c r="O429" s="252"/>
      <c r="P429" s="252"/>
      <c r="Q429" s="252"/>
      <c r="R429" s="252"/>
      <c r="S429" s="252"/>
      <c r="T429" s="253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4" t="s">
        <v>350</v>
      </c>
      <c r="AU429" s="254" t="s">
        <v>241</v>
      </c>
      <c r="AV429" s="14" t="s">
        <v>81</v>
      </c>
      <c r="AW429" s="14" t="s">
        <v>33</v>
      </c>
      <c r="AX429" s="14" t="s">
        <v>72</v>
      </c>
      <c r="AY429" s="254" t="s">
        <v>338</v>
      </c>
    </row>
    <row r="430" s="14" customFormat="1">
      <c r="A430" s="14"/>
      <c r="B430" s="244"/>
      <c r="C430" s="245"/>
      <c r="D430" s="235" t="s">
        <v>350</v>
      </c>
      <c r="E430" s="246" t="s">
        <v>19</v>
      </c>
      <c r="F430" s="247" t="s">
        <v>238</v>
      </c>
      <c r="G430" s="245"/>
      <c r="H430" s="248">
        <v>5</v>
      </c>
      <c r="I430" s="249"/>
      <c r="J430" s="245"/>
      <c r="K430" s="245"/>
      <c r="L430" s="250"/>
      <c r="M430" s="251"/>
      <c r="N430" s="252"/>
      <c r="O430" s="252"/>
      <c r="P430" s="252"/>
      <c r="Q430" s="252"/>
      <c r="R430" s="252"/>
      <c r="S430" s="252"/>
      <c r="T430" s="253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4" t="s">
        <v>350</v>
      </c>
      <c r="AU430" s="254" t="s">
        <v>241</v>
      </c>
      <c r="AV430" s="14" t="s">
        <v>81</v>
      </c>
      <c r="AW430" s="14" t="s">
        <v>33</v>
      </c>
      <c r="AX430" s="14" t="s">
        <v>72</v>
      </c>
      <c r="AY430" s="254" t="s">
        <v>338</v>
      </c>
    </row>
    <row r="431" s="14" customFormat="1">
      <c r="A431" s="14"/>
      <c r="B431" s="244"/>
      <c r="C431" s="245"/>
      <c r="D431" s="235" t="s">
        <v>350</v>
      </c>
      <c r="E431" s="246" t="s">
        <v>19</v>
      </c>
      <c r="F431" s="247" t="s">
        <v>240</v>
      </c>
      <c r="G431" s="245"/>
      <c r="H431" s="248">
        <v>3</v>
      </c>
      <c r="I431" s="249"/>
      <c r="J431" s="245"/>
      <c r="K431" s="245"/>
      <c r="L431" s="250"/>
      <c r="M431" s="251"/>
      <c r="N431" s="252"/>
      <c r="O431" s="252"/>
      <c r="P431" s="252"/>
      <c r="Q431" s="252"/>
      <c r="R431" s="252"/>
      <c r="S431" s="252"/>
      <c r="T431" s="253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54" t="s">
        <v>350</v>
      </c>
      <c r="AU431" s="254" t="s">
        <v>241</v>
      </c>
      <c r="AV431" s="14" t="s">
        <v>81</v>
      </c>
      <c r="AW431" s="14" t="s">
        <v>33</v>
      </c>
      <c r="AX431" s="14" t="s">
        <v>72</v>
      </c>
      <c r="AY431" s="254" t="s">
        <v>338</v>
      </c>
    </row>
    <row r="432" s="14" customFormat="1">
      <c r="A432" s="14"/>
      <c r="B432" s="244"/>
      <c r="C432" s="245"/>
      <c r="D432" s="235" t="s">
        <v>350</v>
      </c>
      <c r="E432" s="246" t="s">
        <v>19</v>
      </c>
      <c r="F432" s="247" t="s">
        <v>230</v>
      </c>
      <c r="G432" s="245"/>
      <c r="H432" s="248">
        <v>4</v>
      </c>
      <c r="I432" s="249"/>
      <c r="J432" s="245"/>
      <c r="K432" s="245"/>
      <c r="L432" s="250"/>
      <c r="M432" s="251"/>
      <c r="N432" s="252"/>
      <c r="O432" s="252"/>
      <c r="P432" s="252"/>
      <c r="Q432" s="252"/>
      <c r="R432" s="252"/>
      <c r="S432" s="252"/>
      <c r="T432" s="253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54" t="s">
        <v>350</v>
      </c>
      <c r="AU432" s="254" t="s">
        <v>241</v>
      </c>
      <c r="AV432" s="14" t="s">
        <v>81</v>
      </c>
      <c r="AW432" s="14" t="s">
        <v>33</v>
      </c>
      <c r="AX432" s="14" t="s">
        <v>72</v>
      </c>
      <c r="AY432" s="254" t="s">
        <v>338</v>
      </c>
    </row>
    <row r="433" s="14" customFormat="1">
      <c r="A433" s="14"/>
      <c r="B433" s="244"/>
      <c r="C433" s="245"/>
      <c r="D433" s="235" t="s">
        <v>350</v>
      </c>
      <c r="E433" s="246" t="s">
        <v>19</v>
      </c>
      <c r="F433" s="247" t="s">
        <v>750</v>
      </c>
      <c r="G433" s="245"/>
      <c r="H433" s="248">
        <v>0</v>
      </c>
      <c r="I433" s="249"/>
      <c r="J433" s="245"/>
      <c r="K433" s="245"/>
      <c r="L433" s="250"/>
      <c r="M433" s="251"/>
      <c r="N433" s="252"/>
      <c r="O433" s="252"/>
      <c r="P433" s="252"/>
      <c r="Q433" s="252"/>
      <c r="R433" s="252"/>
      <c r="S433" s="252"/>
      <c r="T433" s="253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4" t="s">
        <v>350</v>
      </c>
      <c r="AU433" s="254" t="s">
        <v>241</v>
      </c>
      <c r="AV433" s="14" t="s">
        <v>81</v>
      </c>
      <c r="AW433" s="14" t="s">
        <v>33</v>
      </c>
      <c r="AX433" s="14" t="s">
        <v>72</v>
      </c>
      <c r="AY433" s="254" t="s">
        <v>338</v>
      </c>
    </row>
    <row r="434" s="14" customFormat="1">
      <c r="A434" s="14"/>
      <c r="B434" s="244"/>
      <c r="C434" s="245"/>
      <c r="D434" s="235" t="s">
        <v>350</v>
      </c>
      <c r="E434" s="246" t="s">
        <v>19</v>
      </c>
      <c r="F434" s="247" t="s">
        <v>751</v>
      </c>
      <c r="G434" s="245"/>
      <c r="H434" s="248">
        <v>2</v>
      </c>
      <c r="I434" s="249"/>
      <c r="J434" s="245"/>
      <c r="K434" s="245"/>
      <c r="L434" s="250"/>
      <c r="M434" s="251"/>
      <c r="N434" s="252"/>
      <c r="O434" s="252"/>
      <c r="P434" s="252"/>
      <c r="Q434" s="252"/>
      <c r="R434" s="252"/>
      <c r="S434" s="252"/>
      <c r="T434" s="253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4" t="s">
        <v>350</v>
      </c>
      <c r="AU434" s="254" t="s">
        <v>241</v>
      </c>
      <c r="AV434" s="14" t="s">
        <v>81</v>
      </c>
      <c r="AW434" s="14" t="s">
        <v>33</v>
      </c>
      <c r="AX434" s="14" t="s">
        <v>72</v>
      </c>
      <c r="AY434" s="254" t="s">
        <v>338</v>
      </c>
    </row>
    <row r="435" s="14" customFormat="1">
      <c r="A435" s="14"/>
      <c r="B435" s="244"/>
      <c r="C435" s="245"/>
      <c r="D435" s="235" t="s">
        <v>350</v>
      </c>
      <c r="E435" s="246" t="s">
        <v>19</v>
      </c>
      <c r="F435" s="247" t="s">
        <v>752</v>
      </c>
      <c r="G435" s="245"/>
      <c r="H435" s="248">
        <v>0</v>
      </c>
      <c r="I435" s="249"/>
      <c r="J435" s="245"/>
      <c r="K435" s="245"/>
      <c r="L435" s="250"/>
      <c r="M435" s="251"/>
      <c r="N435" s="252"/>
      <c r="O435" s="252"/>
      <c r="P435" s="252"/>
      <c r="Q435" s="252"/>
      <c r="R435" s="252"/>
      <c r="S435" s="252"/>
      <c r="T435" s="253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54" t="s">
        <v>350</v>
      </c>
      <c r="AU435" s="254" t="s">
        <v>241</v>
      </c>
      <c r="AV435" s="14" t="s">
        <v>81</v>
      </c>
      <c r="AW435" s="14" t="s">
        <v>33</v>
      </c>
      <c r="AX435" s="14" t="s">
        <v>72</v>
      </c>
      <c r="AY435" s="254" t="s">
        <v>338</v>
      </c>
    </row>
    <row r="436" s="15" customFormat="1">
      <c r="A436" s="15"/>
      <c r="B436" s="255"/>
      <c r="C436" s="256"/>
      <c r="D436" s="235" t="s">
        <v>350</v>
      </c>
      <c r="E436" s="257" t="s">
        <v>253</v>
      </c>
      <c r="F436" s="258" t="s">
        <v>363</v>
      </c>
      <c r="G436" s="256"/>
      <c r="H436" s="259">
        <v>20</v>
      </c>
      <c r="I436" s="260"/>
      <c r="J436" s="256"/>
      <c r="K436" s="256"/>
      <c r="L436" s="261"/>
      <c r="M436" s="262"/>
      <c r="N436" s="263"/>
      <c r="O436" s="263"/>
      <c r="P436" s="263"/>
      <c r="Q436" s="263"/>
      <c r="R436" s="263"/>
      <c r="S436" s="263"/>
      <c r="T436" s="264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T436" s="265" t="s">
        <v>350</v>
      </c>
      <c r="AU436" s="265" t="s">
        <v>241</v>
      </c>
      <c r="AV436" s="15" t="s">
        <v>231</v>
      </c>
      <c r="AW436" s="15" t="s">
        <v>33</v>
      </c>
      <c r="AX436" s="15" t="s">
        <v>79</v>
      </c>
      <c r="AY436" s="265" t="s">
        <v>338</v>
      </c>
    </row>
    <row r="437" s="2" customFormat="1" ht="24.15" customHeight="1">
      <c r="A437" s="39"/>
      <c r="B437" s="40"/>
      <c r="C437" s="267" t="s">
        <v>753</v>
      </c>
      <c r="D437" s="267" t="s">
        <v>486</v>
      </c>
      <c r="E437" s="268" t="s">
        <v>716</v>
      </c>
      <c r="F437" s="269" t="s">
        <v>717</v>
      </c>
      <c r="G437" s="270" t="s">
        <v>586</v>
      </c>
      <c r="H437" s="271">
        <v>20</v>
      </c>
      <c r="I437" s="272"/>
      <c r="J437" s="273">
        <f>ROUND(I437*H437,2)</f>
        <v>0</v>
      </c>
      <c r="K437" s="269" t="s">
        <v>346</v>
      </c>
      <c r="L437" s="274"/>
      <c r="M437" s="275" t="s">
        <v>19</v>
      </c>
      <c r="N437" s="276" t="s">
        <v>43</v>
      </c>
      <c r="O437" s="85"/>
      <c r="P437" s="224">
        <f>O437*H437</f>
        <v>0</v>
      </c>
      <c r="Q437" s="224">
        <v>0.002</v>
      </c>
      <c r="R437" s="224">
        <f>Q437*H437</f>
        <v>0.040000000000000001</v>
      </c>
      <c r="S437" s="224">
        <v>0</v>
      </c>
      <c r="T437" s="225">
        <f>S437*H437</f>
        <v>0</v>
      </c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R437" s="226" t="s">
        <v>405</v>
      </c>
      <c r="AT437" s="226" t="s">
        <v>486</v>
      </c>
      <c r="AU437" s="226" t="s">
        <v>241</v>
      </c>
      <c r="AY437" s="18" t="s">
        <v>338</v>
      </c>
      <c r="BE437" s="227">
        <f>IF(N437="základní",J437,0)</f>
        <v>0</v>
      </c>
      <c r="BF437" s="227">
        <f>IF(N437="snížená",J437,0)</f>
        <v>0</v>
      </c>
      <c r="BG437" s="227">
        <f>IF(N437="zákl. přenesená",J437,0)</f>
        <v>0</v>
      </c>
      <c r="BH437" s="227">
        <f>IF(N437="sníž. přenesená",J437,0)</f>
        <v>0</v>
      </c>
      <c r="BI437" s="227">
        <f>IF(N437="nulová",J437,0)</f>
        <v>0</v>
      </c>
      <c r="BJ437" s="18" t="s">
        <v>79</v>
      </c>
      <c r="BK437" s="227">
        <f>ROUND(I437*H437,2)</f>
        <v>0</v>
      </c>
      <c r="BL437" s="18" t="s">
        <v>231</v>
      </c>
      <c r="BM437" s="226" t="s">
        <v>754</v>
      </c>
    </row>
    <row r="438" s="14" customFormat="1">
      <c r="A438" s="14"/>
      <c r="B438" s="244"/>
      <c r="C438" s="245"/>
      <c r="D438" s="235" t="s">
        <v>350</v>
      </c>
      <c r="E438" s="246" t="s">
        <v>19</v>
      </c>
      <c r="F438" s="247" t="s">
        <v>253</v>
      </c>
      <c r="G438" s="245"/>
      <c r="H438" s="248">
        <v>20</v>
      </c>
      <c r="I438" s="249"/>
      <c r="J438" s="245"/>
      <c r="K438" s="245"/>
      <c r="L438" s="250"/>
      <c r="M438" s="251"/>
      <c r="N438" s="252"/>
      <c r="O438" s="252"/>
      <c r="P438" s="252"/>
      <c r="Q438" s="252"/>
      <c r="R438" s="252"/>
      <c r="S438" s="252"/>
      <c r="T438" s="253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54" t="s">
        <v>350</v>
      </c>
      <c r="AU438" s="254" t="s">
        <v>241</v>
      </c>
      <c r="AV438" s="14" t="s">
        <v>81</v>
      </c>
      <c r="AW438" s="14" t="s">
        <v>33</v>
      </c>
      <c r="AX438" s="14" t="s">
        <v>79</v>
      </c>
      <c r="AY438" s="254" t="s">
        <v>338</v>
      </c>
    </row>
    <row r="439" s="2" customFormat="1" ht="16.5" customHeight="1">
      <c r="A439" s="39"/>
      <c r="B439" s="40"/>
      <c r="C439" s="267" t="s">
        <v>755</v>
      </c>
      <c r="D439" s="267" t="s">
        <v>486</v>
      </c>
      <c r="E439" s="268" t="s">
        <v>756</v>
      </c>
      <c r="F439" s="269" t="s">
        <v>757</v>
      </c>
      <c r="G439" s="270" t="s">
        <v>586</v>
      </c>
      <c r="H439" s="271">
        <v>20</v>
      </c>
      <c r="I439" s="272"/>
      <c r="J439" s="273">
        <f>ROUND(I439*H439,2)</f>
        <v>0</v>
      </c>
      <c r="K439" s="269" t="s">
        <v>346</v>
      </c>
      <c r="L439" s="274"/>
      <c r="M439" s="275" t="s">
        <v>19</v>
      </c>
      <c r="N439" s="276" t="s">
        <v>43</v>
      </c>
      <c r="O439" s="85"/>
      <c r="P439" s="224">
        <f>O439*H439</f>
        <v>0</v>
      </c>
      <c r="Q439" s="224">
        <v>1.0540000000000001</v>
      </c>
      <c r="R439" s="224">
        <f>Q439*H439</f>
        <v>21.080000000000002</v>
      </c>
      <c r="S439" s="224">
        <v>0</v>
      </c>
      <c r="T439" s="225">
        <f>S439*H439</f>
        <v>0</v>
      </c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R439" s="226" t="s">
        <v>405</v>
      </c>
      <c r="AT439" s="226" t="s">
        <v>486</v>
      </c>
      <c r="AU439" s="226" t="s">
        <v>241</v>
      </c>
      <c r="AY439" s="18" t="s">
        <v>338</v>
      </c>
      <c r="BE439" s="227">
        <f>IF(N439="základní",J439,0)</f>
        <v>0</v>
      </c>
      <c r="BF439" s="227">
        <f>IF(N439="snížená",J439,0)</f>
        <v>0</v>
      </c>
      <c r="BG439" s="227">
        <f>IF(N439="zákl. přenesená",J439,0)</f>
        <v>0</v>
      </c>
      <c r="BH439" s="227">
        <f>IF(N439="sníž. přenesená",J439,0)</f>
        <v>0</v>
      </c>
      <c r="BI439" s="227">
        <f>IF(N439="nulová",J439,0)</f>
        <v>0</v>
      </c>
      <c r="BJ439" s="18" t="s">
        <v>79</v>
      </c>
      <c r="BK439" s="227">
        <f>ROUND(I439*H439,2)</f>
        <v>0</v>
      </c>
      <c r="BL439" s="18" t="s">
        <v>231</v>
      </c>
      <c r="BM439" s="226" t="s">
        <v>758</v>
      </c>
    </row>
    <row r="440" s="14" customFormat="1">
      <c r="A440" s="14"/>
      <c r="B440" s="244"/>
      <c r="C440" s="245"/>
      <c r="D440" s="235" t="s">
        <v>350</v>
      </c>
      <c r="E440" s="246" t="s">
        <v>19</v>
      </c>
      <c r="F440" s="247" t="s">
        <v>253</v>
      </c>
      <c r="G440" s="245"/>
      <c r="H440" s="248">
        <v>20</v>
      </c>
      <c r="I440" s="249"/>
      <c r="J440" s="245"/>
      <c r="K440" s="245"/>
      <c r="L440" s="250"/>
      <c r="M440" s="251"/>
      <c r="N440" s="252"/>
      <c r="O440" s="252"/>
      <c r="P440" s="252"/>
      <c r="Q440" s="252"/>
      <c r="R440" s="252"/>
      <c r="S440" s="252"/>
      <c r="T440" s="253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4" t="s">
        <v>350</v>
      </c>
      <c r="AU440" s="254" t="s">
        <v>241</v>
      </c>
      <c r="AV440" s="14" t="s">
        <v>81</v>
      </c>
      <c r="AW440" s="14" t="s">
        <v>33</v>
      </c>
      <c r="AX440" s="14" t="s">
        <v>79</v>
      </c>
      <c r="AY440" s="254" t="s">
        <v>338</v>
      </c>
    </row>
    <row r="441" s="2" customFormat="1" ht="24.15" customHeight="1">
      <c r="A441" s="39"/>
      <c r="B441" s="40"/>
      <c r="C441" s="215" t="s">
        <v>759</v>
      </c>
      <c r="D441" s="215" t="s">
        <v>342</v>
      </c>
      <c r="E441" s="216" t="s">
        <v>760</v>
      </c>
      <c r="F441" s="217" t="s">
        <v>761</v>
      </c>
      <c r="G441" s="218" t="s">
        <v>586</v>
      </c>
      <c r="H441" s="219">
        <v>22</v>
      </c>
      <c r="I441" s="220"/>
      <c r="J441" s="221">
        <f>ROUND(I441*H441,2)</f>
        <v>0</v>
      </c>
      <c r="K441" s="217" t="s">
        <v>346</v>
      </c>
      <c r="L441" s="45"/>
      <c r="M441" s="222" t="s">
        <v>19</v>
      </c>
      <c r="N441" s="223" t="s">
        <v>43</v>
      </c>
      <c r="O441" s="85"/>
      <c r="P441" s="224">
        <f>O441*H441</f>
        <v>0</v>
      </c>
      <c r="Q441" s="224">
        <v>0.01218</v>
      </c>
      <c r="R441" s="224">
        <f>Q441*H441</f>
        <v>0.26795999999999998</v>
      </c>
      <c r="S441" s="224">
        <v>0</v>
      </c>
      <c r="T441" s="225">
        <f>S441*H441</f>
        <v>0</v>
      </c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R441" s="226" t="s">
        <v>231</v>
      </c>
      <c r="AT441" s="226" t="s">
        <v>342</v>
      </c>
      <c r="AU441" s="226" t="s">
        <v>241</v>
      </c>
      <c r="AY441" s="18" t="s">
        <v>338</v>
      </c>
      <c r="BE441" s="227">
        <f>IF(N441="základní",J441,0)</f>
        <v>0</v>
      </c>
      <c r="BF441" s="227">
        <f>IF(N441="snížená",J441,0)</f>
        <v>0</v>
      </c>
      <c r="BG441" s="227">
        <f>IF(N441="zákl. přenesená",J441,0)</f>
        <v>0</v>
      </c>
      <c r="BH441" s="227">
        <f>IF(N441="sníž. přenesená",J441,0)</f>
        <v>0</v>
      </c>
      <c r="BI441" s="227">
        <f>IF(N441="nulová",J441,0)</f>
        <v>0</v>
      </c>
      <c r="BJ441" s="18" t="s">
        <v>79</v>
      </c>
      <c r="BK441" s="227">
        <f>ROUND(I441*H441,2)</f>
        <v>0</v>
      </c>
      <c r="BL441" s="18" t="s">
        <v>231</v>
      </c>
      <c r="BM441" s="226" t="s">
        <v>762</v>
      </c>
    </row>
    <row r="442" s="2" customFormat="1">
      <c r="A442" s="39"/>
      <c r="B442" s="40"/>
      <c r="C442" s="41"/>
      <c r="D442" s="228" t="s">
        <v>348</v>
      </c>
      <c r="E442" s="41"/>
      <c r="F442" s="229" t="s">
        <v>763</v>
      </c>
      <c r="G442" s="41"/>
      <c r="H442" s="41"/>
      <c r="I442" s="230"/>
      <c r="J442" s="41"/>
      <c r="K442" s="41"/>
      <c r="L442" s="45"/>
      <c r="M442" s="231"/>
      <c r="N442" s="232"/>
      <c r="O442" s="85"/>
      <c r="P442" s="85"/>
      <c r="Q442" s="85"/>
      <c r="R442" s="85"/>
      <c r="S442" s="85"/>
      <c r="T442" s="86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T442" s="18" t="s">
        <v>348</v>
      </c>
      <c r="AU442" s="18" t="s">
        <v>241</v>
      </c>
    </row>
    <row r="443" s="14" customFormat="1">
      <c r="A443" s="14"/>
      <c r="B443" s="244"/>
      <c r="C443" s="245"/>
      <c r="D443" s="235" t="s">
        <v>350</v>
      </c>
      <c r="E443" s="246" t="s">
        <v>19</v>
      </c>
      <c r="F443" s="247" t="s">
        <v>246</v>
      </c>
      <c r="G443" s="245"/>
      <c r="H443" s="248">
        <v>22</v>
      </c>
      <c r="I443" s="249"/>
      <c r="J443" s="245"/>
      <c r="K443" s="245"/>
      <c r="L443" s="250"/>
      <c r="M443" s="251"/>
      <c r="N443" s="252"/>
      <c r="O443" s="252"/>
      <c r="P443" s="252"/>
      <c r="Q443" s="252"/>
      <c r="R443" s="252"/>
      <c r="S443" s="252"/>
      <c r="T443" s="253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54" t="s">
        <v>350</v>
      </c>
      <c r="AU443" s="254" t="s">
        <v>241</v>
      </c>
      <c r="AV443" s="14" t="s">
        <v>81</v>
      </c>
      <c r="AW443" s="14" t="s">
        <v>33</v>
      </c>
      <c r="AX443" s="14" t="s">
        <v>79</v>
      </c>
      <c r="AY443" s="254" t="s">
        <v>338</v>
      </c>
    </row>
    <row r="444" s="2" customFormat="1" ht="24.15" customHeight="1">
      <c r="A444" s="39"/>
      <c r="B444" s="40"/>
      <c r="C444" s="267" t="s">
        <v>764</v>
      </c>
      <c r="D444" s="267" t="s">
        <v>486</v>
      </c>
      <c r="E444" s="268" t="s">
        <v>716</v>
      </c>
      <c r="F444" s="269" t="s">
        <v>717</v>
      </c>
      <c r="G444" s="270" t="s">
        <v>586</v>
      </c>
      <c r="H444" s="271">
        <v>22</v>
      </c>
      <c r="I444" s="272"/>
      <c r="J444" s="273">
        <f>ROUND(I444*H444,2)</f>
        <v>0</v>
      </c>
      <c r="K444" s="269" t="s">
        <v>346</v>
      </c>
      <c r="L444" s="274"/>
      <c r="M444" s="275" t="s">
        <v>19</v>
      </c>
      <c r="N444" s="276" t="s">
        <v>43</v>
      </c>
      <c r="O444" s="85"/>
      <c r="P444" s="224">
        <f>O444*H444</f>
        <v>0</v>
      </c>
      <c r="Q444" s="224">
        <v>0.002</v>
      </c>
      <c r="R444" s="224">
        <f>Q444*H444</f>
        <v>0.043999999999999997</v>
      </c>
      <c r="S444" s="224">
        <v>0</v>
      </c>
      <c r="T444" s="225">
        <f>S444*H444</f>
        <v>0</v>
      </c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R444" s="226" t="s">
        <v>405</v>
      </c>
      <c r="AT444" s="226" t="s">
        <v>486</v>
      </c>
      <c r="AU444" s="226" t="s">
        <v>241</v>
      </c>
      <c r="AY444" s="18" t="s">
        <v>338</v>
      </c>
      <c r="BE444" s="227">
        <f>IF(N444="základní",J444,0)</f>
        <v>0</v>
      </c>
      <c r="BF444" s="227">
        <f>IF(N444="snížená",J444,0)</f>
        <v>0</v>
      </c>
      <c r="BG444" s="227">
        <f>IF(N444="zákl. přenesená",J444,0)</f>
        <v>0</v>
      </c>
      <c r="BH444" s="227">
        <f>IF(N444="sníž. přenesená",J444,0)</f>
        <v>0</v>
      </c>
      <c r="BI444" s="227">
        <f>IF(N444="nulová",J444,0)</f>
        <v>0</v>
      </c>
      <c r="BJ444" s="18" t="s">
        <v>79</v>
      </c>
      <c r="BK444" s="227">
        <f>ROUND(I444*H444,2)</f>
        <v>0</v>
      </c>
      <c r="BL444" s="18" t="s">
        <v>231</v>
      </c>
      <c r="BM444" s="226" t="s">
        <v>765</v>
      </c>
    </row>
    <row r="445" s="14" customFormat="1">
      <c r="A445" s="14"/>
      <c r="B445" s="244"/>
      <c r="C445" s="245"/>
      <c r="D445" s="235" t="s">
        <v>350</v>
      </c>
      <c r="E445" s="246" t="s">
        <v>19</v>
      </c>
      <c r="F445" s="247" t="s">
        <v>246</v>
      </c>
      <c r="G445" s="245"/>
      <c r="H445" s="248">
        <v>22</v>
      </c>
      <c r="I445" s="249"/>
      <c r="J445" s="245"/>
      <c r="K445" s="245"/>
      <c r="L445" s="250"/>
      <c r="M445" s="251"/>
      <c r="N445" s="252"/>
      <c r="O445" s="252"/>
      <c r="P445" s="252"/>
      <c r="Q445" s="252"/>
      <c r="R445" s="252"/>
      <c r="S445" s="252"/>
      <c r="T445" s="253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54" t="s">
        <v>350</v>
      </c>
      <c r="AU445" s="254" t="s">
        <v>241</v>
      </c>
      <c r="AV445" s="14" t="s">
        <v>81</v>
      </c>
      <c r="AW445" s="14" t="s">
        <v>33</v>
      </c>
      <c r="AX445" s="14" t="s">
        <v>79</v>
      </c>
      <c r="AY445" s="254" t="s">
        <v>338</v>
      </c>
    </row>
    <row r="446" s="2" customFormat="1" ht="24.15" customHeight="1">
      <c r="A446" s="39"/>
      <c r="B446" s="40"/>
      <c r="C446" s="267" t="s">
        <v>766</v>
      </c>
      <c r="D446" s="267" t="s">
        <v>486</v>
      </c>
      <c r="E446" s="268" t="s">
        <v>767</v>
      </c>
      <c r="F446" s="269" t="s">
        <v>768</v>
      </c>
      <c r="G446" s="270" t="s">
        <v>586</v>
      </c>
      <c r="H446" s="271">
        <v>22</v>
      </c>
      <c r="I446" s="272"/>
      <c r="J446" s="273">
        <f>ROUND(I446*H446,2)</f>
        <v>0</v>
      </c>
      <c r="K446" s="269" t="s">
        <v>346</v>
      </c>
      <c r="L446" s="274"/>
      <c r="M446" s="275" t="s">
        <v>19</v>
      </c>
      <c r="N446" s="276" t="s">
        <v>43</v>
      </c>
      <c r="O446" s="85"/>
      <c r="P446" s="224">
        <f>O446*H446</f>
        <v>0</v>
      </c>
      <c r="Q446" s="224">
        <v>0.56999999999999995</v>
      </c>
      <c r="R446" s="224">
        <f>Q446*H446</f>
        <v>12.539999999999999</v>
      </c>
      <c r="S446" s="224">
        <v>0</v>
      </c>
      <c r="T446" s="225">
        <f>S446*H446</f>
        <v>0</v>
      </c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R446" s="226" t="s">
        <v>405</v>
      </c>
      <c r="AT446" s="226" t="s">
        <v>486</v>
      </c>
      <c r="AU446" s="226" t="s">
        <v>241</v>
      </c>
      <c r="AY446" s="18" t="s">
        <v>338</v>
      </c>
      <c r="BE446" s="227">
        <f>IF(N446="základní",J446,0)</f>
        <v>0</v>
      </c>
      <c r="BF446" s="227">
        <f>IF(N446="snížená",J446,0)</f>
        <v>0</v>
      </c>
      <c r="BG446" s="227">
        <f>IF(N446="zákl. přenesená",J446,0)</f>
        <v>0</v>
      </c>
      <c r="BH446" s="227">
        <f>IF(N446="sníž. přenesená",J446,0)</f>
        <v>0</v>
      </c>
      <c r="BI446" s="227">
        <f>IF(N446="nulová",J446,0)</f>
        <v>0</v>
      </c>
      <c r="BJ446" s="18" t="s">
        <v>79</v>
      </c>
      <c r="BK446" s="227">
        <f>ROUND(I446*H446,2)</f>
        <v>0</v>
      </c>
      <c r="BL446" s="18" t="s">
        <v>231</v>
      </c>
      <c r="BM446" s="226" t="s">
        <v>769</v>
      </c>
    </row>
    <row r="447" s="14" customFormat="1">
      <c r="A447" s="14"/>
      <c r="B447" s="244"/>
      <c r="C447" s="245"/>
      <c r="D447" s="235" t="s">
        <v>350</v>
      </c>
      <c r="E447" s="246" t="s">
        <v>19</v>
      </c>
      <c r="F447" s="247" t="s">
        <v>246</v>
      </c>
      <c r="G447" s="245"/>
      <c r="H447" s="248">
        <v>22</v>
      </c>
      <c r="I447" s="249"/>
      <c r="J447" s="245"/>
      <c r="K447" s="245"/>
      <c r="L447" s="250"/>
      <c r="M447" s="251"/>
      <c r="N447" s="252"/>
      <c r="O447" s="252"/>
      <c r="P447" s="252"/>
      <c r="Q447" s="252"/>
      <c r="R447" s="252"/>
      <c r="S447" s="252"/>
      <c r="T447" s="253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54" t="s">
        <v>350</v>
      </c>
      <c r="AU447" s="254" t="s">
        <v>241</v>
      </c>
      <c r="AV447" s="14" t="s">
        <v>81</v>
      </c>
      <c r="AW447" s="14" t="s">
        <v>33</v>
      </c>
      <c r="AX447" s="14" t="s">
        <v>79</v>
      </c>
      <c r="AY447" s="254" t="s">
        <v>338</v>
      </c>
    </row>
    <row r="448" s="2" customFormat="1" ht="37.8" customHeight="1">
      <c r="A448" s="39"/>
      <c r="B448" s="40"/>
      <c r="C448" s="215" t="s">
        <v>770</v>
      </c>
      <c r="D448" s="215" t="s">
        <v>342</v>
      </c>
      <c r="E448" s="216" t="s">
        <v>771</v>
      </c>
      <c r="F448" s="217" t="s">
        <v>772</v>
      </c>
      <c r="G448" s="218" t="s">
        <v>586</v>
      </c>
      <c r="H448" s="219">
        <v>22</v>
      </c>
      <c r="I448" s="220"/>
      <c r="J448" s="221">
        <f>ROUND(I448*H448,2)</f>
        <v>0</v>
      </c>
      <c r="K448" s="217" t="s">
        <v>346</v>
      </c>
      <c r="L448" s="45"/>
      <c r="M448" s="222" t="s">
        <v>19</v>
      </c>
      <c r="N448" s="223" t="s">
        <v>43</v>
      </c>
      <c r="O448" s="85"/>
      <c r="P448" s="224">
        <f>O448*H448</f>
        <v>0</v>
      </c>
      <c r="Q448" s="224">
        <v>0.089999999999999997</v>
      </c>
      <c r="R448" s="224">
        <f>Q448*H448</f>
        <v>1.98</v>
      </c>
      <c r="S448" s="224">
        <v>0</v>
      </c>
      <c r="T448" s="225">
        <f>S448*H448</f>
        <v>0</v>
      </c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R448" s="226" t="s">
        <v>231</v>
      </c>
      <c r="AT448" s="226" t="s">
        <v>342</v>
      </c>
      <c r="AU448" s="226" t="s">
        <v>241</v>
      </c>
      <c r="AY448" s="18" t="s">
        <v>338</v>
      </c>
      <c r="BE448" s="227">
        <f>IF(N448="základní",J448,0)</f>
        <v>0</v>
      </c>
      <c r="BF448" s="227">
        <f>IF(N448="snížená",J448,0)</f>
        <v>0</v>
      </c>
      <c r="BG448" s="227">
        <f>IF(N448="zákl. přenesená",J448,0)</f>
        <v>0</v>
      </c>
      <c r="BH448" s="227">
        <f>IF(N448="sníž. přenesená",J448,0)</f>
        <v>0</v>
      </c>
      <c r="BI448" s="227">
        <f>IF(N448="nulová",J448,0)</f>
        <v>0</v>
      </c>
      <c r="BJ448" s="18" t="s">
        <v>79</v>
      </c>
      <c r="BK448" s="227">
        <f>ROUND(I448*H448,2)</f>
        <v>0</v>
      </c>
      <c r="BL448" s="18" t="s">
        <v>231</v>
      </c>
      <c r="BM448" s="226" t="s">
        <v>773</v>
      </c>
    </row>
    <row r="449" s="2" customFormat="1">
      <c r="A449" s="39"/>
      <c r="B449" s="40"/>
      <c r="C449" s="41"/>
      <c r="D449" s="228" t="s">
        <v>348</v>
      </c>
      <c r="E449" s="41"/>
      <c r="F449" s="229" t="s">
        <v>774</v>
      </c>
      <c r="G449" s="41"/>
      <c r="H449" s="41"/>
      <c r="I449" s="230"/>
      <c r="J449" s="41"/>
      <c r="K449" s="41"/>
      <c r="L449" s="45"/>
      <c r="M449" s="231"/>
      <c r="N449" s="232"/>
      <c r="O449" s="85"/>
      <c r="P449" s="85"/>
      <c r="Q449" s="85"/>
      <c r="R449" s="85"/>
      <c r="S449" s="85"/>
      <c r="T449" s="86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T449" s="18" t="s">
        <v>348</v>
      </c>
      <c r="AU449" s="18" t="s">
        <v>241</v>
      </c>
    </row>
    <row r="450" s="14" customFormat="1">
      <c r="A450" s="14"/>
      <c r="B450" s="244"/>
      <c r="C450" s="245"/>
      <c r="D450" s="235" t="s">
        <v>350</v>
      </c>
      <c r="E450" s="246" t="s">
        <v>19</v>
      </c>
      <c r="F450" s="247" t="s">
        <v>245</v>
      </c>
      <c r="G450" s="245"/>
      <c r="H450" s="248">
        <v>21</v>
      </c>
      <c r="I450" s="249"/>
      <c r="J450" s="245"/>
      <c r="K450" s="245"/>
      <c r="L450" s="250"/>
      <c r="M450" s="251"/>
      <c r="N450" s="252"/>
      <c r="O450" s="252"/>
      <c r="P450" s="252"/>
      <c r="Q450" s="252"/>
      <c r="R450" s="252"/>
      <c r="S450" s="252"/>
      <c r="T450" s="253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4" t="s">
        <v>350</v>
      </c>
      <c r="AU450" s="254" t="s">
        <v>241</v>
      </c>
      <c r="AV450" s="14" t="s">
        <v>81</v>
      </c>
      <c r="AW450" s="14" t="s">
        <v>33</v>
      </c>
      <c r="AX450" s="14" t="s">
        <v>72</v>
      </c>
      <c r="AY450" s="254" t="s">
        <v>338</v>
      </c>
    </row>
    <row r="451" s="14" customFormat="1">
      <c r="A451" s="14"/>
      <c r="B451" s="244"/>
      <c r="C451" s="245"/>
      <c r="D451" s="235" t="s">
        <v>350</v>
      </c>
      <c r="E451" s="246" t="s">
        <v>19</v>
      </c>
      <c r="F451" s="247" t="s">
        <v>255</v>
      </c>
      <c r="G451" s="245"/>
      <c r="H451" s="248">
        <v>1</v>
      </c>
      <c r="I451" s="249"/>
      <c r="J451" s="245"/>
      <c r="K451" s="245"/>
      <c r="L451" s="250"/>
      <c r="M451" s="251"/>
      <c r="N451" s="252"/>
      <c r="O451" s="252"/>
      <c r="P451" s="252"/>
      <c r="Q451" s="252"/>
      <c r="R451" s="252"/>
      <c r="S451" s="252"/>
      <c r="T451" s="253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54" t="s">
        <v>350</v>
      </c>
      <c r="AU451" s="254" t="s">
        <v>241</v>
      </c>
      <c r="AV451" s="14" t="s">
        <v>81</v>
      </c>
      <c r="AW451" s="14" t="s">
        <v>33</v>
      </c>
      <c r="AX451" s="14" t="s">
        <v>72</v>
      </c>
      <c r="AY451" s="254" t="s">
        <v>338</v>
      </c>
    </row>
    <row r="452" s="15" customFormat="1">
      <c r="A452" s="15"/>
      <c r="B452" s="255"/>
      <c r="C452" s="256"/>
      <c r="D452" s="235" t="s">
        <v>350</v>
      </c>
      <c r="E452" s="257" t="s">
        <v>246</v>
      </c>
      <c r="F452" s="258" t="s">
        <v>363</v>
      </c>
      <c r="G452" s="256"/>
      <c r="H452" s="259">
        <v>22</v>
      </c>
      <c r="I452" s="260"/>
      <c r="J452" s="256"/>
      <c r="K452" s="256"/>
      <c r="L452" s="261"/>
      <c r="M452" s="262"/>
      <c r="N452" s="263"/>
      <c r="O452" s="263"/>
      <c r="P452" s="263"/>
      <c r="Q452" s="263"/>
      <c r="R452" s="263"/>
      <c r="S452" s="263"/>
      <c r="T452" s="264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T452" s="265" t="s">
        <v>350</v>
      </c>
      <c r="AU452" s="265" t="s">
        <v>241</v>
      </c>
      <c r="AV452" s="15" t="s">
        <v>231</v>
      </c>
      <c r="AW452" s="15" t="s">
        <v>33</v>
      </c>
      <c r="AX452" s="15" t="s">
        <v>79</v>
      </c>
      <c r="AY452" s="265" t="s">
        <v>338</v>
      </c>
    </row>
    <row r="453" s="2" customFormat="1" ht="24.15" customHeight="1">
      <c r="A453" s="39"/>
      <c r="B453" s="40"/>
      <c r="C453" s="267" t="s">
        <v>775</v>
      </c>
      <c r="D453" s="267" t="s">
        <v>486</v>
      </c>
      <c r="E453" s="268" t="s">
        <v>776</v>
      </c>
      <c r="F453" s="269" t="s">
        <v>777</v>
      </c>
      <c r="G453" s="270" t="s">
        <v>586</v>
      </c>
      <c r="H453" s="271">
        <v>22</v>
      </c>
      <c r="I453" s="272"/>
      <c r="J453" s="273">
        <f>ROUND(I453*H453,2)</f>
        <v>0</v>
      </c>
      <c r="K453" s="269" t="s">
        <v>346</v>
      </c>
      <c r="L453" s="274"/>
      <c r="M453" s="275" t="s">
        <v>19</v>
      </c>
      <c r="N453" s="276" t="s">
        <v>43</v>
      </c>
      <c r="O453" s="85"/>
      <c r="P453" s="224">
        <f>O453*H453</f>
        <v>0</v>
      </c>
      <c r="Q453" s="224">
        <v>0.12</v>
      </c>
      <c r="R453" s="224">
        <f>Q453*H453</f>
        <v>2.6399999999999997</v>
      </c>
      <c r="S453" s="224">
        <v>0</v>
      </c>
      <c r="T453" s="225">
        <f>S453*H453</f>
        <v>0</v>
      </c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R453" s="226" t="s">
        <v>405</v>
      </c>
      <c r="AT453" s="226" t="s">
        <v>486</v>
      </c>
      <c r="AU453" s="226" t="s">
        <v>241</v>
      </c>
      <c r="AY453" s="18" t="s">
        <v>338</v>
      </c>
      <c r="BE453" s="227">
        <f>IF(N453="základní",J453,0)</f>
        <v>0</v>
      </c>
      <c r="BF453" s="227">
        <f>IF(N453="snížená",J453,0)</f>
        <v>0</v>
      </c>
      <c r="BG453" s="227">
        <f>IF(N453="zákl. přenesená",J453,0)</f>
        <v>0</v>
      </c>
      <c r="BH453" s="227">
        <f>IF(N453="sníž. přenesená",J453,0)</f>
        <v>0</v>
      </c>
      <c r="BI453" s="227">
        <f>IF(N453="nulová",J453,0)</f>
        <v>0</v>
      </c>
      <c r="BJ453" s="18" t="s">
        <v>79</v>
      </c>
      <c r="BK453" s="227">
        <f>ROUND(I453*H453,2)</f>
        <v>0</v>
      </c>
      <c r="BL453" s="18" t="s">
        <v>231</v>
      </c>
      <c r="BM453" s="226" t="s">
        <v>778</v>
      </c>
    </row>
    <row r="454" s="14" customFormat="1">
      <c r="A454" s="14"/>
      <c r="B454" s="244"/>
      <c r="C454" s="245"/>
      <c r="D454" s="235" t="s">
        <v>350</v>
      </c>
      <c r="E454" s="246" t="s">
        <v>19</v>
      </c>
      <c r="F454" s="247" t="s">
        <v>246</v>
      </c>
      <c r="G454" s="245"/>
      <c r="H454" s="248">
        <v>22</v>
      </c>
      <c r="I454" s="249"/>
      <c r="J454" s="245"/>
      <c r="K454" s="245"/>
      <c r="L454" s="250"/>
      <c r="M454" s="251"/>
      <c r="N454" s="252"/>
      <c r="O454" s="252"/>
      <c r="P454" s="252"/>
      <c r="Q454" s="252"/>
      <c r="R454" s="252"/>
      <c r="S454" s="252"/>
      <c r="T454" s="253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54" t="s">
        <v>350</v>
      </c>
      <c r="AU454" s="254" t="s">
        <v>241</v>
      </c>
      <c r="AV454" s="14" t="s">
        <v>81</v>
      </c>
      <c r="AW454" s="14" t="s">
        <v>33</v>
      </c>
      <c r="AX454" s="14" t="s">
        <v>79</v>
      </c>
      <c r="AY454" s="254" t="s">
        <v>338</v>
      </c>
    </row>
    <row r="455" s="2" customFormat="1" ht="33" customHeight="1">
      <c r="A455" s="39"/>
      <c r="B455" s="40"/>
      <c r="C455" s="215" t="s">
        <v>779</v>
      </c>
      <c r="D455" s="215" t="s">
        <v>342</v>
      </c>
      <c r="E455" s="216" t="s">
        <v>780</v>
      </c>
      <c r="F455" s="217" t="s">
        <v>781</v>
      </c>
      <c r="G455" s="218" t="s">
        <v>391</v>
      </c>
      <c r="H455" s="219">
        <v>7.0880000000000001</v>
      </c>
      <c r="I455" s="220"/>
      <c r="J455" s="221">
        <f>ROUND(I455*H455,2)</f>
        <v>0</v>
      </c>
      <c r="K455" s="217" t="s">
        <v>346</v>
      </c>
      <c r="L455" s="45"/>
      <c r="M455" s="222" t="s">
        <v>19</v>
      </c>
      <c r="N455" s="223" t="s">
        <v>43</v>
      </c>
      <c r="O455" s="85"/>
      <c r="P455" s="224">
        <f>O455*H455</f>
        <v>0</v>
      </c>
      <c r="Q455" s="224">
        <v>0</v>
      </c>
      <c r="R455" s="224">
        <f>Q455*H455</f>
        <v>0</v>
      </c>
      <c r="S455" s="224">
        <v>0</v>
      </c>
      <c r="T455" s="225">
        <f>S455*H455</f>
        <v>0</v>
      </c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R455" s="226" t="s">
        <v>231</v>
      </c>
      <c r="AT455" s="226" t="s">
        <v>342</v>
      </c>
      <c r="AU455" s="226" t="s">
        <v>241</v>
      </c>
      <c r="AY455" s="18" t="s">
        <v>338</v>
      </c>
      <c r="BE455" s="227">
        <f>IF(N455="základní",J455,0)</f>
        <v>0</v>
      </c>
      <c r="BF455" s="227">
        <f>IF(N455="snížená",J455,0)</f>
        <v>0</v>
      </c>
      <c r="BG455" s="227">
        <f>IF(N455="zákl. přenesená",J455,0)</f>
        <v>0</v>
      </c>
      <c r="BH455" s="227">
        <f>IF(N455="sníž. přenesená",J455,0)</f>
        <v>0</v>
      </c>
      <c r="BI455" s="227">
        <f>IF(N455="nulová",J455,0)</f>
        <v>0</v>
      </c>
      <c r="BJ455" s="18" t="s">
        <v>79</v>
      </c>
      <c r="BK455" s="227">
        <f>ROUND(I455*H455,2)</f>
        <v>0</v>
      </c>
      <c r="BL455" s="18" t="s">
        <v>231</v>
      </c>
      <c r="BM455" s="226" t="s">
        <v>782</v>
      </c>
    </row>
    <row r="456" s="2" customFormat="1">
      <c r="A456" s="39"/>
      <c r="B456" s="40"/>
      <c r="C456" s="41"/>
      <c r="D456" s="228" t="s">
        <v>348</v>
      </c>
      <c r="E456" s="41"/>
      <c r="F456" s="229" t="s">
        <v>783</v>
      </c>
      <c r="G456" s="41"/>
      <c r="H456" s="41"/>
      <c r="I456" s="230"/>
      <c r="J456" s="41"/>
      <c r="K456" s="41"/>
      <c r="L456" s="45"/>
      <c r="M456" s="231"/>
      <c r="N456" s="232"/>
      <c r="O456" s="85"/>
      <c r="P456" s="85"/>
      <c r="Q456" s="85"/>
      <c r="R456" s="85"/>
      <c r="S456" s="85"/>
      <c r="T456" s="86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T456" s="18" t="s">
        <v>348</v>
      </c>
      <c r="AU456" s="18" t="s">
        <v>241</v>
      </c>
    </row>
    <row r="457" s="14" customFormat="1">
      <c r="A457" s="14"/>
      <c r="B457" s="244"/>
      <c r="C457" s="245"/>
      <c r="D457" s="235" t="s">
        <v>350</v>
      </c>
      <c r="E457" s="246" t="s">
        <v>19</v>
      </c>
      <c r="F457" s="247" t="s">
        <v>784</v>
      </c>
      <c r="G457" s="245"/>
      <c r="H457" s="248">
        <v>7.0880000000000001</v>
      </c>
      <c r="I457" s="249"/>
      <c r="J457" s="245"/>
      <c r="K457" s="245"/>
      <c r="L457" s="250"/>
      <c r="M457" s="251"/>
      <c r="N457" s="252"/>
      <c r="O457" s="252"/>
      <c r="P457" s="252"/>
      <c r="Q457" s="252"/>
      <c r="R457" s="252"/>
      <c r="S457" s="252"/>
      <c r="T457" s="253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54" t="s">
        <v>350</v>
      </c>
      <c r="AU457" s="254" t="s">
        <v>241</v>
      </c>
      <c r="AV457" s="14" t="s">
        <v>81</v>
      </c>
      <c r="AW457" s="14" t="s">
        <v>33</v>
      </c>
      <c r="AX457" s="14" t="s">
        <v>72</v>
      </c>
      <c r="AY457" s="254" t="s">
        <v>338</v>
      </c>
    </row>
    <row r="458" s="15" customFormat="1">
      <c r="A458" s="15"/>
      <c r="B458" s="255"/>
      <c r="C458" s="256"/>
      <c r="D458" s="235" t="s">
        <v>350</v>
      </c>
      <c r="E458" s="257" t="s">
        <v>248</v>
      </c>
      <c r="F458" s="258" t="s">
        <v>363</v>
      </c>
      <c r="G458" s="256"/>
      <c r="H458" s="259">
        <v>7.0880000000000001</v>
      </c>
      <c r="I458" s="260"/>
      <c r="J458" s="256"/>
      <c r="K458" s="256"/>
      <c r="L458" s="261"/>
      <c r="M458" s="262"/>
      <c r="N458" s="263"/>
      <c r="O458" s="263"/>
      <c r="P458" s="263"/>
      <c r="Q458" s="263"/>
      <c r="R458" s="263"/>
      <c r="S458" s="263"/>
      <c r="T458" s="264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T458" s="265" t="s">
        <v>350</v>
      </c>
      <c r="AU458" s="265" t="s">
        <v>241</v>
      </c>
      <c r="AV458" s="15" t="s">
        <v>231</v>
      </c>
      <c r="AW458" s="15" t="s">
        <v>33</v>
      </c>
      <c r="AX458" s="15" t="s">
        <v>79</v>
      </c>
      <c r="AY458" s="265" t="s">
        <v>338</v>
      </c>
    </row>
    <row r="459" s="2" customFormat="1" ht="24.15" customHeight="1">
      <c r="A459" s="39"/>
      <c r="B459" s="40"/>
      <c r="C459" s="215" t="s">
        <v>785</v>
      </c>
      <c r="D459" s="215" t="s">
        <v>342</v>
      </c>
      <c r="E459" s="216" t="s">
        <v>786</v>
      </c>
      <c r="F459" s="217" t="s">
        <v>787</v>
      </c>
      <c r="G459" s="218" t="s">
        <v>572</v>
      </c>
      <c r="H459" s="219">
        <v>752.89999999999998</v>
      </c>
      <c r="I459" s="220"/>
      <c r="J459" s="221">
        <f>ROUND(I459*H459,2)</f>
        <v>0</v>
      </c>
      <c r="K459" s="217" t="s">
        <v>346</v>
      </c>
      <c r="L459" s="45"/>
      <c r="M459" s="222" t="s">
        <v>19</v>
      </c>
      <c r="N459" s="223" t="s">
        <v>43</v>
      </c>
      <c r="O459" s="85"/>
      <c r="P459" s="224">
        <f>O459*H459</f>
        <v>0</v>
      </c>
      <c r="Q459" s="224">
        <v>9.0000000000000006E-05</v>
      </c>
      <c r="R459" s="224">
        <f>Q459*H459</f>
        <v>0.067761000000000002</v>
      </c>
      <c r="S459" s="224">
        <v>0</v>
      </c>
      <c r="T459" s="225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26" t="s">
        <v>231</v>
      </c>
      <c r="AT459" s="226" t="s">
        <v>342</v>
      </c>
      <c r="AU459" s="226" t="s">
        <v>241</v>
      </c>
      <c r="AY459" s="18" t="s">
        <v>338</v>
      </c>
      <c r="BE459" s="227">
        <f>IF(N459="základní",J459,0)</f>
        <v>0</v>
      </c>
      <c r="BF459" s="227">
        <f>IF(N459="snížená",J459,0)</f>
        <v>0</v>
      </c>
      <c r="BG459" s="227">
        <f>IF(N459="zákl. přenesená",J459,0)</f>
        <v>0</v>
      </c>
      <c r="BH459" s="227">
        <f>IF(N459="sníž. přenesená",J459,0)</f>
        <v>0</v>
      </c>
      <c r="BI459" s="227">
        <f>IF(N459="nulová",J459,0)</f>
        <v>0</v>
      </c>
      <c r="BJ459" s="18" t="s">
        <v>79</v>
      </c>
      <c r="BK459" s="227">
        <f>ROUND(I459*H459,2)</f>
        <v>0</v>
      </c>
      <c r="BL459" s="18" t="s">
        <v>231</v>
      </c>
      <c r="BM459" s="226" t="s">
        <v>788</v>
      </c>
    </row>
    <row r="460" s="2" customFormat="1">
      <c r="A460" s="39"/>
      <c r="B460" s="40"/>
      <c r="C460" s="41"/>
      <c r="D460" s="228" t="s">
        <v>348</v>
      </c>
      <c r="E460" s="41"/>
      <c r="F460" s="229" t="s">
        <v>789</v>
      </c>
      <c r="G460" s="41"/>
      <c r="H460" s="41"/>
      <c r="I460" s="230"/>
      <c r="J460" s="41"/>
      <c r="K460" s="41"/>
      <c r="L460" s="45"/>
      <c r="M460" s="231"/>
      <c r="N460" s="232"/>
      <c r="O460" s="85"/>
      <c r="P460" s="85"/>
      <c r="Q460" s="85"/>
      <c r="R460" s="85"/>
      <c r="S460" s="85"/>
      <c r="T460" s="86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T460" s="18" t="s">
        <v>348</v>
      </c>
      <c r="AU460" s="18" t="s">
        <v>241</v>
      </c>
    </row>
    <row r="461" s="14" customFormat="1">
      <c r="A461" s="14"/>
      <c r="B461" s="244"/>
      <c r="C461" s="245"/>
      <c r="D461" s="235" t="s">
        <v>350</v>
      </c>
      <c r="E461" s="246" t="s">
        <v>19</v>
      </c>
      <c r="F461" s="247" t="s">
        <v>258</v>
      </c>
      <c r="G461" s="245"/>
      <c r="H461" s="248">
        <v>690.10000000000002</v>
      </c>
      <c r="I461" s="249"/>
      <c r="J461" s="245"/>
      <c r="K461" s="245"/>
      <c r="L461" s="250"/>
      <c r="M461" s="251"/>
      <c r="N461" s="252"/>
      <c r="O461" s="252"/>
      <c r="P461" s="252"/>
      <c r="Q461" s="252"/>
      <c r="R461" s="252"/>
      <c r="S461" s="252"/>
      <c r="T461" s="253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54" t="s">
        <v>350</v>
      </c>
      <c r="AU461" s="254" t="s">
        <v>241</v>
      </c>
      <c r="AV461" s="14" t="s">
        <v>81</v>
      </c>
      <c r="AW461" s="14" t="s">
        <v>33</v>
      </c>
      <c r="AX461" s="14" t="s">
        <v>72</v>
      </c>
      <c r="AY461" s="254" t="s">
        <v>338</v>
      </c>
    </row>
    <row r="462" s="14" customFormat="1">
      <c r="A462" s="14"/>
      <c r="B462" s="244"/>
      <c r="C462" s="245"/>
      <c r="D462" s="235" t="s">
        <v>350</v>
      </c>
      <c r="E462" s="246" t="s">
        <v>19</v>
      </c>
      <c r="F462" s="247" t="s">
        <v>256</v>
      </c>
      <c r="G462" s="245"/>
      <c r="H462" s="248">
        <v>62.799999999999997</v>
      </c>
      <c r="I462" s="249"/>
      <c r="J462" s="245"/>
      <c r="K462" s="245"/>
      <c r="L462" s="250"/>
      <c r="M462" s="251"/>
      <c r="N462" s="252"/>
      <c r="O462" s="252"/>
      <c r="P462" s="252"/>
      <c r="Q462" s="252"/>
      <c r="R462" s="252"/>
      <c r="S462" s="252"/>
      <c r="T462" s="253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4" t="s">
        <v>350</v>
      </c>
      <c r="AU462" s="254" t="s">
        <v>241</v>
      </c>
      <c r="AV462" s="14" t="s">
        <v>81</v>
      </c>
      <c r="AW462" s="14" t="s">
        <v>33</v>
      </c>
      <c r="AX462" s="14" t="s">
        <v>72</v>
      </c>
      <c r="AY462" s="254" t="s">
        <v>338</v>
      </c>
    </row>
    <row r="463" s="15" customFormat="1">
      <c r="A463" s="15"/>
      <c r="B463" s="255"/>
      <c r="C463" s="256"/>
      <c r="D463" s="235" t="s">
        <v>350</v>
      </c>
      <c r="E463" s="257" t="s">
        <v>294</v>
      </c>
      <c r="F463" s="258" t="s">
        <v>363</v>
      </c>
      <c r="G463" s="256"/>
      <c r="H463" s="259">
        <v>752.89999999999998</v>
      </c>
      <c r="I463" s="260"/>
      <c r="J463" s="256"/>
      <c r="K463" s="256"/>
      <c r="L463" s="261"/>
      <c r="M463" s="262"/>
      <c r="N463" s="263"/>
      <c r="O463" s="263"/>
      <c r="P463" s="263"/>
      <c r="Q463" s="263"/>
      <c r="R463" s="263"/>
      <c r="S463" s="263"/>
      <c r="T463" s="264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T463" s="265" t="s">
        <v>350</v>
      </c>
      <c r="AU463" s="265" t="s">
        <v>241</v>
      </c>
      <c r="AV463" s="15" t="s">
        <v>231</v>
      </c>
      <c r="AW463" s="15" t="s">
        <v>33</v>
      </c>
      <c r="AX463" s="15" t="s">
        <v>79</v>
      </c>
      <c r="AY463" s="265" t="s">
        <v>338</v>
      </c>
    </row>
    <row r="464" s="12" customFormat="1" ht="22.8" customHeight="1">
      <c r="A464" s="12"/>
      <c r="B464" s="199"/>
      <c r="C464" s="200"/>
      <c r="D464" s="201" t="s">
        <v>71</v>
      </c>
      <c r="E464" s="213" t="s">
        <v>252</v>
      </c>
      <c r="F464" s="213" t="s">
        <v>790</v>
      </c>
      <c r="G464" s="200"/>
      <c r="H464" s="200"/>
      <c r="I464" s="203"/>
      <c r="J464" s="214">
        <f>BK464</f>
        <v>0</v>
      </c>
      <c r="K464" s="200"/>
      <c r="L464" s="205"/>
      <c r="M464" s="206"/>
      <c r="N464" s="207"/>
      <c r="O464" s="207"/>
      <c r="P464" s="208">
        <f>SUM(P465:P478)</f>
        <v>0</v>
      </c>
      <c r="Q464" s="207"/>
      <c r="R464" s="208">
        <f>SUM(R465:R478)</f>
        <v>0.48591830000000003</v>
      </c>
      <c r="S464" s="207"/>
      <c r="T464" s="209">
        <f>SUM(T465:T478)</f>
        <v>0</v>
      </c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R464" s="210" t="s">
        <v>79</v>
      </c>
      <c r="AT464" s="211" t="s">
        <v>71</v>
      </c>
      <c r="AU464" s="211" t="s">
        <v>79</v>
      </c>
      <c r="AY464" s="210" t="s">
        <v>338</v>
      </c>
      <c r="BK464" s="212">
        <f>SUM(BK465:BK478)</f>
        <v>0</v>
      </c>
    </row>
    <row r="465" s="2" customFormat="1" ht="37.8" customHeight="1">
      <c r="A465" s="39"/>
      <c r="B465" s="40"/>
      <c r="C465" s="215" t="s">
        <v>791</v>
      </c>
      <c r="D465" s="215" t="s">
        <v>342</v>
      </c>
      <c r="E465" s="216" t="s">
        <v>792</v>
      </c>
      <c r="F465" s="217" t="s">
        <v>793</v>
      </c>
      <c r="G465" s="218" t="s">
        <v>572</v>
      </c>
      <c r="H465" s="219">
        <v>1388.338</v>
      </c>
      <c r="I465" s="220"/>
      <c r="J465" s="221">
        <f>ROUND(I465*H465,2)</f>
        <v>0</v>
      </c>
      <c r="K465" s="217" t="s">
        <v>346</v>
      </c>
      <c r="L465" s="45"/>
      <c r="M465" s="222" t="s">
        <v>19</v>
      </c>
      <c r="N465" s="223" t="s">
        <v>43</v>
      </c>
      <c r="O465" s="85"/>
      <c r="P465" s="224">
        <f>O465*H465</f>
        <v>0</v>
      </c>
      <c r="Q465" s="224">
        <v>1.0000000000000001E-05</v>
      </c>
      <c r="R465" s="224">
        <f>Q465*H465</f>
        <v>0.013883380000000001</v>
      </c>
      <c r="S465" s="224">
        <v>0</v>
      </c>
      <c r="T465" s="225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26" t="s">
        <v>231</v>
      </c>
      <c r="AT465" s="226" t="s">
        <v>342</v>
      </c>
      <c r="AU465" s="226" t="s">
        <v>81</v>
      </c>
      <c r="AY465" s="18" t="s">
        <v>338</v>
      </c>
      <c r="BE465" s="227">
        <f>IF(N465="základní",J465,0)</f>
        <v>0</v>
      </c>
      <c r="BF465" s="227">
        <f>IF(N465="snížená",J465,0)</f>
        <v>0</v>
      </c>
      <c r="BG465" s="227">
        <f>IF(N465="zákl. přenesená",J465,0)</f>
        <v>0</v>
      </c>
      <c r="BH465" s="227">
        <f>IF(N465="sníž. přenesená",J465,0)</f>
        <v>0</v>
      </c>
      <c r="BI465" s="227">
        <f>IF(N465="nulová",J465,0)</f>
        <v>0</v>
      </c>
      <c r="BJ465" s="18" t="s">
        <v>79</v>
      </c>
      <c r="BK465" s="227">
        <f>ROUND(I465*H465,2)</f>
        <v>0</v>
      </c>
      <c r="BL465" s="18" t="s">
        <v>231</v>
      </c>
      <c r="BM465" s="226" t="s">
        <v>794</v>
      </c>
    </row>
    <row r="466" s="2" customFormat="1">
      <c r="A466" s="39"/>
      <c r="B466" s="40"/>
      <c r="C466" s="41"/>
      <c r="D466" s="228" t="s">
        <v>348</v>
      </c>
      <c r="E466" s="41"/>
      <c r="F466" s="229" t="s">
        <v>795</v>
      </c>
      <c r="G466" s="41"/>
      <c r="H466" s="41"/>
      <c r="I466" s="230"/>
      <c r="J466" s="41"/>
      <c r="K466" s="41"/>
      <c r="L466" s="45"/>
      <c r="M466" s="231"/>
      <c r="N466" s="232"/>
      <c r="O466" s="85"/>
      <c r="P466" s="85"/>
      <c r="Q466" s="85"/>
      <c r="R466" s="85"/>
      <c r="S466" s="85"/>
      <c r="T466" s="86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T466" s="18" t="s">
        <v>348</v>
      </c>
      <c r="AU466" s="18" t="s">
        <v>81</v>
      </c>
    </row>
    <row r="467" s="14" customFormat="1">
      <c r="A467" s="14"/>
      <c r="B467" s="244"/>
      <c r="C467" s="245"/>
      <c r="D467" s="235" t="s">
        <v>350</v>
      </c>
      <c r="E467" s="246" t="s">
        <v>19</v>
      </c>
      <c r="F467" s="247" t="s">
        <v>796</v>
      </c>
      <c r="G467" s="245"/>
      <c r="H467" s="248">
        <v>1383.258</v>
      </c>
      <c r="I467" s="249"/>
      <c r="J467" s="245"/>
      <c r="K467" s="245"/>
      <c r="L467" s="250"/>
      <c r="M467" s="251"/>
      <c r="N467" s="252"/>
      <c r="O467" s="252"/>
      <c r="P467" s="252"/>
      <c r="Q467" s="252"/>
      <c r="R467" s="252"/>
      <c r="S467" s="252"/>
      <c r="T467" s="253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54" t="s">
        <v>350</v>
      </c>
      <c r="AU467" s="254" t="s">
        <v>81</v>
      </c>
      <c r="AV467" s="14" t="s">
        <v>81</v>
      </c>
      <c r="AW467" s="14" t="s">
        <v>33</v>
      </c>
      <c r="AX467" s="14" t="s">
        <v>72</v>
      </c>
      <c r="AY467" s="254" t="s">
        <v>338</v>
      </c>
    </row>
    <row r="468" s="14" customFormat="1">
      <c r="A468" s="14"/>
      <c r="B468" s="244"/>
      <c r="C468" s="245"/>
      <c r="D468" s="235" t="s">
        <v>350</v>
      </c>
      <c r="E468" s="246" t="s">
        <v>19</v>
      </c>
      <c r="F468" s="247" t="s">
        <v>797</v>
      </c>
      <c r="G468" s="245"/>
      <c r="H468" s="248">
        <v>5.0800000000000001</v>
      </c>
      <c r="I468" s="249"/>
      <c r="J468" s="245"/>
      <c r="K468" s="245"/>
      <c r="L468" s="250"/>
      <c r="M468" s="251"/>
      <c r="N468" s="252"/>
      <c r="O468" s="252"/>
      <c r="P468" s="252"/>
      <c r="Q468" s="252"/>
      <c r="R468" s="252"/>
      <c r="S468" s="252"/>
      <c r="T468" s="253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54" t="s">
        <v>350</v>
      </c>
      <c r="AU468" s="254" t="s">
        <v>81</v>
      </c>
      <c r="AV468" s="14" t="s">
        <v>81</v>
      </c>
      <c r="AW468" s="14" t="s">
        <v>33</v>
      </c>
      <c r="AX468" s="14" t="s">
        <v>72</v>
      </c>
      <c r="AY468" s="254" t="s">
        <v>338</v>
      </c>
    </row>
    <row r="469" s="15" customFormat="1">
      <c r="A469" s="15"/>
      <c r="B469" s="255"/>
      <c r="C469" s="256"/>
      <c r="D469" s="235" t="s">
        <v>350</v>
      </c>
      <c r="E469" s="257" t="s">
        <v>287</v>
      </c>
      <c r="F469" s="258" t="s">
        <v>363</v>
      </c>
      <c r="G469" s="256"/>
      <c r="H469" s="259">
        <v>1388.338</v>
      </c>
      <c r="I469" s="260"/>
      <c r="J469" s="256"/>
      <c r="K469" s="256"/>
      <c r="L469" s="261"/>
      <c r="M469" s="262"/>
      <c r="N469" s="263"/>
      <c r="O469" s="263"/>
      <c r="P469" s="263"/>
      <c r="Q469" s="263"/>
      <c r="R469" s="263"/>
      <c r="S469" s="263"/>
      <c r="T469" s="264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T469" s="265" t="s">
        <v>350</v>
      </c>
      <c r="AU469" s="265" t="s">
        <v>81</v>
      </c>
      <c r="AV469" s="15" t="s">
        <v>231</v>
      </c>
      <c r="AW469" s="15" t="s">
        <v>33</v>
      </c>
      <c r="AX469" s="15" t="s">
        <v>79</v>
      </c>
      <c r="AY469" s="265" t="s">
        <v>338</v>
      </c>
    </row>
    <row r="470" s="2" customFormat="1" ht="55.5" customHeight="1">
      <c r="A470" s="39"/>
      <c r="B470" s="40"/>
      <c r="C470" s="215" t="s">
        <v>798</v>
      </c>
      <c r="D470" s="215" t="s">
        <v>342</v>
      </c>
      <c r="E470" s="216" t="s">
        <v>799</v>
      </c>
      <c r="F470" s="217" t="s">
        <v>800</v>
      </c>
      <c r="G470" s="218" t="s">
        <v>572</v>
      </c>
      <c r="H470" s="219">
        <v>1388.338</v>
      </c>
      <c r="I470" s="220"/>
      <c r="J470" s="221">
        <f>ROUND(I470*H470,2)</f>
        <v>0</v>
      </c>
      <c r="K470" s="217" t="s">
        <v>346</v>
      </c>
      <c r="L470" s="45"/>
      <c r="M470" s="222" t="s">
        <v>19</v>
      </c>
      <c r="N470" s="223" t="s">
        <v>43</v>
      </c>
      <c r="O470" s="85"/>
      <c r="P470" s="224">
        <f>O470*H470</f>
        <v>0</v>
      </c>
      <c r="Q470" s="224">
        <v>0.00034000000000000002</v>
      </c>
      <c r="R470" s="224">
        <f>Q470*H470</f>
        <v>0.47203492000000002</v>
      </c>
      <c r="S470" s="224">
        <v>0</v>
      </c>
      <c r="T470" s="225">
        <f>S470*H470</f>
        <v>0</v>
      </c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R470" s="226" t="s">
        <v>231</v>
      </c>
      <c r="AT470" s="226" t="s">
        <v>342</v>
      </c>
      <c r="AU470" s="226" t="s">
        <v>81</v>
      </c>
      <c r="AY470" s="18" t="s">
        <v>338</v>
      </c>
      <c r="BE470" s="227">
        <f>IF(N470="základní",J470,0)</f>
        <v>0</v>
      </c>
      <c r="BF470" s="227">
        <f>IF(N470="snížená",J470,0)</f>
        <v>0</v>
      </c>
      <c r="BG470" s="227">
        <f>IF(N470="zákl. přenesená",J470,0)</f>
        <v>0</v>
      </c>
      <c r="BH470" s="227">
        <f>IF(N470="sníž. přenesená",J470,0)</f>
        <v>0</v>
      </c>
      <c r="BI470" s="227">
        <f>IF(N470="nulová",J470,0)</f>
        <v>0</v>
      </c>
      <c r="BJ470" s="18" t="s">
        <v>79</v>
      </c>
      <c r="BK470" s="227">
        <f>ROUND(I470*H470,2)</f>
        <v>0</v>
      </c>
      <c r="BL470" s="18" t="s">
        <v>231</v>
      </c>
      <c r="BM470" s="226" t="s">
        <v>801</v>
      </c>
    </row>
    <row r="471" s="2" customFormat="1">
      <c r="A471" s="39"/>
      <c r="B471" s="40"/>
      <c r="C471" s="41"/>
      <c r="D471" s="228" t="s">
        <v>348</v>
      </c>
      <c r="E471" s="41"/>
      <c r="F471" s="229" t="s">
        <v>802</v>
      </c>
      <c r="G471" s="41"/>
      <c r="H471" s="41"/>
      <c r="I471" s="230"/>
      <c r="J471" s="41"/>
      <c r="K471" s="41"/>
      <c r="L471" s="45"/>
      <c r="M471" s="231"/>
      <c r="N471" s="232"/>
      <c r="O471" s="85"/>
      <c r="P471" s="85"/>
      <c r="Q471" s="85"/>
      <c r="R471" s="85"/>
      <c r="S471" s="85"/>
      <c r="T471" s="86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T471" s="18" t="s">
        <v>348</v>
      </c>
      <c r="AU471" s="18" t="s">
        <v>81</v>
      </c>
    </row>
    <row r="472" s="14" customFormat="1">
      <c r="A472" s="14"/>
      <c r="B472" s="244"/>
      <c r="C472" s="245"/>
      <c r="D472" s="235" t="s">
        <v>350</v>
      </c>
      <c r="E472" s="246" t="s">
        <v>19</v>
      </c>
      <c r="F472" s="247" t="s">
        <v>287</v>
      </c>
      <c r="G472" s="245"/>
      <c r="H472" s="248">
        <v>1388.338</v>
      </c>
      <c r="I472" s="249"/>
      <c r="J472" s="245"/>
      <c r="K472" s="245"/>
      <c r="L472" s="250"/>
      <c r="M472" s="251"/>
      <c r="N472" s="252"/>
      <c r="O472" s="252"/>
      <c r="P472" s="252"/>
      <c r="Q472" s="252"/>
      <c r="R472" s="252"/>
      <c r="S472" s="252"/>
      <c r="T472" s="253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54" t="s">
        <v>350</v>
      </c>
      <c r="AU472" s="254" t="s">
        <v>81</v>
      </c>
      <c r="AV472" s="14" t="s">
        <v>81</v>
      </c>
      <c r="AW472" s="14" t="s">
        <v>33</v>
      </c>
      <c r="AX472" s="14" t="s">
        <v>79</v>
      </c>
      <c r="AY472" s="254" t="s">
        <v>338</v>
      </c>
    </row>
    <row r="473" s="2" customFormat="1" ht="24.15" customHeight="1">
      <c r="A473" s="39"/>
      <c r="B473" s="40"/>
      <c r="C473" s="215" t="s">
        <v>803</v>
      </c>
      <c r="D473" s="215" t="s">
        <v>342</v>
      </c>
      <c r="E473" s="216" t="s">
        <v>804</v>
      </c>
      <c r="F473" s="217" t="s">
        <v>805</v>
      </c>
      <c r="G473" s="218" t="s">
        <v>572</v>
      </c>
      <c r="H473" s="219">
        <v>1388.338</v>
      </c>
      <c r="I473" s="220"/>
      <c r="J473" s="221">
        <f>ROUND(I473*H473,2)</f>
        <v>0</v>
      </c>
      <c r="K473" s="217" t="s">
        <v>346</v>
      </c>
      <c r="L473" s="45"/>
      <c r="M473" s="222" t="s">
        <v>19</v>
      </c>
      <c r="N473" s="223" t="s">
        <v>43</v>
      </c>
      <c r="O473" s="85"/>
      <c r="P473" s="224">
        <f>O473*H473</f>
        <v>0</v>
      </c>
      <c r="Q473" s="224">
        <v>0</v>
      </c>
      <c r="R473" s="224">
        <f>Q473*H473</f>
        <v>0</v>
      </c>
      <c r="S473" s="224">
        <v>0</v>
      </c>
      <c r="T473" s="225">
        <f>S473*H473</f>
        <v>0</v>
      </c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R473" s="226" t="s">
        <v>231</v>
      </c>
      <c r="AT473" s="226" t="s">
        <v>342</v>
      </c>
      <c r="AU473" s="226" t="s">
        <v>81</v>
      </c>
      <c r="AY473" s="18" t="s">
        <v>338</v>
      </c>
      <c r="BE473" s="227">
        <f>IF(N473="základní",J473,0)</f>
        <v>0</v>
      </c>
      <c r="BF473" s="227">
        <f>IF(N473="snížená",J473,0)</f>
        <v>0</v>
      </c>
      <c r="BG473" s="227">
        <f>IF(N473="zákl. přenesená",J473,0)</f>
        <v>0</v>
      </c>
      <c r="BH473" s="227">
        <f>IF(N473="sníž. přenesená",J473,0)</f>
        <v>0</v>
      </c>
      <c r="BI473" s="227">
        <f>IF(N473="nulová",J473,0)</f>
        <v>0</v>
      </c>
      <c r="BJ473" s="18" t="s">
        <v>79</v>
      </c>
      <c r="BK473" s="227">
        <f>ROUND(I473*H473,2)</f>
        <v>0</v>
      </c>
      <c r="BL473" s="18" t="s">
        <v>231</v>
      </c>
      <c r="BM473" s="226" t="s">
        <v>806</v>
      </c>
    </row>
    <row r="474" s="2" customFormat="1">
      <c r="A474" s="39"/>
      <c r="B474" s="40"/>
      <c r="C474" s="41"/>
      <c r="D474" s="228" t="s">
        <v>348</v>
      </c>
      <c r="E474" s="41"/>
      <c r="F474" s="229" t="s">
        <v>807</v>
      </c>
      <c r="G474" s="41"/>
      <c r="H474" s="41"/>
      <c r="I474" s="230"/>
      <c r="J474" s="41"/>
      <c r="K474" s="41"/>
      <c r="L474" s="45"/>
      <c r="M474" s="231"/>
      <c r="N474" s="232"/>
      <c r="O474" s="85"/>
      <c r="P474" s="85"/>
      <c r="Q474" s="85"/>
      <c r="R474" s="85"/>
      <c r="S474" s="85"/>
      <c r="T474" s="86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T474" s="18" t="s">
        <v>348</v>
      </c>
      <c r="AU474" s="18" t="s">
        <v>81</v>
      </c>
    </row>
    <row r="475" s="14" customFormat="1">
      <c r="A475" s="14"/>
      <c r="B475" s="244"/>
      <c r="C475" s="245"/>
      <c r="D475" s="235" t="s">
        <v>350</v>
      </c>
      <c r="E475" s="246" t="s">
        <v>19</v>
      </c>
      <c r="F475" s="247" t="s">
        <v>287</v>
      </c>
      <c r="G475" s="245"/>
      <c r="H475" s="248">
        <v>1388.338</v>
      </c>
      <c r="I475" s="249"/>
      <c r="J475" s="245"/>
      <c r="K475" s="245"/>
      <c r="L475" s="250"/>
      <c r="M475" s="251"/>
      <c r="N475" s="252"/>
      <c r="O475" s="252"/>
      <c r="P475" s="252"/>
      <c r="Q475" s="252"/>
      <c r="R475" s="252"/>
      <c r="S475" s="252"/>
      <c r="T475" s="253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4" t="s">
        <v>350</v>
      </c>
      <c r="AU475" s="254" t="s">
        <v>81</v>
      </c>
      <c r="AV475" s="14" t="s">
        <v>81</v>
      </c>
      <c r="AW475" s="14" t="s">
        <v>33</v>
      </c>
      <c r="AX475" s="14" t="s">
        <v>79</v>
      </c>
      <c r="AY475" s="254" t="s">
        <v>338</v>
      </c>
    </row>
    <row r="476" s="2" customFormat="1" ht="24.15" customHeight="1">
      <c r="A476" s="39"/>
      <c r="B476" s="40"/>
      <c r="C476" s="215" t="s">
        <v>808</v>
      </c>
      <c r="D476" s="215" t="s">
        <v>342</v>
      </c>
      <c r="E476" s="216" t="s">
        <v>809</v>
      </c>
      <c r="F476" s="217" t="s">
        <v>810</v>
      </c>
      <c r="G476" s="218" t="s">
        <v>572</v>
      </c>
      <c r="H476" s="219">
        <v>1388.338</v>
      </c>
      <c r="I476" s="220"/>
      <c r="J476" s="221">
        <f>ROUND(I476*H476,2)</f>
        <v>0</v>
      </c>
      <c r="K476" s="217" t="s">
        <v>346</v>
      </c>
      <c r="L476" s="45"/>
      <c r="M476" s="222" t="s">
        <v>19</v>
      </c>
      <c r="N476" s="223" t="s">
        <v>43</v>
      </c>
      <c r="O476" s="85"/>
      <c r="P476" s="224">
        <f>O476*H476</f>
        <v>0</v>
      </c>
      <c r="Q476" s="224">
        <v>0</v>
      </c>
      <c r="R476" s="224">
        <f>Q476*H476</f>
        <v>0</v>
      </c>
      <c r="S476" s="224">
        <v>0</v>
      </c>
      <c r="T476" s="225">
        <f>S476*H476</f>
        <v>0</v>
      </c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R476" s="226" t="s">
        <v>231</v>
      </c>
      <c r="AT476" s="226" t="s">
        <v>342</v>
      </c>
      <c r="AU476" s="226" t="s">
        <v>81</v>
      </c>
      <c r="AY476" s="18" t="s">
        <v>338</v>
      </c>
      <c r="BE476" s="227">
        <f>IF(N476="základní",J476,0)</f>
        <v>0</v>
      </c>
      <c r="BF476" s="227">
        <f>IF(N476="snížená",J476,0)</f>
        <v>0</v>
      </c>
      <c r="BG476" s="227">
        <f>IF(N476="zákl. přenesená",J476,0)</f>
        <v>0</v>
      </c>
      <c r="BH476" s="227">
        <f>IF(N476="sníž. přenesená",J476,0)</f>
        <v>0</v>
      </c>
      <c r="BI476" s="227">
        <f>IF(N476="nulová",J476,0)</f>
        <v>0</v>
      </c>
      <c r="BJ476" s="18" t="s">
        <v>79</v>
      </c>
      <c r="BK476" s="227">
        <f>ROUND(I476*H476,2)</f>
        <v>0</v>
      </c>
      <c r="BL476" s="18" t="s">
        <v>231</v>
      </c>
      <c r="BM476" s="226" t="s">
        <v>811</v>
      </c>
    </row>
    <row r="477" s="2" customFormat="1">
      <c r="A477" s="39"/>
      <c r="B477" s="40"/>
      <c r="C477" s="41"/>
      <c r="D477" s="228" t="s">
        <v>348</v>
      </c>
      <c r="E477" s="41"/>
      <c r="F477" s="229" t="s">
        <v>812</v>
      </c>
      <c r="G477" s="41"/>
      <c r="H477" s="41"/>
      <c r="I477" s="230"/>
      <c r="J477" s="41"/>
      <c r="K477" s="41"/>
      <c r="L477" s="45"/>
      <c r="M477" s="231"/>
      <c r="N477" s="232"/>
      <c r="O477" s="85"/>
      <c r="P477" s="85"/>
      <c r="Q477" s="85"/>
      <c r="R477" s="85"/>
      <c r="S477" s="85"/>
      <c r="T477" s="86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T477" s="18" t="s">
        <v>348</v>
      </c>
      <c r="AU477" s="18" t="s">
        <v>81</v>
      </c>
    </row>
    <row r="478" s="14" customFormat="1">
      <c r="A478" s="14"/>
      <c r="B478" s="244"/>
      <c r="C478" s="245"/>
      <c r="D478" s="235" t="s">
        <v>350</v>
      </c>
      <c r="E478" s="246" t="s">
        <v>19</v>
      </c>
      <c r="F478" s="247" t="s">
        <v>287</v>
      </c>
      <c r="G478" s="245"/>
      <c r="H478" s="248">
        <v>1388.338</v>
      </c>
      <c r="I478" s="249"/>
      <c r="J478" s="245"/>
      <c r="K478" s="245"/>
      <c r="L478" s="250"/>
      <c r="M478" s="251"/>
      <c r="N478" s="252"/>
      <c r="O478" s="252"/>
      <c r="P478" s="252"/>
      <c r="Q478" s="252"/>
      <c r="R478" s="252"/>
      <c r="S478" s="252"/>
      <c r="T478" s="253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54" t="s">
        <v>350</v>
      </c>
      <c r="AU478" s="254" t="s">
        <v>81</v>
      </c>
      <c r="AV478" s="14" t="s">
        <v>81</v>
      </c>
      <c r="AW478" s="14" t="s">
        <v>33</v>
      </c>
      <c r="AX478" s="14" t="s">
        <v>79</v>
      </c>
      <c r="AY478" s="254" t="s">
        <v>338</v>
      </c>
    </row>
    <row r="479" s="12" customFormat="1" ht="22.8" customHeight="1">
      <c r="A479" s="12"/>
      <c r="B479" s="199"/>
      <c r="C479" s="200"/>
      <c r="D479" s="201" t="s">
        <v>71</v>
      </c>
      <c r="E479" s="213" t="s">
        <v>813</v>
      </c>
      <c r="F479" s="213" t="s">
        <v>814</v>
      </c>
      <c r="G479" s="200"/>
      <c r="H479" s="200"/>
      <c r="I479" s="203"/>
      <c r="J479" s="214">
        <f>BK479</f>
        <v>0</v>
      </c>
      <c r="K479" s="200"/>
      <c r="L479" s="205"/>
      <c r="M479" s="206"/>
      <c r="N479" s="207"/>
      <c r="O479" s="207"/>
      <c r="P479" s="208">
        <f>SUM(P480:P492)</f>
        <v>0</v>
      </c>
      <c r="Q479" s="207"/>
      <c r="R479" s="208">
        <f>SUM(R480:R492)</f>
        <v>0</v>
      </c>
      <c r="S479" s="207"/>
      <c r="T479" s="209">
        <f>SUM(T480:T492)</f>
        <v>0</v>
      </c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R479" s="210" t="s">
        <v>79</v>
      </c>
      <c r="AT479" s="211" t="s">
        <v>71</v>
      </c>
      <c r="AU479" s="211" t="s">
        <v>79</v>
      </c>
      <c r="AY479" s="210" t="s">
        <v>338</v>
      </c>
      <c r="BK479" s="212">
        <f>SUM(BK480:BK492)</f>
        <v>0</v>
      </c>
    </row>
    <row r="480" s="2" customFormat="1" ht="33" customHeight="1">
      <c r="A480" s="39"/>
      <c r="B480" s="40"/>
      <c r="C480" s="215" t="s">
        <v>815</v>
      </c>
      <c r="D480" s="215" t="s">
        <v>342</v>
      </c>
      <c r="E480" s="216" t="s">
        <v>816</v>
      </c>
      <c r="F480" s="217" t="s">
        <v>817</v>
      </c>
      <c r="G480" s="218" t="s">
        <v>489</v>
      </c>
      <c r="H480" s="219">
        <v>1135.5550000000001</v>
      </c>
      <c r="I480" s="220"/>
      <c r="J480" s="221">
        <f>ROUND(I480*H480,2)</f>
        <v>0</v>
      </c>
      <c r="K480" s="217" t="s">
        <v>346</v>
      </c>
      <c r="L480" s="45"/>
      <c r="M480" s="222" t="s">
        <v>19</v>
      </c>
      <c r="N480" s="223" t="s">
        <v>43</v>
      </c>
      <c r="O480" s="85"/>
      <c r="P480" s="224">
        <f>O480*H480</f>
        <v>0</v>
      </c>
      <c r="Q480" s="224">
        <v>0</v>
      </c>
      <c r="R480" s="224">
        <f>Q480*H480</f>
        <v>0</v>
      </c>
      <c r="S480" s="224">
        <v>0</v>
      </c>
      <c r="T480" s="225">
        <f>S480*H480</f>
        <v>0</v>
      </c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R480" s="226" t="s">
        <v>231</v>
      </c>
      <c r="AT480" s="226" t="s">
        <v>342</v>
      </c>
      <c r="AU480" s="226" t="s">
        <v>81</v>
      </c>
      <c r="AY480" s="18" t="s">
        <v>338</v>
      </c>
      <c r="BE480" s="227">
        <f>IF(N480="základní",J480,0)</f>
        <v>0</v>
      </c>
      <c r="BF480" s="227">
        <f>IF(N480="snížená",J480,0)</f>
        <v>0</v>
      </c>
      <c r="BG480" s="227">
        <f>IF(N480="zákl. přenesená",J480,0)</f>
        <v>0</v>
      </c>
      <c r="BH480" s="227">
        <f>IF(N480="sníž. přenesená",J480,0)</f>
        <v>0</v>
      </c>
      <c r="BI480" s="227">
        <f>IF(N480="nulová",J480,0)</f>
        <v>0</v>
      </c>
      <c r="BJ480" s="18" t="s">
        <v>79</v>
      </c>
      <c r="BK480" s="227">
        <f>ROUND(I480*H480,2)</f>
        <v>0</v>
      </c>
      <c r="BL480" s="18" t="s">
        <v>231</v>
      </c>
      <c r="BM480" s="226" t="s">
        <v>818</v>
      </c>
    </row>
    <row r="481" s="2" customFormat="1">
      <c r="A481" s="39"/>
      <c r="B481" s="40"/>
      <c r="C481" s="41"/>
      <c r="D481" s="228" t="s">
        <v>348</v>
      </c>
      <c r="E481" s="41"/>
      <c r="F481" s="229" t="s">
        <v>819</v>
      </c>
      <c r="G481" s="41"/>
      <c r="H481" s="41"/>
      <c r="I481" s="230"/>
      <c r="J481" s="41"/>
      <c r="K481" s="41"/>
      <c r="L481" s="45"/>
      <c r="M481" s="231"/>
      <c r="N481" s="232"/>
      <c r="O481" s="85"/>
      <c r="P481" s="85"/>
      <c r="Q481" s="85"/>
      <c r="R481" s="85"/>
      <c r="S481" s="85"/>
      <c r="T481" s="86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T481" s="18" t="s">
        <v>348</v>
      </c>
      <c r="AU481" s="18" t="s">
        <v>81</v>
      </c>
    </row>
    <row r="482" s="14" customFormat="1">
      <c r="A482" s="14"/>
      <c r="B482" s="244"/>
      <c r="C482" s="245"/>
      <c r="D482" s="235" t="s">
        <v>350</v>
      </c>
      <c r="E482" s="246" t="s">
        <v>19</v>
      </c>
      <c r="F482" s="247" t="s">
        <v>820</v>
      </c>
      <c r="G482" s="245"/>
      <c r="H482" s="248">
        <v>1135.5550000000001</v>
      </c>
      <c r="I482" s="249"/>
      <c r="J482" s="245"/>
      <c r="K482" s="245"/>
      <c r="L482" s="250"/>
      <c r="M482" s="251"/>
      <c r="N482" s="252"/>
      <c r="O482" s="252"/>
      <c r="P482" s="252"/>
      <c r="Q482" s="252"/>
      <c r="R482" s="252"/>
      <c r="S482" s="252"/>
      <c r="T482" s="253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54" t="s">
        <v>350</v>
      </c>
      <c r="AU482" s="254" t="s">
        <v>81</v>
      </c>
      <c r="AV482" s="14" t="s">
        <v>81</v>
      </c>
      <c r="AW482" s="14" t="s">
        <v>33</v>
      </c>
      <c r="AX482" s="14" t="s">
        <v>79</v>
      </c>
      <c r="AY482" s="254" t="s">
        <v>338</v>
      </c>
    </row>
    <row r="483" s="2" customFormat="1" ht="44.25" customHeight="1">
      <c r="A483" s="39"/>
      <c r="B483" s="40"/>
      <c r="C483" s="215" t="s">
        <v>821</v>
      </c>
      <c r="D483" s="215" t="s">
        <v>342</v>
      </c>
      <c r="E483" s="216" t="s">
        <v>822</v>
      </c>
      <c r="F483" s="217" t="s">
        <v>823</v>
      </c>
      <c r="G483" s="218" t="s">
        <v>489</v>
      </c>
      <c r="H483" s="219">
        <v>26969.436000000002</v>
      </c>
      <c r="I483" s="220"/>
      <c r="J483" s="221">
        <f>ROUND(I483*H483,2)</f>
        <v>0</v>
      </c>
      <c r="K483" s="217" t="s">
        <v>346</v>
      </c>
      <c r="L483" s="45"/>
      <c r="M483" s="222" t="s">
        <v>19</v>
      </c>
      <c r="N483" s="223" t="s">
        <v>43</v>
      </c>
      <c r="O483" s="85"/>
      <c r="P483" s="224">
        <f>O483*H483</f>
        <v>0</v>
      </c>
      <c r="Q483" s="224">
        <v>0</v>
      </c>
      <c r="R483" s="224">
        <f>Q483*H483</f>
        <v>0</v>
      </c>
      <c r="S483" s="224">
        <v>0</v>
      </c>
      <c r="T483" s="225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226" t="s">
        <v>231</v>
      </c>
      <c r="AT483" s="226" t="s">
        <v>342</v>
      </c>
      <c r="AU483" s="226" t="s">
        <v>81</v>
      </c>
      <c r="AY483" s="18" t="s">
        <v>338</v>
      </c>
      <c r="BE483" s="227">
        <f>IF(N483="základní",J483,0)</f>
        <v>0</v>
      </c>
      <c r="BF483" s="227">
        <f>IF(N483="snížená",J483,0)</f>
        <v>0</v>
      </c>
      <c r="BG483" s="227">
        <f>IF(N483="zákl. přenesená",J483,0)</f>
        <v>0</v>
      </c>
      <c r="BH483" s="227">
        <f>IF(N483="sníž. přenesená",J483,0)</f>
        <v>0</v>
      </c>
      <c r="BI483" s="227">
        <f>IF(N483="nulová",J483,0)</f>
        <v>0</v>
      </c>
      <c r="BJ483" s="18" t="s">
        <v>79</v>
      </c>
      <c r="BK483" s="227">
        <f>ROUND(I483*H483,2)</f>
        <v>0</v>
      </c>
      <c r="BL483" s="18" t="s">
        <v>231</v>
      </c>
      <c r="BM483" s="226" t="s">
        <v>824</v>
      </c>
    </row>
    <row r="484" s="2" customFormat="1">
      <c r="A484" s="39"/>
      <c r="B484" s="40"/>
      <c r="C484" s="41"/>
      <c r="D484" s="228" t="s">
        <v>348</v>
      </c>
      <c r="E484" s="41"/>
      <c r="F484" s="229" t="s">
        <v>825</v>
      </c>
      <c r="G484" s="41"/>
      <c r="H484" s="41"/>
      <c r="I484" s="230"/>
      <c r="J484" s="41"/>
      <c r="K484" s="41"/>
      <c r="L484" s="45"/>
      <c r="M484" s="231"/>
      <c r="N484" s="232"/>
      <c r="O484" s="85"/>
      <c r="P484" s="85"/>
      <c r="Q484" s="85"/>
      <c r="R484" s="85"/>
      <c r="S484" s="85"/>
      <c r="T484" s="86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T484" s="18" t="s">
        <v>348</v>
      </c>
      <c r="AU484" s="18" t="s">
        <v>81</v>
      </c>
    </row>
    <row r="485" s="14" customFormat="1">
      <c r="A485" s="14"/>
      <c r="B485" s="244"/>
      <c r="C485" s="245"/>
      <c r="D485" s="235" t="s">
        <v>350</v>
      </c>
      <c r="E485" s="246" t="s">
        <v>19</v>
      </c>
      <c r="F485" s="247" t="s">
        <v>826</v>
      </c>
      <c r="G485" s="245"/>
      <c r="H485" s="248">
        <v>26969.436000000002</v>
      </c>
      <c r="I485" s="249"/>
      <c r="J485" s="245"/>
      <c r="K485" s="245"/>
      <c r="L485" s="250"/>
      <c r="M485" s="251"/>
      <c r="N485" s="252"/>
      <c r="O485" s="252"/>
      <c r="P485" s="252"/>
      <c r="Q485" s="252"/>
      <c r="R485" s="252"/>
      <c r="S485" s="252"/>
      <c r="T485" s="253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54" t="s">
        <v>350</v>
      </c>
      <c r="AU485" s="254" t="s">
        <v>81</v>
      </c>
      <c r="AV485" s="14" t="s">
        <v>81</v>
      </c>
      <c r="AW485" s="14" t="s">
        <v>33</v>
      </c>
      <c r="AX485" s="14" t="s">
        <v>79</v>
      </c>
      <c r="AY485" s="254" t="s">
        <v>338</v>
      </c>
    </row>
    <row r="486" s="2" customFormat="1" ht="37.8" customHeight="1">
      <c r="A486" s="39"/>
      <c r="B486" s="40"/>
      <c r="C486" s="215" t="s">
        <v>827</v>
      </c>
      <c r="D486" s="215" t="s">
        <v>342</v>
      </c>
      <c r="E486" s="216" t="s">
        <v>828</v>
      </c>
      <c r="F486" s="217" t="s">
        <v>829</v>
      </c>
      <c r="G486" s="218" t="s">
        <v>489</v>
      </c>
      <c r="H486" s="219">
        <v>283.88900000000001</v>
      </c>
      <c r="I486" s="220"/>
      <c r="J486" s="221">
        <f>ROUND(I486*H486,2)</f>
        <v>0</v>
      </c>
      <c r="K486" s="217" t="s">
        <v>346</v>
      </c>
      <c r="L486" s="45"/>
      <c r="M486" s="222" t="s">
        <v>19</v>
      </c>
      <c r="N486" s="223" t="s">
        <v>43</v>
      </c>
      <c r="O486" s="85"/>
      <c r="P486" s="224">
        <f>O486*H486</f>
        <v>0</v>
      </c>
      <c r="Q486" s="224">
        <v>0</v>
      </c>
      <c r="R486" s="224">
        <f>Q486*H486</f>
        <v>0</v>
      </c>
      <c r="S486" s="224">
        <v>0</v>
      </c>
      <c r="T486" s="225">
        <f>S486*H486</f>
        <v>0</v>
      </c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R486" s="226" t="s">
        <v>231</v>
      </c>
      <c r="AT486" s="226" t="s">
        <v>342</v>
      </c>
      <c r="AU486" s="226" t="s">
        <v>81</v>
      </c>
      <c r="AY486" s="18" t="s">
        <v>338</v>
      </c>
      <c r="BE486" s="227">
        <f>IF(N486="základní",J486,0)</f>
        <v>0</v>
      </c>
      <c r="BF486" s="227">
        <f>IF(N486="snížená",J486,0)</f>
        <v>0</v>
      </c>
      <c r="BG486" s="227">
        <f>IF(N486="zákl. přenesená",J486,0)</f>
        <v>0</v>
      </c>
      <c r="BH486" s="227">
        <f>IF(N486="sníž. přenesená",J486,0)</f>
        <v>0</v>
      </c>
      <c r="BI486" s="227">
        <f>IF(N486="nulová",J486,0)</f>
        <v>0</v>
      </c>
      <c r="BJ486" s="18" t="s">
        <v>79</v>
      </c>
      <c r="BK486" s="227">
        <f>ROUND(I486*H486,2)</f>
        <v>0</v>
      </c>
      <c r="BL486" s="18" t="s">
        <v>231</v>
      </c>
      <c r="BM486" s="226" t="s">
        <v>830</v>
      </c>
    </row>
    <row r="487" s="2" customFormat="1">
      <c r="A487" s="39"/>
      <c r="B487" s="40"/>
      <c r="C487" s="41"/>
      <c r="D487" s="228" t="s">
        <v>348</v>
      </c>
      <c r="E487" s="41"/>
      <c r="F487" s="229" t="s">
        <v>831</v>
      </c>
      <c r="G487" s="41"/>
      <c r="H487" s="41"/>
      <c r="I487" s="230"/>
      <c r="J487" s="41"/>
      <c r="K487" s="41"/>
      <c r="L487" s="45"/>
      <c r="M487" s="231"/>
      <c r="N487" s="232"/>
      <c r="O487" s="85"/>
      <c r="P487" s="85"/>
      <c r="Q487" s="85"/>
      <c r="R487" s="85"/>
      <c r="S487" s="85"/>
      <c r="T487" s="86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T487" s="18" t="s">
        <v>348</v>
      </c>
      <c r="AU487" s="18" t="s">
        <v>81</v>
      </c>
    </row>
    <row r="488" s="14" customFormat="1">
      <c r="A488" s="14"/>
      <c r="B488" s="244"/>
      <c r="C488" s="245"/>
      <c r="D488" s="235" t="s">
        <v>350</v>
      </c>
      <c r="E488" s="246" t="s">
        <v>19</v>
      </c>
      <c r="F488" s="247" t="s">
        <v>832</v>
      </c>
      <c r="G488" s="245"/>
      <c r="H488" s="248">
        <v>283.88900000000001</v>
      </c>
      <c r="I488" s="249"/>
      <c r="J488" s="245"/>
      <c r="K488" s="245"/>
      <c r="L488" s="250"/>
      <c r="M488" s="251"/>
      <c r="N488" s="252"/>
      <c r="O488" s="252"/>
      <c r="P488" s="252"/>
      <c r="Q488" s="252"/>
      <c r="R488" s="252"/>
      <c r="S488" s="252"/>
      <c r="T488" s="253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54" t="s">
        <v>350</v>
      </c>
      <c r="AU488" s="254" t="s">
        <v>81</v>
      </c>
      <c r="AV488" s="14" t="s">
        <v>81</v>
      </c>
      <c r="AW488" s="14" t="s">
        <v>33</v>
      </c>
      <c r="AX488" s="14" t="s">
        <v>79</v>
      </c>
      <c r="AY488" s="254" t="s">
        <v>338</v>
      </c>
    </row>
    <row r="489" s="2" customFormat="1" ht="44.25" customHeight="1">
      <c r="A489" s="39"/>
      <c r="B489" s="40"/>
      <c r="C489" s="215" t="s">
        <v>833</v>
      </c>
      <c r="D489" s="215" t="s">
        <v>342</v>
      </c>
      <c r="E489" s="216" t="s">
        <v>834</v>
      </c>
      <c r="F489" s="217" t="s">
        <v>505</v>
      </c>
      <c r="G489" s="218" t="s">
        <v>489</v>
      </c>
      <c r="H489" s="219">
        <v>772.96500000000003</v>
      </c>
      <c r="I489" s="220"/>
      <c r="J489" s="221">
        <f>ROUND(I489*H489,2)</f>
        <v>0</v>
      </c>
      <c r="K489" s="217" t="s">
        <v>346</v>
      </c>
      <c r="L489" s="45"/>
      <c r="M489" s="222" t="s">
        <v>19</v>
      </c>
      <c r="N489" s="223" t="s">
        <v>43</v>
      </c>
      <c r="O489" s="85"/>
      <c r="P489" s="224">
        <f>O489*H489</f>
        <v>0</v>
      </c>
      <c r="Q489" s="224">
        <v>0</v>
      </c>
      <c r="R489" s="224">
        <f>Q489*H489</f>
        <v>0</v>
      </c>
      <c r="S489" s="224">
        <v>0</v>
      </c>
      <c r="T489" s="225">
        <f>S489*H489</f>
        <v>0</v>
      </c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R489" s="226" t="s">
        <v>231</v>
      </c>
      <c r="AT489" s="226" t="s">
        <v>342</v>
      </c>
      <c r="AU489" s="226" t="s">
        <v>81</v>
      </c>
      <c r="AY489" s="18" t="s">
        <v>338</v>
      </c>
      <c r="BE489" s="227">
        <f>IF(N489="základní",J489,0)</f>
        <v>0</v>
      </c>
      <c r="BF489" s="227">
        <f>IF(N489="snížená",J489,0)</f>
        <v>0</v>
      </c>
      <c r="BG489" s="227">
        <f>IF(N489="zákl. přenesená",J489,0)</f>
        <v>0</v>
      </c>
      <c r="BH489" s="227">
        <f>IF(N489="sníž. přenesená",J489,0)</f>
        <v>0</v>
      </c>
      <c r="BI489" s="227">
        <f>IF(N489="nulová",J489,0)</f>
        <v>0</v>
      </c>
      <c r="BJ489" s="18" t="s">
        <v>79</v>
      </c>
      <c r="BK489" s="227">
        <f>ROUND(I489*H489,2)</f>
        <v>0</v>
      </c>
      <c r="BL489" s="18" t="s">
        <v>231</v>
      </c>
      <c r="BM489" s="226" t="s">
        <v>835</v>
      </c>
    </row>
    <row r="490" s="2" customFormat="1">
      <c r="A490" s="39"/>
      <c r="B490" s="40"/>
      <c r="C490" s="41"/>
      <c r="D490" s="228" t="s">
        <v>348</v>
      </c>
      <c r="E490" s="41"/>
      <c r="F490" s="229" t="s">
        <v>836</v>
      </c>
      <c r="G490" s="41"/>
      <c r="H490" s="41"/>
      <c r="I490" s="230"/>
      <c r="J490" s="41"/>
      <c r="K490" s="41"/>
      <c r="L490" s="45"/>
      <c r="M490" s="231"/>
      <c r="N490" s="232"/>
      <c r="O490" s="85"/>
      <c r="P490" s="85"/>
      <c r="Q490" s="85"/>
      <c r="R490" s="85"/>
      <c r="S490" s="85"/>
      <c r="T490" s="86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T490" s="18" t="s">
        <v>348</v>
      </c>
      <c r="AU490" s="18" t="s">
        <v>81</v>
      </c>
    </row>
    <row r="491" s="2" customFormat="1" ht="44.25" customHeight="1">
      <c r="A491" s="39"/>
      <c r="B491" s="40"/>
      <c r="C491" s="215" t="s">
        <v>837</v>
      </c>
      <c r="D491" s="215" t="s">
        <v>342</v>
      </c>
      <c r="E491" s="216" t="s">
        <v>838</v>
      </c>
      <c r="F491" s="217" t="s">
        <v>839</v>
      </c>
      <c r="G491" s="218" t="s">
        <v>489</v>
      </c>
      <c r="H491" s="219">
        <v>646.48000000000002</v>
      </c>
      <c r="I491" s="220"/>
      <c r="J491" s="221">
        <f>ROUND(I491*H491,2)</f>
        <v>0</v>
      </c>
      <c r="K491" s="217" t="s">
        <v>346</v>
      </c>
      <c r="L491" s="45"/>
      <c r="M491" s="222" t="s">
        <v>19</v>
      </c>
      <c r="N491" s="223" t="s">
        <v>43</v>
      </c>
      <c r="O491" s="85"/>
      <c r="P491" s="224">
        <f>O491*H491</f>
        <v>0</v>
      </c>
      <c r="Q491" s="224">
        <v>0</v>
      </c>
      <c r="R491" s="224">
        <f>Q491*H491</f>
        <v>0</v>
      </c>
      <c r="S491" s="224">
        <v>0</v>
      </c>
      <c r="T491" s="225">
        <f>S491*H491</f>
        <v>0</v>
      </c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R491" s="226" t="s">
        <v>231</v>
      </c>
      <c r="AT491" s="226" t="s">
        <v>342</v>
      </c>
      <c r="AU491" s="226" t="s">
        <v>81</v>
      </c>
      <c r="AY491" s="18" t="s">
        <v>338</v>
      </c>
      <c r="BE491" s="227">
        <f>IF(N491="základní",J491,0)</f>
        <v>0</v>
      </c>
      <c r="BF491" s="227">
        <f>IF(N491="snížená",J491,0)</f>
        <v>0</v>
      </c>
      <c r="BG491" s="227">
        <f>IF(N491="zákl. přenesená",J491,0)</f>
        <v>0</v>
      </c>
      <c r="BH491" s="227">
        <f>IF(N491="sníž. přenesená",J491,0)</f>
        <v>0</v>
      </c>
      <c r="BI491" s="227">
        <f>IF(N491="nulová",J491,0)</f>
        <v>0</v>
      </c>
      <c r="BJ491" s="18" t="s">
        <v>79</v>
      </c>
      <c r="BK491" s="227">
        <f>ROUND(I491*H491,2)</f>
        <v>0</v>
      </c>
      <c r="BL491" s="18" t="s">
        <v>231</v>
      </c>
      <c r="BM491" s="226" t="s">
        <v>840</v>
      </c>
    </row>
    <row r="492" s="2" customFormat="1">
      <c r="A492" s="39"/>
      <c r="B492" s="40"/>
      <c r="C492" s="41"/>
      <c r="D492" s="228" t="s">
        <v>348</v>
      </c>
      <c r="E492" s="41"/>
      <c r="F492" s="229" t="s">
        <v>841</v>
      </c>
      <c r="G492" s="41"/>
      <c r="H492" s="41"/>
      <c r="I492" s="230"/>
      <c r="J492" s="41"/>
      <c r="K492" s="41"/>
      <c r="L492" s="45"/>
      <c r="M492" s="231"/>
      <c r="N492" s="232"/>
      <c r="O492" s="85"/>
      <c r="P492" s="85"/>
      <c r="Q492" s="85"/>
      <c r="R492" s="85"/>
      <c r="S492" s="85"/>
      <c r="T492" s="86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T492" s="18" t="s">
        <v>348</v>
      </c>
      <c r="AU492" s="18" t="s">
        <v>81</v>
      </c>
    </row>
    <row r="493" s="12" customFormat="1" ht="22.8" customHeight="1">
      <c r="A493" s="12"/>
      <c r="B493" s="199"/>
      <c r="C493" s="200"/>
      <c r="D493" s="201" t="s">
        <v>71</v>
      </c>
      <c r="E493" s="213" t="s">
        <v>842</v>
      </c>
      <c r="F493" s="213" t="s">
        <v>843</v>
      </c>
      <c r="G493" s="200"/>
      <c r="H493" s="200"/>
      <c r="I493" s="203"/>
      <c r="J493" s="214">
        <f>BK493</f>
        <v>0</v>
      </c>
      <c r="K493" s="200"/>
      <c r="L493" s="205"/>
      <c r="M493" s="206"/>
      <c r="N493" s="207"/>
      <c r="O493" s="207"/>
      <c r="P493" s="208">
        <f>SUM(P494:P495)</f>
        <v>0</v>
      </c>
      <c r="Q493" s="207"/>
      <c r="R493" s="208">
        <f>SUM(R494:R495)</f>
        <v>0</v>
      </c>
      <c r="S493" s="207"/>
      <c r="T493" s="209">
        <f>SUM(T494:T495)</f>
        <v>0</v>
      </c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R493" s="210" t="s">
        <v>79</v>
      </c>
      <c r="AT493" s="211" t="s">
        <v>71</v>
      </c>
      <c r="AU493" s="211" t="s">
        <v>79</v>
      </c>
      <c r="AY493" s="210" t="s">
        <v>338</v>
      </c>
      <c r="BK493" s="212">
        <f>SUM(BK494:BK495)</f>
        <v>0</v>
      </c>
    </row>
    <row r="494" s="2" customFormat="1" ht="49.05" customHeight="1">
      <c r="A494" s="39"/>
      <c r="B494" s="40"/>
      <c r="C494" s="215" t="s">
        <v>844</v>
      </c>
      <c r="D494" s="215" t="s">
        <v>342</v>
      </c>
      <c r="E494" s="216" t="s">
        <v>845</v>
      </c>
      <c r="F494" s="217" t="s">
        <v>846</v>
      </c>
      <c r="G494" s="218" t="s">
        <v>489</v>
      </c>
      <c r="H494" s="219">
        <v>1724.769</v>
      </c>
      <c r="I494" s="220"/>
      <c r="J494" s="221">
        <f>ROUND(I494*H494,2)</f>
        <v>0</v>
      </c>
      <c r="K494" s="217" t="s">
        <v>346</v>
      </c>
      <c r="L494" s="45"/>
      <c r="M494" s="222" t="s">
        <v>19</v>
      </c>
      <c r="N494" s="223" t="s">
        <v>43</v>
      </c>
      <c r="O494" s="85"/>
      <c r="P494" s="224">
        <f>O494*H494</f>
        <v>0</v>
      </c>
      <c r="Q494" s="224">
        <v>0</v>
      </c>
      <c r="R494" s="224">
        <f>Q494*H494</f>
        <v>0</v>
      </c>
      <c r="S494" s="224">
        <v>0</v>
      </c>
      <c r="T494" s="225">
        <f>S494*H494</f>
        <v>0</v>
      </c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R494" s="226" t="s">
        <v>231</v>
      </c>
      <c r="AT494" s="226" t="s">
        <v>342</v>
      </c>
      <c r="AU494" s="226" t="s">
        <v>81</v>
      </c>
      <c r="AY494" s="18" t="s">
        <v>338</v>
      </c>
      <c r="BE494" s="227">
        <f>IF(N494="základní",J494,0)</f>
        <v>0</v>
      </c>
      <c r="BF494" s="227">
        <f>IF(N494="snížená",J494,0)</f>
        <v>0</v>
      </c>
      <c r="BG494" s="227">
        <f>IF(N494="zákl. přenesená",J494,0)</f>
        <v>0</v>
      </c>
      <c r="BH494" s="227">
        <f>IF(N494="sníž. přenesená",J494,0)</f>
        <v>0</v>
      </c>
      <c r="BI494" s="227">
        <f>IF(N494="nulová",J494,0)</f>
        <v>0</v>
      </c>
      <c r="BJ494" s="18" t="s">
        <v>79</v>
      </c>
      <c r="BK494" s="227">
        <f>ROUND(I494*H494,2)</f>
        <v>0</v>
      </c>
      <c r="BL494" s="18" t="s">
        <v>231</v>
      </c>
      <c r="BM494" s="226" t="s">
        <v>847</v>
      </c>
    </row>
    <row r="495" s="2" customFormat="1">
      <c r="A495" s="39"/>
      <c r="B495" s="40"/>
      <c r="C495" s="41"/>
      <c r="D495" s="228" t="s">
        <v>348</v>
      </c>
      <c r="E495" s="41"/>
      <c r="F495" s="229" t="s">
        <v>848</v>
      </c>
      <c r="G495" s="41"/>
      <c r="H495" s="41"/>
      <c r="I495" s="230"/>
      <c r="J495" s="41"/>
      <c r="K495" s="41"/>
      <c r="L495" s="45"/>
      <c r="M495" s="288"/>
      <c r="N495" s="289"/>
      <c r="O495" s="290"/>
      <c r="P495" s="290"/>
      <c r="Q495" s="290"/>
      <c r="R495" s="290"/>
      <c r="S495" s="290"/>
      <c r="T495" s="291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T495" s="18" t="s">
        <v>348</v>
      </c>
      <c r="AU495" s="18" t="s">
        <v>81</v>
      </c>
    </row>
    <row r="496" s="2" customFormat="1" ht="6.96" customHeight="1">
      <c r="A496" s="39"/>
      <c r="B496" s="60"/>
      <c r="C496" s="61"/>
      <c r="D496" s="61"/>
      <c r="E496" s="61"/>
      <c r="F496" s="61"/>
      <c r="G496" s="61"/>
      <c r="H496" s="61"/>
      <c r="I496" s="61"/>
      <c r="J496" s="61"/>
      <c r="K496" s="61"/>
      <c r="L496" s="45"/>
      <c r="M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</row>
  </sheetData>
  <sheetProtection sheet="1" autoFilter="0" formatColumns="0" formatRows="0" objects="1" scenarios="1" spinCount="100000" saltValue="zeqdI6xqztir8kchVL26adbZKbV478ZdIST/mrmisLbhtBtm1Rt+5+D8PW1wfYq/RJ5bEljnMykmPtG580Y0PA==" hashValue="zetXslJD9SJ0rDdnji3AP7yeujYiSE0fpU1nHcQBEeMLHipiWJWzDJ738v92C0q1GwHENWW8OKvXitVnWyFSWQ==" algorithmName="SHA-512" password="CC35"/>
  <autoFilter ref="C102:K4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1:H91"/>
    <mergeCell ref="E93:H93"/>
    <mergeCell ref="E95:H95"/>
    <mergeCell ref="L2:V2"/>
  </mergeCells>
  <hyperlinks>
    <hyperlink ref="F108" r:id="rId1" display="https://podminky.urs.cz/item/CS_URS_2025_02/113107323"/>
    <hyperlink ref="F127" r:id="rId2" display="https://podminky.urs.cz/item/CS_URS_2025_02/113154512"/>
    <hyperlink ref="F130" r:id="rId3" display="https://podminky.urs.cz/item/CS_URS_2025_02/113154514"/>
    <hyperlink ref="F134" r:id="rId4" display="https://podminky.urs.cz/item/CS_URS_2025_02/113154515"/>
    <hyperlink ref="F139" r:id="rId5" display="https://podminky.urs.cz/item/CS_URS_2025_02/121151105"/>
    <hyperlink ref="F150" r:id="rId6" display="https://podminky.urs.cz/item/CS_URS_2025_02/122251403"/>
    <hyperlink ref="F154" r:id="rId7" display="https://podminky.urs.cz/item/CS_URS_2025_02/131213131"/>
    <hyperlink ref="F162" r:id="rId8" display="https://podminky.urs.cz/item/CS_URS_2025_02/132254206"/>
    <hyperlink ref="F182" r:id="rId9" display="https://podminky.urs.cz/item/CS_URS_2025_02/151101102"/>
    <hyperlink ref="F186" r:id="rId10" display="https://podminky.urs.cz/item/CS_URS_2025_02/151101112"/>
    <hyperlink ref="F189" r:id="rId11" display="https://podminky.urs.cz/item/CS_URS_2025_02/151501501"/>
    <hyperlink ref="F194" r:id="rId12" display="https://podminky.urs.cz/item/CS_URS_2025_02/162551108"/>
    <hyperlink ref="F199" r:id="rId13" display="https://podminky.urs.cz/item/CS_URS_2025_02/162751117"/>
    <hyperlink ref="F207" r:id="rId14" display="https://podminky.urs.cz/item/CS_URS_2025_02/162751119"/>
    <hyperlink ref="F213" r:id="rId15" display="https://podminky.urs.cz/item/CS_URS_2025_02/171251101"/>
    <hyperlink ref="F216" r:id="rId16" display="https://podminky.urs.cz/item/CS_URS_2025_02/171251109"/>
    <hyperlink ref="F222" r:id="rId17" display="https://podminky.urs.cz/item/CS_URS_2025_02/174111101"/>
    <hyperlink ref="F225" r:id="rId18" display="https://podminky.urs.cz/item/CS_URS_2025_02/174151101"/>
    <hyperlink ref="F230" r:id="rId19" display="https://podminky.urs.cz/item/CS_URS_2025_02/175151101"/>
    <hyperlink ref="F249" r:id="rId20" display="https://podminky.urs.cz/item/CS_URS_2025_02/171201231"/>
    <hyperlink ref="F255" r:id="rId21" display="https://podminky.urs.cz/item/CS_URS_2025_02/181152302"/>
    <hyperlink ref="F260" r:id="rId22" display="https://podminky.urs.cz/item/CS_URS_2025_02/181351005"/>
    <hyperlink ref="F263" r:id="rId23" display="https://podminky.urs.cz/item/CS_URS_2025_02/181411131"/>
    <hyperlink ref="F269" r:id="rId24" display="https://podminky.urs.cz/item/CS_URS_2025_02/184813511"/>
    <hyperlink ref="F272" r:id="rId25" display="https://podminky.urs.cz/item/CS_URS_2025_02/185802113"/>
    <hyperlink ref="F277" r:id="rId26" display="https://podminky.urs.cz/item/CS_URS_2025_02/185803111"/>
    <hyperlink ref="F280" r:id="rId27" display="https://podminky.urs.cz/item/CS_URS_2025_02/185804312"/>
    <hyperlink ref="F284" r:id="rId28" display="https://podminky.urs.cz/item/CS_URS_2025_02/185851121"/>
    <hyperlink ref="F288" r:id="rId29" display="https://podminky.urs.cz/item/CS_URS_2025_02/185851129"/>
    <hyperlink ref="F294" r:id="rId30" display="https://podminky.urs.cz/item/CS_URS_2025_02/212750101"/>
    <hyperlink ref="F298" r:id="rId31" display="https://podminky.urs.cz/item/CS_URS_2025_02/212972112"/>
    <hyperlink ref="F303" r:id="rId32" display="https://podminky.urs.cz/item/CS_URS_2025_02/452112112"/>
    <hyperlink ref="F314" r:id="rId33" display="https://podminky.urs.cz/item/CS_URS_2025_02/564871016"/>
    <hyperlink ref="F317" r:id="rId34" display="https://podminky.urs.cz/item/CS_URS_2025_02/573111112"/>
    <hyperlink ref="F320" r:id="rId35" display="https://podminky.urs.cz/item/CS_URS_2025_02/565155101"/>
    <hyperlink ref="F324" r:id="rId36" display="https://podminky.urs.cz/item/CS_URS_2025_02/573211109"/>
    <hyperlink ref="F327" r:id="rId37" display="https://podminky.urs.cz/item/CS_URS_2025_02/577155012"/>
    <hyperlink ref="F330" r:id="rId38" display="https://podminky.urs.cz/item/CS_URS_2025_02/573211107"/>
    <hyperlink ref="F333" r:id="rId39" display="https://podminky.urs.cz/item/CS_URS_2025_02/577134011"/>
    <hyperlink ref="F337" r:id="rId40" display="https://podminky.urs.cz/item/CS_URS_2025_02/831372121"/>
    <hyperlink ref="F346" r:id="rId41" display="https://podminky.urs.cz/item/CS_URS_2025_02/871370420"/>
    <hyperlink ref="F356" r:id="rId42" display="https://podminky.urs.cz/item/CS_URS_2025_02/894410121"/>
    <hyperlink ref="F363" r:id="rId43" display="https://podminky.urs.cz/item/CS_URS_2025_02/894410243"/>
    <hyperlink ref="F370" r:id="rId44" display="https://podminky.urs.cz/item/CS_URS_2025_02/894410312"/>
    <hyperlink ref="F376" r:id="rId45" display="https://podminky.urs.cz/item/CS_URS_2025_02/892381111"/>
    <hyperlink ref="F379" r:id="rId46" display="https://podminky.urs.cz/item/CS_URS_2025_02/894410101"/>
    <hyperlink ref="F402" r:id="rId47" display="https://podminky.urs.cz/item/CS_URS_2025_02/894410211"/>
    <hyperlink ref="F417" r:id="rId48" display="https://podminky.urs.cz/item/CS_URS_2025_02/894410212"/>
    <hyperlink ref="F428" r:id="rId49" display="https://podminky.urs.cz/item/CS_URS_2025_02/894410213"/>
    <hyperlink ref="F442" r:id="rId50" display="https://podminky.urs.cz/item/CS_URS_2025_02/894410232"/>
    <hyperlink ref="F449" r:id="rId51" display="https://podminky.urs.cz/item/CS_URS_2025_02/899104112"/>
    <hyperlink ref="F456" r:id="rId52" display="https://podminky.urs.cz/item/CS_URS_2025_02/899623151"/>
    <hyperlink ref="F460" r:id="rId53" display="https://podminky.urs.cz/item/CS_URS_2025_02/899722113"/>
    <hyperlink ref="F466" r:id="rId54" display="https://podminky.urs.cz/item/CS_URS_2025_02/919112233"/>
    <hyperlink ref="F471" r:id="rId55" display="https://podminky.urs.cz/item/CS_URS_2025_02/919122132"/>
    <hyperlink ref="F474" r:id="rId56" display="https://podminky.urs.cz/item/CS_URS_2025_02/919735111"/>
    <hyperlink ref="F477" r:id="rId57" display="https://podminky.urs.cz/item/CS_URS_2025_02/919735112"/>
    <hyperlink ref="F481" r:id="rId58" display="https://podminky.urs.cz/item/CS_URS_2025_02/997013501"/>
    <hyperlink ref="F484" r:id="rId59" display="https://podminky.urs.cz/item/CS_URS_2025_02/997013509"/>
    <hyperlink ref="F487" r:id="rId60" display="https://podminky.urs.cz/item/CS_URS_2025_02/997013511"/>
    <hyperlink ref="F490" r:id="rId61" display="https://podminky.urs.cz/item/CS_URS_2025_02/997013873"/>
    <hyperlink ref="F492" r:id="rId62" display="https://podminky.urs.cz/item/CS_URS_2025_02/997013875"/>
    <hyperlink ref="F495" r:id="rId63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4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89</v>
      </c>
      <c r="AZ2" s="139" t="s">
        <v>221</v>
      </c>
      <c r="BA2" s="139" t="s">
        <v>19</v>
      </c>
      <c r="BB2" s="139" t="s">
        <v>19</v>
      </c>
      <c r="BC2" s="139" t="s">
        <v>72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225</v>
      </c>
      <c r="BA3" s="139" t="s">
        <v>19</v>
      </c>
      <c r="BB3" s="139" t="s">
        <v>19</v>
      </c>
      <c r="BC3" s="139" t="s">
        <v>72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849</v>
      </c>
      <c r="BA4" s="139" t="s">
        <v>19</v>
      </c>
      <c r="BB4" s="139" t="s">
        <v>19</v>
      </c>
      <c r="BC4" s="139" t="s">
        <v>850</v>
      </c>
      <c r="BD4" s="139" t="s">
        <v>81</v>
      </c>
    </row>
    <row r="5" hidden="1" s="1" customFormat="1" ht="6.96" customHeight="1">
      <c r="B5" s="21"/>
      <c r="L5" s="21"/>
      <c r="AZ5" s="139" t="s">
        <v>851</v>
      </c>
      <c r="BA5" s="139" t="s">
        <v>19</v>
      </c>
      <c r="BB5" s="139" t="s">
        <v>19</v>
      </c>
      <c r="BC5" s="139" t="s">
        <v>852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853</v>
      </c>
      <c r="BA6" s="139" t="s">
        <v>19</v>
      </c>
      <c r="BB6" s="139" t="s">
        <v>19</v>
      </c>
      <c r="BC6" s="139" t="s">
        <v>854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855</v>
      </c>
      <c r="BA7" s="139" t="s">
        <v>19</v>
      </c>
      <c r="BB7" s="139" t="s">
        <v>19</v>
      </c>
      <c r="BC7" s="139" t="s">
        <v>856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857</v>
      </c>
      <c r="BA8" s="139" t="s">
        <v>19</v>
      </c>
      <c r="BB8" s="139" t="s">
        <v>19</v>
      </c>
      <c r="BC8" s="139" t="s">
        <v>8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858</v>
      </c>
      <c r="BA9" s="139" t="s">
        <v>19</v>
      </c>
      <c r="BB9" s="139" t="s">
        <v>19</v>
      </c>
      <c r="BC9" s="139" t="s">
        <v>859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hidden="1" s="2" customFormat="1" ht="16.5" customHeight="1">
      <c r="A11" s="39"/>
      <c r="B11" s="45"/>
      <c r="C11" s="39"/>
      <c r="D11" s="39"/>
      <c r="E11" s="147" t="s">
        <v>860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ROUND((SUM(BE92:BE135)),  2)</f>
        <v>0</v>
      </c>
      <c r="G35" s="39"/>
      <c r="H35" s="39"/>
      <c r="I35" s="160">
        <v>0.20999999999999999</v>
      </c>
      <c r="J35" s="159">
        <f>ROUND(((SUM(BE92:BE135))*I35),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ROUND((SUM(BF92:BF135)),  2)</f>
        <v>0</v>
      </c>
      <c r="G36" s="39"/>
      <c r="H36" s="39"/>
      <c r="I36" s="160">
        <v>0.12</v>
      </c>
      <c r="J36" s="159">
        <f>ROUND(((SUM(BF92:BF135))*I36),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ROUND((SUM(BG92:BG135)),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ROUND((SUM(BH92:BH135)),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ROUND((SUM(BI92:BI135)),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Protkak A - Řízený protlak pod tělesem dráhy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309</v>
      </c>
      <c r="E66" s="185"/>
      <c r="F66" s="185"/>
      <c r="G66" s="185"/>
      <c r="H66" s="185"/>
      <c r="I66" s="185"/>
      <c r="J66" s="186">
        <f>J95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861</v>
      </c>
      <c r="E67" s="185"/>
      <c r="F67" s="185"/>
      <c r="G67" s="185"/>
      <c r="H67" s="185"/>
      <c r="I67" s="185"/>
      <c r="J67" s="186">
        <f>J110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310</v>
      </c>
      <c r="E68" s="185"/>
      <c r="F68" s="185"/>
      <c r="G68" s="185"/>
      <c r="H68" s="185"/>
      <c r="I68" s="185"/>
      <c r="J68" s="186">
        <f>J117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312</v>
      </c>
      <c r="E69" s="185"/>
      <c r="F69" s="185"/>
      <c r="G69" s="185"/>
      <c r="H69" s="185"/>
      <c r="I69" s="185"/>
      <c r="J69" s="186">
        <f>J126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3"/>
      <c r="C70" s="126"/>
      <c r="D70" s="184" t="s">
        <v>322</v>
      </c>
      <c r="E70" s="185"/>
      <c r="F70" s="185"/>
      <c r="G70" s="185"/>
      <c r="H70" s="185"/>
      <c r="I70" s="185"/>
      <c r="J70" s="186">
        <f>J133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2" customFormat="1" ht="21.84" customHeight="1">
      <c r="A71" s="39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146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hidden="1" s="2" customFormat="1" ht="6.96" customHeight="1">
      <c r="A72" s="39"/>
      <c r="B72" s="60"/>
      <c r="C72" s="61"/>
      <c r="D72" s="61"/>
      <c r="E72" s="61"/>
      <c r="F72" s="61"/>
      <c r="G72" s="61"/>
      <c r="H72" s="61"/>
      <c r="I72" s="61"/>
      <c r="J72" s="61"/>
      <c r="K72" s="61"/>
      <c r="L72" s="146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hidden="1"/>
    <row r="74" hidden="1"/>
    <row r="75" hidden="1"/>
    <row r="76" s="2" customFormat="1" ht="6.96" customHeight="1">
      <c r="A76" s="39"/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24.96" customHeight="1">
      <c r="A77" s="39"/>
      <c r="B77" s="40"/>
      <c r="C77" s="24" t="s">
        <v>323</v>
      </c>
      <c r="D77" s="41"/>
      <c r="E77" s="41"/>
      <c r="F77" s="41"/>
      <c r="G77" s="41"/>
      <c r="H77" s="41"/>
      <c r="I77" s="41"/>
      <c r="J77" s="41"/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6.96" customHeight="1">
      <c r="A78" s="39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2" customHeight="1">
      <c r="A79" s="39"/>
      <c r="B79" s="40"/>
      <c r="C79" s="33" t="s">
        <v>16</v>
      </c>
      <c r="D79" s="41"/>
      <c r="E79" s="41"/>
      <c r="F79" s="41"/>
      <c r="G79" s="41"/>
      <c r="H79" s="41"/>
      <c r="I79" s="41"/>
      <c r="J79" s="41"/>
      <c r="K79" s="41"/>
      <c r="L79" s="146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6.5" customHeight="1">
      <c r="A80" s="39"/>
      <c r="B80" s="40"/>
      <c r="C80" s="41"/>
      <c r="D80" s="41"/>
      <c r="E80" s="172" t="str">
        <f>E7</f>
        <v>Odkanalizování obce Rtyně nad Bílinou – etapa 1</v>
      </c>
      <c r="F80" s="33"/>
      <c r="G80" s="33"/>
      <c r="H80" s="33"/>
      <c r="I80" s="41"/>
      <c r="J80" s="41"/>
      <c r="K80" s="41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1" customFormat="1" ht="12" customHeight="1">
      <c r="B81" s="22"/>
      <c r="C81" s="33" t="s">
        <v>229</v>
      </c>
      <c r="D81" s="23"/>
      <c r="E81" s="23"/>
      <c r="F81" s="23"/>
      <c r="G81" s="23"/>
      <c r="H81" s="23"/>
      <c r="I81" s="23"/>
      <c r="J81" s="23"/>
      <c r="K81" s="23"/>
      <c r="L81" s="21"/>
    </row>
    <row r="82" s="2" customFormat="1" ht="16.5" customHeight="1">
      <c r="A82" s="39"/>
      <c r="B82" s="40"/>
      <c r="C82" s="41"/>
      <c r="D82" s="41"/>
      <c r="E82" s="172" t="s">
        <v>232</v>
      </c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2" customHeight="1">
      <c r="A83" s="39"/>
      <c r="B83" s="40"/>
      <c r="C83" s="33" t="s">
        <v>234</v>
      </c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6.5" customHeight="1">
      <c r="A84" s="39"/>
      <c r="B84" s="40"/>
      <c r="C84" s="41"/>
      <c r="D84" s="41"/>
      <c r="E84" s="70" t="str">
        <f>E11</f>
        <v>Protkak A - Řízený protlak pod tělesem dráhy</v>
      </c>
      <c r="F84" s="41"/>
      <c r="G84" s="41"/>
      <c r="H84" s="41"/>
      <c r="I84" s="41"/>
      <c r="J84" s="41"/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21</v>
      </c>
      <c r="D86" s="41"/>
      <c r="E86" s="41"/>
      <c r="F86" s="28" t="str">
        <f>F14</f>
        <v>Rtyně nad Bílinou</v>
      </c>
      <c r="G86" s="41"/>
      <c r="H86" s="41"/>
      <c r="I86" s="33" t="s">
        <v>23</v>
      </c>
      <c r="J86" s="73" t="str">
        <f>IF(J14="","",J14)</f>
        <v>31. 7. 2025</v>
      </c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25.65" customHeight="1">
      <c r="A88" s="39"/>
      <c r="B88" s="40"/>
      <c r="C88" s="33" t="s">
        <v>25</v>
      </c>
      <c r="D88" s="41"/>
      <c r="E88" s="41"/>
      <c r="F88" s="28" t="str">
        <f>E17</f>
        <v xml:space="preserve">Obec Rtyně nad Bílinou </v>
      </c>
      <c r="G88" s="41"/>
      <c r="H88" s="41"/>
      <c r="I88" s="33" t="s">
        <v>31</v>
      </c>
      <c r="J88" s="37" t="str">
        <f>E23</f>
        <v xml:space="preserve">AQUECON a.s. – kancelář Praha </v>
      </c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5.15" customHeight="1">
      <c r="A89" s="39"/>
      <c r="B89" s="40"/>
      <c r="C89" s="33" t="s">
        <v>29</v>
      </c>
      <c r="D89" s="41"/>
      <c r="E89" s="41"/>
      <c r="F89" s="28" t="str">
        <f>IF(E20="","",E20)</f>
        <v>Vyplň údaj</v>
      </c>
      <c r="G89" s="41"/>
      <c r="H89" s="41"/>
      <c r="I89" s="33" t="s">
        <v>34</v>
      </c>
      <c r="J89" s="37" t="str">
        <f>E26</f>
        <v>QS-B s.r.o.</v>
      </c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0.32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1" customFormat="1" ht="29.28" customHeight="1">
      <c r="A91" s="188"/>
      <c r="B91" s="189"/>
      <c r="C91" s="190" t="s">
        <v>324</v>
      </c>
      <c r="D91" s="191" t="s">
        <v>57</v>
      </c>
      <c r="E91" s="191" t="s">
        <v>53</v>
      </c>
      <c r="F91" s="191" t="s">
        <v>54</v>
      </c>
      <c r="G91" s="191" t="s">
        <v>325</v>
      </c>
      <c r="H91" s="191" t="s">
        <v>326</v>
      </c>
      <c r="I91" s="191" t="s">
        <v>327</v>
      </c>
      <c r="J91" s="191" t="s">
        <v>303</v>
      </c>
      <c r="K91" s="192" t="s">
        <v>328</v>
      </c>
      <c r="L91" s="193"/>
      <c r="M91" s="93" t="s">
        <v>19</v>
      </c>
      <c r="N91" s="94" t="s">
        <v>42</v>
      </c>
      <c r="O91" s="94" t="s">
        <v>329</v>
      </c>
      <c r="P91" s="94" t="s">
        <v>330</v>
      </c>
      <c r="Q91" s="94" t="s">
        <v>331</v>
      </c>
      <c r="R91" s="94" t="s">
        <v>332</v>
      </c>
      <c r="S91" s="94" t="s">
        <v>333</v>
      </c>
      <c r="T91" s="95" t="s">
        <v>334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39"/>
      <c r="B92" s="40"/>
      <c r="C92" s="100" t="s">
        <v>335</v>
      </c>
      <c r="D92" s="41"/>
      <c r="E92" s="41"/>
      <c r="F92" s="41"/>
      <c r="G92" s="41"/>
      <c r="H92" s="41"/>
      <c r="I92" s="41"/>
      <c r="J92" s="194">
        <f>BK92</f>
        <v>0</v>
      </c>
      <c r="K92" s="41"/>
      <c r="L92" s="45"/>
      <c r="M92" s="96"/>
      <c r="N92" s="195"/>
      <c r="O92" s="97"/>
      <c r="P92" s="196">
        <f>P93</f>
        <v>0</v>
      </c>
      <c r="Q92" s="97"/>
      <c r="R92" s="196">
        <f>R93</f>
        <v>0.40374399999999999</v>
      </c>
      <c r="S92" s="97"/>
      <c r="T92" s="197">
        <f>T93</f>
        <v>0</v>
      </c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T92" s="18" t="s">
        <v>71</v>
      </c>
      <c r="AU92" s="18" t="s">
        <v>304</v>
      </c>
      <c r="BK92" s="198">
        <f>BK93</f>
        <v>0</v>
      </c>
    </row>
    <row r="93" s="12" customFormat="1" ht="25.92" customHeight="1">
      <c r="A93" s="12"/>
      <c r="B93" s="199"/>
      <c r="C93" s="200"/>
      <c r="D93" s="201" t="s">
        <v>71</v>
      </c>
      <c r="E93" s="202" t="s">
        <v>336</v>
      </c>
      <c r="F93" s="202" t="s">
        <v>337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P94+P133</f>
        <v>0</v>
      </c>
      <c r="Q93" s="207"/>
      <c r="R93" s="208">
        <f>R94+R133</f>
        <v>0.40374399999999999</v>
      </c>
      <c r="S93" s="207"/>
      <c r="T93" s="209">
        <f>T94+T133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79</v>
      </c>
      <c r="AT93" s="211" t="s">
        <v>71</v>
      </c>
      <c r="AU93" s="211" t="s">
        <v>72</v>
      </c>
      <c r="AY93" s="210" t="s">
        <v>338</v>
      </c>
      <c r="BK93" s="212">
        <f>BK94+BK133</f>
        <v>0</v>
      </c>
    </row>
    <row r="94" s="12" customFormat="1" ht="22.8" customHeight="1">
      <c r="A94" s="12"/>
      <c r="B94" s="199"/>
      <c r="C94" s="200"/>
      <c r="D94" s="201" t="s">
        <v>71</v>
      </c>
      <c r="E94" s="213" t="s">
        <v>79</v>
      </c>
      <c r="F94" s="213" t="s">
        <v>339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P95+P110+P117+P126</f>
        <v>0</v>
      </c>
      <c r="Q94" s="207"/>
      <c r="R94" s="208">
        <f>R95+R110+R117+R126</f>
        <v>0.40374399999999999</v>
      </c>
      <c r="S94" s="207"/>
      <c r="T94" s="209">
        <f>T95+T110+T117+T126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79</v>
      </c>
      <c r="AT94" s="211" t="s">
        <v>71</v>
      </c>
      <c r="AU94" s="211" t="s">
        <v>79</v>
      </c>
      <c r="AY94" s="210" t="s">
        <v>338</v>
      </c>
      <c r="BK94" s="212">
        <f>BK95+BK110+BK117+BK126</f>
        <v>0</v>
      </c>
    </row>
    <row r="95" s="12" customFormat="1" ht="20.88" customHeight="1">
      <c r="A95" s="12"/>
      <c r="B95" s="199"/>
      <c r="C95" s="200"/>
      <c r="D95" s="201" t="s">
        <v>71</v>
      </c>
      <c r="E95" s="213" t="s">
        <v>394</v>
      </c>
      <c r="F95" s="213" t="s">
        <v>395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SUM(P96:P109)</f>
        <v>0</v>
      </c>
      <c r="Q95" s="207"/>
      <c r="R95" s="208">
        <f>SUM(R96:R109)</f>
        <v>0</v>
      </c>
      <c r="S95" s="207"/>
      <c r="T95" s="209">
        <f>SUM(T96:T109)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79</v>
      </c>
      <c r="AT95" s="211" t="s">
        <v>71</v>
      </c>
      <c r="AU95" s="211" t="s">
        <v>81</v>
      </c>
      <c r="AY95" s="210" t="s">
        <v>338</v>
      </c>
      <c r="BK95" s="212">
        <f>SUM(BK96:BK109)</f>
        <v>0</v>
      </c>
    </row>
    <row r="96" s="2" customFormat="1" ht="44.25" customHeight="1">
      <c r="A96" s="39"/>
      <c r="B96" s="40"/>
      <c r="C96" s="215" t="s">
        <v>79</v>
      </c>
      <c r="D96" s="215" t="s">
        <v>342</v>
      </c>
      <c r="E96" s="216" t="s">
        <v>862</v>
      </c>
      <c r="F96" s="217" t="s">
        <v>863</v>
      </c>
      <c r="G96" s="218" t="s">
        <v>391</v>
      </c>
      <c r="H96" s="219">
        <v>72.625</v>
      </c>
      <c r="I96" s="220"/>
      <c r="J96" s="221">
        <f>ROUND(I96*H96,2)</f>
        <v>0</v>
      </c>
      <c r="K96" s="217" t="s">
        <v>346</v>
      </c>
      <c r="L96" s="45"/>
      <c r="M96" s="222" t="s">
        <v>19</v>
      </c>
      <c r="N96" s="223" t="s">
        <v>43</v>
      </c>
      <c r="O96" s="85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R96" s="226" t="s">
        <v>231</v>
      </c>
      <c r="AT96" s="226" t="s">
        <v>342</v>
      </c>
      <c r="AU96" s="226" t="s">
        <v>241</v>
      </c>
      <c r="AY96" s="18" t="s">
        <v>338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18" t="s">
        <v>79</v>
      </c>
      <c r="BK96" s="227">
        <f>ROUND(I96*H96,2)</f>
        <v>0</v>
      </c>
      <c r="BL96" s="18" t="s">
        <v>231</v>
      </c>
      <c r="BM96" s="226" t="s">
        <v>864</v>
      </c>
    </row>
    <row r="97" s="2" customFormat="1">
      <c r="A97" s="39"/>
      <c r="B97" s="40"/>
      <c r="C97" s="41"/>
      <c r="D97" s="228" t="s">
        <v>348</v>
      </c>
      <c r="E97" s="41"/>
      <c r="F97" s="229" t="s">
        <v>865</v>
      </c>
      <c r="G97" s="41"/>
      <c r="H97" s="41"/>
      <c r="I97" s="230"/>
      <c r="J97" s="41"/>
      <c r="K97" s="41"/>
      <c r="L97" s="45"/>
      <c r="M97" s="231"/>
      <c r="N97" s="232"/>
      <c r="O97" s="85"/>
      <c r="P97" s="85"/>
      <c r="Q97" s="85"/>
      <c r="R97" s="85"/>
      <c r="S97" s="85"/>
      <c r="T97" s="86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T97" s="18" t="s">
        <v>348</v>
      </c>
      <c r="AU97" s="18" t="s">
        <v>241</v>
      </c>
    </row>
    <row r="98" s="13" customFormat="1">
      <c r="A98" s="13"/>
      <c r="B98" s="233"/>
      <c r="C98" s="234"/>
      <c r="D98" s="235" t="s">
        <v>350</v>
      </c>
      <c r="E98" s="236" t="s">
        <v>19</v>
      </c>
      <c r="F98" s="237" t="s">
        <v>866</v>
      </c>
      <c r="G98" s="234"/>
      <c r="H98" s="236" t="s">
        <v>19</v>
      </c>
      <c r="I98" s="238"/>
      <c r="J98" s="234"/>
      <c r="K98" s="234"/>
      <c r="L98" s="239"/>
      <c r="M98" s="240"/>
      <c r="N98" s="241"/>
      <c r="O98" s="241"/>
      <c r="P98" s="241"/>
      <c r="Q98" s="241"/>
      <c r="R98" s="241"/>
      <c r="S98" s="241"/>
      <c r="T98" s="24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3" t="s">
        <v>350</v>
      </c>
      <c r="AU98" s="243" t="s">
        <v>241</v>
      </c>
      <c r="AV98" s="13" t="s">
        <v>79</v>
      </c>
      <c r="AW98" s="13" t="s">
        <v>33</v>
      </c>
      <c r="AX98" s="13" t="s">
        <v>72</v>
      </c>
      <c r="AY98" s="243" t="s">
        <v>338</v>
      </c>
    </row>
    <row r="99" s="14" customFormat="1">
      <c r="A99" s="14"/>
      <c r="B99" s="244"/>
      <c r="C99" s="245"/>
      <c r="D99" s="235" t="s">
        <v>350</v>
      </c>
      <c r="E99" s="246" t="s">
        <v>849</v>
      </c>
      <c r="F99" s="247" t="s">
        <v>867</v>
      </c>
      <c r="G99" s="245"/>
      <c r="H99" s="248">
        <v>8.75</v>
      </c>
      <c r="I99" s="249"/>
      <c r="J99" s="245"/>
      <c r="K99" s="245"/>
      <c r="L99" s="250"/>
      <c r="M99" s="251"/>
      <c r="N99" s="252"/>
      <c r="O99" s="252"/>
      <c r="P99" s="252"/>
      <c r="Q99" s="252"/>
      <c r="R99" s="252"/>
      <c r="S99" s="252"/>
      <c r="T99" s="25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4" t="s">
        <v>350</v>
      </c>
      <c r="AU99" s="254" t="s">
        <v>241</v>
      </c>
      <c r="AV99" s="14" t="s">
        <v>81</v>
      </c>
      <c r="AW99" s="14" t="s">
        <v>33</v>
      </c>
      <c r="AX99" s="14" t="s">
        <v>72</v>
      </c>
      <c r="AY99" s="254" t="s">
        <v>338</v>
      </c>
    </row>
    <row r="100" s="13" customFormat="1">
      <c r="A100" s="13"/>
      <c r="B100" s="233"/>
      <c r="C100" s="234"/>
      <c r="D100" s="235" t="s">
        <v>350</v>
      </c>
      <c r="E100" s="236" t="s">
        <v>19</v>
      </c>
      <c r="F100" s="237" t="s">
        <v>868</v>
      </c>
      <c r="G100" s="234"/>
      <c r="H100" s="236" t="s">
        <v>19</v>
      </c>
      <c r="I100" s="238"/>
      <c r="J100" s="234"/>
      <c r="K100" s="234"/>
      <c r="L100" s="239"/>
      <c r="M100" s="240"/>
      <c r="N100" s="241"/>
      <c r="O100" s="241"/>
      <c r="P100" s="241"/>
      <c r="Q100" s="241"/>
      <c r="R100" s="241"/>
      <c r="S100" s="241"/>
      <c r="T100" s="242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3" t="s">
        <v>350</v>
      </c>
      <c r="AU100" s="243" t="s">
        <v>241</v>
      </c>
      <c r="AV100" s="13" t="s">
        <v>79</v>
      </c>
      <c r="AW100" s="13" t="s">
        <v>33</v>
      </c>
      <c r="AX100" s="13" t="s">
        <v>72</v>
      </c>
      <c r="AY100" s="243" t="s">
        <v>338</v>
      </c>
    </row>
    <row r="101" s="14" customFormat="1">
      <c r="A101" s="14"/>
      <c r="B101" s="244"/>
      <c r="C101" s="245"/>
      <c r="D101" s="235" t="s">
        <v>350</v>
      </c>
      <c r="E101" s="246" t="s">
        <v>857</v>
      </c>
      <c r="F101" s="247" t="s">
        <v>869</v>
      </c>
      <c r="G101" s="245"/>
      <c r="H101" s="248">
        <v>12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350</v>
      </c>
      <c r="AU101" s="254" t="s">
        <v>241</v>
      </c>
      <c r="AV101" s="14" t="s">
        <v>81</v>
      </c>
      <c r="AW101" s="14" t="s">
        <v>33</v>
      </c>
      <c r="AX101" s="14" t="s">
        <v>72</v>
      </c>
      <c r="AY101" s="254" t="s">
        <v>338</v>
      </c>
    </row>
    <row r="102" s="13" customFormat="1">
      <c r="A102" s="13"/>
      <c r="B102" s="233"/>
      <c r="C102" s="234"/>
      <c r="D102" s="235" t="s">
        <v>350</v>
      </c>
      <c r="E102" s="236" t="s">
        <v>19</v>
      </c>
      <c r="F102" s="237" t="s">
        <v>870</v>
      </c>
      <c r="G102" s="234"/>
      <c r="H102" s="236" t="s">
        <v>19</v>
      </c>
      <c r="I102" s="238"/>
      <c r="J102" s="234"/>
      <c r="K102" s="234"/>
      <c r="L102" s="239"/>
      <c r="M102" s="240"/>
      <c r="N102" s="241"/>
      <c r="O102" s="241"/>
      <c r="P102" s="241"/>
      <c r="Q102" s="241"/>
      <c r="R102" s="241"/>
      <c r="S102" s="241"/>
      <c r="T102" s="242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3" t="s">
        <v>350</v>
      </c>
      <c r="AU102" s="243" t="s">
        <v>241</v>
      </c>
      <c r="AV102" s="13" t="s">
        <v>79</v>
      </c>
      <c r="AW102" s="13" t="s">
        <v>33</v>
      </c>
      <c r="AX102" s="13" t="s">
        <v>72</v>
      </c>
      <c r="AY102" s="243" t="s">
        <v>338</v>
      </c>
    </row>
    <row r="103" s="14" customFormat="1">
      <c r="A103" s="14"/>
      <c r="B103" s="244"/>
      <c r="C103" s="245"/>
      <c r="D103" s="235" t="s">
        <v>350</v>
      </c>
      <c r="E103" s="246" t="s">
        <v>851</v>
      </c>
      <c r="F103" s="247" t="s">
        <v>852</v>
      </c>
      <c r="G103" s="245"/>
      <c r="H103" s="248">
        <v>5.4000000000000004</v>
      </c>
      <c r="I103" s="249"/>
      <c r="J103" s="245"/>
      <c r="K103" s="245"/>
      <c r="L103" s="250"/>
      <c r="M103" s="251"/>
      <c r="N103" s="252"/>
      <c r="O103" s="252"/>
      <c r="P103" s="252"/>
      <c r="Q103" s="252"/>
      <c r="R103" s="252"/>
      <c r="S103" s="252"/>
      <c r="T103" s="25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4" t="s">
        <v>350</v>
      </c>
      <c r="AU103" s="254" t="s">
        <v>241</v>
      </c>
      <c r="AV103" s="14" t="s">
        <v>81</v>
      </c>
      <c r="AW103" s="14" t="s">
        <v>33</v>
      </c>
      <c r="AX103" s="14" t="s">
        <v>72</v>
      </c>
      <c r="AY103" s="254" t="s">
        <v>338</v>
      </c>
    </row>
    <row r="104" s="13" customFormat="1">
      <c r="A104" s="13"/>
      <c r="B104" s="233"/>
      <c r="C104" s="234"/>
      <c r="D104" s="235" t="s">
        <v>350</v>
      </c>
      <c r="E104" s="236" t="s">
        <v>19</v>
      </c>
      <c r="F104" s="237" t="s">
        <v>871</v>
      </c>
      <c r="G104" s="234"/>
      <c r="H104" s="236" t="s">
        <v>19</v>
      </c>
      <c r="I104" s="238"/>
      <c r="J104" s="234"/>
      <c r="K104" s="234"/>
      <c r="L104" s="239"/>
      <c r="M104" s="240"/>
      <c r="N104" s="241"/>
      <c r="O104" s="241"/>
      <c r="P104" s="241"/>
      <c r="Q104" s="241"/>
      <c r="R104" s="241"/>
      <c r="S104" s="241"/>
      <c r="T104" s="242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3" t="s">
        <v>350</v>
      </c>
      <c r="AU104" s="243" t="s">
        <v>241</v>
      </c>
      <c r="AV104" s="13" t="s">
        <v>79</v>
      </c>
      <c r="AW104" s="13" t="s">
        <v>33</v>
      </c>
      <c r="AX104" s="13" t="s">
        <v>72</v>
      </c>
      <c r="AY104" s="243" t="s">
        <v>338</v>
      </c>
    </row>
    <row r="105" s="14" customFormat="1">
      <c r="A105" s="14"/>
      <c r="B105" s="244"/>
      <c r="C105" s="245"/>
      <c r="D105" s="235" t="s">
        <v>350</v>
      </c>
      <c r="E105" s="246" t="s">
        <v>853</v>
      </c>
      <c r="F105" s="247" t="s">
        <v>854</v>
      </c>
      <c r="G105" s="245"/>
      <c r="H105" s="248">
        <v>2.8999999999999999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350</v>
      </c>
      <c r="AU105" s="254" t="s">
        <v>241</v>
      </c>
      <c r="AV105" s="14" t="s">
        <v>81</v>
      </c>
      <c r="AW105" s="14" t="s">
        <v>33</v>
      </c>
      <c r="AX105" s="14" t="s">
        <v>72</v>
      </c>
      <c r="AY105" s="254" t="s">
        <v>338</v>
      </c>
    </row>
    <row r="106" s="15" customFormat="1">
      <c r="A106" s="15"/>
      <c r="B106" s="255"/>
      <c r="C106" s="256"/>
      <c r="D106" s="235" t="s">
        <v>350</v>
      </c>
      <c r="E106" s="257" t="s">
        <v>19</v>
      </c>
      <c r="F106" s="258" t="s">
        <v>363</v>
      </c>
      <c r="G106" s="256"/>
      <c r="H106" s="259">
        <v>29.049999999999997</v>
      </c>
      <c r="I106" s="260"/>
      <c r="J106" s="256"/>
      <c r="K106" s="256"/>
      <c r="L106" s="261"/>
      <c r="M106" s="262"/>
      <c r="N106" s="263"/>
      <c r="O106" s="263"/>
      <c r="P106" s="263"/>
      <c r="Q106" s="263"/>
      <c r="R106" s="263"/>
      <c r="S106" s="263"/>
      <c r="T106" s="264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T106" s="265" t="s">
        <v>350</v>
      </c>
      <c r="AU106" s="265" t="s">
        <v>241</v>
      </c>
      <c r="AV106" s="15" t="s">
        <v>231</v>
      </c>
      <c r="AW106" s="15" t="s">
        <v>33</v>
      </c>
      <c r="AX106" s="15" t="s">
        <v>72</v>
      </c>
      <c r="AY106" s="265" t="s">
        <v>338</v>
      </c>
    </row>
    <row r="107" s="14" customFormat="1">
      <c r="A107" s="14"/>
      <c r="B107" s="244"/>
      <c r="C107" s="245"/>
      <c r="D107" s="235" t="s">
        <v>350</v>
      </c>
      <c r="E107" s="246" t="s">
        <v>19</v>
      </c>
      <c r="F107" s="247" t="s">
        <v>872</v>
      </c>
      <c r="G107" s="245"/>
      <c r="H107" s="248">
        <v>47.25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350</v>
      </c>
      <c r="AU107" s="254" t="s">
        <v>241</v>
      </c>
      <c r="AV107" s="14" t="s">
        <v>81</v>
      </c>
      <c r="AW107" s="14" t="s">
        <v>33</v>
      </c>
      <c r="AX107" s="14" t="s">
        <v>72</v>
      </c>
      <c r="AY107" s="254" t="s">
        <v>338</v>
      </c>
    </row>
    <row r="108" s="14" customFormat="1">
      <c r="A108" s="14"/>
      <c r="B108" s="244"/>
      <c r="C108" s="245"/>
      <c r="D108" s="235" t="s">
        <v>350</v>
      </c>
      <c r="E108" s="246" t="s">
        <v>19</v>
      </c>
      <c r="F108" s="247" t="s">
        <v>873</v>
      </c>
      <c r="G108" s="245"/>
      <c r="H108" s="248">
        <v>25.375</v>
      </c>
      <c r="I108" s="249"/>
      <c r="J108" s="245"/>
      <c r="K108" s="245"/>
      <c r="L108" s="250"/>
      <c r="M108" s="251"/>
      <c r="N108" s="252"/>
      <c r="O108" s="252"/>
      <c r="P108" s="252"/>
      <c r="Q108" s="252"/>
      <c r="R108" s="252"/>
      <c r="S108" s="252"/>
      <c r="T108" s="253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4" t="s">
        <v>350</v>
      </c>
      <c r="AU108" s="254" t="s">
        <v>241</v>
      </c>
      <c r="AV108" s="14" t="s">
        <v>81</v>
      </c>
      <c r="AW108" s="14" t="s">
        <v>33</v>
      </c>
      <c r="AX108" s="14" t="s">
        <v>72</v>
      </c>
      <c r="AY108" s="254" t="s">
        <v>338</v>
      </c>
    </row>
    <row r="109" s="15" customFormat="1">
      <c r="A109" s="15"/>
      <c r="B109" s="255"/>
      <c r="C109" s="256"/>
      <c r="D109" s="235" t="s">
        <v>350</v>
      </c>
      <c r="E109" s="257" t="s">
        <v>855</v>
      </c>
      <c r="F109" s="258" t="s">
        <v>363</v>
      </c>
      <c r="G109" s="256"/>
      <c r="H109" s="259">
        <v>72.625</v>
      </c>
      <c r="I109" s="260"/>
      <c r="J109" s="256"/>
      <c r="K109" s="256"/>
      <c r="L109" s="261"/>
      <c r="M109" s="262"/>
      <c r="N109" s="263"/>
      <c r="O109" s="263"/>
      <c r="P109" s="263"/>
      <c r="Q109" s="263"/>
      <c r="R109" s="263"/>
      <c r="S109" s="263"/>
      <c r="T109" s="264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T109" s="265" t="s">
        <v>350</v>
      </c>
      <c r="AU109" s="265" t="s">
        <v>241</v>
      </c>
      <c r="AV109" s="15" t="s">
        <v>231</v>
      </c>
      <c r="AW109" s="15" t="s">
        <v>33</v>
      </c>
      <c r="AX109" s="15" t="s">
        <v>79</v>
      </c>
      <c r="AY109" s="265" t="s">
        <v>338</v>
      </c>
    </row>
    <row r="110" s="12" customFormat="1" ht="20.88" customHeight="1">
      <c r="A110" s="12"/>
      <c r="B110" s="199"/>
      <c r="C110" s="200"/>
      <c r="D110" s="201" t="s">
        <v>71</v>
      </c>
      <c r="E110" s="213" t="s">
        <v>454</v>
      </c>
      <c r="F110" s="213" t="s">
        <v>874</v>
      </c>
      <c r="G110" s="200"/>
      <c r="H110" s="200"/>
      <c r="I110" s="203"/>
      <c r="J110" s="214">
        <f>BK110</f>
        <v>0</v>
      </c>
      <c r="K110" s="200"/>
      <c r="L110" s="205"/>
      <c r="M110" s="206"/>
      <c r="N110" s="207"/>
      <c r="O110" s="207"/>
      <c r="P110" s="208">
        <f>SUM(P111:P116)</f>
        <v>0</v>
      </c>
      <c r="Q110" s="207"/>
      <c r="R110" s="208">
        <f>SUM(R111:R116)</f>
        <v>0.34000000000000002</v>
      </c>
      <c r="S110" s="207"/>
      <c r="T110" s="209">
        <f>SUM(T111:T116)</f>
        <v>0</v>
      </c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R110" s="210" t="s">
        <v>79</v>
      </c>
      <c r="AT110" s="211" t="s">
        <v>71</v>
      </c>
      <c r="AU110" s="211" t="s">
        <v>81</v>
      </c>
      <c r="AY110" s="210" t="s">
        <v>338</v>
      </c>
      <c r="BK110" s="212">
        <f>SUM(BK111:BK116)</f>
        <v>0</v>
      </c>
    </row>
    <row r="111" s="2" customFormat="1" ht="37.8" customHeight="1">
      <c r="A111" s="39"/>
      <c r="B111" s="40"/>
      <c r="C111" s="215" t="s">
        <v>81</v>
      </c>
      <c r="D111" s="215" t="s">
        <v>342</v>
      </c>
      <c r="E111" s="216" t="s">
        <v>875</v>
      </c>
      <c r="F111" s="217" t="s">
        <v>876</v>
      </c>
      <c r="G111" s="218" t="s">
        <v>572</v>
      </c>
      <c r="H111" s="219">
        <v>20</v>
      </c>
      <c r="I111" s="220"/>
      <c r="J111" s="221">
        <f>ROUND(I111*H111,2)</f>
        <v>0</v>
      </c>
      <c r="K111" s="217" t="s">
        <v>19</v>
      </c>
      <c r="L111" s="45"/>
      <c r="M111" s="222" t="s">
        <v>19</v>
      </c>
      <c r="N111" s="223" t="s">
        <v>43</v>
      </c>
      <c r="O111" s="85"/>
      <c r="P111" s="224">
        <f>O111*H111</f>
        <v>0</v>
      </c>
      <c r="Q111" s="224">
        <v>0.017000000000000001</v>
      </c>
      <c r="R111" s="224">
        <f>Q111*H111</f>
        <v>0.34000000000000002</v>
      </c>
      <c r="S111" s="224">
        <v>0</v>
      </c>
      <c r="T111" s="225">
        <f>S111*H111</f>
        <v>0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R111" s="226" t="s">
        <v>231</v>
      </c>
      <c r="AT111" s="226" t="s">
        <v>342</v>
      </c>
      <c r="AU111" s="226" t="s">
        <v>241</v>
      </c>
      <c r="AY111" s="18" t="s">
        <v>338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18" t="s">
        <v>79</v>
      </c>
      <c r="BK111" s="227">
        <f>ROUND(I111*H111,2)</f>
        <v>0</v>
      </c>
      <c r="BL111" s="18" t="s">
        <v>231</v>
      </c>
      <c r="BM111" s="226" t="s">
        <v>877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878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879</v>
      </c>
      <c r="F113" s="247" t="s">
        <v>254</v>
      </c>
      <c r="G113" s="245"/>
      <c r="H113" s="248">
        <v>20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3" customFormat="1">
      <c r="A114" s="13"/>
      <c r="B114" s="233"/>
      <c r="C114" s="234"/>
      <c r="D114" s="235" t="s">
        <v>350</v>
      </c>
      <c r="E114" s="236" t="s">
        <v>19</v>
      </c>
      <c r="F114" s="237" t="s">
        <v>880</v>
      </c>
      <c r="G114" s="234"/>
      <c r="H114" s="236" t="s">
        <v>19</v>
      </c>
      <c r="I114" s="238"/>
      <c r="J114" s="234"/>
      <c r="K114" s="234"/>
      <c r="L114" s="239"/>
      <c r="M114" s="240"/>
      <c r="N114" s="241"/>
      <c r="O114" s="241"/>
      <c r="P114" s="241"/>
      <c r="Q114" s="241"/>
      <c r="R114" s="241"/>
      <c r="S114" s="241"/>
      <c r="T114" s="242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3" t="s">
        <v>350</v>
      </c>
      <c r="AU114" s="243" t="s">
        <v>241</v>
      </c>
      <c r="AV114" s="13" t="s">
        <v>79</v>
      </c>
      <c r="AW114" s="13" t="s">
        <v>33</v>
      </c>
      <c r="AX114" s="13" t="s">
        <v>72</v>
      </c>
      <c r="AY114" s="243" t="s">
        <v>338</v>
      </c>
    </row>
    <row r="115" s="14" customFormat="1">
      <c r="A115" s="14"/>
      <c r="B115" s="244"/>
      <c r="C115" s="245"/>
      <c r="D115" s="235" t="s">
        <v>350</v>
      </c>
      <c r="E115" s="246" t="s">
        <v>881</v>
      </c>
      <c r="F115" s="247" t="s">
        <v>72</v>
      </c>
      <c r="G115" s="245"/>
      <c r="H115" s="248">
        <v>0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350</v>
      </c>
      <c r="AU115" s="254" t="s">
        <v>241</v>
      </c>
      <c r="AV115" s="14" t="s">
        <v>81</v>
      </c>
      <c r="AW115" s="14" t="s">
        <v>33</v>
      </c>
      <c r="AX115" s="14" t="s">
        <v>72</v>
      </c>
      <c r="AY115" s="254" t="s">
        <v>338</v>
      </c>
    </row>
    <row r="116" s="15" customFormat="1">
      <c r="A116" s="15"/>
      <c r="B116" s="255"/>
      <c r="C116" s="256"/>
      <c r="D116" s="235" t="s">
        <v>350</v>
      </c>
      <c r="E116" s="257" t="s">
        <v>19</v>
      </c>
      <c r="F116" s="258" t="s">
        <v>363</v>
      </c>
      <c r="G116" s="256"/>
      <c r="H116" s="259">
        <v>20</v>
      </c>
      <c r="I116" s="260"/>
      <c r="J116" s="256"/>
      <c r="K116" s="256"/>
      <c r="L116" s="261"/>
      <c r="M116" s="262"/>
      <c r="N116" s="263"/>
      <c r="O116" s="263"/>
      <c r="P116" s="263"/>
      <c r="Q116" s="263"/>
      <c r="R116" s="263"/>
      <c r="S116" s="263"/>
      <c r="T116" s="264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65" t="s">
        <v>350</v>
      </c>
      <c r="AU116" s="265" t="s">
        <v>241</v>
      </c>
      <c r="AV116" s="15" t="s">
        <v>231</v>
      </c>
      <c r="AW116" s="15" t="s">
        <v>33</v>
      </c>
      <c r="AX116" s="15" t="s">
        <v>79</v>
      </c>
      <c r="AY116" s="265" t="s">
        <v>338</v>
      </c>
    </row>
    <row r="117" s="12" customFormat="1" ht="20.88" customHeight="1">
      <c r="A117" s="12"/>
      <c r="B117" s="199"/>
      <c r="C117" s="200"/>
      <c r="D117" s="201" t="s">
        <v>71</v>
      </c>
      <c r="E117" s="213" t="s">
        <v>423</v>
      </c>
      <c r="F117" s="213" t="s">
        <v>424</v>
      </c>
      <c r="G117" s="200"/>
      <c r="H117" s="200"/>
      <c r="I117" s="203"/>
      <c r="J117" s="214">
        <f>BK117</f>
        <v>0</v>
      </c>
      <c r="K117" s="200"/>
      <c r="L117" s="205"/>
      <c r="M117" s="206"/>
      <c r="N117" s="207"/>
      <c r="O117" s="207"/>
      <c r="P117" s="208">
        <f>SUM(P118:P125)</f>
        <v>0</v>
      </c>
      <c r="Q117" s="207"/>
      <c r="R117" s="208">
        <f>SUM(R118:R125)</f>
        <v>0.063743999999999995</v>
      </c>
      <c r="S117" s="207"/>
      <c r="T117" s="209">
        <f>SUM(T118:T125)</f>
        <v>0</v>
      </c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R117" s="210" t="s">
        <v>79</v>
      </c>
      <c r="AT117" s="211" t="s">
        <v>71</v>
      </c>
      <c r="AU117" s="211" t="s">
        <v>81</v>
      </c>
      <c r="AY117" s="210" t="s">
        <v>338</v>
      </c>
      <c r="BK117" s="212">
        <f>SUM(BK118:BK125)</f>
        <v>0</v>
      </c>
    </row>
    <row r="118" s="2" customFormat="1" ht="37.8" customHeight="1">
      <c r="A118" s="39"/>
      <c r="B118" s="40"/>
      <c r="C118" s="215" t="s">
        <v>241</v>
      </c>
      <c r="D118" s="215" t="s">
        <v>342</v>
      </c>
      <c r="E118" s="216" t="s">
        <v>882</v>
      </c>
      <c r="F118" s="217" t="s">
        <v>883</v>
      </c>
      <c r="G118" s="218" t="s">
        <v>345</v>
      </c>
      <c r="H118" s="219">
        <v>99.599999999999994</v>
      </c>
      <c r="I118" s="220"/>
      <c r="J118" s="221">
        <f>ROUND(I118*H118,2)</f>
        <v>0</v>
      </c>
      <c r="K118" s="217" t="s">
        <v>346</v>
      </c>
      <c r="L118" s="45"/>
      <c r="M118" s="222" t="s">
        <v>19</v>
      </c>
      <c r="N118" s="223" t="s">
        <v>43</v>
      </c>
      <c r="O118" s="85"/>
      <c r="P118" s="224">
        <f>O118*H118</f>
        <v>0</v>
      </c>
      <c r="Q118" s="224">
        <v>0.00064000000000000005</v>
      </c>
      <c r="R118" s="224">
        <f>Q118*H118</f>
        <v>0.063743999999999995</v>
      </c>
      <c r="S118" s="224">
        <v>0</v>
      </c>
      <c r="T118" s="225">
        <f>S118*H118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R118" s="226" t="s">
        <v>231</v>
      </c>
      <c r="AT118" s="226" t="s">
        <v>342</v>
      </c>
      <c r="AU118" s="226" t="s">
        <v>241</v>
      </c>
      <c r="AY118" s="18" t="s">
        <v>338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8" t="s">
        <v>79</v>
      </c>
      <c r="BK118" s="227">
        <f>ROUND(I118*H118,2)</f>
        <v>0</v>
      </c>
      <c r="BL118" s="18" t="s">
        <v>231</v>
      </c>
      <c r="BM118" s="226" t="s">
        <v>884</v>
      </c>
    </row>
    <row r="119" s="2" customFormat="1">
      <c r="A119" s="39"/>
      <c r="B119" s="40"/>
      <c r="C119" s="41"/>
      <c r="D119" s="228" t="s">
        <v>348</v>
      </c>
      <c r="E119" s="41"/>
      <c r="F119" s="229" t="s">
        <v>885</v>
      </c>
      <c r="G119" s="41"/>
      <c r="H119" s="41"/>
      <c r="I119" s="230"/>
      <c r="J119" s="41"/>
      <c r="K119" s="41"/>
      <c r="L119" s="45"/>
      <c r="M119" s="231"/>
      <c r="N119" s="232"/>
      <c r="O119" s="85"/>
      <c r="P119" s="85"/>
      <c r="Q119" s="85"/>
      <c r="R119" s="85"/>
      <c r="S119" s="85"/>
      <c r="T119" s="86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T119" s="18" t="s">
        <v>348</v>
      </c>
      <c r="AU119" s="18" t="s">
        <v>241</v>
      </c>
    </row>
    <row r="120" s="14" customFormat="1">
      <c r="A120" s="14"/>
      <c r="B120" s="244"/>
      <c r="C120" s="245"/>
      <c r="D120" s="235" t="s">
        <v>350</v>
      </c>
      <c r="E120" s="246" t="s">
        <v>19</v>
      </c>
      <c r="F120" s="247" t="s">
        <v>886</v>
      </c>
      <c r="G120" s="245"/>
      <c r="H120" s="248">
        <v>64.799999999999997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4" customFormat="1">
      <c r="A121" s="14"/>
      <c r="B121" s="244"/>
      <c r="C121" s="245"/>
      <c r="D121" s="235" t="s">
        <v>350</v>
      </c>
      <c r="E121" s="246" t="s">
        <v>19</v>
      </c>
      <c r="F121" s="247" t="s">
        <v>887</v>
      </c>
      <c r="G121" s="245"/>
      <c r="H121" s="248">
        <v>34.799999999999997</v>
      </c>
      <c r="I121" s="249"/>
      <c r="J121" s="245"/>
      <c r="K121" s="245"/>
      <c r="L121" s="250"/>
      <c r="M121" s="251"/>
      <c r="N121" s="252"/>
      <c r="O121" s="252"/>
      <c r="P121" s="252"/>
      <c r="Q121" s="252"/>
      <c r="R121" s="252"/>
      <c r="S121" s="252"/>
      <c r="T121" s="253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4" t="s">
        <v>350</v>
      </c>
      <c r="AU121" s="254" t="s">
        <v>241</v>
      </c>
      <c r="AV121" s="14" t="s">
        <v>81</v>
      </c>
      <c r="AW121" s="14" t="s">
        <v>33</v>
      </c>
      <c r="AX121" s="14" t="s">
        <v>72</v>
      </c>
      <c r="AY121" s="254" t="s">
        <v>338</v>
      </c>
    </row>
    <row r="122" s="15" customFormat="1">
      <c r="A122" s="15"/>
      <c r="B122" s="255"/>
      <c r="C122" s="256"/>
      <c r="D122" s="235" t="s">
        <v>350</v>
      </c>
      <c r="E122" s="257" t="s">
        <v>858</v>
      </c>
      <c r="F122" s="258" t="s">
        <v>363</v>
      </c>
      <c r="G122" s="256"/>
      <c r="H122" s="259">
        <v>99.599999999999994</v>
      </c>
      <c r="I122" s="260"/>
      <c r="J122" s="256"/>
      <c r="K122" s="256"/>
      <c r="L122" s="261"/>
      <c r="M122" s="262"/>
      <c r="N122" s="263"/>
      <c r="O122" s="263"/>
      <c r="P122" s="263"/>
      <c r="Q122" s="263"/>
      <c r="R122" s="263"/>
      <c r="S122" s="263"/>
      <c r="T122" s="264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T122" s="265" t="s">
        <v>350</v>
      </c>
      <c r="AU122" s="265" t="s">
        <v>241</v>
      </c>
      <c r="AV122" s="15" t="s">
        <v>231</v>
      </c>
      <c r="AW122" s="15" t="s">
        <v>33</v>
      </c>
      <c r="AX122" s="15" t="s">
        <v>79</v>
      </c>
      <c r="AY122" s="265" t="s">
        <v>338</v>
      </c>
    </row>
    <row r="123" s="2" customFormat="1" ht="37.8" customHeight="1">
      <c r="A123" s="39"/>
      <c r="B123" s="40"/>
      <c r="C123" s="215" t="s">
        <v>231</v>
      </c>
      <c r="D123" s="215" t="s">
        <v>342</v>
      </c>
      <c r="E123" s="216" t="s">
        <v>888</v>
      </c>
      <c r="F123" s="217" t="s">
        <v>889</v>
      </c>
      <c r="G123" s="218" t="s">
        <v>345</v>
      </c>
      <c r="H123" s="219">
        <v>99.599999999999994</v>
      </c>
      <c r="I123" s="220"/>
      <c r="J123" s="221">
        <f>ROUND(I123*H123,2)</f>
        <v>0</v>
      </c>
      <c r="K123" s="217" t="s">
        <v>346</v>
      </c>
      <c r="L123" s="45"/>
      <c r="M123" s="222" t="s">
        <v>19</v>
      </c>
      <c r="N123" s="223" t="s">
        <v>43</v>
      </c>
      <c r="O123" s="85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26" t="s">
        <v>231</v>
      </c>
      <c r="AT123" s="226" t="s">
        <v>342</v>
      </c>
      <c r="AU123" s="226" t="s">
        <v>241</v>
      </c>
      <c r="AY123" s="18" t="s">
        <v>338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18" t="s">
        <v>79</v>
      </c>
      <c r="BK123" s="227">
        <f>ROUND(I123*H123,2)</f>
        <v>0</v>
      </c>
      <c r="BL123" s="18" t="s">
        <v>231</v>
      </c>
      <c r="BM123" s="226" t="s">
        <v>890</v>
      </c>
    </row>
    <row r="124" s="2" customFormat="1">
      <c r="A124" s="39"/>
      <c r="B124" s="40"/>
      <c r="C124" s="41"/>
      <c r="D124" s="228" t="s">
        <v>348</v>
      </c>
      <c r="E124" s="41"/>
      <c r="F124" s="229" t="s">
        <v>891</v>
      </c>
      <c r="G124" s="41"/>
      <c r="H124" s="41"/>
      <c r="I124" s="230"/>
      <c r="J124" s="41"/>
      <c r="K124" s="41"/>
      <c r="L124" s="45"/>
      <c r="M124" s="231"/>
      <c r="N124" s="232"/>
      <c r="O124" s="85"/>
      <c r="P124" s="85"/>
      <c r="Q124" s="85"/>
      <c r="R124" s="85"/>
      <c r="S124" s="85"/>
      <c r="T124" s="86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348</v>
      </c>
      <c r="AU124" s="18" t="s">
        <v>241</v>
      </c>
    </row>
    <row r="125" s="14" customFormat="1">
      <c r="A125" s="14"/>
      <c r="B125" s="244"/>
      <c r="C125" s="245"/>
      <c r="D125" s="235" t="s">
        <v>350</v>
      </c>
      <c r="E125" s="246" t="s">
        <v>19</v>
      </c>
      <c r="F125" s="247" t="s">
        <v>858</v>
      </c>
      <c r="G125" s="245"/>
      <c r="H125" s="248">
        <v>99.599999999999994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79</v>
      </c>
      <c r="AY125" s="254" t="s">
        <v>338</v>
      </c>
    </row>
    <row r="126" s="12" customFormat="1" ht="20.88" customHeight="1">
      <c r="A126" s="12"/>
      <c r="B126" s="199"/>
      <c r="C126" s="200"/>
      <c r="D126" s="201" t="s">
        <v>71</v>
      </c>
      <c r="E126" s="213" t="s">
        <v>460</v>
      </c>
      <c r="F126" s="213" t="s">
        <v>461</v>
      </c>
      <c r="G126" s="200"/>
      <c r="H126" s="200"/>
      <c r="I126" s="203"/>
      <c r="J126" s="214">
        <f>BK126</f>
        <v>0</v>
      </c>
      <c r="K126" s="200"/>
      <c r="L126" s="205"/>
      <c r="M126" s="206"/>
      <c r="N126" s="207"/>
      <c r="O126" s="207"/>
      <c r="P126" s="208">
        <f>SUM(P127:P132)</f>
        <v>0</v>
      </c>
      <c r="Q126" s="207"/>
      <c r="R126" s="208">
        <f>SUM(R127:R132)</f>
        <v>0</v>
      </c>
      <c r="S126" s="207"/>
      <c r="T126" s="209">
        <f>SUM(T127:T132)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0" t="s">
        <v>79</v>
      </c>
      <c r="AT126" s="211" t="s">
        <v>71</v>
      </c>
      <c r="AU126" s="211" t="s">
        <v>81</v>
      </c>
      <c r="AY126" s="210" t="s">
        <v>338</v>
      </c>
      <c r="BK126" s="212">
        <f>SUM(BK127:BK132)</f>
        <v>0</v>
      </c>
    </row>
    <row r="127" s="2" customFormat="1" ht="44.25" customHeight="1">
      <c r="A127" s="39"/>
      <c r="B127" s="40"/>
      <c r="C127" s="215" t="s">
        <v>239</v>
      </c>
      <c r="D127" s="215" t="s">
        <v>342</v>
      </c>
      <c r="E127" s="216" t="s">
        <v>477</v>
      </c>
      <c r="F127" s="217" t="s">
        <v>478</v>
      </c>
      <c r="G127" s="218" t="s">
        <v>391</v>
      </c>
      <c r="H127" s="219">
        <v>72.625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892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480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221</v>
      </c>
      <c r="G129" s="245"/>
      <c r="H129" s="248">
        <v>0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72</v>
      </c>
      <c r="AY129" s="254" t="s">
        <v>338</v>
      </c>
    </row>
    <row r="130" s="14" customFormat="1">
      <c r="A130" s="14"/>
      <c r="B130" s="244"/>
      <c r="C130" s="245"/>
      <c r="D130" s="235" t="s">
        <v>350</v>
      </c>
      <c r="E130" s="246" t="s">
        <v>19</v>
      </c>
      <c r="F130" s="247" t="s">
        <v>225</v>
      </c>
      <c r="G130" s="245"/>
      <c r="H130" s="248">
        <v>0</v>
      </c>
      <c r="I130" s="249"/>
      <c r="J130" s="245"/>
      <c r="K130" s="245"/>
      <c r="L130" s="250"/>
      <c r="M130" s="251"/>
      <c r="N130" s="252"/>
      <c r="O130" s="252"/>
      <c r="P130" s="252"/>
      <c r="Q130" s="252"/>
      <c r="R130" s="252"/>
      <c r="S130" s="252"/>
      <c r="T130" s="253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4" t="s">
        <v>350</v>
      </c>
      <c r="AU130" s="254" t="s">
        <v>241</v>
      </c>
      <c r="AV130" s="14" t="s">
        <v>81</v>
      </c>
      <c r="AW130" s="14" t="s">
        <v>33</v>
      </c>
      <c r="AX130" s="14" t="s">
        <v>72</v>
      </c>
      <c r="AY130" s="254" t="s">
        <v>338</v>
      </c>
    </row>
    <row r="131" s="14" customFormat="1">
      <c r="A131" s="14"/>
      <c r="B131" s="244"/>
      <c r="C131" s="245"/>
      <c r="D131" s="235" t="s">
        <v>350</v>
      </c>
      <c r="E131" s="246" t="s">
        <v>19</v>
      </c>
      <c r="F131" s="247" t="s">
        <v>855</v>
      </c>
      <c r="G131" s="245"/>
      <c r="H131" s="248">
        <v>72.625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350</v>
      </c>
      <c r="AU131" s="254" t="s">
        <v>241</v>
      </c>
      <c r="AV131" s="14" t="s">
        <v>81</v>
      </c>
      <c r="AW131" s="14" t="s">
        <v>33</v>
      </c>
      <c r="AX131" s="14" t="s">
        <v>72</v>
      </c>
      <c r="AY131" s="254" t="s">
        <v>338</v>
      </c>
    </row>
    <row r="132" s="15" customFormat="1">
      <c r="A132" s="15"/>
      <c r="B132" s="255"/>
      <c r="C132" s="256"/>
      <c r="D132" s="235" t="s">
        <v>350</v>
      </c>
      <c r="E132" s="257" t="s">
        <v>19</v>
      </c>
      <c r="F132" s="258" t="s">
        <v>363</v>
      </c>
      <c r="G132" s="256"/>
      <c r="H132" s="259">
        <v>72.625</v>
      </c>
      <c r="I132" s="260"/>
      <c r="J132" s="256"/>
      <c r="K132" s="256"/>
      <c r="L132" s="261"/>
      <c r="M132" s="262"/>
      <c r="N132" s="263"/>
      <c r="O132" s="263"/>
      <c r="P132" s="263"/>
      <c r="Q132" s="263"/>
      <c r="R132" s="263"/>
      <c r="S132" s="263"/>
      <c r="T132" s="264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65" t="s">
        <v>350</v>
      </c>
      <c r="AU132" s="265" t="s">
        <v>241</v>
      </c>
      <c r="AV132" s="15" t="s">
        <v>231</v>
      </c>
      <c r="AW132" s="15" t="s">
        <v>33</v>
      </c>
      <c r="AX132" s="15" t="s">
        <v>79</v>
      </c>
      <c r="AY132" s="265" t="s">
        <v>338</v>
      </c>
    </row>
    <row r="133" s="12" customFormat="1" ht="22.8" customHeight="1">
      <c r="A133" s="12"/>
      <c r="B133" s="199"/>
      <c r="C133" s="200"/>
      <c r="D133" s="201" t="s">
        <v>71</v>
      </c>
      <c r="E133" s="213" t="s">
        <v>842</v>
      </c>
      <c r="F133" s="213" t="s">
        <v>843</v>
      </c>
      <c r="G133" s="200"/>
      <c r="H133" s="200"/>
      <c r="I133" s="203"/>
      <c r="J133" s="214">
        <f>BK133</f>
        <v>0</v>
      </c>
      <c r="K133" s="200"/>
      <c r="L133" s="205"/>
      <c r="M133" s="206"/>
      <c r="N133" s="207"/>
      <c r="O133" s="207"/>
      <c r="P133" s="208">
        <f>SUM(P134:P135)</f>
        <v>0</v>
      </c>
      <c r="Q133" s="207"/>
      <c r="R133" s="208">
        <f>SUM(R134:R135)</f>
        <v>0</v>
      </c>
      <c r="S133" s="207"/>
      <c r="T133" s="209">
        <f>SUM(T134:T135)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10" t="s">
        <v>79</v>
      </c>
      <c r="AT133" s="211" t="s">
        <v>71</v>
      </c>
      <c r="AU133" s="211" t="s">
        <v>79</v>
      </c>
      <c r="AY133" s="210" t="s">
        <v>338</v>
      </c>
      <c r="BK133" s="212">
        <f>SUM(BK134:BK135)</f>
        <v>0</v>
      </c>
    </row>
    <row r="134" s="2" customFormat="1" ht="49.05" customHeight="1">
      <c r="A134" s="39"/>
      <c r="B134" s="40"/>
      <c r="C134" s="215" t="s">
        <v>236</v>
      </c>
      <c r="D134" s="215" t="s">
        <v>342</v>
      </c>
      <c r="E134" s="216" t="s">
        <v>845</v>
      </c>
      <c r="F134" s="217" t="s">
        <v>846</v>
      </c>
      <c r="G134" s="218" t="s">
        <v>489</v>
      </c>
      <c r="H134" s="219">
        <v>0.40400000000000003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0</v>
      </c>
      <c r="R134" s="224">
        <f>Q134*H134</f>
        <v>0</v>
      </c>
      <c r="S134" s="224">
        <v>0</v>
      </c>
      <c r="T134" s="225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81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893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848</v>
      </c>
      <c r="G135" s="41"/>
      <c r="H135" s="41"/>
      <c r="I135" s="230"/>
      <c r="J135" s="41"/>
      <c r="K135" s="41"/>
      <c r="L135" s="45"/>
      <c r="M135" s="288"/>
      <c r="N135" s="289"/>
      <c r="O135" s="290"/>
      <c r="P135" s="290"/>
      <c r="Q135" s="290"/>
      <c r="R135" s="290"/>
      <c r="S135" s="290"/>
      <c r="T135" s="291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81</v>
      </c>
    </row>
    <row r="136" s="2" customFormat="1" ht="6.96" customHeight="1">
      <c r="A136" s="39"/>
      <c r="B136" s="60"/>
      <c r="C136" s="61"/>
      <c r="D136" s="61"/>
      <c r="E136" s="61"/>
      <c r="F136" s="61"/>
      <c r="G136" s="61"/>
      <c r="H136" s="61"/>
      <c r="I136" s="61"/>
      <c r="J136" s="61"/>
      <c r="K136" s="61"/>
      <c r="L136" s="45"/>
      <c r="M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</row>
  </sheetData>
  <sheetProtection sheet="1" autoFilter="0" formatColumns="0" formatRows="0" objects="1" scenarios="1" spinCount="100000" saltValue="sYhUAvOeX9ca9s2YDq9i0DYRSxUHjdNokW+AzEF3PH5onISLvwgsYi+uV6Vp/58DTadYv71BPGdrZFP0TOQqDg==" hashValue="sYIQBHaAOa2bN4RM/5FYKUVBBQJeDE+FGXK9Ox08MuAAWNTBCbfza8BWqaCsW+QUTucEUEEzzJlmnkijupCdPQ==" algorithmName="SHA-512" password="CC35"/>
  <autoFilter ref="C91:K13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7" r:id="rId1" display="https://podminky.urs.cz/item/CS_URS_2025_02/131251201"/>
    <hyperlink ref="F119" r:id="rId2" display="https://podminky.urs.cz/item/CS_URS_2025_02/151811133"/>
    <hyperlink ref="F124" r:id="rId3" display="https://podminky.urs.cz/item/CS_URS_2025_02/151811233"/>
    <hyperlink ref="F128" r:id="rId4" display="https://podminky.urs.cz/item/CS_URS_2025_02/174151101"/>
    <hyperlink ref="F135" r:id="rId5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92</v>
      </c>
      <c r="AZ2" s="139" t="s">
        <v>221</v>
      </c>
      <c r="BA2" s="139" t="s">
        <v>19</v>
      </c>
      <c r="BB2" s="139" t="s">
        <v>19</v>
      </c>
      <c r="BC2" s="139" t="s">
        <v>72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225</v>
      </c>
      <c r="BA3" s="139" t="s">
        <v>19</v>
      </c>
      <c r="BB3" s="139" t="s">
        <v>19</v>
      </c>
      <c r="BC3" s="139" t="s">
        <v>72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849</v>
      </c>
      <c r="BA4" s="139" t="s">
        <v>19</v>
      </c>
      <c r="BB4" s="139" t="s">
        <v>19</v>
      </c>
      <c r="BC4" s="139" t="s">
        <v>850</v>
      </c>
      <c r="BD4" s="139" t="s">
        <v>81</v>
      </c>
    </row>
    <row r="5" hidden="1" s="1" customFormat="1" ht="6.96" customHeight="1">
      <c r="B5" s="21"/>
      <c r="L5" s="21"/>
      <c r="AZ5" s="139" t="s">
        <v>851</v>
      </c>
      <c r="BA5" s="139" t="s">
        <v>19</v>
      </c>
      <c r="BB5" s="139" t="s">
        <v>19</v>
      </c>
      <c r="BC5" s="139" t="s">
        <v>854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853</v>
      </c>
      <c r="BA6" s="139" t="s">
        <v>19</v>
      </c>
      <c r="BB6" s="139" t="s">
        <v>19</v>
      </c>
      <c r="BC6" s="139" t="s">
        <v>894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855</v>
      </c>
      <c r="BA7" s="139" t="s">
        <v>19</v>
      </c>
      <c r="BB7" s="139" t="s">
        <v>19</v>
      </c>
      <c r="BC7" s="139" t="s">
        <v>895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857</v>
      </c>
      <c r="BA8" s="139" t="s">
        <v>19</v>
      </c>
      <c r="BB8" s="139" t="s">
        <v>19</v>
      </c>
      <c r="BC8" s="139" t="s">
        <v>8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858</v>
      </c>
      <c r="BA9" s="139" t="s">
        <v>19</v>
      </c>
      <c r="BB9" s="139" t="s">
        <v>19</v>
      </c>
      <c r="BC9" s="139" t="s">
        <v>896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879</v>
      </c>
      <c r="BA10" s="139" t="s">
        <v>19</v>
      </c>
      <c r="BB10" s="139" t="s">
        <v>19</v>
      </c>
      <c r="BC10" s="139" t="s">
        <v>897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898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881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ROUND((SUM(BE92:BE137)),  2)</f>
        <v>0</v>
      </c>
      <c r="G35" s="39"/>
      <c r="H35" s="39"/>
      <c r="I35" s="160">
        <v>0.20999999999999999</v>
      </c>
      <c r="J35" s="159">
        <f>ROUND(((SUM(BE92:BE137))*I35),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ROUND((SUM(BF92:BF137)),  2)</f>
        <v>0</v>
      </c>
      <c r="G36" s="39"/>
      <c r="H36" s="39"/>
      <c r="I36" s="160">
        <v>0.12</v>
      </c>
      <c r="J36" s="159">
        <f>ROUND(((SUM(BF92:BF137))*I36),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ROUND((SUM(BG92:BG137)),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ROUND((SUM(BH92:BH137)),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ROUND((SUM(BI92:BI137)),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Protlak A3-VT3 - Přechod vodního toku - stoka A3-VT3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309</v>
      </c>
      <c r="E66" s="185"/>
      <c r="F66" s="185"/>
      <c r="G66" s="185"/>
      <c r="H66" s="185"/>
      <c r="I66" s="185"/>
      <c r="J66" s="186">
        <f>J95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861</v>
      </c>
      <c r="E67" s="185"/>
      <c r="F67" s="185"/>
      <c r="G67" s="185"/>
      <c r="H67" s="185"/>
      <c r="I67" s="185"/>
      <c r="J67" s="186">
        <f>J113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310</v>
      </c>
      <c r="E68" s="185"/>
      <c r="F68" s="185"/>
      <c r="G68" s="185"/>
      <c r="H68" s="185"/>
      <c r="I68" s="185"/>
      <c r="J68" s="186">
        <f>J119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312</v>
      </c>
      <c r="E69" s="185"/>
      <c r="F69" s="185"/>
      <c r="G69" s="185"/>
      <c r="H69" s="185"/>
      <c r="I69" s="185"/>
      <c r="J69" s="186">
        <f>J128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3"/>
      <c r="C70" s="126"/>
      <c r="D70" s="184" t="s">
        <v>322</v>
      </c>
      <c r="E70" s="185"/>
      <c r="F70" s="185"/>
      <c r="G70" s="185"/>
      <c r="H70" s="185"/>
      <c r="I70" s="185"/>
      <c r="J70" s="186">
        <f>J135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2" customFormat="1" ht="21.84" customHeight="1">
      <c r="A71" s="39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146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hidden="1" s="2" customFormat="1" ht="6.96" customHeight="1">
      <c r="A72" s="39"/>
      <c r="B72" s="60"/>
      <c r="C72" s="61"/>
      <c r="D72" s="61"/>
      <c r="E72" s="61"/>
      <c r="F72" s="61"/>
      <c r="G72" s="61"/>
      <c r="H72" s="61"/>
      <c r="I72" s="61"/>
      <c r="J72" s="61"/>
      <c r="K72" s="61"/>
      <c r="L72" s="146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hidden="1"/>
    <row r="74" hidden="1"/>
    <row r="75" hidden="1"/>
    <row r="76" s="2" customFormat="1" ht="6.96" customHeight="1">
      <c r="A76" s="39"/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24.96" customHeight="1">
      <c r="A77" s="39"/>
      <c r="B77" s="40"/>
      <c r="C77" s="24" t="s">
        <v>323</v>
      </c>
      <c r="D77" s="41"/>
      <c r="E77" s="41"/>
      <c r="F77" s="41"/>
      <c r="G77" s="41"/>
      <c r="H77" s="41"/>
      <c r="I77" s="41"/>
      <c r="J77" s="41"/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6.96" customHeight="1">
      <c r="A78" s="39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2" customHeight="1">
      <c r="A79" s="39"/>
      <c r="B79" s="40"/>
      <c r="C79" s="33" t="s">
        <v>16</v>
      </c>
      <c r="D79" s="41"/>
      <c r="E79" s="41"/>
      <c r="F79" s="41"/>
      <c r="G79" s="41"/>
      <c r="H79" s="41"/>
      <c r="I79" s="41"/>
      <c r="J79" s="41"/>
      <c r="K79" s="41"/>
      <c r="L79" s="146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6.5" customHeight="1">
      <c r="A80" s="39"/>
      <c r="B80" s="40"/>
      <c r="C80" s="41"/>
      <c r="D80" s="41"/>
      <c r="E80" s="172" t="str">
        <f>E7</f>
        <v>Odkanalizování obce Rtyně nad Bílinou – etapa 1</v>
      </c>
      <c r="F80" s="33"/>
      <c r="G80" s="33"/>
      <c r="H80" s="33"/>
      <c r="I80" s="41"/>
      <c r="J80" s="41"/>
      <c r="K80" s="41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1" customFormat="1" ht="12" customHeight="1">
      <c r="B81" s="22"/>
      <c r="C81" s="33" t="s">
        <v>229</v>
      </c>
      <c r="D81" s="23"/>
      <c r="E81" s="23"/>
      <c r="F81" s="23"/>
      <c r="G81" s="23"/>
      <c r="H81" s="23"/>
      <c r="I81" s="23"/>
      <c r="J81" s="23"/>
      <c r="K81" s="23"/>
      <c r="L81" s="21"/>
    </row>
    <row r="82" s="2" customFormat="1" ht="16.5" customHeight="1">
      <c r="A82" s="39"/>
      <c r="B82" s="40"/>
      <c r="C82" s="41"/>
      <c r="D82" s="41"/>
      <c r="E82" s="172" t="s">
        <v>232</v>
      </c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2" customHeight="1">
      <c r="A83" s="39"/>
      <c r="B83" s="40"/>
      <c r="C83" s="33" t="s">
        <v>234</v>
      </c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6.5" customHeight="1">
      <c r="A84" s="39"/>
      <c r="B84" s="40"/>
      <c r="C84" s="41"/>
      <c r="D84" s="41"/>
      <c r="E84" s="70" t="str">
        <f>E11</f>
        <v>Protlak A3-VT3 - Přechod vodního toku - stoka A3-VT3</v>
      </c>
      <c r="F84" s="41"/>
      <c r="G84" s="41"/>
      <c r="H84" s="41"/>
      <c r="I84" s="41"/>
      <c r="J84" s="41"/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21</v>
      </c>
      <c r="D86" s="41"/>
      <c r="E86" s="41"/>
      <c r="F86" s="28" t="str">
        <f>F14</f>
        <v>Rtyně nad Bílinou</v>
      </c>
      <c r="G86" s="41"/>
      <c r="H86" s="41"/>
      <c r="I86" s="33" t="s">
        <v>23</v>
      </c>
      <c r="J86" s="73" t="str">
        <f>IF(J14="","",J14)</f>
        <v>31. 7. 2025</v>
      </c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25.65" customHeight="1">
      <c r="A88" s="39"/>
      <c r="B88" s="40"/>
      <c r="C88" s="33" t="s">
        <v>25</v>
      </c>
      <c r="D88" s="41"/>
      <c r="E88" s="41"/>
      <c r="F88" s="28" t="str">
        <f>E17</f>
        <v xml:space="preserve">Obec Rtyně nad Bílinou </v>
      </c>
      <c r="G88" s="41"/>
      <c r="H88" s="41"/>
      <c r="I88" s="33" t="s">
        <v>31</v>
      </c>
      <c r="J88" s="37" t="str">
        <f>E23</f>
        <v xml:space="preserve">AQUECON a.s. – kancelář Praha </v>
      </c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5.15" customHeight="1">
      <c r="A89" s="39"/>
      <c r="B89" s="40"/>
      <c r="C89" s="33" t="s">
        <v>29</v>
      </c>
      <c r="D89" s="41"/>
      <c r="E89" s="41"/>
      <c r="F89" s="28" t="str">
        <f>IF(E20="","",E20)</f>
        <v>Vyplň údaj</v>
      </c>
      <c r="G89" s="41"/>
      <c r="H89" s="41"/>
      <c r="I89" s="33" t="s">
        <v>34</v>
      </c>
      <c r="J89" s="37" t="str">
        <f>E26</f>
        <v>QS-B s.r.o.</v>
      </c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0.32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1" customFormat="1" ht="29.28" customHeight="1">
      <c r="A91" s="188"/>
      <c r="B91" s="189"/>
      <c r="C91" s="190" t="s">
        <v>324</v>
      </c>
      <c r="D91" s="191" t="s">
        <v>57</v>
      </c>
      <c r="E91" s="191" t="s">
        <v>53</v>
      </c>
      <c r="F91" s="191" t="s">
        <v>54</v>
      </c>
      <c r="G91" s="191" t="s">
        <v>325</v>
      </c>
      <c r="H91" s="191" t="s">
        <v>326</v>
      </c>
      <c r="I91" s="191" t="s">
        <v>327</v>
      </c>
      <c r="J91" s="191" t="s">
        <v>303</v>
      </c>
      <c r="K91" s="192" t="s">
        <v>328</v>
      </c>
      <c r="L91" s="193"/>
      <c r="M91" s="93" t="s">
        <v>19</v>
      </c>
      <c r="N91" s="94" t="s">
        <v>42</v>
      </c>
      <c r="O91" s="94" t="s">
        <v>329</v>
      </c>
      <c r="P91" s="94" t="s">
        <v>330</v>
      </c>
      <c r="Q91" s="94" t="s">
        <v>331</v>
      </c>
      <c r="R91" s="94" t="s">
        <v>332</v>
      </c>
      <c r="S91" s="94" t="s">
        <v>333</v>
      </c>
      <c r="T91" s="95" t="s">
        <v>334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39"/>
      <c r="B92" s="40"/>
      <c r="C92" s="100" t="s">
        <v>335</v>
      </c>
      <c r="D92" s="41"/>
      <c r="E92" s="41"/>
      <c r="F92" s="41"/>
      <c r="G92" s="41"/>
      <c r="H92" s="41"/>
      <c r="I92" s="41"/>
      <c r="J92" s="194">
        <f>BK92</f>
        <v>0</v>
      </c>
      <c r="K92" s="41"/>
      <c r="L92" s="45"/>
      <c r="M92" s="96"/>
      <c r="N92" s="195"/>
      <c r="O92" s="97"/>
      <c r="P92" s="196">
        <f>P93</f>
        <v>0</v>
      </c>
      <c r="Q92" s="97"/>
      <c r="R92" s="196">
        <f>R93</f>
        <v>0.35912080000000002</v>
      </c>
      <c r="S92" s="97"/>
      <c r="T92" s="197">
        <f>T93</f>
        <v>0</v>
      </c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T92" s="18" t="s">
        <v>71</v>
      </c>
      <c r="AU92" s="18" t="s">
        <v>304</v>
      </c>
      <c r="BK92" s="198">
        <f>BK93</f>
        <v>0</v>
      </c>
    </row>
    <row r="93" s="12" customFormat="1" ht="25.92" customHeight="1">
      <c r="A93" s="12"/>
      <c r="B93" s="199"/>
      <c r="C93" s="200"/>
      <c r="D93" s="201" t="s">
        <v>71</v>
      </c>
      <c r="E93" s="202" t="s">
        <v>336</v>
      </c>
      <c r="F93" s="202" t="s">
        <v>337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P94+P135</f>
        <v>0</v>
      </c>
      <c r="Q93" s="207"/>
      <c r="R93" s="208">
        <f>R94+R135</f>
        <v>0.35912080000000002</v>
      </c>
      <c r="S93" s="207"/>
      <c r="T93" s="209">
        <f>T94+T135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79</v>
      </c>
      <c r="AT93" s="211" t="s">
        <v>71</v>
      </c>
      <c r="AU93" s="211" t="s">
        <v>72</v>
      </c>
      <c r="AY93" s="210" t="s">
        <v>338</v>
      </c>
      <c r="BK93" s="212">
        <f>BK94+BK135</f>
        <v>0</v>
      </c>
    </row>
    <row r="94" s="12" customFormat="1" ht="22.8" customHeight="1">
      <c r="A94" s="12"/>
      <c r="B94" s="199"/>
      <c r="C94" s="200"/>
      <c r="D94" s="201" t="s">
        <v>71</v>
      </c>
      <c r="E94" s="213" t="s">
        <v>79</v>
      </c>
      <c r="F94" s="213" t="s">
        <v>339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P95+P113+P119+P128</f>
        <v>0</v>
      </c>
      <c r="Q94" s="207"/>
      <c r="R94" s="208">
        <f>R95+R113+R119+R128</f>
        <v>0.35912080000000002</v>
      </c>
      <c r="S94" s="207"/>
      <c r="T94" s="209">
        <f>T95+T113+T119+T128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79</v>
      </c>
      <c r="AT94" s="211" t="s">
        <v>71</v>
      </c>
      <c r="AU94" s="211" t="s">
        <v>79</v>
      </c>
      <c r="AY94" s="210" t="s">
        <v>338</v>
      </c>
      <c r="BK94" s="212">
        <f>BK95+BK113+BK119+BK128</f>
        <v>0</v>
      </c>
    </row>
    <row r="95" s="12" customFormat="1" ht="20.88" customHeight="1">
      <c r="A95" s="12"/>
      <c r="B95" s="199"/>
      <c r="C95" s="200"/>
      <c r="D95" s="201" t="s">
        <v>71</v>
      </c>
      <c r="E95" s="213" t="s">
        <v>394</v>
      </c>
      <c r="F95" s="213" t="s">
        <v>395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SUM(P96:P112)</f>
        <v>0</v>
      </c>
      <c r="Q95" s="207"/>
      <c r="R95" s="208">
        <f>SUM(R96:R112)</f>
        <v>0</v>
      </c>
      <c r="S95" s="207"/>
      <c r="T95" s="209">
        <f>SUM(T96:T112)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79</v>
      </c>
      <c r="AT95" s="211" t="s">
        <v>71</v>
      </c>
      <c r="AU95" s="211" t="s">
        <v>81</v>
      </c>
      <c r="AY95" s="210" t="s">
        <v>338</v>
      </c>
      <c r="BK95" s="212">
        <f>SUM(BK96:BK112)</f>
        <v>0</v>
      </c>
    </row>
    <row r="96" s="2" customFormat="1" ht="44.25" customHeight="1">
      <c r="A96" s="39"/>
      <c r="B96" s="40"/>
      <c r="C96" s="215" t="s">
        <v>79</v>
      </c>
      <c r="D96" s="215" t="s">
        <v>342</v>
      </c>
      <c r="E96" s="216" t="s">
        <v>862</v>
      </c>
      <c r="F96" s="217" t="s">
        <v>863</v>
      </c>
      <c r="G96" s="218" t="s">
        <v>391</v>
      </c>
      <c r="H96" s="219">
        <v>50.838000000000001</v>
      </c>
      <c r="I96" s="220"/>
      <c r="J96" s="221">
        <f>ROUND(I96*H96,2)</f>
        <v>0</v>
      </c>
      <c r="K96" s="217" t="s">
        <v>346</v>
      </c>
      <c r="L96" s="45"/>
      <c r="M96" s="222" t="s">
        <v>19</v>
      </c>
      <c r="N96" s="223" t="s">
        <v>43</v>
      </c>
      <c r="O96" s="85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R96" s="226" t="s">
        <v>231</v>
      </c>
      <c r="AT96" s="226" t="s">
        <v>342</v>
      </c>
      <c r="AU96" s="226" t="s">
        <v>241</v>
      </c>
      <c r="AY96" s="18" t="s">
        <v>338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18" t="s">
        <v>79</v>
      </c>
      <c r="BK96" s="227">
        <f>ROUND(I96*H96,2)</f>
        <v>0</v>
      </c>
      <c r="BL96" s="18" t="s">
        <v>231</v>
      </c>
      <c r="BM96" s="226" t="s">
        <v>899</v>
      </c>
    </row>
    <row r="97" s="2" customFormat="1">
      <c r="A97" s="39"/>
      <c r="B97" s="40"/>
      <c r="C97" s="41"/>
      <c r="D97" s="228" t="s">
        <v>348</v>
      </c>
      <c r="E97" s="41"/>
      <c r="F97" s="229" t="s">
        <v>865</v>
      </c>
      <c r="G97" s="41"/>
      <c r="H97" s="41"/>
      <c r="I97" s="230"/>
      <c r="J97" s="41"/>
      <c r="K97" s="41"/>
      <c r="L97" s="45"/>
      <c r="M97" s="231"/>
      <c r="N97" s="232"/>
      <c r="O97" s="85"/>
      <c r="P97" s="85"/>
      <c r="Q97" s="85"/>
      <c r="R97" s="85"/>
      <c r="S97" s="85"/>
      <c r="T97" s="86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T97" s="18" t="s">
        <v>348</v>
      </c>
      <c r="AU97" s="18" t="s">
        <v>241</v>
      </c>
    </row>
    <row r="98" s="13" customFormat="1">
      <c r="A98" s="13"/>
      <c r="B98" s="233"/>
      <c r="C98" s="234"/>
      <c r="D98" s="235" t="s">
        <v>350</v>
      </c>
      <c r="E98" s="236" t="s">
        <v>19</v>
      </c>
      <c r="F98" s="237" t="s">
        <v>866</v>
      </c>
      <c r="G98" s="234"/>
      <c r="H98" s="236" t="s">
        <v>19</v>
      </c>
      <c r="I98" s="238"/>
      <c r="J98" s="234"/>
      <c r="K98" s="234"/>
      <c r="L98" s="239"/>
      <c r="M98" s="240"/>
      <c r="N98" s="241"/>
      <c r="O98" s="241"/>
      <c r="P98" s="241"/>
      <c r="Q98" s="241"/>
      <c r="R98" s="241"/>
      <c r="S98" s="241"/>
      <c r="T98" s="24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3" t="s">
        <v>350</v>
      </c>
      <c r="AU98" s="243" t="s">
        <v>241</v>
      </c>
      <c r="AV98" s="13" t="s">
        <v>79</v>
      </c>
      <c r="AW98" s="13" t="s">
        <v>33</v>
      </c>
      <c r="AX98" s="13" t="s">
        <v>72</v>
      </c>
      <c r="AY98" s="243" t="s">
        <v>338</v>
      </c>
    </row>
    <row r="99" s="14" customFormat="1">
      <c r="A99" s="14"/>
      <c r="B99" s="244"/>
      <c r="C99" s="245"/>
      <c r="D99" s="235" t="s">
        <v>350</v>
      </c>
      <c r="E99" s="246" t="s">
        <v>849</v>
      </c>
      <c r="F99" s="247" t="s">
        <v>867</v>
      </c>
      <c r="G99" s="245"/>
      <c r="H99" s="248">
        <v>8.75</v>
      </c>
      <c r="I99" s="249"/>
      <c r="J99" s="245"/>
      <c r="K99" s="245"/>
      <c r="L99" s="250"/>
      <c r="M99" s="251"/>
      <c r="N99" s="252"/>
      <c r="O99" s="252"/>
      <c r="P99" s="252"/>
      <c r="Q99" s="252"/>
      <c r="R99" s="252"/>
      <c r="S99" s="252"/>
      <c r="T99" s="25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4" t="s">
        <v>350</v>
      </c>
      <c r="AU99" s="254" t="s">
        <v>241</v>
      </c>
      <c r="AV99" s="14" t="s">
        <v>81</v>
      </c>
      <c r="AW99" s="14" t="s">
        <v>33</v>
      </c>
      <c r="AX99" s="14" t="s">
        <v>72</v>
      </c>
      <c r="AY99" s="254" t="s">
        <v>338</v>
      </c>
    </row>
    <row r="100" s="13" customFormat="1">
      <c r="A100" s="13"/>
      <c r="B100" s="233"/>
      <c r="C100" s="234"/>
      <c r="D100" s="235" t="s">
        <v>350</v>
      </c>
      <c r="E100" s="236" t="s">
        <v>19</v>
      </c>
      <c r="F100" s="237" t="s">
        <v>868</v>
      </c>
      <c r="G100" s="234"/>
      <c r="H100" s="236" t="s">
        <v>19</v>
      </c>
      <c r="I100" s="238"/>
      <c r="J100" s="234"/>
      <c r="K100" s="234"/>
      <c r="L100" s="239"/>
      <c r="M100" s="240"/>
      <c r="N100" s="241"/>
      <c r="O100" s="241"/>
      <c r="P100" s="241"/>
      <c r="Q100" s="241"/>
      <c r="R100" s="241"/>
      <c r="S100" s="241"/>
      <c r="T100" s="242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3" t="s">
        <v>350</v>
      </c>
      <c r="AU100" s="243" t="s">
        <v>241</v>
      </c>
      <c r="AV100" s="13" t="s">
        <v>79</v>
      </c>
      <c r="AW100" s="13" t="s">
        <v>33</v>
      </c>
      <c r="AX100" s="13" t="s">
        <v>72</v>
      </c>
      <c r="AY100" s="243" t="s">
        <v>338</v>
      </c>
    </row>
    <row r="101" s="14" customFormat="1">
      <c r="A101" s="14"/>
      <c r="B101" s="244"/>
      <c r="C101" s="245"/>
      <c r="D101" s="235" t="s">
        <v>350</v>
      </c>
      <c r="E101" s="246" t="s">
        <v>857</v>
      </c>
      <c r="F101" s="247" t="s">
        <v>869</v>
      </c>
      <c r="G101" s="245"/>
      <c r="H101" s="248">
        <v>12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350</v>
      </c>
      <c r="AU101" s="254" t="s">
        <v>241</v>
      </c>
      <c r="AV101" s="14" t="s">
        <v>81</v>
      </c>
      <c r="AW101" s="14" t="s">
        <v>33</v>
      </c>
      <c r="AX101" s="14" t="s">
        <v>72</v>
      </c>
      <c r="AY101" s="254" t="s">
        <v>338</v>
      </c>
    </row>
    <row r="102" s="13" customFormat="1">
      <c r="A102" s="13"/>
      <c r="B102" s="233"/>
      <c r="C102" s="234"/>
      <c r="D102" s="235" t="s">
        <v>350</v>
      </c>
      <c r="E102" s="236" t="s">
        <v>19</v>
      </c>
      <c r="F102" s="237" t="s">
        <v>870</v>
      </c>
      <c r="G102" s="234"/>
      <c r="H102" s="236" t="s">
        <v>19</v>
      </c>
      <c r="I102" s="238"/>
      <c r="J102" s="234"/>
      <c r="K102" s="234"/>
      <c r="L102" s="239"/>
      <c r="M102" s="240"/>
      <c r="N102" s="241"/>
      <c r="O102" s="241"/>
      <c r="P102" s="241"/>
      <c r="Q102" s="241"/>
      <c r="R102" s="241"/>
      <c r="S102" s="241"/>
      <c r="T102" s="242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3" t="s">
        <v>350</v>
      </c>
      <c r="AU102" s="243" t="s">
        <v>241</v>
      </c>
      <c r="AV102" s="13" t="s">
        <v>79</v>
      </c>
      <c r="AW102" s="13" t="s">
        <v>33</v>
      </c>
      <c r="AX102" s="13" t="s">
        <v>72</v>
      </c>
      <c r="AY102" s="243" t="s">
        <v>338</v>
      </c>
    </row>
    <row r="103" s="14" customFormat="1">
      <c r="A103" s="14"/>
      <c r="B103" s="244"/>
      <c r="C103" s="245"/>
      <c r="D103" s="235" t="s">
        <v>350</v>
      </c>
      <c r="E103" s="246" t="s">
        <v>851</v>
      </c>
      <c r="F103" s="247" t="s">
        <v>900</v>
      </c>
      <c r="G103" s="245"/>
      <c r="H103" s="248">
        <v>2.8999999999999999</v>
      </c>
      <c r="I103" s="249"/>
      <c r="J103" s="245"/>
      <c r="K103" s="245"/>
      <c r="L103" s="250"/>
      <c r="M103" s="251"/>
      <c r="N103" s="252"/>
      <c r="O103" s="252"/>
      <c r="P103" s="252"/>
      <c r="Q103" s="252"/>
      <c r="R103" s="252"/>
      <c r="S103" s="252"/>
      <c r="T103" s="25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4" t="s">
        <v>350</v>
      </c>
      <c r="AU103" s="254" t="s">
        <v>241</v>
      </c>
      <c r="AV103" s="14" t="s">
        <v>81</v>
      </c>
      <c r="AW103" s="14" t="s">
        <v>33</v>
      </c>
      <c r="AX103" s="14" t="s">
        <v>72</v>
      </c>
      <c r="AY103" s="254" t="s">
        <v>338</v>
      </c>
    </row>
    <row r="104" s="13" customFormat="1">
      <c r="A104" s="13"/>
      <c r="B104" s="233"/>
      <c r="C104" s="234"/>
      <c r="D104" s="235" t="s">
        <v>350</v>
      </c>
      <c r="E104" s="236" t="s">
        <v>19</v>
      </c>
      <c r="F104" s="237" t="s">
        <v>871</v>
      </c>
      <c r="G104" s="234"/>
      <c r="H104" s="236" t="s">
        <v>19</v>
      </c>
      <c r="I104" s="238"/>
      <c r="J104" s="234"/>
      <c r="K104" s="234"/>
      <c r="L104" s="239"/>
      <c r="M104" s="240"/>
      <c r="N104" s="241"/>
      <c r="O104" s="241"/>
      <c r="P104" s="241"/>
      <c r="Q104" s="241"/>
      <c r="R104" s="241"/>
      <c r="S104" s="241"/>
      <c r="T104" s="242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3" t="s">
        <v>350</v>
      </c>
      <c r="AU104" s="243" t="s">
        <v>241</v>
      </c>
      <c r="AV104" s="13" t="s">
        <v>79</v>
      </c>
      <c r="AW104" s="13" t="s">
        <v>33</v>
      </c>
      <c r="AX104" s="13" t="s">
        <v>72</v>
      </c>
      <c r="AY104" s="243" t="s">
        <v>338</v>
      </c>
    </row>
    <row r="105" s="14" customFormat="1">
      <c r="A105" s="14"/>
      <c r="B105" s="244"/>
      <c r="C105" s="245"/>
      <c r="D105" s="235" t="s">
        <v>350</v>
      </c>
      <c r="E105" s="246" t="s">
        <v>853</v>
      </c>
      <c r="F105" s="247" t="s">
        <v>894</v>
      </c>
      <c r="G105" s="245"/>
      <c r="H105" s="248">
        <v>2.9100000000000001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350</v>
      </c>
      <c r="AU105" s="254" t="s">
        <v>241</v>
      </c>
      <c r="AV105" s="14" t="s">
        <v>81</v>
      </c>
      <c r="AW105" s="14" t="s">
        <v>33</v>
      </c>
      <c r="AX105" s="14" t="s">
        <v>72</v>
      </c>
      <c r="AY105" s="254" t="s">
        <v>338</v>
      </c>
    </row>
    <row r="106" s="13" customFormat="1">
      <c r="A106" s="13"/>
      <c r="B106" s="233"/>
      <c r="C106" s="234"/>
      <c r="D106" s="235" t="s">
        <v>350</v>
      </c>
      <c r="E106" s="236" t="s">
        <v>19</v>
      </c>
      <c r="F106" s="237" t="s">
        <v>878</v>
      </c>
      <c r="G106" s="234"/>
      <c r="H106" s="236" t="s">
        <v>19</v>
      </c>
      <c r="I106" s="238"/>
      <c r="J106" s="234"/>
      <c r="K106" s="234"/>
      <c r="L106" s="239"/>
      <c r="M106" s="240"/>
      <c r="N106" s="241"/>
      <c r="O106" s="241"/>
      <c r="P106" s="241"/>
      <c r="Q106" s="241"/>
      <c r="R106" s="241"/>
      <c r="S106" s="241"/>
      <c r="T106" s="242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3" t="s">
        <v>350</v>
      </c>
      <c r="AU106" s="243" t="s">
        <v>241</v>
      </c>
      <c r="AV106" s="13" t="s">
        <v>79</v>
      </c>
      <c r="AW106" s="13" t="s">
        <v>33</v>
      </c>
      <c r="AX106" s="13" t="s">
        <v>72</v>
      </c>
      <c r="AY106" s="243" t="s">
        <v>338</v>
      </c>
    </row>
    <row r="107" s="14" customFormat="1">
      <c r="A107" s="14"/>
      <c r="B107" s="244"/>
      <c r="C107" s="245"/>
      <c r="D107" s="235" t="s">
        <v>350</v>
      </c>
      <c r="E107" s="246" t="s">
        <v>879</v>
      </c>
      <c r="F107" s="247" t="s">
        <v>897</v>
      </c>
      <c r="G107" s="245"/>
      <c r="H107" s="248">
        <v>18.5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350</v>
      </c>
      <c r="AU107" s="254" t="s">
        <v>241</v>
      </c>
      <c r="AV107" s="14" t="s">
        <v>81</v>
      </c>
      <c r="AW107" s="14" t="s">
        <v>33</v>
      </c>
      <c r="AX107" s="14" t="s">
        <v>72</v>
      </c>
      <c r="AY107" s="254" t="s">
        <v>338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880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5" customFormat="1">
      <c r="A109" s="15"/>
      <c r="B109" s="255"/>
      <c r="C109" s="256"/>
      <c r="D109" s="235" t="s">
        <v>350</v>
      </c>
      <c r="E109" s="257" t="s">
        <v>19</v>
      </c>
      <c r="F109" s="258" t="s">
        <v>363</v>
      </c>
      <c r="G109" s="256"/>
      <c r="H109" s="259">
        <v>45.060000000000002</v>
      </c>
      <c r="I109" s="260"/>
      <c r="J109" s="256"/>
      <c r="K109" s="256"/>
      <c r="L109" s="261"/>
      <c r="M109" s="262"/>
      <c r="N109" s="263"/>
      <c r="O109" s="263"/>
      <c r="P109" s="263"/>
      <c r="Q109" s="263"/>
      <c r="R109" s="263"/>
      <c r="S109" s="263"/>
      <c r="T109" s="264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T109" s="265" t="s">
        <v>350</v>
      </c>
      <c r="AU109" s="265" t="s">
        <v>241</v>
      </c>
      <c r="AV109" s="15" t="s">
        <v>231</v>
      </c>
      <c r="AW109" s="15" t="s">
        <v>33</v>
      </c>
      <c r="AX109" s="15" t="s">
        <v>72</v>
      </c>
      <c r="AY109" s="265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19</v>
      </c>
      <c r="F110" s="247" t="s">
        <v>872</v>
      </c>
      <c r="G110" s="245"/>
      <c r="H110" s="248">
        <v>25.375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19</v>
      </c>
      <c r="F111" s="247" t="s">
        <v>873</v>
      </c>
      <c r="G111" s="245"/>
      <c r="H111" s="248">
        <v>25.463000000000001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5" customFormat="1">
      <c r="A112" s="15"/>
      <c r="B112" s="255"/>
      <c r="C112" s="256"/>
      <c r="D112" s="235" t="s">
        <v>350</v>
      </c>
      <c r="E112" s="257" t="s">
        <v>855</v>
      </c>
      <c r="F112" s="258" t="s">
        <v>363</v>
      </c>
      <c r="G112" s="256"/>
      <c r="H112" s="259">
        <v>50.838000000000001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350</v>
      </c>
      <c r="AU112" s="265" t="s">
        <v>241</v>
      </c>
      <c r="AV112" s="15" t="s">
        <v>231</v>
      </c>
      <c r="AW112" s="15" t="s">
        <v>33</v>
      </c>
      <c r="AX112" s="15" t="s">
        <v>79</v>
      </c>
      <c r="AY112" s="265" t="s">
        <v>338</v>
      </c>
    </row>
    <row r="113" s="12" customFormat="1" ht="20.88" customHeight="1">
      <c r="A113" s="12"/>
      <c r="B113" s="199"/>
      <c r="C113" s="200"/>
      <c r="D113" s="201" t="s">
        <v>71</v>
      </c>
      <c r="E113" s="213" t="s">
        <v>454</v>
      </c>
      <c r="F113" s="213" t="s">
        <v>874</v>
      </c>
      <c r="G113" s="200"/>
      <c r="H113" s="200"/>
      <c r="I113" s="203"/>
      <c r="J113" s="214">
        <f>BK113</f>
        <v>0</v>
      </c>
      <c r="K113" s="200"/>
      <c r="L113" s="205"/>
      <c r="M113" s="206"/>
      <c r="N113" s="207"/>
      <c r="O113" s="207"/>
      <c r="P113" s="208">
        <f>SUM(P114:P118)</f>
        <v>0</v>
      </c>
      <c r="Q113" s="207"/>
      <c r="R113" s="208">
        <f>SUM(R114:R118)</f>
        <v>0.3145</v>
      </c>
      <c r="S113" s="207"/>
      <c r="T113" s="209">
        <f>SUM(T114:T118)</f>
        <v>0</v>
      </c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R113" s="210" t="s">
        <v>79</v>
      </c>
      <c r="AT113" s="211" t="s">
        <v>71</v>
      </c>
      <c r="AU113" s="211" t="s">
        <v>81</v>
      </c>
      <c r="AY113" s="210" t="s">
        <v>338</v>
      </c>
      <c r="BK113" s="212">
        <f>SUM(BK114:BK118)</f>
        <v>0</v>
      </c>
    </row>
    <row r="114" s="2" customFormat="1" ht="44.25" customHeight="1">
      <c r="A114" s="39"/>
      <c r="B114" s="40"/>
      <c r="C114" s="215" t="s">
        <v>81</v>
      </c>
      <c r="D114" s="215" t="s">
        <v>342</v>
      </c>
      <c r="E114" s="216" t="s">
        <v>901</v>
      </c>
      <c r="F114" s="217" t="s">
        <v>902</v>
      </c>
      <c r="G114" s="218" t="s">
        <v>572</v>
      </c>
      <c r="H114" s="219">
        <v>18.5</v>
      </c>
      <c r="I114" s="220"/>
      <c r="J114" s="221">
        <f>ROUND(I114*H114,2)</f>
        <v>0</v>
      </c>
      <c r="K114" s="217" t="s">
        <v>346</v>
      </c>
      <c r="L114" s="45"/>
      <c r="M114" s="222" t="s">
        <v>19</v>
      </c>
      <c r="N114" s="223" t="s">
        <v>43</v>
      </c>
      <c r="O114" s="85"/>
      <c r="P114" s="224">
        <f>O114*H114</f>
        <v>0</v>
      </c>
      <c r="Q114" s="224">
        <v>0.017000000000000001</v>
      </c>
      <c r="R114" s="224">
        <f>Q114*H114</f>
        <v>0.3145</v>
      </c>
      <c r="S114" s="224">
        <v>0</v>
      </c>
      <c r="T114" s="225">
        <f>S114*H114</f>
        <v>0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R114" s="226" t="s">
        <v>231</v>
      </c>
      <c r="AT114" s="226" t="s">
        <v>342</v>
      </c>
      <c r="AU114" s="226" t="s">
        <v>241</v>
      </c>
      <c r="AY114" s="18" t="s">
        <v>338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18" t="s">
        <v>79</v>
      </c>
      <c r="BK114" s="227">
        <f>ROUND(I114*H114,2)</f>
        <v>0</v>
      </c>
      <c r="BL114" s="18" t="s">
        <v>231</v>
      </c>
      <c r="BM114" s="226" t="s">
        <v>903</v>
      </c>
    </row>
    <row r="115" s="2" customFormat="1">
      <c r="A115" s="39"/>
      <c r="B115" s="40"/>
      <c r="C115" s="41"/>
      <c r="D115" s="228" t="s">
        <v>348</v>
      </c>
      <c r="E115" s="41"/>
      <c r="F115" s="229" t="s">
        <v>904</v>
      </c>
      <c r="G115" s="41"/>
      <c r="H115" s="41"/>
      <c r="I115" s="230"/>
      <c r="J115" s="41"/>
      <c r="K115" s="41"/>
      <c r="L115" s="45"/>
      <c r="M115" s="231"/>
      <c r="N115" s="232"/>
      <c r="O115" s="85"/>
      <c r="P115" s="85"/>
      <c r="Q115" s="85"/>
      <c r="R115" s="85"/>
      <c r="S115" s="85"/>
      <c r="T115" s="86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T115" s="18" t="s">
        <v>348</v>
      </c>
      <c r="AU115" s="18" t="s">
        <v>241</v>
      </c>
    </row>
    <row r="116" s="14" customFormat="1">
      <c r="A116" s="14"/>
      <c r="B116" s="244"/>
      <c r="C116" s="245"/>
      <c r="D116" s="235" t="s">
        <v>350</v>
      </c>
      <c r="E116" s="246" t="s">
        <v>19</v>
      </c>
      <c r="F116" s="247" t="s">
        <v>879</v>
      </c>
      <c r="G116" s="245"/>
      <c r="H116" s="248">
        <v>18.5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350</v>
      </c>
      <c r="AU116" s="254" t="s">
        <v>241</v>
      </c>
      <c r="AV116" s="14" t="s">
        <v>81</v>
      </c>
      <c r="AW116" s="14" t="s">
        <v>33</v>
      </c>
      <c r="AX116" s="14" t="s">
        <v>72</v>
      </c>
      <c r="AY116" s="254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19</v>
      </c>
      <c r="F117" s="247" t="s">
        <v>881</v>
      </c>
      <c r="G117" s="245"/>
      <c r="H117" s="248">
        <v>0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5" customFormat="1">
      <c r="A118" s="15"/>
      <c r="B118" s="255"/>
      <c r="C118" s="256"/>
      <c r="D118" s="235" t="s">
        <v>350</v>
      </c>
      <c r="E118" s="257" t="s">
        <v>19</v>
      </c>
      <c r="F118" s="258" t="s">
        <v>363</v>
      </c>
      <c r="G118" s="256"/>
      <c r="H118" s="259">
        <v>18.5</v>
      </c>
      <c r="I118" s="260"/>
      <c r="J118" s="256"/>
      <c r="K118" s="256"/>
      <c r="L118" s="261"/>
      <c r="M118" s="262"/>
      <c r="N118" s="263"/>
      <c r="O118" s="263"/>
      <c r="P118" s="263"/>
      <c r="Q118" s="263"/>
      <c r="R118" s="263"/>
      <c r="S118" s="263"/>
      <c r="T118" s="264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5" t="s">
        <v>350</v>
      </c>
      <c r="AU118" s="265" t="s">
        <v>241</v>
      </c>
      <c r="AV118" s="15" t="s">
        <v>231</v>
      </c>
      <c r="AW118" s="15" t="s">
        <v>33</v>
      </c>
      <c r="AX118" s="15" t="s">
        <v>79</v>
      </c>
      <c r="AY118" s="265" t="s">
        <v>338</v>
      </c>
    </row>
    <row r="119" s="12" customFormat="1" ht="20.88" customHeight="1">
      <c r="A119" s="12"/>
      <c r="B119" s="199"/>
      <c r="C119" s="200"/>
      <c r="D119" s="201" t="s">
        <v>71</v>
      </c>
      <c r="E119" s="213" t="s">
        <v>423</v>
      </c>
      <c r="F119" s="213" t="s">
        <v>424</v>
      </c>
      <c r="G119" s="200"/>
      <c r="H119" s="200"/>
      <c r="I119" s="203"/>
      <c r="J119" s="214">
        <f>BK119</f>
        <v>0</v>
      </c>
      <c r="K119" s="200"/>
      <c r="L119" s="205"/>
      <c r="M119" s="206"/>
      <c r="N119" s="207"/>
      <c r="O119" s="207"/>
      <c r="P119" s="208">
        <f>SUM(P120:P127)</f>
        <v>0</v>
      </c>
      <c r="Q119" s="207"/>
      <c r="R119" s="208">
        <f>SUM(R120:R127)</f>
        <v>0.044620800000000002</v>
      </c>
      <c r="S119" s="207"/>
      <c r="T119" s="209">
        <f>SUM(T120:T127)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0" t="s">
        <v>79</v>
      </c>
      <c r="AT119" s="211" t="s">
        <v>71</v>
      </c>
      <c r="AU119" s="211" t="s">
        <v>81</v>
      </c>
      <c r="AY119" s="210" t="s">
        <v>338</v>
      </c>
      <c r="BK119" s="212">
        <f>SUM(BK120:BK127)</f>
        <v>0</v>
      </c>
    </row>
    <row r="120" s="2" customFormat="1" ht="37.8" customHeight="1">
      <c r="A120" s="39"/>
      <c r="B120" s="40"/>
      <c r="C120" s="215" t="s">
        <v>241</v>
      </c>
      <c r="D120" s="215" t="s">
        <v>342</v>
      </c>
      <c r="E120" s="216" t="s">
        <v>882</v>
      </c>
      <c r="F120" s="217" t="s">
        <v>883</v>
      </c>
      <c r="G120" s="218" t="s">
        <v>345</v>
      </c>
      <c r="H120" s="219">
        <v>69.719999999999999</v>
      </c>
      <c r="I120" s="220"/>
      <c r="J120" s="221">
        <f>ROUND(I120*H120,2)</f>
        <v>0</v>
      </c>
      <c r="K120" s="217" t="s">
        <v>346</v>
      </c>
      <c r="L120" s="45"/>
      <c r="M120" s="222" t="s">
        <v>19</v>
      </c>
      <c r="N120" s="223" t="s">
        <v>43</v>
      </c>
      <c r="O120" s="85"/>
      <c r="P120" s="224">
        <f>O120*H120</f>
        <v>0</v>
      </c>
      <c r="Q120" s="224">
        <v>0.00064000000000000005</v>
      </c>
      <c r="R120" s="224">
        <f>Q120*H120</f>
        <v>0.044620800000000002</v>
      </c>
      <c r="S120" s="224">
        <v>0</v>
      </c>
      <c r="T120" s="225">
        <f>S120*H120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R120" s="226" t="s">
        <v>231</v>
      </c>
      <c r="AT120" s="226" t="s">
        <v>342</v>
      </c>
      <c r="AU120" s="226" t="s">
        <v>241</v>
      </c>
      <c r="AY120" s="18" t="s">
        <v>338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18" t="s">
        <v>79</v>
      </c>
      <c r="BK120" s="227">
        <f>ROUND(I120*H120,2)</f>
        <v>0</v>
      </c>
      <c r="BL120" s="18" t="s">
        <v>231</v>
      </c>
      <c r="BM120" s="226" t="s">
        <v>905</v>
      </c>
    </row>
    <row r="121" s="2" customFormat="1">
      <c r="A121" s="39"/>
      <c r="B121" s="40"/>
      <c r="C121" s="41"/>
      <c r="D121" s="228" t="s">
        <v>348</v>
      </c>
      <c r="E121" s="41"/>
      <c r="F121" s="229" t="s">
        <v>885</v>
      </c>
      <c r="G121" s="41"/>
      <c r="H121" s="41"/>
      <c r="I121" s="230"/>
      <c r="J121" s="41"/>
      <c r="K121" s="41"/>
      <c r="L121" s="45"/>
      <c r="M121" s="231"/>
      <c r="N121" s="232"/>
      <c r="O121" s="85"/>
      <c r="P121" s="85"/>
      <c r="Q121" s="85"/>
      <c r="R121" s="85"/>
      <c r="S121" s="85"/>
      <c r="T121" s="86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348</v>
      </c>
      <c r="AU121" s="18" t="s">
        <v>241</v>
      </c>
    </row>
    <row r="122" s="14" customFormat="1">
      <c r="A122" s="14"/>
      <c r="B122" s="244"/>
      <c r="C122" s="245"/>
      <c r="D122" s="235" t="s">
        <v>350</v>
      </c>
      <c r="E122" s="246" t="s">
        <v>19</v>
      </c>
      <c r="F122" s="247" t="s">
        <v>886</v>
      </c>
      <c r="G122" s="245"/>
      <c r="H122" s="248">
        <v>34.799999999999997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19</v>
      </c>
      <c r="F123" s="247" t="s">
        <v>887</v>
      </c>
      <c r="G123" s="245"/>
      <c r="H123" s="248">
        <v>34.920000000000002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5" customFormat="1">
      <c r="A124" s="15"/>
      <c r="B124" s="255"/>
      <c r="C124" s="256"/>
      <c r="D124" s="235" t="s">
        <v>350</v>
      </c>
      <c r="E124" s="257" t="s">
        <v>858</v>
      </c>
      <c r="F124" s="258" t="s">
        <v>363</v>
      </c>
      <c r="G124" s="256"/>
      <c r="H124" s="259">
        <v>69.719999999999999</v>
      </c>
      <c r="I124" s="260"/>
      <c r="J124" s="256"/>
      <c r="K124" s="256"/>
      <c r="L124" s="261"/>
      <c r="M124" s="262"/>
      <c r="N124" s="263"/>
      <c r="O124" s="263"/>
      <c r="P124" s="263"/>
      <c r="Q124" s="263"/>
      <c r="R124" s="263"/>
      <c r="S124" s="263"/>
      <c r="T124" s="264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5" t="s">
        <v>350</v>
      </c>
      <c r="AU124" s="265" t="s">
        <v>241</v>
      </c>
      <c r="AV124" s="15" t="s">
        <v>231</v>
      </c>
      <c r="AW124" s="15" t="s">
        <v>33</v>
      </c>
      <c r="AX124" s="15" t="s">
        <v>79</v>
      </c>
      <c r="AY124" s="265" t="s">
        <v>338</v>
      </c>
    </row>
    <row r="125" s="2" customFormat="1" ht="37.8" customHeight="1">
      <c r="A125" s="39"/>
      <c r="B125" s="40"/>
      <c r="C125" s="215" t="s">
        <v>231</v>
      </c>
      <c r="D125" s="215" t="s">
        <v>342</v>
      </c>
      <c r="E125" s="216" t="s">
        <v>888</v>
      </c>
      <c r="F125" s="217" t="s">
        <v>889</v>
      </c>
      <c r="G125" s="218" t="s">
        <v>345</v>
      </c>
      <c r="H125" s="219">
        <v>69.719999999999999</v>
      </c>
      <c r="I125" s="220"/>
      <c r="J125" s="221">
        <f>ROUND(I125*H125,2)</f>
        <v>0</v>
      </c>
      <c r="K125" s="217" t="s">
        <v>346</v>
      </c>
      <c r="L125" s="45"/>
      <c r="M125" s="222" t="s">
        <v>19</v>
      </c>
      <c r="N125" s="223" t="s">
        <v>43</v>
      </c>
      <c r="O125" s="85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26" t="s">
        <v>231</v>
      </c>
      <c r="AT125" s="226" t="s">
        <v>342</v>
      </c>
      <c r="AU125" s="226" t="s">
        <v>241</v>
      </c>
      <c r="AY125" s="18" t="s">
        <v>338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8" t="s">
        <v>79</v>
      </c>
      <c r="BK125" s="227">
        <f>ROUND(I125*H125,2)</f>
        <v>0</v>
      </c>
      <c r="BL125" s="18" t="s">
        <v>231</v>
      </c>
      <c r="BM125" s="226" t="s">
        <v>906</v>
      </c>
    </row>
    <row r="126" s="2" customFormat="1">
      <c r="A126" s="39"/>
      <c r="B126" s="40"/>
      <c r="C126" s="41"/>
      <c r="D126" s="228" t="s">
        <v>348</v>
      </c>
      <c r="E126" s="41"/>
      <c r="F126" s="229" t="s">
        <v>891</v>
      </c>
      <c r="G126" s="41"/>
      <c r="H126" s="41"/>
      <c r="I126" s="230"/>
      <c r="J126" s="41"/>
      <c r="K126" s="41"/>
      <c r="L126" s="45"/>
      <c r="M126" s="231"/>
      <c r="N126" s="232"/>
      <c r="O126" s="85"/>
      <c r="P126" s="85"/>
      <c r="Q126" s="85"/>
      <c r="R126" s="85"/>
      <c r="S126" s="85"/>
      <c r="T126" s="86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348</v>
      </c>
      <c r="AU126" s="18" t="s">
        <v>241</v>
      </c>
    </row>
    <row r="127" s="14" customFormat="1">
      <c r="A127" s="14"/>
      <c r="B127" s="244"/>
      <c r="C127" s="245"/>
      <c r="D127" s="235" t="s">
        <v>350</v>
      </c>
      <c r="E127" s="246" t="s">
        <v>19</v>
      </c>
      <c r="F127" s="247" t="s">
        <v>858</v>
      </c>
      <c r="G127" s="245"/>
      <c r="H127" s="248">
        <v>69.719999999999999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350</v>
      </c>
      <c r="AU127" s="254" t="s">
        <v>241</v>
      </c>
      <c r="AV127" s="14" t="s">
        <v>81</v>
      </c>
      <c r="AW127" s="14" t="s">
        <v>33</v>
      </c>
      <c r="AX127" s="14" t="s">
        <v>79</v>
      </c>
      <c r="AY127" s="254" t="s">
        <v>338</v>
      </c>
    </row>
    <row r="128" s="12" customFormat="1" ht="20.88" customHeight="1">
      <c r="A128" s="12"/>
      <c r="B128" s="199"/>
      <c r="C128" s="200"/>
      <c r="D128" s="201" t="s">
        <v>71</v>
      </c>
      <c r="E128" s="213" t="s">
        <v>460</v>
      </c>
      <c r="F128" s="213" t="s">
        <v>461</v>
      </c>
      <c r="G128" s="200"/>
      <c r="H128" s="200"/>
      <c r="I128" s="203"/>
      <c r="J128" s="214">
        <f>BK128</f>
        <v>0</v>
      </c>
      <c r="K128" s="200"/>
      <c r="L128" s="205"/>
      <c r="M128" s="206"/>
      <c r="N128" s="207"/>
      <c r="O128" s="207"/>
      <c r="P128" s="208">
        <f>SUM(P129:P134)</f>
        <v>0</v>
      </c>
      <c r="Q128" s="207"/>
      <c r="R128" s="208">
        <f>SUM(R129:R134)</f>
        <v>0</v>
      </c>
      <c r="S128" s="207"/>
      <c r="T128" s="209">
        <f>SUM(T129:T134)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0" t="s">
        <v>79</v>
      </c>
      <c r="AT128" s="211" t="s">
        <v>71</v>
      </c>
      <c r="AU128" s="211" t="s">
        <v>81</v>
      </c>
      <c r="AY128" s="210" t="s">
        <v>338</v>
      </c>
      <c r="BK128" s="212">
        <f>SUM(BK129:BK134)</f>
        <v>0</v>
      </c>
    </row>
    <row r="129" s="2" customFormat="1" ht="44.25" customHeight="1">
      <c r="A129" s="39"/>
      <c r="B129" s="40"/>
      <c r="C129" s="215" t="s">
        <v>239</v>
      </c>
      <c r="D129" s="215" t="s">
        <v>342</v>
      </c>
      <c r="E129" s="216" t="s">
        <v>477</v>
      </c>
      <c r="F129" s="217" t="s">
        <v>478</v>
      </c>
      <c r="G129" s="218" t="s">
        <v>391</v>
      </c>
      <c r="H129" s="219">
        <v>50.838000000000001</v>
      </c>
      <c r="I129" s="220"/>
      <c r="J129" s="221">
        <f>ROUND(I129*H129,2)</f>
        <v>0</v>
      </c>
      <c r="K129" s="217" t="s">
        <v>346</v>
      </c>
      <c r="L129" s="45"/>
      <c r="M129" s="222" t="s">
        <v>19</v>
      </c>
      <c r="N129" s="223" t="s">
        <v>43</v>
      </c>
      <c r="O129" s="85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26" t="s">
        <v>231</v>
      </c>
      <c r="AT129" s="226" t="s">
        <v>342</v>
      </c>
      <c r="AU129" s="226" t="s">
        <v>241</v>
      </c>
      <c r="AY129" s="18" t="s">
        <v>338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8" t="s">
        <v>79</v>
      </c>
      <c r="BK129" s="227">
        <f>ROUND(I129*H129,2)</f>
        <v>0</v>
      </c>
      <c r="BL129" s="18" t="s">
        <v>231</v>
      </c>
      <c r="BM129" s="226" t="s">
        <v>907</v>
      </c>
    </row>
    <row r="130" s="2" customFormat="1">
      <c r="A130" s="39"/>
      <c r="B130" s="40"/>
      <c r="C130" s="41"/>
      <c r="D130" s="228" t="s">
        <v>348</v>
      </c>
      <c r="E130" s="41"/>
      <c r="F130" s="229" t="s">
        <v>480</v>
      </c>
      <c r="G130" s="41"/>
      <c r="H130" s="41"/>
      <c r="I130" s="230"/>
      <c r="J130" s="41"/>
      <c r="K130" s="41"/>
      <c r="L130" s="45"/>
      <c r="M130" s="231"/>
      <c r="N130" s="232"/>
      <c r="O130" s="85"/>
      <c r="P130" s="85"/>
      <c r="Q130" s="85"/>
      <c r="R130" s="85"/>
      <c r="S130" s="85"/>
      <c r="T130" s="86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348</v>
      </c>
      <c r="AU130" s="18" t="s">
        <v>241</v>
      </c>
    </row>
    <row r="131" s="14" customFormat="1">
      <c r="A131" s="14"/>
      <c r="B131" s="244"/>
      <c r="C131" s="245"/>
      <c r="D131" s="235" t="s">
        <v>350</v>
      </c>
      <c r="E131" s="246" t="s">
        <v>19</v>
      </c>
      <c r="F131" s="247" t="s">
        <v>221</v>
      </c>
      <c r="G131" s="245"/>
      <c r="H131" s="248">
        <v>0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350</v>
      </c>
      <c r="AU131" s="254" t="s">
        <v>241</v>
      </c>
      <c r="AV131" s="14" t="s">
        <v>81</v>
      </c>
      <c r="AW131" s="14" t="s">
        <v>33</v>
      </c>
      <c r="AX131" s="14" t="s">
        <v>72</v>
      </c>
      <c r="AY131" s="254" t="s">
        <v>338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225</v>
      </c>
      <c r="G132" s="245"/>
      <c r="H132" s="248">
        <v>0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855</v>
      </c>
      <c r="G133" s="245"/>
      <c r="H133" s="248">
        <v>50.838000000000001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72</v>
      </c>
      <c r="AY133" s="254" t="s">
        <v>338</v>
      </c>
    </row>
    <row r="134" s="15" customFormat="1">
      <c r="A134" s="15"/>
      <c r="B134" s="255"/>
      <c r="C134" s="256"/>
      <c r="D134" s="235" t="s">
        <v>350</v>
      </c>
      <c r="E134" s="257" t="s">
        <v>19</v>
      </c>
      <c r="F134" s="258" t="s">
        <v>363</v>
      </c>
      <c r="G134" s="256"/>
      <c r="H134" s="259">
        <v>50.838000000000001</v>
      </c>
      <c r="I134" s="260"/>
      <c r="J134" s="256"/>
      <c r="K134" s="256"/>
      <c r="L134" s="261"/>
      <c r="M134" s="262"/>
      <c r="N134" s="263"/>
      <c r="O134" s="263"/>
      <c r="P134" s="263"/>
      <c r="Q134" s="263"/>
      <c r="R134" s="263"/>
      <c r="S134" s="263"/>
      <c r="T134" s="264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5" t="s">
        <v>350</v>
      </c>
      <c r="AU134" s="265" t="s">
        <v>241</v>
      </c>
      <c r="AV134" s="15" t="s">
        <v>231</v>
      </c>
      <c r="AW134" s="15" t="s">
        <v>33</v>
      </c>
      <c r="AX134" s="15" t="s">
        <v>79</v>
      </c>
      <c r="AY134" s="265" t="s">
        <v>338</v>
      </c>
    </row>
    <row r="135" s="12" customFormat="1" ht="22.8" customHeight="1">
      <c r="A135" s="12"/>
      <c r="B135" s="199"/>
      <c r="C135" s="200"/>
      <c r="D135" s="201" t="s">
        <v>71</v>
      </c>
      <c r="E135" s="213" t="s">
        <v>842</v>
      </c>
      <c r="F135" s="213" t="s">
        <v>843</v>
      </c>
      <c r="G135" s="200"/>
      <c r="H135" s="200"/>
      <c r="I135" s="203"/>
      <c r="J135" s="214">
        <f>BK135</f>
        <v>0</v>
      </c>
      <c r="K135" s="200"/>
      <c r="L135" s="205"/>
      <c r="M135" s="206"/>
      <c r="N135" s="207"/>
      <c r="O135" s="207"/>
      <c r="P135" s="208">
        <f>SUM(P136:P137)</f>
        <v>0</v>
      </c>
      <c r="Q135" s="207"/>
      <c r="R135" s="208">
        <f>SUM(R136:R137)</f>
        <v>0</v>
      </c>
      <c r="S135" s="207"/>
      <c r="T135" s="209">
        <f>SUM(T136:T137)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0" t="s">
        <v>79</v>
      </c>
      <c r="AT135" s="211" t="s">
        <v>71</v>
      </c>
      <c r="AU135" s="211" t="s">
        <v>79</v>
      </c>
      <c r="AY135" s="210" t="s">
        <v>338</v>
      </c>
      <c r="BK135" s="212">
        <f>SUM(BK136:BK137)</f>
        <v>0</v>
      </c>
    </row>
    <row r="136" s="2" customFormat="1" ht="49.05" customHeight="1">
      <c r="A136" s="39"/>
      <c r="B136" s="40"/>
      <c r="C136" s="215" t="s">
        <v>236</v>
      </c>
      <c r="D136" s="215" t="s">
        <v>342</v>
      </c>
      <c r="E136" s="216" t="s">
        <v>845</v>
      </c>
      <c r="F136" s="217" t="s">
        <v>846</v>
      </c>
      <c r="G136" s="218" t="s">
        <v>489</v>
      </c>
      <c r="H136" s="219">
        <v>0.35899999999999999</v>
      </c>
      <c r="I136" s="220"/>
      <c r="J136" s="221">
        <f>ROUND(I136*H136,2)</f>
        <v>0</v>
      </c>
      <c r="K136" s="217" t="s">
        <v>346</v>
      </c>
      <c r="L136" s="45"/>
      <c r="M136" s="222" t="s">
        <v>19</v>
      </c>
      <c r="N136" s="223" t="s">
        <v>43</v>
      </c>
      <c r="O136" s="85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26" t="s">
        <v>231</v>
      </c>
      <c r="AT136" s="226" t="s">
        <v>342</v>
      </c>
      <c r="AU136" s="226" t="s">
        <v>81</v>
      </c>
      <c r="AY136" s="18" t="s">
        <v>338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18" t="s">
        <v>79</v>
      </c>
      <c r="BK136" s="227">
        <f>ROUND(I136*H136,2)</f>
        <v>0</v>
      </c>
      <c r="BL136" s="18" t="s">
        <v>231</v>
      </c>
      <c r="BM136" s="226" t="s">
        <v>908</v>
      </c>
    </row>
    <row r="137" s="2" customFormat="1">
      <c r="A137" s="39"/>
      <c r="B137" s="40"/>
      <c r="C137" s="41"/>
      <c r="D137" s="228" t="s">
        <v>348</v>
      </c>
      <c r="E137" s="41"/>
      <c r="F137" s="229" t="s">
        <v>848</v>
      </c>
      <c r="G137" s="41"/>
      <c r="H137" s="41"/>
      <c r="I137" s="230"/>
      <c r="J137" s="41"/>
      <c r="K137" s="41"/>
      <c r="L137" s="45"/>
      <c r="M137" s="288"/>
      <c r="N137" s="289"/>
      <c r="O137" s="290"/>
      <c r="P137" s="290"/>
      <c r="Q137" s="290"/>
      <c r="R137" s="290"/>
      <c r="S137" s="290"/>
      <c r="T137" s="291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348</v>
      </c>
      <c r="AU137" s="18" t="s">
        <v>81</v>
      </c>
    </row>
    <row r="138" s="2" customFormat="1" ht="6.96" customHeight="1">
      <c r="A138" s="39"/>
      <c r="B138" s="60"/>
      <c r="C138" s="61"/>
      <c r="D138" s="61"/>
      <c r="E138" s="61"/>
      <c r="F138" s="61"/>
      <c r="G138" s="61"/>
      <c r="H138" s="61"/>
      <c r="I138" s="61"/>
      <c r="J138" s="61"/>
      <c r="K138" s="61"/>
      <c r="L138" s="45"/>
      <c r="M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</row>
  </sheetData>
  <sheetProtection sheet="1" autoFilter="0" formatColumns="0" formatRows="0" objects="1" scenarios="1" spinCount="100000" saltValue="p6NnrmOLZLxq4nx50zsdY5sj9GWSEdMS33nJXqD2Xgh1SpqGxv3ALcTgltW6oMbFC2fI5hHsaafYFnb5oaQdwQ==" hashValue="Z1TvWnqt896kyQmuJa2OXG26nQd6V1N7uBMe8vN1mQm9F3vXKdA/jwAvymgf0DnwEf96olzQkvbhGQQ5eBf6AQ==" algorithmName="SHA-512" password="CC35"/>
  <autoFilter ref="C91:K13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7" r:id="rId1" display="https://podminky.urs.cz/item/CS_URS_2025_02/131251201"/>
    <hyperlink ref="F115" r:id="rId2" display="https://podminky.urs.cz/item/CS_URS_2025_02/141721224"/>
    <hyperlink ref="F121" r:id="rId3" display="https://podminky.urs.cz/item/CS_URS_2025_02/151811133"/>
    <hyperlink ref="F126" r:id="rId4" display="https://podminky.urs.cz/item/CS_URS_2025_02/151811233"/>
    <hyperlink ref="F130" r:id="rId5" display="https://podminky.urs.cz/item/CS_URS_2025_02/174151101"/>
    <hyperlink ref="F137" r:id="rId6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7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95</v>
      </c>
      <c r="AZ2" s="139" t="s">
        <v>221</v>
      </c>
      <c r="BA2" s="139" t="s">
        <v>19</v>
      </c>
      <c r="BB2" s="139" t="s">
        <v>19</v>
      </c>
      <c r="BC2" s="139" t="s">
        <v>72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225</v>
      </c>
      <c r="BA3" s="139" t="s">
        <v>19</v>
      </c>
      <c r="BB3" s="139" t="s">
        <v>19</v>
      </c>
      <c r="BC3" s="139" t="s">
        <v>72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849</v>
      </c>
      <c r="BA4" s="139" t="s">
        <v>19</v>
      </c>
      <c r="BB4" s="139" t="s">
        <v>19</v>
      </c>
      <c r="BC4" s="139" t="s">
        <v>850</v>
      </c>
      <c r="BD4" s="139" t="s">
        <v>81</v>
      </c>
    </row>
    <row r="5" hidden="1" s="1" customFormat="1" ht="6.96" customHeight="1">
      <c r="B5" s="21"/>
      <c r="L5" s="21"/>
      <c r="AZ5" s="139" t="s">
        <v>851</v>
      </c>
      <c r="BA5" s="139" t="s">
        <v>19</v>
      </c>
      <c r="BB5" s="139" t="s">
        <v>19</v>
      </c>
      <c r="BC5" s="139" t="s">
        <v>909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853</v>
      </c>
      <c r="BA6" s="139" t="s">
        <v>19</v>
      </c>
      <c r="BB6" s="139" t="s">
        <v>19</v>
      </c>
      <c r="BC6" s="139" t="s">
        <v>910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855</v>
      </c>
      <c r="BA7" s="139" t="s">
        <v>19</v>
      </c>
      <c r="BB7" s="139" t="s">
        <v>19</v>
      </c>
      <c r="BC7" s="139" t="s">
        <v>911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857</v>
      </c>
      <c r="BA8" s="139" t="s">
        <v>19</v>
      </c>
      <c r="BB8" s="139" t="s">
        <v>19</v>
      </c>
      <c r="BC8" s="139" t="s">
        <v>8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858</v>
      </c>
      <c r="BA9" s="139" t="s">
        <v>19</v>
      </c>
      <c r="BB9" s="139" t="s">
        <v>19</v>
      </c>
      <c r="BC9" s="139" t="s">
        <v>912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879</v>
      </c>
      <c r="BA10" s="139" t="s">
        <v>19</v>
      </c>
      <c r="BB10" s="139" t="s">
        <v>19</v>
      </c>
      <c r="BC10" s="139" t="s">
        <v>430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913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881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ROUND((SUM(BE92:BE137)),  2)</f>
        <v>0</v>
      </c>
      <c r="G35" s="39"/>
      <c r="H35" s="39"/>
      <c r="I35" s="160">
        <v>0.20999999999999999</v>
      </c>
      <c r="J35" s="159">
        <f>ROUND(((SUM(BE92:BE137))*I35),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ROUND((SUM(BF92:BF137)),  2)</f>
        <v>0</v>
      </c>
      <c r="G36" s="39"/>
      <c r="H36" s="39"/>
      <c r="I36" s="160">
        <v>0.12</v>
      </c>
      <c r="J36" s="159">
        <f>ROUND(((SUM(BF92:BF137))*I36),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ROUND((SUM(BG92:BG137)),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ROUND((SUM(BH92:BH137)),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ROUND((SUM(BI92:BI137)),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Protlak A5-VT4 - Přechod vodního toku - stoka A5-VT4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309</v>
      </c>
      <c r="E66" s="185"/>
      <c r="F66" s="185"/>
      <c r="G66" s="185"/>
      <c r="H66" s="185"/>
      <c r="I66" s="185"/>
      <c r="J66" s="186">
        <f>J95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861</v>
      </c>
      <c r="E67" s="185"/>
      <c r="F67" s="185"/>
      <c r="G67" s="185"/>
      <c r="H67" s="185"/>
      <c r="I67" s="185"/>
      <c r="J67" s="186">
        <f>J113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310</v>
      </c>
      <c r="E68" s="185"/>
      <c r="F68" s="185"/>
      <c r="G68" s="185"/>
      <c r="H68" s="185"/>
      <c r="I68" s="185"/>
      <c r="J68" s="186">
        <f>J119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312</v>
      </c>
      <c r="E69" s="185"/>
      <c r="F69" s="185"/>
      <c r="G69" s="185"/>
      <c r="H69" s="185"/>
      <c r="I69" s="185"/>
      <c r="J69" s="186">
        <f>J128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3"/>
      <c r="C70" s="126"/>
      <c r="D70" s="184" t="s">
        <v>322</v>
      </c>
      <c r="E70" s="185"/>
      <c r="F70" s="185"/>
      <c r="G70" s="185"/>
      <c r="H70" s="185"/>
      <c r="I70" s="185"/>
      <c r="J70" s="186">
        <f>J135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2" customFormat="1" ht="21.84" customHeight="1">
      <c r="A71" s="39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146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hidden="1" s="2" customFormat="1" ht="6.96" customHeight="1">
      <c r="A72" s="39"/>
      <c r="B72" s="60"/>
      <c r="C72" s="61"/>
      <c r="D72" s="61"/>
      <c r="E72" s="61"/>
      <c r="F72" s="61"/>
      <c r="G72" s="61"/>
      <c r="H72" s="61"/>
      <c r="I72" s="61"/>
      <c r="J72" s="61"/>
      <c r="K72" s="61"/>
      <c r="L72" s="146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hidden="1"/>
    <row r="74" hidden="1"/>
    <row r="75" hidden="1"/>
    <row r="76" s="2" customFormat="1" ht="6.96" customHeight="1">
      <c r="A76" s="39"/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24.96" customHeight="1">
      <c r="A77" s="39"/>
      <c r="B77" s="40"/>
      <c r="C77" s="24" t="s">
        <v>323</v>
      </c>
      <c r="D77" s="41"/>
      <c r="E77" s="41"/>
      <c r="F77" s="41"/>
      <c r="G77" s="41"/>
      <c r="H77" s="41"/>
      <c r="I77" s="41"/>
      <c r="J77" s="41"/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6.96" customHeight="1">
      <c r="A78" s="39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2" customHeight="1">
      <c r="A79" s="39"/>
      <c r="B79" s="40"/>
      <c r="C79" s="33" t="s">
        <v>16</v>
      </c>
      <c r="D79" s="41"/>
      <c r="E79" s="41"/>
      <c r="F79" s="41"/>
      <c r="G79" s="41"/>
      <c r="H79" s="41"/>
      <c r="I79" s="41"/>
      <c r="J79" s="41"/>
      <c r="K79" s="41"/>
      <c r="L79" s="146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6.5" customHeight="1">
      <c r="A80" s="39"/>
      <c r="B80" s="40"/>
      <c r="C80" s="41"/>
      <c r="D80" s="41"/>
      <c r="E80" s="172" t="str">
        <f>E7</f>
        <v>Odkanalizování obce Rtyně nad Bílinou – etapa 1</v>
      </c>
      <c r="F80" s="33"/>
      <c r="G80" s="33"/>
      <c r="H80" s="33"/>
      <c r="I80" s="41"/>
      <c r="J80" s="41"/>
      <c r="K80" s="41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1" customFormat="1" ht="12" customHeight="1">
      <c r="B81" s="22"/>
      <c r="C81" s="33" t="s">
        <v>229</v>
      </c>
      <c r="D81" s="23"/>
      <c r="E81" s="23"/>
      <c r="F81" s="23"/>
      <c r="G81" s="23"/>
      <c r="H81" s="23"/>
      <c r="I81" s="23"/>
      <c r="J81" s="23"/>
      <c r="K81" s="23"/>
      <c r="L81" s="21"/>
    </row>
    <row r="82" s="2" customFormat="1" ht="16.5" customHeight="1">
      <c r="A82" s="39"/>
      <c r="B82" s="40"/>
      <c r="C82" s="41"/>
      <c r="D82" s="41"/>
      <c r="E82" s="172" t="s">
        <v>232</v>
      </c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2" customHeight="1">
      <c r="A83" s="39"/>
      <c r="B83" s="40"/>
      <c r="C83" s="33" t="s">
        <v>234</v>
      </c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6.5" customHeight="1">
      <c r="A84" s="39"/>
      <c r="B84" s="40"/>
      <c r="C84" s="41"/>
      <c r="D84" s="41"/>
      <c r="E84" s="70" t="str">
        <f>E11</f>
        <v>Protlak A5-VT4 - Přechod vodního toku - stoka A5-VT4</v>
      </c>
      <c r="F84" s="41"/>
      <c r="G84" s="41"/>
      <c r="H84" s="41"/>
      <c r="I84" s="41"/>
      <c r="J84" s="41"/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21</v>
      </c>
      <c r="D86" s="41"/>
      <c r="E86" s="41"/>
      <c r="F86" s="28" t="str">
        <f>F14</f>
        <v>Rtyně nad Bílinou</v>
      </c>
      <c r="G86" s="41"/>
      <c r="H86" s="41"/>
      <c r="I86" s="33" t="s">
        <v>23</v>
      </c>
      <c r="J86" s="73" t="str">
        <f>IF(J14="","",J14)</f>
        <v>31. 7. 2025</v>
      </c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25.65" customHeight="1">
      <c r="A88" s="39"/>
      <c r="B88" s="40"/>
      <c r="C88" s="33" t="s">
        <v>25</v>
      </c>
      <c r="D88" s="41"/>
      <c r="E88" s="41"/>
      <c r="F88" s="28" t="str">
        <f>E17</f>
        <v xml:space="preserve">Obec Rtyně nad Bílinou </v>
      </c>
      <c r="G88" s="41"/>
      <c r="H88" s="41"/>
      <c r="I88" s="33" t="s">
        <v>31</v>
      </c>
      <c r="J88" s="37" t="str">
        <f>E23</f>
        <v xml:space="preserve">AQUECON a.s. – kancelář Praha </v>
      </c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5.15" customHeight="1">
      <c r="A89" s="39"/>
      <c r="B89" s="40"/>
      <c r="C89" s="33" t="s">
        <v>29</v>
      </c>
      <c r="D89" s="41"/>
      <c r="E89" s="41"/>
      <c r="F89" s="28" t="str">
        <f>IF(E20="","",E20)</f>
        <v>Vyplň údaj</v>
      </c>
      <c r="G89" s="41"/>
      <c r="H89" s="41"/>
      <c r="I89" s="33" t="s">
        <v>34</v>
      </c>
      <c r="J89" s="37" t="str">
        <f>E26</f>
        <v>QS-B s.r.o.</v>
      </c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0.32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1" customFormat="1" ht="29.28" customHeight="1">
      <c r="A91" s="188"/>
      <c r="B91" s="189"/>
      <c r="C91" s="190" t="s">
        <v>324</v>
      </c>
      <c r="D91" s="191" t="s">
        <v>57</v>
      </c>
      <c r="E91" s="191" t="s">
        <v>53</v>
      </c>
      <c r="F91" s="191" t="s">
        <v>54</v>
      </c>
      <c r="G91" s="191" t="s">
        <v>325</v>
      </c>
      <c r="H91" s="191" t="s">
        <v>326</v>
      </c>
      <c r="I91" s="191" t="s">
        <v>327</v>
      </c>
      <c r="J91" s="191" t="s">
        <v>303</v>
      </c>
      <c r="K91" s="192" t="s">
        <v>328</v>
      </c>
      <c r="L91" s="193"/>
      <c r="M91" s="93" t="s">
        <v>19</v>
      </c>
      <c r="N91" s="94" t="s">
        <v>42</v>
      </c>
      <c r="O91" s="94" t="s">
        <v>329</v>
      </c>
      <c r="P91" s="94" t="s">
        <v>330</v>
      </c>
      <c r="Q91" s="94" t="s">
        <v>331</v>
      </c>
      <c r="R91" s="94" t="s">
        <v>332</v>
      </c>
      <c r="S91" s="94" t="s">
        <v>333</v>
      </c>
      <c r="T91" s="95" t="s">
        <v>334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39"/>
      <c r="B92" s="40"/>
      <c r="C92" s="100" t="s">
        <v>335</v>
      </c>
      <c r="D92" s="41"/>
      <c r="E92" s="41"/>
      <c r="F92" s="41"/>
      <c r="G92" s="41"/>
      <c r="H92" s="41"/>
      <c r="I92" s="41"/>
      <c r="J92" s="194">
        <f>BK92</f>
        <v>0</v>
      </c>
      <c r="K92" s="41"/>
      <c r="L92" s="45"/>
      <c r="M92" s="96"/>
      <c r="N92" s="195"/>
      <c r="O92" s="97"/>
      <c r="P92" s="196">
        <f>P93</f>
        <v>0</v>
      </c>
      <c r="Q92" s="97"/>
      <c r="R92" s="196">
        <f>R93</f>
        <v>0.21308480000000002</v>
      </c>
      <c r="S92" s="97"/>
      <c r="T92" s="197">
        <f>T93</f>
        <v>0</v>
      </c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T92" s="18" t="s">
        <v>71</v>
      </c>
      <c r="AU92" s="18" t="s">
        <v>304</v>
      </c>
      <c r="BK92" s="198">
        <f>BK93</f>
        <v>0</v>
      </c>
    </row>
    <row r="93" s="12" customFormat="1" ht="25.92" customHeight="1">
      <c r="A93" s="12"/>
      <c r="B93" s="199"/>
      <c r="C93" s="200"/>
      <c r="D93" s="201" t="s">
        <v>71</v>
      </c>
      <c r="E93" s="202" t="s">
        <v>336</v>
      </c>
      <c r="F93" s="202" t="s">
        <v>337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P94+P135</f>
        <v>0</v>
      </c>
      <c r="Q93" s="207"/>
      <c r="R93" s="208">
        <f>R94+R135</f>
        <v>0.21308480000000002</v>
      </c>
      <c r="S93" s="207"/>
      <c r="T93" s="209">
        <f>T94+T135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79</v>
      </c>
      <c r="AT93" s="211" t="s">
        <v>71</v>
      </c>
      <c r="AU93" s="211" t="s">
        <v>72</v>
      </c>
      <c r="AY93" s="210" t="s">
        <v>338</v>
      </c>
      <c r="BK93" s="212">
        <f>BK94+BK135</f>
        <v>0</v>
      </c>
    </row>
    <row r="94" s="12" customFormat="1" ht="22.8" customHeight="1">
      <c r="A94" s="12"/>
      <c r="B94" s="199"/>
      <c r="C94" s="200"/>
      <c r="D94" s="201" t="s">
        <v>71</v>
      </c>
      <c r="E94" s="213" t="s">
        <v>79</v>
      </c>
      <c r="F94" s="213" t="s">
        <v>339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P95+P113+P119+P128</f>
        <v>0</v>
      </c>
      <c r="Q94" s="207"/>
      <c r="R94" s="208">
        <f>R95+R113+R119+R128</f>
        <v>0.21308480000000002</v>
      </c>
      <c r="S94" s="207"/>
      <c r="T94" s="209">
        <f>T95+T113+T119+T128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79</v>
      </c>
      <c r="AT94" s="211" t="s">
        <v>71</v>
      </c>
      <c r="AU94" s="211" t="s">
        <v>79</v>
      </c>
      <c r="AY94" s="210" t="s">
        <v>338</v>
      </c>
      <c r="BK94" s="212">
        <f>BK95+BK113+BK119+BK128</f>
        <v>0</v>
      </c>
    </row>
    <row r="95" s="12" customFormat="1" ht="20.88" customHeight="1">
      <c r="A95" s="12"/>
      <c r="B95" s="199"/>
      <c r="C95" s="200"/>
      <c r="D95" s="201" t="s">
        <v>71</v>
      </c>
      <c r="E95" s="213" t="s">
        <v>394</v>
      </c>
      <c r="F95" s="213" t="s">
        <v>395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SUM(P96:P112)</f>
        <v>0</v>
      </c>
      <c r="Q95" s="207"/>
      <c r="R95" s="208">
        <f>SUM(R96:R112)</f>
        <v>0</v>
      </c>
      <c r="S95" s="207"/>
      <c r="T95" s="209">
        <f>SUM(T96:T112)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79</v>
      </c>
      <c r="AT95" s="211" t="s">
        <v>71</v>
      </c>
      <c r="AU95" s="211" t="s">
        <v>81</v>
      </c>
      <c r="AY95" s="210" t="s">
        <v>338</v>
      </c>
      <c r="BK95" s="212">
        <f>SUM(BK96:BK112)</f>
        <v>0</v>
      </c>
    </row>
    <row r="96" s="2" customFormat="1" ht="44.25" customHeight="1">
      <c r="A96" s="39"/>
      <c r="B96" s="40"/>
      <c r="C96" s="215" t="s">
        <v>79</v>
      </c>
      <c r="D96" s="215" t="s">
        <v>342</v>
      </c>
      <c r="E96" s="216" t="s">
        <v>862</v>
      </c>
      <c r="F96" s="217" t="s">
        <v>863</v>
      </c>
      <c r="G96" s="218" t="s">
        <v>391</v>
      </c>
      <c r="H96" s="219">
        <v>49.088000000000001</v>
      </c>
      <c r="I96" s="220"/>
      <c r="J96" s="221">
        <f>ROUND(I96*H96,2)</f>
        <v>0</v>
      </c>
      <c r="K96" s="217" t="s">
        <v>346</v>
      </c>
      <c r="L96" s="45"/>
      <c r="M96" s="222" t="s">
        <v>19</v>
      </c>
      <c r="N96" s="223" t="s">
        <v>43</v>
      </c>
      <c r="O96" s="85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R96" s="226" t="s">
        <v>231</v>
      </c>
      <c r="AT96" s="226" t="s">
        <v>342</v>
      </c>
      <c r="AU96" s="226" t="s">
        <v>241</v>
      </c>
      <c r="AY96" s="18" t="s">
        <v>338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18" t="s">
        <v>79</v>
      </c>
      <c r="BK96" s="227">
        <f>ROUND(I96*H96,2)</f>
        <v>0</v>
      </c>
      <c r="BL96" s="18" t="s">
        <v>231</v>
      </c>
      <c r="BM96" s="226" t="s">
        <v>914</v>
      </c>
    </row>
    <row r="97" s="2" customFormat="1">
      <c r="A97" s="39"/>
      <c r="B97" s="40"/>
      <c r="C97" s="41"/>
      <c r="D97" s="228" t="s">
        <v>348</v>
      </c>
      <c r="E97" s="41"/>
      <c r="F97" s="229" t="s">
        <v>865</v>
      </c>
      <c r="G97" s="41"/>
      <c r="H97" s="41"/>
      <c r="I97" s="230"/>
      <c r="J97" s="41"/>
      <c r="K97" s="41"/>
      <c r="L97" s="45"/>
      <c r="M97" s="231"/>
      <c r="N97" s="232"/>
      <c r="O97" s="85"/>
      <c r="P97" s="85"/>
      <c r="Q97" s="85"/>
      <c r="R97" s="85"/>
      <c r="S97" s="85"/>
      <c r="T97" s="86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T97" s="18" t="s">
        <v>348</v>
      </c>
      <c r="AU97" s="18" t="s">
        <v>241</v>
      </c>
    </row>
    <row r="98" s="13" customFormat="1">
      <c r="A98" s="13"/>
      <c r="B98" s="233"/>
      <c r="C98" s="234"/>
      <c r="D98" s="235" t="s">
        <v>350</v>
      </c>
      <c r="E98" s="236" t="s">
        <v>19</v>
      </c>
      <c r="F98" s="237" t="s">
        <v>866</v>
      </c>
      <c r="G98" s="234"/>
      <c r="H98" s="236" t="s">
        <v>19</v>
      </c>
      <c r="I98" s="238"/>
      <c r="J98" s="234"/>
      <c r="K98" s="234"/>
      <c r="L98" s="239"/>
      <c r="M98" s="240"/>
      <c r="N98" s="241"/>
      <c r="O98" s="241"/>
      <c r="P98" s="241"/>
      <c r="Q98" s="241"/>
      <c r="R98" s="241"/>
      <c r="S98" s="241"/>
      <c r="T98" s="24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3" t="s">
        <v>350</v>
      </c>
      <c r="AU98" s="243" t="s">
        <v>241</v>
      </c>
      <c r="AV98" s="13" t="s">
        <v>79</v>
      </c>
      <c r="AW98" s="13" t="s">
        <v>33</v>
      </c>
      <c r="AX98" s="13" t="s">
        <v>72</v>
      </c>
      <c r="AY98" s="243" t="s">
        <v>338</v>
      </c>
    </row>
    <row r="99" s="14" customFormat="1">
      <c r="A99" s="14"/>
      <c r="B99" s="244"/>
      <c r="C99" s="245"/>
      <c r="D99" s="235" t="s">
        <v>350</v>
      </c>
      <c r="E99" s="246" t="s">
        <v>849</v>
      </c>
      <c r="F99" s="247" t="s">
        <v>867</v>
      </c>
      <c r="G99" s="245"/>
      <c r="H99" s="248">
        <v>8.75</v>
      </c>
      <c r="I99" s="249"/>
      <c r="J99" s="245"/>
      <c r="K99" s="245"/>
      <c r="L99" s="250"/>
      <c r="M99" s="251"/>
      <c r="N99" s="252"/>
      <c r="O99" s="252"/>
      <c r="P99" s="252"/>
      <c r="Q99" s="252"/>
      <c r="R99" s="252"/>
      <c r="S99" s="252"/>
      <c r="T99" s="25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4" t="s">
        <v>350</v>
      </c>
      <c r="AU99" s="254" t="s">
        <v>241</v>
      </c>
      <c r="AV99" s="14" t="s">
        <v>81</v>
      </c>
      <c r="AW99" s="14" t="s">
        <v>33</v>
      </c>
      <c r="AX99" s="14" t="s">
        <v>72</v>
      </c>
      <c r="AY99" s="254" t="s">
        <v>338</v>
      </c>
    </row>
    <row r="100" s="13" customFormat="1">
      <c r="A100" s="13"/>
      <c r="B100" s="233"/>
      <c r="C100" s="234"/>
      <c r="D100" s="235" t="s">
        <v>350</v>
      </c>
      <c r="E100" s="236" t="s">
        <v>19</v>
      </c>
      <c r="F100" s="237" t="s">
        <v>868</v>
      </c>
      <c r="G100" s="234"/>
      <c r="H100" s="236" t="s">
        <v>19</v>
      </c>
      <c r="I100" s="238"/>
      <c r="J100" s="234"/>
      <c r="K100" s="234"/>
      <c r="L100" s="239"/>
      <c r="M100" s="240"/>
      <c r="N100" s="241"/>
      <c r="O100" s="241"/>
      <c r="P100" s="241"/>
      <c r="Q100" s="241"/>
      <c r="R100" s="241"/>
      <c r="S100" s="241"/>
      <c r="T100" s="242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3" t="s">
        <v>350</v>
      </c>
      <c r="AU100" s="243" t="s">
        <v>241</v>
      </c>
      <c r="AV100" s="13" t="s">
        <v>79</v>
      </c>
      <c r="AW100" s="13" t="s">
        <v>33</v>
      </c>
      <c r="AX100" s="13" t="s">
        <v>72</v>
      </c>
      <c r="AY100" s="243" t="s">
        <v>338</v>
      </c>
    </row>
    <row r="101" s="14" customFormat="1">
      <c r="A101" s="14"/>
      <c r="B101" s="244"/>
      <c r="C101" s="245"/>
      <c r="D101" s="235" t="s">
        <v>350</v>
      </c>
      <c r="E101" s="246" t="s">
        <v>857</v>
      </c>
      <c r="F101" s="247" t="s">
        <v>869</v>
      </c>
      <c r="G101" s="245"/>
      <c r="H101" s="248">
        <v>12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350</v>
      </c>
      <c r="AU101" s="254" t="s">
        <v>241</v>
      </c>
      <c r="AV101" s="14" t="s">
        <v>81</v>
      </c>
      <c r="AW101" s="14" t="s">
        <v>33</v>
      </c>
      <c r="AX101" s="14" t="s">
        <v>72</v>
      </c>
      <c r="AY101" s="254" t="s">
        <v>338</v>
      </c>
    </row>
    <row r="102" s="13" customFormat="1">
      <c r="A102" s="13"/>
      <c r="B102" s="233"/>
      <c r="C102" s="234"/>
      <c r="D102" s="235" t="s">
        <v>350</v>
      </c>
      <c r="E102" s="236" t="s">
        <v>19</v>
      </c>
      <c r="F102" s="237" t="s">
        <v>870</v>
      </c>
      <c r="G102" s="234"/>
      <c r="H102" s="236" t="s">
        <v>19</v>
      </c>
      <c r="I102" s="238"/>
      <c r="J102" s="234"/>
      <c r="K102" s="234"/>
      <c r="L102" s="239"/>
      <c r="M102" s="240"/>
      <c r="N102" s="241"/>
      <c r="O102" s="241"/>
      <c r="P102" s="241"/>
      <c r="Q102" s="241"/>
      <c r="R102" s="241"/>
      <c r="S102" s="241"/>
      <c r="T102" s="242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3" t="s">
        <v>350</v>
      </c>
      <c r="AU102" s="243" t="s">
        <v>241</v>
      </c>
      <c r="AV102" s="13" t="s">
        <v>79</v>
      </c>
      <c r="AW102" s="13" t="s">
        <v>33</v>
      </c>
      <c r="AX102" s="13" t="s">
        <v>72</v>
      </c>
      <c r="AY102" s="243" t="s">
        <v>338</v>
      </c>
    </row>
    <row r="103" s="14" customFormat="1">
      <c r="A103" s="14"/>
      <c r="B103" s="244"/>
      <c r="C103" s="245"/>
      <c r="D103" s="235" t="s">
        <v>350</v>
      </c>
      <c r="E103" s="246" t="s">
        <v>851</v>
      </c>
      <c r="F103" s="247" t="s">
        <v>915</v>
      </c>
      <c r="G103" s="245"/>
      <c r="H103" s="248">
        <v>2.7999999999999998</v>
      </c>
      <c r="I103" s="249"/>
      <c r="J103" s="245"/>
      <c r="K103" s="245"/>
      <c r="L103" s="250"/>
      <c r="M103" s="251"/>
      <c r="N103" s="252"/>
      <c r="O103" s="252"/>
      <c r="P103" s="252"/>
      <c r="Q103" s="252"/>
      <c r="R103" s="252"/>
      <c r="S103" s="252"/>
      <c r="T103" s="25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4" t="s">
        <v>350</v>
      </c>
      <c r="AU103" s="254" t="s">
        <v>241</v>
      </c>
      <c r="AV103" s="14" t="s">
        <v>81</v>
      </c>
      <c r="AW103" s="14" t="s">
        <v>33</v>
      </c>
      <c r="AX103" s="14" t="s">
        <v>72</v>
      </c>
      <c r="AY103" s="254" t="s">
        <v>338</v>
      </c>
    </row>
    <row r="104" s="13" customFormat="1">
      <c r="A104" s="13"/>
      <c r="B104" s="233"/>
      <c r="C104" s="234"/>
      <c r="D104" s="235" t="s">
        <v>350</v>
      </c>
      <c r="E104" s="236" t="s">
        <v>19</v>
      </c>
      <c r="F104" s="237" t="s">
        <v>871</v>
      </c>
      <c r="G104" s="234"/>
      <c r="H104" s="236" t="s">
        <v>19</v>
      </c>
      <c r="I104" s="238"/>
      <c r="J104" s="234"/>
      <c r="K104" s="234"/>
      <c r="L104" s="239"/>
      <c r="M104" s="240"/>
      <c r="N104" s="241"/>
      <c r="O104" s="241"/>
      <c r="P104" s="241"/>
      <c r="Q104" s="241"/>
      <c r="R104" s="241"/>
      <c r="S104" s="241"/>
      <c r="T104" s="242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3" t="s">
        <v>350</v>
      </c>
      <c r="AU104" s="243" t="s">
        <v>241</v>
      </c>
      <c r="AV104" s="13" t="s">
        <v>79</v>
      </c>
      <c r="AW104" s="13" t="s">
        <v>33</v>
      </c>
      <c r="AX104" s="13" t="s">
        <v>72</v>
      </c>
      <c r="AY104" s="243" t="s">
        <v>338</v>
      </c>
    </row>
    <row r="105" s="14" customFormat="1">
      <c r="A105" s="14"/>
      <c r="B105" s="244"/>
      <c r="C105" s="245"/>
      <c r="D105" s="235" t="s">
        <v>350</v>
      </c>
      <c r="E105" s="246" t="s">
        <v>853</v>
      </c>
      <c r="F105" s="247" t="s">
        <v>910</v>
      </c>
      <c r="G105" s="245"/>
      <c r="H105" s="248">
        <v>2.8100000000000001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350</v>
      </c>
      <c r="AU105" s="254" t="s">
        <v>241</v>
      </c>
      <c r="AV105" s="14" t="s">
        <v>81</v>
      </c>
      <c r="AW105" s="14" t="s">
        <v>33</v>
      </c>
      <c r="AX105" s="14" t="s">
        <v>72</v>
      </c>
      <c r="AY105" s="254" t="s">
        <v>338</v>
      </c>
    </row>
    <row r="106" s="13" customFormat="1">
      <c r="A106" s="13"/>
      <c r="B106" s="233"/>
      <c r="C106" s="234"/>
      <c r="D106" s="235" t="s">
        <v>350</v>
      </c>
      <c r="E106" s="236" t="s">
        <v>19</v>
      </c>
      <c r="F106" s="237" t="s">
        <v>878</v>
      </c>
      <c r="G106" s="234"/>
      <c r="H106" s="236" t="s">
        <v>19</v>
      </c>
      <c r="I106" s="238"/>
      <c r="J106" s="234"/>
      <c r="K106" s="234"/>
      <c r="L106" s="239"/>
      <c r="M106" s="240"/>
      <c r="N106" s="241"/>
      <c r="O106" s="241"/>
      <c r="P106" s="241"/>
      <c r="Q106" s="241"/>
      <c r="R106" s="241"/>
      <c r="S106" s="241"/>
      <c r="T106" s="242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3" t="s">
        <v>350</v>
      </c>
      <c r="AU106" s="243" t="s">
        <v>241</v>
      </c>
      <c r="AV106" s="13" t="s">
        <v>79</v>
      </c>
      <c r="AW106" s="13" t="s">
        <v>33</v>
      </c>
      <c r="AX106" s="13" t="s">
        <v>72</v>
      </c>
      <c r="AY106" s="243" t="s">
        <v>338</v>
      </c>
    </row>
    <row r="107" s="14" customFormat="1">
      <c r="A107" s="14"/>
      <c r="B107" s="244"/>
      <c r="C107" s="245"/>
      <c r="D107" s="235" t="s">
        <v>350</v>
      </c>
      <c r="E107" s="246" t="s">
        <v>879</v>
      </c>
      <c r="F107" s="247" t="s">
        <v>430</v>
      </c>
      <c r="G107" s="245"/>
      <c r="H107" s="248">
        <v>10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350</v>
      </c>
      <c r="AU107" s="254" t="s">
        <v>241</v>
      </c>
      <c r="AV107" s="14" t="s">
        <v>81</v>
      </c>
      <c r="AW107" s="14" t="s">
        <v>33</v>
      </c>
      <c r="AX107" s="14" t="s">
        <v>72</v>
      </c>
      <c r="AY107" s="254" t="s">
        <v>338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880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5" customFormat="1">
      <c r="A109" s="15"/>
      <c r="B109" s="255"/>
      <c r="C109" s="256"/>
      <c r="D109" s="235" t="s">
        <v>350</v>
      </c>
      <c r="E109" s="257" t="s">
        <v>19</v>
      </c>
      <c r="F109" s="258" t="s">
        <v>363</v>
      </c>
      <c r="G109" s="256"/>
      <c r="H109" s="259">
        <v>36.359999999999999</v>
      </c>
      <c r="I109" s="260"/>
      <c r="J109" s="256"/>
      <c r="K109" s="256"/>
      <c r="L109" s="261"/>
      <c r="M109" s="262"/>
      <c r="N109" s="263"/>
      <c r="O109" s="263"/>
      <c r="P109" s="263"/>
      <c r="Q109" s="263"/>
      <c r="R109" s="263"/>
      <c r="S109" s="263"/>
      <c r="T109" s="264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T109" s="265" t="s">
        <v>350</v>
      </c>
      <c r="AU109" s="265" t="s">
        <v>241</v>
      </c>
      <c r="AV109" s="15" t="s">
        <v>231</v>
      </c>
      <c r="AW109" s="15" t="s">
        <v>33</v>
      </c>
      <c r="AX109" s="15" t="s">
        <v>72</v>
      </c>
      <c r="AY109" s="265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19</v>
      </c>
      <c r="F110" s="247" t="s">
        <v>872</v>
      </c>
      <c r="G110" s="245"/>
      <c r="H110" s="248">
        <v>24.5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19</v>
      </c>
      <c r="F111" s="247" t="s">
        <v>873</v>
      </c>
      <c r="G111" s="245"/>
      <c r="H111" s="248">
        <v>24.588000000000001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5" customFormat="1">
      <c r="A112" s="15"/>
      <c r="B112" s="255"/>
      <c r="C112" s="256"/>
      <c r="D112" s="235" t="s">
        <v>350</v>
      </c>
      <c r="E112" s="257" t="s">
        <v>855</v>
      </c>
      <c r="F112" s="258" t="s">
        <v>363</v>
      </c>
      <c r="G112" s="256"/>
      <c r="H112" s="259">
        <v>49.088000000000001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350</v>
      </c>
      <c r="AU112" s="265" t="s">
        <v>241</v>
      </c>
      <c r="AV112" s="15" t="s">
        <v>231</v>
      </c>
      <c r="AW112" s="15" t="s">
        <v>33</v>
      </c>
      <c r="AX112" s="15" t="s">
        <v>79</v>
      </c>
      <c r="AY112" s="265" t="s">
        <v>338</v>
      </c>
    </row>
    <row r="113" s="12" customFormat="1" ht="20.88" customHeight="1">
      <c r="A113" s="12"/>
      <c r="B113" s="199"/>
      <c r="C113" s="200"/>
      <c r="D113" s="201" t="s">
        <v>71</v>
      </c>
      <c r="E113" s="213" t="s">
        <v>454</v>
      </c>
      <c r="F113" s="213" t="s">
        <v>874</v>
      </c>
      <c r="G113" s="200"/>
      <c r="H113" s="200"/>
      <c r="I113" s="203"/>
      <c r="J113" s="214">
        <f>BK113</f>
        <v>0</v>
      </c>
      <c r="K113" s="200"/>
      <c r="L113" s="205"/>
      <c r="M113" s="206"/>
      <c r="N113" s="207"/>
      <c r="O113" s="207"/>
      <c r="P113" s="208">
        <f>SUM(P114:P118)</f>
        <v>0</v>
      </c>
      <c r="Q113" s="207"/>
      <c r="R113" s="208">
        <f>SUM(R114:R118)</f>
        <v>0.17000000000000001</v>
      </c>
      <c r="S113" s="207"/>
      <c r="T113" s="209">
        <f>SUM(T114:T118)</f>
        <v>0</v>
      </c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R113" s="210" t="s">
        <v>79</v>
      </c>
      <c r="AT113" s="211" t="s">
        <v>71</v>
      </c>
      <c r="AU113" s="211" t="s">
        <v>81</v>
      </c>
      <c r="AY113" s="210" t="s">
        <v>338</v>
      </c>
      <c r="BK113" s="212">
        <f>SUM(BK114:BK118)</f>
        <v>0</v>
      </c>
    </row>
    <row r="114" s="2" customFormat="1" ht="44.25" customHeight="1">
      <c r="A114" s="39"/>
      <c r="B114" s="40"/>
      <c r="C114" s="215" t="s">
        <v>81</v>
      </c>
      <c r="D114" s="215" t="s">
        <v>342</v>
      </c>
      <c r="E114" s="216" t="s">
        <v>901</v>
      </c>
      <c r="F114" s="217" t="s">
        <v>902</v>
      </c>
      <c r="G114" s="218" t="s">
        <v>572</v>
      </c>
      <c r="H114" s="219">
        <v>10</v>
      </c>
      <c r="I114" s="220"/>
      <c r="J114" s="221">
        <f>ROUND(I114*H114,2)</f>
        <v>0</v>
      </c>
      <c r="K114" s="217" t="s">
        <v>346</v>
      </c>
      <c r="L114" s="45"/>
      <c r="M114" s="222" t="s">
        <v>19</v>
      </c>
      <c r="N114" s="223" t="s">
        <v>43</v>
      </c>
      <c r="O114" s="85"/>
      <c r="P114" s="224">
        <f>O114*H114</f>
        <v>0</v>
      </c>
      <c r="Q114" s="224">
        <v>0.017000000000000001</v>
      </c>
      <c r="R114" s="224">
        <f>Q114*H114</f>
        <v>0.17000000000000001</v>
      </c>
      <c r="S114" s="224">
        <v>0</v>
      </c>
      <c r="T114" s="225">
        <f>S114*H114</f>
        <v>0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R114" s="226" t="s">
        <v>231</v>
      </c>
      <c r="AT114" s="226" t="s">
        <v>342</v>
      </c>
      <c r="AU114" s="226" t="s">
        <v>241</v>
      </c>
      <c r="AY114" s="18" t="s">
        <v>338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18" t="s">
        <v>79</v>
      </c>
      <c r="BK114" s="227">
        <f>ROUND(I114*H114,2)</f>
        <v>0</v>
      </c>
      <c r="BL114" s="18" t="s">
        <v>231</v>
      </c>
      <c r="BM114" s="226" t="s">
        <v>916</v>
      </c>
    </row>
    <row r="115" s="2" customFormat="1">
      <c r="A115" s="39"/>
      <c r="B115" s="40"/>
      <c r="C115" s="41"/>
      <c r="D115" s="228" t="s">
        <v>348</v>
      </c>
      <c r="E115" s="41"/>
      <c r="F115" s="229" t="s">
        <v>904</v>
      </c>
      <c r="G115" s="41"/>
      <c r="H115" s="41"/>
      <c r="I115" s="230"/>
      <c r="J115" s="41"/>
      <c r="K115" s="41"/>
      <c r="L115" s="45"/>
      <c r="M115" s="231"/>
      <c r="N115" s="232"/>
      <c r="O115" s="85"/>
      <c r="P115" s="85"/>
      <c r="Q115" s="85"/>
      <c r="R115" s="85"/>
      <c r="S115" s="85"/>
      <c r="T115" s="86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T115" s="18" t="s">
        <v>348</v>
      </c>
      <c r="AU115" s="18" t="s">
        <v>241</v>
      </c>
    </row>
    <row r="116" s="14" customFormat="1">
      <c r="A116" s="14"/>
      <c r="B116" s="244"/>
      <c r="C116" s="245"/>
      <c r="D116" s="235" t="s">
        <v>350</v>
      </c>
      <c r="E116" s="246" t="s">
        <v>19</v>
      </c>
      <c r="F116" s="247" t="s">
        <v>879</v>
      </c>
      <c r="G116" s="245"/>
      <c r="H116" s="248">
        <v>10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350</v>
      </c>
      <c r="AU116" s="254" t="s">
        <v>241</v>
      </c>
      <c r="AV116" s="14" t="s">
        <v>81</v>
      </c>
      <c r="AW116" s="14" t="s">
        <v>33</v>
      </c>
      <c r="AX116" s="14" t="s">
        <v>72</v>
      </c>
      <c r="AY116" s="254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19</v>
      </c>
      <c r="F117" s="247" t="s">
        <v>881</v>
      </c>
      <c r="G117" s="245"/>
      <c r="H117" s="248">
        <v>0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5" customFormat="1">
      <c r="A118" s="15"/>
      <c r="B118" s="255"/>
      <c r="C118" s="256"/>
      <c r="D118" s="235" t="s">
        <v>350</v>
      </c>
      <c r="E118" s="257" t="s">
        <v>19</v>
      </c>
      <c r="F118" s="258" t="s">
        <v>363</v>
      </c>
      <c r="G118" s="256"/>
      <c r="H118" s="259">
        <v>10</v>
      </c>
      <c r="I118" s="260"/>
      <c r="J118" s="256"/>
      <c r="K118" s="256"/>
      <c r="L118" s="261"/>
      <c r="M118" s="262"/>
      <c r="N118" s="263"/>
      <c r="O118" s="263"/>
      <c r="P118" s="263"/>
      <c r="Q118" s="263"/>
      <c r="R118" s="263"/>
      <c r="S118" s="263"/>
      <c r="T118" s="264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5" t="s">
        <v>350</v>
      </c>
      <c r="AU118" s="265" t="s">
        <v>241</v>
      </c>
      <c r="AV118" s="15" t="s">
        <v>231</v>
      </c>
      <c r="AW118" s="15" t="s">
        <v>33</v>
      </c>
      <c r="AX118" s="15" t="s">
        <v>79</v>
      </c>
      <c r="AY118" s="265" t="s">
        <v>338</v>
      </c>
    </row>
    <row r="119" s="12" customFormat="1" ht="20.88" customHeight="1">
      <c r="A119" s="12"/>
      <c r="B119" s="199"/>
      <c r="C119" s="200"/>
      <c r="D119" s="201" t="s">
        <v>71</v>
      </c>
      <c r="E119" s="213" t="s">
        <v>423</v>
      </c>
      <c r="F119" s="213" t="s">
        <v>424</v>
      </c>
      <c r="G119" s="200"/>
      <c r="H119" s="200"/>
      <c r="I119" s="203"/>
      <c r="J119" s="214">
        <f>BK119</f>
        <v>0</v>
      </c>
      <c r="K119" s="200"/>
      <c r="L119" s="205"/>
      <c r="M119" s="206"/>
      <c r="N119" s="207"/>
      <c r="O119" s="207"/>
      <c r="P119" s="208">
        <f>SUM(P120:P127)</f>
        <v>0</v>
      </c>
      <c r="Q119" s="207"/>
      <c r="R119" s="208">
        <f>SUM(R120:R127)</f>
        <v>0.043084799999999999</v>
      </c>
      <c r="S119" s="207"/>
      <c r="T119" s="209">
        <f>SUM(T120:T127)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0" t="s">
        <v>79</v>
      </c>
      <c r="AT119" s="211" t="s">
        <v>71</v>
      </c>
      <c r="AU119" s="211" t="s">
        <v>81</v>
      </c>
      <c r="AY119" s="210" t="s">
        <v>338</v>
      </c>
      <c r="BK119" s="212">
        <f>SUM(BK120:BK127)</f>
        <v>0</v>
      </c>
    </row>
    <row r="120" s="2" customFormat="1" ht="37.8" customHeight="1">
      <c r="A120" s="39"/>
      <c r="B120" s="40"/>
      <c r="C120" s="215" t="s">
        <v>241</v>
      </c>
      <c r="D120" s="215" t="s">
        <v>342</v>
      </c>
      <c r="E120" s="216" t="s">
        <v>882</v>
      </c>
      <c r="F120" s="217" t="s">
        <v>883</v>
      </c>
      <c r="G120" s="218" t="s">
        <v>345</v>
      </c>
      <c r="H120" s="219">
        <v>67.319999999999993</v>
      </c>
      <c r="I120" s="220"/>
      <c r="J120" s="221">
        <f>ROUND(I120*H120,2)</f>
        <v>0</v>
      </c>
      <c r="K120" s="217" t="s">
        <v>346</v>
      </c>
      <c r="L120" s="45"/>
      <c r="M120" s="222" t="s">
        <v>19</v>
      </c>
      <c r="N120" s="223" t="s">
        <v>43</v>
      </c>
      <c r="O120" s="85"/>
      <c r="P120" s="224">
        <f>O120*H120</f>
        <v>0</v>
      </c>
      <c r="Q120" s="224">
        <v>0.00064000000000000005</v>
      </c>
      <c r="R120" s="224">
        <f>Q120*H120</f>
        <v>0.043084799999999999</v>
      </c>
      <c r="S120" s="224">
        <v>0</v>
      </c>
      <c r="T120" s="225">
        <f>S120*H120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R120" s="226" t="s">
        <v>231</v>
      </c>
      <c r="AT120" s="226" t="s">
        <v>342</v>
      </c>
      <c r="AU120" s="226" t="s">
        <v>241</v>
      </c>
      <c r="AY120" s="18" t="s">
        <v>338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18" t="s">
        <v>79</v>
      </c>
      <c r="BK120" s="227">
        <f>ROUND(I120*H120,2)</f>
        <v>0</v>
      </c>
      <c r="BL120" s="18" t="s">
        <v>231</v>
      </c>
      <c r="BM120" s="226" t="s">
        <v>917</v>
      </c>
    </row>
    <row r="121" s="2" customFormat="1">
      <c r="A121" s="39"/>
      <c r="B121" s="40"/>
      <c r="C121" s="41"/>
      <c r="D121" s="228" t="s">
        <v>348</v>
      </c>
      <c r="E121" s="41"/>
      <c r="F121" s="229" t="s">
        <v>885</v>
      </c>
      <c r="G121" s="41"/>
      <c r="H121" s="41"/>
      <c r="I121" s="230"/>
      <c r="J121" s="41"/>
      <c r="K121" s="41"/>
      <c r="L121" s="45"/>
      <c r="M121" s="231"/>
      <c r="N121" s="232"/>
      <c r="O121" s="85"/>
      <c r="P121" s="85"/>
      <c r="Q121" s="85"/>
      <c r="R121" s="85"/>
      <c r="S121" s="85"/>
      <c r="T121" s="86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348</v>
      </c>
      <c r="AU121" s="18" t="s">
        <v>241</v>
      </c>
    </row>
    <row r="122" s="14" customFormat="1">
      <c r="A122" s="14"/>
      <c r="B122" s="244"/>
      <c r="C122" s="245"/>
      <c r="D122" s="235" t="s">
        <v>350</v>
      </c>
      <c r="E122" s="246" t="s">
        <v>19</v>
      </c>
      <c r="F122" s="247" t="s">
        <v>886</v>
      </c>
      <c r="G122" s="245"/>
      <c r="H122" s="248">
        <v>33.600000000000001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19</v>
      </c>
      <c r="F123" s="247" t="s">
        <v>887</v>
      </c>
      <c r="G123" s="245"/>
      <c r="H123" s="248">
        <v>33.719999999999999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5" customFormat="1">
      <c r="A124" s="15"/>
      <c r="B124" s="255"/>
      <c r="C124" s="256"/>
      <c r="D124" s="235" t="s">
        <v>350</v>
      </c>
      <c r="E124" s="257" t="s">
        <v>858</v>
      </c>
      <c r="F124" s="258" t="s">
        <v>363</v>
      </c>
      <c r="G124" s="256"/>
      <c r="H124" s="259">
        <v>67.319999999999993</v>
      </c>
      <c r="I124" s="260"/>
      <c r="J124" s="256"/>
      <c r="K124" s="256"/>
      <c r="L124" s="261"/>
      <c r="M124" s="262"/>
      <c r="N124" s="263"/>
      <c r="O124" s="263"/>
      <c r="P124" s="263"/>
      <c r="Q124" s="263"/>
      <c r="R124" s="263"/>
      <c r="S124" s="263"/>
      <c r="T124" s="264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5" t="s">
        <v>350</v>
      </c>
      <c r="AU124" s="265" t="s">
        <v>241</v>
      </c>
      <c r="AV124" s="15" t="s">
        <v>231</v>
      </c>
      <c r="AW124" s="15" t="s">
        <v>33</v>
      </c>
      <c r="AX124" s="15" t="s">
        <v>79</v>
      </c>
      <c r="AY124" s="265" t="s">
        <v>338</v>
      </c>
    </row>
    <row r="125" s="2" customFormat="1" ht="37.8" customHeight="1">
      <c r="A125" s="39"/>
      <c r="B125" s="40"/>
      <c r="C125" s="215" t="s">
        <v>231</v>
      </c>
      <c r="D125" s="215" t="s">
        <v>342</v>
      </c>
      <c r="E125" s="216" t="s">
        <v>888</v>
      </c>
      <c r="F125" s="217" t="s">
        <v>889</v>
      </c>
      <c r="G125" s="218" t="s">
        <v>345</v>
      </c>
      <c r="H125" s="219">
        <v>67.319999999999993</v>
      </c>
      <c r="I125" s="220"/>
      <c r="J125" s="221">
        <f>ROUND(I125*H125,2)</f>
        <v>0</v>
      </c>
      <c r="K125" s="217" t="s">
        <v>346</v>
      </c>
      <c r="L125" s="45"/>
      <c r="M125" s="222" t="s">
        <v>19</v>
      </c>
      <c r="N125" s="223" t="s">
        <v>43</v>
      </c>
      <c r="O125" s="85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26" t="s">
        <v>231</v>
      </c>
      <c r="AT125" s="226" t="s">
        <v>342</v>
      </c>
      <c r="AU125" s="226" t="s">
        <v>241</v>
      </c>
      <c r="AY125" s="18" t="s">
        <v>338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8" t="s">
        <v>79</v>
      </c>
      <c r="BK125" s="227">
        <f>ROUND(I125*H125,2)</f>
        <v>0</v>
      </c>
      <c r="BL125" s="18" t="s">
        <v>231</v>
      </c>
      <c r="BM125" s="226" t="s">
        <v>918</v>
      </c>
    </row>
    <row r="126" s="2" customFormat="1">
      <c r="A126" s="39"/>
      <c r="B126" s="40"/>
      <c r="C126" s="41"/>
      <c r="D126" s="228" t="s">
        <v>348</v>
      </c>
      <c r="E126" s="41"/>
      <c r="F126" s="229" t="s">
        <v>891</v>
      </c>
      <c r="G126" s="41"/>
      <c r="H126" s="41"/>
      <c r="I126" s="230"/>
      <c r="J126" s="41"/>
      <c r="K126" s="41"/>
      <c r="L126" s="45"/>
      <c r="M126" s="231"/>
      <c r="N126" s="232"/>
      <c r="O126" s="85"/>
      <c r="P126" s="85"/>
      <c r="Q126" s="85"/>
      <c r="R126" s="85"/>
      <c r="S126" s="85"/>
      <c r="T126" s="86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348</v>
      </c>
      <c r="AU126" s="18" t="s">
        <v>241</v>
      </c>
    </row>
    <row r="127" s="14" customFormat="1">
      <c r="A127" s="14"/>
      <c r="B127" s="244"/>
      <c r="C127" s="245"/>
      <c r="D127" s="235" t="s">
        <v>350</v>
      </c>
      <c r="E127" s="246" t="s">
        <v>19</v>
      </c>
      <c r="F127" s="247" t="s">
        <v>858</v>
      </c>
      <c r="G127" s="245"/>
      <c r="H127" s="248">
        <v>67.319999999999993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350</v>
      </c>
      <c r="AU127" s="254" t="s">
        <v>241</v>
      </c>
      <c r="AV127" s="14" t="s">
        <v>81</v>
      </c>
      <c r="AW127" s="14" t="s">
        <v>33</v>
      </c>
      <c r="AX127" s="14" t="s">
        <v>79</v>
      </c>
      <c r="AY127" s="254" t="s">
        <v>338</v>
      </c>
    </row>
    <row r="128" s="12" customFormat="1" ht="20.88" customHeight="1">
      <c r="A128" s="12"/>
      <c r="B128" s="199"/>
      <c r="C128" s="200"/>
      <c r="D128" s="201" t="s">
        <v>71</v>
      </c>
      <c r="E128" s="213" t="s">
        <v>460</v>
      </c>
      <c r="F128" s="213" t="s">
        <v>461</v>
      </c>
      <c r="G128" s="200"/>
      <c r="H128" s="200"/>
      <c r="I128" s="203"/>
      <c r="J128" s="214">
        <f>BK128</f>
        <v>0</v>
      </c>
      <c r="K128" s="200"/>
      <c r="L128" s="205"/>
      <c r="M128" s="206"/>
      <c r="N128" s="207"/>
      <c r="O128" s="207"/>
      <c r="P128" s="208">
        <f>SUM(P129:P134)</f>
        <v>0</v>
      </c>
      <c r="Q128" s="207"/>
      <c r="R128" s="208">
        <f>SUM(R129:R134)</f>
        <v>0</v>
      </c>
      <c r="S128" s="207"/>
      <c r="T128" s="209">
        <f>SUM(T129:T134)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0" t="s">
        <v>79</v>
      </c>
      <c r="AT128" s="211" t="s">
        <v>71</v>
      </c>
      <c r="AU128" s="211" t="s">
        <v>81</v>
      </c>
      <c r="AY128" s="210" t="s">
        <v>338</v>
      </c>
      <c r="BK128" s="212">
        <f>SUM(BK129:BK134)</f>
        <v>0</v>
      </c>
    </row>
    <row r="129" s="2" customFormat="1" ht="44.25" customHeight="1">
      <c r="A129" s="39"/>
      <c r="B129" s="40"/>
      <c r="C129" s="215" t="s">
        <v>239</v>
      </c>
      <c r="D129" s="215" t="s">
        <v>342</v>
      </c>
      <c r="E129" s="216" t="s">
        <v>477</v>
      </c>
      <c r="F129" s="217" t="s">
        <v>478</v>
      </c>
      <c r="G129" s="218" t="s">
        <v>391</v>
      </c>
      <c r="H129" s="219">
        <v>49.088000000000001</v>
      </c>
      <c r="I129" s="220"/>
      <c r="J129" s="221">
        <f>ROUND(I129*H129,2)</f>
        <v>0</v>
      </c>
      <c r="K129" s="217" t="s">
        <v>346</v>
      </c>
      <c r="L129" s="45"/>
      <c r="M129" s="222" t="s">
        <v>19</v>
      </c>
      <c r="N129" s="223" t="s">
        <v>43</v>
      </c>
      <c r="O129" s="85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26" t="s">
        <v>231</v>
      </c>
      <c r="AT129" s="226" t="s">
        <v>342</v>
      </c>
      <c r="AU129" s="226" t="s">
        <v>241</v>
      </c>
      <c r="AY129" s="18" t="s">
        <v>338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8" t="s">
        <v>79</v>
      </c>
      <c r="BK129" s="227">
        <f>ROUND(I129*H129,2)</f>
        <v>0</v>
      </c>
      <c r="BL129" s="18" t="s">
        <v>231</v>
      </c>
      <c r="BM129" s="226" t="s">
        <v>919</v>
      </c>
    </row>
    <row r="130" s="2" customFormat="1">
      <c r="A130" s="39"/>
      <c r="B130" s="40"/>
      <c r="C130" s="41"/>
      <c r="D130" s="228" t="s">
        <v>348</v>
      </c>
      <c r="E130" s="41"/>
      <c r="F130" s="229" t="s">
        <v>480</v>
      </c>
      <c r="G130" s="41"/>
      <c r="H130" s="41"/>
      <c r="I130" s="230"/>
      <c r="J130" s="41"/>
      <c r="K130" s="41"/>
      <c r="L130" s="45"/>
      <c r="M130" s="231"/>
      <c r="N130" s="232"/>
      <c r="O130" s="85"/>
      <c r="P130" s="85"/>
      <c r="Q130" s="85"/>
      <c r="R130" s="85"/>
      <c r="S130" s="85"/>
      <c r="T130" s="86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348</v>
      </c>
      <c r="AU130" s="18" t="s">
        <v>241</v>
      </c>
    </row>
    <row r="131" s="14" customFormat="1">
      <c r="A131" s="14"/>
      <c r="B131" s="244"/>
      <c r="C131" s="245"/>
      <c r="D131" s="235" t="s">
        <v>350</v>
      </c>
      <c r="E131" s="246" t="s">
        <v>19</v>
      </c>
      <c r="F131" s="247" t="s">
        <v>221</v>
      </c>
      <c r="G131" s="245"/>
      <c r="H131" s="248">
        <v>0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350</v>
      </c>
      <c r="AU131" s="254" t="s">
        <v>241</v>
      </c>
      <c r="AV131" s="14" t="s">
        <v>81</v>
      </c>
      <c r="AW131" s="14" t="s">
        <v>33</v>
      </c>
      <c r="AX131" s="14" t="s">
        <v>72</v>
      </c>
      <c r="AY131" s="254" t="s">
        <v>338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225</v>
      </c>
      <c r="G132" s="245"/>
      <c r="H132" s="248">
        <v>0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855</v>
      </c>
      <c r="G133" s="245"/>
      <c r="H133" s="248">
        <v>49.088000000000001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72</v>
      </c>
      <c r="AY133" s="254" t="s">
        <v>338</v>
      </c>
    </row>
    <row r="134" s="15" customFormat="1">
      <c r="A134" s="15"/>
      <c r="B134" s="255"/>
      <c r="C134" s="256"/>
      <c r="D134" s="235" t="s">
        <v>350</v>
      </c>
      <c r="E134" s="257" t="s">
        <v>19</v>
      </c>
      <c r="F134" s="258" t="s">
        <v>363</v>
      </c>
      <c r="G134" s="256"/>
      <c r="H134" s="259">
        <v>49.088000000000001</v>
      </c>
      <c r="I134" s="260"/>
      <c r="J134" s="256"/>
      <c r="K134" s="256"/>
      <c r="L134" s="261"/>
      <c r="M134" s="262"/>
      <c r="N134" s="263"/>
      <c r="O134" s="263"/>
      <c r="P134" s="263"/>
      <c r="Q134" s="263"/>
      <c r="R134" s="263"/>
      <c r="S134" s="263"/>
      <c r="T134" s="264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5" t="s">
        <v>350</v>
      </c>
      <c r="AU134" s="265" t="s">
        <v>241</v>
      </c>
      <c r="AV134" s="15" t="s">
        <v>231</v>
      </c>
      <c r="AW134" s="15" t="s">
        <v>33</v>
      </c>
      <c r="AX134" s="15" t="s">
        <v>79</v>
      </c>
      <c r="AY134" s="265" t="s">
        <v>338</v>
      </c>
    </row>
    <row r="135" s="12" customFormat="1" ht="22.8" customHeight="1">
      <c r="A135" s="12"/>
      <c r="B135" s="199"/>
      <c r="C135" s="200"/>
      <c r="D135" s="201" t="s">
        <v>71</v>
      </c>
      <c r="E135" s="213" t="s">
        <v>842</v>
      </c>
      <c r="F135" s="213" t="s">
        <v>843</v>
      </c>
      <c r="G135" s="200"/>
      <c r="H135" s="200"/>
      <c r="I135" s="203"/>
      <c r="J135" s="214">
        <f>BK135</f>
        <v>0</v>
      </c>
      <c r="K135" s="200"/>
      <c r="L135" s="205"/>
      <c r="M135" s="206"/>
      <c r="N135" s="207"/>
      <c r="O135" s="207"/>
      <c r="P135" s="208">
        <f>SUM(P136:P137)</f>
        <v>0</v>
      </c>
      <c r="Q135" s="207"/>
      <c r="R135" s="208">
        <f>SUM(R136:R137)</f>
        <v>0</v>
      </c>
      <c r="S135" s="207"/>
      <c r="T135" s="209">
        <f>SUM(T136:T137)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0" t="s">
        <v>79</v>
      </c>
      <c r="AT135" s="211" t="s">
        <v>71</v>
      </c>
      <c r="AU135" s="211" t="s">
        <v>79</v>
      </c>
      <c r="AY135" s="210" t="s">
        <v>338</v>
      </c>
      <c r="BK135" s="212">
        <f>SUM(BK136:BK137)</f>
        <v>0</v>
      </c>
    </row>
    <row r="136" s="2" customFormat="1" ht="49.05" customHeight="1">
      <c r="A136" s="39"/>
      <c r="B136" s="40"/>
      <c r="C136" s="215" t="s">
        <v>236</v>
      </c>
      <c r="D136" s="215" t="s">
        <v>342</v>
      </c>
      <c r="E136" s="216" t="s">
        <v>845</v>
      </c>
      <c r="F136" s="217" t="s">
        <v>846</v>
      </c>
      <c r="G136" s="218" t="s">
        <v>489</v>
      </c>
      <c r="H136" s="219">
        <v>0.213</v>
      </c>
      <c r="I136" s="220"/>
      <c r="J136" s="221">
        <f>ROUND(I136*H136,2)</f>
        <v>0</v>
      </c>
      <c r="K136" s="217" t="s">
        <v>346</v>
      </c>
      <c r="L136" s="45"/>
      <c r="M136" s="222" t="s">
        <v>19</v>
      </c>
      <c r="N136" s="223" t="s">
        <v>43</v>
      </c>
      <c r="O136" s="85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26" t="s">
        <v>231</v>
      </c>
      <c r="AT136" s="226" t="s">
        <v>342</v>
      </c>
      <c r="AU136" s="226" t="s">
        <v>81</v>
      </c>
      <c r="AY136" s="18" t="s">
        <v>338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18" t="s">
        <v>79</v>
      </c>
      <c r="BK136" s="227">
        <f>ROUND(I136*H136,2)</f>
        <v>0</v>
      </c>
      <c r="BL136" s="18" t="s">
        <v>231</v>
      </c>
      <c r="BM136" s="226" t="s">
        <v>920</v>
      </c>
    </row>
    <row r="137" s="2" customFormat="1">
      <c r="A137" s="39"/>
      <c r="B137" s="40"/>
      <c r="C137" s="41"/>
      <c r="D137" s="228" t="s">
        <v>348</v>
      </c>
      <c r="E137" s="41"/>
      <c r="F137" s="229" t="s">
        <v>848</v>
      </c>
      <c r="G137" s="41"/>
      <c r="H137" s="41"/>
      <c r="I137" s="230"/>
      <c r="J137" s="41"/>
      <c r="K137" s="41"/>
      <c r="L137" s="45"/>
      <c r="M137" s="288"/>
      <c r="N137" s="289"/>
      <c r="O137" s="290"/>
      <c r="P137" s="290"/>
      <c r="Q137" s="290"/>
      <c r="R137" s="290"/>
      <c r="S137" s="290"/>
      <c r="T137" s="291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348</v>
      </c>
      <c r="AU137" s="18" t="s">
        <v>81</v>
      </c>
    </row>
    <row r="138" s="2" customFormat="1" ht="6.96" customHeight="1">
      <c r="A138" s="39"/>
      <c r="B138" s="60"/>
      <c r="C138" s="61"/>
      <c r="D138" s="61"/>
      <c r="E138" s="61"/>
      <c r="F138" s="61"/>
      <c r="G138" s="61"/>
      <c r="H138" s="61"/>
      <c r="I138" s="61"/>
      <c r="J138" s="61"/>
      <c r="K138" s="61"/>
      <c r="L138" s="45"/>
      <c r="M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</row>
  </sheetData>
  <sheetProtection sheet="1" autoFilter="0" formatColumns="0" formatRows="0" objects="1" scenarios="1" spinCount="100000" saltValue="/BmLGb6uGslrjIuITF3jv4B4v05K0n1xxD60URsUQKUrc9Z5EHvJMM+475hRlIG6iuDaqxoqbxoxZPkxubyvqw==" hashValue="xhdNN0Bjqwq8jEmrho6cKvTFkxnBs0Lr9CQRr23So+14zo2h8RdMzrL4yzuY4RvBcam3wtAO6vhVdsjbPNBa5A==" algorithmName="SHA-512" password="CC35"/>
  <autoFilter ref="C91:K13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7" r:id="rId1" display="https://podminky.urs.cz/item/CS_URS_2025_02/131251201"/>
    <hyperlink ref="F115" r:id="rId2" display="https://podminky.urs.cz/item/CS_URS_2025_02/141721224"/>
    <hyperlink ref="F121" r:id="rId3" display="https://podminky.urs.cz/item/CS_URS_2025_02/151811133"/>
    <hyperlink ref="F126" r:id="rId4" display="https://podminky.urs.cz/item/CS_URS_2025_02/151811233"/>
    <hyperlink ref="F130" r:id="rId5" display="https://podminky.urs.cz/item/CS_URS_2025_02/174151101"/>
    <hyperlink ref="F137" r:id="rId6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7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98</v>
      </c>
      <c r="AZ2" s="139" t="s">
        <v>849</v>
      </c>
      <c r="BA2" s="139" t="s">
        <v>19</v>
      </c>
      <c r="BB2" s="139" t="s">
        <v>19</v>
      </c>
      <c r="BC2" s="139" t="s">
        <v>850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851</v>
      </c>
      <c r="BA3" s="139" t="s">
        <v>19</v>
      </c>
      <c r="BB3" s="139" t="s">
        <v>19</v>
      </c>
      <c r="BC3" s="139" t="s">
        <v>852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853</v>
      </c>
      <c r="BA4" s="139" t="s">
        <v>19</v>
      </c>
      <c r="BB4" s="139" t="s">
        <v>19</v>
      </c>
      <c r="BC4" s="139" t="s">
        <v>854</v>
      </c>
      <c r="BD4" s="139" t="s">
        <v>81</v>
      </c>
    </row>
    <row r="5" hidden="1" s="1" customFormat="1" ht="6.96" customHeight="1">
      <c r="B5" s="21"/>
      <c r="L5" s="21"/>
      <c r="AZ5" s="139" t="s">
        <v>858</v>
      </c>
      <c r="BA5" s="139" t="s">
        <v>19</v>
      </c>
      <c r="BB5" s="139" t="s">
        <v>19</v>
      </c>
      <c r="BC5" s="139" t="s">
        <v>859</v>
      </c>
      <c r="BD5" s="139" t="s">
        <v>81</v>
      </c>
    </row>
    <row r="6" hidden="1" s="1" customFormat="1" ht="12" customHeight="1">
      <c r="B6" s="21"/>
      <c r="D6" s="144" t="s">
        <v>16</v>
      </c>
      <c r="L6" s="21"/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</row>
    <row r="8" hidden="1" s="1" customFormat="1" ht="12" customHeight="1">
      <c r="B8" s="21"/>
      <c r="D8" s="144" t="s">
        <v>229</v>
      </c>
      <c r="L8" s="21"/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hidden="1" s="2" customFormat="1" ht="16.5" customHeight="1">
      <c r="A11" s="39"/>
      <c r="B11" s="45"/>
      <c r="C11" s="39"/>
      <c r="D11" s="39"/>
      <c r="E11" s="147" t="s">
        <v>921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ROUND((SUM(BE92:BE127)),  2)</f>
        <v>0</v>
      </c>
      <c r="G35" s="39"/>
      <c r="H35" s="39"/>
      <c r="I35" s="160">
        <v>0.20999999999999999</v>
      </c>
      <c r="J35" s="159">
        <f>ROUND(((SUM(BE92:BE127))*I35),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ROUND((SUM(BF92:BF127)),  2)</f>
        <v>0</v>
      </c>
      <c r="G36" s="39"/>
      <c r="H36" s="39"/>
      <c r="I36" s="160">
        <v>0.12</v>
      </c>
      <c r="J36" s="159">
        <f>ROUND(((SUM(BF92:BF127))*I36),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ROUND((SUM(BG92:BG127)),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ROUND((SUM(BH92:BH127)),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ROUND((SUM(BI92:BI127)),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Protlak A-VT1 - Přechod vodního toku - stoka A-VT1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309</v>
      </c>
      <c r="E66" s="185"/>
      <c r="F66" s="185"/>
      <c r="G66" s="185"/>
      <c r="H66" s="185"/>
      <c r="I66" s="185"/>
      <c r="J66" s="186">
        <f>J95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861</v>
      </c>
      <c r="E67" s="185"/>
      <c r="F67" s="185"/>
      <c r="G67" s="185"/>
      <c r="H67" s="185"/>
      <c r="I67" s="185"/>
      <c r="J67" s="186">
        <f>J113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310</v>
      </c>
      <c r="E68" s="185"/>
      <c r="F68" s="185"/>
      <c r="G68" s="185"/>
      <c r="H68" s="185"/>
      <c r="I68" s="185"/>
      <c r="J68" s="186">
        <f>J116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312</v>
      </c>
      <c r="E69" s="185"/>
      <c r="F69" s="185"/>
      <c r="G69" s="185"/>
      <c r="H69" s="185"/>
      <c r="I69" s="185"/>
      <c r="J69" s="186">
        <f>J122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3"/>
      <c r="C70" s="126"/>
      <c r="D70" s="184" t="s">
        <v>322</v>
      </c>
      <c r="E70" s="185"/>
      <c r="F70" s="185"/>
      <c r="G70" s="185"/>
      <c r="H70" s="185"/>
      <c r="I70" s="185"/>
      <c r="J70" s="186">
        <f>J125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2" customFormat="1" ht="21.84" customHeight="1">
      <c r="A71" s="39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146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hidden="1" s="2" customFormat="1" ht="6.96" customHeight="1">
      <c r="A72" s="39"/>
      <c r="B72" s="60"/>
      <c r="C72" s="61"/>
      <c r="D72" s="61"/>
      <c r="E72" s="61"/>
      <c r="F72" s="61"/>
      <c r="G72" s="61"/>
      <c r="H72" s="61"/>
      <c r="I72" s="61"/>
      <c r="J72" s="61"/>
      <c r="K72" s="61"/>
      <c r="L72" s="146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hidden="1"/>
    <row r="74" hidden="1"/>
    <row r="75" hidden="1"/>
    <row r="76" s="2" customFormat="1" ht="6.96" customHeight="1">
      <c r="A76" s="39"/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24.96" customHeight="1">
      <c r="A77" s="39"/>
      <c r="B77" s="40"/>
      <c r="C77" s="24" t="s">
        <v>323</v>
      </c>
      <c r="D77" s="41"/>
      <c r="E77" s="41"/>
      <c r="F77" s="41"/>
      <c r="G77" s="41"/>
      <c r="H77" s="41"/>
      <c r="I77" s="41"/>
      <c r="J77" s="41"/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6.96" customHeight="1">
      <c r="A78" s="39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2" customHeight="1">
      <c r="A79" s="39"/>
      <c r="B79" s="40"/>
      <c r="C79" s="33" t="s">
        <v>16</v>
      </c>
      <c r="D79" s="41"/>
      <c r="E79" s="41"/>
      <c r="F79" s="41"/>
      <c r="G79" s="41"/>
      <c r="H79" s="41"/>
      <c r="I79" s="41"/>
      <c r="J79" s="41"/>
      <c r="K79" s="41"/>
      <c r="L79" s="146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6.5" customHeight="1">
      <c r="A80" s="39"/>
      <c r="B80" s="40"/>
      <c r="C80" s="41"/>
      <c r="D80" s="41"/>
      <c r="E80" s="172" t="str">
        <f>E7</f>
        <v>Odkanalizování obce Rtyně nad Bílinou – etapa 1</v>
      </c>
      <c r="F80" s="33"/>
      <c r="G80" s="33"/>
      <c r="H80" s="33"/>
      <c r="I80" s="41"/>
      <c r="J80" s="41"/>
      <c r="K80" s="41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1" customFormat="1" ht="12" customHeight="1">
      <c r="B81" s="22"/>
      <c r="C81" s="33" t="s">
        <v>229</v>
      </c>
      <c r="D81" s="23"/>
      <c r="E81" s="23"/>
      <c r="F81" s="23"/>
      <c r="G81" s="23"/>
      <c r="H81" s="23"/>
      <c r="I81" s="23"/>
      <c r="J81" s="23"/>
      <c r="K81" s="23"/>
      <c r="L81" s="21"/>
    </row>
    <row r="82" s="2" customFormat="1" ht="16.5" customHeight="1">
      <c r="A82" s="39"/>
      <c r="B82" s="40"/>
      <c r="C82" s="41"/>
      <c r="D82" s="41"/>
      <c r="E82" s="172" t="s">
        <v>232</v>
      </c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2" customHeight="1">
      <c r="A83" s="39"/>
      <c r="B83" s="40"/>
      <c r="C83" s="33" t="s">
        <v>234</v>
      </c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6.5" customHeight="1">
      <c r="A84" s="39"/>
      <c r="B84" s="40"/>
      <c r="C84" s="41"/>
      <c r="D84" s="41"/>
      <c r="E84" s="70" t="str">
        <f>E11</f>
        <v>Protlak A-VT1 - Přechod vodního toku - stoka A-VT1</v>
      </c>
      <c r="F84" s="41"/>
      <c r="G84" s="41"/>
      <c r="H84" s="41"/>
      <c r="I84" s="41"/>
      <c r="J84" s="41"/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21</v>
      </c>
      <c r="D86" s="41"/>
      <c r="E86" s="41"/>
      <c r="F86" s="28" t="str">
        <f>F14</f>
        <v>Rtyně nad Bílinou</v>
      </c>
      <c r="G86" s="41"/>
      <c r="H86" s="41"/>
      <c r="I86" s="33" t="s">
        <v>23</v>
      </c>
      <c r="J86" s="73" t="str">
        <f>IF(J14="","",J14)</f>
        <v>31. 7. 2025</v>
      </c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25.65" customHeight="1">
      <c r="A88" s="39"/>
      <c r="B88" s="40"/>
      <c r="C88" s="33" t="s">
        <v>25</v>
      </c>
      <c r="D88" s="41"/>
      <c r="E88" s="41"/>
      <c r="F88" s="28" t="str">
        <f>E17</f>
        <v xml:space="preserve">Obec Rtyně nad Bílinou </v>
      </c>
      <c r="G88" s="41"/>
      <c r="H88" s="41"/>
      <c r="I88" s="33" t="s">
        <v>31</v>
      </c>
      <c r="J88" s="37" t="str">
        <f>E23</f>
        <v xml:space="preserve">AQUECON a.s. – kancelář Praha </v>
      </c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5.15" customHeight="1">
      <c r="A89" s="39"/>
      <c r="B89" s="40"/>
      <c r="C89" s="33" t="s">
        <v>29</v>
      </c>
      <c r="D89" s="41"/>
      <c r="E89" s="41"/>
      <c r="F89" s="28" t="str">
        <f>IF(E20="","",E20)</f>
        <v>Vyplň údaj</v>
      </c>
      <c r="G89" s="41"/>
      <c r="H89" s="41"/>
      <c r="I89" s="33" t="s">
        <v>34</v>
      </c>
      <c r="J89" s="37" t="str">
        <f>E26</f>
        <v>QS-B s.r.o.</v>
      </c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0.32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1" customFormat="1" ht="29.28" customHeight="1">
      <c r="A91" s="188"/>
      <c r="B91" s="189"/>
      <c r="C91" s="190" t="s">
        <v>324</v>
      </c>
      <c r="D91" s="191" t="s">
        <v>57</v>
      </c>
      <c r="E91" s="191" t="s">
        <v>53</v>
      </c>
      <c r="F91" s="191" t="s">
        <v>54</v>
      </c>
      <c r="G91" s="191" t="s">
        <v>325</v>
      </c>
      <c r="H91" s="191" t="s">
        <v>326</v>
      </c>
      <c r="I91" s="191" t="s">
        <v>327</v>
      </c>
      <c r="J91" s="191" t="s">
        <v>303</v>
      </c>
      <c r="K91" s="192" t="s">
        <v>328</v>
      </c>
      <c r="L91" s="193"/>
      <c r="M91" s="93" t="s">
        <v>19</v>
      </c>
      <c r="N91" s="94" t="s">
        <v>42</v>
      </c>
      <c r="O91" s="94" t="s">
        <v>329</v>
      </c>
      <c r="P91" s="94" t="s">
        <v>330</v>
      </c>
      <c r="Q91" s="94" t="s">
        <v>331</v>
      </c>
      <c r="R91" s="94" t="s">
        <v>332</v>
      </c>
      <c r="S91" s="94" t="s">
        <v>333</v>
      </c>
      <c r="T91" s="95" t="s">
        <v>334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39"/>
      <c r="B92" s="40"/>
      <c r="C92" s="100" t="s">
        <v>335</v>
      </c>
      <c r="D92" s="41"/>
      <c r="E92" s="41"/>
      <c r="F92" s="41"/>
      <c r="G92" s="41"/>
      <c r="H92" s="41"/>
      <c r="I92" s="41"/>
      <c r="J92" s="194">
        <f>BK92</f>
        <v>0</v>
      </c>
      <c r="K92" s="41"/>
      <c r="L92" s="45"/>
      <c r="M92" s="96"/>
      <c r="N92" s="195"/>
      <c r="O92" s="97"/>
      <c r="P92" s="196">
        <f>P93</f>
        <v>0</v>
      </c>
      <c r="Q92" s="97"/>
      <c r="R92" s="196">
        <f>R93</f>
        <v>0.22099520000000003</v>
      </c>
      <c r="S92" s="97"/>
      <c r="T92" s="197">
        <f>T93</f>
        <v>0</v>
      </c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T92" s="18" t="s">
        <v>71</v>
      </c>
      <c r="AU92" s="18" t="s">
        <v>304</v>
      </c>
      <c r="BK92" s="198">
        <f>BK93</f>
        <v>0</v>
      </c>
    </row>
    <row r="93" s="12" customFormat="1" ht="25.92" customHeight="1">
      <c r="A93" s="12"/>
      <c r="B93" s="199"/>
      <c r="C93" s="200"/>
      <c r="D93" s="201" t="s">
        <v>71</v>
      </c>
      <c r="E93" s="202" t="s">
        <v>336</v>
      </c>
      <c r="F93" s="202" t="s">
        <v>337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P94+P125</f>
        <v>0</v>
      </c>
      <c r="Q93" s="207"/>
      <c r="R93" s="208">
        <f>R94+R125</f>
        <v>0.22099520000000003</v>
      </c>
      <c r="S93" s="207"/>
      <c r="T93" s="209">
        <f>T94+T125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79</v>
      </c>
      <c r="AT93" s="211" t="s">
        <v>71</v>
      </c>
      <c r="AU93" s="211" t="s">
        <v>72</v>
      </c>
      <c r="AY93" s="210" t="s">
        <v>338</v>
      </c>
      <c r="BK93" s="212">
        <f>BK94+BK125</f>
        <v>0</v>
      </c>
    </row>
    <row r="94" s="12" customFormat="1" ht="22.8" customHeight="1">
      <c r="A94" s="12"/>
      <c r="B94" s="199"/>
      <c r="C94" s="200"/>
      <c r="D94" s="201" t="s">
        <v>71</v>
      </c>
      <c r="E94" s="213" t="s">
        <v>79</v>
      </c>
      <c r="F94" s="213" t="s">
        <v>339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P95+P113+P116+P122</f>
        <v>0</v>
      </c>
      <c r="Q94" s="207"/>
      <c r="R94" s="208">
        <f>R95+R113+R116+R122</f>
        <v>0.22099520000000003</v>
      </c>
      <c r="S94" s="207"/>
      <c r="T94" s="209">
        <f>T95+T113+T116+T122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79</v>
      </c>
      <c r="AT94" s="211" t="s">
        <v>71</v>
      </c>
      <c r="AU94" s="211" t="s">
        <v>79</v>
      </c>
      <c r="AY94" s="210" t="s">
        <v>338</v>
      </c>
      <c r="BK94" s="212">
        <f>BK95+BK113+BK116+BK122</f>
        <v>0</v>
      </c>
    </row>
    <row r="95" s="12" customFormat="1" ht="20.88" customHeight="1">
      <c r="A95" s="12"/>
      <c r="B95" s="199"/>
      <c r="C95" s="200"/>
      <c r="D95" s="201" t="s">
        <v>71</v>
      </c>
      <c r="E95" s="213" t="s">
        <v>394</v>
      </c>
      <c r="F95" s="213" t="s">
        <v>395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SUM(P96:P112)</f>
        <v>0</v>
      </c>
      <c r="Q95" s="207"/>
      <c r="R95" s="208">
        <f>SUM(R96:R112)</f>
        <v>0</v>
      </c>
      <c r="S95" s="207"/>
      <c r="T95" s="209">
        <f>SUM(T96:T112)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79</v>
      </c>
      <c r="AT95" s="211" t="s">
        <v>71</v>
      </c>
      <c r="AU95" s="211" t="s">
        <v>81</v>
      </c>
      <c r="AY95" s="210" t="s">
        <v>338</v>
      </c>
      <c r="BK95" s="212">
        <f>SUM(BK96:BK112)</f>
        <v>0</v>
      </c>
    </row>
    <row r="96" s="2" customFormat="1" ht="44.25" customHeight="1">
      <c r="A96" s="39"/>
      <c r="B96" s="40"/>
      <c r="C96" s="215" t="s">
        <v>79</v>
      </c>
      <c r="D96" s="215" t="s">
        <v>342</v>
      </c>
      <c r="E96" s="216" t="s">
        <v>862</v>
      </c>
      <c r="F96" s="217" t="s">
        <v>863</v>
      </c>
      <c r="G96" s="218" t="s">
        <v>391</v>
      </c>
      <c r="H96" s="219">
        <v>58.100000000000001</v>
      </c>
      <c r="I96" s="220"/>
      <c r="J96" s="221">
        <f>ROUND(I96*H96,2)</f>
        <v>0</v>
      </c>
      <c r="K96" s="217" t="s">
        <v>346</v>
      </c>
      <c r="L96" s="45"/>
      <c r="M96" s="222" t="s">
        <v>19</v>
      </c>
      <c r="N96" s="223" t="s">
        <v>43</v>
      </c>
      <c r="O96" s="85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R96" s="226" t="s">
        <v>231</v>
      </c>
      <c r="AT96" s="226" t="s">
        <v>342</v>
      </c>
      <c r="AU96" s="226" t="s">
        <v>241</v>
      </c>
      <c r="AY96" s="18" t="s">
        <v>338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18" t="s">
        <v>79</v>
      </c>
      <c r="BK96" s="227">
        <f>ROUND(I96*H96,2)</f>
        <v>0</v>
      </c>
      <c r="BL96" s="18" t="s">
        <v>231</v>
      </c>
      <c r="BM96" s="226" t="s">
        <v>922</v>
      </c>
    </row>
    <row r="97" s="2" customFormat="1">
      <c r="A97" s="39"/>
      <c r="B97" s="40"/>
      <c r="C97" s="41"/>
      <c r="D97" s="228" t="s">
        <v>348</v>
      </c>
      <c r="E97" s="41"/>
      <c r="F97" s="229" t="s">
        <v>865</v>
      </c>
      <c r="G97" s="41"/>
      <c r="H97" s="41"/>
      <c r="I97" s="230"/>
      <c r="J97" s="41"/>
      <c r="K97" s="41"/>
      <c r="L97" s="45"/>
      <c r="M97" s="231"/>
      <c r="N97" s="232"/>
      <c r="O97" s="85"/>
      <c r="P97" s="85"/>
      <c r="Q97" s="85"/>
      <c r="R97" s="85"/>
      <c r="S97" s="85"/>
      <c r="T97" s="86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T97" s="18" t="s">
        <v>348</v>
      </c>
      <c r="AU97" s="18" t="s">
        <v>241</v>
      </c>
    </row>
    <row r="98" s="13" customFormat="1">
      <c r="A98" s="13"/>
      <c r="B98" s="233"/>
      <c r="C98" s="234"/>
      <c r="D98" s="235" t="s">
        <v>350</v>
      </c>
      <c r="E98" s="236" t="s">
        <v>19</v>
      </c>
      <c r="F98" s="237" t="s">
        <v>866</v>
      </c>
      <c r="G98" s="234"/>
      <c r="H98" s="236" t="s">
        <v>19</v>
      </c>
      <c r="I98" s="238"/>
      <c r="J98" s="234"/>
      <c r="K98" s="234"/>
      <c r="L98" s="239"/>
      <c r="M98" s="240"/>
      <c r="N98" s="241"/>
      <c r="O98" s="241"/>
      <c r="P98" s="241"/>
      <c r="Q98" s="241"/>
      <c r="R98" s="241"/>
      <c r="S98" s="241"/>
      <c r="T98" s="24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3" t="s">
        <v>350</v>
      </c>
      <c r="AU98" s="243" t="s">
        <v>241</v>
      </c>
      <c r="AV98" s="13" t="s">
        <v>79</v>
      </c>
      <c r="AW98" s="13" t="s">
        <v>33</v>
      </c>
      <c r="AX98" s="13" t="s">
        <v>72</v>
      </c>
      <c r="AY98" s="243" t="s">
        <v>338</v>
      </c>
    </row>
    <row r="99" s="14" customFormat="1">
      <c r="A99" s="14"/>
      <c r="B99" s="244"/>
      <c r="C99" s="245"/>
      <c r="D99" s="235" t="s">
        <v>350</v>
      </c>
      <c r="E99" s="246" t="s">
        <v>849</v>
      </c>
      <c r="F99" s="247" t="s">
        <v>867</v>
      </c>
      <c r="G99" s="245"/>
      <c r="H99" s="248">
        <v>8.75</v>
      </c>
      <c r="I99" s="249"/>
      <c r="J99" s="245"/>
      <c r="K99" s="245"/>
      <c r="L99" s="250"/>
      <c r="M99" s="251"/>
      <c r="N99" s="252"/>
      <c r="O99" s="252"/>
      <c r="P99" s="252"/>
      <c r="Q99" s="252"/>
      <c r="R99" s="252"/>
      <c r="S99" s="252"/>
      <c r="T99" s="25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4" t="s">
        <v>350</v>
      </c>
      <c r="AU99" s="254" t="s">
        <v>241</v>
      </c>
      <c r="AV99" s="14" t="s">
        <v>81</v>
      </c>
      <c r="AW99" s="14" t="s">
        <v>33</v>
      </c>
      <c r="AX99" s="14" t="s">
        <v>72</v>
      </c>
      <c r="AY99" s="254" t="s">
        <v>338</v>
      </c>
    </row>
    <row r="100" s="13" customFormat="1">
      <c r="A100" s="13"/>
      <c r="B100" s="233"/>
      <c r="C100" s="234"/>
      <c r="D100" s="235" t="s">
        <v>350</v>
      </c>
      <c r="E100" s="236" t="s">
        <v>19</v>
      </c>
      <c r="F100" s="237" t="s">
        <v>868</v>
      </c>
      <c r="G100" s="234"/>
      <c r="H100" s="236" t="s">
        <v>19</v>
      </c>
      <c r="I100" s="238"/>
      <c r="J100" s="234"/>
      <c r="K100" s="234"/>
      <c r="L100" s="239"/>
      <c r="M100" s="240"/>
      <c r="N100" s="241"/>
      <c r="O100" s="241"/>
      <c r="P100" s="241"/>
      <c r="Q100" s="241"/>
      <c r="R100" s="241"/>
      <c r="S100" s="241"/>
      <c r="T100" s="242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3" t="s">
        <v>350</v>
      </c>
      <c r="AU100" s="243" t="s">
        <v>241</v>
      </c>
      <c r="AV100" s="13" t="s">
        <v>79</v>
      </c>
      <c r="AW100" s="13" t="s">
        <v>33</v>
      </c>
      <c r="AX100" s="13" t="s">
        <v>72</v>
      </c>
      <c r="AY100" s="243" t="s">
        <v>338</v>
      </c>
    </row>
    <row r="101" s="14" customFormat="1">
      <c r="A101" s="14"/>
      <c r="B101" s="244"/>
      <c r="C101" s="245"/>
      <c r="D101" s="235" t="s">
        <v>350</v>
      </c>
      <c r="E101" s="246" t="s">
        <v>857</v>
      </c>
      <c r="F101" s="247" t="s">
        <v>869</v>
      </c>
      <c r="G101" s="245"/>
      <c r="H101" s="248">
        <v>12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350</v>
      </c>
      <c r="AU101" s="254" t="s">
        <v>241</v>
      </c>
      <c r="AV101" s="14" t="s">
        <v>81</v>
      </c>
      <c r="AW101" s="14" t="s">
        <v>33</v>
      </c>
      <c r="AX101" s="14" t="s">
        <v>72</v>
      </c>
      <c r="AY101" s="254" t="s">
        <v>338</v>
      </c>
    </row>
    <row r="102" s="13" customFormat="1">
      <c r="A102" s="13"/>
      <c r="B102" s="233"/>
      <c r="C102" s="234"/>
      <c r="D102" s="235" t="s">
        <v>350</v>
      </c>
      <c r="E102" s="236" t="s">
        <v>19</v>
      </c>
      <c r="F102" s="237" t="s">
        <v>870</v>
      </c>
      <c r="G102" s="234"/>
      <c r="H102" s="236" t="s">
        <v>19</v>
      </c>
      <c r="I102" s="238"/>
      <c r="J102" s="234"/>
      <c r="K102" s="234"/>
      <c r="L102" s="239"/>
      <c r="M102" s="240"/>
      <c r="N102" s="241"/>
      <c r="O102" s="241"/>
      <c r="P102" s="241"/>
      <c r="Q102" s="241"/>
      <c r="R102" s="241"/>
      <c r="S102" s="241"/>
      <c r="T102" s="242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3" t="s">
        <v>350</v>
      </c>
      <c r="AU102" s="243" t="s">
        <v>241</v>
      </c>
      <c r="AV102" s="13" t="s">
        <v>79</v>
      </c>
      <c r="AW102" s="13" t="s">
        <v>33</v>
      </c>
      <c r="AX102" s="13" t="s">
        <v>72</v>
      </c>
      <c r="AY102" s="243" t="s">
        <v>338</v>
      </c>
    </row>
    <row r="103" s="14" customFormat="1">
      <c r="A103" s="14"/>
      <c r="B103" s="244"/>
      <c r="C103" s="245"/>
      <c r="D103" s="235" t="s">
        <v>350</v>
      </c>
      <c r="E103" s="246" t="s">
        <v>851</v>
      </c>
      <c r="F103" s="247" t="s">
        <v>923</v>
      </c>
      <c r="G103" s="245"/>
      <c r="H103" s="248">
        <v>3.2400000000000002</v>
      </c>
      <c r="I103" s="249"/>
      <c r="J103" s="245"/>
      <c r="K103" s="245"/>
      <c r="L103" s="250"/>
      <c r="M103" s="251"/>
      <c r="N103" s="252"/>
      <c r="O103" s="252"/>
      <c r="P103" s="252"/>
      <c r="Q103" s="252"/>
      <c r="R103" s="252"/>
      <c r="S103" s="252"/>
      <c r="T103" s="25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4" t="s">
        <v>350</v>
      </c>
      <c r="AU103" s="254" t="s">
        <v>241</v>
      </c>
      <c r="AV103" s="14" t="s">
        <v>81</v>
      </c>
      <c r="AW103" s="14" t="s">
        <v>33</v>
      </c>
      <c r="AX103" s="14" t="s">
        <v>72</v>
      </c>
      <c r="AY103" s="254" t="s">
        <v>338</v>
      </c>
    </row>
    <row r="104" s="13" customFormat="1">
      <c r="A104" s="13"/>
      <c r="B104" s="233"/>
      <c r="C104" s="234"/>
      <c r="D104" s="235" t="s">
        <v>350</v>
      </c>
      <c r="E104" s="236" t="s">
        <v>19</v>
      </c>
      <c r="F104" s="237" t="s">
        <v>871</v>
      </c>
      <c r="G104" s="234"/>
      <c r="H104" s="236" t="s">
        <v>19</v>
      </c>
      <c r="I104" s="238"/>
      <c r="J104" s="234"/>
      <c r="K104" s="234"/>
      <c r="L104" s="239"/>
      <c r="M104" s="240"/>
      <c r="N104" s="241"/>
      <c r="O104" s="241"/>
      <c r="P104" s="241"/>
      <c r="Q104" s="241"/>
      <c r="R104" s="241"/>
      <c r="S104" s="241"/>
      <c r="T104" s="242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3" t="s">
        <v>350</v>
      </c>
      <c r="AU104" s="243" t="s">
        <v>241</v>
      </c>
      <c r="AV104" s="13" t="s">
        <v>79</v>
      </c>
      <c r="AW104" s="13" t="s">
        <v>33</v>
      </c>
      <c r="AX104" s="13" t="s">
        <v>72</v>
      </c>
      <c r="AY104" s="243" t="s">
        <v>338</v>
      </c>
    </row>
    <row r="105" s="14" customFormat="1">
      <c r="A105" s="14"/>
      <c r="B105" s="244"/>
      <c r="C105" s="245"/>
      <c r="D105" s="235" t="s">
        <v>350</v>
      </c>
      <c r="E105" s="246" t="s">
        <v>853</v>
      </c>
      <c r="F105" s="247" t="s">
        <v>924</v>
      </c>
      <c r="G105" s="245"/>
      <c r="H105" s="248">
        <v>3.3999999999999999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350</v>
      </c>
      <c r="AU105" s="254" t="s">
        <v>241</v>
      </c>
      <c r="AV105" s="14" t="s">
        <v>81</v>
      </c>
      <c r="AW105" s="14" t="s">
        <v>33</v>
      </c>
      <c r="AX105" s="14" t="s">
        <v>72</v>
      </c>
      <c r="AY105" s="254" t="s">
        <v>338</v>
      </c>
    </row>
    <row r="106" s="13" customFormat="1">
      <c r="A106" s="13"/>
      <c r="B106" s="233"/>
      <c r="C106" s="234"/>
      <c r="D106" s="235" t="s">
        <v>350</v>
      </c>
      <c r="E106" s="236" t="s">
        <v>19</v>
      </c>
      <c r="F106" s="237" t="s">
        <v>878</v>
      </c>
      <c r="G106" s="234"/>
      <c r="H106" s="236" t="s">
        <v>19</v>
      </c>
      <c r="I106" s="238"/>
      <c r="J106" s="234"/>
      <c r="K106" s="234"/>
      <c r="L106" s="239"/>
      <c r="M106" s="240"/>
      <c r="N106" s="241"/>
      <c r="O106" s="241"/>
      <c r="P106" s="241"/>
      <c r="Q106" s="241"/>
      <c r="R106" s="241"/>
      <c r="S106" s="241"/>
      <c r="T106" s="242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3" t="s">
        <v>350</v>
      </c>
      <c r="AU106" s="243" t="s">
        <v>241</v>
      </c>
      <c r="AV106" s="13" t="s">
        <v>79</v>
      </c>
      <c r="AW106" s="13" t="s">
        <v>33</v>
      </c>
      <c r="AX106" s="13" t="s">
        <v>72</v>
      </c>
      <c r="AY106" s="243" t="s">
        <v>338</v>
      </c>
    </row>
    <row r="107" s="14" customFormat="1">
      <c r="A107" s="14"/>
      <c r="B107" s="244"/>
      <c r="C107" s="245"/>
      <c r="D107" s="235" t="s">
        <v>350</v>
      </c>
      <c r="E107" s="246" t="s">
        <v>879</v>
      </c>
      <c r="F107" s="247" t="s">
        <v>430</v>
      </c>
      <c r="G107" s="245"/>
      <c r="H107" s="248">
        <v>10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350</v>
      </c>
      <c r="AU107" s="254" t="s">
        <v>241</v>
      </c>
      <c r="AV107" s="14" t="s">
        <v>81</v>
      </c>
      <c r="AW107" s="14" t="s">
        <v>33</v>
      </c>
      <c r="AX107" s="14" t="s">
        <v>72</v>
      </c>
      <c r="AY107" s="254" t="s">
        <v>338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880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5" customFormat="1">
      <c r="A109" s="15"/>
      <c r="B109" s="255"/>
      <c r="C109" s="256"/>
      <c r="D109" s="235" t="s">
        <v>350</v>
      </c>
      <c r="E109" s="257" t="s">
        <v>19</v>
      </c>
      <c r="F109" s="258" t="s">
        <v>363</v>
      </c>
      <c r="G109" s="256"/>
      <c r="H109" s="259">
        <v>37.390000000000001</v>
      </c>
      <c r="I109" s="260"/>
      <c r="J109" s="256"/>
      <c r="K109" s="256"/>
      <c r="L109" s="261"/>
      <c r="M109" s="262"/>
      <c r="N109" s="263"/>
      <c r="O109" s="263"/>
      <c r="P109" s="263"/>
      <c r="Q109" s="263"/>
      <c r="R109" s="263"/>
      <c r="S109" s="263"/>
      <c r="T109" s="264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T109" s="265" t="s">
        <v>350</v>
      </c>
      <c r="AU109" s="265" t="s">
        <v>241</v>
      </c>
      <c r="AV109" s="15" t="s">
        <v>231</v>
      </c>
      <c r="AW109" s="15" t="s">
        <v>33</v>
      </c>
      <c r="AX109" s="15" t="s">
        <v>72</v>
      </c>
      <c r="AY109" s="265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19</v>
      </c>
      <c r="F110" s="247" t="s">
        <v>872</v>
      </c>
      <c r="G110" s="245"/>
      <c r="H110" s="248">
        <v>28.350000000000001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19</v>
      </c>
      <c r="F111" s="247" t="s">
        <v>873</v>
      </c>
      <c r="G111" s="245"/>
      <c r="H111" s="248">
        <v>29.75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5" customFormat="1">
      <c r="A112" s="15"/>
      <c r="B112" s="255"/>
      <c r="C112" s="256"/>
      <c r="D112" s="235" t="s">
        <v>350</v>
      </c>
      <c r="E112" s="257" t="s">
        <v>855</v>
      </c>
      <c r="F112" s="258" t="s">
        <v>363</v>
      </c>
      <c r="G112" s="256"/>
      <c r="H112" s="259">
        <v>58.100000000000001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350</v>
      </c>
      <c r="AU112" s="265" t="s">
        <v>241</v>
      </c>
      <c r="AV112" s="15" t="s">
        <v>231</v>
      </c>
      <c r="AW112" s="15" t="s">
        <v>33</v>
      </c>
      <c r="AX112" s="15" t="s">
        <v>79</v>
      </c>
      <c r="AY112" s="265" t="s">
        <v>338</v>
      </c>
    </row>
    <row r="113" s="12" customFormat="1" ht="20.88" customHeight="1">
      <c r="A113" s="12"/>
      <c r="B113" s="199"/>
      <c r="C113" s="200"/>
      <c r="D113" s="201" t="s">
        <v>71</v>
      </c>
      <c r="E113" s="213" t="s">
        <v>454</v>
      </c>
      <c r="F113" s="213" t="s">
        <v>874</v>
      </c>
      <c r="G113" s="200"/>
      <c r="H113" s="200"/>
      <c r="I113" s="203"/>
      <c r="J113" s="214">
        <f>BK113</f>
        <v>0</v>
      </c>
      <c r="K113" s="200"/>
      <c r="L113" s="205"/>
      <c r="M113" s="206"/>
      <c r="N113" s="207"/>
      <c r="O113" s="207"/>
      <c r="P113" s="208">
        <f>SUM(P114:P115)</f>
        <v>0</v>
      </c>
      <c r="Q113" s="207"/>
      <c r="R113" s="208">
        <f>SUM(R114:R115)</f>
        <v>0.17000000000000001</v>
      </c>
      <c r="S113" s="207"/>
      <c r="T113" s="209">
        <f>SUM(T114:T115)</f>
        <v>0</v>
      </c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R113" s="210" t="s">
        <v>79</v>
      </c>
      <c r="AT113" s="211" t="s">
        <v>71</v>
      </c>
      <c r="AU113" s="211" t="s">
        <v>81</v>
      </c>
      <c r="AY113" s="210" t="s">
        <v>338</v>
      </c>
      <c r="BK113" s="212">
        <f>SUM(BK114:BK115)</f>
        <v>0</v>
      </c>
    </row>
    <row r="114" s="2" customFormat="1" ht="44.25" customHeight="1">
      <c r="A114" s="39"/>
      <c r="B114" s="40"/>
      <c r="C114" s="215" t="s">
        <v>81</v>
      </c>
      <c r="D114" s="215" t="s">
        <v>342</v>
      </c>
      <c r="E114" s="216" t="s">
        <v>901</v>
      </c>
      <c r="F114" s="217" t="s">
        <v>902</v>
      </c>
      <c r="G114" s="218" t="s">
        <v>572</v>
      </c>
      <c r="H114" s="219">
        <v>10</v>
      </c>
      <c r="I114" s="220"/>
      <c r="J114" s="221">
        <f>ROUND(I114*H114,2)</f>
        <v>0</v>
      </c>
      <c r="K114" s="217" t="s">
        <v>346</v>
      </c>
      <c r="L114" s="45"/>
      <c r="M114" s="222" t="s">
        <v>19</v>
      </c>
      <c r="N114" s="223" t="s">
        <v>43</v>
      </c>
      <c r="O114" s="85"/>
      <c r="P114" s="224">
        <f>O114*H114</f>
        <v>0</v>
      </c>
      <c r="Q114" s="224">
        <v>0.017000000000000001</v>
      </c>
      <c r="R114" s="224">
        <f>Q114*H114</f>
        <v>0.17000000000000001</v>
      </c>
      <c r="S114" s="224">
        <v>0</v>
      </c>
      <c r="T114" s="225">
        <f>S114*H114</f>
        <v>0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R114" s="226" t="s">
        <v>231</v>
      </c>
      <c r="AT114" s="226" t="s">
        <v>342</v>
      </c>
      <c r="AU114" s="226" t="s">
        <v>241</v>
      </c>
      <c r="AY114" s="18" t="s">
        <v>338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18" t="s">
        <v>79</v>
      </c>
      <c r="BK114" s="227">
        <f>ROUND(I114*H114,2)</f>
        <v>0</v>
      </c>
      <c r="BL114" s="18" t="s">
        <v>231</v>
      </c>
      <c r="BM114" s="226" t="s">
        <v>925</v>
      </c>
    </row>
    <row r="115" s="2" customFormat="1">
      <c r="A115" s="39"/>
      <c r="B115" s="40"/>
      <c r="C115" s="41"/>
      <c r="D115" s="228" t="s">
        <v>348</v>
      </c>
      <c r="E115" s="41"/>
      <c r="F115" s="229" t="s">
        <v>904</v>
      </c>
      <c r="G115" s="41"/>
      <c r="H115" s="41"/>
      <c r="I115" s="230"/>
      <c r="J115" s="41"/>
      <c r="K115" s="41"/>
      <c r="L115" s="45"/>
      <c r="M115" s="231"/>
      <c r="N115" s="232"/>
      <c r="O115" s="85"/>
      <c r="P115" s="85"/>
      <c r="Q115" s="85"/>
      <c r="R115" s="85"/>
      <c r="S115" s="85"/>
      <c r="T115" s="86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T115" s="18" t="s">
        <v>348</v>
      </c>
      <c r="AU115" s="18" t="s">
        <v>241</v>
      </c>
    </row>
    <row r="116" s="12" customFormat="1" ht="20.88" customHeight="1">
      <c r="A116" s="12"/>
      <c r="B116" s="199"/>
      <c r="C116" s="200"/>
      <c r="D116" s="201" t="s">
        <v>71</v>
      </c>
      <c r="E116" s="213" t="s">
        <v>423</v>
      </c>
      <c r="F116" s="213" t="s">
        <v>424</v>
      </c>
      <c r="G116" s="200"/>
      <c r="H116" s="200"/>
      <c r="I116" s="203"/>
      <c r="J116" s="214">
        <f>BK116</f>
        <v>0</v>
      </c>
      <c r="K116" s="200"/>
      <c r="L116" s="205"/>
      <c r="M116" s="206"/>
      <c r="N116" s="207"/>
      <c r="O116" s="207"/>
      <c r="P116" s="208">
        <f>SUM(P117:P121)</f>
        <v>0</v>
      </c>
      <c r="Q116" s="207"/>
      <c r="R116" s="208">
        <f>SUM(R117:R121)</f>
        <v>0.050995200000000011</v>
      </c>
      <c r="S116" s="207"/>
      <c r="T116" s="209">
        <f>SUM(T117:T121)</f>
        <v>0</v>
      </c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R116" s="210" t="s">
        <v>79</v>
      </c>
      <c r="AT116" s="211" t="s">
        <v>71</v>
      </c>
      <c r="AU116" s="211" t="s">
        <v>81</v>
      </c>
      <c r="AY116" s="210" t="s">
        <v>338</v>
      </c>
      <c r="BK116" s="212">
        <f>SUM(BK117:BK121)</f>
        <v>0</v>
      </c>
    </row>
    <row r="117" s="2" customFormat="1" ht="37.8" customHeight="1">
      <c r="A117" s="39"/>
      <c r="B117" s="40"/>
      <c r="C117" s="215" t="s">
        <v>241</v>
      </c>
      <c r="D117" s="215" t="s">
        <v>342</v>
      </c>
      <c r="E117" s="216" t="s">
        <v>882</v>
      </c>
      <c r="F117" s="217" t="s">
        <v>883</v>
      </c>
      <c r="G117" s="218" t="s">
        <v>345</v>
      </c>
      <c r="H117" s="219">
        <v>79.680000000000007</v>
      </c>
      <c r="I117" s="220"/>
      <c r="J117" s="221">
        <f>ROUND(I117*H117,2)</f>
        <v>0</v>
      </c>
      <c r="K117" s="217" t="s">
        <v>346</v>
      </c>
      <c r="L117" s="45"/>
      <c r="M117" s="222" t="s">
        <v>19</v>
      </c>
      <c r="N117" s="223" t="s">
        <v>43</v>
      </c>
      <c r="O117" s="85"/>
      <c r="P117" s="224">
        <f>O117*H117</f>
        <v>0</v>
      </c>
      <c r="Q117" s="224">
        <v>0.00064000000000000005</v>
      </c>
      <c r="R117" s="224">
        <f>Q117*H117</f>
        <v>0.050995200000000011</v>
      </c>
      <c r="S117" s="224">
        <v>0</v>
      </c>
      <c r="T117" s="225">
        <f>S117*H117</f>
        <v>0</v>
      </c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R117" s="226" t="s">
        <v>231</v>
      </c>
      <c r="AT117" s="226" t="s">
        <v>342</v>
      </c>
      <c r="AU117" s="226" t="s">
        <v>241</v>
      </c>
      <c r="AY117" s="18" t="s">
        <v>338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18" t="s">
        <v>79</v>
      </c>
      <c r="BK117" s="227">
        <f>ROUND(I117*H117,2)</f>
        <v>0</v>
      </c>
      <c r="BL117" s="18" t="s">
        <v>231</v>
      </c>
      <c r="BM117" s="226" t="s">
        <v>926</v>
      </c>
    </row>
    <row r="118" s="2" customFormat="1">
      <c r="A118" s="39"/>
      <c r="B118" s="40"/>
      <c r="C118" s="41"/>
      <c r="D118" s="228" t="s">
        <v>348</v>
      </c>
      <c r="E118" s="41"/>
      <c r="F118" s="229" t="s">
        <v>885</v>
      </c>
      <c r="G118" s="41"/>
      <c r="H118" s="41"/>
      <c r="I118" s="230"/>
      <c r="J118" s="41"/>
      <c r="K118" s="41"/>
      <c r="L118" s="45"/>
      <c r="M118" s="231"/>
      <c r="N118" s="232"/>
      <c r="O118" s="85"/>
      <c r="P118" s="85"/>
      <c r="Q118" s="85"/>
      <c r="R118" s="85"/>
      <c r="S118" s="85"/>
      <c r="T118" s="86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T118" s="18" t="s">
        <v>348</v>
      </c>
      <c r="AU118" s="18" t="s">
        <v>241</v>
      </c>
    </row>
    <row r="119" s="2" customFormat="1" ht="37.8" customHeight="1">
      <c r="A119" s="39"/>
      <c r="B119" s="40"/>
      <c r="C119" s="215" t="s">
        <v>231</v>
      </c>
      <c r="D119" s="215" t="s">
        <v>342</v>
      </c>
      <c r="E119" s="216" t="s">
        <v>888</v>
      </c>
      <c r="F119" s="217" t="s">
        <v>889</v>
      </c>
      <c r="G119" s="218" t="s">
        <v>345</v>
      </c>
      <c r="H119" s="219">
        <v>99.599999999999994</v>
      </c>
      <c r="I119" s="220"/>
      <c r="J119" s="221">
        <f>ROUND(I119*H119,2)</f>
        <v>0</v>
      </c>
      <c r="K119" s="217" t="s">
        <v>346</v>
      </c>
      <c r="L119" s="45"/>
      <c r="M119" s="222" t="s">
        <v>19</v>
      </c>
      <c r="N119" s="223" t="s">
        <v>43</v>
      </c>
      <c r="O119" s="85"/>
      <c r="P119" s="224">
        <f>O119*H119</f>
        <v>0</v>
      </c>
      <c r="Q119" s="224">
        <v>0</v>
      </c>
      <c r="R119" s="224">
        <f>Q119*H119</f>
        <v>0</v>
      </c>
      <c r="S119" s="224">
        <v>0</v>
      </c>
      <c r="T119" s="225">
        <f>S119*H119</f>
        <v>0</v>
      </c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R119" s="226" t="s">
        <v>231</v>
      </c>
      <c r="AT119" s="226" t="s">
        <v>342</v>
      </c>
      <c r="AU119" s="226" t="s">
        <v>241</v>
      </c>
      <c r="AY119" s="18" t="s">
        <v>338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18" t="s">
        <v>79</v>
      </c>
      <c r="BK119" s="227">
        <f>ROUND(I119*H119,2)</f>
        <v>0</v>
      </c>
      <c r="BL119" s="18" t="s">
        <v>231</v>
      </c>
      <c r="BM119" s="226" t="s">
        <v>927</v>
      </c>
    </row>
    <row r="120" s="2" customFormat="1">
      <c r="A120" s="39"/>
      <c r="B120" s="40"/>
      <c r="C120" s="41"/>
      <c r="D120" s="228" t="s">
        <v>348</v>
      </c>
      <c r="E120" s="41"/>
      <c r="F120" s="229" t="s">
        <v>891</v>
      </c>
      <c r="G120" s="41"/>
      <c r="H120" s="41"/>
      <c r="I120" s="230"/>
      <c r="J120" s="41"/>
      <c r="K120" s="41"/>
      <c r="L120" s="45"/>
      <c r="M120" s="231"/>
      <c r="N120" s="232"/>
      <c r="O120" s="85"/>
      <c r="P120" s="85"/>
      <c r="Q120" s="85"/>
      <c r="R120" s="85"/>
      <c r="S120" s="85"/>
      <c r="T120" s="86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18" t="s">
        <v>348</v>
      </c>
      <c r="AU120" s="18" t="s">
        <v>241</v>
      </c>
    </row>
    <row r="121" s="14" customFormat="1">
      <c r="A121" s="14"/>
      <c r="B121" s="244"/>
      <c r="C121" s="245"/>
      <c r="D121" s="235" t="s">
        <v>350</v>
      </c>
      <c r="E121" s="246" t="s">
        <v>19</v>
      </c>
      <c r="F121" s="247" t="s">
        <v>858</v>
      </c>
      <c r="G121" s="245"/>
      <c r="H121" s="248">
        <v>99.599999999999994</v>
      </c>
      <c r="I121" s="249"/>
      <c r="J121" s="245"/>
      <c r="K121" s="245"/>
      <c r="L121" s="250"/>
      <c r="M121" s="251"/>
      <c r="N121" s="252"/>
      <c r="O121" s="252"/>
      <c r="P121" s="252"/>
      <c r="Q121" s="252"/>
      <c r="R121" s="252"/>
      <c r="S121" s="252"/>
      <c r="T121" s="253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4" t="s">
        <v>350</v>
      </c>
      <c r="AU121" s="254" t="s">
        <v>241</v>
      </c>
      <c r="AV121" s="14" t="s">
        <v>81</v>
      </c>
      <c r="AW121" s="14" t="s">
        <v>33</v>
      </c>
      <c r="AX121" s="14" t="s">
        <v>79</v>
      </c>
      <c r="AY121" s="254" t="s">
        <v>338</v>
      </c>
    </row>
    <row r="122" s="12" customFormat="1" ht="20.88" customHeight="1">
      <c r="A122" s="12"/>
      <c r="B122" s="199"/>
      <c r="C122" s="200"/>
      <c r="D122" s="201" t="s">
        <v>71</v>
      </c>
      <c r="E122" s="213" t="s">
        <v>460</v>
      </c>
      <c r="F122" s="213" t="s">
        <v>461</v>
      </c>
      <c r="G122" s="200"/>
      <c r="H122" s="200"/>
      <c r="I122" s="203"/>
      <c r="J122" s="214">
        <f>BK122</f>
        <v>0</v>
      </c>
      <c r="K122" s="200"/>
      <c r="L122" s="205"/>
      <c r="M122" s="206"/>
      <c r="N122" s="207"/>
      <c r="O122" s="207"/>
      <c r="P122" s="208">
        <f>SUM(P123:P124)</f>
        <v>0</v>
      </c>
      <c r="Q122" s="207"/>
      <c r="R122" s="208">
        <f>SUM(R123:R124)</f>
        <v>0</v>
      </c>
      <c r="S122" s="207"/>
      <c r="T122" s="209">
        <f>SUM(T123:T124)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0" t="s">
        <v>79</v>
      </c>
      <c r="AT122" s="211" t="s">
        <v>71</v>
      </c>
      <c r="AU122" s="211" t="s">
        <v>81</v>
      </c>
      <c r="AY122" s="210" t="s">
        <v>338</v>
      </c>
      <c r="BK122" s="212">
        <f>SUM(BK123:BK124)</f>
        <v>0</v>
      </c>
    </row>
    <row r="123" s="2" customFormat="1" ht="44.25" customHeight="1">
      <c r="A123" s="39"/>
      <c r="B123" s="40"/>
      <c r="C123" s="215" t="s">
        <v>239</v>
      </c>
      <c r="D123" s="215" t="s">
        <v>342</v>
      </c>
      <c r="E123" s="216" t="s">
        <v>477</v>
      </c>
      <c r="F123" s="217" t="s">
        <v>478</v>
      </c>
      <c r="G123" s="218" t="s">
        <v>391</v>
      </c>
      <c r="H123" s="219">
        <v>58.100000000000001</v>
      </c>
      <c r="I123" s="220"/>
      <c r="J123" s="221">
        <f>ROUND(I123*H123,2)</f>
        <v>0</v>
      </c>
      <c r="K123" s="217" t="s">
        <v>346</v>
      </c>
      <c r="L123" s="45"/>
      <c r="M123" s="222" t="s">
        <v>19</v>
      </c>
      <c r="N123" s="223" t="s">
        <v>43</v>
      </c>
      <c r="O123" s="85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26" t="s">
        <v>231</v>
      </c>
      <c r="AT123" s="226" t="s">
        <v>342</v>
      </c>
      <c r="AU123" s="226" t="s">
        <v>241</v>
      </c>
      <c r="AY123" s="18" t="s">
        <v>338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18" t="s">
        <v>79</v>
      </c>
      <c r="BK123" s="227">
        <f>ROUND(I123*H123,2)</f>
        <v>0</v>
      </c>
      <c r="BL123" s="18" t="s">
        <v>231</v>
      </c>
      <c r="BM123" s="226" t="s">
        <v>928</v>
      </c>
    </row>
    <row r="124" s="2" customFormat="1">
      <c r="A124" s="39"/>
      <c r="B124" s="40"/>
      <c r="C124" s="41"/>
      <c r="D124" s="228" t="s">
        <v>348</v>
      </c>
      <c r="E124" s="41"/>
      <c r="F124" s="229" t="s">
        <v>480</v>
      </c>
      <c r="G124" s="41"/>
      <c r="H124" s="41"/>
      <c r="I124" s="230"/>
      <c r="J124" s="41"/>
      <c r="K124" s="41"/>
      <c r="L124" s="45"/>
      <c r="M124" s="231"/>
      <c r="N124" s="232"/>
      <c r="O124" s="85"/>
      <c r="P124" s="85"/>
      <c r="Q124" s="85"/>
      <c r="R124" s="85"/>
      <c r="S124" s="85"/>
      <c r="T124" s="86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348</v>
      </c>
      <c r="AU124" s="18" t="s">
        <v>241</v>
      </c>
    </row>
    <row r="125" s="12" customFormat="1" ht="22.8" customHeight="1">
      <c r="A125" s="12"/>
      <c r="B125" s="199"/>
      <c r="C125" s="200"/>
      <c r="D125" s="201" t="s">
        <v>71</v>
      </c>
      <c r="E125" s="213" t="s">
        <v>842</v>
      </c>
      <c r="F125" s="213" t="s">
        <v>843</v>
      </c>
      <c r="G125" s="200"/>
      <c r="H125" s="200"/>
      <c r="I125" s="203"/>
      <c r="J125" s="214">
        <f>BK125</f>
        <v>0</v>
      </c>
      <c r="K125" s="200"/>
      <c r="L125" s="205"/>
      <c r="M125" s="206"/>
      <c r="N125" s="207"/>
      <c r="O125" s="207"/>
      <c r="P125" s="208">
        <f>SUM(P126:P127)</f>
        <v>0</v>
      </c>
      <c r="Q125" s="207"/>
      <c r="R125" s="208">
        <f>SUM(R126:R127)</f>
        <v>0</v>
      </c>
      <c r="S125" s="207"/>
      <c r="T125" s="209">
        <f>SUM(T126:T127)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0" t="s">
        <v>79</v>
      </c>
      <c r="AT125" s="211" t="s">
        <v>71</v>
      </c>
      <c r="AU125" s="211" t="s">
        <v>79</v>
      </c>
      <c r="AY125" s="210" t="s">
        <v>338</v>
      </c>
      <c r="BK125" s="212">
        <f>SUM(BK126:BK127)</f>
        <v>0</v>
      </c>
    </row>
    <row r="126" s="2" customFormat="1" ht="49.05" customHeight="1">
      <c r="A126" s="39"/>
      <c r="B126" s="40"/>
      <c r="C126" s="215" t="s">
        <v>236</v>
      </c>
      <c r="D126" s="215" t="s">
        <v>342</v>
      </c>
      <c r="E126" s="216" t="s">
        <v>845</v>
      </c>
      <c r="F126" s="217" t="s">
        <v>846</v>
      </c>
      <c r="G126" s="218" t="s">
        <v>489</v>
      </c>
      <c r="H126" s="219">
        <v>0.221</v>
      </c>
      <c r="I126" s="220"/>
      <c r="J126" s="221">
        <f>ROUND(I126*H126,2)</f>
        <v>0</v>
      </c>
      <c r="K126" s="217" t="s">
        <v>346</v>
      </c>
      <c r="L126" s="45"/>
      <c r="M126" s="222" t="s">
        <v>19</v>
      </c>
      <c r="N126" s="223" t="s">
        <v>43</v>
      </c>
      <c r="O126" s="85"/>
      <c r="P126" s="224">
        <f>O126*H126</f>
        <v>0</v>
      </c>
      <c r="Q126" s="224">
        <v>0</v>
      </c>
      <c r="R126" s="224">
        <f>Q126*H126</f>
        <v>0</v>
      </c>
      <c r="S126" s="224">
        <v>0</v>
      </c>
      <c r="T126" s="225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26" t="s">
        <v>231</v>
      </c>
      <c r="AT126" s="226" t="s">
        <v>342</v>
      </c>
      <c r="AU126" s="226" t="s">
        <v>81</v>
      </c>
      <c r="AY126" s="18" t="s">
        <v>338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18" t="s">
        <v>79</v>
      </c>
      <c r="BK126" s="227">
        <f>ROUND(I126*H126,2)</f>
        <v>0</v>
      </c>
      <c r="BL126" s="18" t="s">
        <v>231</v>
      </c>
      <c r="BM126" s="226" t="s">
        <v>929</v>
      </c>
    </row>
    <row r="127" s="2" customFormat="1">
      <c r="A127" s="39"/>
      <c r="B127" s="40"/>
      <c r="C127" s="41"/>
      <c r="D127" s="228" t="s">
        <v>348</v>
      </c>
      <c r="E127" s="41"/>
      <c r="F127" s="229" t="s">
        <v>848</v>
      </c>
      <c r="G127" s="41"/>
      <c r="H127" s="41"/>
      <c r="I127" s="230"/>
      <c r="J127" s="41"/>
      <c r="K127" s="41"/>
      <c r="L127" s="45"/>
      <c r="M127" s="288"/>
      <c r="N127" s="289"/>
      <c r="O127" s="290"/>
      <c r="P127" s="290"/>
      <c r="Q127" s="290"/>
      <c r="R127" s="290"/>
      <c r="S127" s="290"/>
      <c r="T127" s="291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348</v>
      </c>
      <c r="AU127" s="18" t="s">
        <v>81</v>
      </c>
    </row>
    <row r="128" s="2" customFormat="1" ht="6.96" customHeight="1">
      <c r="A128" s="39"/>
      <c r="B128" s="60"/>
      <c r="C128" s="61"/>
      <c r="D128" s="61"/>
      <c r="E128" s="61"/>
      <c r="F128" s="61"/>
      <c r="G128" s="61"/>
      <c r="H128" s="61"/>
      <c r="I128" s="61"/>
      <c r="J128" s="61"/>
      <c r="K128" s="61"/>
      <c r="L128" s="45"/>
      <c r="M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</sheetData>
  <sheetProtection sheet="1" autoFilter="0" formatColumns="0" formatRows="0" objects="1" scenarios="1" spinCount="100000" saltValue="74+AHqVSI3XXiRWx3Hy6QdgwHq3krrcoHbuEXhNWMNb+sTsKhmT+aDvOetxldiQ/XNNlzrRZt+f3TCjQtYT3cA==" hashValue="pHeCZLDQiK5r2VhnHW13ZoLAw2yWQTdoHJq9Mf/AEadv+ZicZNwcXMKzOfgr5ohtV4nRP4rJgOPBZQhsIuGxOA==" algorithmName="SHA-512" password="CC35"/>
  <autoFilter ref="C91:K12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7" r:id="rId1" display="https://podminky.urs.cz/item/CS_URS_2025_02/131251201"/>
    <hyperlink ref="F115" r:id="rId2" display="https://podminky.urs.cz/item/CS_URS_2025_02/141721224"/>
    <hyperlink ref="F118" r:id="rId3" display="https://podminky.urs.cz/item/CS_URS_2025_02/151811133"/>
    <hyperlink ref="F120" r:id="rId4" display="https://podminky.urs.cz/item/CS_URS_2025_02/151811233"/>
    <hyperlink ref="F124" r:id="rId5" display="https://podminky.urs.cz/item/CS_URS_2025_02/174151101"/>
    <hyperlink ref="F127" r:id="rId6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7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101</v>
      </c>
      <c r="AZ2" s="139" t="s">
        <v>221</v>
      </c>
      <c r="BA2" s="139" t="s">
        <v>19</v>
      </c>
      <c r="BB2" s="139" t="s">
        <v>19</v>
      </c>
      <c r="BC2" s="139" t="s">
        <v>72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225</v>
      </c>
      <c r="BA3" s="139" t="s">
        <v>19</v>
      </c>
      <c r="BB3" s="139" t="s">
        <v>19</v>
      </c>
      <c r="BC3" s="139" t="s">
        <v>72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849</v>
      </c>
      <c r="BA4" s="139" t="s">
        <v>19</v>
      </c>
      <c r="BB4" s="139" t="s">
        <v>19</v>
      </c>
      <c r="BC4" s="139" t="s">
        <v>850</v>
      </c>
      <c r="BD4" s="139" t="s">
        <v>81</v>
      </c>
    </row>
    <row r="5" hidden="1" s="1" customFormat="1" ht="6.96" customHeight="1">
      <c r="B5" s="21"/>
      <c r="L5" s="21"/>
      <c r="AZ5" s="139" t="s">
        <v>851</v>
      </c>
      <c r="BA5" s="139" t="s">
        <v>19</v>
      </c>
      <c r="BB5" s="139" t="s">
        <v>19</v>
      </c>
      <c r="BC5" s="139" t="s">
        <v>930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853</v>
      </c>
      <c r="BA6" s="139" t="s">
        <v>19</v>
      </c>
      <c r="BB6" s="139" t="s">
        <v>19</v>
      </c>
      <c r="BC6" s="139" t="s">
        <v>931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855</v>
      </c>
      <c r="BA7" s="139" t="s">
        <v>19</v>
      </c>
      <c r="BB7" s="139" t="s">
        <v>19</v>
      </c>
      <c r="BC7" s="139" t="s">
        <v>932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857</v>
      </c>
      <c r="BA8" s="139" t="s">
        <v>19</v>
      </c>
      <c r="BB8" s="139" t="s">
        <v>19</v>
      </c>
      <c r="BC8" s="139" t="s">
        <v>8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858</v>
      </c>
      <c r="BA9" s="139" t="s">
        <v>19</v>
      </c>
      <c r="BB9" s="139" t="s">
        <v>19</v>
      </c>
      <c r="BC9" s="139" t="s">
        <v>933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879</v>
      </c>
      <c r="BA10" s="139" t="s">
        <v>19</v>
      </c>
      <c r="BB10" s="139" t="s">
        <v>19</v>
      </c>
      <c r="BC10" s="139" t="s">
        <v>405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934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881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ROUND((SUM(BE92:BE137)),  2)</f>
        <v>0</v>
      </c>
      <c r="G35" s="39"/>
      <c r="H35" s="39"/>
      <c r="I35" s="160">
        <v>0.20999999999999999</v>
      </c>
      <c r="J35" s="159">
        <f>ROUND(((SUM(BE92:BE137))*I35),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ROUND((SUM(BF92:BF137)),  2)</f>
        <v>0</v>
      </c>
      <c r="G36" s="39"/>
      <c r="H36" s="39"/>
      <c r="I36" s="160">
        <v>0.12</v>
      </c>
      <c r="J36" s="159">
        <f>ROUND(((SUM(BF92:BF137))*I36),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ROUND((SUM(BG92:BG137)),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ROUND((SUM(BH92:BH137)),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ROUND((SUM(BI92:BI137)),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Protlak A-VT2 - Přechod vodního toku - stoka A-VT2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309</v>
      </c>
      <c r="E66" s="185"/>
      <c r="F66" s="185"/>
      <c r="G66" s="185"/>
      <c r="H66" s="185"/>
      <c r="I66" s="185"/>
      <c r="J66" s="186">
        <f>J95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861</v>
      </c>
      <c r="E67" s="185"/>
      <c r="F67" s="185"/>
      <c r="G67" s="185"/>
      <c r="H67" s="185"/>
      <c r="I67" s="185"/>
      <c r="J67" s="186">
        <f>J113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310</v>
      </c>
      <c r="E68" s="185"/>
      <c r="F68" s="185"/>
      <c r="G68" s="185"/>
      <c r="H68" s="185"/>
      <c r="I68" s="185"/>
      <c r="J68" s="186">
        <f>J119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312</v>
      </c>
      <c r="E69" s="185"/>
      <c r="F69" s="185"/>
      <c r="G69" s="185"/>
      <c r="H69" s="185"/>
      <c r="I69" s="185"/>
      <c r="J69" s="186">
        <f>J128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3"/>
      <c r="C70" s="126"/>
      <c r="D70" s="184" t="s">
        <v>322</v>
      </c>
      <c r="E70" s="185"/>
      <c r="F70" s="185"/>
      <c r="G70" s="185"/>
      <c r="H70" s="185"/>
      <c r="I70" s="185"/>
      <c r="J70" s="186">
        <f>J135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2" customFormat="1" ht="21.84" customHeight="1">
      <c r="A71" s="39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146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hidden="1" s="2" customFormat="1" ht="6.96" customHeight="1">
      <c r="A72" s="39"/>
      <c r="B72" s="60"/>
      <c r="C72" s="61"/>
      <c r="D72" s="61"/>
      <c r="E72" s="61"/>
      <c r="F72" s="61"/>
      <c r="G72" s="61"/>
      <c r="H72" s="61"/>
      <c r="I72" s="61"/>
      <c r="J72" s="61"/>
      <c r="K72" s="61"/>
      <c r="L72" s="146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hidden="1"/>
    <row r="74" hidden="1"/>
    <row r="75" hidden="1"/>
    <row r="76" s="2" customFormat="1" ht="6.96" customHeight="1">
      <c r="A76" s="39"/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24.96" customHeight="1">
      <c r="A77" s="39"/>
      <c r="B77" s="40"/>
      <c r="C77" s="24" t="s">
        <v>323</v>
      </c>
      <c r="D77" s="41"/>
      <c r="E77" s="41"/>
      <c r="F77" s="41"/>
      <c r="G77" s="41"/>
      <c r="H77" s="41"/>
      <c r="I77" s="41"/>
      <c r="J77" s="41"/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6.96" customHeight="1">
      <c r="A78" s="39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2" customHeight="1">
      <c r="A79" s="39"/>
      <c r="B79" s="40"/>
      <c r="C79" s="33" t="s">
        <v>16</v>
      </c>
      <c r="D79" s="41"/>
      <c r="E79" s="41"/>
      <c r="F79" s="41"/>
      <c r="G79" s="41"/>
      <c r="H79" s="41"/>
      <c r="I79" s="41"/>
      <c r="J79" s="41"/>
      <c r="K79" s="41"/>
      <c r="L79" s="146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6.5" customHeight="1">
      <c r="A80" s="39"/>
      <c r="B80" s="40"/>
      <c r="C80" s="41"/>
      <c r="D80" s="41"/>
      <c r="E80" s="172" t="str">
        <f>E7</f>
        <v>Odkanalizování obce Rtyně nad Bílinou – etapa 1</v>
      </c>
      <c r="F80" s="33"/>
      <c r="G80" s="33"/>
      <c r="H80" s="33"/>
      <c r="I80" s="41"/>
      <c r="J80" s="41"/>
      <c r="K80" s="41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1" customFormat="1" ht="12" customHeight="1">
      <c r="B81" s="22"/>
      <c r="C81" s="33" t="s">
        <v>229</v>
      </c>
      <c r="D81" s="23"/>
      <c r="E81" s="23"/>
      <c r="F81" s="23"/>
      <c r="G81" s="23"/>
      <c r="H81" s="23"/>
      <c r="I81" s="23"/>
      <c r="J81" s="23"/>
      <c r="K81" s="23"/>
      <c r="L81" s="21"/>
    </row>
    <row r="82" s="2" customFormat="1" ht="16.5" customHeight="1">
      <c r="A82" s="39"/>
      <c r="B82" s="40"/>
      <c r="C82" s="41"/>
      <c r="D82" s="41"/>
      <c r="E82" s="172" t="s">
        <v>232</v>
      </c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2" customHeight="1">
      <c r="A83" s="39"/>
      <c r="B83" s="40"/>
      <c r="C83" s="33" t="s">
        <v>234</v>
      </c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6.5" customHeight="1">
      <c r="A84" s="39"/>
      <c r="B84" s="40"/>
      <c r="C84" s="41"/>
      <c r="D84" s="41"/>
      <c r="E84" s="70" t="str">
        <f>E11</f>
        <v>Protlak A-VT2 - Přechod vodního toku - stoka A-VT2</v>
      </c>
      <c r="F84" s="41"/>
      <c r="G84" s="41"/>
      <c r="H84" s="41"/>
      <c r="I84" s="41"/>
      <c r="J84" s="41"/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21</v>
      </c>
      <c r="D86" s="41"/>
      <c r="E86" s="41"/>
      <c r="F86" s="28" t="str">
        <f>F14</f>
        <v>Rtyně nad Bílinou</v>
      </c>
      <c r="G86" s="41"/>
      <c r="H86" s="41"/>
      <c r="I86" s="33" t="s">
        <v>23</v>
      </c>
      <c r="J86" s="73" t="str">
        <f>IF(J14="","",J14)</f>
        <v>31. 7. 2025</v>
      </c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25.65" customHeight="1">
      <c r="A88" s="39"/>
      <c r="B88" s="40"/>
      <c r="C88" s="33" t="s">
        <v>25</v>
      </c>
      <c r="D88" s="41"/>
      <c r="E88" s="41"/>
      <c r="F88" s="28" t="str">
        <f>E17</f>
        <v xml:space="preserve">Obec Rtyně nad Bílinou </v>
      </c>
      <c r="G88" s="41"/>
      <c r="H88" s="41"/>
      <c r="I88" s="33" t="s">
        <v>31</v>
      </c>
      <c r="J88" s="37" t="str">
        <f>E23</f>
        <v xml:space="preserve">AQUECON a.s. – kancelář Praha </v>
      </c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5.15" customHeight="1">
      <c r="A89" s="39"/>
      <c r="B89" s="40"/>
      <c r="C89" s="33" t="s">
        <v>29</v>
      </c>
      <c r="D89" s="41"/>
      <c r="E89" s="41"/>
      <c r="F89" s="28" t="str">
        <f>IF(E20="","",E20)</f>
        <v>Vyplň údaj</v>
      </c>
      <c r="G89" s="41"/>
      <c r="H89" s="41"/>
      <c r="I89" s="33" t="s">
        <v>34</v>
      </c>
      <c r="J89" s="37" t="str">
        <f>E26</f>
        <v>QS-B s.r.o.</v>
      </c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0.32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1" customFormat="1" ht="29.28" customHeight="1">
      <c r="A91" s="188"/>
      <c r="B91" s="189"/>
      <c r="C91" s="190" t="s">
        <v>324</v>
      </c>
      <c r="D91" s="191" t="s">
        <v>57</v>
      </c>
      <c r="E91" s="191" t="s">
        <v>53</v>
      </c>
      <c r="F91" s="191" t="s">
        <v>54</v>
      </c>
      <c r="G91" s="191" t="s">
        <v>325</v>
      </c>
      <c r="H91" s="191" t="s">
        <v>326</v>
      </c>
      <c r="I91" s="191" t="s">
        <v>327</v>
      </c>
      <c r="J91" s="191" t="s">
        <v>303</v>
      </c>
      <c r="K91" s="192" t="s">
        <v>328</v>
      </c>
      <c r="L91" s="193"/>
      <c r="M91" s="93" t="s">
        <v>19</v>
      </c>
      <c r="N91" s="94" t="s">
        <v>42</v>
      </c>
      <c r="O91" s="94" t="s">
        <v>329</v>
      </c>
      <c r="P91" s="94" t="s">
        <v>330</v>
      </c>
      <c r="Q91" s="94" t="s">
        <v>331</v>
      </c>
      <c r="R91" s="94" t="s">
        <v>332</v>
      </c>
      <c r="S91" s="94" t="s">
        <v>333</v>
      </c>
      <c r="T91" s="95" t="s">
        <v>334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39"/>
      <c r="B92" s="40"/>
      <c r="C92" s="100" t="s">
        <v>335</v>
      </c>
      <c r="D92" s="41"/>
      <c r="E92" s="41"/>
      <c r="F92" s="41"/>
      <c r="G92" s="41"/>
      <c r="H92" s="41"/>
      <c r="I92" s="41"/>
      <c r="J92" s="194">
        <f>BK92</f>
        <v>0</v>
      </c>
      <c r="K92" s="41"/>
      <c r="L92" s="45"/>
      <c r="M92" s="96"/>
      <c r="N92" s="195"/>
      <c r="O92" s="97"/>
      <c r="P92" s="196">
        <f>P93</f>
        <v>0</v>
      </c>
      <c r="Q92" s="97"/>
      <c r="R92" s="196">
        <f>R93</f>
        <v>0.18492160000000002</v>
      </c>
      <c r="S92" s="97"/>
      <c r="T92" s="197">
        <f>T93</f>
        <v>0</v>
      </c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T92" s="18" t="s">
        <v>71</v>
      </c>
      <c r="AU92" s="18" t="s">
        <v>304</v>
      </c>
      <c r="BK92" s="198">
        <f>BK93</f>
        <v>0</v>
      </c>
    </row>
    <row r="93" s="12" customFormat="1" ht="25.92" customHeight="1">
      <c r="A93" s="12"/>
      <c r="B93" s="199"/>
      <c r="C93" s="200"/>
      <c r="D93" s="201" t="s">
        <v>71</v>
      </c>
      <c r="E93" s="202" t="s">
        <v>336</v>
      </c>
      <c r="F93" s="202" t="s">
        <v>337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P94+P135</f>
        <v>0</v>
      </c>
      <c r="Q93" s="207"/>
      <c r="R93" s="208">
        <f>R94+R135</f>
        <v>0.18492160000000002</v>
      </c>
      <c r="S93" s="207"/>
      <c r="T93" s="209">
        <f>T94+T135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79</v>
      </c>
      <c r="AT93" s="211" t="s">
        <v>71</v>
      </c>
      <c r="AU93" s="211" t="s">
        <v>72</v>
      </c>
      <c r="AY93" s="210" t="s">
        <v>338</v>
      </c>
      <c r="BK93" s="212">
        <f>BK94+BK135</f>
        <v>0</v>
      </c>
    </row>
    <row r="94" s="12" customFormat="1" ht="22.8" customHeight="1">
      <c r="A94" s="12"/>
      <c r="B94" s="199"/>
      <c r="C94" s="200"/>
      <c r="D94" s="201" t="s">
        <v>71</v>
      </c>
      <c r="E94" s="213" t="s">
        <v>79</v>
      </c>
      <c r="F94" s="213" t="s">
        <v>339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P95+P113+P119+P128</f>
        <v>0</v>
      </c>
      <c r="Q94" s="207"/>
      <c r="R94" s="208">
        <f>R95+R113+R119+R128</f>
        <v>0.18492160000000002</v>
      </c>
      <c r="S94" s="207"/>
      <c r="T94" s="209">
        <f>T95+T113+T119+T128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79</v>
      </c>
      <c r="AT94" s="211" t="s">
        <v>71</v>
      </c>
      <c r="AU94" s="211" t="s">
        <v>79</v>
      </c>
      <c r="AY94" s="210" t="s">
        <v>338</v>
      </c>
      <c r="BK94" s="212">
        <f>BK95+BK113+BK119+BK128</f>
        <v>0</v>
      </c>
    </row>
    <row r="95" s="12" customFormat="1" ht="20.88" customHeight="1">
      <c r="A95" s="12"/>
      <c r="B95" s="199"/>
      <c r="C95" s="200"/>
      <c r="D95" s="201" t="s">
        <v>71</v>
      </c>
      <c r="E95" s="213" t="s">
        <v>394</v>
      </c>
      <c r="F95" s="213" t="s">
        <v>395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SUM(P96:P112)</f>
        <v>0</v>
      </c>
      <c r="Q95" s="207"/>
      <c r="R95" s="208">
        <f>SUM(R96:R112)</f>
        <v>0</v>
      </c>
      <c r="S95" s="207"/>
      <c r="T95" s="209">
        <f>SUM(T96:T112)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79</v>
      </c>
      <c r="AT95" s="211" t="s">
        <v>71</v>
      </c>
      <c r="AU95" s="211" t="s">
        <v>81</v>
      </c>
      <c r="AY95" s="210" t="s">
        <v>338</v>
      </c>
      <c r="BK95" s="212">
        <f>SUM(BK96:BK112)</f>
        <v>0</v>
      </c>
    </row>
    <row r="96" s="2" customFormat="1" ht="44.25" customHeight="1">
      <c r="A96" s="39"/>
      <c r="B96" s="40"/>
      <c r="C96" s="215" t="s">
        <v>79</v>
      </c>
      <c r="D96" s="215" t="s">
        <v>342</v>
      </c>
      <c r="E96" s="216" t="s">
        <v>862</v>
      </c>
      <c r="F96" s="217" t="s">
        <v>863</v>
      </c>
      <c r="G96" s="218" t="s">
        <v>391</v>
      </c>
      <c r="H96" s="219">
        <v>55.738</v>
      </c>
      <c r="I96" s="220"/>
      <c r="J96" s="221">
        <f>ROUND(I96*H96,2)</f>
        <v>0</v>
      </c>
      <c r="K96" s="217" t="s">
        <v>346</v>
      </c>
      <c r="L96" s="45"/>
      <c r="M96" s="222" t="s">
        <v>19</v>
      </c>
      <c r="N96" s="223" t="s">
        <v>43</v>
      </c>
      <c r="O96" s="85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R96" s="226" t="s">
        <v>231</v>
      </c>
      <c r="AT96" s="226" t="s">
        <v>342</v>
      </c>
      <c r="AU96" s="226" t="s">
        <v>241</v>
      </c>
      <c r="AY96" s="18" t="s">
        <v>338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18" t="s">
        <v>79</v>
      </c>
      <c r="BK96" s="227">
        <f>ROUND(I96*H96,2)</f>
        <v>0</v>
      </c>
      <c r="BL96" s="18" t="s">
        <v>231</v>
      </c>
      <c r="BM96" s="226" t="s">
        <v>935</v>
      </c>
    </row>
    <row r="97" s="2" customFormat="1">
      <c r="A97" s="39"/>
      <c r="B97" s="40"/>
      <c r="C97" s="41"/>
      <c r="D97" s="228" t="s">
        <v>348</v>
      </c>
      <c r="E97" s="41"/>
      <c r="F97" s="229" t="s">
        <v>865</v>
      </c>
      <c r="G97" s="41"/>
      <c r="H97" s="41"/>
      <c r="I97" s="230"/>
      <c r="J97" s="41"/>
      <c r="K97" s="41"/>
      <c r="L97" s="45"/>
      <c r="M97" s="231"/>
      <c r="N97" s="232"/>
      <c r="O97" s="85"/>
      <c r="P97" s="85"/>
      <c r="Q97" s="85"/>
      <c r="R97" s="85"/>
      <c r="S97" s="85"/>
      <c r="T97" s="86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T97" s="18" t="s">
        <v>348</v>
      </c>
      <c r="AU97" s="18" t="s">
        <v>241</v>
      </c>
    </row>
    <row r="98" s="13" customFormat="1">
      <c r="A98" s="13"/>
      <c r="B98" s="233"/>
      <c r="C98" s="234"/>
      <c r="D98" s="235" t="s">
        <v>350</v>
      </c>
      <c r="E98" s="236" t="s">
        <v>19</v>
      </c>
      <c r="F98" s="237" t="s">
        <v>866</v>
      </c>
      <c r="G98" s="234"/>
      <c r="H98" s="236" t="s">
        <v>19</v>
      </c>
      <c r="I98" s="238"/>
      <c r="J98" s="234"/>
      <c r="K98" s="234"/>
      <c r="L98" s="239"/>
      <c r="M98" s="240"/>
      <c r="N98" s="241"/>
      <c r="O98" s="241"/>
      <c r="P98" s="241"/>
      <c r="Q98" s="241"/>
      <c r="R98" s="241"/>
      <c r="S98" s="241"/>
      <c r="T98" s="24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3" t="s">
        <v>350</v>
      </c>
      <c r="AU98" s="243" t="s">
        <v>241</v>
      </c>
      <c r="AV98" s="13" t="s">
        <v>79</v>
      </c>
      <c r="AW98" s="13" t="s">
        <v>33</v>
      </c>
      <c r="AX98" s="13" t="s">
        <v>72</v>
      </c>
      <c r="AY98" s="243" t="s">
        <v>338</v>
      </c>
    </row>
    <row r="99" s="14" customFormat="1">
      <c r="A99" s="14"/>
      <c r="B99" s="244"/>
      <c r="C99" s="245"/>
      <c r="D99" s="235" t="s">
        <v>350</v>
      </c>
      <c r="E99" s="246" t="s">
        <v>849</v>
      </c>
      <c r="F99" s="247" t="s">
        <v>867</v>
      </c>
      <c r="G99" s="245"/>
      <c r="H99" s="248">
        <v>8.75</v>
      </c>
      <c r="I99" s="249"/>
      <c r="J99" s="245"/>
      <c r="K99" s="245"/>
      <c r="L99" s="250"/>
      <c r="M99" s="251"/>
      <c r="N99" s="252"/>
      <c r="O99" s="252"/>
      <c r="P99" s="252"/>
      <c r="Q99" s="252"/>
      <c r="R99" s="252"/>
      <c r="S99" s="252"/>
      <c r="T99" s="25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4" t="s">
        <v>350</v>
      </c>
      <c r="AU99" s="254" t="s">
        <v>241</v>
      </c>
      <c r="AV99" s="14" t="s">
        <v>81</v>
      </c>
      <c r="AW99" s="14" t="s">
        <v>33</v>
      </c>
      <c r="AX99" s="14" t="s">
        <v>72</v>
      </c>
      <c r="AY99" s="254" t="s">
        <v>338</v>
      </c>
    </row>
    <row r="100" s="13" customFormat="1">
      <c r="A100" s="13"/>
      <c r="B100" s="233"/>
      <c r="C100" s="234"/>
      <c r="D100" s="235" t="s">
        <v>350</v>
      </c>
      <c r="E100" s="236" t="s">
        <v>19</v>
      </c>
      <c r="F100" s="237" t="s">
        <v>868</v>
      </c>
      <c r="G100" s="234"/>
      <c r="H100" s="236" t="s">
        <v>19</v>
      </c>
      <c r="I100" s="238"/>
      <c r="J100" s="234"/>
      <c r="K100" s="234"/>
      <c r="L100" s="239"/>
      <c r="M100" s="240"/>
      <c r="N100" s="241"/>
      <c r="O100" s="241"/>
      <c r="P100" s="241"/>
      <c r="Q100" s="241"/>
      <c r="R100" s="241"/>
      <c r="S100" s="241"/>
      <c r="T100" s="242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3" t="s">
        <v>350</v>
      </c>
      <c r="AU100" s="243" t="s">
        <v>241</v>
      </c>
      <c r="AV100" s="13" t="s">
        <v>79</v>
      </c>
      <c r="AW100" s="13" t="s">
        <v>33</v>
      </c>
      <c r="AX100" s="13" t="s">
        <v>72</v>
      </c>
      <c r="AY100" s="243" t="s">
        <v>338</v>
      </c>
    </row>
    <row r="101" s="14" customFormat="1">
      <c r="A101" s="14"/>
      <c r="B101" s="244"/>
      <c r="C101" s="245"/>
      <c r="D101" s="235" t="s">
        <v>350</v>
      </c>
      <c r="E101" s="246" t="s">
        <v>857</v>
      </c>
      <c r="F101" s="247" t="s">
        <v>869</v>
      </c>
      <c r="G101" s="245"/>
      <c r="H101" s="248">
        <v>12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350</v>
      </c>
      <c r="AU101" s="254" t="s">
        <v>241</v>
      </c>
      <c r="AV101" s="14" t="s">
        <v>81</v>
      </c>
      <c r="AW101" s="14" t="s">
        <v>33</v>
      </c>
      <c r="AX101" s="14" t="s">
        <v>72</v>
      </c>
      <c r="AY101" s="254" t="s">
        <v>338</v>
      </c>
    </row>
    <row r="102" s="13" customFormat="1">
      <c r="A102" s="13"/>
      <c r="B102" s="233"/>
      <c r="C102" s="234"/>
      <c r="D102" s="235" t="s">
        <v>350</v>
      </c>
      <c r="E102" s="236" t="s">
        <v>19</v>
      </c>
      <c r="F102" s="237" t="s">
        <v>870</v>
      </c>
      <c r="G102" s="234"/>
      <c r="H102" s="236" t="s">
        <v>19</v>
      </c>
      <c r="I102" s="238"/>
      <c r="J102" s="234"/>
      <c r="K102" s="234"/>
      <c r="L102" s="239"/>
      <c r="M102" s="240"/>
      <c r="N102" s="241"/>
      <c r="O102" s="241"/>
      <c r="P102" s="241"/>
      <c r="Q102" s="241"/>
      <c r="R102" s="241"/>
      <c r="S102" s="241"/>
      <c r="T102" s="242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3" t="s">
        <v>350</v>
      </c>
      <c r="AU102" s="243" t="s">
        <v>241</v>
      </c>
      <c r="AV102" s="13" t="s">
        <v>79</v>
      </c>
      <c r="AW102" s="13" t="s">
        <v>33</v>
      </c>
      <c r="AX102" s="13" t="s">
        <v>72</v>
      </c>
      <c r="AY102" s="243" t="s">
        <v>338</v>
      </c>
    </row>
    <row r="103" s="14" customFormat="1">
      <c r="A103" s="14"/>
      <c r="B103" s="244"/>
      <c r="C103" s="245"/>
      <c r="D103" s="235" t="s">
        <v>350</v>
      </c>
      <c r="E103" s="246" t="s">
        <v>851</v>
      </c>
      <c r="F103" s="247" t="s">
        <v>930</v>
      </c>
      <c r="G103" s="245"/>
      <c r="H103" s="248">
        <v>3.27</v>
      </c>
      <c r="I103" s="249"/>
      <c r="J103" s="245"/>
      <c r="K103" s="245"/>
      <c r="L103" s="250"/>
      <c r="M103" s="251"/>
      <c r="N103" s="252"/>
      <c r="O103" s="252"/>
      <c r="P103" s="252"/>
      <c r="Q103" s="252"/>
      <c r="R103" s="252"/>
      <c r="S103" s="252"/>
      <c r="T103" s="25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4" t="s">
        <v>350</v>
      </c>
      <c r="AU103" s="254" t="s">
        <v>241</v>
      </c>
      <c r="AV103" s="14" t="s">
        <v>81</v>
      </c>
      <c r="AW103" s="14" t="s">
        <v>33</v>
      </c>
      <c r="AX103" s="14" t="s">
        <v>72</v>
      </c>
      <c r="AY103" s="254" t="s">
        <v>338</v>
      </c>
    </row>
    <row r="104" s="13" customFormat="1">
      <c r="A104" s="13"/>
      <c r="B104" s="233"/>
      <c r="C104" s="234"/>
      <c r="D104" s="235" t="s">
        <v>350</v>
      </c>
      <c r="E104" s="236" t="s">
        <v>19</v>
      </c>
      <c r="F104" s="237" t="s">
        <v>871</v>
      </c>
      <c r="G104" s="234"/>
      <c r="H104" s="236" t="s">
        <v>19</v>
      </c>
      <c r="I104" s="238"/>
      <c r="J104" s="234"/>
      <c r="K104" s="234"/>
      <c r="L104" s="239"/>
      <c r="M104" s="240"/>
      <c r="N104" s="241"/>
      <c r="O104" s="241"/>
      <c r="P104" s="241"/>
      <c r="Q104" s="241"/>
      <c r="R104" s="241"/>
      <c r="S104" s="241"/>
      <c r="T104" s="242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3" t="s">
        <v>350</v>
      </c>
      <c r="AU104" s="243" t="s">
        <v>241</v>
      </c>
      <c r="AV104" s="13" t="s">
        <v>79</v>
      </c>
      <c r="AW104" s="13" t="s">
        <v>33</v>
      </c>
      <c r="AX104" s="13" t="s">
        <v>72</v>
      </c>
      <c r="AY104" s="243" t="s">
        <v>338</v>
      </c>
    </row>
    <row r="105" s="14" customFormat="1">
      <c r="A105" s="14"/>
      <c r="B105" s="244"/>
      <c r="C105" s="245"/>
      <c r="D105" s="235" t="s">
        <v>350</v>
      </c>
      <c r="E105" s="246" t="s">
        <v>853</v>
      </c>
      <c r="F105" s="247" t="s">
        <v>936</v>
      </c>
      <c r="G105" s="245"/>
      <c r="H105" s="248">
        <v>3.1000000000000001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350</v>
      </c>
      <c r="AU105" s="254" t="s">
        <v>241</v>
      </c>
      <c r="AV105" s="14" t="s">
        <v>81</v>
      </c>
      <c r="AW105" s="14" t="s">
        <v>33</v>
      </c>
      <c r="AX105" s="14" t="s">
        <v>72</v>
      </c>
      <c r="AY105" s="254" t="s">
        <v>338</v>
      </c>
    </row>
    <row r="106" s="13" customFormat="1">
      <c r="A106" s="13"/>
      <c r="B106" s="233"/>
      <c r="C106" s="234"/>
      <c r="D106" s="235" t="s">
        <v>350</v>
      </c>
      <c r="E106" s="236" t="s">
        <v>19</v>
      </c>
      <c r="F106" s="237" t="s">
        <v>878</v>
      </c>
      <c r="G106" s="234"/>
      <c r="H106" s="236" t="s">
        <v>19</v>
      </c>
      <c r="I106" s="238"/>
      <c r="J106" s="234"/>
      <c r="K106" s="234"/>
      <c r="L106" s="239"/>
      <c r="M106" s="240"/>
      <c r="N106" s="241"/>
      <c r="O106" s="241"/>
      <c r="P106" s="241"/>
      <c r="Q106" s="241"/>
      <c r="R106" s="241"/>
      <c r="S106" s="241"/>
      <c r="T106" s="242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3" t="s">
        <v>350</v>
      </c>
      <c r="AU106" s="243" t="s">
        <v>241</v>
      </c>
      <c r="AV106" s="13" t="s">
        <v>79</v>
      </c>
      <c r="AW106" s="13" t="s">
        <v>33</v>
      </c>
      <c r="AX106" s="13" t="s">
        <v>72</v>
      </c>
      <c r="AY106" s="243" t="s">
        <v>338</v>
      </c>
    </row>
    <row r="107" s="14" customFormat="1">
      <c r="A107" s="14"/>
      <c r="B107" s="244"/>
      <c r="C107" s="245"/>
      <c r="D107" s="235" t="s">
        <v>350</v>
      </c>
      <c r="E107" s="246" t="s">
        <v>879</v>
      </c>
      <c r="F107" s="247" t="s">
        <v>405</v>
      </c>
      <c r="G107" s="245"/>
      <c r="H107" s="248">
        <v>8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350</v>
      </c>
      <c r="AU107" s="254" t="s">
        <v>241</v>
      </c>
      <c r="AV107" s="14" t="s">
        <v>81</v>
      </c>
      <c r="AW107" s="14" t="s">
        <v>33</v>
      </c>
      <c r="AX107" s="14" t="s">
        <v>72</v>
      </c>
      <c r="AY107" s="254" t="s">
        <v>338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880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5" customFormat="1">
      <c r="A109" s="15"/>
      <c r="B109" s="255"/>
      <c r="C109" s="256"/>
      <c r="D109" s="235" t="s">
        <v>350</v>
      </c>
      <c r="E109" s="257" t="s">
        <v>19</v>
      </c>
      <c r="F109" s="258" t="s">
        <v>363</v>
      </c>
      <c r="G109" s="256"/>
      <c r="H109" s="259">
        <v>35.120000000000005</v>
      </c>
      <c r="I109" s="260"/>
      <c r="J109" s="256"/>
      <c r="K109" s="256"/>
      <c r="L109" s="261"/>
      <c r="M109" s="262"/>
      <c r="N109" s="263"/>
      <c r="O109" s="263"/>
      <c r="P109" s="263"/>
      <c r="Q109" s="263"/>
      <c r="R109" s="263"/>
      <c r="S109" s="263"/>
      <c r="T109" s="264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T109" s="265" t="s">
        <v>350</v>
      </c>
      <c r="AU109" s="265" t="s">
        <v>241</v>
      </c>
      <c r="AV109" s="15" t="s">
        <v>231</v>
      </c>
      <c r="AW109" s="15" t="s">
        <v>33</v>
      </c>
      <c r="AX109" s="15" t="s">
        <v>72</v>
      </c>
      <c r="AY109" s="265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19</v>
      </c>
      <c r="F110" s="247" t="s">
        <v>872</v>
      </c>
      <c r="G110" s="245"/>
      <c r="H110" s="248">
        <v>28.613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19</v>
      </c>
      <c r="F111" s="247" t="s">
        <v>873</v>
      </c>
      <c r="G111" s="245"/>
      <c r="H111" s="248">
        <v>27.125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5" customFormat="1">
      <c r="A112" s="15"/>
      <c r="B112" s="255"/>
      <c r="C112" s="256"/>
      <c r="D112" s="235" t="s">
        <v>350</v>
      </c>
      <c r="E112" s="257" t="s">
        <v>855</v>
      </c>
      <c r="F112" s="258" t="s">
        <v>363</v>
      </c>
      <c r="G112" s="256"/>
      <c r="H112" s="259">
        <v>55.738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350</v>
      </c>
      <c r="AU112" s="265" t="s">
        <v>241</v>
      </c>
      <c r="AV112" s="15" t="s">
        <v>231</v>
      </c>
      <c r="AW112" s="15" t="s">
        <v>33</v>
      </c>
      <c r="AX112" s="15" t="s">
        <v>79</v>
      </c>
      <c r="AY112" s="265" t="s">
        <v>338</v>
      </c>
    </row>
    <row r="113" s="12" customFormat="1" ht="20.88" customHeight="1">
      <c r="A113" s="12"/>
      <c r="B113" s="199"/>
      <c r="C113" s="200"/>
      <c r="D113" s="201" t="s">
        <v>71</v>
      </c>
      <c r="E113" s="213" t="s">
        <v>454</v>
      </c>
      <c r="F113" s="213" t="s">
        <v>874</v>
      </c>
      <c r="G113" s="200"/>
      <c r="H113" s="200"/>
      <c r="I113" s="203"/>
      <c r="J113" s="214">
        <f>BK113</f>
        <v>0</v>
      </c>
      <c r="K113" s="200"/>
      <c r="L113" s="205"/>
      <c r="M113" s="206"/>
      <c r="N113" s="207"/>
      <c r="O113" s="207"/>
      <c r="P113" s="208">
        <f>SUM(P114:P118)</f>
        <v>0</v>
      </c>
      <c r="Q113" s="207"/>
      <c r="R113" s="208">
        <f>SUM(R114:R118)</f>
        <v>0.13600000000000001</v>
      </c>
      <c r="S113" s="207"/>
      <c r="T113" s="209">
        <f>SUM(T114:T118)</f>
        <v>0</v>
      </c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R113" s="210" t="s">
        <v>79</v>
      </c>
      <c r="AT113" s="211" t="s">
        <v>71</v>
      </c>
      <c r="AU113" s="211" t="s">
        <v>81</v>
      </c>
      <c r="AY113" s="210" t="s">
        <v>338</v>
      </c>
      <c r="BK113" s="212">
        <f>SUM(BK114:BK118)</f>
        <v>0</v>
      </c>
    </row>
    <row r="114" s="2" customFormat="1" ht="44.25" customHeight="1">
      <c r="A114" s="39"/>
      <c r="B114" s="40"/>
      <c r="C114" s="215" t="s">
        <v>81</v>
      </c>
      <c r="D114" s="215" t="s">
        <v>342</v>
      </c>
      <c r="E114" s="216" t="s">
        <v>901</v>
      </c>
      <c r="F114" s="217" t="s">
        <v>902</v>
      </c>
      <c r="G114" s="218" t="s">
        <v>572</v>
      </c>
      <c r="H114" s="219">
        <v>8</v>
      </c>
      <c r="I114" s="220"/>
      <c r="J114" s="221">
        <f>ROUND(I114*H114,2)</f>
        <v>0</v>
      </c>
      <c r="K114" s="217" t="s">
        <v>346</v>
      </c>
      <c r="L114" s="45"/>
      <c r="M114" s="222" t="s">
        <v>19</v>
      </c>
      <c r="N114" s="223" t="s">
        <v>43</v>
      </c>
      <c r="O114" s="85"/>
      <c r="P114" s="224">
        <f>O114*H114</f>
        <v>0</v>
      </c>
      <c r="Q114" s="224">
        <v>0.017000000000000001</v>
      </c>
      <c r="R114" s="224">
        <f>Q114*H114</f>
        <v>0.13600000000000001</v>
      </c>
      <c r="S114" s="224">
        <v>0</v>
      </c>
      <c r="T114" s="225">
        <f>S114*H114</f>
        <v>0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R114" s="226" t="s">
        <v>231</v>
      </c>
      <c r="AT114" s="226" t="s">
        <v>342</v>
      </c>
      <c r="AU114" s="226" t="s">
        <v>241</v>
      </c>
      <c r="AY114" s="18" t="s">
        <v>338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18" t="s">
        <v>79</v>
      </c>
      <c r="BK114" s="227">
        <f>ROUND(I114*H114,2)</f>
        <v>0</v>
      </c>
      <c r="BL114" s="18" t="s">
        <v>231</v>
      </c>
      <c r="BM114" s="226" t="s">
        <v>937</v>
      </c>
    </row>
    <row r="115" s="2" customFormat="1">
      <c r="A115" s="39"/>
      <c r="B115" s="40"/>
      <c r="C115" s="41"/>
      <c r="D115" s="228" t="s">
        <v>348</v>
      </c>
      <c r="E115" s="41"/>
      <c r="F115" s="229" t="s">
        <v>904</v>
      </c>
      <c r="G115" s="41"/>
      <c r="H115" s="41"/>
      <c r="I115" s="230"/>
      <c r="J115" s="41"/>
      <c r="K115" s="41"/>
      <c r="L115" s="45"/>
      <c r="M115" s="231"/>
      <c r="N115" s="232"/>
      <c r="O115" s="85"/>
      <c r="P115" s="85"/>
      <c r="Q115" s="85"/>
      <c r="R115" s="85"/>
      <c r="S115" s="85"/>
      <c r="T115" s="86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T115" s="18" t="s">
        <v>348</v>
      </c>
      <c r="AU115" s="18" t="s">
        <v>241</v>
      </c>
    </row>
    <row r="116" s="14" customFormat="1">
      <c r="A116" s="14"/>
      <c r="B116" s="244"/>
      <c r="C116" s="245"/>
      <c r="D116" s="235" t="s">
        <v>350</v>
      </c>
      <c r="E116" s="246" t="s">
        <v>19</v>
      </c>
      <c r="F116" s="247" t="s">
        <v>879</v>
      </c>
      <c r="G116" s="245"/>
      <c r="H116" s="248">
        <v>8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350</v>
      </c>
      <c r="AU116" s="254" t="s">
        <v>241</v>
      </c>
      <c r="AV116" s="14" t="s">
        <v>81</v>
      </c>
      <c r="AW116" s="14" t="s">
        <v>33</v>
      </c>
      <c r="AX116" s="14" t="s">
        <v>72</v>
      </c>
      <c r="AY116" s="254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19</v>
      </c>
      <c r="F117" s="247" t="s">
        <v>881</v>
      </c>
      <c r="G117" s="245"/>
      <c r="H117" s="248">
        <v>0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5" customFormat="1">
      <c r="A118" s="15"/>
      <c r="B118" s="255"/>
      <c r="C118" s="256"/>
      <c r="D118" s="235" t="s">
        <v>350</v>
      </c>
      <c r="E118" s="257" t="s">
        <v>19</v>
      </c>
      <c r="F118" s="258" t="s">
        <v>363</v>
      </c>
      <c r="G118" s="256"/>
      <c r="H118" s="259">
        <v>8</v>
      </c>
      <c r="I118" s="260"/>
      <c r="J118" s="256"/>
      <c r="K118" s="256"/>
      <c r="L118" s="261"/>
      <c r="M118" s="262"/>
      <c r="N118" s="263"/>
      <c r="O118" s="263"/>
      <c r="P118" s="263"/>
      <c r="Q118" s="263"/>
      <c r="R118" s="263"/>
      <c r="S118" s="263"/>
      <c r="T118" s="264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5" t="s">
        <v>350</v>
      </c>
      <c r="AU118" s="265" t="s">
        <v>241</v>
      </c>
      <c r="AV118" s="15" t="s">
        <v>231</v>
      </c>
      <c r="AW118" s="15" t="s">
        <v>33</v>
      </c>
      <c r="AX118" s="15" t="s">
        <v>79</v>
      </c>
      <c r="AY118" s="265" t="s">
        <v>338</v>
      </c>
    </row>
    <row r="119" s="12" customFormat="1" ht="20.88" customHeight="1">
      <c r="A119" s="12"/>
      <c r="B119" s="199"/>
      <c r="C119" s="200"/>
      <c r="D119" s="201" t="s">
        <v>71</v>
      </c>
      <c r="E119" s="213" t="s">
        <v>423</v>
      </c>
      <c r="F119" s="213" t="s">
        <v>424</v>
      </c>
      <c r="G119" s="200"/>
      <c r="H119" s="200"/>
      <c r="I119" s="203"/>
      <c r="J119" s="214">
        <f>BK119</f>
        <v>0</v>
      </c>
      <c r="K119" s="200"/>
      <c r="L119" s="205"/>
      <c r="M119" s="206"/>
      <c r="N119" s="207"/>
      <c r="O119" s="207"/>
      <c r="P119" s="208">
        <f>SUM(P120:P127)</f>
        <v>0</v>
      </c>
      <c r="Q119" s="207"/>
      <c r="R119" s="208">
        <f>SUM(R120:R127)</f>
        <v>0.048921600000000003</v>
      </c>
      <c r="S119" s="207"/>
      <c r="T119" s="209">
        <f>SUM(T120:T127)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0" t="s">
        <v>79</v>
      </c>
      <c r="AT119" s="211" t="s">
        <v>71</v>
      </c>
      <c r="AU119" s="211" t="s">
        <v>81</v>
      </c>
      <c r="AY119" s="210" t="s">
        <v>338</v>
      </c>
      <c r="BK119" s="212">
        <f>SUM(BK120:BK127)</f>
        <v>0</v>
      </c>
    </row>
    <row r="120" s="2" customFormat="1" ht="37.8" customHeight="1">
      <c r="A120" s="39"/>
      <c r="B120" s="40"/>
      <c r="C120" s="215" t="s">
        <v>241</v>
      </c>
      <c r="D120" s="215" t="s">
        <v>342</v>
      </c>
      <c r="E120" s="216" t="s">
        <v>882</v>
      </c>
      <c r="F120" s="217" t="s">
        <v>883</v>
      </c>
      <c r="G120" s="218" t="s">
        <v>345</v>
      </c>
      <c r="H120" s="219">
        <v>76.439999999999998</v>
      </c>
      <c r="I120" s="220"/>
      <c r="J120" s="221">
        <f>ROUND(I120*H120,2)</f>
        <v>0</v>
      </c>
      <c r="K120" s="217" t="s">
        <v>346</v>
      </c>
      <c r="L120" s="45"/>
      <c r="M120" s="222" t="s">
        <v>19</v>
      </c>
      <c r="N120" s="223" t="s">
        <v>43</v>
      </c>
      <c r="O120" s="85"/>
      <c r="P120" s="224">
        <f>O120*H120</f>
        <v>0</v>
      </c>
      <c r="Q120" s="224">
        <v>0.00064000000000000005</v>
      </c>
      <c r="R120" s="224">
        <f>Q120*H120</f>
        <v>0.048921600000000003</v>
      </c>
      <c r="S120" s="224">
        <v>0</v>
      </c>
      <c r="T120" s="225">
        <f>S120*H120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R120" s="226" t="s">
        <v>231</v>
      </c>
      <c r="AT120" s="226" t="s">
        <v>342</v>
      </c>
      <c r="AU120" s="226" t="s">
        <v>241</v>
      </c>
      <c r="AY120" s="18" t="s">
        <v>338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18" t="s">
        <v>79</v>
      </c>
      <c r="BK120" s="227">
        <f>ROUND(I120*H120,2)</f>
        <v>0</v>
      </c>
      <c r="BL120" s="18" t="s">
        <v>231</v>
      </c>
      <c r="BM120" s="226" t="s">
        <v>938</v>
      </c>
    </row>
    <row r="121" s="2" customFormat="1">
      <c r="A121" s="39"/>
      <c r="B121" s="40"/>
      <c r="C121" s="41"/>
      <c r="D121" s="228" t="s">
        <v>348</v>
      </c>
      <c r="E121" s="41"/>
      <c r="F121" s="229" t="s">
        <v>885</v>
      </c>
      <c r="G121" s="41"/>
      <c r="H121" s="41"/>
      <c r="I121" s="230"/>
      <c r="J121" s="41"/>
      <c r="K121" s="41"/>
      <c r="L121" s="45"/>
      <c r="M121" s="231"/>
      <c r="N121" s="232"/>
      <c r="O121" s="85"/>
      <c r="P121" s="85"/>
      <c r="Q121" s="85"/>
      <c r="R121" s="85"/>
      <c r="S121" s="85"/>
      <c r="T121" s="86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348</v>
      </c>
      <c r="AU121" s="18" t="s">
        <v>241</v>
      </c>
    </row>
    <row r="122" s="14" customFormat="1">
      <c r="A122" s="14"/>
      <c r="B122" s="244"/>
      <c r="C122" s="245"/>
      <c r="D122" s="235" t="s">
        <v>350</v>
      </c>
      <c r="E122" s="246" t="s">
        <v>19</v>
      </c>
      <c r="F122" s="247" t="s">
        <v>886</v>
      </c>
      <c r="G122" s="245"/>
      <c r="H122" s="248">
        <v>39.240000000000002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19</v>
      </c>
      <c r="F123" s="247" t="s">
        <v>887</v>
      </c>
      <c r="G123" s="245"/>
      <c r="H123" s="248">
        <v>37.200000000000003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5" customFormat="1">
      <c r="A124" s="15"/>
      <c r="B124" s="255"/>
      <c r="C124" s="256"/>
      <c r="D124" s="235" t="s">
        <v>350</v>
      </c>
      <c r="E124" s="257" t="s">
        <v>858</v>
      </c>
      <c r="F124" s="258" t="s">
        <v>363</v>
      </c>
      <c r="G124" s="256"/>
      <c r="H124" s="259">
        <v>76.439999999999998</v>
      </c>
      <c r="I124" s="260"/>
      <c r="J124" s="256"/>
      <c r="K124" s="256"/>
      <c r="L124" s="261"/>
      <c r="M124" s="262"/>
      <c r="N124" s="263"/>
      <c r="O124" s="263"/>
      <c r="P124" s="263"/>
      <c r="Q124" s="263"/>
      <c r="R124" s="263"/>
      <c r="S124" s="263"/>
      <c r="T124" s="264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5" t="s">
        <v>350</v>
      </c>
      <c r="AU124" s="265" t="s">
        <v>241</v>
      </c>
      <c r="AV124" s="15" t="s">
        <v>231</v>
      </c>
      <c r="AW124" s="15" t="s">
        <v>33</v>
      </c>
      <c r="AX124" s="15" t="s">
        <v>79</v>
      </c>
      <c r="AY124" s="265" t="s">
        <v>338</v>
      </c>
    </row>
    <row r="125" s="2" customFormat="1" ht="37.8" customHeight="1">
      <c r="A125" s="39"/>
      <c r="B125" s="40"/>
      <c r="C125" s="215" t="s">
        <v>231</v>
      </c>
      <c r="D125" s="215" t="s">
        <v>342</v>
      </c>
      <c r="E125" s="216" t="s">
        <v>888</v>
      </c>
      <c r="F125" s="217" t="s">
        <v>889</v>
      </c>
      <c r="G125" s="218" t="s">
        <v>345</v>
      </c>
      <c r="H125" s="219">
        <v>76.439999999999998</v>
      </c>
      <c r="I125" s="220"/>
      <c r="J125" s="221">
        <f>ROUND(I125*H125,2)</f>
        <v>0</v>
      </c>
      <c r="K125" s="217" t="s">
        <v>346</v>
      </c>
      <c r="L125" s="45"/>
      <c r="M125" s="222" t="s">
        <v>19</v>
      </c>
      <c r="N125" s="223" t="s">
        <v>43</v>
      </c>
      <c r="O125" s="85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26" t="s">
        <v>231</v>
      </c>
      <c r="AT125" s="226" t="s">
        <v>342</v>
      </c>
      <c r="AU125" s="226" t="s">
        <v>241</v>
      </c>
      <c r="AY125" s="18" t="s">
        <v>338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8" t="s">
        <v>79</v>
      </c>
      <c r="BK125" s="227">
        <f>ROUND(I125*H125,2)</f>
        <v>0</v>
      </c>
      <c r="BL125" s="18" t="s">
        <v>231</v>
      </c>
      <c r="BM125" s="226" t="s">
        <v>939</v>
      </c>
    </row>
    <row r="126" s="2" customFormat="1">
      <c r="A126" s="39"/>
      <c r="B126" s="40"/>
      <c r="C126" s="41"/>
      <c r="D126" s="228" t="s">
        <v>348</v>
      </c>
      <c r="E126" s="41"/>
      <c r="F126" s="229" t="s">
        <v>891</v>
      </c>
      <c r="G126" s="41"/>
      <c r="H126" s="41"/>
      <c r="I126" s="230"/>
      <c r="J126" s="41"/>
      <c r="K126" s="41"/>
      <c r="L126" s="45"/>
      <c r="M126" s="231"/>
      <c r="N126" s="232"/>
      <c r="O126" s="85"/>
      <c r="P126" s="85"/>
      <c r="Q126" s="85"/>
      <c r="R126" s="85"/>
      <c r="S126" s="85"/>
      <c r="T126" s="86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348</v>
      </c>
      <c r="AU126" s="18" t="s">
        <v>241</v>
      </c>
    </row>
    <row r="127" s="14" customFormat="1">
      <c r="A127" s="14"/>
      <c r="B127" s="244"/>
      <c r="C127" s="245"/>
      <c r="D127" s="235" t="s">
        <v>350</v>
      </c>
      <c r="E127" s="246" t="s">
        <v>19</v>
      </c>
      <c r="F127" s="247" t="s">
        <v>858</v>
      </c>
      <c r="G127" s="245"/>
      <c r="H127" s="248">
        <v>76.439999999999998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350</v>
      </c>
      <c r="AU127" s="254" t="s">
        <v>241</v>
      </c>
      <c r="AV127" s="14" t="s">
        <v>81</v>
      </c>
      <c r="AW127" s="14" t="s">
        <v>33</v>
      </c>
      <c r="AX127" s="14" t="s">
        <v>79</v>
      </c>
      <c r="AY127" s="254" t="s">
        <v>338</v>
      </c>
    </row>
    <row r="128" s="12" customFormat="1" ht="20.88" customHeight="1">
      <c r="A128" s="12"/>
      <c r="B128" s="199"/>
      <c r="C128" s="200"/>
      <c r="D128" s="201" t="s">
        <v>71</v>
      </c>
      <c r="E128" s="213" t="s">
        <v>460</v>
      </c>
      <c r="F128" s="213" t="s">
        <v>461</v>
      </c>
      <c r="G128" s="200"/>
      <c r="H128" s="200"/>
      <c r="I128" s="203"/>
      <c r="J128" s="214">
        <f>BK128</f>
        <v>0</v>
      </c>
      <c r="K128" s="200"/>
      <c r="L128" s="205"/>
      <c r="M128" s="206"/>
      <c r="N128" s="207"/>
      <c r="O128" s="207"/>
      <c r="P128" s="208">
        <f>SUM(P129:P134)</f>
        <v>0</v>
      </c>
      <c r="Q128" s="207"/>
      <c r="R128" s="208">
        <f>SUM(R129:R134)</f>
        <v>0</v>
      </c>
      <c r="S128" s="207"/>
      <c r="T128" s="209">
        <f>SUM(T129:T134)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0" t="s">
        <v>79</v>
      </c>
      <c r="AT128" s="211" t="s">
        <v>71</v>
      </c>
      <c r="AU128" s="211" t="s">
        <v>81</v>
      </c>
      <c r="AY128" s="210" t="s">
        <v>338</v>
      </c>
      <c r="BK128" s="212">
        <f>SUM(BK129:BK134)</f>
        <v>0</v>
      </c>
    </row>
    <row r="129" s="2" customFormat="1" ht="44.25" customHeight="1">
      <c r="A129" s="39"/>
      <c r="B129" s="40"/>
      <c r="C129" s="215" t="s">
        <v>239</v>
      </c>
      <c r="D129" s="215" t="s">
        <v>342</v>
      </c>
      <c r="E129" s="216" t="s">
        <v>477</v>
      </c>
      <c r="F129" s="217" t="s">
        <v>478</v>
      </c>
      <c r="G129" s="218" t="s">
        <v>391</v>
      </c>
      <c r="H129" s="219">
        <v>55.738</v>
      </c>
      <c r="I129" s="220"/>
      <c r="J129" s="221">
        <f>ROUND(I129*H129,2)</f>
        <v>0</v>
      </c>
      <c r="K129" s="217" t="s">
        <v>346</v>
      </c>
      <c r="L129" s="45"/>
      <c r="M129" s="222" t="s">
        <v>19</v>
      </c>
      <c r="N129" s="223" t="s">
        <v>43</v>
      </c>
      <c r="O129" s="85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26" t="s">
        <v>231</v>
      </c>
      <c r="AT129" s="226" t="s">
        <v>342</v>
      </c>
      <c r="AU129" s="226" t="s">
        <v>241</v>
      </c>
      <c r="AY129" s="18" t="s">
        <v>338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8" t="s">
        <v>79</v>
      </c>
      <c r="BK129" s="227">
        <f>ROUND(I129*H129,2)</f>
        <v>0</v>
      </c>
      <c r="BL129" s="18" t="s">
        <v>231</v>
      </c>
      <c r="BM129" s="226" t="s">
        <v>940</v>
      </c>
    </row>
    <row r="130" s="2" customFormat="1">
      <c r="A130" s="39"/>
      <c r="B130" s="40"/>
      <c r="C130" s="41"/>
      <c r="D130" s="228" t="s">
        <v>348</v>
      </c>
      <c r="E130" s="41"/>
      <c r="F130" s="229" t="s">
        <v>480</v>
      </c>
      <c r="G130" s="41"/>
      <c r="H130" s="41"/>
      <c r="I130" s="230"/>
      <c r="J130" s="41"/>
      <c r="K130" s="41"/>
      <c r="L130" s="45"/>
      <c r="M130" s="231"/>
      <c r="N130" s="232"/>
      <c r="O130" s="85"/>
      <c r="P130" s="85"/>
      <c r="Q130" s="85"/>
      <c r="R130" s="85"/>
      <c r="S130" s="85"/>
      <c r="T130" s="86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348</v>
      </c>
      <c r="AU130" s="18" t="s">
        <v>241</v>
      </c>
    </row>
    <row r="131" s="14" customFormat="1">
      <c r="A131" s="14"/>
      <c r="B131" s="244"/>
      <c r="C131" s="245"/>
      <c r="D131" s="235" t="s">
        <v>350</v>
      </c>
      <c r="E131" s="246" t="s">
        <v>19</v>
      </c>
      <c r="F131" s="247" t="s">
        <v>221</v>
      </c>
      <c r="G131" s="245"/>
      <c r="H131" s="248">
        <v>0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350</v>
      </c>
      <c r="AU131" s="254" t="s">
        <v>241</v>
      </c>
      <c r="AV131" s="14" t="s">
        <v>81</v>
      </c>
      <c r="AW131" s="14" t="s">
        <v>33</v>
      </c>
      <c r="AX131" s="14" t="s">
        <v>72</v>
      </c>
      <c r="AY131" s="254" t="s">
        <v>338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225</v>
      </c>
      <c r="G132" s="245"/>
      <c r="H132" s="248">
        <v>0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855</v>
      </c>
      <c r="G133" s="245"/>
      <c r="H133" s="248">
        <v>55.738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72</v>
      </c>
      <c r="AY133" s="254" t="s">
        <v>338</v>
      </c>
    </row>
    <row r="134" s="15" customFormat="1">
      <c r="A134" s="15"/>
      <c r="B134" s="255"/>
      <c r="C134" s="256"/>
      <c r="D134" s="235" t="s">
        <v>350</v>
      </c>
      <c r="E134" s="257" t="s">
        <v>19</v>
      </c>
      <c r="F134" s="258" t="s">
        <v>363</v>
      </c>
      <c r="G134" s="256"/>
      <c r="H134" s="259">
        <v>55.738</v>
      </c>
      <c r="I134" s="260"/>
      <c r="J134" s="256"/>
      <c r="K134" s="256"/>
      <c r="L134" s="261"/>
      <c r="M134" s="262"/>
      <c r="N134" s="263"/>
      <c r="O134" s="263"/>
      <c r="P134" s="263"/>
      <c r="Q134" s="263"/>
      <c r="R134" s="263"/>
      <c r="S134" s="263"/>
      <c r="T134" s="264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5" t="s">
        <v>350</v>
      </c>
      <c r="AU134" s="265" t="s">
        <v>241</v>
      </c>
      <c r="AV134" s="15" t="s">
        <v>231</v>
      </c>
      <c r="AW134" s="15" t="s">
        <v>33</v>
      </c>
      <c r="AX134" s="15" t="s">
        <v>79</v>
      </c>
      <c r="AY134" s="265" t="s">
        <v>338</v>
      </c>
    </row>
    <row r="135" s="12" customFormat="1" ht="22.8" customHeight="1">
      <c r="A135" s="12"/>
      <c r="B135" s="199"/>
      <c r="C135" s="200"/>
      <c r="D135" s="201" t="s">
        <v>71</v>
      </c>
      <c r="E135" s="213" t="s">
        <v>842</v>
      </c>
      <c r="F135" s="213" t="s">
        <v>843</v>
      </c>
      <c r="G135" s="200"/>
      <c r="H135" s="200"/>
      <c r="I135" s="203"/>
      <c r="J135" s="214">
        <f>BK135</f>
        <v>0</v>
      </c>
      <c r="K135" s="200"/>
      <c r="L135" s="205"/>
      <c r="M135" s="206"/>
      <c r="N135" s="207"/>
      <c r="O135" s="207"/>
      <c r="P135" s="208">
        <f>SUM(P136:P137)</f>
        <v>0</v>
      </c>
      <c r="Q135" s="207"/>
      <c r="R135" s="208">
        <f>SUM(R136:R137)</f>
        <v>0</v>
      </c>
      <c r="S135" s="207"/>
      <c r="T135" s="209">
        <f>SUM(T136:T137)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0" t="s">
        <v>79</v>
      </c>
      <c r="AT135" s="211" t="s">
        <v>71</v>
      </c>
      <c r="AU135" s="211" t="s">
        <v>79</v>
      </c>
      <c r="AY135" s="210" t="s">
        <v>338</v>
      </c>
      <c r="BK135" s="212">
        <f>SUM(BK136:BK137)</f>
        <v>0</v>
      </c>
    </row>
    <row r="136" s="2" customFormat="1" ht="49.05" customHeight="1">
      <c r="A136" s="39"/>
      <c r="B136" s="40"/>
      <c r="C136" s="215" t="s">
        <v>236</v>
      </c>
      <c r="D136" s="215" t="s">
        <v>342</v>
      </c>
      <c r="E136" s="216" t="s">
        <v>845</v>
      </c>
      <c r="F136" s="217" t="s">
        <v>846</v>
      </c>
      <c r="G136" s="218" t="s">
        <v>489</v>
      </c>
      <c r="H136" s="219">
        <v>0.185</v>
      </c>
      <c r="I136" s="220"/>
      <c r="J136" s="221">
        <f>ROUND(I136*H136,2)</f>
        <v>0</v>
      </c>
      <c r="K136" s="217" t="s">
        <v>346</v>
      </c>
      <c r="L136" s="45"/>
      <c r="M136" s="222" t="s">
        <v>19</v>
      </c>
      <c r="N136" s="223" t="s">
        <v>43</v>
      </c>
      <c r="O136" s="85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26" t="s">
        <v>231</v>
      </c>
      <c r="AT136" s="226" t="s">
        <v>342</v>
      </c>
      <c r="AU136" s="226" t="s">
        <v>81</v>
      </c>
      <c r="AY136" s="18" t="s">
        <v>338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18" t="s">
        <v>79</v>
      </c>
      <c r="BK136" s="227">
        <f>ROUND(I136*H136,2)</f>
        <v>0</v>
      </c>
      <c r="BL136" s="18" t="s">
        <v>231</v>
      </c>
      <c r="BM136" s="226" t="s">
        <v>941</v>
      </c>
    </row>
    <row r="137" s="2" customFormat="1">
      <c r="A137" s="39"/>
      <c r="B137" s="40"/>
      <c r="C137" s="41"/>
      <c r="D137" s="228" t="s">
        <v>348</v>
      </c>
      <c r="E137" s="41"/>
      <c r="F137" s="229" t="s">
        <v>848</v>
      </c>
      <c r="G137" s="41"/>
      <c r="H137" s="41"/>
      <c r="I137" s="230"/>
      <c r="J137" s="41"/>
      <c r="K137" s="41"/>
      <c r="L137" s="45"/>
      <c r="M137" s="288"/>
      <c r="N137" s="289"/>
      <c r="O137" s="290"/>
      <c r="P137" s="290"/>
      <c r="Q137" s="290"/>
      <c r="R137" s="290"/>
      <c r="S137" s="290"/>
      <c r="T137" s="291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348</v>
      </c>
      <c r="AU137" s="18" t="s">
        <v>81</v>
      </c>
    </row>
    <row r="138" s="2" customFormat="1" ht="6.96" customHeight="1">
      <c r="A138" s="39"/>
      <c r="B138" s="60"/>
      <c r="C138" s="61"/>
      <c r="D138" s="61"/>
      <c r="E138" s="61"/>
      <c r="F138" s="61"/>
      <c r="G138" s="61"/>
      <c r="H138" s="61"/>
      <c r="I138" s="61"/>
      <c r="J138" s="61"/>
      <c r="K138" s="61"/>
      <c r="L138" s="45"/>
      <c r="M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</row>
  </sheetData>
  <sheetProtection sheet="1" autoFilter="0" formatColumns="0" formatRows="0" objects="1" scenarios="1" spinCount="100000" saltValue="WmMYS12YSfANreFGmeiUEpojY382tqyPhEAZWC+gKlpNFLH5TTFjmuZeXBLY9ScOyxYBv/bNcydzhobxr38NIA==" hashValue="ePxWzRCLlb4QAgAJ+oqu/LIqTQ3hHkSoeJ23nAngiY+iEdH+e0WDciiv3oKpbwKOG8aCUe0qWXEOP1hx3l1XPw==" algorithmName="SHA-512" password="CC35"/>
  <autoFilter ref="C91:K13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7" r:id="rId1" display="https://podminky.urs.cz/item/CS_URS_2025_02/131251201"/>
    <hyperlink ref="F115" r:id="rId2" display="https://podminky.urs.cz/item/CS_URS_2025_02/141721224"/>
    <hyperlink ref="F121" r:id="rId3" display="https://podminky.urs.cz/item/CS_URS_2025_02/151811133"/>
    <hyperlink ref="F126" r:id="rId4" display="https://podminky.urs.cz/item/CS_URS_2025_02/151811233"/>
    <hyperlink ref="F130" r:id="rId5" display="https://podminky.urs.cz/item/CS_URS_2025_02/174151101"/>
    <hyperlink ref="F137" r:id="rId6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7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104</v>
      </c>
      <c r="AZ2" s="139" t="s">
        <v>942</v>
      </c>
      <c r="BA2" s="139" t="s">
        <v>19</v>
      </c>
      <c r="BB2" s="139" t="s">
        <v>19</v>
      </c>
      <c r="BC2" s="139" t="s">
        <v>943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256</v>
      </c>
      <c r="BA3" s="139" t="s">
        <v>19</v>
      </c>
      <c r="BB3" s="139" t="s">
        <v>19</v>
      </c>
      <c r="BC3" s="139" t="s">
        <v>72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258</v>
      </c>
      <c r="BA4" s="139" t="s">
        <v>19</v>
      </c>
      <c r="BB4" s="139" t="s">
        <v>19</v>
      </c>
      <c r="BC4" s="139" t="s">
        <v>72</v>
      </c>
      <c r="BD4" s="139" t="s">
        <v>81</v>
      </c>
    </row>
    <row r="5" hidden="1" s="1" customFormat="1" ht="6.96" customHeight="1">
      <c r="B5" s="21"/>
      <c r="L5" s="21"/>
      <c r="AZ5" s="139" t="s">
        <v>261</v>
      </c>
      <c r="BA5" s="139" t="s">
        <v>19</v>
      </c>
      <c r="BB5" s="139" t="s">
        <v>19</v>
      </c>
      <c r="BC5" s="139" t="s">
        <v>72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263</v>
      </c>
      <c r="BA6" s="139" t="s">
        <v>19</v>
      </c>
      <c r="BB6" s="139" t="s">
        <v>19</v>
      </c>
      <c r="BC6" s="139" t="s">
        <v>264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265</v>
      </c>
      <c r="BA7" s="139" t="s">
        <v>19</v>
      </c>
      <c r="BB7" s="139" t="s">
        <v>19</v>
      </c>
      <c r="BC7" s="139" t="s">
        <v>264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266</v>
      </c>
      <c r="BA8" s="139" t="s">
        <v>19</v>
      </c>
      <c r="BB8" s="139" t="s">
        <v>19</v>
      </c>
      <c r="BC8" s="139" t="s">
        <v>264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267</v>
      </c>
      <c r="BA9" s="139" t="s">
        <v>19</v>
      </c>
      <c r="BB9" s="139" t="s">
        <v>19</v>
      </c>
      <c r="BC9" s="139" t="s">
        <v>944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269</v>
      </c>
      <c r="BA10" s="139" t="s">
        <v>19</v>
      </c>
      <c r="BB10" s="139" t="s">
        <v>19</v>
      </c>
      <c r="BC10" s="139" t="s">
        <v>79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945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270</v>
      </c>
      <c r="BA11" s="139" t="s">
        <v>19</v>
      </c>
      <c r="BB11" s="139" t="s">
        <v>19</v>
      </c>
      <c r="BC11" s="139" t="s">
        <v>946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272</v>
      </c>
      <c r="BA12" s="139" t="s">
        <v>19</v>
      </c>
      <c r="BB12" s="139" t="s">
        <v>19</v>
      </c>
      <c r="BC12" s="139" t="s">
        <v>273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275</v>
      </c>
      <c r="BA13" s="139" t="s">
        <v>19</v>
      </c>
      <c r="BB13" s="139" t="s">
        <v>19</v>
      </c>
      <c r="BC13" s="139" t="s">
        <v>72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277</v>
      </c>
      <c r="BA14" s="139" t="s">
        <v>19</v>
      </c>
      <c r="BB14" s="139" t="s">
        <v>19</v>
      </c>
      <c r="BC14" s="139" t="s">
        <v>264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278</v>
      </c>
      <c r="BA15" s="139" t="s">
        <v>19</v>
      </c>
      <c r="BB15" s="139" t="s">
        <v>19</v>
      </c>
      <c r="BC15" s="139" t="s">
        <v>279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280</v>
      </c>
      <c r="BA16" s="139" t="s">
        <v>19</v>
      </c>
      <c r="BB16" s="139" t="s">
        <v>19</v>
      </c>
      <c r="BC16" s="139" t="s">
        <v>279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281</v>
      </c>
      <c r="BA17" s="139" t="s">
        <v>19</v>
      </c>
      <c r="BB17" s="139" t="s">
        <v>19</v>
      </c>
      <c r="BC17" s="139" t="s">
        <v>947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284</v>
      </c>
      <c r="BA18" s="139" t="s">
        <v>19</v>
      </c>
      <c r="BB18" s="139" t="s">
        <v>19</v>
      </c>
      <c r="BC18" s="139" t="s">
        <v>948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359</v>
      </c>
      <c r="BA19" s="139" t="s">
        <v>19</v>
      </c>
      <c r="BB19" s="139" t="s">
        <v>19</v>
      </c>
      <c r="BC19" s="139" t="s">
        <v>949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361</v>
      </c>
      <c r="BA20" s="139" t="s">
        <v>19</v>
      </c>
      <c r="BB20" s="139" t="s">
        <v>19</v>
      </c>
      <c r="BC20" s="139" t="s">
        <v>950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285</v>
      </c>
      <c r="BA21" s="139" t="s">
        <v>19</v>
      </c>
      <c r="BB21" s="139" t="s">
        <v>19</v>
      </c>
      <c r="BC21" s="139" t="s">
        <v>951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255</v>
      </c>
      <c r="BA22" s="139" t="s">
        <v>19</v>
      </c>
      <c r="BB22" s="139" t="s">
        <v>19</v>
      </c>
      <c r="BC22" s="139" t="s">
        <v>72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952</v>
      </c>
      <c r="BA23" s="139" t="s">
        <v>19</v>
      </c>
      <c r="BB23" s="139" t="s">
        <v>19</v>
      </c>
      <c r="BC23" s="139" t="s">
        <v>953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954</v>
      </c>
      <c r="BA24" s="139" t="s">
        <v>19</v>
      </c>
      <c r="BB24" s="139" t="s">
        <v>19</v>
      </c>
      <c r="BC24" s="139" t="s">
        <v>955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294</v>
      </c>
      <c r="BA25" s="139" t="s">
        <v>19</v>
      </c>
      <c r="BB25" s="139" t="s">
        <v>19</v>
      </c>
      <c r="BC25" s="139" t="s">
        <v>72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216</v>
      </c>
      <c r="BA26" s="139" t="s">
        <v>19</v>
      </c>
      <c r="BB26" s="139" t="s">
        <v>19</v>
      </c>
      <c r="BC26" s="139" t="s">
        <v>956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218</v>
      </c>
      <c r="BA27" s="139" t="s">
        <v>19</v>
      </c>
      <c r="BB27" s="139" t="s">
        <v>19</v>
      </c>
      <c r="BC27" s="139" t="s">
        <v>957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221</v>
      </c>
      <c r="BA28" s="139" t="s">
        <v>19</v>
      </c>
      <c r="BB28" s="139" t="s">
        <v>19</v>
      </c>
      <c r="BC28" s="139" t="s">
        <v>958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223</v>
      </c>
      <c r="BA29" s="153" t="s">
        <v>19</v>
      </c>
      <c r="BB29" s="153" t="s">
        <v>19</v>
      </c>
      <c r="BC29" s="153" t="s">
        <v>959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225</v>
      </c>
      <c r="BA30" s="139" t="s">
        <v>19</v>
      </c>
      <c r="BB30" s="139" t="s">
        <v>19</v>
      </c>
      <c r="BC30" s="139" t="s">
        <v>960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227</v>
      </c>
      <c r="BA31" s="139" t="s">
        <v>19</v>
      </c>
      <c r="BB31" s="139" t="s">
        <v>19</v>
      </c>
      <c r="BC31" s="139" t="s">
        <v>72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ROUND(J104,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230</v>
      </c>
      <c r="BA32" s="139" t="s">
        <v>19</v>
      </c>
      <c r="BB32" s="139" t="s">
        <v>19</v>
      </c>
      <c r="BC32" s="139" t="s">
        <v>81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233</v>
      </c>
      <c r="BA33" s="139" t="s">
        <v>19</v>
      </c>
      <c r="BB33" s="139" t="s">
        <v>19</v>
      </c>
      <c r="BC33" s="139" t="s">
        <v>72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235</v>
      </c>
      <c r="BA34" s="139" t="s">
        <v>19</v>
      </c>
      <c r="BB34" s="139" t="s">
        <v>19</v>
      </c>
      <c r="BC34" s="139" t="s">
        <v>72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ROUND((SUM(BE104:BE394)),  2)</f>
        <v>0</v>
      </c>
      <c r="G35" s="39"/>
      <c r="H35" s="39"/>
      <c r="I35" s="160">
        <v>0.20999999999999999</v>
      </c>
      <c r="J35" s="159">
        <f>ROUND(((SUM(BE104:BE394))*I35),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238</v>
      </c>
      <c r="BA35" s="139" t="s">
        <v>19</v>
      </c>
      <c r="BB35" s="139" t="s">
        <v>19</v>
      </c>
      <c r="BC35" s="139" t="s">
        <v>236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ROUND((SUM(BF104:BF394)),  2)</f>
        <v>0</v>
      </c>
      <c r="G36" s="39"/>
      <c r="H36" s="39"/>
      <c r="I36" s="160">
        <v>0.12</v>
      </c>
      <c r="J36" s="159">
        <f>ROUND(((SUM(BF104:BF394))*I36),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240</v>
      </c>
      <c r="BA36" s="139" t="s">
        <v>19</v>
      </c>
      <c r="BB36" s="139" t="s">
        <v>19</v>
      </c>
      <c r="BC36" s="139" t="s">
        <v>72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ROUND((SUM(BG104:BG394)),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242</v>
      </c>
      <c r="BA37" s="139" t="s">
        <v>19</v>
      </c>
      <c r="BB37" s="139" t="s">
        <v>19</v>
      </c>
      <c r="BC37" s="139" t="s">
        <v>72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ROUND((SUM(BH104:BH394)),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243</v>
      </c>
      <c r="BA38" s="139" t="s">
        <v>19</v>
      </c>
      <c r="BB38" s="139" t="s">
        <v>19</v>
      </c>
      <c r="BC38" s="139" t="s">
        <v>72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ROUND((SUM(BI104:BI394)),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244</v>
      </c>
      <c r="BA39" s="139" t="s">
        <v>19</v>
      </c>
      <c r="BB39" s="139" t="s">
        <v>19</v>
      </c>
      <c r="BC39" s="139" t="s">
        <v>72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245</v>
      </c>
      <c r="BA40" s="139" t="s">
        <v>19</v>
      </c>
      <c r="BB40" s="139" t="s">
        <v>19</v>
      </c>
      <c r="BC40" s="139" t="s">
        <v>405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246</v>
      </c>
      <c r="BA41" s="139" t="s">
        <v>19</v>
      </c>
      <c r="BB41" s="139" t="s">
        <v>19</v>
      </c>
      <c r="BC41" s="139" t="s">
        <v>405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250</v>
      </c>
      <c r="BA42" s="139" t="s">
        <v>19</v>
      </c>
      <c r="BB42" s="139" t="s">
        <v>19</v>
      </c>
      <c r="BC42" s="139" t="s">
        <v>405</v>
      </c>
      <c r="BD42" s="139" t="s">
        <v>81</v>
      </c>
    </row>
    <row r="43" hidden="1">
      <c r="AZ43" s="139" t="s">
        <v>251</v>
      </c>
      <c r="BA43" s="139" t="s">
        <v>19</v>
      </c>
      <c r="BB43" s="139" t="s">
        <v>19</v>
      </c>
      <c r="BC43" s="139" t="s">
        <v>81</v>
      </c>
      <c r="BD43" s="139" t="s">
        <v>81</v>
      </c>
    </row>
    <row r="44" hidden="1">
      <c r="AZ44" s="139" t="s">
        <v>253</v>
      </c>
      <c r="BA44" s="139" t="s">
        <v>19</v>
      </c>
      <c r="BB44" s="139" t="s">
        <v>19</v>
      </c>
      <c r="BC44" s="139" t="s">
        <v>405</v>
      </c>
      <c r="BD44" s="139" t="s">
        <v>81</v>
      </c>
    </row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SO 01 - A1 - Splašková kanalizace A1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J104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J105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J106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J107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J123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J127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J148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J155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J168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J210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J216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J217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316</v>
      </c>
      <c r="E75" s="185"/>
      <c r="F75" s="185"/>
      <c r="G75" s="185"/>
      <c r="H75" s="185"/>
      <c r="I75" s="185"/>
      <c r="J75" s="186">
        <f>J226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317</v>
      </c>
      <c r="E76" s="185"/>
      <c r="F76" s="185"/>
      <c r="G76" s="185"/>
      <c r="H76" s="185"/>
      <c r="I76" s="185"/>
      <c r="J76" s="186">
        <f>J237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9.92" customHeight="1">
      <c r="A77" s="10"/>
      <c r="B77" s="183"/>
      <c r="C77" s="126"/>
      <c r="D77" s="184" t="s">
        <v>318</v>
      </c>
      <c r="E77" s="185"/>
      <c r="F77" s="185"/>
      <c r="G77" s="185"/>
      <c r="H77" s="185"/>
      <c r="I77" s="185"/>
      <c r="J77" s="186">
        <f>J261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4.88" customHeight="1">
      <c r="A78" s="10"/>
      <c r="B78" s="183"/>
      <c r="C78" s="126"/>
      <c r="D78" s="184" t="s">
        <v>961</v>
      </c>
      <c r="E78" s="185"/>
      <c r="F78" s="185"/>
      <c r="G78" s="185"/>
      <c r="H78" s="185"/>
      <c r="I78" s="185"/>
      <c r="J78" s="186">
        <f>J262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4.88" customHeight="1">
      <c r="A79" s="10"/>
      <c r="B79" s="183"/>
      <c r="C79" s="126"/>
      <c r="D79" s="184" t="s">
        <v>319</v>
      </c>
      <c r="E79" s="185"/>
      <c r="F79" s="185"/>
      <c r="G79" s="185"/>
      <c r="H79" s="185"/>
      <c r="I79" s="185"/>
      <c r="J79" s="186">
        <f>J283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320</v>
      </c>
      <c r="E80" s="185"/>
      <c r="F80" s="185"/>
      <c r="G80" s="185"/>
      <c r="H80" s="185"/>
      <c r="I80" s="185"/>
      <c r="J80" s="186">
        <f>J369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10" customFormat="1" ht="19.92" customHeight="1">
      <c r="A81" s="10"/>
      <c r="B81" s="183"/>
      <c r="C81" s="126"/>
      <c r="D81" s="184" t="s">
        <v>321</v>
      </c>
      <c r="E81" s="185"/>
      <c r="F81" s="185"/>
      <c r="G81" s="185"/>
      <c r="H81" s="185"/>
      <c r="I81" s="185"/>
      <c r="J81" s="186">
        <f>J378</f>
        <v>0</v>
      </c>
      <c r="K81" s="126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hidden="1" s="10" customFormat="1" ht="19.92" customHeight="1">
      <c r="A82" s="10"/>
      <c r="B82" s="183"/>
      <c r="C82" s="126"/>
      <c r="D82" s="184" t="s">
        <v>322</v>
      </c>
      <c r="E82" s="185"/>
      <c r="F82" s="185"/>
      <c r="G82" s="185"/>
      <c r="H82" s="185"/>
      <c r="I82" s="185"/>
      <c r="J82" s="186">
        <f>J392</f>
        <v>0</v>
      </c>
      <c r="K82" s="126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hidden="1" s="2" customFormat="1" ht="21.84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hidden="1" s="2" customFormat="1" ht="6.96" customHeight="1">
      <c r="A84" s="39"/>
      <c r="B84" s="60"/>
      <c r="C84" s="61"/>
      <c r="D84" s="61"/>
      <c r="E84" s="61"/>
      <c r="F84" s="61"/>
      <c r="G84" s="61"/>
      <c r="H84" s="61"/>
      <c r="I84" s="61"/>
      <c r="J84" s="61"/>
      <c r="K84" s="6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hidden="1"/>
    <row r="86" hidden="1"/>
    <row r="87" hidden="1"/>
    <row r="88" s="2" customFormat="1" ht="6.96" customHeight="1">
      <c r="A88" s="39"/>
      <c r="B88" s="62"/>
      <c r="C88" s="63"/>
      <c r="D88" s="63"/>
      <c r="E88" s="63"/>
      <c r="F88" s="63"/>
      <c r="G88" s="63"/>
      <c r="H88" s="63"/>
      <c r="I88" s="63"/>
      <c r="J88" s="63"/>
      <c r="K88" s="63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24.96" customHeight="1">
      <c r="A89" s="39"/>
      <c r="B89" s="40"/>
      <c r="C89" s="24" t="s">
        <v>323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16</v>
      </c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6.5" customHeight="1">
      <c r="A92" s="39"/>
      <c r="B92" s="40"/>
      <c r="C92" s="41"/>
      <c r="D92" s="41"/>
      <c r="E92" s="172" t="str">
        <f>E7</f>
        <v>Odkanalizování obce Rtyně nad Bílinou – etapa 1</v>
      </c>
      <c r="F92" s="33"/>
      <c r="G92" s="33"/>
      <c r="H92" s="33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1" customFormat="1" ht="12" customHeight="1">
      <c r="B93" s="22"/>
      <c r="C93" s="33" t="s">
        <v>229</v>
      </c>
      <c r="D93" s="23"/>
      <c r="E93" s="23"/>
      <c r="F93" s="23"/>
      <c r="G93" s="23"/>
      <c r="H93" s="23"/>
      <c r="I93" s="23"/>
      <c r="J93" s="23"/>
      <c r="K93" s="23"/>
      <c r="L93" s="21"/>
    </row>
    <row r="94" s="2" customFormat="1" ht="16.5" customHeight="1">
      <c r="A94" s="39"/>
      <c r="B94" s="40"/>
      <c r="C94" s="41"/>
      <c r="D94" s="41"/>
      <c r="E94" s="172" t="s">
        <v>232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2" customHeight="1">
      <c r="A95" s="39"/>
      <c r="B95" s="40"/>
      <c r="C95" s="33" t="s">
        <v>234</v>
      </c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6.5" customHeight="1">
      <c r="A96" s="39"/>
      <c r="B96" s="40"/>
      <c r="C96" s="41"/>
      <c r="D96" s="41"/>
      <c r="E96" s="70" t="str">
        <f>E11</f>
        <v>SO 01 - A1 - Splašková kanalizace A1</v>
      </c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2" customHeight="1">
      <c r="A98" s="39"/>
      <c r="B98" s="40"/>
      <c r="C98" s="33" t="s">
        <v>21</v>
      </c>
      <c r="D98" s="41"/>
      <c r="E98" s="41"/>
      <c r="F98" s="28" t="str">
        <f>F14</f>
        <v>Rtyně nad Bílinou</v>
      </c>
      <c r="G98" s="41"/>
      <c r="H98" s="41"/>
      <c r="I98" s="33" t="s">
        <v>23</v>
      </c>
      <c r="J98" s="73" t="str">
        <f>IF(J14="","",J14)</f>
        <v>31. 7. 2025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6.96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5.65" customHeight="1">
      <c r="A100" s="39"/>
      <c r="B100" s="40"/>
      <c r="C100" s="33" t="s">
        <v>25</v>
      </c>
      <c r="D100" s="41"/>
      <c r="E100" s="41"/>
      <c r="F100" s="28" t="str">
        <f>E17</f>
        <v xml:space="preserve">Obec Rtyně nad Bílinou </v>
      </c>
      <c r="G100" s="41"/>
      <c r="H100" s="41"/>
      <c r="I100" s="33" t="s">
        <v>31</v>
      </c>
      <c r="J100" s="37" t="str">
        <f>E23</f>
        <v xml:space="preserve">AQUECON a.s. – kancelář Praha </v>
      </c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5.15" customHeight="1">
      <c r="A101" s="39"/>
      <c r="B101" s="40"/>
      <c r="C101" s="33" t="s">
        <v>29</v>
      </c>
      <c r="D101" s="41"/>
      <c r="E101" s="41"/>
      <c r="F101" s="28" t="str">
        <f>IF(E20="","",E20)</f>
        <v>Vyplň údaj</v>
      </c>
      <c r="G101" s="41"/>
      <c r="H101" s="41"/>
      <c r="I101" s="33" t="s">
        <v>34</v>
      </c>
      <c r="J101" s="37" t="str">
        <f>E26</f>
        <v>QS-B s.r.o.</v>
      </c>
      <c r="K101" s="41"/>
      <c r="L101" s="146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10.32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146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11" customFormat="1" ht="29.28" customHeight="1">
      <c r="A103" s="188"/>
      <c r="B103" s="189"/>
      <c r="C103" s="190" t="s">
        <v>324</v>
      </c>
      <c r="D103" s="191" t="s">
        <v>57</v>
      </c>
      <c r="E103" s="191" t="s">
        <v>53</v>
      </c>
      <c r="F103" s="191" t="s">
        <v>54</v>
      </c>
      <c r="G103" s="191" t="s">
        <v>325</v>
      </c>
      <c r="H103" s="191" t="s">
        <v>326</v>
      </c>
      <c r="I103" s="191" t="s">
        <v>327</v>
      </c>
      <c r="J103" s="191" t="s">
        <v>303</v>
      </c>
      <c r="K103" s="192" t="s">
        <v>328</v>
      </c>
      <c r="L103" s="193"/>
      <c r="M103" s="93" t="s">
        <v>19</v>
      </c>
      <c r="N103" s="94" t="s">
        <v>42</v>
      </c>
      <c r="O103" s="94" t="s">
        <v>329</v>
      </c>
      <c r="P103" s="94" t="s">
        <v>330</v>
      </c>
      <c r="Q103" s="94" t="s">
        <v>331</v>
      </c>
      <c r="R103" s="94" t="s">
        <v>332</v>
      </c>
      <c r="S103" s="94" t="s">
        <v>333</v>
      </c>
      <c r="T103" s="95" t="s">
        <v>334</v>
      </c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</row>
    <row r="104" s="2" customFormat="1" ht="22.8" customHeight="1">
      <c r="A104" s="39"/>
      <c r="B104" s="40"/>
      <c r="C104" s="100" t="s">
        <v>335</v>
      </c>
      <c r="D104" s="41"/>
      <c r="E104" s="41"/>
      <c r="F104" s="41"/>
      <c r="G104" s="41"/>
      <c r="H104" s="41"/>
      <c r="I104" s="41"/>
      <c r="J104" s="194">
        <f>BK104</f>
        <v>0</v>
      </c>
      <c r="K104" s="41"/>
      <c r="L104" s="45"/>
      <c r="M104" s="96"/>
      <c r="N104" s="195"/>
      <c r="O104" s="97"/>
      <c r="P104" s="196">
        <f>P105</f>
        <v>0</v>
      </c>
      <c r="Q104" s="97"/>
      <c r="R104" s="196">
        <f>R105</f>
        <v>515.55495870000004</v>
      </c>
      <c r="S104" s="97"/>
      <c r="T104" s="197">
        <f>T105</f>
        <v>475.30219699999998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71</v>
      </c>
      <c r="AU104" s="18" t="s">
        <v>304</v>
      </c>
      <c r="BK104" s="198">
        <f>BK105</f>
        <v>0</v>
      </c>
    </row>
    <row r="105" s="12" customFormat="1" ht="25.92" customHeight="1">
      <c r="A105" s="12"/>
      <c r="B105" s="199"/>
      <c r="C105" s="200"/>
      <c r="D105" s="201" t="s">
        <v>71</v>
      </c>
      <c r="E105" s="202" t="s">
        <v>336</v>
      </c>
      <c r="F105" s="202" t="s">
        <v>337</v>
      </c>
      <c r="G105" s="200"/>
      <c r="H105" s="200"/>
      <c r="I105" s="203"/>
      <c r="J105" s="204">
        <f>BK105</f>
        <v>0</v>
      </c>
      <c r="K105" s="200"/>
      <c r="L105" s="205"/>
      <c r="M105" s="206"/>
      <c r="N105" s="207"/>
      <c r="O105" s="207"/>
      <c r="P105" s="208">
        <f>P106+P216+P226+P237+P261+P369+P378+P392</f>
        <v>0</v>
      </c>
      <c r="Q105" s="207"/>
      <c r="R105" s="208">
        <f>R106+R216+R226+R237+R261+R369+R378+R392</f>
        <v>515.55495870000004</v>
      </c>
      <c r="S105" s="207"/>
      <c r="T105" s="209">
        <f>T106+T216+T226+T237+T261+T369+T378+T392</f>
        <v>475.30219699999998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72</v>
      </c>
      <c r="AY105" s="210" t="s">
        <v>338</v>
      </c>
      <c r="BK105" s="212">
        <f>BK106+BK216+BK226+BK237+BK261+BK369+BK378+BK392</f>
        <v>0</v>
      </c>
    </row>
    <row r="106" s="12" customFormat="1" ht="22.8" customHeight="1">
      <c r="A106" s="12"/>
      <c r="B106" s="199"/>
      <c r="C106" s="200"/>
      <c r="D106" s="201" t="s">
        <v>71</v>
      </c>
      <c r="E106" s="213" t="s">
        <v>79</v>
      </c>
      <c r="F106" s="213" t="s">
        <v>339</v>
      </c>
      <c r="G106" s="200"/>
      <c r="H106" s="200"/>
      <c r="I106" s="203"/>
      <c r="J106" s="214">
        <f>BK106</f>
        <v>0</v>
      </c>
      <c r="K106" s="200"/>
      <c r="L106" s="205"/>
      <c r="M106" s="206"/>
      <c r="N106" s="207"/>
      <c r="O106" s="207"/>
      <c r="P106" s="208">
        <f>P107+P123+P127+P148+P155+P168+P210</f>
        <v>0</v>
      </c>
      <c r="Q106" s="207"/>
      <c r="R106" s="208">
        <f>R107+R123+R127+R148+R155+R168+R210</f>
        <v>454.74542470000006</v>
      </c>
      <c r="S106" s="207"/>
      <c r="T106" s="209">
        <f>T107+T123+T127+T148+T155+T168+T210</f>
        <v>475.30219699999998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0" t="s">
        <v>79</v>
      </c>
      <c r="AT106" s="211" t="s">
        <v>71</v>
      </c>
      <c r="AU106" s="211" t="s">
        <v>79</v>
      </c>
      <c r="AY106" s="210" t="s">
        <v>338</v>
      </c>
      <c r="BK106" s="212">
        <f>BK107+BK123+BK127+BK148+BK155+BK168+BK210</f>
        <v>0</v>
      </c>
    </row>
    <row r="107" s="12" customFormat="1" ht="20.88" customHeight="1">
      <c r="A107" s="12"/>
      <c r="B107" s="199"/>
      <c r="C107" s="200"/>
      <c r="D107" s="201" t="s">
        <v>71</v>
      </c>
      <c r="E107" s="213" t="s">
        <v>340</v>
      </c>
      <c r="F107" s="213" t="s">
        <v>341</v>
      </c>
      <c r="G107" s="200"/>
      <c r="H107" s="200"/>
      <c r="I107" s="203"/>
      <c r="J107" s="214">
        <f>BK107</f>
        <v>0</v>
      </c>
      <c r="K107" s="200"/>
      <c r="L107" s="205"/>
      <c r="M107" s="206"/>
      <c r="N107" s="207"/>
      <c r="O107" s="207"/>
      <c r="P107" s="208">
        <f>SUM(P108:P122)</f>
        <v>0</v>
      </c>
      <c r="Q107" s="207"/>
      <c r="R107" s="208">
        <f>SUM(R108:R122)</f>
        <v>0.03133615</v>
      </c>
      <c r="S107" s="207"/>
      <c r="T107" s="209">
        <f>SUM(T108:T122)</f>
        <v>475.30219699999998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10" t="s">
        <v>79</v>
      </c>
      <c r="AT107" s="211" t="s">
        <v>71</v>
      </c>
      <c r="AU107" s="211" t="s">
        <v>81</v>
      </c>
      <c r="AY107" s="210" t="s">
        <v>338</v>
      </c>
      <c r="BK107" s="212">
        <f>SUM(BK108:BK122)</f>
        <v>0</v>
      </c>
    </row>
    <row r="108" s="2" customFormat="1" ht="66.75" customHeight="1">
      <c r="A108" s="39"/>
      <c r="B108" s="40"/>
      <c r="C108" s="215" t="s">
        <v>79</v>
      </c>
      <c r="D108" s="215" t="s">
        <v>342</v>
      </c>
      <c r="E108" s="216" t="s">
        <v>343</v>
      </c>
      <c r="F108" s="217" t="s">
        <v>344</v>
      </c>
      <c r="G108" s="218" t="s">
        <v>345</v>
      </c>
      <c r="H108" s="219">
        <v>559.57399999999996</v>
      </c>
      <c r="I108" s="220"/>
      <c r="J108" s="221">
        <f>ROUND(I108*H108,2)</f>
        <v>0</v>
      </c>
      <c r="K108" s="217" t="s">
        <v>346</v>
      </c>
      <c r="L108" s="45"/>
      <c r="M108" s="222" t="s">
        <v>19</v>
      </c>
      <c r="N108" s="223" t="s">
        <v>43</v>
      </c>
      <c r="O108" s="85"/>
      <c r="P108" s="224">
        <f>O108*H108</f>
        <v>0</v>
      </c>
      <c r="Q108" s="224">
        <v>0</v>
      </c>
      <c r="R108" s="224">
        <f>Q108*H108</f>
        <v>0</v>
      </c>
      <c r="S108" s="224">
        <v>0.44</v>
      </c>
      <c r="T108" s="225">
        <f>S108*H108</f>
        <v>246.21255999999997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26" t="s">
        <v>231</v>
      </c>
      <c r="AT108" s="226" t="s">
        <v>342</v>
      </c>
      <c r="AU108" s="226" t="s">
        <v>241</v>
      </c>
      <c r="AY108" s="18" t="s">
        <v>338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8" t="s">
        <v>79</v>
      </c>
      <c r="BK108" s="227">
        <f>ROUND(I108*H108,2)</f>
        <v>0</v>
      </c>
      <c r="BL108" s="18" t="s">
        <v>231</v>
      </c>
      <c r="BM108" s="226" t="s">
        <v>962</v>
      </c>
    </row>
    <row r="109" s="2" customFormat="1">
      <c r="A109" s="39"/>
      <c r="B109" s="40"/>
      <c r="C109" s="41"/>
      <c r="D109" s="228" t="s">
        <v>348</v>
      </c>
      <c r="E109" s="41"/>
      <c r="F109" s="229" t="s">
        <v>349</v>
      </c>
      <c r="G109" s="41"/>
      <c r="H109" s="41"/>
      <c r="I109" s="230"/>
      <c r="J109" s="41"/>
      <c r="K109" s="41"/>
      <c r="L109" s="45"/>
      <c r="M109" s="231"/>
      <c r="N109" s="23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348</v>
      </c>
      <c r="AU109" s="18" t="s">
        <v>241</v>
      </c>
    </row>
    <row r="110" s="2" customFormat="1" ht="44.25" customHeight="1">
      <c r="A110" s="39"/>
      <c r="B110" s="40"/>
      <c r="C110" s="215" t="s">
        <v>81</v>
      </c>
      <c r="D110" s="215" t="s">
        <v>342</v>
      </c>
      <c r="E110" s="216" t="s">
        <v>364</v>
      </c>
      <c r="F110" s="217" t="s">
        <v>365</v>
      </c>
      <c r="G110" s="218" t="s">
        <v>345</v>
      </c>
      <c r="H110" s="219">
        <v>559.57399999999996</v>
      </c>
      <c r="I110" s="220"/>
      <c r="J110" s="221">
        <f>ROUND(I110*H110,2)</f>
        <v>0</v>
      </c>
      <c r="K110" s="217" t="s">
        <v>346</v>
      </c>
      <c r="L110" s="45"/>
      <c r="M110" s="222" t="s">
        <v>19</v>
      </c>
      <c r="N110" s="223" t="s">
        <v>43</v>
      </c>
      <c r="O110" s="85"/>
      <c r="P110" s="224">
        <f>O110*H110</f>
        <v>0</v>
      </c>
      <c r="Q110" s="224">
        <v>1.0000000000000001E-05</v>
      </c>
      <c r="R110" s="224">
        <f>Q110*H110</f>
        <v>0.0055957400000000001</v>
      </c>
      <c r="S110" s="224">
        <v>0.091999999999999998</v>
      </c>
      <c r="T110" s="225">
        <f>S110*H110</f>
        <v>51.480807999999996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R110" s="226" t="s">
        <v>231</v>
      </c>
      <c r="AT110" s="226" t="s">
        <v>342</v>
      </c>
      <c r="AU110" s="226" t="s">
        <v>241</v>
      </c>
      <c r="AY110" s="18" t="s">
        <v>338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18" t="s">
        <v>79</v>
      </c>
      <c r="BK110" s="227">
        <f>ROUND(I110*H110,2)</f>
        <v>0</v>
      </c>
      <c r="BL110" s="18" t="s">
        <v>231</v>
      </c>
      <c r="BM110" s="226" t="s">
        <v>963</v>
      </c>
    </row>
    <row r="111" s="2" customFormat="1">
      <c r="A111" s="39"/>
      <c r="B111" s="40"/>
      <c r="C111" s="41"/>
      <c r="D111" s="228" t="s">
        <v>348</v>
      </c>
      <c r="E111" s="41"/>
      <c r="F111" s="229" t="s">
        <v>367</v>
      </c>
      <c r="G111" s="41"/>
      <c r="H111" s="41"/>
      <c r="I111" s="230"/>
      <c r="J111" s="41"/>
      <c r="K111" s="41"/>
      <c r="L111" s="45"/>
      <c r="M111" s="231"/>
      <c r="N111" s="232"/>
      <c r="O111" s="85"/>
      <c r="P111" s="85"/>
      <c r="Q111" s="85"/>
      <c r="R111" s="85"/>
      <c r="S111" s="85"/>
      <c r="T111" s="86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T111" s="18" t="s">
        <v>348</v>
      </c>
      <c r="AU111" s="18" t="s">
        <v>241</v>
      </c>
    </row>
    <row r="112" s="14" customFormat="1">
      <c r="A112" s="14"/>
      <c r="B112" s="244"/>
      <c r="C112" s="245"/>
      <c r="D112" s="235" t="s">
        <v>350</v>
      </c>
      <c r="E112" s="246" t="s">
        <v>19</v>
      </c>
      <c r="F112" s="247" t="s">
        <v>281</v>
      </c>
      <c r="G112" s="245"/>
      <c r="H112" s="248">
        <v>559.57399999999996</v>
      </c>
      <c r="I112" s="249"/>
      <c r="J112" s="245"/>
      <c r="K112" s="245"/>
      <c r="L112" s="250"/>
      <c r="M112" s="251"/>
      <c r="N112" s="252"/>
      <c r="O112" s="252"/>
      <c r="P112" s="252"/>
      <c r="Q112" s="252"/>
      <c r="R112" s="252"/>
      <c r="S112" s="252"/>
      <c r="T112" s="253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4" t="s">
        <v>350</v>
      </c>
      <c r="AU112" s="254" t="s">
        <v>241</v>
      </c>
      <c r="AV112" s="14" t="s">
        <v>81</v>
      </c>
      <c r="AW112" s="14" t="s">
        <v>33</v>
      </c>
      <c r="AX112" s="14" t="s">
        <v>79</v>
      </c>
      <c r="AY112" s="254" t="s">
        <v>338</v>
      </c>
    </row>
    <row r="113" s="2" customFormat="1" ht="44.25" customHeight="1">
      <c r="A113" s="39"/>
      <c r="B113" s="40"/>
      <c r="C113" s="215" t="s">
        <v>241</v>
      </c>
      <c r="D113" s="215" t="s">
        <v>342</v>
      </c>
      <c r="E113" s="216" t="s">
        <v>368</v>
      </c>
      <c r="F113" s="217" t="s">
        <v>369</v>
      </c>
      <c r="G113" s="218" t="s">
        <v>345</v>
      </c>
      <c r="H113" s="219">
        <v>531.59500000000003</v>
      </c>
      <c r="I113" s="220"/>
      <c r="J113" s="221">
        <f>ROUND(I113*H113,2)</f>
        <v>0</v>
      </c>
      <c r="K113" s="217" t="s">
        <v>346</v>
      </c>
      <c r="L113" s="45"/>
      <c r="M113" s="222" t="s">
        <v>19</v>
      </c>
      <c r="N113" s="223" t="s">
        <v>43</v>
      </c>
      <c r="O113" s="85"/>
      <c r="P113" s="224">
        <f>O113*H113</f>
        <v>0</v>
      </c>
      <c r="Q113" s="224">
        <v>2.0000000000000002E-05</v>
      </c>
      <c r="R113" s="224">
        <f>Q113*H113</f>
        <v>0.010631900000000001</v>
      </c>
      <c r="S113" s="224">
        <v>0.13800000000000001</v>
      </c>
      <c r="T113" s="225">
        <f>S113*H113</f>
        <v>73.360110000000006</v>
      </c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R113" s="226" t="s">
        <v>231</v>
      </c>
      <c r="AT113" s="226" t="s">
        <v>342</v>
      </c>
      <c r="AU113" s="226" t="s">
        <v>241</v>
      </c>
      <c r="AY113" s="18" t="s">
        <v>338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8" t="s">
        <v>79</v>
      </c>
      <c r="BK113" s="227">
        <f>ROUND(I113*H113,2)</f>
        <v>0</v>
      </c>
      <c r="BL113" s="18" t="s">
        <v>231</v>
      </c>
      <c r="BM113" s="226" t="s">
        <v>964</v>
      </c>
    </row>
    <row r="114" s="2" customFormat="1">
      <c r="A114" s="39"/>
      <c r="B114" s="40"/>
      <c r="C114" s="41"/>
      <c r="D114" s="228" t="s">
        <v>348</v>
      </c>
      <c r="E114" s="41"/>
      <c r="F114" s="229" t="s">
        <v>371</v>
      </c>
      <c r="G114" s="41"/>
      <c r="H114" s="41"/>
      <c r="I114" s="230"/>
      <c r="J114" s="41"/>
      <c r="K114" s="41"/>
      <c r="L114" s="45"/>
      <c r="M114" s="231"/>
      <c r="N114" s="232"/>
      <c r="O114" s="85"/>
      <c r="P114" s="85"/>
      <c r="Q114" s="85"/>
      <c r="R114" s="85"/>
      <c r="S114" s="85"/>
      <c r="T114" s="86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T114" s="18" t="s">
        <v>348</v>
      </c>
      <c r="AU114" s="18" t="s">
        <v>241</v>
      </c>
    </row>
    <row r="115" s="14" customFormat="1">
      <c r="A115" s="14"/>
      <c r="B115" s="244"/>
      <c r="C115" s="245"/>
      <c r="D115" s="235" t="s">
        <v>350</v>
      </c>
      <c r="E115" s="246" t="s">
        <v>19</v>
      </c>
      <c r="F115" s="247" t="s">
        <v>281</v>
      </c>
      <c r="G115" s="245"/>
      <c r="H115" s="248">
        <v>559.57399999999996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350</v>
      </c>
      <c r="AU115" s="254" t="s">
        <v>241</v>
      </c>
      <c r="AV115" s="14" t="s">
        <v>81</v>
      </c>
      <c r="AW115" s="14" t="s">
        <v>33</v>
      </c>
      <c r="AX115" s="14" t="s">
        <v>72</v>
      </c>
      <c r="AY115" s="254" t="s">
        <v>338</v>
      </c>
    </row>
    <row r="116" s="14" customFormat="1">
      <c r="A116" s="14"/>
      <c r="B116" s="244"/>
      <c r="C116" s="245"/>
      <c r="D116" s="235" t="s">
        <v>350</v>
      </c>
      <c r="E116" s="246" t="s">
        <v>19</v>
      </c>
      <c r="F116" s="247" t="s">
        <v>965</v>
      </c>
      <c r="G116" s="245"/>
      <c r="H116" s="248">
        <v>531.59500000000003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350</v>
      </c>
      <c r="AU116" s="254" t="s">
        <v>241</v>
      </c>
      <c r="AV116" s="14" t="s">
        <v>81</v>
      </c>
      <c r="AW116" s="14" t="s">
        <v>33</v>
      </c>
      <c r="AX116" s="14" t="s">
        <v>79</v>
      </c>
      <c r="AY116" s="254" t="s">
        <v>338</v>
      </c>
    </row>
    <row r="117" s="2" customFormat="1" ht="44.25" customHeight="1">
      <c r="A117" s="39"/>
      <c r="B117" s="40"/>
      <c r="C117" s="215" t="s">
        <v>231</v>
      </c>
      <c r="D117" s="215" t="s">
        <v>342</v>
      </c>
      <c r="E117" s="216" t="s">
        <v>966</v>
      </c>
      <c r="F117" s="217" t="s">
        <v>967</v>
      </c>
      <c r="G117" s="218" t="s">
        <v>345</v>
      </c>
      <c r="H117" s="219">
        <v>503.61700000000002</v>
      </c>
      <c r="I117" s="220"/>
      <c r="J117" s="221">
        <f>ROUND(I117*H117,2)</f>
        <v>0</v>
      </c>
      <c r="K117" s="217" t="s">
        <v>346</v>
      </c>
      <c r="L117" s="45"/>
      <c r="M117" s="222" t="s">
        <v>19</v>
      </c>
      <c r="N117" s="223" t="s">
        <v>43</v>
      </c>
      <c r="O117" s="85"/>
      <c r="P117" s="224">
        <f>O117*H117</f>
        <v>0</v>
      </c>
      <c r="Q117" s="224">
        <v>3.0000000000000001E-05</v>
      </c>
      <c r="R117" s="224">
        <f>Q117*H117</f>
        <v>0.01510851</v>
      </c>
      <c r="S117" s="224">
        <v>0.20699999999999999</v>
      </c>
      <c r="T117" s="225">
        <f>S117*H117</f>
        <v>104.24871899999999</v>
      </c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R117" s="226" t="s">
        <v>231</v>
      </c>
      <c r="AT117" s="226" t="s">
        <v>342</v>
      </c>
      <c r="AU117" s="226" t="s">
        <v>241</v>
      </c>
      <c r="AY117" s="18" t="s">
        <v>338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18" t="s">
        <v>79</v>
      </c>
      <c r="BK117" s="227">
        <f>ROUND(I117*H117,2)</f>
        <v>0</v>
      </c>
      <c r="BL117" s="18" t="s">
        <v>231</v>
      </c>
      <c r="BM117" s="226" t="s">
        <v>968</v>
      </c>
    </row>
    <row r="118" s="2" customFormat="1">
      <c r="A118" s="39"/>
      <c r="B118" s="40"/>
      <c r="C118" s="41"/>
      <c r="D118" s="228" t="s">
        <v>348</v>
      </c>
      <c r="E118" s="41"/>
      <c r="F118" s="229" t="s">
        <v>969</v>
      </c>
      <c r="G118" s="41"/>
      <c r="H118" s="41"/>
      <c r="I118" s="230"/>
      <c r="J118" s="41"/>
      <c r="K118" s="41"/>
      <c r="L118" s="45"/>
      <c r="M118" s="231"/>
      <c r="N118" s="232"/>
      <c r="O118" s="85"/>
      <c r="P118" s="85"/>
      <c r="Q118" s="85"/>
      <c r="R118" s="85"/>
      <c r="S118" s="85"/>
      <c r="T118" s="86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T118" s="18" t="s">
        <v>348</v>
      </c>
      <c r="AU118" s="18" t="s">
        <v>241</v>
      </c>
    </row>
    <row r="119" s="14" customFormat="1">
      <c r="A119" s="14"/>
      <c r="B119" s="244"/>
      <c r="C119" s="245"/>
      <c r="D119" s="235" t="s">
        <v>350</v>
      </c>
      <c r="E119" s="246" t="s">
        <v>19</v>
      </c>
      <c r="F119" s="247" t="s">
        <v>361</v>
      </c>
      <c r="G119" s="245"/>
      <c r="H119" s="248">
        <v>526.56200000000001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19</v>
      </c>
      <c r="F120" s="247" t="s">
        <v>359</v>
      </c>
      <c r="G120" s="245"/>
      <c r="H120" s="248">
        <v>33.012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363</v>
      </c>
      <c r="G121" s="256"/>
      <c r="H121" s="259">
        <v>559.57400000000007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19</v>
      </c>
      <c r="F122" s="247" t="s">
        <v>970</v>
      </c>
      <c r="G122" s="245"/>
      <c r="H122" s="248">
        <v>503.61700000000002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79</v>
      </c>
      <c r="AY122" s="254" t="s">
        <v>338</v>
      </c>
    </row>
    <row r="123" s="12" customFormat="1" ht="20.88" customHeight="1">
      <c r="A123" s="12"/>
      <c r="B123" s="199"/>
      <c r="C123" s="200"/>
      <c r="D123" s="201" t="s">
        <v>71</v>
      </c>
      <c r="E123" s="213" t="s">
        <v>8</v>
      </c>
      <c r="F123" s="213" t="s">
        <v>378</v>
      </c>
      <c r="G123" s="200"/>
      <c r="H123" s="200"/>
      <c r="I123" s="203"/>
      <c r="J123" s="214">
        <f>BK123</f>
        <v>0</v>
      </c>
      <c r="K123" s="200"/>
      <c r="L123" s="205"/>
      <c r="M123" s="206"/>
      <c r="N123" s="207"/>
      <c r="O123" s="207"/>
      <c r="P123" s="208">
        <f>SUM(P124:P126)</f>
        <v>0</v>
      </c>
      <c r="Q123" s="207"/>
      <c r="R123" s="208">
        <f>SUM(R124:R126)</f>
        <v>0</v>
      </c>
      <c r="S123" s="207"/>
      <c r="T123" s="209">
        <f>SUM(T124:T126)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0" t="s">
        <v>79</v>
      </c>
      <c r="AT123" s="211" t="s">
        <v>71</v>
      </c>
      <c r="AU123" s="211" t="s">
        <v>81</v>
      </c>
      <c r="AY123" s="210" t="s">
        <v>338</v>
      </c>
      <c r="BK123" s="212">
        <f>SUM(BK124:BK126)</f>
        <v>0</v>
      </c>
    </row>
    <row r="124" s="2" customFormat="1" ht="37.8" customHeight="1">
      <c r="A124" s="39"/>
      <c r="B124" s="40"/>
      <c r="C124" s="215" t="s">
        <v>239</v>
      </c>
      <c r="D124" s="215" t="s">
        <v>342</v>
      </c>
      <c r="E124" s="216" t="s">
        <v>389</v>
      </c>
      <c r="F124" s="217" t="s">
        <v>390</v>
      </c>
      <c r="G124" s="218" t="s">
        <v>391</v>
      </c>
      <c r="H124" s="219">
        <v>470.57600000000002</v>
      </c>
      <c r="I124" s="220"/>
      <c r="J124" s="221">
        <f>ROUND(I124*H124,2)</f>
        <v>0</v>
      </c>
      <c r="K124" s="217" t="s">
        <v>346</v>
      </c>
      <c r="L124" s="45"/>
      <c r="M124" s="222" t="s">
        <v>19</v>
      </c>
      <c r="N124" s="223" t="s">
        <v>43</v>
      </c>
      <c r="O124" s="85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26" t="s">
        <v>231</v>
      </c>
      <c r="AT124" s="226" t="s">
        <v>342</v>
      </c>
      <c r="AU124" s="226" t="s">
        <v>241</v>
      </c>
      <c r="AY124" s="18" t="s">
        <v>338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8" t="s">
        <v>79</v>
      </c>
      <c r="BK124" s="227">
        <f>ROUND(I124*H124,2)</f>
        <v>0</v>
      </c>
      <c r="BL124" s="18" t="s">
        <v>231</v>
      </c>
      <c r="BM124" s="226" t="s">
        <v>971</v>
      </c>
    </row>
    <row r="125" s="2" customFormat="1">
      <c r="A125" s="39"/>
      <c r="B125" s="40"/>
      <c r="C125" s="41"/>
      <c r="D125" s="228" t="s">
        <v>348</v>
      </c>
      <c r="E125" s="41"/>
      <c r="F125" s="229" t="s">
        <v>393</v>
      </c>
      <c r="G125" s="41"/>
      <c r="H125" s="41"/>
      <c r="I125" s="230"/>
      <c r="J125" s="41"/>
      <c r="K125" s="41"/>
      <c r="L125" s="45"/>
      <c r="M125" s="231"/>
      <c r="N125" s="232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348</v>
      </c>
      <c r="AU125" s="18" t="s">
        <v>241</v>
      </c>
    </row>
    <row r="126" s="14" customFormat="1">
      <c r="A126" s="14"/>
      <c r="B126" s="244"/>
      <c r="C126" s="245"/>
      <c r="D126" s="235" t="s">
        <v>350</v>
      </c>
      <c r="E126" s="246" t="s">
        <v>19</v>
      </c>
      <c r="F126" s="247" t="s">
        <v>225</v>
      </c>
      <c r="G126" s="245"/>
      <c r="H126" s="248">
        <v>470.57600000000002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350</v>
      </c>
      <c r="AU126" s="254" t="s">
        <v>241</v>
      </c>
      <c r="AV126" s="14" t="s">
        <v>81</v>
      </c>
      <c r="AW126" s="14" t="s">
        <v>33</v>
      </c>
      <c r="AX126" s="14" t="s">
        <v>79</v>
      </c>
      <c r="AY126" s="254" t="s">
        <v>338</v>
      </c>
    </row>
    <row r="127" s="12" customFormat="1" ht="20.88" customHeight="1">
      <c r="A127" s="12"/>
      <c r="B127" s="199"/>
      <c r="C127" s="200"/>
      <c r="D127" s="201" t="s">
        <v>71</v>
      </c>
      <c r="E127" s="213" t="s">
        <v>394</v>
      </c>
      <c r="F127" s="213" t="s">
        <v>395</v>
      </c>
      <c r="G127" s="200"/>
      <c r="H127" s="200"/>
      <c r="I127" s="203"/>
      <c r="J127" s="214">
        <f>BK127</f>
        <v>0</v>
      </c>
      <c r="K127" s="200"/>
      <c r="L127" s="205"/>
      <c r="M127" s="206"/>
      <c r="N127" s="207"/>
      <c r="O127" s="207"/>
      <c r="P127" s="208">
        <f>SUM(P128:P147)</f>
        <v>0</v>
      </c>
      <c r="Q127" s="207"/>
      <c r="R127" s="208">
        <f>SUM(R128:R147)</f>
        <v>0</v>
      </c>
      <c r="S127" s="207"/>
      <c r="T127" s="209">
        <f>SUM(T128:T147)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0" t="s">
        <v>79</v>
      </c>
      <c r="AT127" s="211" t="s">
        <v>71</v>
      </c>
      <c r="AU127" s="211" t="s">
        <v>81</v>
      </c>
      <c r="AY127" s="210" t="s">
        <v>338</v>
      </c>
      <c r="BK127" s="212">
        <f>SUM(BK128:BK147)</f>
        <v>0</v>
      </c>
    </row>
    <row r="128" s="2" customFormat="1" ht="66.75" customHeight="1">
      <c r="A128" s="39"/>
      <c r="B128" s="40"/>
      <c r="C128" s="215" t="s">
        <v>236</v>
      </c>
      <c r="D128" s="215" t="s">
        <v>342</v>
      </c>
      <c r="E128" s="216" t="s">
        <v>397</v>
      </c>
      <c r="F128" s="217" t="s">
        <v>398</v>
      </c>
      <c r="G128" s="218" t="s">
        <v>391</v>
      </c>
      <c r="H128" s="219">
        <v>15.821999999999999</v>
      </c>
      <c r="I128" s="220"/>
      <c r="J128" s="221">
        <f>ROUND(I128*H128,2)</f>
        <v>0</v>
      </c>
      <c r="K128" s="217" t="s">
        <v>346</v>
      </c>
      <c r="L128" s="45"/>
      <c r="M128" s="222" t="s">
        <v>19</v>
      </c>
      <c r="N128" s="223" t="s">
        <v>43</v>
      </c>
      <c r="O128" s="85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26" t="s">
        <v>231</v>
      </c>
      <c r="AT128" s="226" t="s">
        <v>342</v>
      </c>
      <c r="AU128" s="226" t="s">
        <v>241</v>
      </c>
      <c r="AY128" s="18" t="s">
        <v>338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18" t="s">
        <v>79</v>
      </c>
      <c r="BK128" s="227">
        <f>ROUND(I128*H128,2)</f>
        <v>0</v>
      </c>
      <c r="BL128" s="18" t="s">
        <v>231</v>
      </c>
      <c r="BM128" s="226" t="s">
        <v>972</v>
      </c>
    </row>
    <row r="129" s="2" customFormat="1">
      <c r="A129" s="39"/>
      <c r="B129" s="40"/>
      <c r="C129" s="41"/>
      <c r="D129" s="228" t="s">
        <v>348</v>
      </c>
      <c r="E129" s="41"/>
      <c r="F129" s="229" t="s">
        <v>400</v>
      </c>
      <c r="G129" s="41"/>
      <c r="H129" s="41"/>
      <c r="I129" s="230"/>
      <c r="J129" s="41"/>
      <c r="K129" s="41"/>
      <c r="L129" s="45"/>
      <c r="M129" s="231"/>
      <c r="N129" s="232"/>
      <c r="O129" s="85"/>
      <c r="P129" s="85"/>
      <c r="Q129" s="85"/>
      <c r="R129" s="85"/>
      <c r="S129" s="85"/>
      <c r="T129" s="86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348</v>
      </c>
      <c r="AU129" s="18" t="s">
        <v>241</v>
      </c>
    </row>
    <row r="130" s="2" customFormat="1">
      <c r="A130" s="39"/>
      <c r="B130" s="40"/>
      <c r="C130" s="41"/>
      <c r="D130" s="235" t="s">
        <v>401</v>
      </c>
      <c r="E130" s="41"/>
      <c r="F130" s="266" t="s">
        <v>402</v>
      </c>
      <c r="G130" s="41"/>
      <c r="H130" s="41"/>
      <c r="I130" s="230"/>
      <c r="J130" s="41"/>
      <c r="K130" s="41"/>
      <c r="L130" s="45"/>
      <c r="M130" s="231"/>
      <c r="N130" s="232"/>
      <c r="O130" s="85"/>
      <c r="P130" s="85"/>
      <c r="Q130" s="85"/>
      <c r="R130" s="85"/>
      <c r="S130" s="85"/>
      <c r="T130" s="86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401</v>
      </c>
      <c r="AU130" s="18" t="s">
        <v>241</v>
      </c>
    </row>
    <row r="131" s="2" customFormat="1" ht="55.5" customHeight="1">
      <c r="A131" s="39"/>
      <c r="B131" s="40"/>
      <c r="C131" s="215" t="s">
        <v>396</v>
      </c>
      <c r="D131" s="215" t="s">
        <v>342</v>
      </c>
      <c r="E131" s="216" t="s">
        <v>406</v>
      </c>
      <c r="F131" s="217" t="s">
        <v>407</v>
      </c>
      <c r="G131" s="218" t="s">
        <v>391</v>
      </c>
      <c r="H131" s="219">
        <v>728.41200000000003</v>
      </c>
      <c r="I131" s="220"/>
      <c r="J131" s="221">
        <f>ROUND(I131*H131,2)</f>
        <v>0</v>
      </c>
      <c r="K131" s="217" t="s">
        <v>346</v>
      </c>
      <c r="L131" s="45"/>
      <c r="M131" s="222" t="s">
        <v>19</v>
      </c>
      <c r="N131" s="223" t="s">
        <v>43</v>
      </c>
      <c r="O131" s="85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26" t="s">
        <v>231</v>
      </c>
      <c r="AT131" s="226" t="s">
        <v>342</v>
      </c>
      <c r="AU131" s="226" t="s">
        <v>241</v>
      </c>
      <c r="AY131" s="18" t="s">
        <v>338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8" t="s">
        <v>79</v>
      </c>
      <c r="BK131" s="227">
        <f>ROUND(I131*H131,2)</f>
        <v>0</v>
      </c>
      <c r="BL131" s="18" t="s">
        <v>231</v>
      </c>
      <c r="BM131" s="226" t="s">
        <v>973</v>
      </c>
    </row>
    <row r="132" s="2" customFormat="1">
      <c r="A132" s="39"/>
      <c r="B132" s="40"/>
      <c r="C132" s="41"/>
      <c r="D132" s="228" t="s">
        <v>348</v>
      </c>
      <c r="E132" s="41"/>
      <c r="F132" s="229" t="s">
        <v>409</v>
      </c>
      <c r="G132" s="41"/>
      <c r="H132" s="41"/>
      <c r="I132" s="230"/>
      <c r="J132" s="41"/>
      <c r="K132" s="41"/>
      <c r="L132" s="45"/>
      <c r="M132" s="231"/>
      <c r="N132" s="232"/>
      <c r="O132" s="85"/>
      <c r="P132" s="85"/>
      <c r="Q132" s="85"/>
      <c r="R132" s="85"/>
      <c r="S132" s="85"/>
      <c r="T132" s="86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348</v>
      </c>
      <c r="AU132" s="18" t="s">
        <v>241</v>
      </c>
    </row>
    <row r="133" s="13" customFormat="1">
      <c r="A133" s="13"/>
      <c r="B133" s="233"/>
      <c r="C133" s="234"/>
      <c r="D133" s="235" t="s">
        <v>350</v>
      </c>
      <c r="E133" s="236" t="s">
        <v>19</v>
      </c>
      <c r="F133" s="237" t="s">
        <v>410</v>
      </c>
      <c r="G133" s="234"/>
      <c r="H133" s="236" t="s">
        <v>19</v>
      </c>
      <c r="I133" s="238"/>
      <c r="J133" s="234"/>
      <c r="K133" s="234"/>
      <c r="L133" s="239"/>
      <c r="M133" s="240"/>
      <c r="N133" s="241"/>
      <c r="O133" s="241"/>
      <c r="P133" s="241"/>
      <c r="Q133" s="241"/>
      <c r="R133" s="241"/>
      <c r="S133" s="241"/>
      <c r="T133" s="24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3" t="s">
        <v>350</v>
      </c>
      <c r="AU133" s="243" t="s">
        <v>241</v>
      </c>
      <c r="AV133" s="13" t="s">
        <v>79</v>
      </c>
      <c r="AW133" s="13" t="s">
        <v>33</v>
      </c>
      <c r="AX133" s="13" t="s">
        <v>72</v>
      </c>
      <c r="AY133" s="243" t="s">
        <v>338</v>
      </c>
    </row>
    <row r="134" s="14" customFormat="1">
      <c r="A134" s="14"/>
      <c r="B134" s="244"/>
      <c r="C134" s="245"/>
      <c r="D134" s="235" t="s">
        <v>350</v>
      </c>
      <c r="E134" s="246" t="s">
        <v>263</v>
      </c>
      <c r="F134" s="247" t="s">
        <v>387</v>
      </c>
      <c r="G134" s="245"/>
      <c r="H134" s="248">
        <v>0.29999999999999999</v>
      </c>
      <c r="I134" s="249"/>
      <c r="J134" s="245"/>
      <c r="K134" s="245"/>
      <c r="L134" s="250"/>
      <c r="M134" s="251"/>
      <c r="N134" s="252"/>
      <c r="O134" s="252"/>
      <c r="P134" s="252"/>
      <c r="Q134" s="252"/>
      <c r="R134" s="252"/>
      <c r="S134" s="252"/>
      <c r="T134" s="253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4" t="s">
        <v>350</v>
      </c>
      <c r="AU134" s="254" t="s">
        <v>241</v>
      </c>
      <c r="AV134" s="14" t="s">
        <v>81</v>
      </c>
      <c r="AW134" s="14" t="s">
        <v>33</v>
      </c>
      <c r="AX134" s="14" t="s">
        <v>72</v>
      </c>
      <c r="AY134" s="254" t="s">
        <v>338</v>
      </c>
    </row>
    <row r="135" s="14" customFormat="1">
      <c r="A135" s="14"/>
      <c r="B135" s="244"/>
      <c r="C135" s="245"/>
      <c r="D135" s="235" t="s">
        <v>350</v>
      </c>
      <c r="E135" s="246" t="s">
        <v>942</v>
      </c>
      <c r="F135" s="247" t="s">
        <v>974</v>
      </c>
      <c r="G135" s="245"/>
      <c r="H135" s="248">
        <v>0.5</v>
      </c>
      <c r="I135" s="249"/>
      <c r="J135" s="245"/>
      <c r="K135" s="245"/>
      <c r="L135" s="250"/>
      <c r="M135" s="251"/>
      <c r="N135" s="252"/>
      <c r="O135" s="252"/>
      <c r="P135" s="252"/>
      <c r="Q135" s="252"/>
      <c r="R135" s="252"/>
      <c r="S135" s="252"/>
      <c r="T135" s="25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4" t="s">
        <v>350</v>
      </c>
      <c r="AU135" s="254" t="s">
        <v>241</v>
      </c>
      <c r="AV135" s="14" t="s">
        <v>81</v>
      </c>
      <c r="AW135" s="14" t="s">
        <v>33</v>
      </c>
      <c r="AX135" s="14" t="s">
        <v>72</v>
      </c>
      <c r="AY135" s="254" t="s">
        <v>338</v>
      </c>
    </row>
    <row r="136" s="13" customFormat="1">
      <c r="A136" s="13"/>
      <c r="B136" s="233"/>
      <c r="C136" s="234"/>
      <c r="D136" s="235" t="s">
        <v>350</v>
      </c>
      <c r="E136" s="236" t="s">
        <v>19</v>
      </c>
      <c r="F136" s="237" t="s">
        <v>411</v>
      </c>
      <c r="G136" s="234"/>
      <c r="H136" s="236" t="s">
        <v>19</v>
      </c>
      <c r="I136" s="238"/>
      <c r="J136" s="234"/>
      <c r="K136" s="234"/>
      <c r="L136" s="239"/>
      <c r="M136" s="240"/>
      <c r="N136" s="241"/>
      <c r="O136" s="241"/>
      <c r="P136" s="241"/>
      <c r="Q136" s="241"/>
      <c r="R136" s="241"/>
      <c r="S136" s="241"/>
      <c r="T136" s="242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3" t="s">
        <v>350</v>
      </c>
      <c r="AU136" s="243" t="s">
        <v>241</v>
      </c>
      <c r="AV136" s="13" t="s">
        <v>79</v>
      </c>
      <c r="AW136" s="13" t="s">
        <v>33</v>
      </c>
      <c r="AX136" s="13" t="s">
        <v>72</v>
      </c>
      <c r="AY136" s="243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267</v>
      </c>
      <c r="F137" s="247" t="s">
        <v>975</v>
      </c>
      <c r="G137" s="245"/>
      <c r="H137" s="248">
        <v>1.54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72</v>
      </c>
      <c r="AY137" s="254" t="s">
        <v>338</v>
      </c>
    </row>
    <row r="138" s="13" customFormat="1">
      <c r="A138" s="13"/>
      <c r="B138" s="233"/>
      <c r="C138" s="234"/>
      <c r="D138" s="235" t="s">
        <v>350</v>
      </c>
      <c r="E138" s="236" t="s">
        <v>19</v>
      </c>
      <c r="F138" s="237" t="s">
        <v>413</v>
      </c>
      <c r="G138" s="234"/>
      <c r="H138" s="236" t="s">
        <v>19</v>
      </c>
      <c r="I138" s="238"/>
      <c r="J138" s="234"/>
      <c r="K138" s="234"/>
      <c r="L138" s="239"/>
      <c r="M138" s="240"/>
      <c r="N138" s="241"/>
      <c r="O138" s="241"/>
      <c r="P138" s="241"/>
      <c r="Q138" s="241"/>
      <c r="R138" s="241"/>
      <c r="S138" s="241"/>
      <c r="T138" s="24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3" t="s">
        <v>350</v>
      </c>
      <c r="AU138" s="243" t="s">
        <v>241</v>
      </c>
      <c r="AV138" s="13" t="s">
        <v>79</v>
      </c>
      <c r="AW138" s="13" t="s">
        <v>33</v>
      </c>
      <c r="AX138" s="13" t="s">
        <v>72</v>
      </c>
      <c r="AY138" s="243" t="s">
        <v>338</v>
      </c>
    </row>
    <row r="139" s="14" customFormat="1">
      <c r="A139" s="14"/>
      <c r="B139" s="244"/>
      <c r="C139" s="245"/>
      <c r="D139" s="235" t="s">
        <v>350</v>
      </c>
      <c r="E139" s="246" t="s">
        <v>270</v>
      </c>
      <c r="F139" s="247" t="s">
        <v>976</v>
      </c>
      <c r="G139" s="245"/>
      <c r="H139" s="248">
        <v>2.637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350</v>
      </c>
      <c r="AU139" s="254" t="s">
        <v>241</v>
      </c>
      <c r="AV139" s="14" t="s">
        <v>81</v>
      </c>
      <c r="AW139" s="14" t="s">
        <v>33</v>
      </c>
      <c r="AX139" s="14" t="s">
        <v>72</v>
      </c>
      <c r="AY139" s="254" t="s">
        <v>338</v>
      </c>
    </row>
    <row r="140" s="13" customFormat="1">
      <c r="A140" s="13"/>
      <c r="B140" s="233"/>
      <c r="C140" s="234"/>
      <c r="D140" s="235" t="s">
        <v>350</v>
      </c>
      <c r="E140" s="236" t="s">
        <v>19</v>
      </c>
      <c r="F140" s="237" t="s">
        <v>415</v>
      </c>
      <c r="G140" s="234"/>
      <c r="H140" s="236" t="s">
        <v>19</v>
      </c>
      <c r="I140" s="238"/>
      <c r="J140" s="234"/>
      <c r="K140" s="234"/>
      <c r="L140" s="239"/>
      <c r="M140" s="240"/>
      <c r="N140" s="241"/>
      <c r="O140" s="241"/>
      <c r="P140" s="241"/>
      <c r="Q140" s="241"/>
      <c r="R140" s="241"/>
      <c r="S140" s="241"/>
      <c r="T140" s="24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3" t="s">
        <v>350</v>
      </c>
      <c r="AU140" s="243" t="s">
        <v>241</v>
      </c>
      <c r="AV140" s="13" t="s">
        <v>79</v>
      </c>
      <c r="AW140" s="13" t="s">
        <v>33</v>
      </c>
      <c r="AX140" s="13" t="s">
        <v>72</v>
      </c>
      <c r="AY140" s="243" t="s">
        <v>338</v>
      </c>
    </row>
    <row r="141" s="14" customFormat="1">
      <c r="A141" s="14"/>
      <c r="B141" s="244"/>
      <c r="C141" s="245"/>
      <c r="D141" s="235" t="s">
        <v>350</v>
      </c>
      <c r="E141" s="246" t="s">
        <v>269</v>
      </c>
      <c r="F141" s="247" t="s">
        <v>79</v>
      </c>
      <c r="G141" s="245"/>
      <c r="H141" s="248">
        <v>1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350</v>
      </c>
      <c r="AU141" s="254" t="s">
        <v>241</v>
      </c>
      <c r="AV141" s="14" t="s">
        <v>81</v>
      </c>
      <c r="AW141" s="14" t="s">
        <v>33</v>
      </c>
      <c r="AX141" s="14" t="s">
        <v>72</v>
      </c>
      <c r="AY141" s="254" t="s">
        <v>338</v>
      </c>
    </row>
    <row r="142" s="15" customFormat="1">
      <c r="A142" s="15"/>
      <c r="B142" s="255"/>
      <c r="C142" s="256"/>
      <c r="D142" s="235" t="s">
        <v>350</v>
      </c>
      <c r="E142" s="257" t="s">
        <v>19</v>
      </c>
      <c r="F142" s="258" t="s">
        <v>363</v>
      </c>
      <c r="G142" s="256"/>
      <c r="H142" s="259">
        <v>5.9770000000000003</v>
      </c>
      <c r="I142" s="260"/>
      <c r="J142" s="256"/>
      <c r="K142" s="256"/>
      <c r="L142" s="261"/>
      <c r="M142" s="262"/>
      <c r="N142" s="263"/>
      <c r="O142" s="263"/>
      <c r="P142" s="263"/>
      <c r="Q142" s="263"/>
      <c r="R142" s="263"/>
      <c r="S142" s="263"/>
      <c r="T142" s="264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65" t="s">
        <v>350</v>
      </c>
      <c r="AU142" s="265" t="s">
        <v>241</v>
      </c>
      <c r="AV142" s="15" t="s">
        <v>231</v>
      </c>
      <c r="AW142" s="15" t="s">
        <v>33</v>
      </c>
      <c r="AX142" s="15" t="s">
        <v>72</v>
      </c>
      <c r="AY142" s="265" t="s">
        <v>338</v>
      </c>
    </row>
    <row r="143" s="14" customFormat="1">
      <c r="A143" s="14"/>
      <c r="B143" s="244"/>
      <c r="C143" s="245"/>
      <c r="D143" s="235" t="s">
        <v>350</v>
      </c>
      <c r="E143" s="246" t="s">
        <v>19</v>
      </c>
      <c r="F143" s="247" t="s">
        <v>418</v>
      </c>
      <c r="G143" s="245"/>
      <c r="H143" s="248">
        <v>0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350</v>
      </c>
      <c r="AU143" s="254" t="s">
        <v>241</v>
      </c>
      <c r="AV143" s="14" t="s">
        <v>81</v>
      </c>
      <c r="AW143" s="14" t="s">
        <v>33</v>
      </c>
      <c r="AX143" s="14" t="s">
        <v>72</v>
      </c>
      <c r="AY143" s="254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19</v>
      </c>
      <c r="F144" s="247" t="s">
        <v>419</v>
      </c>
      <c r="G144" s="245"/>
      <c r="H144" s="248">
        <v>0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4" customFormat="1">
      <c r="A145" s="14"/>
      <c r="B145" s="244"/>
      <c r="C145" s="245"/>
      <c r="D145" s="235" t="s">
        <v>350</v>
      </c>
      <c r="E145" s="246" t="s">
        <v>19</v>
      </c>
      <c r="F145" s="247" t="s">
        <v>420</v>
      </c>
      <c r="G145" s="245"/>
      <c r="H145" s="248">
        <v>42.972999999999999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350</v>
      </c>
      <c r="AU145" s="254" t="s">
        <v>241</v>
      </c>
      <c r="AV145" s="14" t="s">
        <v>81</v>
      </c>
      <c r="AW145" s="14" t="s">
        <v>33</v>
      </c>
      <c r="AX145" s="14" t="s">
        <v>72</v>
      </c>
      <c r="AY145" s="254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19</v>
      </c>
      <c r="F146" s="247" t="s">
        <v>421</v>
      </c>
      <c r="G146" s="245"/>
      <c r="H146" s="248">
        <v>685.43899999999996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223</v>
      </c>
      <c r="F147" s="258" t="s">
        <v>363</v>
      </c>
      <c r="G147" s="256"/>
      <c r="H147" s="259">
        <v>728.41199999999992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79</v>
      </c>
      <c r="AY147" s="265" t="s">
        <v>338</v>
      </c>
    </row>
    <row r="148" s="12" customFormat="1" ht="20.88" customHeight="1">
      <c r="A148" s="12"/>
      <c r="B148" s="199"/>
      <c r="C148" s="200"/>
      <c r="D148" s="201" t="s">
        <v>71</v>
      </c>
      <c r="E148" s="213" t="s">
        <v>423</v>
      </c>
      <c r="F148" s="213" t="s">
        <v>424</v>
      </c>
      <c r="G148" s="200"/>
      <c r="H148" s="200"/>
      <c r="I148" s="203"/>
      <c r="J148" s="214">
        <f>BK148</f>
        <v>0</v>
      </c>
      <c r="K148" s="200"/>
      <c r="L148" s="205"/>
      <c r="M148" s="206"/>
      <c r="N148" s="207"/>
      <c r="O148" s="207"/>
      <c r="P148" s="208">
        <f>SUM(P149:P154)</f>
        <v>0</v>
      </c>
      <c r="Q148" s="207"/>
      <c r="R148" s="208">
        <f>SUM(R149:R154)</f>
        <v>0.99208854999999996</v>
      </c>
      <c r="S148" s="207"/>
      <c r="T148" s="209">
        <f>SUM(T149:T154)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0" t="s">
        <v>79</v>
      </c>
      <c r="AT148" s="211" t="s">
        <v>71</v>
      </c>
      <c r="AU148" s="211" t="s">
        <v>81</v>
      </c>
      <c r="AY148" s="210" t="s">
        <v>338</v>
      </c>
      <c r="BK148" s="212">
        <f>SUM(BK149:BK154)</f>
        <v>0</v>
      </c>
    </row>
    <row r="149" s="2" customFormat="1" ht="37.8" customHeight="1">
      <c r="A149" s="39"/>
      <c r="B149" s="40"/>
      <c r="C149" s="215" t="s">
        <v>405</v>
      </c>
      <c r="D149" s="215" t="s">
        <v>342</v>
      </c>
      <c r="E149" s="216" t="s">
        <v>425</v>
      </c>
      <c r="F149" s="217" t="s">
        <v>426</v>
      </c>
      <c r="G149" s="218" t="s">
        <v>345</v>
      </c>
      <c r="H149" s="219">
        <v>1167.163</v>
      </c>
      <c r="I149" s="220"/>
      <c r="J149" s="221">
        <f>ROUND(I149*H149,2)</f>
        <v>0</v>
      </c>
      <c r="K149" s="217" t="s">
        <v>346</v>
      </c>
      <c r="L149" s="45"/>
      <c r="M149" s="222" t="s">
        <v>19</v>
      </c>
      <c r="N149" s="223" t="s">
        <v>43</v>
      </c>
      <c r="O149" s="85"/>
      <c r="P149" s="224">
        <f>O149*H149</f>
        <v>0</v>
      </c>
      <c r="Q149" s="224">
        <v>0.00084999999999999995</v>
      </c>
      <c r="R149" s="224">
        <f>Q149*H149</f>
        <v>0.99208854999999996</v>
      </c>
      <c r="S149" s="224">
        <v>0</v>
      </c>
      <c r="T149" s="225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26" t="s">
        <v>231</v>
      </c>
      <c r="AT149" s="226" t="s">
        <v>342</v>
      </c>
      <c r="AU149" s="226" t="s">
        <v>241</v>
      </c>
      <c r="AY149" s="18" t="s">
        <v>338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18" t="s">
        <v>79</v>
      </c>
      <c r="BK149" s="227">
        <f>ROUND(I149*H149,2)</f>
        <v>0</v>
      </c>
      <c r="BL149" s="18" t="s">
        <v>231</v>
      </c>
      <c r="BM149" s="226" t="s">
        <v>977</v>
      </c>
    </row>
    <row r="150" s="2" customFormat="1">
      <c r="A150" s="39"/>
      <c r="B150" s="40"/>
      <c r="C150" s="41"/>
      <c r="D150" s="228" t="s">
        <v>348</v>
      </c>
      <c r="E150" s="41"/>
      <c r="F150" s="229" t="s">
        <v>428</v>
      </c>
      <c r="G150" s="41"/>
      <c r="H150" s="41"/>
      <c r="I150" s="230"/>
      <c r="J150" s="41"/>
      <c r="K150" s="41"/>
      <c r="L150" s="45"/>
      <c r="M150" s="231"/>
      <c r="N150" s="232"/>
      <c r="O150" s="85"/>
      <c r="P150" s="85"/>
      <c r="Q150" s="85"/>
      <c r="R150" s="85"/>
      <c r="S150" s="85"/>
      <c r="T150" s="86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348</v>
      </c>
      <c r="AU150" s="18" t="s">
        <v>241</v>
      </c>
    </row>
    <row r="151" s="2" customFormat="1" ht="44.25" customHeight="1">
      <c r="A151" s="39"/>
      <c r="B151" s="40"/>
      <c r="C151" s="215" t="s">
        <v>252</v>
      </c>
      <c r="D151" s="215" t="s">
        <v>342</v>
      </c>
      <c r="E151" s="216" t="s">
        <v>431</v>
      </c>
      <c r="F151" s="217" t="s">
        <v>432</v>
      </c>
      <c r="G151" s="218" t="s">
        <v>345</v>
      </c>
      <c r="H151" s="219">
        <v>1167.163</v>
      </c>
      <c r="I151" s="220"/>
      <c r="J151" s="221">
        <f>ROUND(I151*H151,2)</f>
        <v>0</v>
      </c>
      <c r="K151" s="217" t="s">
        <v>346</v>
      </c>
      <c r="L151" s="45"/>
      <c r="M151" s="222" t="s">
        <v>19</v>
      </c>
      <c r="N151" s="223" t="s">
        <v>43</v>
      </c>
      <c r="O151" s="85"/>
      <c r="P151" s="224">
        <f>O151*H151</f>
        <v>0</v>
      </c>
      <c r="Q151" s="224">
        <v>0</v>
      </c>
      <c r="R151" s="224">
        <f>Q151*H151</f>
        <v>0</v>
      </c>
      <c r="S151" s="224">
        <v>0</v>
      </c>
      <c r="T151" s="225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26" t="s">
        <v>231</v>
      </c>
      <c r="AT151" s="226" t="s">
        <v>342</v>
      </c>
      <c r="AU151" s="226" t="s">
        <v>241</v>
      </c>
      <c r="AY151" s="18" t="s">
        <v>338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18" t="s">
        <v>79</v>
      </c>
      <c r="BK151" s="227">
        <f>ROUND(I151*H151,2)</f>
        <v>0</v>
      </c>
      <c r="BL151" s="18" t="s">
        <v>231</v>
      </c>
      <c r="BM151" s="226" t="s">
        <v>978</v>
      </c>
    </row>
    <row r="152" s="2" customFormat="1">
      <c r="A152" s="39"/>
      <c r="B152" s="40"/>
      <c r="C152" s="41"/>
      <c r="D152" s="228" t="s">
        <v>348</v>
      </c>
      <c r="E152" s="41"/>
      <c r="F152" s="229" t="s">
        <v>434</v>
      </c>
      <c r="G152" s="41"/>
      <c r="H152" s="41"/>
      <c r="I152" s="230"/>
      <c r="J152" s="41"/>
      <c r="K152" s="41"/>
      <c r="L152" s="45"/>
      <c r="M152" s="231"/>
      <c r="N152" s="232"/>
      <c r="O152" s="85"/>
      <c r="P152" s="85"/>
      <c r="Q152" s="85"/>
      <c r="R152" s="85"/>
      <c r="S152" s="85"/>
      <c r="T152" s="86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348</v>
      </c>
      <c r="AU152" s="18" t="s">
        <v>241</v>
      </c>
    </row>
    <row r="153" s="2" customFormat="1" ht="24.15" customHeight="1">
      <c r="A153" s="39"/>
      <c r="B153" s="40"/>
      <c r="C153" s="215" t="s">
        <v>430</v>
      </c>
      <c r="D153" s="215" t="s">
        <v>342</v>
      </c>
      <c r="E153" s="216" t="s">
        <v>435</v>
      </c>
      <c r="F153" s="217" t="s">
        <v>436</v>
      </c>
      <c r="G153" s="218" t="s">
        <v>391</v>
      </c>
      <c r="H153" s="219">
        <v>898.71600000000001</v>
      </c>
      <c r="I153" s="220"/>
      <c r="J153" s="221">
        <f>ROUND(I153*H153,2)</f>
        <v>0</v>
      </c>
      <c r="K153" s="217" t="s">
        <v>346</v>
      </c>
      <c r="L153" s="45"/>
      <c r="M153" s="222" t="s">
        <v>19</v>
      </c>
      <c r="N153" s="223" t="s">
        <v>43</v>
      </c>
      <c r="O153" s="85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26" t="s">
        <v>231</v>
      </c>
      <c r="AT153" s="226" t="s">
        <v>342</v>
      </c>
      <c r="AU153" s="226" t="s">
        <v>241</v>
      </c>
      <c r="AY153" s="18" t="s">
        <v>338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8" t="s">
        <v>79</v>
      </c>
      <c r="BK153" s="227">
        <f>ROUND(I153*H153,2)</f>
        <v>0</v>
      </c>
      <c r="BL153" s="18" t="s">
        <v>231</v>
      </c>
      <c r="BM153" s="226" t="s">
        <v>979</v>
      </c>
    </row>
    <row r="154" s="2" customFormat="1">
      <c r="A154" s="39"/>
      <c r="B154" s="40"/>
      <c r="C154" s="41"/>
      <c r="D154" s="228" t="s">
        <v>348</v>
      </c>
      <c r="E154" s="41"/>
      <c r="F154" s="229" t="s">
        <v>438</v>
      </c>
      <c r="G154" s="41"/>
      <c r="H154" s="41"/>
      <c r="I154" s="230"/>
      <c r="J154" s="41"/>
      <c r="K154" s="41"/>
      <c r="L154" s="45"/>
      <c r="M154" s="231"/>
      <c r="N154" s="232"/>
      <c r="O154" s="85"/>
      <c r="P154" s="85"/>
      <c r="Q154" s="85"/>
      <c r="R154" s="85"/>
      <c r="S154" s="85"/>
      <c r="T154" s="86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348</v>
      </c>
      <c r="AU154" s="18" t="s">
        <v>241</v>
      </c>
    </row>
    <row r="155" s="12" customFormat="1" ht="20.88" customHeight="1">
      <c r="A155" s="12"/>
      <c r="B155" s="199"/>
      <c r="C155" s="200"/>
      <c r="D155" s="201" t="s">
        <v>71</v>
      </c>
      <c r="E155" s="213" t="s">
        <v>440</v>
      </c>
      <c r="F155" s="213" t="s">
        <v>441</v>
      </c>
      <c r="G155" s="200"/>
      <c r="H155" s="200"/>
      <c r="I155" s="203"/>
      <c r="J155" s="214">
        <f>BK155</f>
        <v>0</v>
      </c>
      <c r="K155" s="200"/>
      <c r="L155" s="205"/>
      <c r="M155" s="206"/>
      <c r="N155" s="207"/>
      <c r="O155" s="207"/>
      <c r="P155" s="208">
        <f>SUM(P156:P167)</f>
        <v>0</v>
      </c>
      <c r="Q155" s="207"/>
      <c r="R155" s="208">
        <f>SUM(R156:R167)</f>
        <v>0</v>
      </c>
      <c r="S155" s="207"/>
      <c r="T155" s="209">
        <f>SUM(T156:T167)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0" t="s">
        <v>79</v>
      </c>
      <c r="AT155" s="211" t="s">
        <v>71</v>
      </c>
      <c r="AU155" s="211" t="s">
        <v>81</v>
      </c>
      <c r="AY155" s="210" t="s">
        <v>338</v>
      </c>
      <c r="BK155" s="212">
        <f>SUM(BK156:BK167)</f>
        <v>0</v>
      </c>
    </row>
    <row r="156" s="2" customFormat="1" ht="62.7" customHeight="1">
      <c r="A156" s="39"/>
      <c r="B156" s="40"/>
      <c r="C156" s="215" t="s">
        <v>340</v>
      </c>
      <c r="D156" s="215" t="s">
        <v>342</v>
      </c>
      <c r="E156" s="216" t="s">
        <v>442</v>
      </c>
      <c r="F156" s="217" t="s">
        <v>443</v>
      </c>
      <c r="G156" s="218" t="s">
        <v>391</v>
      </c>
      <c r="H156" s="219">
        <v>941.15200000000004</v>
      </c>
      <c r="I156" s="220"/>
      <c r="J156" s="221">
        <f>ROUND(I156*H156,2)</f>
        <v>0</v>
      </c>
      <c r="K156" s="217" t="s">
        <v>346</v>
      </c>
      <c r="L156" s="45"/>
      <c r="M156" s="222" t="s">
        <v>19</v>
      </c>
      <c r="N156" s="223" t="s">
        <v>43</v>
      </c>
      <c r="O156" s="85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26" t="s">
        <v>231</v>
      </c>
      <c r="AT156" s="226" t="s">
        <v>342</v>
      </c>
      <c r="AU156" s="226" t="s">
        <v>241</v>
      </c>
      <c r="AY156" s="18" t="s">
        <v>338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8" t="s">
        <v>79</v>
      </c>
      <c r="BK156" s="227">
        <f>ROUND(I156*H156,2)</f>
        <v>0</v>
      </c>
      <c r="BL156" s="18" t="s">
        <v>231</v>
      </c>
      <c r="BM156" s="226" t="s">
        <v>980</v>
      </c>
    </row>
    <row r="157" s="2" customFormat="1">
      <c r="A157" s="39"/>
      <c r="B157" s="40"/>
      <c r="C157" s="41"/>
      <c r="D157" s="228" t="s">
        <v>348</v>
      </c>
      <c r="E157" s="41"/>
      <c r="F157" s="229" t="s">
        <v>445</v>
      </c>
      <c r="G157" s="41"/>
      <c r="H157" s="41"/>
      <c r="I157" s="230"/>
      <c r="J157" s="41"/>
      <c r="K157" s="41"/>
      <c r="L157" s="45"/>
      <c r="M157" s="231"/>
      <c r="N157" s="232"/>
      <c r="O157" s="85"/>
      <c r="P157" s="85"/>
      <c r="Q157" s="85"/>
      <c r="R157" s="85"/>
      <c r="S157" s="85"/>
      <c r="T157" s="86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348</v>
      </c>
      <c r="AU157" s="18" t="s">
        <v>241</v>
      </c>
    </row>
    <row r="158" s="2" customFormat="1">
      <c r="A158" s="39"/>
      <c r="B158" s="40"/>
      <c r="C158" s="41"/>
      <c r="D158" s="235" t="s">
        <v>401</v>
      </c>
      <c r="E158" s="41"/>
      <c r="F158" s="266" t="s">
        <v>446</v>
      </c>
      <c r="G158" s="41"/>
      <c r="H158" s="41"/>
      <c r="I158" s="230"/>
      <c r="J158" s="41"/>
      <c r="K158" s="41"/>
      <c r="L158" s="45"/>
      <c r="M158" s="231"/>
      <c r="N158" s="232"/>
      <c r="O158" s="85"/>
      <c r="P158" s="85"/>
      <c r="Q158" s="85"/>
      <c r="R158" s="85"/>
      <c r="S158" s="85"/>
      <c r="T158" s="86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401</v>
      </c>
      <c r="AU158" s="18" t="s">
        <v>241</v>
      </c>
    </row>
    <row r="159" s="14" customFormat="1">
      <c r="A159" s="14"/>
      <c r="B159" s="244"/>
      <c r="C159" s="245"/>
      <c r="D159" s="235" t="s">
        <v>350</v>
      </c>
      <c r="E159" s="246" t="s">
        <v>19</v>
      </c>
      <c r="F159" s="247" t="s">
        <v>225</v>
      </c>
      <c r="G159" s="245"/>
      <c r="H159" s="248">
        <v>470.57600000000002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19</v>
      </c>
      <c r="F160" s="247" t="s">
        <v>981</v>
      </c>
      <c r="G160" s="245"/>
      <c r="H160" s="248">
        <v>941.15200000000004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79</v>
      </c>
      <c r="AY160" s="254" t="s">
        <v>338</v>
      </c>
    </row>
    <row r="161" s="2" customFormat="1" ht="62.7" customHeight="1">
      <c r="A161" s="39"/>
      <c r="B161" s="40"/>
      <c r="C161" s="215" t="s">
        <v>8</v>
      </c>
      <c r="D161" s="215" t="s">
        <v>342</v>
      </c>
      <c r="E161" s="216" t="s">
        <v>448</v>
      </c>
      <c r="F161" s="217" t="s">
        <v>449</v>
      </c>
      <c r="G161" s="218" t="s">
        <v>391</v>
      </c>
      <c r="H161" s="219">
        <v>257.83600000000001</v>
      </c>
      <c r="I161" s="220"/>
      <c r="J161" s="221">
        <f>ROUND(I161*H161,2)</f>
        <v>0</v>
      </c>
      <c r="K161" s="217" t="s">
        <v>346</v>
      </c>
      <c r="L161" s="45"/>
      <c r="M161" s="222" t="s">
        <v>19</v>
      </c>
      <c r="N161" s="223" t="s">
        <v>43</v>
      </c>
      <c r="O161" s="85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26" t="s">
        <v>231</v>
      </c>
      <c r="AT161" s="226" t="s">
        <v>342</v>
      </c>
      <c r="AU161" s="226" t="s">
        <v>241</v>
      </c>
      <c r="AY161" s="18" t="s">
        <v>338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8" t="s">
        <v>79</v>
      </c>
      <c r="BK161" s="227">
        <f>ROUND(I161*H161,2)</f>
        <v>0</v>
      </c>
      <c r="BL161" s="18" t="s">
        <v>231</v>
      </c>
      <c r="BM161" s="226" t="s">
        <v>982</v>
      </c>
    </row>
    <row r="162" s="2" customFormat="1">
      <c r="A162" s="39"/>
      <c r="B162" s="40"/>
      <c r="C162" s="41"/>
      <c r="D162" s="228" t="s">
        <v>348</v>
      </c>
      <c r="E162" s="41"/>
      <c r="F162" s="229" t="s">
        <v>451</v>
      </c>
      <c r="G162" s="41"/>
      <c r="H162" s="41"/>
      <c r="I162" s="230"/>
      <c r="J162" s="41"/>
      <c r="K162" s="41"/>
      <c r="L162" s="45"/>
      <c r="M162" s="231"/>
      <c r="N162" s="232"/>
      <c r="O162" s="85"/>
      <c r="P162" s="85"/>
      <c r="Q162" s="85"/>
      <c r="R162" s="85"/>
      <c r="S162" s="85"/>
      <c r="T162" s="86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348</v>
      </c>
      <c r="AU162" s="18" t="s">
        <v>241</v>
      </c>
    </row>
    <row r="163" s="2" customFormat="1" ht="66.75" customHeight="1">
      <c r="A163" s="39"/>
      <c r="B163" s="40"/>
      <c r="C163" s="215" t="s">
        <v>394</v>
      </c>
      <c r="D163" s="215" t="s">
        <v>342</v>
      </c>
      <c r="E163" s="216" t="s">
        <v>455</v>
      </c>
      <c r="F163" s="217" t="s">
        <v>456</v>
      </c>
      <c r="G163" s="218" t="s">
        <v>391</v>
      </c>
      <c r="H163" s="219">
        <v>2578.3600000000001</v>
      </c>
      <c r="I163" s="220"/>
      <c r="J163" s="221">
        <f>ROUND(I163*H163,2)</f>
        <v>0</v>
      </c>
      <c r="K163" s="217" t="s">
        <v>346</v>
      </c>
      <c r="L163" s="45"/>
      <c r="M163" s="222" t="s">
        <v>19</v>
      </c>
      <c r="N163" s="223" t="s">
        <v>43</v>
      </c>
      <c r="O163" s="85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26" t="s">
        <v>231</v>
      </c>
      <c r="AT163" s="226" t="s">
        <v>342</v>
      </c>
      <c r="AU163" s="226" t="s">
        <v>241</v>
      </c>
      <c r="AY163" s="18" t="s">
        <v>338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8" t="s">
        <v>79</v>
      </c>
      <c r="BK163" s="227">
        <f>ROUND(I163*H163,2)</f>
        <v>0</v>
      </c>
      <c r="BL163" s="18" t="s">
        <v>231</v>
      </c>
      <c r="BM163" s="226" t="s">
        <v>983</v>
      </c>
    </row>
    <row r="164" s="2" customFormat="1">
      <c r="A164" s="39"/>
      <c r="B164" s="40"/>
      <c r="C164" s="41"/>
      <c r="D164" s="228" t="s">
        <v>348</v>
      </c>
      <c r="E164" s="41"/>
      <c r="F164" s="229" t="s">
        <v>458</v>
      </c>
      <c r="G164" s="41"/>
      <c r="H164" s="41"/>
      <c r="I164" s="230"/>
      <c r="J164" s="41"/>
      <c r="K164" s="41"/>
      <c r="L164" s="45"/>
      <c r="M164" s="231"/>
      <c r="N164" s="232"/>
      <c r="O164" s="85"/>
      <c r="P164" s="85"/>
      <c r="Q164" s="85"/>
      <c r="R164" s="85"/>
      <c r="S164" s="85"/>
      <c r="T164" s="86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348</v>
      </c>
      <c r="AU164" s="18" t="s">
        <v>241</v>
      </c>
    </row>
    <row r="165" s="14" customFormat="1">
      <c r="A165" s="14"/>
      <c r="B165" s="244"/>
      <c r="C165" s="245"/>
      <c r="D165" s="235" t="s">
        <v>350</v>
      </c>
      <c r="E165" s="246" t="s">
        <v>19</v>
      </c>
      <c r="F165" s="247" t="s">
        <v>218</v>
      </c>
      <c r="G165" s="245"/>
      <c r="H165" s="248">
        <v>257.83600000000001</v>
      </c>
      <c r="I165" s="249"/>
      <c r="J165" s="245"/>
      <c r="K165" s="245"/>
      <c r="L165" s="250"/>
      <c r="M165" s="251"/>
      <c r="N165" s="252"/>
      <c r="O165" s="252"/>
      <c r="P165" s="252"/>
      <c r="Q165" s="252"/>
      <c r="R165" s="252"/>
      <c r="S165" s="252"/>
      <c r="T165" s="253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4" t="s">
        <v>350</v>
      </c>
      <c r="AU165" s="254" t="s">
        <v>241</v>
      </c>
      <c r="AV165" s="14" t="s">
        <v>81</v>
      </c>
      <c r="AW165" s="14" t="s">
        <v>33</v>
      </c>
      <c r="AX165" s="14" t="s">
        <v>72</v>
      </c>
      <c r="AY165" s="254" t="s">
        <v>338</v>
      </c>
    </row>
    <row r="166" s="15" customFormat="1">
      <c r="A166" s="15"/>
      <c r="B166" s="255"/>
      <c r="C166" s="256"/>
      <c r="D166" s="235" t="s">
        <v>350</v>
      </c>
      <c r="E166" s="257" t="s">
        <v>19</v>
      </c>
      <c r="F166" s="258" t="s">
        <v>363</v>
      </c>
      <c r="G166" s="256"/>
      <c r="H166" s="259">
        <v>257.83600000000001</v>
      </c>
      <c r="I166" s="260"/>
      <c r="J166" s="256"/>
      <c r="K166" s="256"/>
      <c r="L166" s="261"/>
      <c r="M166" s="262"/>
      <c r="N166" s="263"/>
      <c r="O166" s="263"/>
      <c r="P166" s="263"/>
      <c r="Q166" s="263"/>
      <c r="R166" s="263"/>
      <c r="S166" s="263"/>
      <c r="T166" s="264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65" t="s">
        <v>350</v>
      </c>
      <c r="AU166" s="265" t="s">
        <v>241</v>
      </c>
      <c r="AV166" s="15" t="s">
        <v>231</v>
      </c>
      <c r="AW166" s="15" t="s">
        <v>33</v>
      </c>
      <c r="AX166" s="15" t="s">
        <v>72</v>
      </c>
      <c r="AY166" s="265" t="s">
        <v>338</v>
      </c>
    </row>
    <row r="167" s="14" customFormat="1">
      <c r="A167" s="14"/>
      <c r="B167" s="244"/>
      <c r="C167" s="245"/>
      <c r="D167" s="235" t="s">
        <v>350</v>
      </c>
      <c r="E167" s="246" t="s">
        <v>19</v>
      </c>
      <c r="F167" s="247" t="s">
        <v>984</v>
      </c>
      <c r="G167" s="245"/>
      <c r="H167" s="248">
        <v>2578.3600000000001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350</v>
      </c>
      <c r="AU167" s="254" t="s">
        <v>241</v>
      </c>
      <c r="AV167" s="14" t="s">
        <v>81</v>
      </c>
      <c r="AW167" s="14" t="s">
        <v>33</v>
      </c>
      <c r="AX167" s="14" t="s">
        <v>79</v>
      </c>
      <c r="AY167" s="254" t="s">
        <v>338</v>
      </c>
    </row>
    <row r="168" s="12" customFormat="1" ht="20.88" customHeight="1">
      <c r="A168" s="12"/>
      <c r="B168" s="199"/>
      <c r="C168" s="200"/>
      <c r="D168" s="201" t="s">
        <v>71</v>
      </c>
      <c r="E168" s="213" t="s">
        <v>460</v>
      </c>
      <c r="F168" s="213" t="s">
        <v>461</v>
      </c>
      <c r="G168" s="200"/>
      <c r="H168" s="200"/>
      <c r="I168" s="203"/>
      <c r="J168" s="214">
        <f>BK168</f>
        <v>0</v>
      </c>
      <c r="K168" s="200"/>
      <c r="L168" s="205"/>
      <c r="M168" s="206"/>
      <c r="N168" s="207"/>
      <c r="O168" s="207"/>
      <c r="P168" s="208">
        <f>SUM(P169:P209)</f>
        <v>0</v>
      </c>
      <c r="Q168" s="207"/>
      <c r="R168" s="208">
        <f>SUM(R169:R209)</f>
        <v>453.72200000000004</v>
      </c>
      <c r="S168" s="207"/>
      <c r="T168" s="209">
        <f>SUM(T169:T209)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10" t="s">
        <v>79</v>
      </c>
      <c r="AT168" s="211" t="s">
        <v>71</v>
      </c>
      <c r="AU168" s="211" t="s">
        <v>81</v>
      </c>
      <c r="AY168" s="210" t="s">
        <v>338</v>
      </c>
      <c r="BK168" s="212">
        <f>SUM(BK169:BK209)</f>
        <v>0</v>
      </c>
    </row>
    <row r="169" s="2" customFormat="1" ht="37.8" customHeight="1">
      <c r="A169" s="39"/>
      <c r="B169" s="40"/>
      <c r="C169" s="215" t="s">
        <v>454</v>
      </c>
      <c r="D169" s="215" t="s">
        <v>342</v>
      </c>
      <c r="E169" s="216" t="s">
        <v>462</v>
      </c>
      <c r="F169" s="217" t="s">
        <v>463</v>
      </c>
      <c r="G169" s="218" t="s">
        <v>391</v>
      </c>
      <c r="H169" s="219">
        <v>470.57600000000002</v>
      </c>
      <c r="I169" s="220"/>
      <c r="J169" s="221">
        <f>ROUND(I169*H169,2)</f>
        <v>0</v>
      </c>
      <c r="K169" s="217" t="s">
        <v>346</v>
      </c>
      <c r="L169" s="45"/>
      <c r="M169" s="222" t="s">
        <v>19</v>
      </c>
      <c r="N169" s="223" t="s">
        <v>43</v>
      </c>
      <c r="O169" s="85"/>
      <c r="P169" s="224">
        <f>O169*H169</f>
        <v>0</v>
      </c>
      <c r="Q169" s="224">
        <v>0</v>
      </c>
      <c r="R169" s="224">
        <f>Q169*H169</f>
        <v>0</v>
      </c>
      <c r="S169" s="224">
        <v>0</v>
      </c>
      <c r="T169" s="225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26" t="s">
        <v>231</v>
      </c>
      <c r="AT169" s="226" t="s">
        <v>342</v>
      </c>
      <c r="AU169" s="226" t="s">
        <v>241</v>
      </c>
      <c r="AY169" s="18" t="s">
        <v>338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8" t="s">
        <v>79</v>
      </c>
      <c r="BK169" s="227">
        <f>ROUND(I169*H169,2)</f>
        <v>0</v>
      </c>
      <c r="BL169" s="18" t="s">
        <v>231</v>
      </c>
      <c r="BM169" s="226" t="s">
        <v>985</v>
      </c>
    </row>
    <row r="170" s="2" customFormat="1">
      <c r="A170" s="39"/>
      <c r="B170" s="40"/>
      <c r="C170" s="41"/>
      <c r="D170" s="228" t="s">
        <v>348</v>
      </c>
      <c r="E170" s="41"/>
      <c r="F170" s="229" t="s">
        <v>465</v>
      </c>
      <c r="G170" s="41"/>
      <c r="H170" s="41"/>
      <c r="I170" s="230"/>
      <c r="J170" s="41"/>
      <c r="K170" s="41"/>
      <c r="L170" s="45"/>
      <c r="M170" s="231"/>
      <c r="N170" s="232"/>
      <c r="O170" s="85"/>
      <c r="P170" s="85"/>
      <c r="Q170" s="85"/>
      <c r="R170" s="85"/>
      <c r="S170" s="85"/>
      <c r="T170" s="86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348</v>
      </c>
      <c r="AU170" s="18" t="s">
        <v>241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225</v>
      </c>
      <c r="G171" s="245"/>
      <c r="H171" s="248">
        <v>470.57600000000002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79</v>
      </c>
      <c r="AY171" s="254" t="s">
        <v>338</v>
      </c>
    </row>
    <row r="172" s="2" customFormat="1" ht="24.15" customHeight="1">
      <c r="A172" s="39"/>
      <c r="B172" s="40"/>
      <c r="C172" s="215" t="s">
        <v>423</v>
      </c>
      <c r="D172" s="215" t="s">
        <v>342</v>
      </c>
      <c r="E172" s="216" t="s">
        <v>466</v>
      </c>
      <c r="F172" s="217" t="s">
        <v>467</v>
      </c>
      <c r="G172" s="218" t="s">
        <v>391</v>
      </c>
      <c r="H172" s="219">
        <v>470.57600000000002</v>
      </c>
      <c r="I172" s="220"/>
      <c r="J172" s="221">
        <f>ROUND(I172*H172,2)</f>
        <v>0</v>
      </c>
      <c r="K172" s="217" t="s">
        <v>346</v>
      </c>
      <c r="L172" s="45"/>
      <c r="M172" s="222" t="s">
        <v>19</v>
      </c>
      <c r="N172" s="223" t="s">
        <v>43</v>
      </c>
      <c r="O172" s="85"/>
      <c r="P172" s="224">
        <f>O172*H172</f>
        <v>0</v>
      </c>
      <c r="Q172" s="224">
        <v>0</v>
      </c>
      <c r="R172" s="224">
        <f>Q172*H172</f>
        <v>0</v>
      </c>
      <c r="S172" s="224">
        <v>0</v>
      </c>
      <c r="T172" s="225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26" t="s">
        <v>231</v>
      </c>
      <c r="AT172" s="226" t="s">
        <v>342</v>
      </c>
      <c r="AU172" s="226" t="s">
        <v>241</v>
      </c>
      <c r="AY172" s="18" t="s">
        <v>338</v>
      </c>
      <c r="BE172" s="227">
        <f>IF(N172="základní",J172,0)</f>
        <v>0</v>
      </c>
      <c r="BF172" s="227">
        <f>IF(N172="snížená",J172,0)</f>
        <v>0</v>
      </c>
      <c r="BG172" s="227">
        <f>IF(N172="zákl. přenesená",J172,0)</f>
        <v>0</v>
      </c>
      <c r="BH172" s="227">
        <f>IF(N172="sníž. přenesená",J172,0)</f>
        <v>0</v>
      </c>
      <c r="BI172" s="227">
        <f>IF(N172="nulová",J172,0)</f>
        <v>0</v>
      </c>
      <c r="BJ172" s="18" t="s">
        <v>79</v>
      </c>
      <c r="BK172" s="227">
        <f>ROUND(I172*H172,2)</f>
        <v>0</v>
      </c>
      <c r="BL172" s="18" t="s">
        <v>231</v>
      </c>
      <c r="BM172" s="226" t="s">
        <v>986</v>
      </c>
    </row>
    <row r="173" s="2" customFormat="1">
      <c r="A173" s="39"/>
      <c r="B173" s="40"/>
      <c r="C173" s="41"/>
      <c r="D173" s="228" t="s">
        <v>348</v>
      </c>
      <c r="E173" s="41"/>
      <c r="F173" s="229" t="s">
        <v>469</v>
      </c>
      <c r="G173" s="41"/>
      <c r="H173" s="41"/>
      <c r="I173" s="230"/>
      <c r="J173" s="41"/>
      <c r="K173" s="41"/>
      <c r="L173" s="45"/>
      <c r="M173" s="231"/>
      <c r="N173" s="232"/>
      <c r="O173" s="85"/>
      <c r="P173" s="85"/>
      <c r="Q173" s="85"/>
      <c r="R173" s="85"/>
      <c r="S173" s="85"/>
      <c r="T173" s="86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348</v>
      </c>
      <c r="AU173" s="18" t="s">
        <v>241</v>
      </c>
    </row>
    <row r="174" s="13" customFormat="1">
      <c r="A174" s="13"/>
      <c r="B174" s="233"/>
      <c r="C174" s="234"/>
      <c r="D174" s="235" t="s">
        <v>350</v>
      </c>
      <c r="E174" s="236" t="s">
        <v>19</v>
      </c>
      <c r="F174" s="237" t="s">
        <v>470</v>
      </c>
      <c r="G174" s="234"/>
      <c r="H174" s="236" t="s">
        <v>19</v>
      </c>
      <c r="I174" s="238"/>
      <c r="J174" s="234"/>
      <c r="K174" s="234"/>
      <c r="L174" s="239"/>
      <c r="M174" s="240"/>
      <c r="N174" s="241"/>
      <c r="O174" s="241"/>
      <c r="P174" s="241"/>
      <c r="Q174" s="241"/>
      <c r="R174" s="241"/>
      <c r="S174" s="241"/>
      <c r="T174" s="24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3" t="s">
        <v>350</v>
      </c>
      <c r="AU174" s="243" t="s">
        <v>241</v>
      </c>
      <c r="AV174" s="13" t="s">
        <v>79</v>
      </c>
      <c r="AW174" s="13" t="s">
        <v>33</v>
      </c>
      <c r="AX174" s="13" t="s">
        <v>72</v>
      </c>
      <c r="AY174" s="243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223</v>
      </c>
      <c r="G175" s="245"/>
      <c r="H175" s="248">
        <v>728.41200000000003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4" customFormat="1">
      <c r="A176" s="14"/>
      <c r="B176" s="244"/>
      <c r="C176" s="245"/>
      <c r="D176" s="235" t="s">
        <v>350</v>
      </c>
      <c r="E176" s="246" t="s">
        <v>19</v>
      </c>
      <c r="F176" s="247" t="s">
        <v>471</v>
      </c>
      <c r="G176" s="245"/>
      <c r="H176" s="248">
        <v>-257.83600000000001</v>
      </c>
      <c r="I176" s="249"/>
      <c r="J176" s="245"/>
      <c r="K176" s="245"/>
      <c r="L176" s="250"/>
      <c r="M176" s="251"/>
      <c r="N176" s="252"/>
      <c r="O176" s="252"/>
      <c r="P176" s="252"/>
      <c r="Q176" s="252"/>
      <c r="R176" s="252"/>
      <c r="S176" s="252"/>
      <c r="T176" s="253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4" t="s">
        <v>350</v>
      </c>
      <c r="AU176" s="254" t="s">
        <v>241</v>
      </c>
      <c r="AV176" s="14" t="s">
        <v>81</v>
      </c>
      <c r="AW176" s="14" t="s">
        <v>33</v>
      </c>
      <c r="AX176" s="14" t="s">
        <v>72</v>
      </c>
      <c r="AY176" s="254" t="s">
        <v>338</v>
      </c>
    </row>
    <row r="177" s="15" customFormat="1">
      <c r="A177" s="15"/>
      <c r="B177" s="255"/>
      <c r="C177" s="256"/>
      <c r="D177" s="235" t="s">
        <v>350</v>
      </c>
      <c r="E177" s="257" t="s">
        <v>225</v>
      </c>
      <c r="F177" s="258" t="s">
        <v>363</v>
      </c>
      <c r="G177" s="256"/>
      <c r="H177" s="259">
        <v>470.57600000000002</v>
      </c>
      <c r="I177" s="260"/>
      <c r="J177" s="256"/>
      <c r="K177" s="256"/>
      <c r="L177" s="261"/>
      <c r="M177" s="262"/>
      <c r="N177" s="263"/>
      <c r="O177" s="263"/>
      <c r="P177" s="263"/>
      <c r="Q177" s="263"/>
      <c r="R177" s="263"/>
      <c r="S177" s="263"/>
      <c r="T177" s="264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65" t="s">
        <v>350</v>
      </c>
      <c r="AU177" s="265" t="s">
        <v>241</v>
      </c>
      <c r="AV177" s="15" t="s">
        <v>231</v>
      </c>
      <c r="AW177" s="15" t="s">
        <v>33</v>
      </c>
      <c r="AX177" s="15" t="s">
        <v>79</v>
      </c>
      <c r="AY177" s="265" t="s">
        <v>338</v>
      </c>
    </row>
    <row r="178" s="2" customFormat="1" ht="44.25" customHeight="1">
      <c r="A178" s="39"/>
      <c r="B178" s="40"/>
      <c r="C178" s="215" t="s">
        <v>440</v>
      </c>
      <c r="D178" s="215" t="s">
        <v>342</v>
      </c>
      <c r="E178" s="216" t="s">
        <v>472</v>
      </c>
      <c r="F178" s="217" t="s">
        <v>473</v>
      </c>
      <c r="G178" s="218" t="s">
        <v>391</v>
      </c>
      <c r="H178" s="219">
        <v>15.821999999999999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987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475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2" customFormat="1" ht="44.25" customHeight="1">
      <c r="A180" s="39"/>
      <c r="B180" s="40"/>
      <c r="C180" s="215" t="s">
        <v>460</v>
      </c>
      <c r="D180" s="215" t="s">
        <v>342</v>
      </c>
      <c r="E180" s="216" t="s">
        <v>477</v>
      </c>
      <c r="F180" s="217" t="s">
        <v>478</v>
      </c>
      <c r="G180" s="218" t="s">
        <v>391</v>
      </c>
      <c r="H180" s="219">
        <v>606.89999999999998</v>
      </c>
      <c r="I180" s="220"/>
      <c r="J180" s="221">
        <f>ROUND(I180*H180,2)</f>
        <v>0</v>
      </c>
      <c r="K180" s="217" t="s">
        <v>346</v>
      </c>
      <c r="L180" s="45"/>
      <c r="M180" s="222" t="s">
        <v>19</v>
      </c>
      <c r="N180" s="223" t="s">
        <v>43</v>
      </c>
      <c r="O180" s="85"/>
      <c r="P180" s="224">
        <f>O180*H180</f>
        <v>0</v>
      </c>
      <c r="Q180" s="224">
        <v>0</v>
      </c>
      <c r="R180" s="224">
        <f>Q180*H180</f>
        <v>0</v>
      </c>
      <c r="S180" s="224">
        <v>0</v>
      </c>
      <c r="T180" s="225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26" t="s">
        <v>231</v>
      </c>
      <c r="AT180" s="226" t="s">
        <v>342</v>
      </c>
      <c r="AU180" s="226" t="s">
        <v>241</v>
      </c>
      <c r="AY180" s="18" t="s">
        <v>338</v>
      </c>
      <c r="BE180" s="227">
        <f>IF(N180="základní",J180,0)</f>
        <v>0</v>
      </c>
      <c r="BF180" s="227">
        <f>IF(N180="snížená",J180,0)</f>
        <v>0</v>
      </c>
      <c r="BG180" s="227">
        <f>IF(N180="zákl. přenesená",J180,0)</f>
        <v>0</v>
      </c>
      <c r="BH180" s="227">
        <f>IF(N180="sníž. přenesená",J180,0)</f>
        <v>0</v>
      </c>
      <c r="BI180" s="227">
        <f>IF(N180="nulová",J180,0)</f>
        <v>0</v>
      </c>
      <c r="BJ180" s="18" t="s">
        <v>79</v>
      </c>
      <c r="BK180" s="227">
        <f>ROUND(I180*H180,2)</f>
        <v>0</v>
      </c>
      <c r="BL180" s="18" t="s">
        <v>231</v>
      </c>
      <c r="BM180" s="226" t="s">
        <v>988</v>
      </c>
    </row>
    <row r="181" s="2" customFormat="1">
      <c r="A181" s="39"/>
      <c r="B181" s="40"/>
      <c r="C181" s="41"/>
      <c r="D181" s="228" t="s">
        <v>348</v>
      </c>
      <c r="E181" s="41"/>
      <c r="F181" s="229" t="s">
        <v>480</v>
      </c>
      <c r="G181" s="41"/>
      <c r="H181" s="41"/>
      <c r="I181" s="230"/>
      <c r="J181" s="41"/>
      <c r="K181" s="41"/>
      <c r="L181" s="45"/>
      <c r="M181" s="231"/>
      <c r="N181" s="232"/>
      <c r="O181" s="85"/>
      <c r="P181" s="85"/>
      <c r="Q181" s="85"/>
      <c r="R181" s="85"/>
      <c r="S181" s="85"/>
      <c r="T181" s="86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348</v>
      </c>
      <c r="AU181" s="18" t="s">
        <v>241</v>
      </c>
    </row>
    <row r="182" s="14" customFormat="1">
      <c r="A182" s="14"/>
      <c r="B182" s="244"/>
      <c r="C182" s="245"/>
      <c r="D182" s="235" t="s">
        <v>350</v>
      </c>
      <c r="E182" s="246" t="s">
        <v>19</v>
      </c>
      <c r="F182" s="247" t="s">
        <v>221</v>
      </c>
      <c r="G182" s="245"/>
      <c r="H182" s="248">
        <v>136.32400000000001</v>
      </c>
      <c r="I182" s="249"/>
      <c r="J182" s="245"/>
      <c r="K182" s="245"/>
      <c r="L182" s="250"/>
      <c r="M182" s="251"/>
      <c r="N182" s="252"/>
      <c r="O182" s="252"/>
      <c r="P182" s="252"/>
      <c r="Q182" s="252"/>
      <c r="R182" s="252"/>
      <c r="S182" s="252"/>
      <c r="T182" s="253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4" t="s">
        <v>350</v>
      </c>
      <c r="AU182" s="254" t="s">
        <v>241</v>
      </c>
      <c r="AV182" s="14" t="s">
        <v>81</v>
      </c>
      <c r="AW182" s="14" t="s">
        <v>33</v>
      </c>
      <c r="AX182" s="14" t="s">
        <v>72</v>
      </c>
      <c r="AY182" s="254" t="s">
        <v>338</v>
      </c>
    </row>
    <row r="183" s="14" customFormat="1">
      <c r="A183" s="14"/>
      <c r="B183" s="244"/>
      <c r="C183" s="245"/>
      <c r="D183" s="235" t="s">
        <v>350</v>
      </c>
      <c r="E183" s="246" t="s">
        <v>19</v>
      </c>
      <c r="F183" s="247" t="s">
        <v>225</v>
      </c>
      <c r="G183" s="245"/>
      <c r="H183" s="248">
        <v>470.57600000000002</v>
      </c>
      <c r="I183" s="249"/>
      <c r="J183" s="245"/>
      <c r="K183" s="245"/>
      <c r="L183" s="250"/>
      <c r="M183" s="251"/>
      <c r="N183" s="252"/>
      <c r="O183" s="252"/>
      <c r="P183" s="252"/>
      <c r="Q183" s="252"/>
      <c r="R183" s="252"/>
      <c r="S183" s="252"/>
      <c r="T183" s="253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4" t="s">
        <v>350</v>
      </c>
      <c r="AU183" s="254" t="s">
        <v>241</v>
      </c>
      <c r="AV183" s="14" t="s">
        <v>81</v>
      </c>
      <c r="AW183" s="14" t="s">
        <v>33</v>
      </c>
      <c r="AX183" s="14" t="s">
        <v>72</v>
      </c>
      <c r="AY183" s="254" t="s">
        <v>338</v>
      </c>
    </row>
    <row r="184" s="15" customFormat="1">
      <c r="A184" s="15"/>
      <c r="B184" s="255"/>
      <c r="C184" s="256"/>
      <c r="D184" s="235" t="s">
        <v>350</v>
      </c>
      <c r="E184" s="257" t="s">
        <v>19</v>
      </c>
      <c r="F184" s="258" t="s">
        <v>363</v>
      </c>
      <c r="G184" s="256"/>
      <c r="H184" s="259">
        <v>606.90000000000009</v>
      </c>
      <c r="I184" s="260"/>
      <c r="J184" s="256"/>
      <c r="K184" s="256"/>
      <c r="L184" s="261"/>
      <c r="M184" s="262"/>
      <c r="N184" s="263"/>
      <c r="O184" s="263"/>
      <c r="P184" s="263"/>
      <c r="Q184" s="263"/>
      <c r="R184" s="263"/>
      <c r="S184" s="263"/>
      <c r="T184" s="264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65" t="s">
        <v>350</v>
      </c>
      <c r="AU184" s="265" t="s">
        <v>241</v>
      </c>
      <c r="AV184" s="15" t="s">
        <v>231</v>
      </c>
      <c r="AW184" s="15" t="s">
        <v>33</v>
      </c>
      <c r="AX184" s="15" t="s">
        <v>79</v>
      </c>
      <c r="AY184" s="265" t="s">
        <v>338</v>
      </c>
    </row>
    <row r="185" s="2" customFormat="1" ht="66.75" customHeight="1">
      <c r="A185" s="39"/>
      <c r="B185" s="40"/>
      <c r="C185" s="215" t="s">
        <v>476</v>
      </c>
      <c r="D185" s="215" t="s">
        <v>342</v>
      </c>
      <c r="E185" s="216" t="s">
        <v>482</v>
      </c>
      <c r="F185" s="217" t="s">
        <v>483</v>
      </c>
      <c r="G185" s="218" t="s">
        <v>391</v>
      </c>
      <c r="H185" s="219">
        <v>90.537000000000006</v>
      </c>
      <c r="I185" s="220"/>
      <c r="J185" s="221">
        <f>ROUND(I185*H185,2)</f>
        <v>0</v>
      </c>
      <c r="K185" s="217" t="s">
        <v>346</v>
      </c>
      <c r="L185" s="45"/>
      <c r="M185" s="222" t="s">
        <v>19</v>
      </c>
      <c r="N185" s="223" t="s">
        <v>43</v>
      </c>
      <c r="O185" s="85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26" t="s">
        <v>231</v>
      </c>
      <c r="AT185" s="226" t="s">
        <v>342</v>
      </c>
      <c r="AU185" s="226" t="s">
        <v>241</v>
      </c>
      <c r="AY185" s="18" t="s">
        <v>338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8" t="s">
        <v>79</v>
      </c>
      <c r="BK185" s="227">
        <f>ROUND(I185*H185,2)</f>
        <v>0</v>
      </c>
      <c r="BL185" s="18" t="s">
        <v>231</v>
      </c>
      <c r="BM185" s="226" t="s">
        <v>989</v>
      </c>
    </row>
    <row r="186" s="2" customFormat="1">
      <c r="A186" s="39"/>
      <c r="B186" s="40"/>
      <c r="C186" s="41"/>
      <c r="D186" s="228" t="s">
        <v>348</v>
      </c>
      <c r="E186" s="41"/>
      <c r="F186" s="229" t="s">
        <v>485</v>
      </c>
      <c r="G186" s="41"/>
      <c r="H186" s="41"/>
      <c r="I186" s="230"/>
      <c r="J186" s="41"/>
      <c r="K186" s="41"/>
      <c r="L186" s="45"/>
      <c r="M186" s="231"/>
      <c r="N186" s="232"/>
      <c r="O186" s="85"/>
      <c r="P186" s="85"/>
      <c r="Q186" s="85"/>
      <c r="R186" s="85"/>
      <c r="S186" s="85"/>
      <c r="T186" s="86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348</v>
      </c>
      <c r="AU186" s="18" t="s">
        <v>241</v>
      </c>
    </row>
    <row r="187" s="14" customFormat="1">
      <c r="A187" s="14"/>
      <c r="B187" s="244"/>
      <c r="C187" s="245"/>
      <c r="D187" s="235" t="s">
        <v>350</v>
      </c>
      <c r="E187" s="246" t="s">
        <v>19</v>
      </c>
      <c r="F187" s="247" t="s">
        <v>216</v>
      </c>
      <c r="G187" s="245"/>
      <c r="H187" s="248">
        <v>90.537000000000006</v>
      </c>
      <c r="I187" s="249"/>
      <c r="J187" s="245"/>
      <c r="K187" s="245"/>
      <c r="L187" s="250"/>
      <c r="M187" s="251"/>
      <c r="N187" s="252"/>
      <c r="O187" s="252"/>
      <c r="P187" s="252"/>
      <c r="Q187" s="252"/>
      <c r="R187" s="252"/>
      <c r="S187" s="252"/>
      <c r="T187" s="253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4" t="s">
        <v>350</v>
      </c>
      <c r="AU187" s="254" t="s">
        <v>241</v>
      </c>
      <c r="AV187" s="14" t="s">
        <v>81</v>
      </c>
      <c r="AW187" s="14" t="s">
        <v>33</v>
      </c>
      <c r="AX187" s="14" t="s">
        <v>72</v>
      </c>
      <c r="AY187" s="254" t="s">
        <v>338</v>
      </c>
    </row>
    <row r="188" s="15" customFormat="1">
      <c r="A188" s="15"/>
      <c r="B188" s="255"/>
      <c r="C188" s="256"/>
      <c r="D188" s="235" t="s">
        <v>350</v>
      </c>
      <c r="E188" s="257" t="s">
        <v>19</v>
      </c>
      <c r="F188" s="258" t="s">
        <v>363</v>
      </c>
      <c r="G188" s="256"/>
      <c r="H188" s="259">
        <v>90.537000000000006</v>
      </c>
      <c r="I188" s="260"/>
      <c r="J188" s="256"/>
      <c r="K188" s="256"/>
      <c r="L188" s="261"/>
      <c r="M188" s="262"/>
      <c r="N188" s="263"/>
      <c r="O188" s="263"/>
      <c r="P188" s="263"/>
      <c r="Q188" s="263"/>
      <c r="R188" s="263"/>
      <c r="S188" s="263"/>
      <c r="T188" s="264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65" t="s">
        <v>350</v>
      </c>
      <c r="AU188" s="265" t="s">
        <v>241</v>
      </c>
      <c r="AV188" s="15" t="s">
        <v>231</v>
      </c>
      <c r="AW188" s="15" t="s">
        <v>33</v>
      </c>
      <c r="AX188" s="15" t="s">
        <v>79</v>
      </c>
      <c r="AY188" s="265" t="s">
        <v>338</v>
      </c>
    </row>
    <row r="189" s="2" customFormat="1" ht="16.5" customHeight="1">
      <c r="A189" s="39"/>
      <c r="B189" s="40"/>
      <c r="C189" s="267" t="s">
        <v>481</v>
      </c>
      <c r="D189" s="267" t="s">
        <v>486</v>
      </c>
      <c r="E189" s="268" t="s">
        <v>487</v>
      </c>
      <c r="F189" s="269" t="s">
        <v>488</v>
      </c>
      <c r="G189" s="270" t="s">
        <v>489</v>
      </c>
      <c r="H189" s="271">
        <v>272.64800000000002</v>
      </c>
      <c r="I189" s="272"/>
      <c r="J189" s="273">
        <f>ROUND(I189*H189,2)</f>
        <v>0</v>
      </c>
      <c r="K189" s="269" t="s">
        <v>346</v>
      </c>
      <c r="L189" s="274"/>
      <c r="M189" s="275" t="s">
        <v>19</v>
      </c>
      <c r="N189" s="276" t="s">
        <v>43</v>
      </c>
      <c r="O189" s="85"/>
      <c r="P189" s="224">
        <f>O189*H189</f>
        <v>0</v>
      </c>
      <c r="Q189" s="224">
        <v>1</v>
      </c>
      <c r="R189" s="224">
        <f>Q189*H189</f>
        <v>272.64800000000002</v>
      </c>
      <c r="S189" s="224">
        <v>0</v>
      </c>
      <c r="T189" s="225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26" t="s">
        <v>405</v>
      </c>
      <c r="AT189" s="226" t="s">
        <v>486</v>
      </c>
      <c r="AU189" s="226" t="s">
        <v>241</v>
      </c>
      <c r="AY189" s="18" t="s">
        <v>338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8" t="s">
        <v>79</v>
      </c>
      <c r="BK189" s="227">
        <f>ROUND(I189*H189,2)</f>
        <v>0</v>
      </c>
      <c r="BL189" s="18" t="s">
        <v>231</v>
      </c>
      <c r="BM189" s="226" t="s">
        <v>990</v>
      </c>
    </row>
    <row r="190" s="13" customFormat="1">
      <c r="A190" s="13"/>
      <c r="B190" s="233"/>
      <c r="C190" s="234"/>
      <c r="D190" s="235" t="s">
        <v>350</v>
      </c>
      <c r="E190" s="236" t="s">
        <v>19</v>
      </c>
      <c r="F190" s="237" t="s">
        <v>491</v>
      </c>
      <c r="G190" s="234"/>
      <c r="H190" s="236" t="s">
        <v>19</v>
      </c>
      <c r="I190" s="238"/>
      <c r="J190" s="234"/>
      <c r="K190" s="234"/>
      <c r="L190" s="239"/>
      <c r="M190" s="240"/>
      <c r="N190" s="241"/>
      <c r="O190" s="241"/>
      <c r="P190" s="241"/>
      <c r="Q190" s="241"/>
      <c r="R190" s="241"/>
      <c r="S190" s="241"/>
      <c r="T190" s="242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3" t="s">
        <v>350</v>
      </c>
      <c r="AU190" s="243" t="s">
        <v>241</v>
      </c>
      <c r="AV190" s="13" t="s">
        <v>79</v>
      </c>
      <c r="AW190" s="13" t="s">
        <v>33</v>
      </c>
      <c r="AX190" s="13" t="s">
        <v>72</v>
      </c>
      <c r="AY190" s="243" t="s">
        <v>338</v>
      </c>
    </row>
    <row r="191" s="14" customFormat="1">
      <c r="A191" s="14"/>
      <c r="B191" s="244"/>
      <c r="C191" s="245"/>
      <c r="D191" s="235" t="s">
        <v>350</v>
      </c>
      <c r="E191" s="246" t="s">
        <v>19</v>
      </c>
      <c r="F191" s="247" t="s">
        <v>492</v>
      </c>
      <c r="G191" s="245"/>
      <c r="H191" s="248">
        <v>0</v>
      </c>
      <c r="I191" s="249"/>
      <c r="J191" s="245"/>
      <c r="K191" s="245"/>
      <c r="L191" s="250"/>
      <c r="M191" s="251"/>
      <c r="N191" s="252"/>
      <c r="O191" s="252"/>
      <c r="P191" s="252"/>
      <c r="Q191" s="252"/>
      <c r="R191" s="252"/>
      <c r="S191" s="252"/>
      <c r="T191" s="25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4" t="s">
        <v>350</v>
      </c>
      <c r="AU191" s="254" t="s">
        <v>241</v>
      </c>
      <c r="AV191" s="14" t="s">
        <v>81</v>
      </c>
      <c r="AW191" s="14" t="s">
        <v>33</v>
      </c>
      <c r="AX191" s="14" t="s">
        <v>72</v>
      </c>
      <c r="AY191" s="254" t="s">
        <v>338</v>
      </c>
    </row>
    <row r="192" s="13" customFormat="1">
      <c r="A192" s="13"/>
      <c r="B192" s="233"/>
      <c r="C192" s="234"/>
      <c r="D192" s="235" t="s">
        <v>350</v>
      </c>
      <c r="E192" s="236" t="s">
        <v>19</v>
      </c>
      <c r="F192" s="237" t="s">
        <v>493</v>
      </c>
      <c r="G192" s="234"/>
      <c r="H192" s="236" t="s">
        <v>19</v>
      </c>
      <c r="I192" s="238"/>
      <c r="J192" s="234"/>
      <c r="K192" s="234"/>
      <c r="L192" s="239"/>
      <c r="M192" s="240"/>
      <c r="N192" s="241"/>
      <c r="O192" s="241"/>
      <c r="P192" s="241"/>
      <c r="Q192" s="241"/>
      <c r="R192" s="241"/>
      <c r="S192" s="241"/>
      <c r="T192" s="242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3" t="s">
        <v>350</v>
      </c>
      <c r="AU192" s="243" t="s">
        <v>241</v>
      </c>
      <c r="AV192" s="13" t="s">
        <v>79</v>
      </c>
      <c r="AW192" s="13" t="s">
        <v>33</v>
      </c>
      <c r="AX192" s="13" t="s">
        <v>72</v>
      </c>
      <c r="AY192" s="243" t="s">
        <v>338</v>
      </c>
    </row>
    <row r="193" s="14" customFormat="1">
      <c r="A193" s="14"/>
      <c r="B193" s="244"/>
      <c r="C193" s="245"/>
      <c r="D193" s="235" t="s">
        <v>350</v>
      </c>
      <c r="E193" s="246" t="s">
        <v>19</v>
      </c>
      <c r="F193" s="247" t="s">
        <v>494</v>
      </c>
      <c r="G193" s="245"/>
      <c r="H193" s="248">
        <v>0</v>
      </c>
      <c r="I193" s="249"/>
      <c r="J193" s="245"/>
      <c r="K193" s="245"/>
      <c r="L193" s="250"/>
      <c r="M193" s="251"/>
      <c r="N193" s="252"/>
      <c r="O193" s="252"/>
      <c r="P193" s="252"/>
      <c r="Q193" s="252"/>
      <c r="R193" s="252"/>
      <c r="S193" s="252"/>
      <c r="T193" s="253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4" t="s">
        <v>350</v>
      </c>
      <c r="AU193" s="254" t="s">
        <v>241</v>
      </c>
      <c r="AV193" s="14" t="s">
        <v>81</v>
      </c>
      <c r="AW193" s="14" t="s">
        <v>33</v>
      </c>
      <c r="AX193" s="14" t="s">
        <v>72</v>
      </c>
      <c r="AY193" s="254" t="s">
        <v>338</v>
      </c>
    </row>
    <row r="194" s="15" customFormat="1">
      <c r="A194" s="15"/>
      <c r="B194" s="255"/>
      <c r="C194" s="256"/>
      <c r="D194" s="235" t="s">
        <v>350</v>
      </c>
      <c r="E194" s="257" t="s">
        <v>221</v>
      </c>
      <c r="F194" s="258" t="s">
        <v>363</v>
      </c>
      <c r="G194" s="256"/>
      <c r="H194" s="259">
        <v>0</v>
      </c>
      <c r="I194" s="260"/>
      <c r="J194" s="256"/>
      <c r="K194" s="256"/>
      <c r="L194" s="261"/>
      <c r="M194" s="262"/>
      <c r="N194" s="263"/>
      <c r="O194" s="263"/>
      <c r="P194" s="263"/>
      <c r="Q194" s="263"/>
      <c r="R194" s="263"/>
      <c r="S194" s="263"/>
      <c r="T194" s="264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265" t="s">
        <v>350</v>
      </c>
      <c r="AU194" s="265" t="s">
        <v>241</v>
      </c>
      <c r="AV194" s="15" t="s">
        <v>231</v>
      </c>
      <c r="AW194" s="15" t="s">
        <v>33</v>
      </c>
      <c r="AX194" s="15" t="s">
        <v>72</v>
      </c>
      <c r="AY194" s="265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991</v>
      </c>
      <c r="G195" s="245"/>
      <c r="H195" s="248">
        <v>272.64800000000002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16.5" customHeight="1">
      <c r="A196" s="39"/>
      <c r="B196" s="40"/>
      <c r="C196" s="267" t="s">
        <v>254</v>
      </c>
      <c r="D196" s="267" t="s">
        <v>486</v>
      </c>
      <c r="E196" s="268" t="s">
        <v>496</v>
      </c>
      <c r="F196" s="269" t="s">
        <v>497</v>
      </c>
      <c r="G196" s="270" t="s">
        <v>489</v>
      </c>
      <c r="H196" s="271">
        <v>181.07400000000001</v>
      </c>
      <c r="I196" s="272"/>
      <c r="J196" s="273">
        <f>ROUND(I196*H196,2)</f>
        <v>0</v>
      </c>
      <c r="K196" s="269" t="s">
        <v>346</v>
      </c>
      <c r="L196" s="274"/>
      <c r="M196" s="275" t="s">
        <v>19</v>
      </c>
      <c r="N196" s="276" t="s">
        <v>43</v>
      </c>
      <c r="O196" s="85"/>
      <c r="P196" s="224">
        <f>O196*H196</f>
        <v>0</v>
      </c>
      <c r="Q196" s="224">
        <v>1</v>
      </c>
      <c r="R196" s="224">
        <f>Q196*H196</f>
        <v>181.07400000000001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405</v>
      </c>
      <c r="AT196" s="226" t="s">
        <v>486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992</v>
      </c>
    </row>
    <row r="197" s="14" customFormat="1">
      <c r="A197" s="14"/>
      <c r="B197" s="244"/>
      <c r="C197" s="245"/>
      <c r="D197" s="235" t="s">
        <v>350</v>
      </c>
      <c r="E197" s="246" t="s">
        <v>19</v>
      </c>
      <c r="F197" s="247" t="s">
        <v>499</v>
      </c>
      <c r="G197" s="245"/>
      <c r="H197" s="248">
        <v>0</v>
      </c>
      <c r="I197" s="249"/>
      <c r="J197" s="245"/>
      <c r="K197" s="245"/>
      <c r="L197" s="250"/>
      <c r="M197" s="251"/>
      <c r="N197" s="252"/>
      <c r="O197" s="252"/>
      <c r="P197" s="252"/>
      <c r="Q197" s="252"/>
      <c r="R197" s="252"/>
      <c r="S197" s="252"/>
      <c r="T197" s="253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4" t="s">
        <v>350</v>
      </c>
      <c r="AU197" s="254" t="s">
        <v>241</v>
      </c>
      <c r="AV197" s="14" t="s">
        <v>81</v>
      </c>
      <c r="AW197" s="14" t="s">
        <v>33</v>
      </c>
      <c r="AX197" s="14" t="s">
        <v>72</v>
      </c>
      <c r="AY197" s="254" t="s">
        <v>338</v>
      </c>
    </row>
    <row r="198" s="16" customFormat="1">
      <c r="A198" s="16"/>
      <c r="B198" s="277"/>
      <c r="C198" s="278"/>
      <c r="D198" s="235" t="s">
        <v>350</v>
      </c>
      <c r="E198" s="279" t="s">
        <v>19</v>
      </c>
      <c r="F198" s="280" t="s">
        <v>500</v>
      </c>
      <c r="G198" s="278"/>
      <c r="H198" s="281">
        <v>0</v>
      </c>
      <c r="I198" s="282"/>
      <c r="J198" s="278"/>
      <c r="K198" s="278"/>
      <c r="L198" s="283"/>
      <c r="M198" s="284"/>
      <c r="N198" s="285"/>
      <c r="O198" s="285"/>
      <c r="P198" s="285"/>
      <c r="Q198" s="285"/>
      <c r="R198" s="285"/>
      <c r="S198" s="285"/>
      <c r="T198" s="28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T198" s="287" t="s">
        <v>350</v>
      </c>
      <c r="AU198" s="287" t="s">
        <v>241</v>
      </c>
      <c r="AV198" s="16" t="s">
        <v>241</v>
      </c>
      <c r="AW198" s="16" t="s">
        <v>33</v>
      </c>
      <c r="AX198" s="16" t="s">
        <v>72</v>
      </c>
      <c r="AY198" s="287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501</v>
      </c>
      <c r="G199" s="245"/>
      <c r="H199" s="248">
        <v>0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993</v>
      </c>
      <c r="G200" s="245"/>
      <c r="H200" s="248">
        <v>-8.9469999999999992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502</v>
      </c>
      <c r="G201" s="245"/>
      <c r="H201" s="248">
        <v>0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6" customFormat="1">
      <c r="A202" s="16"/>
      <c r="B202" s="277"/>
      <c r="C202" s="278"/>
      <c r="D202" s="235" t="s">
        <v>350</v>
      </c>
      <c r="E202" s="279" t="s">
        <v>298</v>
      </c>
      <c r="F202" s="280" t="s">
        <v>500</v>
      </c>
      <c r="G202" s="278"/>
      <c r="H202" s="281">
        <v>-8.9469999999999992</v>
      </c>
      <c r="I202" s="282"/>
      <c r="J202" s="278"/>
      <c r="K202" s="278"/>
      <c r="L202" s="283"/>
      <c r="M202" s="284"/>
      <c r="N202" s="285"/>
      <c r="O202" s="285"/>
      <c r="P202" s="285"/>
      <c r="Q202" s="285"/>
      <c r="R202" s="285"/>
      <c r="S202" s="285"/>
      <c r="T202" s="28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T202" s="287" t="s">
        <v>350</v>
      </c>
      <c r="AU202" s="287" t="s">
        <v>241</v>
      </c>
      <c r="AV202" s="16" t="s">
        <v>241</v>
      </c>
      <c r="AW202" s="16" t="s">
        <v>33</v>
      </c>
      <c r="AX202" s="16" t="s">
        <v>72</v>
      </c>
      <c r="AY202" s="287" t="s">
        <v>338</v>
      </c>
    </row>
    <row r="203" s="15" customFormat="1">
      <c r="A203" s="15"/>
      <c r="B203" s="255"/>
      <c r="C203" s="256"/>
      <c r="D203" s="235" t="s">
        <v>350</v>
      </c>
      <c r="E203" s="257" t="s">
        <v>216</v>
      </c>
      <c r="F203" s="258" t="s">
        <v>363</v>
      </c>
      <c r="G203" s="256"/>
      <c r="H203" s="259">
        <v>-8.9469999999999992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5" t="s">
        <v>350</v>
      </c>
      <c r="AU203" s="265" t="s">
        <v>241</v>
      </c>
      <c r="AV203" s="15" t="s">
        <v>231</v>
      </c>
      <c r="AW203" s="15" t="s">
        <v>33</v>
      </c>
      <c r="AX203" s="15" t="s">
        <v>72</v>
      </c>
      <c r="AY203" s="265" t="s">
        <v>338</v>
      </c>
    </row>
    <row r="204" s="14" customFormat="1">
      <c r="A204" s="14"/>
      <c r="B204" s="244"/>
      <c r="C204" s="245"/>
      <c r="D204" s="235" t="s">
        <v>350</v>
      </c>
      <c r="E204" s="246" t="s">
        <v>19</v>
      </c>
      <c r="F204" s="247" t="s">
        <v>994</v>
      </c>
      <c r="G204" s="245"/>
      <c r="H204" s="248">
        <v>181.07400000000001</v>
      </c>
      <c r="I204" s="249"/>
      <c r="J204" s="245"/>
      <c r="K204" s="245"/>
      <c r="L204" s="250"/>
      <c r="M204" s="251"/>
      <c r="N204" s="252"/>
      <c r="O204" s="252"/>
      <c r="P204" s="252"/>
      <c r="Q204" s="252"/>
      <c r="R204" s="252"/>
      <c r="S204" s="252"/>
      <c r="T204" s="253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4" t="s">
        <v>350</v>
      </c>
      <c r="AU204" s="254" t="s">
        <v>241</v>
      </c>
      <c r="AV204" s="14" t="s">
        <v>81</v>
      </c>
      <c r="AW204" s="14" t="s">
        <v>33</v>
      </c>
      <c r="AX204" s="14" t="s">
        <v>79</v>
      </c>
      <c r="AY204" s="254" t="s">
        <v>338</v>
      </c>
    </row>
    <row r="205" s="2" customFormat="1" ht="44.25" customHeight="1">
      <c r="A205" s="39"/>
      <c r="B205" s="40"/>
      <c r="C205" s="215" t="s">
        <v>7</v>
      </c>
      <c r="D205" s="215" t="s">
        <v>342</v>
      </c>
      <c r="E205" s="216" t="s">
        <v>504</v>
      </c>
      <c r="F205" s="217" t="s">
        <v>505</v>
      </c>
      <c r="G205" s="218" t="s">
        <v>489</v>
      </c>
      <c r="H205" s="219">
        <v>515.67200000000003</v>
      </c>
      <c r="I205" s="220"/>
      <c r="J205" s="221">
        <f>ROUND(I205*H205,2)</f>
        <v>0</v>
      </c>
      <c r="K205" s="217" t="s">
        <v>346</v>
      </c>
      <c r="L205" s="45"/>
      <c r="M205" s="222" t="s">
        <v>19</v>
      </c>
      <c r="N205" s="223" t="s">
        <v>43</v>
      </c>
      <c r="O205" s="85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26" t="s">
        <v>231</v>
      </c>
      <c r="AT205" s="226" t="s">
        <v>342</v>
      </c>
      <c r="AU205" s="226" t="s">
        <v>241</v>
      </c>
      <c r="AY205" s="18" t="s">
        <v>338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18" t="s">
        <v>79</v>
      </c>
      <c r="BK205" s="227">
        <f>ROUND(I205*H205,2)</f>
        <v>0</v>
      </c>
      <c r="BL205" s="18" t="s">
        <v>231</v>
      </c>
      <c r="BM205" s="226" t="s">
        <v>995</v>
      </c>
    </row>
    <row r="206" s="2" customFormat="1">
      <c r="A206" s="39"/>
      <c r="B206" s="40"/>
      <c r="C206" s="41"/>
      <c r="D206" s="228" t="s">
        <v>348</v>
      </c>
      <c r="E206" s="41"/>
      <c r="F206" s="229" t="s">
        <v>507</v>
      </c>
      <c r="G206" s="41"/>
      <c r="H206" s="41"/>
      <c r="I206" s="230"/>
      <c r="J206" s="41"/>
      <c r="K206" s="41"/>
      <c r="L206" s="45"/>
      <c r="M206" s="231"/>
      <c r="N206" s="232"/>
      <c r="O206" s="85"/>
      <c r="P206" s="85"/>
      <c r="Q206" s="85"/>
      <c r="R206" s="85"/>
      <c r="S206" s="85"/>
      <c r="T206" s="86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348</v>
      </c>
      <c r="AU206" s="18" t="s">
        <v>241</v>
      </c>
    </row>
    <row r="207" s="14" customFormat="1">
      <c r="A207" s="14"/>
      <c r="B207" s="244"/>
      <c r="C207" s="245"/>
      <c r="D207" s="235" t="s">
        <v>350</v>
      </c>
      <c r="E207" s="246" t="s">
        <v>19</v>
      </c>
      <c r="F207" s="247" t="s">
        <v>218</v>
      </c>
      <c r="G207" s="245"/>
      <c r="H207" s="248">
        <v>257.83600000000001</v>
      </c>
      <c r="I207" s="249"/>
      <c r="J207" s="245"/>
      <c r="K207" s="245"/>
      <c r="L207" s="250"/>
      <c r="M207" s="251"/>
      <c r="N207" s="252"/>
      <c r="O207" s="252"/>
      <c r="P207" s="252"/>
      <c r="Q207" s="252"/>
      <c r="R207" s="252"/>
      <c r="S207" s="252"/>
      <c r="T207" s="253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4" t="s">
        <v>350</v>
      </c>
      <c r="AU207" s="254" t="s">
        <v>241</v>
      </c>
      <c r="AV207" s="14" t="s">
        <v>81</v>
      </c>
      <c r="AW207" s="14" t="s">
        <v>33</v>
      </c>
      <c r="AX207" s="14" t="s">
        <v>72</v>
      </c>
      <c r="AY207" s="254" t="s">
        <v>338</v>
      </c>
    </row>
    <row r="208" s="15" customFormat="1">
      <c r="A208" s="15"/>
      <c r="B208" s="255"/>
      <c r="C208" s="256"/>
      <c r="D208" s="235" t="s">
        <v>350</v>
      </c>
      <c r="E208" s="257" t="s">
        <v>19</v>
      </c>
      <c r="F208" s="258" t="s">
        <v>363</v>
      </c>
      <c r="G208" s="256"/>
      <c r="H208" s="259">
        <v>257.83600000000001</v>
      </c>
      <c r="I208" s="260"/>
      <c r="J208" s="256"/>
      <c r="K208" s="256"/>
      <c r="L208" s="261"/>
      <c r="M208" s="262"/>
      <c r="N208" s="263"/>
      <c r="O208" s="263"/>
      <c r="P208" s="263"/>
      <c r="Q208" s="263"/>
      <c r="R208" s="263"/>
      <c r="S208" s="263"/>
      <c r="T208" s="264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65" t="s">
        <v>350</v>
      </c>
      <c r="AU208" s="265" t="s">
        <v>241</v>
      </c>
      <c r="AV208" s="15" t="s">
        <v>231</v>
      </c>
      <c r="AW208" s="15" t="s">
        <v>33</v>
      </c>
      <c r="AX208" s="15" t="s">
        <v>72</v>
      </c>
      <c r="AY208" s="265" t="s">
        <v>338</v>
      </c>
    </row>
    <row r="209" s="14" customFormat="1">
      <c r="A209" s="14"/>
      <c r="B209" s="244"/>
      <c r="C209" s="245"/>
      <c r="D209" s="235" t="s">
        <v>350</v>
      </c>
      <c r="E209" s="246" t="s">
        <v>19</v>
      </c>
      <c r="F209" s="247" t="s">
        <v>996</v>
      </c>
      <c r="G209" s="245"/>
      <c r="H209" s="248">
        <v>515.67200000000003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350</v>
      </c>
      <c r="AU209" s="254" t="s">
        <v>241</v>
      </c>
      <c r="AV209" s="14" t="s">
        <v>81</v>
      </c>
      <c r="AW209" s="14" t="s">
        <v>33</v>
      </c>
      <c r="AX209" s="14" t="s">
        <v>79</v>
      </c>
      <c r="AY209" s="254" t="s">
        <v>338</v>
      </c>
    </row>
    <row r="210" s="12" customFormat="1" ht="20.88" customHeight="1">
      <c r="A210" s="12"/>
      <c r="B210" s="199"/>
      <c r="C210" s="200"/>
      <c r="D210" s="201" t="s">
        <v>71</v>
      </c>
      <c r="E210" s="213" t="s">
        <v>476</v>
      </c>
      <c r="F210" s="213" t="s">
        <v>509</v>
      </c>
      <c r="G210" s="200"/>
      <c r="H210" s="200"/>
      <c r="I210" s="203"/>
      <c r="J210" s="214">
        <f>BK210</f>
        <v>0</v>
      </c>
      <c r="K210" s="200"/>
      <c r="L210" s="205"/>
      <c r="M210" s="206"/>
      <c r="N210" s="207"/>
      <c r="O210" s="207"/>
      <c r="P210" s="208">
        <f>SUM(P211:P215)</f>
        <v>0</v>
      </c>
      <c r="Q210" s="207"/>
      <c r="R210" s="208">
        <f>SUM(R211:R215)</f>
        <v>0</v>
      </c>
      <c r="S210" s="207"/>
      <c r="T210" s="209">
        <f>SUM(T211:T215)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10" t="s">
        <v>79</v>
      </c>
      <c r="AT210" s="211" t="s">
        <v>71</v>
      </c>
      <c r="AU210" s="211" t="s">
        <v>81</v>
      </c>
      <c r="AY210" s="210" t="s">
        <v>338</v>
      </c>
      <c r="BK210" s="212">
        <f>SUM(BK211:BK215)</f>
        <v>0</v>
      </c>
    </row>
    <row r="211" s="2" customFormat="1" ht="24.15" customHeight="1">
      <c r="A211" s="39"/>
      <c r="B211" s="40"/>
      <c r="C211" s="215" t="s">
        <v>247</v>
      </c>
      <c r="D211" s="215" t="s">
        <v>342</v>
      </c>
      <c r="E211" s="216" t="s">
        <v>511</v>
      </c>
      <c r="F211" s="217" t="s">
        <v>512</v>
      </c>
      <c r="G211" s="218" t="s">
        <v>345</v>
      </c>
      <c r="H211" s="219">
        <v>559.57399999999996</v>
      </c>
      <c r="I211" s="220"/>
      <c r="J211" s="221">
        <f>ROUND(I211*H211,2)</f>
        <v>0</v>
      </c>
      <c r="K211" s="217" t="s">
        <v>346</v>
      </c>
      <c r="L211" s="45"/>
      <c r="M211" s="222" t="s">
        <v>19</v>
      </c>
      <c r="N211" s="223" t="s">
        <v>43</v>
      </c>
      <c r="O211" s="85"/>
      <c r="P211" s="224">
        <f>O211*H211</f>
        <v>0</v>
      </c>
      <c r="Q211" s="224">
        <v>0</v>
      </c>
      <c r="R211" s="224">
        <f>Q211*H211</f>
        <v>0</v>
      </c>
      <c r="S211" s="224">
        <v>0</v>
      </c>
      <c r="T211" s="225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26" t="s">
        <v>231</v>
      </c>
      <c r="AT211" s="226" t="s">
        <v>342</v>
      </c>
      <c r="AU211" s="226" t="s">
        <v>241</v>
      </c>
      <c r="AY211" s="18" t="s">
        <v>338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18" t="s">
        <v>79</v>
      </c>
      <c r="BK211" s="227">
        <f>ROUND(I211*H211,2)</f>
        <v>0</v>
      </c>
      <c r="BL211" s="18" t="s">
        <v>231</v>
      </c>
      <c r="BM211" s="226" t="s">
        <v>997</v>
      </c>
    </row>
    <row r="212" s="2" customFormat="1">
      <c r="A212" s="39"/>
      <c r="B212" s="40"/>
      <c r="C212" s="41"/>
      <c r="D212" s="228" t="s">
        <v>348</v>
      </c>
      <c r="E212" s="41"/>
      <c r="F212" s="229" t="s">
        <v>514</v>
      </c>
      <c r="G212" s="41"/>
      <c r="H212" s="41"/>
      <c r="I212" s="230"/>
      <c r="J212" s="41"/>
      <c r="K212" s="41"/>
      <c r="L212" s="45"/>
      <c r="M212" s="231"/>
      <c r="N212" s="232"/>
      <c r="O212" s="85"/>
      <c r="P212" s="85"/>
      <c r="Q212" s="85"/>
      <c r="R212" s="85"/>
      <c r="S212" s="85"/>
      <c r="T212" s="86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348</v>
      </c>
      <c r="AU212" s="18" t="s">
        <v>241</v>
      </c>
    </row>
    <row r="213" s="14" customFormat="1">
      <c r="A213" s="14"/>
      <c r="B213" s="244"/>
      <c r="C213" s="245"/>
      <c r="D213" s="235" t="s">
        <v>350</v>
      </c>
      <c r="E213" s="246" t="s">
        <v>19</v>
      </c>
      <c r="F213" s="247" t="s">
        <v>227</v>
      </c>
      <c r="G213" s="245"/>
      <c r="H213" s="248">
        <v>0</v>
      </c>
      <c r="I213" s="249"/>
      <c r="J213" s="245"/>
      <c r="K213" s="245"/>
      <c r="L213" s="250"/>
      <c r="M213" s="251"/>
      <c r="N213" s="252"/>
      <c r="O213" s="252"/>
      <c r="P213" s="252"/>
      <c r="Q213" s="252"/>
      <c r="R213" s="252"/>
      <c r="S213" s="252"/>
      <c r="T213" s="253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4" t="s">
        <v>350</v>
      </c>
      <c r="AU213" s="254" t="s">
        <v>241</v>
      </c>
      <c r="AV213" s="14" t="s">
        <v>81</v>
      </c>
      <c r="AW213" s="14" t="s">
        <v>33</v>
      </c>
      <c r="AX213" s="14" t="s">
        <v>72</v>
      </c>
      <c r="AY213" s="254" t="s">
        <v>338</v>
      </c>
    </row>
    <row r="214" s="14" customFormat="1">
      <c r="A214" s="14"/>
      <c r="B214" s="244"/>
      <c r="C214" s="245"/>
      <c r="D214" s="235" t="s">
        <v>350</v>
      </c>
      <c r="E214" s="246" t="s">
        <v>19</v>
      </c>
      <c r="F214" s="247" t="s">
        <v>281</v>
      </c>
      <c r="G214" s="245"/>
      <c r="H214" s="248">
        <v>559.57399999999996</v>
      </c>
      <c r="I214" s="249"/>
      <c r="J214" s="245"/>
      <c r="K214" s="245"/>
      <c r="L214" s="250"/>
      <c r="M214" s="251"/>
      <c r="N214" s="252"/>
      <c r="O214" s="252"/>
      <c r="P214" s="252"/>
      <c r="Q214" s="252"/>
      <c r="R214" s="252"/>
      <c r="S214" s="252"/>
      <c r="T214" s="253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4" t="s">
        <v>350</v>
      </c>
      <c r="AU214" s="254" t="s">
        <v>241</v>
      </c>
      <c r="AV214" s="14" t="s">
        <v>81</v>
      </c>
      <c r="AW214" s="14" t="s">
        <v>33</v>
      </c>
      <c r="AX214" s="14" t="s">
        <v>72</v>
      </c>
      <c r="AY214" s="254" t="s">
        <v>338</v>
      </c>
    </row>
    <row r="215" s="15" customFormat="1">
      <c r="A215" s="15"/>
      <c r="B215" s="255"/>
      <c r="C215" s="256"/>
      <c r="D215" s="235" t="s">
        <v>350</v>
      </c>
      <c r="E215" s="257" t="s">
        <v>19</v>
      </c>
      <c r="F215" s="258" t="s">
        <v>363</v>
      </c>
      <c r="G215" s="256"/>
      <c r="H215" s="259">
        <v>559.57399999999996</v>
      </c>
      <c r="I215" s="260"/>
      <c r="J215" s="256"/>
      <c r="K215" s="256"/>
      <c r="L215" s="261"/>
      <c r="M215" s="262"/>
      <c r="N215" s="263"/>
      <c r="O215" s="263"/>
      <c r="P215" s="263"/>
      <c r="Q215" s="263"/>
      <c r="R215" s="263"/>
      <c r="S215" s="263"/>
      <c r="T215" s="264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65" t="s">
        <v>350</v>
      </c>
      <c r="AU215" s="265" t="s">
        <v>241</v>
      </c>
      <c r="AV215" s="15" t="s">
        <v>231</v>
      </c>
      <c r="AW215" s="15" t="s">
        <v>33</v>
      </c>
      <c r="AX215" s="15" t="s">
        <v>79</v>
      </c>
      <c r="AY215" s="265" t="s">
        <v>338</v>
      </c>
    </row>
    <row r="216" s="12" customFormat="1" ht="22.8" customHeight="1">
      <c r="A216" s="12"/>
      <c r="B216" s="199"/>
      <c r="C216" s="200"/>
      <c r="D216" s="201" t="s">
        <v>71</v>
      </c>
      <c r="E216" s="213" t="s">
        <v>81</v>
      </c>
      <c r="F216" s="213" t="s">
        <v>567</v>
      </c>
      <c r="G216" s="200"/>
      <c r="H216" s="200"/>
      <c r="I216" s="203"/>
      <c r="J216" s="214">
        <f>BK216</f>
        <v>0</v>
      </c>
      <c r="K216" s="200"/>
      <c r="L216" s="205"/>
      <c r="M216" s="206"/>
      <c r="N216" s="207"/>
      <c r="O216" s="207"/>
      <c r="P216" s="208">
        <f>P217</f>
        <v>0</v>
      </c>
      <c r="Q216" s="207"/>
      <c r="R216" s="208">
        <f>R217</f>
        <v>22.630751500000002</v>
      </c>
      <c r="S216" s="207"/>
      <c r="T216" s="209">
        <f>T217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0" t="s">
        <v>79</v>
      </c>
      <c r="AT216" s="211" t="s">
        <v>71</v>
      </c>
      <c r="AU216" s="211" t="s">
        <v>79</v>
      </c>
      <c r="AY216" s="210" t="s">
        <v>338</v>
      </c>
      <c r="BK216" s="212">
        <f>BK217</f>
        <v>0</v>
      </c>
    </row>
    <row r="217" s="12" customFormat="1" ht="20.88" customHeight="1">
      <c r="A217" s="12"/>
      <c r="B217" s="199"/>
      <c r="C217" s="200"/>
      <c r="D217" s="201" t="s">
        <v>71</v>
      </c>
      <c r="E217" s="213" t="s">
        <v>7</v>
      </c>
      <c r="F217" s="213" t="s">
        <v>568</v>
      </c>
      <c r="G217" s="200"/>
      <c r="H217" s="200"/>
      <c r="I217" s="203"/>
      <c r="J217" s="214">
        <f>BK217</f>
        <v>0</v>
      </c>
      <c r="K217" s="200"/>
      <c r="L217" s="205"/>
      <c r="M217" s="206"/>
      <c r="N217" s="207"/>
      <c r="O217" s="207"/>
      <c r="P217" s="208">
        <f>SUM(P218:P225)</f>
        <v>0</v>
      </c>
      <c r="Q217" s="207"/>
      <c r="R217" s="208">
        <f>SUM(R218:R225)</f>
        <v>22.630751500000002</v>
      </c>
      <c r="S217" s="207"/>
      <c r="T217" s="209">
        <f>SUM(T218:T225)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10" t="s">
        <v>79</v>
      </c>
      <c r="AT217" s="211" t="s">
        <v>71</v>
      </c>
      <c r="AU217" s="211" t="s">
        <v>81</v>
      </c>
      <c r="AY217" s="210" t="s">
        <v>338</v>
      </c>
      <c r="BK217" s="212">
        <f>SUM(BK218:BK225)</f>
        <v>0</v>
      </c>
    </row>
    <row r="218" s="2" customFormat="1" ht="62.7" customHeight="1">
      <c r="A218" s="39"/>
      <c r="B218" s="40"/>
      <c r="C218" s="215" t="s">
        <v>510</v>
      </c>
      <c r="D218" s="215" t="s">
        <v>342</v>
      </c>
      <c r="E218" s="216" t="s">
        <v>570</v>
      </c>
      <c r="F218" s="217" t="s">
        <v>571</v>
      </c>
      <c r="G218" s="218" t="s">
        <v>572</v>
      </c>
      <c r="H218" s="219">
        <v>110.65300000000001</v>
      </c>
      <c r="I218" s="220"/>
      <c r="J218" s="221">
        <f>ROUND(I218*H218,2)</f>
        <v>0</v>
      </c>
      <c r="K218" s="217" t="s">
        <v>346</v>
      </c>
      <c r="L218" s="45"/>
      <c r="M218" s="222" t="s">
        <v>19</v>
      </c>
      <c r="N218" s="223" t="s">
        <v>43</v>
      </c>
      <c r="O218" s="85"/>
      <c r="P218" s="224">
        <f>O218*H218</f>
        <v>0</v>
      </c>
      <c r="Q218" s="224">
        <v>0.2044</v>
      </c>
      <c r="R218" s="224">
        <f>Q218*H218</f>
        <v>22.617473200000003</v>
      </c>
      <c r="S218" s="224">
        <v>0</v>
      </c>
      <c r="T218" s="225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26" t="s">
        <v>231</v>
      </c>
      <c r="AT218" s="226" t="s">
        <v>342</v>
      </c>
      <c r="AU218" s="226" t="s">
        <v>241</v>
      </c>
      <c r="AY218" s="18" t="s">
        <v>338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18" t="s">
        <v>79</v>
      </c>
      <c r="BK218" s="227">
        <f>ROUND(I218*H218,2)</f>
        <v>0</v>
      </c>
      <c r="BL218" s="18" t="s">
        <v>231</v>
      </c>
      <c r="BM218" s="226" t="s">
        <v>998</v>
      </c>
    </row>
    <row r="219" s="2" customFormat="1">
      <c r="A219" s="39"/>
      <c r="B219" s="40"/>
      <c r="C219" s="41"/>
      <c r="D219" s="228" t="s">
        <v>348</v>
      </c>
      <c r="E219" s="41"/>
      <c r="F219" s="229" t="s">
        <v>574</v>
      </c>
      <c r="G219" s="41"/>
      <c r="H219" s="41"/>
      <c r="I219" s="230"/>
      <c r="J219" s="41"/>
      <c r="K219" s="41"/>
      <c r="L219" s="45"/>
      <c r="M219" s="231"/>
      <c r="N219" s="232"/>
      <c r="O219" s="85"/>
      <c r="P219" s="85"/>
      <c r="Q219" s="85"/>
      <c r="R219" s="85"/>
      <c r="S219" s="85"/>
      <c r="T219" s="86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348</v>
      </c>
      <c r="AU219" s="18" t="s">
        <v>241</v>
      </c>
    </row>
    <row r="220" s="14" customFormat="1">
      <c r="A220" s="14"/>
      <c r="B220" s="244"/>
      <c r="C220" s="245"/>
      <c r="D220" s="235" t="s">
        <v>350</v>
      </c>
      <c r="E220" s="246" t="s">
        <v>19</v>
      </c>
      <c r="F220" s="247" t="s">
        <v>294</v>
      </c>
      <c r="G220" s="245"/>
      <c r="H220" s="248">
        <v>0</v>
      </c>
      <c r="I220" s="249"/>
      <c r="J220" s="245"/>
      <c r="K220" s="245"/>
      <c r="L220" s="250"/>
      <c r="M220" s="251"/>
      <c r="N220" s="252"/>
      <c r="O220" s="252"/>
      <c r="P220" s="252"/>
      <c r="Q220" s="252"/>
      <c r="R220" s="252"/>
      <c r="S220" s="252"/>
      <c r="T220" s="253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4" t="s">
        <v>350</v>
      </c>
      <c r="AU220" s="254" t="s">
        <v>241</v>
      </c>
      <c r="AV220" s="14" t="s">
        <v>81</v>
      </c>
      <c r="AW220" s="14" t="s">
        <v>33</v>
      </c>
      <c r="AX220" s="14" t="s">
        <v>72</v>
      </c>
      <c r="AY220" s="254" t="s">
        <v>338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999</v>
      </c>
      <c r="G221" s="245"/>
      <c r="H221" s="248">
        <v>110.65300000000001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79</v>
      </c>
      <c r="AY221" s="254" t="s">
        <v>338</v>
      </c>
    </row>
    <row r="222" s="2" customFormat="1" ht="16.5" customHeight="1">
      <c r="A222" s="39"/>
      <c r="B222" s="40"/>
      <c r="C222" s="215" t="s">
        <v>515</v>
      </c>
      <c r="D222" s="215" t="s">
        <v>342</v>
      </c>
      <c r="E222" s="216" t="s">
        <v>577</v>
      </c>
      <c r="F222" s="217" t="s">
        <v>578</v>
      </c>
      <c r="G222" s="218" t="s">
        <v>572</v>
      </c>
      <c r="H222" s="219">
        <v>132.78299999999999</v>
      </c>
      <c r="I222" s="220"/>
      <c r="J222" s="221">
        <f>ROUND(I222*H222,2)</f>
        <v>0</v>
      </c>
      <c r="K222" s="217" t="s">
        <v>346</v>
      </c>
      <c r="L222" s="45"/>
      <c r="M222" s="222" t="s">
        <v>19</v>
      </c>
      <c r="N222" s="223" t="s">
        <v>43</v>
      </c>
      <c r="O222" s="85"/>
      <c r="P222" s="224">
        <f>O222*H222</f>
        <v>0</v>
      </c>
      <c r="Q222" s="224">
        <v>0.00010000000000000001</v>
      </c>
      <c r="R222" s="224">
        <f>Q222*H222</f>
        <v>0.0132783</v>
      </c>
      <c r="S222" s="224">
        <v>0</v>
      </c>
      <c r="T222" s="225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26" t="s">
        <v>231</v>
      </c>
      <c r="AT222" s="226" t="s">
        <v>342</v>
      </c>
      <c r="AU222" s="226" t="s">
        <v>241</v>
      </c>
      <c r="AY222" s="18" t="s">
        <v>338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8" t="s">
        <v>79</v>
      </c>
      <c r="BK222" s="227">
        <f>ROUND(I222*H222,2)</f>
        <v>0</v>
      </c>
      <c r="BL222" s="18" t="s">
        <v>231</v>
      </c>
      <c r="BM222" s="226" t="s">
        <v>1000</v>
      </c>
    </row>
    <row r="223" s="2" customFormat="1">
      <c r="A223" s="39"/>
      <c r="B223" s="40"/>
      <c r="C223" s="41"/>
      <c r="D223" s="228" t="s">
        <v>348</v>
      </c>
      <c r="E223" s="41"/>
      <c r="F223" s="229" t="s">
        <v>580</v>
      </c>
      <c r="G223" s="41"/>
      <c r="H223" s="41"/>
      <c r="I223" s="230"/>
      <c r="J223" s="41"/>
      <c r="K223" s="41"/>
      <c r="L223" s="45"/>
      <c r="M223" s="231"/>
      <c r="N223" s="232"/>
      <c r="O223" s="85"/>
      <c r="P223" s="85"/>
      <c r="Q223" s="85"/>
      <c r="R223" s="85"/>
      <c r="S223" s="85"/>
      <c r="T223" s="86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348</v>
      </c>
      <c r="AU223" s="18" t="s">
        <v>241</v>
      </c>
    </row>
    <row r="224" s="14" customFormat="1">
      <c r="A224" s="14"/>
      <c r="B224" s="244"/>
      <c r="C224" s="245"/>
      <c r="D224" s="235" t="s">
        <v>350</v>
      </c>
      <c r="E224" s="246" t="s">
        <v>19</v>
      </c>
      <c r="F224" s="247" t="s">
        <v>294</v>
      </c>
      <c r="G224" s="245"/>
      <c r="H224" s="248">
        <v>0</v>
      </c>
      <c r="I224" s="249"/>
      <c r="J224" s="245"/>
      <c r="K224" s="245"/>
      <c r="L224" s="250"/>
      <c r="M224" s="251"/>
      <c r="N224" s="252"/>
      <c r="O224" s="252"/>
      <c r="P224" s="252"/>
      <c r="Q224" s="252"/>
      <c r="R224" s="252"/>
      <c r="S224" s="252"/>
      <c r="T224" s="253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4" t="s">
        <v>350</v>
      </c>
      <c r="AU224" s="254" t="s">
        <v>241</v>
      </c>
      <c r="AV224" s="14" t="s">
        <v>81</v>
      </c>
      <c r="AW224" s="14" t="s">
        <v>33</v>
      </c>
      <c r="AX224" s="14" t="s">
        <v>72</v>
      </c>
      <c r="AY224" s="254" t="s">
        <v>338</v>
      </c>
    </row>
    <row r="225" s="14" customFormat="1">
      <c r="A225" s="14"/>
      <c r="B225" s="244"/>
      <c r="C225" s="245"/>
      <c r="D225" s="235" t="s">
        <v>350</v>
      </c>
      <c r="E225" s="246" t="s">
        <v>19</v>
      </c>
      <c r="F225" s="247" t="s">
        <v>1001</v>
      </c>
      <c r="G225" s="245"/>
      <c r="H225" s="248">
        <v>132.78299999999999</v>
      </c>
      <c r="I225" s="249"/>
      <c r="J225" s="245"/>
      <c r="K225" s="245"/>
      <c r="L225" s="250"/>
      <c r="M225" s="251"/>
      <c r="N225" s="252"/>
      <c r="O225" s="252"/>
      <c r="P225" s="252"/>
      <c r="Q225" s="252"/>
      <c r="R225" s="252"/>
      <c r="S225" s="252"/>
      <c r="T225" s="253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4" t="s">
        <v>350</v>
      </c>
      <c r="AU225" s="254" t="s">
        <v>241</v>
      </c>
      <c r="AV225" s="14" t="s">
        <v>81</v>
      </c>
      <c r="AW225" s="14" t="s">
        <v>33</v>
      </c>
      <c r="AX225" s="14" t="s">
        <v>79</v>
      </c>
      <c r="AY225" s="254" t="s">
        <v>338</v>
      </c>
    </row>
    <row r="226" s="12" customFormat="1" ht="22.8" customHeight="1">
      <c r="A226" s="12"/>
      <c r="B226" s="199"/>
      <c r="C226" s="200"/>
      <c r="D226" s="201" t="s">
        <v>71</v>
      </c>
      <c r="E226" s="213" t="s">
        <v>231</v>
      </c>
      <c r="F226" s="213" t="s">
        <v>582</v>
      </c>
      <c r="G226" s="200"/>
      <c r="H226" s="200"/>
      <c r="I226" s="203"/>
      <c r="J226" s="214">
        <f>BK226</f>
        <v>0</v>
      </c>
      <c r="K226" s="200"/>
      <c r="L226" s="205"/>
      <c r="M226" s="206"/>
      <c r="N226" s="207"/>
      <c r="O226" s="207"/>
      <c r="P226" s="208">
        <f>SUM(P227:P236)</f>
        <v>0</v>
      </c>
      <c r="Q226" s="207"/>
      <c r="R226" s="208">
        <f>SUM(R227:R236)</f>
        <v>3.9734400000000001</v>
      </c>
      <c r="S226" s="207"/>
      <c r="T226" s="209">
        <f>SUM(T227:T236)</f>
        <v>0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10" t="s">
        <v>79</v>
      </c>
      <c r="AT226" s="211" t="s">
        <v>71</v>
      </c>
      <c r="AU226" s="211" t="s">
        <v>79</v>
      </c>
      <c r="AY226" s="210" t="s">
        <v>338</v>
      </c>
      <c r="BK226" s="212">
        <f>SUM(BK227:BK236)</f>
        <v>0</v>
      </c>
    </row>
    <row r="227" s="2" customFormat="1" ht="33" customHeight="1">
      <c r="A227" s="39"/>
      <c r="B227" s="40"/>
      <c r="C227" s="215" t="s">
        <v>520</v>
      </c>
      <c r="D227" s="215" t="s">
        <v>342</v>
      </c>
      <c r="E227" s="216" t="s">
        <v>584</v>
      </c>
      <c r="F227" s="217" t="s">
        <v>585</v>
      </c>
      <c r="G227" s="218" t="s">
        <v>586</v>
      </c>
      <c r="H227" s="219">
        <v>32</v>
      </c>
      <c r="I227" s="220"/>
      <c r="J227" s="221">
        <f>ROUND(I227*H227,2)</f>
        <v>0</v>
      </c>
      <c r="K227" s="217" t="s">
        <v>346</v>
      </c>
      <c r="L227" s="45"/>
      <c r="M227" s="222" t="s">
        <v>19</v>
      </c>
      <c r="N227" s="223" t="s">
        <v>43</v>
      </c>
      <c r="O227" s="85"/>
      <c r="P227" s="224">
        <f>O227*H227</f>
        <v>0</v>
      </c>
      <c r="Q227" s="224">
        <v>0.087419999999999998</v>
      </c>
      <c r="R227" s="224">
        <f>Q227*H227</f>
        <v>2.7974399999999999</v>
      </c>
      <c r="S227" s="224">
        <v>0</v>
      </c>
      <c r="T227" s="225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26" t="s">
        <v>231</v>
      </c>
      <c r="AT227" s="226" t="s">
        <v>342</v>
      </c>
      <c r="AU227" s="226" t="s">
        <v>81</v>
      </c>
      <c r="AY227" s="18" t="s">
        <v>338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18" t="s">
        <v>79</v>
      </c>
      <c r="BK227" s="227">
        <f>ROUND(I227*H227,2)</f>
        <v>0</v>
      </c>
      <c r="BL227" s="18" t="s">
        <v>231</v>
      </c>
      <c r="BM227" s="226" t="s">
        <v>1002</v>
      </c>
    </row>
    <row r="228" s="2" customFormat="1">
      <c r="A228" s="39"/>
      <c r="B228" s="40"/>
      <c r="C228" s="41"/>
      <c r="D228" s="228" t="s">
        <v>348</v>
      </c>
      <c r="E228" s="41"/>
      <c r="F228" s="229" t="s">
        <v>588</v>
      </c>
      <c r="G228" s="41"/>
      <c r="H228" s="41"/>
      <c r="I228" s="230"/>
      <c r="J228" s="41"/>
      <c r="K228" s="41"/>
      <c r="L228" s="45"/>
      <c r="M228" s="231"/>
      <c r="N228" s="232"/>
      <c r="O228" s="85"/>
      <c r="P228" s="85"/>
      <c r="Q228" s="85"/>
      <c r="R228" s="85"/>
      <c r="S228" s="85"/>
      <c r="T228" s="86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T228" s="18" t="s">
        <v>348</v>
      </c>
      <c r="AU228" s="18" t="s">
        <v>81</v>
      </c>
    </row>
    <row r="229" s="2" customFormat="1" ht="24.15" customHeight="1">
      <c r="A229" s="39"/>
      <c r="B229" s="40"/>
      <c r="C229" s="267" t="s">
        <v>525</v>
      </c>
      <c r="D229" s="267" t="s">
        <v>486</v>
      </c>
      <c r="E229" s="268" t="s">
        <v>590</v>
      </c>
      <c r="F229" s="269" t="s">
        <v>591</v>
      </c>
      <c r="G229" s="270" t="s">
        <v>586</v>
      </c>
      <c r="H229" s="271">
        <v>8</v>
      </c>
      <c r="I229" s="272"/>
      <c r="J229" s="273">
        <f>ROUND(I229*H229,2)</f>
        <v>0</v>
      </c>
      <c r="K229" s="269" t="s">
        <v>346</v>
      </c>
      <c r="L229" s="274"/>
      <c r="M229" s="275" t="s">
        <v>19</v>
      </c>
      <c r="N229" s="276" t="s">
        <v>43</v>
      </c>
      <c r="O229" s="85"/>
      <c r="P229" s="224">
        <f>O229*H229</f>
        <v>0</v>
      </c>
      <c r="Q229" s="224">
        <v>0.021000000000000001</v>
      </c>
      <c r="R229" s="224">
        <f>Q229*H229</f>
        <v>0.16800000000000001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405</v>
      </c>
      <c r="AT229" s="226" t="s">
        <v>486</v>
      </c>
      <c r="AU229" s="226" t="s">
        <v>81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1003</v>
      </c>
    </row>
    <row r="230" s="14" customFormat="1">
      <c r="A230" s="14"/>
      <c r="B230" s="244"/>
      <c r="C230" s="245"/>
      <c r="D230" s="235" t="s">
        <v>350</v>
      </c>
      <c r="E230" s="246" t="s">
        <v>19</v>
      </c>
      <c r="F230" s="247" t="s">
        <v>246</v>
      </c>
      <c r="G230" s="245"/>
      <c r="H230" s="248">
        <v>8</v>
      </c>
      <c r="I230" s="249"/>
      <c r="J230" s="245"/>
      <c r="K230" s="245"/>
      <c r="L230" s="250"/>
      <c r="M230" s="251"/>
      <c r="N230" s="252"/>
      <c r="O230" s="252"/>
      <c r="P230" s="252"/>
      <c r="Q230" s="252"/>
      <c r="R230" s="252"/>
      <c r="S230" s="252"/>
      <c r="T230" s="253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4" t="s">
        <v>350</v>
      </c>
      <c r="AU230" s="254" t="s">
        <v>81</v>
      </c>
      <c r="AV230" s="14" t="s">
        <v>81</v>
      </c>
      <c r="AW230" s="14" t="s">
        <v>33</v>
      </c>
      <c r="AX230" s="14" t="s">
        <v>79</v>
      </c>
      <c r="AY230" s="254" t="s">
        <v>338</v>
      </c>
    </row>
    <row r="231" s="2" customFormat="1" ht="24.15" customHeight="1">
      <c r="A231" s="39"/>
      <c r="B231" s="40"/>
      <c r="C231" s="267" t="s">
        <v>531</v>
      </c>
      <c r="D231" s="267" t="s">
        <v>486</v>
      </c>
      <c r="E231" s="268" t="s">
        <v>593</v>
      </c>
      <c r="F231" s="269" t="s">
        <v>594</v>
      </c>
      <c r="G231" s="270" t="s">
        <v>586</v>
      </c>
      <c r="H231" s="271">
        <v>8</v>
      </c>
      <c r="I231" s="272"/>
      <c r="J231" s="273">
        <f>ROUND(I231*H231,2)</f>
        <v>0</v>
      </c>
      <c r="K231" s="269" t="s">
        <v>346</v>
      </c>
      <c r="L231" s="274"/>
      <c r="M231" s="275" t="s">
        <v>19</v>
      </c>
      <c r="N231" s="276" t="s">
        <v>43</v>
      </c>
      <c r="O231" s="85"/>
      <c r="P231" s="224">
        <f>O231*H231</f>
        <v>0</v>
      </c>
      <c r="Q231" s="224">
        <v>0.032000000000000001</v>
      </c>
      <c r="R231" s="224">
        <f>Q231*H231</f>
        <v>0.25600000000000001</v>
      </c>
      <c r="S231" s="224">
        <v>0</v>
      </c>
      <c r="T231" s="225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26" t="s">
        <v>405</v>
      </c>
      <c r="AT231" s="226" t="s">
        <v>486</v>
      </c>
      <c r="AU231" s="226" t="s">
        <v>81</v>
      </c>
      <c r="AY231" s="18" t="s">
        <v>338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18" t="s">
        <v>79</v>
      </c>
      <c r="BK231" s="227">
        <f>ROUND(I231*H231,2)</f>
        <v>0</v>
      </c>
      <c r="BL231" s="18" t="s">
        <v>231</v>
      </c>
      <c r="BM231" s="226" t="s">
        <v>1004</v>
      </c>
    </row>
    <row r="232" s="14" customFormat="1">
      <c r="A232" s="14"/>
      <c r="B232" s="244"/>
      <c r="C232" s="245"/>
      <c r="D232" s="235" t="s">
        <v>350</v>
      </c>
      <c r="E232" s="246" t="s">
        <v>19</v>
      </c>
      <c r="F232" s="247" t="s">
        <v>246</v>
      </c>
      <c r="G232" s="245"/>
      <c r="H232" s="248">
        <v>8</v>
      </c>
      <c r="I232" s="249"/>
      <c r="J232" s="245"/>
      <c r="K232" s="245"/>
      <c r="L232" s="250"/>
      <c r="M232" s="251"/>
      <c r="N232" s="252"/>
      <c r="O232" s="252"/>
      <c r="P232" s="252"/>
      <c r="Q232" s="252"/>
      <c r="R232" s="252"/>
      <c r="S232" s="252"/>
      <c r="T232" s="253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4" t="s">
        <v>350</v>
      </c>
      <c r="AU232" s="254" t="s">
        <v>81</v>
      </c>
      <c r="AV232" s="14" t="s">
        <v>81</v>
      </c>
      <c r="AW232" s="14" t="s">
        <v>33</v>
      </c>
      <c r="AX232" s="14" t="s">
        <v>79</v>
      </c>
      <c r="AY232" s="254" t="s">
        <v>338</v>
      </c>
    </row>
    <row r="233" s="2" customFormat="1" ht="24.15" customHeight="1">
      <c r="A233" s="39"/>
      <c r="B233" s="40"/>
      <c r="C233" s="267" t="s">
        <v>536</v>
      </c>
      <c r="D233" s="267" t="s">
        <v>486</v>
      </c>
      <c r="E233" s="268" t="s">
        <v>597</v>
      </c>
      <c r="F233" s="269" t="s">
        <v>598</v>
      </c>
      <c r="G233" s="270" t="s">
        <v>586</v>
      </c>
      <c r="H233" s="271">
        <v>8</v>
      </c>
      <c r="I233" s="272"/>
      <c r="J233" s="273">
        <f>ROUND(I233*H233,2)</f>
        <v>0</v>
      </c>
      <c r="K233" s="269" t="s">
        <v>346</v>
      </c>
      <c r="L233" s="274"/>
      <c r="M233" s="275" t="s">
        <v>19</v>
      </c>
      <c r="N233" s="276" t="s">
        <v>43</v>
      </c>
      <c r="O233" s="85"/>
      <c r="P233" s="224">
        <f>O233*H233</f>
        <v>0</v>
      </c>
      <c r="Q233" s="224">
        <v>0.041000000000000002</v>
      </c>
      <c r="R233" s="224">
        <f>Q233*H233</f>
        <v>0.32800000000000001</v>
      </c>
      <c r="S233" s="224">
        <v>0</v>
      </c>
      <c r="T233" s="225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26" t="s">
        <v>405</v>
      </c>
      <c r="AT233" s="226" t="s">
        <v>486</v>
      </c>
      <c r="AU233" s="226" t="s">
        <v>81</v>
      </c>
      <c r="AY233" s="18" t="s">
        <v>338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18" t="s">
        <v>79</v>
      </c>
      <c r="BK233" s="227">
        <f>ROUND(I233*H233,2)</f>
        <v>0</v>
      </c>
      <c r="BL233" s="18" t="s">
        <v>231</v>
      </c>
      <c r="BM233" s="226" t="s">
        <v>1005</v>
      </c>
    </row>
    <row r="234" s="14" customFormat="1">
      <c r="A234" s="14"/>
      <c r="B234" s="244"/>
      <c r="C234" s="245"/>
      <c r="D234" s="235" t="s">
        <v>350</v>
      </c>
      <c r="E234" s="246" t="s">
        <v>19</v>
      </c>
      <c r="F234" s="247" t="s">
        <v>246</v>
      </c>
      <c r="G234" s="245"/>
      <c r="H234" s="248">
        <v>8</v>
      </c>
      <c r="I234" s="249"/>
      <c r="J234" s="245"/>
      <c r="K234" s="245"/>
      <c r="L234" s="250"/>
      <c r="M234" s="251"/>
      <c r="N234" s="252"/>
      <c r="O234" s="252"/>
      <c r="P234" s="252"/>
      <c r="Q234" s="252"/>
      <c r="R234" s="252"/>
      <c r="S234" s="252"/>
      <c r="T234" s="253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4" t="s">
        <v>350</v>
      </c>
      <c r="AU234" s="254" t="s">
        <v>81</v>
      </c>
      <c r="AV234" s="14" t="s">
        <v>81</v>
      </c>
      <c r="AW234" s="14" t="s">
        <v>33</v>
      </c>
      <c r="AX234" s="14" t="s">
        <v>79</v>
      </c>
      <c r="AY234" s="254" t="s">
        <v>338</v>
      </c>
    </row>
    <row r="235" s="2" customFormat="1" ht="24.15" customHeight="1">
      <c r="A235" s="39"/>
      <c r="B235" s="40"/>
      <c r="C235" s="267" t="s">
        <v>541</v>
      </c>
      <c r="D235" s="267" t="s">
        <v>486</v>
      </c>
      <c r="E235" s="268" t="s">
        <v>601</v>
      </c>
      <c r="F235" s="269" t="s">
        <v>602</v>
      </c>
      <c r="G235" s="270" t="s">
        <v>586</v>
      </c>
      <c r="H235" s="271">
        <v>8</v>
      </c>
      <c r="I235" s="272"/>
      <c r="J235" s="273">
        <f>ROUND(I235*H235,2)</f>
        <v>0</v>
      </c>
      <c r="K235" s="269" t="s">
        <v>346</v>
      </c>
      <c r="L235" s="274"/>
      <c r="M235" s="275" t="s">
        <v>19</v>
      </c>
      <c r="N235" s="276" t="s">
        <v>43</v>
      </c>
      <c r="O235" s="85"/>
      <c r="P235" s="224">
        <f>O235*H235</f>
        <v>0</v>
      </c>
      <c r="Q235" s="224">
        <v>0.052999999999999998</v>
      </c>
      <c r="R235" s="224">
        <f>Q235*H235</f>
        <v>0.42399999999999999</v>
      </c>
      <c r="S235" s="224">
        <v>0</v>
      </c>
      <c r="T235" s="225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26" t="s">
        <v>405</v>
      </c>
      <c r="AT235" s="226" t="s">
        <v>486</v>
      </c>
      <c r="AU235" s="226" t="s">
        <v>81</v>
      </c>
      <c r="AY235" s="18" t="s">
        <v>338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8" t="s">
        <v>79</v>
      </c>
      <c r="BK235" s="227">
        <f>ROUND(I235*H235,2)</f>
        <v>0</v>
      </c>
      <c r="BL235" s="18" t="s">
        <v>231</v>
      </c>
      <c r="BM235" s="226" t="s">
        <v>1006</v>
      </c>
    </row>
    <row r="236" s="14" customFormat="1">
      <c r="A236" s="14"/>
      <c r="B236" s="244"/>
      <c r="C236" s="245"/>
      <c r="D236" s="235" t="s">
        <v>350</v>
      </c>
      <c r="E236" s="246" t="s">
        <v>19</v>
      </c>
      <c r="F236" s="247" t="s">
        <v>246</v>
      </c>
      <c r="G236" s="245"/>
      <c r="H236" s="248">
        <v>8</v>
      </c>
      <c r="I236" s="249"/>
      <c r="J236" s="245"/>
      <c r="K236" s="245"/>
      <c r="L236" s="250"/>
      <c r="M236" s="251"/>
      <c r="N236" s="252"/>
      <c r="O236" s="252"/>
      <c r="P236" s="252"/>
      <c r="Q236" s="252"/>
      <c r="R236" s="252"/>
      <c r="S236" s="252"/>
      <c r="T236" s="253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4" t="s">
        <v>350</v>
      </c>
      <c r="AU236" s="254" t="s">
        <v>81</v>
      </c>
      <c r="AV236" s="14" t="s">
        <v>81</v>
      </c>
      <c r="AW236" s="14" t="s">
        <v>33</v>
      </c>
      <c r="AX236" s="14" t="s">
        <v>79</v>
      </c>
      <c r="AY236" s="254" t="s">
        <v>338</v>
      </c>
    </row>
    <row r="237" s="12" customFormat="1" ht="22.8" customHeight="1">
      <c r="A237" s="12"/>
      <c r="B237" s="199"/>
      <c r="C237" s="200"/>
      <c r="D237" s="201" t="s">
        <v>71</v>
      </c>
      <c r="E237" s="213" t="s">
        <v>239</v>
      </c>
      <c r="F237" s="213" t="s">
        <v>604</v>
      </c>
      <c r="G237" s="200"/>
      <c r="H237" s="200"/>
      <c r="I237" s="203"/>
      <c r="J237" s="214">
        <f>BK237</f>
        <v>0</v>
      </c>
      <c r="K237" s="200"/>
      <c r="L237" s="205"/>
      <c r="M237" s="206"/>
      <c r="N237" s="207"/>
      <c r="O237" s="207"/>
      <c r="P237" s="208">
        <f>SUM(P238:P260)</f>
        <v>0</v>
      </c>
      <c r="Q237" s="207"/>
      <c r="R237" s="208">
        <f>SUM(R238:R260)</f>
        <v>0</v>
      </c>
      <c r="S237" s="207"/>
      <c r="T237" s="209">
        <f>SUM(T238:T260)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10" t="s">
        <v>79</v>
      </c>
      <c r="AT237" s="211" t="s">
        <v>71</v>
      </c>
      <c r="AU237" s="211" t="s">
        <v>79</v>
      </c>
      <c r="AY237" s="210" t="s">
        <v>338</v>
      </c>
      <c r="BK237" s="212">
        <f>SUM(BK238:BK260)</f>
        <v>0</v>
      </c>
    </row>
    <row r="238" s="2" customFormat="1" ht="33" customHeight="1">
      <c r="A238" s="39"/>
      <c r="B238" s="40"/>
      <c r="C238" s="215" t="s">
        <v>546</v>
      </c>
      <c r="D238" s="215" t="s">
        <v>342</v>
      </c>
      <c r="E238" s="216" t="s">
        <v>606</v>
      </c>
      <c r="F238" s="217" t="s">
        <v>607</v>
      </c>
      <c r="G238" s="218" t="s">
        <v>345</v>
      </c>
      <c r="H238" s="219">
        <v>559.57399999999996</v>
      </c>
      <c r="I238" s="220"/>
      <c r="J238" s="221">
        <f>ROUND(I238*H238,2)</f>
        <v>0</v>
      </c>
      <c r="K238" s="217" t="s">
        <v>346</v>
      </c>
      <c r="L238" s="45"/>
      <c r="M238" s="222" t="s">
        <v>19</v>
      </c>
      <c r="N238" s="223" t="s">
        <v>43</v>
      </c>
      <c r="O238" s="85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26" t="s">
        <v>231</v>
      </c>
      <c r="AT238" s="226" t="s">
        <v>342</v>
      </c>
      <c r="AU238" s="226" t="s">
        <v>81</v>
      </c>
      <c r="AY238" s="18" t="s">
        <v>338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18" t="s">
        <v>79</v>
      </c>
      <c r="BK238" s="227">
        <f>ROUND(I238*H238,2)</f>
        <v>0</v>
      </c>
      <c r="BL238" s="18" t="s">
        <v>231</v>
      </c>
      <c r="BM238" s="226" t="s">
        <v>1007</v>
      </c>
    </row>
    <row r="239" s="2" customFormat="1">
      <c r="A239" s="39"/>
      <c r="B239" s="40"/>
      <c r="C239" s="41"/>
      <c r="D239" s="228" t="s">
        <v>348</v>
      </c>
      <c r="E239" s="41"/>
      <c r="F239" s="229" t="s">
        <v>609</v>
      </c>
      <c r="G239" s="41"/>
      <c r="H239" s="41"/>
      <c r="I239" s="230"/>
      <c r="J239" s="41"/>
      <c r="K239" s="41"/>
      <c r="L239" s="45"/>
      <c r="M239" s="231"/>
      <c r="N239" s="232"/>
      <c r="O239" s="85"/>
      <c r="P239" s="85"/>
      <c r="Q239" s="85"/>
      <c r="R239" s="85"/>
      <c r="S239" s="85"/>
      <c r="T239" s="86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T239" s="18" t="s">
        <v>348</v>
      </c>
      <c r="AU239" s="18" t="s">
        <v>81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281</v>
      </c>
      <c r="G240" s="245"/>
      <c r="H240" s="248">
        <v>559.57399999999996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81</v>
      </c>
      <c r="AV240" s="14" t="s">
        <v>81</v>
      </c>
      <c r="AW240" s="14" t="s">
        <v>33</v>
      </c>
      <c r="AX240" s="14" t="s">
        <v>79</v>
      </c>
      <c r="AY240" s="254" t="s">
        <v>338</v>
      </c>
    </row>
    <row r="241" s="2" customFormat="1" ht="24.15" customHeight="1">
      <c r="A241" s="39"/>
      <c r="B241" s="40"/>
      <c r="C241" s="215" t="s">
        <v>551</v>
      </c>
      <c r="D241" s="215" t="s">
        <v>342</v>
      </c>
      <c r="E241" s="216" t="s">
        <v>611</v>
      </c>
      <c r="F241" s="217" t="s">
        <v>612</v>
      </c>
      <c r="G241" s="218" t="s">
        <v>345</v>
      </c>
      <c r="H241" s="219">
        <v>559.57399999999996</v>
      </c>
      <c r="I241" s="220"/>
      <c r="J241" s="221">
        <f>ROUND(I241*H241,2)</f>
        <v>0</v>
      </c>
      <c r="K241" s="217" t="s">
        <v>346</v>
      </c>
      <c r="L241" s="45"/>
      <c r="M241" s="222" t="s">
        <v>19</v>
      </c>
      <c r="N241" s="223" t="s">
        <v>43</v>
      </c>
      <c r="O241" s="85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26" t="s">
        <v>231</v>
      </c>
      <c r="AT241" s="226" t="s">
        <v>342</v>
      </c>
      <c r="AU241" s="226" t="s">
        <v>81</v>
      </c>
      <c r="AY241" s="18" t="s">
        <v>338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18" t="s">
        <v>79</v>
      </c>
      <c r="BK241" s="227">
        <f>ROUND(I241*H241,2)</f>
        <v>0</v>
      </c>
      <c r="BL241" s="18" t="s">
        <v>231</v>
      </c>
      <c r="BM241" s="226" t="s">
        <v>1008</v>
      </c>
    </row>
    <row r="242" s="2" customFormat="1">
      <c r="A242" s="39"/>
      <c r="B242" s="40"/>
      <c r="C242" s="41"/>
      <c r="D242" s="228" t="s">
        <v>348</v>
      </c>
      <c r="E242" s="41"/>
      <c r="F242" s="229" t="s">
        <v>614</v>
      </c>
      <c r="G242" s="41"/>
      <c r="H242" s="41"/>
      <c r="I242" s="230"/>
      <c r="J242" s="41"/>
      <c r="K242" s="41"/>
      <c r="L242" s="45"/>
      <c r="M242" s="231"/>
      <c r="N242" s="232"/>
      <c r="O242" s="85"/>
      <c r="P242" s="85"/>
      <c r="Q242" s="85"/>
      <c r="R242" s="85"/>
      <c r="S242" s="85"/>
      <c r="T242" s="86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T242" s="18" t="s">
        <v>348</v>
      </c>
      <c r="AU242" s="18" t="s">
        <v>81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281</v>
      </c>
      <c r="G243" s="245"/>
      <c r="H243" s="248">
        <v>559.57399999999996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81</v>
      </c>
      <c r="AV243" s="14" t="s">
        <v>81</v>
      </c>
      <c r="AW243" s="14" t="s">
        <v>33</v>
      </c>
      <c r="AX243" s="14" t="s">
        <v>79</v>
      </c>
      <c r="AY243" s="254" t="s">
        <v>338</v>
      </c>
    </row>
    <row r="244" s="2" customFormat="1" ht="44.25" customHeight="1">
      <c r="A244" s="39"/>
      <c r="B244" s="40"/>
      <c r="C244" s="215" t="s">
        <v>556</v>
      </c>
      <c r="D244" s="215" t="s">
        <v>342</v>
      </c>
      <c r="E244" s="216" t="s">
        <v>1009</v>
      </c>
      <c r="F244" s="217" t="s">
        <v>1010</v>
      </c>
      <c r="G244" s="218" t="s">
        <v>345</v>
      </c>
      <c r="H244" s="219">
        <v>559.57399999999996</v>
      </c>
      <c r="I244" s="220"/>
      <c r="J244" s="221">
        <f>ROUND(I244*H244,2)</f>
        <v>0</v>
      </c>
      <c r="K244" s="217" t="s">
        <v>346</v>
      </c>
      <c r="L244" s="45"/>
      <c r="M244" s="222" t="s">
        <v>19</v>
      </c>
      <c r="N244" s="223" t="s">
        <v>43</v>
      </c>
      <c r="O244" s="85"/>
      <c r="P244" s="224">
        <f>O244*H244</f>
        <v>0</v>
      </c>
      <c r="Q244" s="224">
        <v>0</v>
      </c>
      <c r="R244" s="224">
        <f>Q244*H244</f>
        <v>0</v>
      </c>
      <c r="S244" s="224">
        <v>0</v>
      </c>
      <c r="T244" s="225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26" t="s">
        <v>231</v>
      </c>
      <c r="AT244" s="226" t="s">
        <v>342</v>
      </c>
      <c r="AU244" s="226" t="s">
        <v>81</v>
      </c>
      <c r="AY244" s="18" t="s">
        <v>338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18" t="s">
        <v>79</v>
      </c>
      <c r="BK244" s="227">
        <f>ROUND(I244*H244,2)</f>
        <v>0</v>
      </c>
      <c r="BL244" s="18" t="s">
        <v>231</v>
      </c>
      <c r="BM244" s="226" t="s">
        <v>1011</v>
      </c>
    </row>
    <row r="245" s="2" customFormat="1">
      <c r="A245" s="39"/>
      <c r="B245" s="40"/>
      <c r="C245" s="41"/>
      <c r="D245" s="228" t="s">
        <v>348</v>
      </c>
      <c r="E245" s="41"/>
      <c r="F245" s="229" t="s">
        <v>1012</v>
      </c>
      <c r="G245" s="41"/>
      <c r="H245" s="41"/>
      <c r="I245" s="230"/>
      <c r="J245" s="41"/>
      <c r="K245" s="41"/>
      <c r="L245" s="45"/>
      <c r="M245" s="231"/>
      <c r="N245" s="232"/>
      <c r="O245" s="85"/>
      <c r="P245" s="85"/>
      <c r="Q245" s="85"/>
      <c r="R245" s="85"/>
      <c r="S245" s="85"/>
      <c r="T245" s="86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T245" s="18" t="s">
        <v>348</v>
      </c>
      <c r="AU245" s="18" t="s">
        <v>81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361</v>
      </c>
      <c r="G246" s="245"/>
      <c r="H246" s="248">
        <v>526.56200000000001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81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359</v>
      </c>
      <c r="G247" s="245"/>
      <c r="H247" s="248">
        <v>33.012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81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5" customFormat="1">
      <c r="A248" s="15"/>
      <c r="B248" s="255"/>
      <c r="C248" s="256"/>
      <c r="D248" s="235" t="s">
        <v>350</v>
      </c>
      <c r="E248" s="257" t="s">
        <v>19</v>
      </c>
      <c r="F248" s="258" t="s">
        <v>363</v>
      </c>
      <c r="G248" s="256"/>
      <c r="H248" s="259">
        <v>559.57400000000007</v>
      </c>
      <c r="I248" s="260"/>
      <c r="J248" s="256"/>
      <c r="K248" s="256"/>
      <c r="L248" s="261"/>
      <c r="M248" s="262"/>
      <c r="N248" s="263"/>
      <c r="O248" s="263"/>
      <c r="P248" s="263"/>
      <c r="Q248" s="263"/>
      <c r="R248" s="263"/>
      <c r="S248" s="263"/>
      <c r="T248" s="264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65" t="s">
        <v>350</v>
      </c>
      <c r="AU248" s="265" t="s">
        <v>81</v>
      </c>
      <c r="AV248" s="15" t="s">
        <v>231</v>
      </c>
      <c r="AW248" s="15" t="s">
        <v>33</v>
      </c>
      <c r="AX248" s="15" t="s">
        <v>79</v>
      </c>
      <c r="AY248" s="265" t="s">
        <v>338</v>
      </c>
    </row>
    <row r="249" s="2" customFormat="1" ht="24.15" customHeight="1">
      <c r="A249" s="39"/>
      <c r="B249" s="40"/>
      <c r="C249" s="215" t="s">
        <v>561</v>
      </c>
      <c r="D249" s="215" t="s">
        <v>342</v>
      </c>
      <c r="E249" s="216" t="s">
        <v>621</v>
      </c>
      <c r="F249" s="217" t="s">
        <v>622</v>
      </c>
      <c r="G249" s="218" t="s">
        <v>345</v>
      </c>
      <c r="H249" s="219">
        <v>559.57399999999996</v>
      </c>
      <c r="I249" s="220"/>
      <c r="J249" s="221">
        <f>ROUND(I249*H249,2)</f>
        <v>0</v>
      </c>
      <c r="K249" s="217" t="s">
        <v>346</v>
      </c>
      <c r="L249" s="45"/>
      <c r="M249" s="222" t="s">
        <v>19</v>
      </c>
      <c r="N249" s="223" t="s">
        <v>43</v>
      </c>
      <c r="O249" s="85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26" t="s">
        <v>231</v>
      </c>
      <c r="AT249" s="226" t="s">
        <v>342</v>
      </c>
      <c r="AU249" s="226" t="s">
        <v>81</v>
      </c>
      <c r="AY249" s="18" t="s">
        <v>338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18" t="s">
        <v>79</v>
      </c>
      <c r="BK249" s="227">
        <f>ROUND(I249*H249,2)</f>
        <v>0</v>
      </c>
      <c r="BL249" s="18" t="s">
        <v>231</v>
      </c>
      <c r="BM249" s="226" t="s">
        <v>1013</v>
      </c>
    </row>
    <row r="250" s="2" customFormat="1">
      <c r="A250" s="39"/>
      <c r="B250" s="40"/>
      <c r="C250" s="41"/>
      <c r="D250" s="228" t="s">
        <v>348</v>
      </c>
      <c r="E250" s="41"/>
      <c r="F250" s="229" t="s">
        <v>624</v>
      </c>
      <c r="G250" s="41"/>
      <c r="H250" s="41"/>
      <c r="I250" s="230"/>
      <c r="J250" s="41"/>
      <c r="K250" s="41"/>
      <c r="L250" s="45"/>
      <c r="M250" s="231"/>
      <c r="N250" s="232"/>
      <c r="O250" s="85"/>
      <c r="P250" s="85"/>
      <c r="Q250" s="85"/>
      <c r="R250" s="85"/>
      <c r="S250" s="85"/>
      <c r="T250" s="86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T250" s="18" t="s">
        <v>348</v>
      </c>
      <c r="AU250" s="18" t="s">
        <v>81</v>
      </c>
    </row>
    <row r="251" s="14" customFormat="1">
      <c r="A251" s="14"/>
      <c r="B251" s="244"/>
      <c r="C251" s="245"/>
      <c r="D251" s="235" t="s">
        <v>350</v>
      </c>
      <c r="E251" s="246" t="s">
        <v>19</v>
      </c>
      <c r="F251" s="247" t="s">
        <v>281</v>
      </c>
      <c r="G251" s="245"/>
      <c r="H251" s="248">
        <v>559.57399999999996</v>
      </c>
      <c r="I251" s="249"/>
      <c r="J251" s="245"/>
      <c r="K251" s="245"/>
      <c r="L251" s="250"/>
      <c r="M251" s="251"/>
      <c r="N251" s="252"/>
      <c r="O251" s="252"/>
      <c r="P251" s="252"/>
      <c r="Q251" s="252"/>
      <c r="R251" s="252"/>
      <c r="S251" s="252"/>
      <c r="T251" s="253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4" t="s">
        <v>350</v>
      </c>
      <c r="AU251" s="254" t="s">
        <v>81</v>
      </c>
      <c r="AV251" s="14" t="s">
        <v>81</v>
      </c>
      <c r="AW251" s="14" t="s">
        <v>33</v>
      </c>
      <c r="AX251" s="14" t="s">
        <v>79</v>
      </c>
      <c r="AY251" s="254" t="s">
        <v>338</v>
      </c>
    </row>
    <row r="252" s="2" customFormat="1" ht="44.25" customHeight="1">
      <c r="A252" s="39"/>
      <c r="B252" s="40"/>
      <c r="C252" s="215" t="s">
        <v>569</v>
      </c>
      <c r="D252" s="215" t="s">
        <v>342</v>
      </c>
      <c r="E252" s="216" t="s">
        <v>626</v>
      </c>
      <c r="F252" s="217" t="s">
        <v>627</v>
      </c>
      <c r="G252" s="218" t="s">
        <v>345</v>
      </c>
      <c r="H252" s="219">
        <v>559.57399999999996</v>
      </c>
      <c r="I252" s="220"/>
      <c r="J252" s="221">
        <f>ROUND(I252*H252,2)</f>
        <v>0</v>
      </c>
      <c r="K252" s="217" t="s">
        <v>346</v>
      </c>
      <c r="L252" s="45"/>
      <c r="M252" s="222" t="s">
        <v>19</v>
      </c>
      <c r="N252" s="223" t="s">
        <v>43</v>
      </c>
      <c r="O252" s="85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26" t="s">
        <v>231</v>
      </c>
      <c r="AT252" s="226" t="s">
        <v>342</v>
      </c>
      <c r="AU252" s="226" t="s">
        <v>81</v>
      </c>
      <c r="AY252" s="18" t="s">
        <v>338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18" t="s">
        <v>79</v>
      </c>
      <c r="BK252" s="227">
        <f>ROUND(I252*H252,2)</f>
        <v>0</v>
      </c>
      <c r="BL252" s="18" t="s">
        <v>231</v>
      </c>
      <c r="BM252" s="226" t="s">
        <v>1014</v>
      </c>
    </row>
    <row r="253" s="2" customFormat="1">
      <c r="A253" s="39"/>
      <c r="B253" s="40"/>
      <c r="C253" s="41"/>
      <c r="D253" s="228" t="s">
        <v>348</v>
      </c>
      <c r="E253" s="41"/>
      <c r="F253" s="229" t="s">
        <v>629</v>
      </c>
      <c r="G253" s="41"/>
      <c r="H253" s="41"/>
      <c r="I253" s="230"/>
      <c r="J253" s="41"/>
      <c r="K253" s="41"/>
      <c r="L253" s="45"/>
      <c r="M253" s="231"/>
      <c r="N253" s="232"/>
      <c r="O253" s="85"/>
      <c r="P253" s="85"/>
      <c r="Q253" s="85"/>
      <c r="R253" s="85"/>
      <c r="S253" s="85"/>
      <c r="T253" s="86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T253" s="18" t="s">
        <v>348</v>
      </c>
      <c r="AU253" s="18" t="s">
        <v>81</v>
      </c>
    </row>
    <row r="254" s="14" customFormat="1">
      <c r="A254" s="14"/>
      <c r="B254" s="244"/>
      <c r="C254" s="245"/>
      <c r="D254" s="235" t="s">
        <v>350</v>
      </c>
      <c r="E254" s="246" t="s">
        <v>19</v>
      </c>
      <c r="F254" s="247" t="s">
        <v>281</v>
      </c>
      <c r="G254" s="245"/>
      <c r="H254" s="248">
        <v>559.57399999999996</v>
      </c>
      <c r="I254" s="249"/>
      <c r="J254" s="245"/>
      <c r="K254" s="245"/>
      <c r="L254" s="250"/>
      <c r="M254" s="251"/>
      <c r="N254" s="252"/>
      <c r="O254" s="252"/>
      <c r="P254" s="252"/>
      <c r="Q254" s="252"/>
      <c r="R254" s="252"/>
      <c r="S254" s="252"/>
      <c r="T254" s="253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4" t="s">
        <v>350</v>
      </c>
      <c r="AU254" s="254" t="s">
        <v>81</v>
      </c>
      <c r="AV254" s="14" t="s">
        <v>81</v>
      </c>
      <c r="AW254" s="14" t="s">
        <v>33</v>
      </c>
      <c r="AX254" s="14" t="s">
        <v>79</v>
      </c>
      <c r="AY254" s="254" t="s">
        <v>338</v>
      </c>
    </row>
    <row r="255" s="2" customFormat="1" ht="24.15" customHeight="1">
      <c r="A255" s="39"/>
      <c r="B255" s="40"/>
      <c r="C255" s="215" t="s">
        <v>576</v>
      </c>
      <c r="D255" s="215" t="s">
        <v>342</v>
      </c>
      <c r="E255" s="216" t="s">
        <v>631</v>
      </c>
      <c r="F255" s="217" t="s">
        <v>632</v>
      </c>
      <c r="G255" s="218" t="s">
        <v>345</v>
      </c>
      <c r="H255" s="219">
        <v>559.57399999999996</v>
      </c>
      <c r="I255" s="220"/>
      <c r="J255" s="221">
        <f>ROUND(I255*H255,2)</f>
        <v>0</v>
      </c>
      <c r="K255" s="217" t="s">
        <v>346</v>
      </c>
      <c r="L255" s="45"/>
      <c r="M255" s="222" t="s">
        <v>19</v>
      </c>
      <c r="N255" s="223" t="s">
        <v>43</v>
      </c>
      <c r="O255" s="85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26" t="s">
        <v>231</v>
      </c>
      <c r="AT255" s="226" t="s">
        <v>342</v>
      </c>
      <c r="AU255" s="226" t="s">
        <v>81</v>
      </c>
      <c r="AY255" s="18" t="s">
        <v>338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18" t="s">
        <v>79</v>
      </c>
      <c r="BK255" s="227">
        <f>ROUND(I255*H255,2)</f>
        <v>0</v>
      </c>
      <c r="BL255" s="18" t="s">
        <v>231</v>
      </c>
      <c r="BM255" s="226" t="s">
        <v>1015</v>
      </c>
    </row>
    <row r="256" s="2" customFormat="1">
      <c r="A256" s="39"/>
      <c r="B256" s="40"/>
      <c r="C256" s="41"/>
      <c r="D256" s="228" t="s">
        <v>348</v>
      </c>
      <c r="E256" s="41"/>
      <c r="F256" s="229" t="s">
        <v>634</v>
      </c>
      <c r="G256" s="41"/>
      <c r="H256" s="41"/>
      <c r="I256" s="230"/>
      <c r="J256" s="41"/>
      <c r="K256" s="41"/>
      <c r="L256" s="45"/>
      <c r="M256" s="231"/>
      <c r="N256" s="232"/>
      <c r="O256" s="85"/>
      <c r="P256" s="85"/>
      <c r="Q256" s="85"/>
      <c r="R256" s="85"/>
      <c r="S256" s="85"/>
      <c r="T256" s="86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T256" s="18" t="s">
        <v>348</v>
      </c>
      <c r="AU256" s="18" t="s">
        <v>81</v>
      </c>
    </row>
    <row r="257" s="14" customFormat="1">
      <c r="A257" s="14"/>
      <c r="B257" s="244"/>
      <c r="C257" s="245"/>
      <c r="D257" s="235" t="s">
        <v>350</v>
      </c>
      <c r="E257" s="246" t="s">
        <v>19</v>
      </c>
      <c r="F257" s="247" t="s">
        <v>281</v>
      </c>
      <c r="G257" s="245"/>
      <c r="H257" s="248">
        <v>559.57399999999996</v>
      </c>
      <c r="I257" s="249"/>
      <c r="J257" s="245"/>
      <c r="K257" s="245"/>
      <c r="L257" s="250"/>
      <c r="M257" s="251"/>
      <c r="N257" s="252"/>
      <c r="O257" s="252"/>
      <c r="P257" s="252"/>
      <c r="Q257" s="252"/>
      <c r="R257" s="252"/>
      <c r="S257" s="252"/>
      <c r="T257" s="253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4" t="s">
        <v>350</v>
      </c>
      <c r="AU257" s="254" t="s">
        <v>81</v>
      </c>
      <c r="AV257" s="14" t="s">
        <v>81</v>
      </c>
      <c r="AW257" s="14" t="s">
        <v>33</v>
      </c>
      <c r="AX257" s="14" t="s">
        <v>79</v>
      </c>
      <c r="AY257" s="254" t="s">
        <v>338</v>
      </c>
    </row>
    <row r="258" s="2" customFormat="1" ht="49.05" customHeight="1">
      <c r="A258" s="39"/>
      <c r="B258" s="40"/>
      <c r="C258" s="215" t="s">
        <v>583</v>
      </c>
      <c r="D258" s="215" t="s">
        <v>342</v>
      </c>
      <c r="E258" s="216" t="s">
        <v>636</v>
      </c>
      <c r="F258" s="217" t="s">
        <v>637</v>
      </c>
      <c r="G258" s="218" t="s">
        <v>345</v>
      </c>
      <c r="H258" s="219">
        <v>559.57399999999996</v>
      </c>
      <c r="I258" s="220"/>
      <c r="J258" s="221">
        <f>ROUND(I258*H258,2)</f>
        <v>0</v>
      </c>
      <c r="K258" s="217" t="s">
        <v>346</v>
      </c>
      <c r="L258" s="45"/>
      <c r="M258" s="222" t="s">
        <v>19</v>
      </c>
      <c r="N258" s="223" t="s">
        <v>43</v>
      </c>
      <c r="O258" s="85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26" t="s">
        <v>231</v>
      </c>
      <c r="AT258" s="226" t="s">
        <v>342</v>
      </c>
      <c r="AU258" s="226" t="s">
        <v>81</v>
      </c>
      <c r="AY258" s="18" t="s">
        <v>338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18" t="s">
        <v>79</v>
      </c>
      <c r="BK258" s="227">
        <f>ROUND(I258*H258,2)</f>
        <v>0</v>
      </c>
      <c r="BL258" s="18" t="s">
        <v>231</v>
      </c>
      <c r="BM258" s="226" t="s">
        <v>1016</v>
      </c>
    </row>
    <row r="259" s="2" customFormat="1">
      <c r="A259" s="39"/>
      <c r="B259" s="40"/>
      <c r="C259" s="41"/>
      <c r="D259" s="228" t="s">
        <v>348</v>
      </c>
      <c r="E259" s="41"/>
      <c r="F259" s="229" t="s">
        <v>639</v>
      </c>
      <c r="G259" s="41"/>
      <c r="H259" s="41"/>
      <c r="I259" s="230"/>
      <c r="J259" s="41"/>
      <c r="K259" s="41"/>
      <c r="L259" s="45"/>
      <c r="M259" s="231"/>
      <c r="N259" s="232"/>
      <c r="O259" s="85"/>
      <c r="P259" s="85"/>
      <c r="Q259" s="85"/>
      <c r="R259" s="85"/>
      <c r="S259" s="85"/>
      <c r="T259" s="86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T259" s="18" t="s">
        <v>348</v>
      </c>
      <c r="AU259" s="18" t="s">
        <v>81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281</v>
      </c>
      <c r="G260" s="245"/>
      <c r="H260" s="248">
        <v>559.57399999999996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81</v>
      </c>
      <c r="AV260" s="14" t="s">
        <v>81</v>
      </c>
      <c r="AW260" s="14" t="s">
        <v>33</v>
      </c>
      <c r="AX260" s="14" t="s">
        <v>79</v>
      </c>
      <c r="AY260" s="254" t="s">
        <v>338</v>
      </c>
    </row>
    <row r="261" s="12" customFormat="1" ht="22.8" customHeight="1">
      <c r="A261" s="12"/>
      <c r="B261" s="199"/>
      <c r="C261" s="200"/>
      <c r="D261" s="201" t="s">
        <v>71</v>
      </c>
      <c r="E261" s="213" t="s">
        <v>405</v>
      </c>
      <c r="F261" s="213" t="s">
        <v>640</v>
      </c>
      <c r="G261" s="200"/>
      <c r="H261" s="200"/>
      <c r="I261" s="203"/>
      <c r="J261" s="214">
        <f>BK261</f>
        <v>0</v>
      </c>
      <c r="K261" s="200"/>
      <c r="L261" s="205"/>
      <c r="M261" s="206"/>
      <c r="N261" s="207"/>
      <c r="O261" s="207"/>
      <c r="P261" s="208">
        <f>P262+P283</f>
        <v>0</v>
      </c>
      <c r="Q261" s="207"/>
      <c r="R261" s="208">
        <f>R262+R283</f>
        <v>34.041336349999995</v>
      </c>
      <c r="S261" s="207"/>
      <c r="T261" s="209">
        <f>T262+T283</f>
        <v>0</v>
      </c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R261" s="210" t="s">
        <v>79</v>
      </c>
      <c r="AT261" s="211" t="s">
        <v>71</v>
      </c>
      <c r="AU261" s="211" t="s">
        <v>79</v>
      </c>
      <c r="AY261" s="210" t="s">
        <v>338</v>
      </c>
      <c r="BK261" s="212">
        <f>BK262+BK283</f>
        <v>0</v>
      </c>
    </row>
    <row r="262" s="12" customFormat="1" ht="20.88" customHeight="1">
      <c r="A262" s="12"/>
      <c r="B262" s="199"/>
      <c r="C262" s="200"/>
      <c r="D262" s="201" t="s">
        <v>71</v>
      </c>
      <c r="E262" s="213" t="s">
        <v>833</v>
      </c>
      <c r="F262" s="213" t="s">
        <v>1017</v>
      </c>
      <c r="G262" s="200"/>
      <c r="H262" s="200"/>
      <c r="I262" s="203"/>
      <c r="J262" s="214">
        <f>BK262</f>
        <v>0</v>
      </c>
      <c r="K262" s="200"/>
      <c r="L262" s="205"/>
      <c r="M262" s="206"/>
      <c r="N262" s="207"/>
      <c r="O262" s="207"/>
      <c r="P262" s="208">
        <f>SUM(P263:P282)</f>
        <v>0</v>
      </c>
      <c r="Q262" s="207"/>
      <c r="R262" s="208">
        <f>SUM(R263:R282)</f>
        <v>1.2221189000000001</v>
      </c>
      <c r="S262" s="207"/>
      <c r="T262" s="209">
        <f>SUM(T263:T282)</f>
        <v>0</v>
      </c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R262" s="210" t="s">
        <v>79</v>
      </c>
      <c r="AT262" s="211" t="s">
        <v>71</v>
      </c>
      <c r="AU262" s="211" t="s">
        <v>81</v>
      </c>
      <c r="AY262" s="210" t="s">
        <v>338</v>
      </c>
      <c r="BK262" s="212">
        <f>SUM(BK263:BK282)</f>
        <v>0</v>
      </c>
    </row>
    <row r="263" s="2" customFormat="1" ht="33" customHeight="1">
      <c r="A263" s="39"/>
      <c r="B263" s="40"/>
      <c r="C263" s="215" t="s">
        <v>589</v>
      </c>
      <c r="D263" s="215" t="s">
        <v>342</v>
      </c>
      <c r="E263" s="216" t="s">
        <v>1018</v>
      </c>
      <c r="F263" s="217" t="s">
        <v>1019</v>
      </c>
      <c r="G263" s="218" t="s">
        <v>572</v>
      </c>
      <c r="H263" s="219">
        <v>182.27199999999999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2.0000000000000002E-05</v>
      </c>
      <c r="R263" s="224">
        <f>Q263*H263</f>
        <v>0.0036454400000000002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1020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1021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952</v>
      </c>
      <c r="G265" s="245"/>
      <c r="H265" s="248">
        <v>182.27199999999999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79</v>
      </c>
      <c r="AY265" s="254" t="s">
        <v>338</v>
      </c>
    </row>
    <row r="266" s="2" customFormat="1" ht="24.15" customHeight="1">
      <c r="A266" s="39"/>
      <c r="B266" s="40"/>
      <c r="C266" s="267" t="s">
        <v>301</v>
      </c>
      <c r="D266" s="267" t="s">
        <v>486</v>
      </c>
      <c r="E266" s="268" t="s">
        <v>1022</v>
      </c>
      <c r="F266" s="269" t="s">
        <v>1023</v>
      </c>
      <c r="G266" s="270" t="s">
        <v>572</v>
      </c>
      <c r="H266" s="271">
        <v>182.27199999999999</v>
      </c>
      <c r="I266" s="272"/>
      <c r="J266" s="273">
        <f>ROUND(I266*H266,2)</f>
        <v>0</v>
      </c>
      <c r="K266" s="269" t="s">
        <v>346</v>
      </c>
      <c r="L266" s="274"/>
      <c r="M266" s="275" t="s">
        <v>19</v>
      </c>
      <c r="N266" s="276" t="s">
        <v>43</v>
      </c>
      <c r="O266" s="85"/>
      <c r="P266" s="224">
        <f>O266*H266</f>
        <v>0</v>
      </c>
      <c r="Q266" s="224">
        <v>0.0052199999999999998</v>
      </c>
      <c r="R266" s="224">
        <f>Q266*H266</f>
        <v>0.95145983999999995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405</v>
      </c>
      <c r="AT266" s="226" t="s">
        <v>486</v>
      </c>
      <c r="AU266" s="226" t="s">
        <v>241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1024</v>
      </c>
    </row>
    <row r="267" s="2" customFormat="1">
      <c r="A267" s="39"/>
      <c r="B267" s="40"/>
      <c r="C267" s="41"/>
      <c r="D267" s="235" t="s">
        <v>401</v>
      </c>
      <c r="E267" s="41"/>
      <c r="F267" s="266" t="s">
        <v>663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401</v>
      </c>
      <c r="AU267" s="18" t="s">
        <v>241</v>
      </c>
    </row>
    <row r="268" s="14" customFormat="1">
      <c r="A268" s="14"/>
      <c r="B268" s="244"/>
      <c r="C268" s="245"/>
      <c r="D268" s="235" t="s">
        <v>350</v>
      </c>
      <c r="E268" s="246" t="s">
        <v>954</v>
      </c>
      <c r="F268" s="247" t="s">
        <v>1025</v>
      </c>
      <c r="G268" s="245"/>
      <c r="H268" s="248">
        <v>0.25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72</v>
      </c>
      <c r="AY268" s="254" t="s">
        <v>338</v>
      </c>
    </row>
    <row r="269" s="15" customFormat="1">
      <c r="A269" s="15"/>
      <c r="B269" s="255"/>
      <c r="C269" s="256"/>
      <c r="D269" s="235" t="s">
        <v>350</v>
      </c>
      <c r="E269" s="257" t="s">
        <v>19</v>
      </c>
      <c r="F269" s="258" t="s">
        <v>353</v>
      </c>
      <c r="G269" s="256"/>
      <c r="H269" s="259">
        <v>0.25</v>
      </c>
      <c r="I269" s="260"/>
      <c r="J269" s="256"/>
      <c r="K269" s="256"/>
      <c r="L269" s="261"/>
      <c r="M269" s="262"/>
      <c r="N269" s="263"/>
      <c r="O269" s="263"/>
      <c r="P269" s="263"/>
      <c r="Q269" s="263"/>
      <c r="R269" s="263"/>
      <c r="S269" s="263"/>
      <c r="T269" s="264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65" t="s">
        <v>350</v>
      </c>
      <c r="AU269" s="265" t="s">
        <v>241</v>
      </c>
      <c r="AV269" s="15" t="s">
        <v>231</v>
      </c>
      <c r="AW269" s="15" t="s">
        <v>33</v>
      </c>
      <c r="AX269" s="15" t="s">
        <v>72</v>
      </c>
      <c r="AY269" s="265" t="s">
        <v>338</v>
      </c>
    </row>
    <row r="270" s="13" customFormat="1">
      <c r="A270" s="13"/>
      <c r="B270" s="233"/>
      <c r="C270" s="234"/>
      <c r="D270" s="235" t="s">
        <v>350</v>
      </c>
      <c r="E270" s="236" t="s">
        <v>19</v>
      </c>
      <c r="F270" s="237" t="s">
        <v>1026</v>
      </c>
      <c r="G270" s="234"/>
      <c r="H270" s="236" t="s">
        <v>19</v>
      </c>
      <c r="I270" s="238"/>
      <c r="J270" s="234"/>
      <c r="K270" s="234"/>
      <c r="L270" s="239"/>
      <c r="M270" s="240"/>
      <c r="N270" s="241"/>
      <c r="O270" s="241"/>
      <c r="P270" s="241"/>
      <c r="Q270" s="241"/>
      <c r="R270" s="241"/>
      <c r="S270" s="241"/>
      <c r="T270" s="24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3" t="s">
        <v>350</v>
      </c>
      <c r="AU270" s="243" t="s">
        <v>241</v>
      </c>
      <c r="AV270" s="13" t="s">
        <v>79</v>
      </c>
      <c r="AW270" s="13" t="s">
        <v>33</v>
      </c>
      <c r="AX270" s="13" t="s">
        <v>72</v>
      </c>
      <c r="AY270" s="243" t="s">
        <v>338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953</v>
      </c>
      <c r="G271" s="245"/>
      <c r="H271" s="248">
        <v>182.27199999999999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72</v>
      </c>
      <c r="AY271" s="254" t="s">
        <v>338</v>
      </c>
    </row>
    <row r="272" s="15" customFormat="1">
      <c r="A272" s="15"/>
      <c r="B272" s="255"/>
      <c r="C272" s="256"/>
      <c r="D272" s="235" t="s">
        <v>350</v>
      </c>
      <c r="E272" s="257" t="s">
        <v>952</v>
      </c>
      <c r="F272" s="258" t="s">
        <v>363</v>
      </c>
      <c r="G272" s="256"/>
      <c r="H272" s="259">
        <v>182.27199999999999</v>
      </c>
      <c r="I272" s="260"/>
      <c r="J272" s="256"/>
      <c r="K272" s="256"/>
      <c r="L272" s="261"/>
      <c r="M272" s="262"/>
      <c r="N272" s="263"/>
      <c r="O272" s="263"/>
      <c r="P272" s="263"/>
      <c r="Q272" s="263"/>
      <c r="R272" s="263"/>
      <c r="S272" s="263"/>
      <c r="T272" s="264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T272" s="265" t="s">
        <v>350</v>
      </c>
      <c r="AU272" s="265" t="s">
        <v>241</v>
      </c>
      <c r="AV272" s="15" t="s">
        <v>231</v>
      </c>
      <c r="AW272" s="15" t="s">
        <v>33</v>
      </c>
      <c r="AX272" s="15" t="s">
        <v>79</v>
      </c>
      <c r="AY272" s="265" t="s">
        <v>338</v>
      </c>
    </row>
    <row r="273" s="2" customFormat="1" ht="33" customHeight="1">
      <c r="A273" s="39"/>
      <c r="B273" s="40"/>
      <c r="C273" s="215" t="s">
        <v>596</v>
      </c>
      <c r="D273" s="215" t="s">
        <v>342</v>
      </c>
      <c r="E273" s="216" t="s">
        <v>655</v>
      </c>
      <c r="F273" s="217" t="s">
        <v>656</v>
      </c>
      <c r="G273" s="218" t="s">
        <v>572</v>
      </c>
      <c r="H273" s="219">
        <v>39.033000000000001</v>
      </c>
      <c r="I273" s="220"/>
      <c r="J273" s="221">
        <f>ROUND(I273*H273,2)</f>
        <v>0</v>
      </c>
      <c r="K273" s="217" t="s">
        <v>346</v>
      </c>
      <c r="L273" s="45"/>
      <c r="M273" s="222" t="s">
        <v>19</v>
      </c>
      <c r="N273" s="223" t="s">
        <v>43</v>
      </c>
      <c r="O273" s="85"/>
      <c r="P273" s="224">
        <f>O273*H273</f>
        <v>0</v>
      </c>
      <c r="Q273" s="224">
        <v>2.0000000000000002E-05</v>
      </c>
      <c r="R273" s="224">
        <f>Q273*H273</f>
        <v>0.00078066000000000008</v>
      </c>
      <c r="S273" s="224">
        <v>0</v>
      </c>
      <c r="T273" s="225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26" t="s">
        <v>231</v>
      </c>
      <c r="AT273" s="226" t="s">
        <v>342</v>
      </c>
      <c r="AU273" s="226" t="s">
        <v>241</v>
      </c>
      <c r="AY273" s="18" t="s">
        <v>338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18" t="s">
        <v>79</v>
      </c>
      <c r="BK273" s="227">
        <f>ROUND(I273*H273,2)</f>
        <v>0</v>
      </c>
      <c r="BL273" s="18" t="s">
        <v>231</v>
      </c>
      <c r="BM273" s="226" t="s">
        <v>1027</v>
      </c>
    </row>
    <row r="274" s="2" customFormat="1">
      <c r="A274" s="39"/>
      <c r="B274" s="40"/>
      <c r="C274" s="41"/>
      <c r="D274" s="228" t="s">
        <v>348</v>
      </c>
      <c r="E274" s="41"/>
      <c r="F274" s="229" t="s">
        <v>658</v>
      </c>
      <c r="G274" s="41"/>
      <c r="H274" s="41"/>
      <c r="I274" s="230"/>
      <c r="J274" s="41"/>
      <c r="K274" s="41"/>
      <c r="L274" s="45"/>
      <c r="M274" s="231"/>
      <c r="N274" s="232"/>
      <c r="O274" s="85"/>
      <c r="P274" s="85"/>
      <c r="Q274" s="85"/>
      <c r="R274" s="85"/>
      <c r="S274" s="85"/>
      <c r="T274" s="86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348</v>
      </c>
      <c r="AU274" s="18" t="s">
        <v>241</v>
      </c>
    </row>
    <row r="275" s="2" customFormat="1" ht="24.15" customHeight="1">
      <c r="A275" s="39"/>
      <c r="B275" s="40"/>
      <c r="C275" s="267" t="s">
        <v>600</v>
      </c>
      <c r="D275" s="267" t="s">
        <v>486</v>
      </c>
      <c r="E275" s="268" t="s">
        <v>660</v>
      </c>
      <c r="F275" s="269" t="s">
        <v>661</v>
      </c>
      <c r="G275" s="270" t="s">
        <v>572</v>
      </c>
      <c r="H275" s="271">
        <v>39.618000000000002</v>
      </c>
      <c r="I275" s="272"/>
      <c r="J275" s="273">
        <f>ROUND(I275*H275,2)</f>
        <v>0</v>
      </c>
      <c r="K275" s="269" t="s">
        <v>346</v>
      </c>
      <c r="L275" s="274"/>
      <c r="M275" s="275" t="s">
        <v>19</v>
      </c>
      <c r="N275" s="276" t="s">
        <v>43</v>
      </c>
      <c r="O275" s="85"/>
      <c r="P275" s="224">
        <f>O275*H275</f>
        <v>0</v>
      </c>
      <c r="Q275" s="224">
        <v>0.0067200000000000003</v>
      </c>
      <c r="R275" s="224">
        <f>Q275*H275</f>
        <v>0.26623296000000002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405</v>
      </c>
      <c r="AT275" s="226" t="s">
        <v>486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1028</v>
      </c>
    </row>
    <row r="276" s="2" customFormat="1">
      <c r="A276" s="39"/>
      <c r="B276" s="40"/>
      <c r="C276" s="41"/>
      <c r="D276" s="235" t="s">
        <v>401</v>
      </c>
      <c r="E276" s="41"/>
      <c r="F276" s="266" t="s">
        <v>663</v>
      </c>
      <c r="G276" s="41"/>
      <c r="H276" s="41"/>
      <c r="I276" s="230"/>
      <c r="J276" s="41"/>
      <c r="K276" s="41"/>
      <c r="L276" s="45"/>
      <c r="M276" s="231"/>
      <c r="N276" s="232"/>
      <c r="O276" s="85"/>
      <c r="P276" s="85"/>
      <c r="Q276" s="85"/>
      <c r="R276" s="85"/>
      <c r="S276" s="85"/>
      <c r="T276" s="8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401</v>
      </c>
      <c r="AU276" s="18" t="s">
        <v>241</v>
      </c>
    </row>
    <row r="277" s="14" customFormat="1">
      <c r="A277" s="14"/>
      <c r="B277" s="244"/>
      <c r="C277" s="245"/>
      <c r="D277" s="235" t="s">
        <v>350</v>
      </c>
      <c r="E277" s="246" t="s">
        <v>266</v>
      </c>
      <c r="F277" s="247" t="s">
        <v>650</v>
      </c>
      <c r="G277" s="245"/>
      <c r="H277" s="248">
        <v>0.29999999999999999</v>
      </c>
      <c r="I277" s="249"/>
      <c r="J277" s="245"/>
      <c r="K277" s="245"/>
      <c r="L277" s="250"/>
      <c r="M277" s="251"/>
      <c r="N277" s="252"/>
      <c r="O277" s="252"/>
      <c r="P277" s="252"/>
      <c r="Q277" s="252"/>
      <c r="R277" s="252"/>
      <c r="S277" s="252"/>
      <c r="T277" s="253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4" t="s">
        <v>350</v>
      </c>
      <c r="AU277" s="254" t="s">
        <v>241</v>
      </c>
      <c r="AV277" s="14" t="s">
        <v>81</v>
      </c>
      <c r="AW277" s="14" t="s">
        <v>33</v>
      </c>
      <c r="AX277" s="14" t="s">
        <v>72</v>
      </c>
      <c r="AY277" s="254" t="s">
        <v>338</v>
      </c>
    </row>
    <row r="278" s="15" customFormat="1">
      <c r="A278" s="15"/>
      <c r="B278" s="255"/>
      <c r="C278" s="256"/>
      <c r="D278" s="235" t="s">
        <v>350</v>
      </c>
      <c r="E278" s="257" t="s">
        <v>19</v>
      </c>
      <c r="F278" s="258" t="s">
        <v>353</v>
      </c>
      <c r="G278" s="256"/>
      <c r="H278" s="259">
        <v>0.29999999999999999</v>
      </c>
      <c r="I278" s="260"/>
      <c r="J278" s="256"/>
      <c r="K278" s="256"/>
      <c r="L278" s="261"/>
      <c r="M278" s="262"/>
      <c r="N278" s="263"/>
      <c r="O278" s="263"/>
      <c r="P278" s="263"/>
      <c r="Q278" s="263"/>
      <c r="R278" s="263"/>
      <c r="S278" s="263"/>
      <c r="T278" s="264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65" t="s">
        <v>350</v>
      </c>
      <c r="AU278" s="265" t="s">
        <v>241</v>
      </c>
      <c r="AV278" s="15" t="s">
        <v>231</v>
      </c>
      <c r="AW278" s="15" t="s">
        <v>33</v>
      </c>
      <c r="AX278" s="15" t="s">
        <v>72</v>
      </c>
      <c r="AY278" s="265" t="s">
        <v>338</v>
      </c>
    </row>
    <row r="279" s="13" customFormat="1">
      <c r="A279" s="13"/>
      <c r="B279" s="233"/>
      <c r="C279" s="234"/>
      <c r="D279" s="235" t="s">
        <v>350</v>
      </c>
      <c r="E279" s="236" t="s">
        <v>19</v>
      </c>
      <c r="F279" s="237" t="s">
        <v>664</v>
      </c>
      <c r="G279" s="234"/>
      <c r="H279" s="236" t="s">
        <v>19</v>
      </c>
      <c r="I279" s="238"/>
      <c r="J279" s="234"/>
      <c r="K279" s="234"/>
      <c r="L279" s="239"/>
      <c r="M279" s="240"/>
      <c r="N279" s="241"/>
      <c r="O279" s="241"/>
      <c r="P279" s="241"/>
      <c r="Q279" s="241"/>
      <c r="R279" s="241"/>
      <c r="S279" s="241"/>
      <c r="T279" s="242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3" t="s">
        <v>350</v>
      </c>
      <c r="AU279" s="243" t="s">
        <v>241</v>
      </c>
      <c r="AV279" s="13" t="s">
        <v>79</v>
      </c>
      <c r="AW279" s="13" t="s">
        <v>33</v>
      </c>
      <c r="AX279" s="13" t="s">
        <v>72</v>
      </c>
      <c r="AY279" s="243" t="s">
        <v>338</v>
      </c>
    </row>
    <row r="280" s="14" customFormat="1">
      <c r="A280" s="14"/>
      <c r="B280" s="244"/>
      <c r="C280" s="245"/>
      <c r="D280" s="235" t="s">
        <v>350</v>
      </c>
      <c r="E280" s="246" t="s">
        <v>19</v>
      </c>
      <c r="F280" s="247" t="s">
        <v>1029</v>
      </c>
      <c r="G280" s="245"/>
      <c r="H280" s="248">
        <v>39.033000000000001</v>
      </c>
      <c r="I280" s="249"/>
      <c r="J280" s="245"/>
      <c r="K280" s="245"/>
      <c r="L280" s="250"/>
      <c r="M280" s="251"/>
      <c r="N280" s="252"/>
      <c r="O280" s="252"/>
      <c r="P280" s="252"/>
      <c r="Q280" s="252"/>
      <c r="R280" s="252"/>
      <c r="S280" s="252"/>
      <c r="T280" s="253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4" t="s">
        <v>350</v>
      </c>
      <c r="AU280" s="254" t="s">
        <v>241</v>
      </c>
      <c r="AV280" s="14" t="s">
        <v>81</v>
      </c>
      <c r="AW280" s="14" t="s">
        <v>33</v>
      </c>
      <c r="AX280" s="14" t="s">
        <v>72</v>
      </c>
      <c r="AY280" s="254" t="s">
        <v>338</v>
      </c>
    </row>
    <row r="281" s="15" customFormat="1">
      <c r="A281" s="15"/>
      <c r="B281" s="255"/>
      <c r="C281" s="256"/>
      <c r="D281" s="235" t="s">
        <v>350</v>
      </c>
      <c r="E281" s="257" t="s">
        <v>258</v>
      </c>
      <c r="F281" s="258" t="s">
        <v>363</v>
      </c>
      <c r="G281" s="256"/>
      <c r="H281" s="259">
        <v>39.033000000000001</v>
      </c>
      <c r="I281" s="260"/>
      <c r="J281" s="256"/>
      <c r="K281" s="256"/>
      <c r="L281" s="261"/>
      <c r="M281" s="262"/>
      <c r="N281" s="263"/>
      <c r="O281" s="263"/>
      <c r="P281" s="263"/>
      <c r="Q281" s="263"/>
      <c r="R281" s="263"/>
      <c r="S281" s="263"/>
      <c r="T281" s="264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T281" s="265" t="s">
        <v>350</v>
      </c>
      <c r="AU281" s="265" t="s">
        <v>241</v>
      </c>
      <c r="AV281" s="15" t="s">
        <v>231</v>
      </c>
      <c r="AW281" s="15" t="s">
        <v>33</v>
      </c>
      <c r="AX281" s="15" t="s">
        <v>72</v>
      </c>
      <c r="AY281" s="265" t="s">
        <v>338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1030</v>
      </c>
      <c r="G282" s="245"/>
      <c r="H282" s="248">
        <v>39.618000000000002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79</v>
      </c>
      <c r="AY282" s="254" t="s">
        <v>338</v>
      </c>
    </row>
    <row r="283" s="12" customFormat="1" ht="20.88" customHeight="1">
      <c r="A283" s="12"/>
      <c r="B283" s="199"/>
      <c r="C283" s="200"/>
      <c r="D283" s="201" t="s">
        <v>71</v>
      </c>
      <c r="E283" s="213" t="s">
        <v>695</v>
      </c>
      <c r="F283" s="213" t="s">
        <v>696</v>
      </c>
      <c r="G283" s="200"/>
      <c r="H283" s="200"/>
      <c r="I283" s="203"/>
      <c r="J283" s="214">
        <f>BK283</f>
        <v>0</v>
      </c>
      <c r="K283" s="200"/>
      <c r="L283" s="205"/>
      <c r="M283" s="206"/>
      <c r="N283" s="207"/>
      <c r="O283" s="207"/>
      <c r="P283" s="208">
        <f>SUM(P284:P368)</f>
        <v>0</v>
      </c>
      <c r="Q283" s="207"/>
      <c r="R283" s="208">
        <f>SUM(R284:R368)</f>
        <v>32.819217449999996</v>
      </c>
      <c r="S283" s="207"/>
      <c r="T283" s="209">
        <f>SUM(T284:T368)</f>
        <v>0</v>
      </c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R283" s="210" t="s">
        <v>79</v>
      </c>
      <c r="AT283" s="211" t="s">
        <v>71</v>
      </c>
      <c r="AU283" s="211" t="s">
        <v>81</v>
      </c>
      <c r="AY283" s="210" t="s">
        <v>338</v>
      </c>
      <c r="BK283" s="212">
        <f>SUM(BK284:BK368)</f>
        <v>0</v>
      </c>
    </row>
    <row r="284" s="2" customFormat="1" ht="24.15" customHeight="1">
      <c r="A284" s="39"/>
      <c r="B284" s="40"/>
      <c r="C284" s="215" t="s">
        <v>605</v>
      </c>
      <c r="D284" s="215" t="s">
        <v>342</v>
      </c>
      <c r="E284" s="216" t="s">
        <v>698</v>
      </c>
      <c r="F284" s="217" t="s">
        <v>699</v>
      </c>
      <c r="G284" s="218" t="s">
        <v>572</v>
      </c>
      <c r="H284" s="219">
        <v>221.30500000000001</v>
      </c>
      <c r="I284" s="220"/>
      <c r="J284" s="221">
        <f>ROUND(I284*H284,2)</f>
        <v>0</v>
      </c>
      <c r="K284" s="217" t="s">
        <v>346</v>
      </c>
      <c r="L284" s="45"/>
      <c r="M284" s="222" t="s">
        <v>19</v>
      </c>
      <c r="N284" s="223" t="s">
        <v>43</v>
      </c>
      <c r="O284" s="85"/>
      <c r="P284" s="224">
        <f>O284*H284</f>
        <v>0</v>
      </c>
      <c r="Q284" s="224">
        <v>0</v>
      </c>
      <c r="R284" s="224">
        <f>Q284*H284</f>
        <v>0</v>
      </c>
      <c r="S284" s="224">
        <v>0</v>
      </c>
      <c r="T284" s="225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26" t="s">
        <v>231</v>
      </c>
      <c r="AT284" s="226" t="s">
        <v>342</v>
      </c>
      <c r="AU284" s="226" t="s">
        <v>241</v>
      </c>
      <c r="AY284" s="18" t="s">
        <v>338</v>
      </c>
      <c r="BE284" s="227">
        <f>IF(N284="základní",J284,0)</f>
        <v>0</v>
      </c>
      <c r="BF284" s="227">
        <f>IF(N284="snížená",J284,0)</f>
        <v>0</v>
      </c>
      <c r="BG284" s="227">
        <f>IF(N284="zákl. přenesená",J284,0)</f>
        <v>0</v>
      </c>
      <c r="BH284" s="227">
        <f>IF(N284="sníž. přenesená",J284,0)</f>
        <v>0</v>
      </c>
      <c r="BI284" s="227">
        <f>IF(N284="nulová",J284,0)</f>
        <v>0</v>
      </c>
      <c r="BJ284" s="18" t="s">
        <v>79</v>
      </c>
      <c r="BK284" s="227">
        <f>ROUND(I284*H284,2)</f>
        <v>0</v>
      </c>
      <c r="BL284" s="18" t="s">
        <v>231</v>
      </c>
      <c r="BM284" s="226" t="s">
        <v>1031</v>
      </c>
    </row>
    <row r="285" s="2" customFormat="1">
      <c r="A285" s="39"/>
      <c r="B285" s="40"/>
      <c r="C285" s="41"/>
      <c r="D285" s="228" t="s">
        <v>348</v>
      </c>
      <c r="E285" s="41"/>
      <c r="F285" s="229" t="s">
        <v>701</v>
      </c>
      <c r="G285" s="41"/>
      <c r="H285" s="41"/>
      <c r="I285" s="230"/>
      <c r="J285" s="41"/>
      <c r="K285" s="41"/>
      <c r="L285" s="45"/>
      <c r="M285" s="231"/>
      <c r="N285" s="232"/>
      <c r="O285" s="85"/>
      <c r="P285" s="85"/>
      <c r="Q285" s="85"/>
      <c r="R285" s="85"/>
      <c r="S285" s="85"/>
      <c r="T285" s="86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348</v>
      </c>
      <c r="AU285" s="18" t="s">
        <v>241</v>
      </c>
    </row>
    <row r="286" s="2" customFormat="1" ht="24.15" customHeight="1">
      <c r="A286" s="39"/>
      <c r="B286" s="40"/>
      <c r="C286" s="215" t="s">
        <v>610</v>
      </c>
      <c r="D286" s="215" t="s">
        <v>342</v>
      </c>
      <c r="E286" s="216" t="s">
        <v>703</v>
      </c>
      <c r="F286" s="217" t="s">
        <v>704</v>
      </c>
      <c r="G286" s="218" t="s">
        <v>586</v>
      </c>
      <c r="H286" s="219">
        <v>8</v>
      </c>
      <c r="I286" s="220"/>
      <c r="J286" s="221">
        <f>ROUND(I286*H286,2)</f>
        <v>0</v>
      </c>
      <c r="K286" s="217" t="s">
        <v>346</v>
      </c>
      <c r="L286" s="45"/>
      <c r="M286" s="222" t="s">
        <v>19</v>
      </c>
      <c r="N286" s="223" t="s">
        <v>43</v>
      </c>
      <c r="O286" s="85"/>
      <c r="P286" s="224">
        <f>O286*H286</f>
        <v>0</v>
      </c>
      <c r="Q286" s="224">
        <v>0.41948000000000002</v>
      </c>
      <c r="R286" s="224">
        <f>Q286*H286</f>
        <v>3.3558400000000002</v>
      </c>
      <c r="S286" s="224">
        <v>0</v>
      </c>
      <c r="T286" s="225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26" t="s">
        <v>231</v>
      </c>
      <c r="AT286" s="226" t="s">
        <v>342</v>
      </c>
      <c r="AU286" s="226" t="s">
        <v>241</v>
      </c>
      <c r="AY286" s="18" t="s">
        <v>338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18" t="s">
        <v>79</v>
      </c>
      <c r="BK286" s="227">
        <f>ROUND(I286*H286,2)</f>
        <v>0</v>
      </c>
      <c r="BL286" s="18" t="s">
        <v>231</v>
      </c>
      <c r="BM286" s="226" t="s">
        <v>1032</v>
      </c>
    </row>
    <row r="287" s="2" customFormat="1">
      <c r="A287" s="39"/>
      <c r="B287" s="40"/>
      <c r="C287" s="41"/>
      <c r="D287" s="228" t="s">
        <v>348</v>
      </c>
      <c r="E287" s="41"/>
      <c r="F287" s="229" t="s">
        <v>706</v>
      </c>
      <c r="G287" s="41"/>
      <c r="H287" s="41"/>
      <c r="I287" s="230"/>
      <c r="J287" s="41"/>
      <c r="K287" s="41"/>
      <c r="L287" s="45"/>
      <c r="M287" s="231"/>
      <c r="N287" s="232"/>
      <c r="O287" s="85"/>
      <c r="P287" s="85"/>
      <c r="Q287" s="85"/>
      <c r="R287" s="85"/>
      <c r="S287" s="85"/>
      <c r="T287" s="86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348</v>
      </c>
      <c r="AU287" s="18" t="s">
        <v>241</v>
      </c>
    </row>
    <row r="288" s="13" customFormat="1">
      <c r="A288" s="13"/>
      <c r="B288" s="233"/>
      <c r="C288" s="234"/>
      <c r="D288" s="235" t="s">
        <v>350</v>
      </c>
      <c r="E288" s="236" t="s">
        <v>19</v>
      </c>
      <c r="F288" s="237" t="s">
        <v>707</v>
      </c>
      <c r="G288" s="234"/>
      <c r="H288" s="236" t="s">
        <v>19</v>
      </c>
      <c r="I288" s="238"/>
      <c r="J288" s="234"/>
      <c r="K288" s="234"/>
      <c r="L288" s="239"/>
      <c r="M288" s="240"/>
      <c r="N288" s="241"/>
      <c r="O288" s="241"/>
      <c r="P288" s="241"/>
      <c r="Q288" s="241"/>
      <c r="R288" s="241"/>
      <c r="S288" s="241"/>
      <c r="T288" s="242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3" t="s">
        <v>350</v>
      </c>
      <c r="AU288" s="243" t="s">
        <v>241</v>
      </c>
      <c r="AV288" s="13" t="s">
        <v>79</v>
      </c>
      <c r="AW288" s="13" t="s">
        <v>33</v>
      </c>
      <c r="AX288" s="13" t="s">
        <v>72</v>
      </c>
      <c r="AY288" s="243" t="s">
        <v>338</v>
      </c>
    </row>
    <row r="289" s="14" customFormat="1">
      <c r="A289" s="14"/>
      <c r="B289" s="244"/>
      <c r="C289" s="245"/>
      <c r="D289" s="235" t="s">
        <v>350</v>
      </c>
      <c r="E289" s="246" t="s">
        <v>233</v>
      </c>
      <c r="F289" s="247" t="s">
        <v>72</v>
      </c>
      <c r="G289" s="245"/>
      <c r="H289" s="248">
        <v>0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3" customFormat="1">
      <c r="A290" s="13"/>
      <c r="B290" s="233"/>
      <c r="C290" s="234"/>
      <c r="D290" s="235" t="s">
        <v>350</v>
      </c>
      <c r="E290" s="236" t="s">
        <v>19</v>
      </c>
      <c r="F290" s="237" t="s">
        <v>708</v>
      </c>
      <c r="G290" s="234"/>
      <c r="H290" s="236" t="s">
        <v>19</v>
      </c>
      <c r="I290" s="238"/>
      <c r="J290" s="234"/>
      <c r="K290" s="234"/>
      <c r="L290" s="239"/>
      <c r="M290" s="240"/>
      <c r="N290" s="241"/>
      <c r="O290" s="241"/>
      <c r="P290" s="241"/>
      <c r="Q290" s="241"/>
      <c r="R290" s="241"/>
      <c r="S290" s="241"/>
      <c r="T290" s="24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3" t="s">
        <v>350</v>
      </c>
      <c r="AU290" s="243" t="s">
        <v>241</v>
      </c>
      <c r="AV290" s="13" t="s">
        <v>79</v>
      </c>
      <c r="AW290" s="13" t="s">
        <v>33</v>
      </c>
      <c r="AX290" s="13" t="s">
        <v>72</v>
      </c>
      <c r="AY290" s="243" t="s">
        <v>338</v>
      </c>
    </row>
    <row r="291" s="14" customFormat="1">
      <c r="A291" s="14"/>
      <c r="B291" s="244"/>
      <c r="C291" s="245"/>
      <c r="D291" s="235" t="s">
        <v>350</v>
      </c>
      <c r="E291" s="246" t="s">
        <v>235</v>
      </c>
      <c r="F291" s="247" t="s">
        <v>72</v>
      </c>
      <c r="G291" s="245"/>
      <c r="H291" s="248">
        <v>0</v>
      </c>
      <c r="I291" s="249"/>
      <c r="J291" s="245"/>
      <c r="K291" s="245"/>
      <c r="L291" s="250"/>
      <c r="M291" s="251"/>
      <c r="N291" s="252"/>
      <c r="O291" s="252"/>
      <c r="P291" s="252"/>
      <c r="Q291" s="252"/>
      <c r="R291" s="252"/>
      <c r="S291" s="252"/>
      <c r="T291" s="253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4" t="s">
        <v>350</v>
      </c>
      <c r="AU291" s="254" t="s">
        <v>241</v>
      </c>
      <c r="AV291" s="14" t="s">
        <v>81</v>
      </c>
      <c r="AW291" s="14" t="s">
        <v>33</v>
      </c>
      <c r="AX291" s="14" t="s">
        <v>72</v>
      </c>
      <c r="AY291" s="254" t="s">
        <v>338</v>
      </c>
    </row>
    <row r="292" s="13" customFormat="1">
      <c r="A292" s="13"/>
      <c r="B292" s="233"/>
      <c r="C292" s="234"/>
      <c r="D292" s="235" t="s">
        <v>350</v>
      </c>
      <c r="E292" s="236" t="s">
        <v>19</v>
      </c>
      <c r="F292" s="237" t="s">
        <v>709</v>
      </c>
      <c r="G292" s="234"/>
      <c r="H292" s="236" t="s">
        <v>19</v>
      </c>
      <c r="I292" s="238"/>
      <c r="J292" s="234"/>
      <c r="K292" s="234"/>
      <c r="L292" s="239"/>
      <c r="M292" s="240"/>
      <c r="N292" s="241"/>
      <c r="O292" s="241"/>
      <c r="P292" s="241"/>
      <c r="Q292" s="241"/>
      <c r="R292" s="241"/>
      <c r="S292" s="241"/>
      <c r="T292" s="24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3" t="s">
        <v>350</v>
      </c>
      <c r="AU292" s="243" t="s">
        <v>241</v>
      </c>
      <c r="AV292" s="13" t="s">
        <v>79</v>
      </c>
      <c r="AW292" s="13" t="s">
        <v>33</v>
      </c>
      <c r="AX292" s="13" t="s">
        <v>72</v>
      </c>
      <c r="AY292" s="243" t="s">
        <v>338</v>
      </c>
    </row>
    <row r="293" s="14" customFormat="1">
      <c r="A293" s="14"/>
      <c r="B293" s="244"/>
      <c r="C293" s="245"/>
      <c r="D293" s="235" t="s">
        <v>350</v>
      </c>
      <c r="E293" s="246" t="s">
        <v>238</v>
      </c>
      <c r="F293" s="247" t="s">
        <v>236</v>
      </c>
      <c r="G293" s="245"/>
      <c r="H293" s="248">
        <v>6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3" customFormat="1">
      <c r="A294" s="13"/>
      <c r="B294" s="233"/>
      <c r="C294" s="234"/>
      <c r="D294" s="235" t="s">
        <v>350</v>
      </c>
      <c r="E294" s="236" t="s">
        <v>19</v>
      </c>
      <c r="F294" s="237" t="s">
        <v>710</v>
      </c>
      <c r="G294" s="234"/>
      <c r="H294" s="236" t="s">
        <v>19</v>
      </c>
      <c r="I294" s="238"/>
      <c r="J294" s="234"/>
      <c r="K294" s="234"/>
      <c r="L294" s="239"/>
      <c r="M294" s="240"/>
      <c r="N294" s="241"/>
      <c r="O294" s="241"/>
      <c r="P294" s="241"/>
      <c r="Q294" s="241"/>
      <c r="R294" s="241"/>
      <c r="S294" s="241"/>
      <c r="T294" s="242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3" t="s">
        <v>350</v>
      </c>
      <c r="AU294" s="243" t="s">
        <v>241</v>
      </c>
      <c r="AV294" s="13" t="s">
        <v>79</v>
      </c>
      <c r="AW294" s="13" t="s">
        <v>33</v>
      </c>
      <c r="AX294" s="13" t="s">
        <v>72</v>
      </c>
      <c r="AY294" s="243" t="s">
        <v>338</v>
      </c>
    </row>
    <row r="295" s="14" customFormat="1">
      <c r="A295" s="14"/>
      <c r="B295" s="244"/>
      <c r="C295" s="245"/>
      <c r="D295" s="235" t="s">
        <v>350</v>
      </c>
      <c r="E295" s="246" t="s">
        <v>240</v>
      </c>
      <c r="F295" s="247" t="s">
        <v>72</v>
      </c>
      <c r="G295" s="245"/>
      <c r="H295" s="248">
        <v>0</v>
      </c>
      <c r="I295" s="249"/>
      <c r="J295" s="245"/>
      <c r="K295" s="245"/>
      <c r="L295" s="250"/>
      <c r="M295" s="251"/>
      <c r="N295" s="252"/>
      <c r="O295" s="252"/>
      <c r="P295" s="252"/>
      <c r="Q295" s="252"/>
      <c r="R295" s="252"/>
      <c r="S295" s="252"/>
      <c r="T295" s="253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4" t="s">
        <v>350</v>
      </c>
      <c r="AU295" s="254" t="s">
        <v>241</v>
      </c>
      <c r="AV295" s="14" t="s">
        <v>81</v>
      </c>
      <c r="AW295" s="14" t="s">
        <v>33</v>
      </c>
      <c r="AX295" s="14" t="s">
        <v>72</v>
      </c>
      <c r="AY295" s="254" t="s">
        <v>338</v>
      </c>
    </row>
    <row r="296" s="13" customFormat="1">
      <c r="A296" s="13"/>
      <c r="B296" s="233"/>
      <c r="C296" s="234"/>
      <c r="D296" s="235" t="s">
        <v>350</v>
      </c>
      <c r="E296" s="236" t="s">
        <v>19</v>
      </c>
      <c r="F296" s="237" t="s">
        <v>711</v>
      </c>
      <c r="G296" s="234"/>
      <c r="H296" s="236" t="s">
        <v>19</v>
      </c>
      <c r="I296" s="238"/>
      <c r="J296" s="234"/>
      <c r="K296" s="234"/>
      <c r="L296" s="239"/>
      <c r="M296" s="240"/>
      <c r="N296" s="241"/>
      <c r="O296" s="241"/>
      <c r="P296" s="241"/>
      <c r="Q296" s="241"/>
      <c r="R296" s="241"/>
      <c r="S296" s="241"/>
      <c r="T296" s="242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3" t="s">
        <v>350</v>
      </c>
      <c r="AU296" s="243" t="s">
        <v>241</v>
      </c>
      <c r="AV296" s="13" t="s">
        <v>79</v>
      </c>
      <c r="AW296" s="13" t="s">
        <v>33</v>
      </c>
      <c r="AX296" s="13" t="s">
        <v>72</v>
      </c>
      <c r="AY296" s="243" t="s">
        <v>338</v>
      </c>
    </row>
    <row r="297" s="14" customFormat="1">
      <c r="A297" s="14"/>
      <c r="B297" s="244"/>
      <c r="C297" s="245"/>
      <c r="D297" s="235" t="s">
        <v>350</v>
      </c>
      <c r="E297" s="246" t="s">
        <v>230</v>
      </c>
      <c r="F297" s="247" t="s">
        <v>81</v>
      </c>
      <c r="G297" s="245"/>
      <c r="H297" s="248">
        <v>2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350</v>
      </c>
      <c r="AU297" s="254" t="s">
        <v>241</v>
      </c>
      <c r="AV297" s="14" t="s">
        <v>81</v>
      </c>
      <c r="AW297" s="14" t="s">
        <v>33</v>
      </c>
      <c r="AX297" s="14" t="s">
        <v>72</v>
      </c>
      <c r="AY297" s="254" t="s">
        <v>338</v>
      </c>
    </row>
    <row r="298" s="13" customFormat="1">
      <c r="A298" s="13"/>
      <c r="B298" s="233"/>
      <c r="C298" s="234"/>
      <c r="D298" s="235" t="s">
        <v>350</v>
      </c>
      <c r="E298" s="236" t="s">
        <v>19</v>
      </c>
      <c r="F298" s="237" t="s">
        <v>712</v>
      </c>
      <c r="G298" s="234"/>
      <c r="H298" s="236" t="s">
        <v>19</v>
      </c>
      <c r="I298" s="238"/>
      <c r="J298" s="234"/>
      <c r="K298" s="234"/>
      <c r="L298" s="239"/>
      <c r="M298" s="240"/>
      <c r="N298" s="241"/>
      <c r="O298" s="241"/>
      <c r="P298" s="241"/>
      <c r="Q298" s="241"/>
      <c r="R298" s="241"/>
      <c r="S298" s="241"/>
      <c r="T298" s="24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3" t="s">
        <v>350</v>
      </c>
      <c r="AU298" s="243" t="s">
        <v>241</v>
      </c>
      <c r="AV298" s="13" t="s">
        <v>79</v>
      </c>
      <c r="AW298" s="13" t="s">
        <v>33</v>
      </c>
      <c r="AX298" s="13" t="s">
        <v>72</v>
      </c>
      <c r="AY298" s="243" t="s">
        <v>338</v>
      </c>
    </row>
    <row r="299" s="14" customFormat="1">
      <c r="A299" s="14"/>
      <c r="B299" s="244"/>
      <c r="C299" s="245"/>
      <c r="D299" s="235" t="s">
        <v>350</v>
      </c>
      <c r="E299" s="246" t="s">
        <v>242</v>
      </c>
      <c r="F299" s="247" t="s">
        <v>72</v>
      </c>
      <c r="G299" s="245"/>
      <c r="H299" s="248">
        <v>0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3" customFormat="1">
      <c r="A300" s="13"/>
      <c r="B300" s="233"/>
      <c r="C300" s="234"/>
      <c r="D300" s="235" t="s">
        <v>350</v>
      </c>
      <c r="E300" s="236" t="s">
        <v>19</v>
      </c>
      <c r="F300" s="237" t="s">
        <v>713</v>
      </c>
      <c r="G300" s="234"/>
      <c r="H300" s="236" t="s">
        <v>19</v>
      </c>
      <c r="I300" s="238"/>
      <c r="J300" s="234"/>
      <c r="K300" s="234"/>
      <c r="L300" s="239"/>
      <c r="M300" s="240"/>
      <c r="N300" s="241"/>
      <c r="O300" s="241"/>
      <c r="P300" s="241"/>
      <c r="Q300" s="241"/>
      <c r="R300" s="241"/>
      <c r="S300" s="241"/>
      <c r="T300" s="242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43" t="s">
        <v>350</v>
      </c>
      <c r="AU300" s="243" t="s">
        <v>241</v>
      </c>
      <c r="AV300" s="13" t="s">
        <v>79</v>
      </c>
      <c r="AW300" s="13" t="s">
        <v>33</v>
      </c>
      <c r="AX300" s="13" t="s">
        <v>72</v>
      </c>
      <c r="AY300" s="243" t="s">
        <v>338</v>
      </c>
    </row>
    <row r="301" s="14" customFormat="1">
      <c r="A301" s="14"/>
      <c r="B301" s="244"/>
      <c r="C301" s="245"/>
      <c r="D301" s="235" t="s">
        <v>350</v>
      </c>
      <c r="E301" s="246" t="s">
        <v>243</v>
      </c>
      <c r="F301" s="247" t="s">
        <v>72</v>
      </c>
      <c r="G301" s="245"/>
      <c r="H301" s="248">
        <v>0</v>
      </c>
      <c r="I301" s="249"/>
      <c r="J301" s="245"/>
      <c r="K301" s="245"/>
      <c r="L301" s="250"/>
      <c r="M301" s="251"/>
      <c r="N301" s="252"/>
      <c r="O301" s="252"/>
      <c r="P301" s="252"/>
      <c r="Q301" s="252"/>
      <c r="R301" s="252"/>
      <c r="S301" s="252"/>
      <c r="T301" s="253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4" t="s">
        <v>350</v>
      </c>
      <c r="AU301" s="254" t="s">
        <v>241</v>
      </c>
      <c r="AV301" s="14" t="s">
        <v>81</v>
      </c>
      <c r="AW301" s="14" t="s">
        <v>33</v>
      </c>
      <c r="AX301" s="14" t="s">
        <v>72</v>
      </c>
      <c r="AY301" s="254" t="s">
        <v>338</v>
      </c>
    </row>
    <row r="302" s="13" customFormat="1">
      <c r="A302" s="13"/>
      <c r="B302" s="233"/>
      <c r="C302" s="234"/>
      <c r="D302" s="235" t="s">
        <v>350</v>
      </c>
      <c r="E302" s="236" t="s">
        <v>19</v>
      </c>
      <c r="F302" s="237" t="s">
        <v>714</v>
      </c>
      <c r="G302" s="234"/>
      <c r="H302" s="236" t="s">
        <v>19</v>
      </c>
      <c r="I302" s="238"/>
      <c r="J302" s="234"/>
      <c r="K302" s="234"/>
      <c r="L302" s="239"/>
      <c r="M302" s="240"/>
      <c r="N302" s="241"/>
      <c r="O302" s="241"/>
      <c r="P302" s="241"/>
      <c r="Q302" s="241"/>
      <c r="R302" s="241"/>
      <c r="S302" s="241"/>
      <c r="T302" s="242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3" t="s">
        <v>350</v>
      </c>
      <c r="AU302" s="243" t="s">
        <v>241</v>
      </c>
      <c r="AV302" s="13" t="s">
        <v>79</v>
      </c>
      <c r="AW302" s="13" t="s">
        <v>33</v>
      </c>
      <c r="AX302" s="13" t="s">
        <v>72</v>
      </c>
      <c r="AY302" s="243" t="s">
        <v>338</v>
      </c>
    </row>
    <row r="303" s="14" customFormat="1">
      <c r="A303" s="14"/>
      <c r="B303" s="244"/>
      <c r="C303" s="245"/>
      <c r="D303" s="235" t="s">
        <v>350</v>
      </c>
      <c r="E303" s="246" t="s">
        <v>244</v>
      </c>
      <c r="F303" s="247" t="s">
        <v>72</v>
      </c>
      <c r="G303" s="245"/>
      <c r="H303" s="248">
        <v>0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350</v>
      </c>
      <c r="AU303" s="254" t="s">
        <v>241</v>
      </c>
      <c r="AV303" s="14" t="s">
        <v>81</v>
      </c>
      <c r="AW303" s="14" t="s">
        <v>33</v>
      </c>
      <c r="AX303" s="14" t="s">
        <v>72</v>
      </c>
      <c r="AY303" s="254" t="s">
        <v>338</v>
      </c>
    </row>
    <row r="304" s="15" customFormat="1">
      <c r="A304" s="15"/>
      <c r="B304" s="255"/>
      <c r="C304" s="256"/>
      <c r="D304" s="235" t="s">
        <v>350</v>
      </c>
      <c r="E304" s="257" t="s">
        <v>245</v>
      </c>
      <c r="F304" s="258" t="s">
        <v>363</v>
      </c>
      <c r="G304" s="256"/>
      <c r="H304" s="259">
        <v>8</v>
      </c>
      <c r="I304" s="260"/>
      <c r="J304" s="256"/>
      <c r="K304" s="256"/>
      <c r="L304" s="261"/>
      <c r="M304" s="262"/>
      <c r="N304" s="263"/>
      <c r="O304" s="263"/>
      <c r="P304" s="263"/>
      <c r="Q304" s="263"/>
      <c r="R304" s="263"/>
      <c r="S304" s="263"/>
      <c r="T304" s="264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T304" s="265" t="s">
        <v>350</v>
      </c>
      <c r="AU304" s="265" t="s">
        <v>241</v>
      </c>
      <c r="AV304" s="15" t="s">
        <v>231</v>
      </c>
      <c r="AW304" s="15" t="s">
        <v>33</v>
      </c>
      <c r="AX304" s="15" t="s">
        <v>79</v>
      </c>
      <c r="AY304" s="265" t="s">
        <v>338</v>
      </c>
    </row>
    <row r="305" s="2" customFormat="1" ht="24.15" customHeight="1">
      <c r="A305" s="39"/>
      <c r="B305" s="40"/>
      <c r="C305" s="267" t="s">
        <v>615</v>
      </c>
      <c r="D305" s="267" t="s">
        <v>486</v>
      </c>
      <c r="E305" s="268" t="s">
        <v>716</v>
      </c>
      <c r="F305" s="269" t="s">
        <v>717</v>
      </c>
      <c r="G305" s="270" t="s">
        <v>586</v>
      </c>
      <c r="H305" s="271">
        <v>8</v>
      </c>
      <c r="I305" s="272"/>
      <c r="J305" s="273">
        <f>ROUND(I305*H305,2)</f>
        <v>0</v>
      </c>
      <c r="K305" s="269" t="s">
        <v>346</v>
      </c>
      <c r="L305" s="274"/>
      <c r="M305" s="275" t="s">
        <v>19</v>
      </c>
      <c r="N305" s="276" t="s">
        <v>43</v>
      </c>
      <c r="O305" s="85"/>
      <c r="P305" s="224">
        <f>O305*H305</f>
        <v>0</v>
      </c>
      <c r="Q305" s="224">
        <v>0.002</v>
      </c>
      <c r="R305" s="224">
        <f>Q305*H305</f>
        <v>0.016</v>
      </c>
      <c r="S305" s="224">
        <v>0</v>
      </c>
      <c r="T305" s="225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26" t="s">
        <v>405</v>
      </c>
      <c r="AT305" s="226" t="s">
        <v>486</v>
      </c>
      <c r="AU305" s="226" t="s">
        <v>241</v>
      </c>
      <c r="AY305" s="18" t="s">
        <v>338</v>
      </c>
      <c r="BE305" s="227">
        <f>IF(N305="základní",J305,0)</f>
        <v>0</v>
      </c>
      <c r="BF305" s="227">
        <f>IF(N305="snížená",J305,0)</f>
        <v>0</v>
      </c>
      <c r="BG305" s="227">
        <f>IF(N305="zákl. přenesená",J305,0)</f>
        <v>0</v>
      </c>
      <c r="BH305" s="227">
        <f>IF(N305="sníž. přenesená",J305,0)</f>
        <v>0</v>
      </c>
      <c r="BI305" s="227">
        <f>IF(N305="nulová",J305,0)</f>
        <v>0</v>
      </c>
      <c r="BJ305" s="18" t="s">
        <v>79</v>
      </c>
      <c r="BK305" s="227">
        <f>ROUND(I305*H305,2)</f>
        <v>0</v>
      </c>
      <c r="BL305" s="18" t="s">
        <v>231</v>
      </c>
      <c r="BM305" s="226" t="s">
        <v>1033</v>
      </c>
    </row>
    <row r="306" s="14" customFormat="1">
      <c r="A306" s="14"/>
      <c r="B306" s="244"/>
      <c r="C306" s="245"/>
      <c r="D306" s="235" t="s">
        <v>350</v>
      </c>
      <c r="E306" s="246" t="s">
        <v>19</v>
      </c>
      <c r="F306" s="247" t="s">
        <v>245</v>
      </c>
      <c r="G306" s="245"/>
      <c r="H306" s="248">
        <v>8</v>
      </c>
      <c r="I306" s="249"/>
      <c r="J306" s="245"/>
      <c r="K306" s="245"/>
      <c r="L306" s="250"/>
      <c r="M306" s="251"/>
      <c r="N306" s="252"/>
      <c r="O306" s="252"/>
      <c r="P306" s="252"/>
      <c r="Q306" s="252"/>
      <c r="R306" s="252"/>
      <c r="S306" s="252"/>
      <c r="T306" s="253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4" t="s">
        <v>350</v>
      </c>
      <c r="AU306" s="254" t="s">
        <v>241</v>
      </c>
      <c r="AV306" s="14" t="s">
        <v>81</v>
      </c>
      <c r="AW306" s="14" t="s">
        <v>33</v>
      </c>
      <c r="AX306" s="14" t="s">
        <v>79</v>
      </c>
      <c r="AY306" s="254" t="s">
        <v>338</v>
      </c>
    </row>
    <row r="307" s="2" customFormat="1" ht="16.5" customHeight="1">
      <c r="A307" s="39"/>
      <c r="B307" s="40"/>
      <c r="C307" s="267" t="s">
        <v>620</v>
      </c>
      <c r="D307" s="267" t="s">
        <v>486</v>
      </c>
      <c r="E307" s="268" t="s">
        <v>720</v>
      </c>
      <c r="F307" s="269" t="s">
        <v>721</v>
      </c>
      <c r="G307" s="270" t="s">
        <v>586</v>
      </c>
      <c r="H307" s="271">
        <v>8</v>
      </c>
      <c r="I307" s="272"/>
      <c r="J307" s="273">
        <f>ROUND(I307*H307,2)</f>
        <v>0</v>
      </c>
      <c r="K307" s="269" t="s">
        <v>19</v>
      </c>
      <c r="L307" s="274"/>
      <c r="M307" s="275" t="s">
        <v>19</v>
      </c>
      <c r="N307" s="276" t="s">
        <v>43</v>
      </c>
      <c r="O307" s="85"/>
      <c r="P307" s="224">
        <f>O307*H307</f>
        <v>0</v>
      </c>
      <c r="Q307" s="224">
        <v>1.4099999999999999</v>
      </c>
      <c r="R307" s="224">
        <f>Q307*H307</f>
        <v>11.279999999999999</v>
      </c>
      <c r="S307" s="224">
        <v>0</v>
      </c>
      <c r="T307" s="225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26" t="s">
        <v>405</v>
      </c>
      <c r="AT307" s="226" t="s">
        <v>486</v>
      </c>
      <c r="AU307" s="226" t="s">
        <v>241</v>
      </c>
      <c r="AY307" s="18" t="s">
        <v>338</v>
      </c>
      <c r="BE307" s="227">
        <f>IF(N307="základní",J307,0)</f>
        <v>0</v>
      </c>
      <c r="BF307" s="227">
        <f>IF(N307="snížená",J307,0)</f>
        <v>0</v>
      </c>
      <c r="BG307" s="227">
        <f>IF(N307="zákl. přenesená",J307,0)</f>
        <v>0</v>
      </c>
      <c r="BH307" s="227">
        <f>IF(N307="sníž. přenesená",J307,0)</f>
        <v>0</v>
      </c>
      <c r="BI307" s="227">
        <f>IF(N307="nulová",J307,0)</f>
        <v>0</v>
      </c>
      <c r="BJ307" s="18" t="s">
        <v>79</v>
      </c>
      <c r="BK307" s="227">
        <f>ROUND(I307*H307,2)</f>
        <v>0</v>
      </c>
      <c r="BL307" s="18" t="s">
        <v>231</v>
      </c>
      <c r="BM307" s="226" t="s">
        <v>1034</v>
      </c>
    </row>
    <row r="308" s="14" customFormat="1">
      <c r="A308" s="14"/>
      <c r="B308" s="244"/>
      <c r="C308" s="245"/>
      <c r="D308" s="235" t="s">
        <v>350</v>
      </c>
      <c r="E308" s="246" t="s">
        <v>19</v>
      </c>
      <c r="F308" s="247" t="s">
        <v>245</v>
      </c>
      <c r="G308" s="245"/>
      <c r="H308" s="248">
        <v>8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350</v>
      </c>
      <c r="AU308" s="254" t="s">
        <v>241</v>
      </c>
      <c r="AV308" s="14" t="s">
        <v>81</v>
      </c>
      <c r="AW308" s="14" t="s">
        <v>33</v>
      </c>
      <c r="AX308" s="14" t="s">
        <v>79</v>
      </c>
      <c r="AY308" s="254" t="s">
        <v>338</v>
      </c>
    </row>
    <row r="309" s="2" customFormat="1" ht="24.15" customHeight="1">
      <c r="A309" s="39"/>
      <c r="B309" s="40"/>
      <c r="C309" s="215" t="s">
        <v>625</v>
      </c>
      <c r="D309" s="215" t="s">
        <v>342</v>
      </c>
      <c r="E309" s="216" t="s">
        <v>724</v>
      </c>
      <c r="F309" s="217" t="s">
        <v>725</v>
      </c>
      <c r="G309" s="218" t="s">
        <v>586</v>
      </c>
      <c r="H309" s="219">
        <v>8</v>
      </c>
      <c r="I309" s="220"/>
      <c r="J309" s="221">
        <f>ROUND(I309*H309,2)</f>
        <v>0</v>
      </c>
      <c r="K309" s="217" t="s">
        <v>346</v>
      </c>
      <c r="L309" s="45"/>
      <c r="M309" s="222" t="s">
        <v>19</v>
      </c>
      <c r="N309" s="223" t="s">
        <v>43</v>
      </c>
      <c r="O309" s="85"/>
      <c r="P309" s="224">
        <f>O309*H309</f>
        <v>0</v>
      </c>
      <c r="Q309" s="224">
        <v>0.0098899999999999995</v>
      </c>
      <c r="R309" s="224">
        <f>Q309*H309</f>
        <v>0.079119999999999996</v>
      </c>
      <c r="S309" s="224">
        <v>0</v>
      </c>
      <c r="T309" s="22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26" t="s">
        <v>231</v>
      </c>
      <c r="AT309" s="226" t="s">
        <v>342</v>
      </c>
      <c r="AU309" s="226" t="s">
        <v>241</v>
      </c>
      <c r="AY309" s="18" t="s">
        <v>338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8" t="s">
        <v>79</v>
      </c>
      <c r="BK309" s="227">
        <f>ROUND(I309*H309,2)</f>
        <v>0</v>
      </c>
      <c r="BL309" s="18" t="s">
        <v>231</v>
      </c>
      <c r="BM309" s="226" t="s">
        <v>1035</v>
      </c>
    </row>
    <row r="310" s="2" customFormat="1">
      <c r="A310" s="39"/>
      <c r="B310" s="40"/>
      <c r="C310" s="41"/>
      <c r="D310" s="228" t="s">
        <v>348</v>
      </c>
      <c r="E310" s="41"/>
      <c r="F310" s="229" t="s">
        <v>727</v>
      </c>
      <c r="G310" s="41"/>
      <c r="H310" s="41"/>
      <c r="I310" s="230"/>
      <c r="J310" s="41"/>
      <c r="K310" s="41"/>
      <c r="L310" s="45"/>
      <c r="M310" s="231"/>
      <c r="N310" s="232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348</v>
      </c>
      <c r="AU310" s="18" t="s">
        <v>241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233</v>
      </c>
      <c r="G311" s="245"/>
      <c r="H311" s="248">
        <v>0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241</v>
      </c>
      <c r="AV311" s="14" t="s">
        <v>81</v>
      </c>
      <c r="AW311" s="14" t="s">
        <v>33</v>
      </c>
      <c r="AX311" s="14" t="s">
        <v>72</v>
      </c>
      <c r="AY311" s="254" t="s">
        <v>338</v>
      </c>
    </row>
    <row r="312" s="14" customFormat="1">
      <c r="A312" s="14"/>
      <c r="B312" s="244"/>
      <c r="C312" s="245"/>
      <c r="D312" s="235" t="s">
        <v>350</v>
      </c>
      <c r="E312" s="246" t="s">
        <v>19</v>
      </c>
      <c r="F312" s="247" t="s">
        <v>235</v>
      </c>
      <c r="G312" s="245"/>
      <c r="H312" s="248">
        <v>0</v>
      </c>
      <c r="I312" s="249"/>
      <c r="J312" s="245"/>
      <c r="K312" s="245"/>
      <c r="L312" s="250"/>
      <c r="M312" s="251"/>
      <c r="N312" s="252"/>
      <c r="O312" s="252"/>
      <c r="P312" s="252"/>
      <c r="Q312" s="252"/>
      <c r="R312" s="252"/>
      <c r="S312" s="252"/>
      <c r="T312" s="253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4" t="s">
        <v>350</v>
      </c>
      <c r="AU312" s="254" t="s">
        <v>241</v>
      </c>
      <c r="AV312" s="14" t="s">
        <v>81</v>
      </c>
      <c r="AW312" s="14" t="s">
        <v>33</v>
      </c>
      <c r="AX312" s="14" t="s">
        <v>72</v>
      </c>
      <c r="AY312" s="254" t="s">
        <v>338</v>
      </c>
    </row>
    <row r="313" s="14" customFormat="1">
      <c r="A313" s="14"/>
      <c r="B313" s="244"/>
      <c r="C313" s="245"/>
      <c r="D313" s="235" t="s">
        <v>350</v>
      </c>
      <c r="E313" s="246" t="s">
        <v>19</v>
      </c>
      <c r="F313" s="247" t="s">
        <v>238</v>
      </c>
      <c r="G313" s="245"/>
      <c r="H313" s="248">
        <v>6</v>
      </c>
      <c r="I313" s="249"/>
      <c r="J313" s="245"/>
      <c r="K313" s="245"/>
      <c r="L313" s="250"/>
      <c r="M313" s="251"/>
      <c r="N313" s="252"/>
      <c r="O313" s="252"/>
      <c r="P313" s="252"/>
      <c r="Q313" s="252"/>
      <c r="R313" s="252"/>
      <c r="S313" s="252"/>
      <c r="T313" s="253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54" t="s">
        <v>350</v>
      </c>
      <c r="AU313" s="254" t="s">
        <v>241</v>
      </c>
      <c r="AV313" s="14" t="s">
        <v>81</v>
      </c>
      <c r="AW313" s="14" t="s">
        <v>33</v>
      </c>
      <c r="AX313" s="14" t="s">
        <v>72</v>
      </c>
      <c r="AY313" s="254" t="s">
        <v>338</v>
      </c>
    </row>
    <row r="314" s="14" customFormat="1">
      <c r="A314" s="14"/>
      <c r="B314" s="244"/>
      <c r="C314" s="245"/>
      <c r="D314" s="235" t="s">
        <v>350</v>
      </c>
      <c r="E314" s="246" t="s">
        <v>19</v>
      </c>
      <c r="F314" s="247" t="s">
        <v>240</v>
      </c>
      <c r="G314" s="245"/>
      <c r="H314" s="248">
        <v>0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350</v>
      </c>
      <c r="AU314" s="254" t="s">
        <v>241</v>
      </c>
      <c r="AV314" s="14" t="s">
        <v>81</v>
      </c>
      <c r="AW314" s="14" t="s">
        <v>33</v>
      </c>
      <c r="AX314" s="14" t="s">
        <v>72</v>
      </c>
      <c r="AY314" s="254" t="s">
        <v>338</v>
      </c>
    </row>
    <row r="315" s="14" customFormat="1">
      <c r="A315" s="14"/>
      <c r="B315" s="244"/>
      <c r="C315" s="245"/>
      <c r="D315" s="235" t="s">
        <v>350</v>
      </c>
      <c r="E315" s="246" t="s">
        <v>19</v>
      </c>
      <c r="F315" s="247" t="s">
        <v>230</v>
      </c>
      <c r="G315" s="245"/>
      <c r="H315" s="248">
        <v>2</v>
      </c>
      <c r="I315" s="249"/>
      <c r="J315" s="245"/>
      <c r="K315" s="245"/>
      <c r="L315" s="250"/>
      <c r="M315" s="251"/>
      <c r="N315" s="252"/>
      <c r="O315" s="252"/>
      <c r="P315" s="252"/>
      <c r="Q315" s="252"/>
      <c r="R315" s="252"/>
      <c r="S315" s="252"/>
      <c r="T315" s="253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4" t="s">
        <v>350</v>
      </c>
      <c r="AU315" s="254" t="s">
        <v>241</v>
      </c>
      <c r="AV315" s="14" t="s">
        <v>81</v>
      </c>
      <c r="AW315" s="14" t="s">
        <v>33</v>
      </c>
      <c r="AX315" s="14" t="s">
        <v>72</v>
      </c>
      <c r="AY315" s="254" t="s">
        <v>338</v>
      </c>
    </row>
    <row r="316" s="14" customFormat="1">
      <c r="A316" s="14"/>
      <c r="B316" s="244"/>
      <c r="C316" s="245"/>
      <c r="D316" s="235" t="s">
        <v>350</v>
      </c>
      <c r="E316" s="246" t="s">
        <v>19</v>
      </c>
      <c r="F316" s="247" t="s">
        <v>242</v>
      </c>
      <c r="G316" s="245"/>
      <c r="H316" s="248">
        <v>0</v>
      </c>
      <c r="I316" s="249"/>
      <c r="J316" s="245"/>
      <c r="K316" s="245"/>
      <c r="L316" s="250"/>
      <c r="M316" s="251"/>
      <c r="N316" s="252"/>
      <c r="O316" s="252"/>
      <c r="P316" s="252"/>
      <c r="Q316" s="252"/>
      <c r="R316" s="252"/>
      <c r="S316" s="252"/>
      <c r="T316" s="253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4" t="s">
        <v>350</v>
      </c>
      <c r="AU316" s="254" t="s">
        <v>241</v>
      </c>
      <c r="AV316" s="14" t="s">
        <v>81</v>
      </c>
      <c r="AW316" s="14" t="s">
        <v>33</v>
      </c>
      <c r="AX316" s="14" t="s">
        <v>72</v>
      </c>
      <c r="AY316" s="254" t="s">
        <v>338</v>
      </c>
    </row>
    <row r="317" s="14" customFormat="1">
      <c r="A317" s="14"/>
      <c r="B317" s="244"/>
      <c r="C317" s="245"/>
      <c r="D317" s="235" t="s">
        <v>350</v>
      </c>
      <c r="E317" s="246" t="s">
        <v>19</v>
      </c>
      <c r="F317" s="247" t="s">
        <v>243</v>
      </c>
      <c r="G317" s="245"/>
      <c r="H317" s="248">
        <v>0</v>
      </c>
      <c r="I317" s="249"/>
      <c r="J317" s="245"/>
      <c r="K317" s="245"/>
      <c r="L317" s="250"/>
      <c r="M317" s="251"/>
      <c r="N317" s="252"/>
      <c r="O317" s="252"/>
      <c r="P317" s="252"/>
      <c r="Q317" s="252"/>
      <c r="R317" s="252"/>
      <c r="S317" s="252"/>
      <c r="T317" s="253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54" t="s">
        <v>350</v>
      </c>
      <c r="AU317" s="254" t="s">
        <v>241</v>
      </c>
      <c r="AV317" s="14" t="s">
        <v>81</v>
      </c>
      <c r="AW317" s="14" t="s">
        <v>33</v>
      </c>
      <c r="AX317" s="14" t="s">
        <v>72</v>
      </c>
      <c r="AY317" s="254" t="s">
        <v>338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244</v>
      </c>
      <c r="G318" s="245"/>
      <c r="H318" s="248">
        <v>0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241</v>
      </c>
      <c r="AV318" s="14" t="s">
        <v>81</v>
      </c>
      <c r="AW318" s="14" t="s">
        <v>33</v>
      </c>
      <c r="AX318" s="14" t="s">
        <v>72</v>
      </c>
      <c r="AY318" s="254" t="s">
        <v>338</v>
      </c>
    </row>
    <row r="319" s="15" customFormat="1">
      <c r="A319" s="15"/>
      <c r="B319" s="255"/>
      <c r="C319" s="256"/>
      <c r="D319" s="235" t="s">
        <v>350</v>
      </c>
      <c r="E319" s="257" t="s">
        <v>250</v>
      </c>
      <c r="F319" s="258" t="s">
        <v>363</v>
      </c>
      <c r="G319" s="256"/>
      <c r="H319" s="259">
        <v>8</v>
      </c>
      <c r="I319" s="260"/>
      <c r="J319" s="256"/>
      <c r="K319" s="256"/>
      <c r="L319" s="261"/>
      <c r="M319" s="262"/>
      <c r="N319" s="263"/>
      <c r="O319" s="263"/>
      <c r="P319" s="263"/>
      <c r="Q319" s="263"/>
      <c r="R319" s="263"/>
      <c r="S319" s="263"/>
      <c r="T319" s="264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T319" s="265" t="s">
        <v>350</v>
      </c>
      <c r="AU319" s="265" t="s">
        <v>241</v>
      </c>
      <c r="AV319" s="15" t="s">
        <v>231</v>
      </c>
      <c r="AW319" s="15" t="s">
        <v>33</v>
      </c>
      <c r="AX319" s="15" t="s">
        <v>79</v>
      </c>
      <c r="AY319" s="265" t="s">
        <v>338</v>
      </c>
    </row>
    <row r="320" s="2" customFormat="1" ht="24.15" customHeight="1">
      <c r="A320" s="39"/>
      <c r="B320" s="40"/>
      <c r="C320" s="267" t="s">
        <v>630</v>
      </c>
      <c r="D320" s="267" t="s">
        <v>486</v>
      </c>
      <c r="E320" s="268" t="s">
        <v>716</v>
      </c>
      <c r="F320" s="269" t="s">
        <v>717</v>
      </c>
      <c r="G320" s="270" t="s">
        <v>586</v>
      </c>
      <c r="H320" s="271">
        <v>8</v>
      </c>
      <c r="I320" s="272"/>
      <c r="J320" s="273">
        <f>ROUND(I320*H320,2)</f>
        <v>0</v>
      </c>
      <c r="K320" s="269" t="s">
        <v>346</v>
      </c>
      <c r="L320" s="274"/>
      <c r="M320" s="275" t="s">
        <v>19</v>
      </c>
      <c r="N320" s="276" t="s">
        <v>43</v>
      </c>
      <c r="O320" s="85"/>
      <c r="P320" s="224">
        <f>O320*H320</f>
        <v>0</v>
      </c>
      <c r="Q320" s="224">
        <v>0.002</v>
      </c>
      <c r="R320" s="224">
        <f>Q320*H320</f>
        <v>0.016</v>
      </c>
      <c r="S320" s="224">
        <v>0</v>
      </c>
      <c r="T320" s="225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26" t="s">
        <v>405</v>
      </c>
      <c r="AT320" s="226" t="s">
        <v>486</v>
      </c>
      <c r="AU320" s="226" t="s">
        <v>241</v>
      </c>
      <c r="AY320" s="18" t="s">
        <v>338</v>
      </c>
      <c r="BE320" s="227">
        <f>IF(N320="základní",J320,0)</f>
        <v>0</v>
      </c>
      <c r="BF320" s="227">
        <f>IF(N320="snížená",J320,0)</f>
        <v>0</v>
      </c>
      <c r="BG320" s="227">
        <f>IF(N320="zákl. přenesená",J320,0)</f>
        <v>0</v>
      </c>
      <c r="BH320" s="227">
        <f>IF(N320="sníž. přenesená",J320,0)</f>
        <v>0</v>
      </c>
      <c r="BI320" s="227">
        <f>IF(N320="nulová",J320,0)</f>
        <v>0</v>
      </c>
      <c r="BJ320" s="18" t="s">
        <v>79</v>
      </c>
      <c r="BK320" s="227">
        <f>ROUND(I320*H320,2)</f>
        <v>0</v>
      </c>
      <c r="BL320" s="18" t="s">
        <v>231</v>
      </c>
      <c r="BM320" s="226" t="s">
        <v>1036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250</v>
      </c>
      <c r="G321" s="245"/>
      <c r="H321" s="248">
        <v>8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241</v>
      </c>
      <c r="AV321" s="14" t="s">
        <v>81</v>
      </c>
      <c r="AW321" s="14" t="s">
        <v>33</v>
      </c>
      <c r="AX321" s="14" t="s">
        <v>79</v>
      </c>
      <c r="AY321" s="254" t="s">
        <v>338</v>
      </c>
    </row>
    <row r="322" s="2" customFormat="1" ht="16.5" customHeight="1">
      <c r="A322" s="39"/>
      <c r="B322" s="40"/>
      <c r="C322" s="267" t="s">
        <v>635</v>
      </c>
      <c r="D322" s="267" t="s">
        <v>486</v>
      </c>
      <c r="E322" s="268" t="s">
        <v>731</v>
      </c>
      <c r="F322" s="269" t="s">
        <v>732</v>
      </c>
      <c r="G322" s="270" t="s">
        <v>586</v>
      </c>
      <c r="H322" s="271">
        <v>8</v>
      </c>
      <c r="I322" s="272"/>
      <c r="J322" s="273">
        <f>ROUND(I322*H322,2)</f>
        <v>0</v>
      </c>
      <c r="K322" s="269" t="s">
        <v>346</v>
      </c>
      <c r="L322" s="274"/>
      <c r="M322" s="275" t="s">
        <v>19</v>
      </c>
      <c r="N322" s="276" t="s">
        <v>43</v>
      </c>
      <c r="O322" s="85"/>
      <c r="P322" s="224">
        <f>O322*H322</f>
        <v>0</v>
      </c>
      <c r="Q322" s="224">
        <v>0.26200000000000001</v>
      </c>
      <c r="R322" s="224">
        <f>Q322*H322</f>
        <v>2.0960000000000001</v>
      </c>
      <c r="S322" s="224">
        <v>0</v>
      </c>
      <c r="T322" s="225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26" t="s">
        <v>405</v>
      </c>
      <c r="AT322" s="226" t="s">
        <v>486</v>
      </c>
      <c r="AU322" s="226" t="s">
        <v>241</v>
      </c>
      <c r="AY322" s="18" t="s">
        <v>338</v>
      </c>
      <c r="BE322" s="227">
        <f>IF(N322="základní",J322,0)</f>
        <v>0</v>
      </c>
      <c r="BF322" s="227">
        <f>IF(N322="snížená",J322,0)</f>
        <v>0</v>
      </c>
      <c r="BG322" s="227">
        <f>IF(N322="zákl. přenesená",J322,0)</f>
        <v>0</v>
      </c>
      <c r="BH322" s="227">
        <f>IF(N322="sníž. přenesená",J322,0)</f>
        <v>0</v>
      </c>
      <c r="BI322" s="227">
        <f>IF(N322="nulová",J322,0)</f>
        <v>0</v>
      </c>
      <c r="BJ322" s="18" t="s">
        <v>79</v>
      </c>
      <c r="BK322" s="227">
        <f>ROUND(I322*H322,2)</f>
        <v>0</v>
      </c>
      <c r="BL322" s="18" t="s">
        <v>231</v>
      </c>
      <c r="BM322" s="226" t="s">
        <v>1037</v>
      </c>
    </row>
    <row r="323" s="14" customFormat="1">
      <c r="A323" s="14"/>
      <c r="B323" s="244"/>
      <c r="C323" s="245"/>
      <c r="D323" s="235" t="s">
        <v>350</v>
      </c>
      <c r="E323" s="246" t="s">
        <v>19</v>
      </c>
      <c r="F323" s="247" t="s">
        <v>250</v>
      </c>
      <c r="G323" s="245"/>
      <c r="H323" s="248">
        <v>8</v>
      </c>
      <c r="I323" s="249"/>
      <c r="J323" s="245"/>
      <c r="K323" s="245"/>
      <c r="L323" s="250"/>
      <c r="M323" s="251"/>
      <c r="N323" s="252"/>
      <c r="O323" s="252"/>
      <c r="P323" s="252"/>
      <c r="Q323" s="252"/>
      <c r="R323" s="252"/>
      <c r="S323" s="252"/>
      <c r="T323" s="253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4" t="s">
        <v>350</v>
      </c>
      <c r="AU323" s="254" t="s">
        <v>241</v>
      </c>
      <c r="AV323" s="14" t="s">
        <v>81</v>
      </c>
      <c r="AW323" s="14" t="s">
        <v>33</v>
      </c>
      <c r="AX323" s="14" t="s">
        <v>79</v>
      </c>
      <c r="AY323" s="254" t="s">
        <v>338</v>
      </c>
    </row>
    <row r="324" s="2" customFormat="1" ht="24.15" customHeight="1">
      <c r="A324" s="39"/>
      <c r="B324" s="40"/>
      <c r="C324" s="215" t="s">
        <v>641</v>
      </c>
      <c r="D324" s="215" t="s">
        <v>342</v>
      </c>
      <c r="E324" s="216" t="s">
        <v>735</v>
      </c>
      <c r="F324" s="217" t="s">
        <v>736</v>
      </c>
      <c r="G324" s="218" t="s">
        <v>586</v>
      </c>
      <c r="H324" s="219">
        <v>2</v>
      </c>
      <c r="I324" s="220"/>
      <c r="J324" s="221">
        <f>ROUND(I324*H324,2)</f>
        <v>0</v>
      </c>
      <c r="K324" s="217" t="s">
        <v>346</v>
      </c>
      <c r="L324" s="45"/>
      <c r="M324" s="222" t="s">
        <v>19</v>
      </c>
      <c r="N324" s="223" t="s">
        <v>43</v>
      </c>
      <c r="O324" s="85"/>
      <c r="P324" s="224">
        <f>O324*H324</f>
        <v>0</v>
      </c>
      <c r="Q324" s="224">
        <v>0.0098899999999999995</v>
      </c>
      <c r="R324" s="224">
        <f>Q324*H324</f>
        <v>0.019779999999999999</v>
      </c>
      <c r="S324" s="224">
        <v>0</v>
      </c>
      <c r="T324" s="225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26" t="s">
        <v>231</v>
      </c>
      <c r="AT324" s="226" t="s">
        <v>342</v>
      </c>
      <c r="AU324" s="226" t="s">
        <v>241</v>
      </c>
      <c r="AY324" s="18" t="s">
        <v>338</v>
      </c>
      <c r="BE324" s="227">
        <f>IF(N324="základní",J324,0)</f>
        <v>0</v>
      </c>
      <c r="BF324" s="227">
        <f>IF(N324="snížená",J324,0)</f>
        <v>0</v>
      </c>
      <c r="BG324" s="227">
        <f>IF(N324="zákl. přenesená",J324,0)</f>
        <v>0</v>
      </c>
      <c r="BH324" s="227">
        <f>IF(N324="sníž. přenesená",J324,0)</f>
        <v>0</v>
      </c>
      <c r="BI324" s="227">
        <f>IF(N324="nulová",J324,0)</f>
        <v>0</v>
      </c>
      <c r="BJ324" s="18" t="s">
        <v>79</v>
      </c>
      <c r="BK324" s="227">
        <f>ROUND(I324*H324,2)</f>
        <v>0</v>
      </c>
      <c r="BL324" s="18" t="s">
        <v>231</v>
      </c>
      <c r="BM324" s="226" t="s">
        <v>1038</v>
      </c>
    </row>
    <row r="325" s="2" customFormat="1">
      <c r="A325" s="39"/>
      <c r="B325" s="40"/>
      <c r="C325" s="41"/>
      <c r="D325" s="228" t="s">
        <v>348</v>
      </c>
      <c r="E325" s="41"/>
      <c r="F325" s="229" t="s">
        <v>738</v>
      </c>
      <c r="G325" s="41"/>
      <c r="H325" s="41"/>
      <c r="I325" s="230"/>
      <c r="J325" s="41"/>
      <c r="K325" s="41"/>
      <c r="L325" s="45"/>
      <c r="M325" s="231"/>
      <c r="N325" s="232"/>
      <c r="O325" s="85"/>
      <c r="P325" s="85"/>
      <c r="Q325" s="85"/>
      <c r="R325" s="85"/>
      <c r="S325" s="85"/>
      <c r="T325" s="86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348</v>
      </c>
      <c r="AU325" s="18" t="s">
        <v>241</v>
      </c>
    </row>
    <row r="326" s="14" customFormat="1">
      <c r="A326" s="14"/>
      <c r="B326" s="244"/>
      <c r="C326" s="245"/>
      <c r="D326" s="235" t="s">
        <v>350</v>
      </c>
      <c r="E326" s="246" t="s">
        <v>19</v>
      </c>
      <c r="F326" s="247" t="s">
        <v>233</v>
      </c>
      <c r="G326" s="245"/>
      <c r="H326" s="248">
        <v>0</v>
      </c>
      <c r="I326" s="249"/>
      <c r="J326" s="245"/>
      <c r="K326" s="245"/>
      <c r="L326" s="250"/>
      <c r="M326" s="251"/>
      <c r="N326" s="252"/>
      <c r="O326" s="252"/>
      <c r="P326" s="252"/>
      <c r="Q326" s="252"/>
      <c r="R326" s="252"/>
      <c r="S326" s="252"/>
      <c r="T326" s="253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54" t="s">
        <v>350</v>
      </c>
      <c r="AU326" s="254" t="s">
        <v>241</v>
      </c>
      <c r="AV326" s="14" t="s">
        <v>81</v>
      </c>
      <c r="AW326" s="14" t="s">
        <v>33</v>
      </c>
      <c r="AX326" s="14" t="s">
        <v>72</v>
      </c>
      <c r="AY326" s="254" t="s">
        <v>338</v>
      </c>
    </row>
    <row r="327" s="14" customFormat="1">
      <c r="A327" s="14"/>
      <c r="B327" s="244"/>
      <c r="C327" s="245"/>
      <c r="D327" s="235" t="s">
        <v>350</v>
      </c>
      <c r="E327" s="246" t="s">
        <v>19</v>
      </c>
      <c r="F327" s="247" t="s">
        <v>240</v>
      </c>
      <c r="G327" s="245"/>
      <c r="H327" s="248">
        <v>0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350</v>
      </c>
      <c r="AU327" s="254" t="s">
        <v>241</v>
      </c>
      <c r="AV327" s="14" t="s">
        <v>81</v>
      </c>
      <c r="AW327" s="14" t="s">
        <v>33</v>
      </c>
      <c r="AX327" s="14" t="s">
        <v>72</v>
      </c>
      <c r="AY327" s="254" t="s">
        <v>338</v>
      </c>
    </row>
    <row r="328" s="14" customFormat="1">
      <c r="A328" s="14"/>
      <c r="B328" s="244"/>
      <c r="C328" s="245"/>
      <c r="D328" s="235" t="s">
        <v>350</v>
      </c>
      <c r="E328" s="246" t="s">
        <v>19</v>
      </c>
      <c r="F328" s="247" t="s">
        <v>230</v>
      </c>
      <c r="G328" s="245"/>
      <c r="H328" s="248">
        <v>2</v>
      </c>
      <c r="I328" s="249"/>
      <c r="J328" s="245"/>
      <c r="K328" s="245"/>
      <c r="L328" s="250"/>
      <c r="M328" s="251"/>
      <c r="N328" s="252"/>
      <c r="O328" s="252"/>
      <c r="P328" s="252"/>
      <c r="Q328" s="252"/>
      <c r="R328" s="252"/>
      <c r="S328" s="252"/>
      <c r="T328" s="253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4" t="s">
        <v>350</v>
      </c>
      <c r="AU328" s="254" t="s">
        <v>241</v>
      </c>
      <c r="AV328" s="14" t="s">
        <v>81</v>
      </c>
      <c r="AW328" s="14" t="s">
        <v>33</v>
      </c>
      <c r="AX328" s="14" t="s">
        <v>72</v>
      </c>
      <c r="AY328" s="254" t="s">
        <v>338</v>
      </c>
    </row>
    <row r="329" s="14" customFormat="1">
      <c r="A329" s="14"/>
      <c r="B329" s="244"/>
      <c r="C329" s="245"/>
      <c r="D329" s="235" t="s">
        <v>350</v>
      </c>
      <c r="E329" s="246" t="s">
        <v>19</v>
      </c>
      <c r="F329" s="247" t="s">
        <v>244</v>
      </c>
      <c r="G329" s="245"/>
      <c r="H329" s="248">
        <v>0</v>
      </c>
      <c r="I329" s="249"/>
      <c r="J329" s="245"/>
      <c r="K329" s="245"/>
      <c r="L329" s="250"/>
      <c r="M329" s="251"/>
      <c r="N329" s="252"/>
      <c r="O329" s="252"/>
      <c r="P329" s="252"/>
      <c r="Q329" s="252"/>
      <c r="R329" s="252"/>
      <c r="S329" s="252"/>
      <c r="T329" s="253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4" t="s">
        <v>350</v>
      </c>
      <c r="AU329" s="254" t="s">
        <v>241</v>
      </c>
      <c r="AV329" s="14" t="s">
        <v>81</v>
      </c>
      <c r="AW329" s="14" t="s">
        <v>33</v>
      </c>
      <c r="AX329" s="14" t="s">
        <v>72</v>
      </c>
      <c r="AY329" s="254" t="s">
        <v>338</v>
      </c>
    </row>
    <row r="330" s="15" customFormat="1">
      <c r="A330" s="15"/>
      <c r="B330" s="255"/>
      <c r="C330" s="256"/>
      <c r="D330" s="235" t="s">
        <v>350</v>
      </c>
      <c r="E330" s="257" t="s">
        <v>251</v>
      </c>
      <c r="F330" s="258" t="s">
        <v>363</v>
      </c>
      <c r="G330" s="256"/>
      <c r="H330" s="259">
        <v>2</v>
      </c>
      <c r="I330" s="260"/>
      <c r="J330" s="256"/>
      <c r="K330" s="256"/>
      <c r="L330" s="261"/>
      <c r="M330" s="262"/>
      <c r="N330" s="263"/>
      <c r="O330" s="263"/>
      <c r="P330" s="263"/>
      <c r="Q330" s="263"/>
      <c r="R330" s="263"/>
      <c r="S330" s="263"/>
      <c r="T330" s="264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T330" s="265" t="s">
        <v>350</v>
      </c>
      <c r="AU330" s="265" t="s">
        <v>241</v>
      </c>
      <c r="AV330" s="15" t="s">
        <v>231</v>
      </c>
      <c r="AW330" s="15" t="s">
        <v>33</v>
      </c>
      <c r="AX330" s="15" t="s">
        <v>79</v>
      </c>
      <c r="AY330" s="265" t="s">
        <v>338</v>
      </c>
    </row>
    <row r="331" s="2" customFormat="1" ht="24.15" customHeight="1">
      <c r="A331" s="39"/>
      <c r="B331" s="40"/>
      <c r="C331" s="267" t="s">
        <v>646</v>
      </c>
      <c r="D331" s="267" t="s">
        <v>486</v>
      </c>
      <c r="E331" s="268" t="s">
        <v>716</v>
      </c>
      <c r="F331" s="269" t="s">
        <v>717</v>
      </c>
      <c r="G331" s="270" t="s">
        <v>586</v>
      </c>
      <c r="H331" s="271">
        <v>2</v>
      </c>
      <c r="I331" s="272"/>
      <c r="J331" s="273">
        <f>ROUND(I331*H331,2)</f>
        <v>0</v>
      </c>
      <c r="K331" s="269" t="s">
        <v>346</v>
      </c>
      <c r="L331" s="274"/>
      <c r="M331" s="275" t="s">
        <v>19</v>
      </c>
      <c r="N331" s="276" t="s">
        <v>43</v>
      </c>
      <c r="O331" s="85"/>
      <c r="P331" s="224">
        <f>O331*H331</f>
        <v>0</v>
      </c>
      <c r="Q331" s="224">
        <v>0.002</v>
      </c>
      <c r="R331" s="224">
        <f>Q331*H331</f>
        <v>0.0040000000000000001</v>
      </c>
      <c r="S331" s="224">
        <v>0</v>
      </c>
      <c r="T331" s="225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26" t="s">
        <v>405</v>
      </c>
      <c r="AT331" s="226" t="s">
        <v>486</v>
      </c>
      <c r="AU331" s="226" t="s">
        <v>241</v>
      </c>
      <c r="AY331" s="18" t="s">
        <v>338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18" t="s">
        <v>79</v>
      </c>
      <c r="BK331" s="227">
        <f>ROUND(I331*H331,2)</f>
        <v>0</v>
      </c>
      <c r="BL331" s="18" t="s">
        <v>231</v>
      </c>
      <c r="BM331" s="226" t="s">
        <v>1039</v>
      </c>
    </row>
    <row r="332" s="14" customFormat="1">
      <c r="A332" s="14"/>
      <c r="B332" s="244"/>
      <c r="C332" s="245"/>
      <c r="D332" s="235" t="s">
        <v>350</v>
      </c>
      <c r="E332" s="246" t="s">
        <v>19</v>
      </c>
      <c r="F332" s="247" t="s">
        <v>251</v>
      </c>
      <c r="G332" s="245"/>
      <c r="H332" s="248">
        <v>2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241</v>
      </c>
      <c r="AV332" s="14" t="s">
        <v>81</v>
      </c>
      <c r="AW332" s="14" t="s">
        <v>33</v>
      </c>
      <c r="AX332" s="14" t="s">
        <v>79</v>
      </c>
      <c r="AY332" s="254" t="s">
        <v>338</v>
      </c>
    </row>
    <row r="333" s="2" customFormat="1" ht="16.5" customHeight="1">
      <c r="A333" s="39"/>
      <c r="B333" s="40"/>
      <c r="C333" s="267" t="s">
        <v>654</v>
      </c>
      <c r="D333" s="267" t="s">
        <v>486</v>
      </c>
      <c r="E333" s="268" t="s">
        <v>742</v>
      </c>
      <c r="F333" s="269" t="s">
        <v>743</v>
      </c>
      <c r="G333" s="270" t="s">
        <v>586</v>
      </c>
      <c r="H333" s="271">
        <v>2</v>
      </c>
      <c r="I333" s="272"/>
      <c r="J333" s="273">
        <f>ROUND(I333*H333,2)</f>
        <v>0</v>
      </c>
      <c r="K333" s="269" t="s">
        <v>346</v>
      </c>
      <c r="L333" s="274"/>
      <c r="M333" s="275" t="s">
        <v>19</v>
      </c>
      <c r="N333" s="276" t="s">
        <v>43</v>
      </c>
      <c r="O333" s="85"/>
      <c r="P333" s="224">
        <f>O333*H333</f>
        <v>0</v>
      </c>
      <c r="Q333" s="224">
        <v>0.52600000000000002</v>
      </c>
      <c r="R333" s="224">
        <f>Q333*H333</f>
        <v>1.0520000000000001</v>
      </c>
      <c r="S333" s="224">
        <v>0</v>
      </c>
      <c r="T333" s="225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26" t="s">
        <v>405</v>
      </c>
      <c r="AT333" s="226" t="s">
        <v>486</v>
      </c>
      <c r="AU333" s="226" t="s">
        <v>241</v>
      </c>
      <c r="AY333" s="18" t="s">
        <v>338</v>
      </c>
      <c r="BE333" s="227">
        <f>IF(N333="základní",J333,0)</f>
        <v>0</v>
      </c>
      <c r="BF333" s="227">
        <f>IF(N333="snížená",J333,0)</f>
        <v>0</v>
      </c>
      <c r="BG333" s="227">
        <f>IF(N333="zákl. přenesená",J333,0)</f>
        <v>0</v>
      </c>
      <c r="BH333" s="227">
        <f>IF(N333="sníž. přenesená",J333,0)</f>
        <v>0</v>
      </c>
      <c r="BI333" s="227">
        <f>IF(N333="nulová",J333,0)</f>
        <v>0</v>
      </c>
      <c r="BJ333" s="18" t="s">
        <v>79</v>
      </c>
      <c r="BK333" s="227">
        <f>ROUND(I333*H333,2)</f>
        <v>0</v>
      </c>
      <c r="BL333" s="18" t="s">
        <v>231</v>
      </c>
      <c r="BM333" s="226" t="s">
        <v>1040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251</v>
      </c>
      <c r="G334" s="245"/>
      <c r="H334" s="248">
        <v>2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241</v>
      </c>
      <c r="AV334" s="14" t="s">
        <v>81</v>
      </c>
      <c r="AW334" s="14" t="s">
        <v>33</v>
      </c>
      <c r="AX334" s="14" t="s">
        <v>79</v>
      </c>
      <c r="AY334" s="254" t="s">
        <v>338</v>
      </c>
    </row>
    <row r="335" s="2" customFormat="1" ht="24.15" customHeight="1">
      <c r="A335" s="39"/>
      <c r="B335" s="40"/>
      <c r="C335" s="215" t="s">
        <v>659</v>
      </c>
      <c r="D335" s="215" t="s">
        <v>342</v>
      </c>
      <c r="E335" s="216" t="s">
        <v>746</v>
      </c>
      <c r="F335" s="217" t="s">
        <v>747</v>
      </c>
      <c r="G335" s="218" t="s">
        <v>586</v>
      </c>
      <c r="H335" s="219">
        <v>8</v>
      </c>
      <c r="I335" s="220"/>
      <c r="J335" s="221">
        <f>ROUND(I335*H335,2)</f>
        <v>0</v>
      </c>
      <c r="K335" s="217" t="s">
        <v>346</v>
      </c>
      <c r="L335" s="45"/>
      <c r="M335" s="222" t="s">
        <v>19</v>
      </c>
      <c r="N335" s="223" t="s">
        <v>43</v>
      </c>
      <c r="O335" s="85"/>
      <c r="P335" s="224">
        <f>O335*H335</f>
        <v>0</v>
      </c>
      <c r="Q335" s="224">
        <v>0.0098899999999999995</v>
      </c>
      <c r="R335" s="224">
        <f>Q335*H335</f>
        <v>0.079119999999999996</v>
      </c>
      <c r="S335" s="224">
        <v>0</v>
      </c>
      <c r="T335" s="225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26" t="s">
        <v>231</v>
      </c>
      <c r="AT335" s="226" t="s">
        <v>342</v>
      </c>
      <c r="AU335" s="226" t="s">
        <v>241</v>
      </c>
      <c r="AY335" s="18" t="s">
        <v>338</v>
      </c>
      <c r="BE335" s="227">
        <f>IF(N335="základní",J335,0)</f>
        <v>0</v>
      </c>
      <c r="BF335" s="227">
        <f>IF(N335="snížená",J335,0)</f>
        <v>0</v>
      </c>
      <c r="BG335" s="227">
        <f>IF(N335="zákl. přenesená",J335,0)</f>
        <v>0</v>
      </c>
      <c r="BH335" s="227">
        <f>IF(N335="sníž. přenesená",J335,0)</f>
        <v>0</v>
      </c>
      <c r="BI335" s="227">
        <f>IF(N335="nulová",J335,0)</f>
        <v>0</v>
      </c>
      <c r="BJ335" s="18" t="s">
        <v>79</v>
      </c>
      <c r="BK335" s="227">
        <f>ROUND(I335*H335,2)</f>
        <v>0</v>
      </c>
      <c r="BL335" s="18" t="s">
        <v>231</v>
      </c>
      <c r="BM335" s="226" t="s">
        <v>1041</v>
      </c>
    </row>
    <row r="336" s="2" customFormat="1">
      <c r="A336" s="39"/>
      <c r="B336" s="40"/>
      <c r="C336" s="41"/>
      <c r="D336" s="228" t="s">
        <v>348</v>
      </c>
      <c r="E336" s="41"/>
      <c r="F336" s="229" t="s">
        <v>749</v>
      </c>
      <c r="G336" s="41"/>
      <c r="H336" s="41"/>
      <c r="I336" s="230"/>
      <c r="J336" s="41"/>
      <c r="K336" s="41"/>
      <c r="L336" s="45"/>
      <c r="M336" s="231"/>
      <c r="N336" s="232"/>
      <c r="O336" s="85"/>
      <c r="P336" s="85"/>
      <c r="Q336" s="85"/>
      <c r="R336" s="85"/>
      <c r="S336" s="85"/>
      <c r="T336" s="86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348</v>
      </c>
      <c r="AU336" s="18" t="s">
        <v>241</v>
      </c>
    </row>
    <row r="337" s="14" customFormat="1">
      <c r="A337" s="14"/>
      <c r="B337" s="244"/>
      <c r="C337" s="245"/>
      <c r="D337" s="235" t="s">
        <v>350</v>
      </c>
      <c r="E337" s="246" t="s">
        <v>19</v>
      </c>
      <c r="F337" s="247" t="s">
        <v>235</v>
      </c>
      <c r="G337" s="245"/>
      <c r="H337" s="248">
        <v>0</v>
      </c>
      <c r="I337" s="249"/>
      <c r="J337" s="245"/>
      <c r="K337" s="245"/>
      <c r="L337" s="250"/>
      <c r="M337" s="251"/>
      <c r="N337" s="252"/>
      <c r="O337" s="252"/>
      <c r="P337" s="252"/>
      <c r="Q337" s="252"/>
      <c r="R337" s="252"/>
      <c r="S337" s="252"/>
      <c r="T337" s="253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4" t="s">
        <v>350</v>
      </c>
      <c r="AU337" s="254" t="s">
        <v>241</v>
      </c>
      <c r="AV337" s="14" t="s">
        <v>81</v>
      </c>
      <c r="AW337" s="14" t="s">
        <v>33</v>
      </c>
      <c r="AX337" s="14" t="s">
        <v>72</v>
      </c>
      <c r="AY337" s="254" t="s">
        <v>338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238</v>
      </c>
      <c r="G338" s="245"/>
      <c r="H338" s="248">
        <v>6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241</v>
      </c>
      <c r="AV338" s="14" t="s">
        <v>81</v>
      </c>
      <c r="AW338" s="14" t="s">
        <v>33</v>
      </c>
      <c r="AX338" s="14" t="s">
        <v>72</v>
      </c>
      <c r="AY338" s="254" t="s">
        <v>338</v>
      </c>
    </row>
    <row r="339" s="14" customFormat="1">
      <c r="A339" s="14"/>
      <c r="B339" s="244"/>
      <c r="C339" s="245"/>
      <c r="D339" s="235" t="s">
        <v>350</v>
      </c>
      <c r="E339" s="246" t="s">
        <v>19</v>
      </c>
      <c r="F339" s="247" t="s">
        <v>240</v>
      </c>
      <c r="G339" s="245"/>
      <c r="H339" s="248">
        <v>0</v>
      </c>
      <c r="I339" s="249"/>
      <c r="J339" s="245"/>
      <c r="K339" s="245"/>
      <c r="L339" s="250"/>
      <c r="M339" s="251"/>
      <c r="N339" s="252"/>
      <c r="O339" s="252"/>
      <c r="P339" s="252"/>
      <c r="Q339" s="252"/>
      <c r="R339" s="252"/>
      <c r="S339" s="252"/>
      <c r="T339" s="253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4" t="s">
        <v>350</v>
      </c>
      <c r="AU339" s="254" t="s">
        <v>241</v>
      </c>
      <c r="AV339" s="14" t="s">
        <v>81</v>
      </c>
      <c r="AW339" s="14" t="s">
        <v>33</v>
      </c>
      <c r="AX339" s="14" t="s">
        <v>72</v>
      </c>
      <c r="AY339" s="254" t="s">
        <v>338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230</v>
      </c>
      <c r="G340" s="245"/>
      <c r="H340" s="248">
        <v>2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241</v>
      </c>
      <c r="AV340" s="14" t="s">
        <v>81</v>
      </c>
      <c r="AW340" s="14" t="s">
        <v>33</v>
      </c>
      <c r="AX340" s="14" t="s">
        <v>72</v>
      </c>
      <c r="AY340" s="254" t="s">
        <v>338</v>
      </c>
    </row>
    <row r="341" s="14" customFormat="1">
      <c r="A341" s="14"/>
      <c r="B341" s="244"/>
      <c r="C341" s="245"/>
      <c r="D341" s="235" t="s">
        <v>350</v>
      </c>
      <c r="E341" s="246" t="s">
        <v>19</v>
      </c>
      <c r="F341" s="247" t="s">
        <v>750</v>
      </c>
      <c r="G341" s="245"/>
      <c r="H341" s="248">
        <v>0</v>
      </c>
      <c r="I341" s="249"/>
      <c r="J341" s="245"/>
      <c r="K341" s="245"/>
      <c r="L341" s="250"/>
      <c r="M341" s="251"/>
      <c r="N341" s="252"/>
      <c r="O341" s="252"/>
      <c r="P341" s="252"/>
      <c r="Q341" s="252"/>
      <c r="R341" s="252"/>
      <c r="S341" s="252"/>
      <c r="T341" s="253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4" t="s">
        <v>350</v>
      </c>
      <c r="AU341" s="254" t="s">
        <v>241</v>
      </c>
      <c r="AV341" s="14" t="s">
        <v>81</v>
      </c>
      <c r="AW341" s="14" t="s">
        <v>33</v>
      </c>
      <c r="AX341" s="14" t="s">
        <v>72</v>
      </c>
      <c r="AY341" s="254" t="s">
        <v>338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751</v>
      </c>
      <c r="G342" s="245"/>
      <c r="H342" s="248">
        <v>0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241</v>
      </c>
      <c r="AV342" s="14" t="s">
        <v>81</v>
      </c>
      <c r="AW342" s="14" t="s">
        <v>33</v>
      </c>
      <c r="AX342" s="14" t="s">
        <v>72</v>
      </c>
      <c r="AY342" s="254" t="s">
        <v>338</v>
      </c>
    </row>
    <row r="343" s="14" customFormat="1">
      <c r="A343" s="14"/>
      <c r="B343" s="244"/>
      <c r="C343" s="245"/>
      <c r="D343" s="235" t="s">
        <v>350</v>
      </c>
      <c r="E343" s="246" t="s">
        <v>19</v>
      </c>
      <c r="F343" s="247" t="s">
        <v>752</v>
      </c>
      <c r="G343" s="245"/>
      <c r="H343" s="248">
        <v>0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350</v>
      </c>
      <c r="AU343" s="254" t="s">
        <v>241</v>
      </c>
      <c r="AV343" s="14" t="s">
        <v>81</v>
      </c>
      <c r="AW343" s="14" t="s">
        <v>33</v>
      </c>
      <c r="AX343" s="14" t="s">
        <v>72</v>
      </c>
      <c r="AY343" s="254" t="s">
        <v>338</v>
      </c>
    </row>
    <row r="344" s="15" customFormat="1">
      <c r="A344" s="15"/>
      <c r="B344" s="255"/>
      <c r="C344" s="256"/>
      <c r="D344" s="235" t="s">
        <v>350</v>
      </c>
      <c r="E344" s="257" t="s">
        <v>253</v>
      </c>
      <c r="F344" s="258" t="s">
        <v>363</v>
      </c>
      <c r="G344" s="256"/>
      <c r="H344" s="259">
        <v>8</v>
      </c>
      <c r="I344" s="260"/>
      <c r="J344" s="256"/>
      <c r="K344" s="256"/>
      <c r="L344" s="261"/>
      <c r="M344" s="262"/>
      <c r="N344" s="263"/>
      <c r="O344" s="263"/>
      <c r="P344" s="263"/>
      <c r="Q344" s="263"/>
      <c r="R344" s="263"/>
      <c r="S344" s="263"/>
      <c r="T344" s="264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T344" s="265" t="s">
        <v>350</v>
      </c>
      <c r="AU344" s="265" t="s">
        <v>241</v>
      </c>
      <c r="AV344" s="15" t="s">
        <v>231</v>
      </c>
      <c r="AW344" s="15" t="s">
        <v>33</v>
      </c>
      <c r="AX344" s="15" t="s">
        <v>79</v>
      </c>
      <c r="AY344" s="265" t="s">
        <v>338</v>
      </c>
    </row>
    <row r="345" s="2" customFormat="1" ht="24.15" customHeight="1">
      <c r="A345" s="39"/>
      <c r="B345" s="40"/>
      <c r="C345" s="267" t="s">
        <v>290</v>
      </c>
      <c r="D345" s="267" t="s">
        <v>486</v>
      </c>
      <c r="E345" s="268" t="s">
        <v>716</v>
      </c>
      <c r="F345" s="269" t="s">
        <v>717</v>
      </c>
      <c r="G345" s="270" t="s">
        <v>586</v>
      </c>
      <c r="H345" s="271">
        <v>8</v>
      </c>
      <c r="I345" s="272"/>
      <c r="J345" s="273">
        <f>ROUND(I345*H345,2)</f>
        <v>0</v>
      </c>
      <c r="K345" s="269" t="s">
        <v>346</v>
      </c>
      <c r="L345" s="274"/>
      <c r="M345" s="275" t="s">
        <v>19</v>
      </c>
      <c r="N345" s="276" t="s">
        <v>43</v>
      </c>
      <c r="O345" s="85"/>
      <c r="P345" s="224">
        <f>O345*H345</f>
        <v>0</v>
      </c>
      <c r="Q345" s="224">
        <v>0.002</v>
      </c>
      <c r="R345" s="224">
        <f>Q345*H345</f>
        <v>0.016</v>
      </c>
      <c r="S345" s="224">
        <v>0</v>
      </c>
      <c r="T345" s="225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26" t="s">
        <v>405</v>
      </c>
      <c r="AT345" s="226" t="s">
        <v>486</v>
      </c>
      <c r="AU345" s="226" t="s">
        <v>241</v>
      </c>
      <c r="AY345" s="18" t="s">
        <v>338</v>
      </c>
      <c r="BE345" s="227">
        <f>IF(N345="základní",J345,0)</f>
        <v>0</v>
      </c>
      <c r="BF345" s="227">
        <f>IF(N345="snížená",J345,0)</f>
        <v>0</v>
      </c>
      <c r="BG345" s="227">
        <f>IF(N345="zákl. přenesená",J345,0)</f>
        <v>0</v>
      </c>
      <c r="BH345" s="227">
        <f>IF(N345="sníž. přenesená",J345,0)</f>
        <v>0</v>
      </c>
      <c r="BI345" s="227">
        <f>IF(N345="nulová",J345,0)</f>
        <v>0</v>
      </c>
      <c r="BJ345" s="18" t="s">
        <v>79</v>
      </c>
      <c r="BK345" s="227">
        <f>ROUND(I345*H345,2)</f>
        <v>0</v>
      </c>
      <c r="BL345" s="18" t="s">
        <v>231</v>
      </c>
      <c r="BM345" s="226" t="s">
        <v>1042</v>
      </c>
    </row>
    <row r="346" s="14" customFormat="1">
      <c r="A346" s="14"/>
      <c r="B346" s="244"/>
      <c r="C346" s="245"/>
      <c r="D346" s="235" t="s">
        <v>350</v>
      </c>
      <c r="E346" s="246" t="s">
        <v>19</v>
      </c>
      <c r="F346" s="247" t="s">
        <v>253</v>
      </c>
      <c r="G346" s="245"/>
      <c r="H346" s="248">
        <v>8</v>
      </c>
      <c r="I346" s="249"/>
      <c r="J346" s="245"/>
      <c r="K346" s="245"/>
      <c r="L346" s="250"/>
      <c r="M346" s="251"/>
      <c r="N346" s="252"/>
      <c r="O346" s="252"/>
      <c r="P346" s="252"/>
      <c r="Q346" s="252"/>
      <c r="R346" s="252"/>
      <c r="S346" s="252"/>
      <c r="T346" s="253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4" t="s">
        <v>350</v>
      </c>
      <c r="AU346" s="254" t="s">
        <v>241</v>
      </c>
      <c r="AV346" s="14" t="s">
        <v>81</v>
      </c>
      <c r="AW346" s="14" t="s">
        <v>33</v>
      </c>
      <c r="AX346" s="14" t="s">
        <v>79</v>
      </c>
      <c r="AY346" s="254" t="s">
        <v>338</v>
      </c>
    </row>
    <row r="347" s="2" customFormat="1" ht="16.5" customHeight="1">
      <c r="A347" s="39"/>
      <c r="B347" s="40"/>
      <c r="C347" s="267" t="s">
        <v>672</v>
      </c>
      <c r="D347" s="267" t="s">
        <v>486</v>
      </c>
      <c r="E347" s="268" t="s">
        <v>756</v>
      </c>
      <c r="F347" s="269" t="s">
        <v>757</v>
      </c>
      <c r="G347" s="270" t="s">
        <v>586</v>
      </c>
      <c r="H347" s="271">
        <v>8</v>
      </c>
      <c r="I347" s="272"/>
      <c r="J347" s="273">
        <f>ROUND(I347*H347,2)</f>
        <v>0</v>
      </c>
      <c r="K347" s="269" t="s">
        <v>346</v>
      </c>
      <c r="L347" s="274"/>
      <c r="M347" s="275" t="s">
        <v>19</v>
      </c>
      <c r="N347" s="276" t="s">
        <v>43</v>
      </c>
      <c r="O347" s="85"/>
      <c r="P347" s="224">
        <f>O347*H347</f>
        <v>0</v>
      </c>
      <c r="Q347" s="224">
        <v>1.0540000000000001</v>
      </c>
      <c r="R347" s="224">
        <f>Q347*H347</f>
        <v>8.4320000000000004</v>
      </c>
      <c r="S347" s="224">
        <v>0</v>
      </c>
      <c r="T347" s="225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26" t="s">
        <v>405</v>
      </c>
      <c r="AT347" s="226" t="s">
        <v>486</v>
      </c>
      <c r="AU347" s="226" t="s">
        <v>241</v>
      </c>
      <c r="AY347" s="18" t="s">
        <v>338</v>
      </c>
      <c r="BE347" s="227">
        <f>IF(N347="základní",J347,0)</f>
        <v>0</v>
      </c>
      <c r="BF347" s="227">
        <f>IF(N347="snížená",J347,0)</f>
        <v>0</v>
      </c>
      <c r="BG347" s="227">
        <f>IF(N347="zákl. přenesená",J347,0)</f>
        <v>0</v>
      </c>
      <c r="BH347" s="227">
        <f>IF(N347="sníž. přenesená",J347,0)</f>
        <v>0</v>
      </c>
      <c r="BI347" s="227">
        <f>IF(N347="nulová",J347,0)</f>
        <v>0</v>
      </c>
      <c r="BJ347" s="18" t="s">
        <v>79</v>
      </c>
      <c r="BK347" s="227">
        <f>ROUND(I347*H347,2)</f>
        <v>0</v>
      </c>
      <c r="BL347" s="18" t="s">
        <v>231</v>
      </c>
      <c r="BM347" s="226" t="s">
        <v>1043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253</v>
      </c>
      <c r="G348" s="245"/>
      <c r="H348" s="248">
        <v>8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241</v>
      </c>
      <c r="AV348" s="14" t="s">
        <v>81</v>
      </c>
      <c r="AW348" s="14" t="s">
        <v>33</v>
      </c>
      <c r="AX348" s="14" t="s">
        <v>79</v>
      </c>
      <c r="AY348" s="254" t="s">
        <v>338</v>
      </c>
    </row>
    <row r="349" s="2" customFormat="1" ht="24.15" customHeight="1">
      <c r="A349" s="39"/>
      <c r="B349" s="40"/>
      <c r="C349" s="215" t="s">
        <v>676</v>
      </c>
      <c r="D349" s="215" t="s">
        <v>342</v>
      </c>
      <c r="E349" s="216" t="s">
        <v>760</v>
      </c>
      <c r="F349" s="217" t="s">
        <v>761</v>
      </c>
      <c r="G349" s="218" t="s">
        <v>586</v>
      </c>
      <c r="H349" s="219">
        <v>8</v>
      </c>
      <c r="I349" s="220"/>
      <c r="J349" s="221">
        <f>ROUND(I349*H349,2)</f>
        <v>0</v>
      </c>
      <c r="K349" s="217" t="s">
        <v>346</v>
      </c>
      <c r="L349" s="45"/>
      <c r="M349" s="222" t="s">
        <v>19</v>
      </c>
      <c r="N349" s="223" t="s">
        <v>43</v>
      </c>
      <c r="O349" s="85"/>
      <c r="P349" s="224">
        <f>O349*H349</f>
        <v>0</v>
      </c>
      <c r="Q349" s="224">
        <v>0.01218</v>
      </c>
      <c r="R349" s="224">
        <f>Q349*H349</f>
        <v>0.097439999999999999</v>
      </c>
      <c r="S349" s="224">
        <v>0</v>
      </c>
      <c r="T349" s="225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26" t="s">
        <v>231</v>
      </c>
      <c r="AT349" s="226" t="s">
        <v>342</v>
      </c>
      <c r="AU349" s="226" t="s">
        <v>241</v>
      </c>
      <c r="AY349" s="18" t="s">
        <v>338</v>
      </c>
      <c r="BE349" s="227">
        <f>IF(N349="základní",J349,0)</f>
        <v>0</v>
      </c>
      <c r="BF349" s="227">
        <f>IF(N349="snížená",J349,0)</f>
        <v>0</v>
      </c>
      <c r="BG349" s="227">
        <f>IF(N349="zákl. přenesená",J349,0)</f>
        <v>0</v>
      </c>
      <c r="BH349" s="227">
        <f>IF(N349="sníž. přenesená",J349,0)</f>
        <v>0</v>
      </c>
      <c r="BI349" s="227">
        <f>IF(N349="nulová",J349,0)</f>
        <v>0</v>
      </c>
      <c r="BJ349" s="18" t="s">
        <v>79</v>
      </c>
      <c r="BK349" s="227">
        <f>ROUND(I349*H349,2)</f>
        <v>0</v>
      </c>
      <c r="BL349" s="18" t="s">
        <v>231</v>
      </c>
      <c r="BM349" s="226" t="s">
        <v>1044</v>
      </c>
    </row>
    <row r="350" s="2" customFormat="1">
      <c r="A350" s="39"/>
      <c r="B350" s="40"/>
      <c r="C350" s="41"/>
      <c r="D350" s="228" t="s">
        <v>348</v>
      </c>
      <c r="E350" s="41"/>
      <c r="F350" s="229" t="s">
        <v>763</v>
      </c>
      <c r="G350" s="41"/>
      <c r="H350" s="41"/>
      <c r="I350" s="230"/>
      <c r="J350" s="41"/>
      <c r="K350" s="41"/>
      <c r="L350" s="45"/>
      <c r="M350" s="231"/>
      <c r="N350" s="232"/>
      <c r="O350" s="85"/>
      <c r="P350" s="85"/>
      <c r="Q350" s="85"/>
      <c r="R350" s="85"/>
      <c r="S350" s="85"/>
      <c r="T350" s="86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T350" s="18" t="s">
        <v>348</v>
      </c>
      <c r="AU350" s="18" t="s">
        <v>241</v>
      </c>
    </row>
    <row r="351" s="14" customFormat="1">
      <c r="A351" s="14"/>
      <c r="B351" s="244"/>
      <c r="C351" s="245"/>
      <c r="D351" s="235" t="s">
        <v>350</v>
      </c>
      <c r="E351" s="246" t="s">
        <v>19</v>
      </c>
      <c r="F351" s="247" t="s">
        <v>246</v>
      </c>
      <c r="G351" s="245"/>
      <c r="H351" s="248">
        <v>8</v>
      </c>
      <c r="I351" s="249"/>
      <c r="J351" s="245"/>
      <c r="K351" s="245"/>
      <c r="L351" s="250"/>
      <c r="M351" s="251"/>
      <c r="N351" s="252"/>
      <c r="O351" s="252"/>
      <c r="P351" s="252"/>
      <c r="Q351" s="252"/>
      <c r="R351" s="252"/>
      <c r="S351" s="252"/>
      <c r="T351" s="253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4" t="s">
        <v>350</v>
      </c>
      <c r="AU351" s="254" t="s">
        <v>241</v>
      </c>
      <c r="AV351" s="14" t="s">
        <v>81</v>
      </c>
      <c r="AW351" s="14" t="s">
        <v>33</v>
      </c>
      <c r="AX351" s="14" t="s">
        <v>79</v>
      </c>
      <c r="AY351" s="254" t="s">
        <v>338</v>
      </c>
    </row>
    <row r="352" s="2" customFormat="1" ht="24.15" customHeight="1">
      <c r="A352" s="39"/>
      <c r="B352" s="40"/>
      <c r="C352" s="267" t="s">
        <v>682</v>
      </c>
      <c r="D352" s="267" t="s">
        <v>486</v>
      </c>
      <c r="E352" s="268" t="s">
        <v>716</v>
      </c>
      <c r="F352" s="269" t="s">
        <v>717</v>
      </c>
      <c r="G352" s="270" t="s">
        <v>586</v>
      </c>
      <c r="H352" s="271">
        <v>8</v>
      </c>
      <c r="I352" s="272"/>
      <c r="J352" s="273">
        <f>ROUND(I352*H352,2)</f>
        <v>0</v>
      </c>
      <c r="K352" s="269" t="s">
        <v>346</v>
      </c>
      <c r="L352" s="274"/>
      <c r="M352" s="275" t="s">
        <v>19</v>
      </c>
      <c r="N352" s="276" t="s">
        <v>43</v>
      </c>
      <c r="O352" s="85"/>
      <c r="P352" s="224">
        <f>O352*H352</f>
        <v>0</v>
      </c>
      <c r="Q352" s="224">
        <v>0.002</v>
      </c>
      <c r="R352" s="224">
        <f>Q352*H352</f>
        <v>0.016</v>
      </c>
      <c r="S352" s="224">
        <v>0</v>
      </c>
      <c r="T352" s="225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26" t="s">
        <v>405</v>
      </c>
      <c r="AT352" s="226" t="s">
        <v>486</v>
      </c>
      <c r="AU352" s="226" t="s">
        <v>241</v>
      </c>
      <c r="AY352" s="18" t="s">
        <v>338</v>
      </c>
      <c r="BE352" s="227">
        <f>IF(N352="základní",J352,0)</f>
        <v>0</v>
      </c>
      <c r="BF352" s="227">
        <f>IF(N352="snížená",J352,0)</f>
        <v>0</v>
      </c>
      <c r="BG352" s="227">
        <f>IF(N352="zákl. přenesená",J352,0)</f>
        <v>0</v>
      </c>
      <c r="BH352" s="227">
        <f>IF(N352="sníž. přenesená",J352,0)</f>
        <v>0</v>
      </c>
      <c r="BI352" s="227">
        <f>IF(N352="nulová",J352,0)</f>
        <v>0</v>
      </c>
      <c r="BJ352" s="18" t="s">
        <v>79</v>
      </c>
      <c r="BK352" s="227">
        <f>ROUND(I352*H352,2)</f>
        <v>0</v>
      </c>
      <c r="BL352" s="18" t="s">
        <v>231</v>
      </c>
      <c r="BM352" s="226" t="s">
        <v>1045</v>
      </c>
    </row>
    <row r="353" s="14" customFormat="1">
      <c r="A353" s="14"/>
      <c r="B353" s="244"/>
      <c r="C353" s="245"/>
      <c r="D353" s="235" t="s">
        <v>350</v>
      </c>
      <c r="E353" s="246" t="s">
        <v>19</v>
      </c>
      <c r="F353" s="247" t="s">
        <v>246</v>
      </c>
      <c r="G353" s="245"/>
      <c r="H353" s="248">
        <v>8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350</v>
      </c>
      <c r="AU353" s="254" t="s">
        <v>241</v>
      </c>
      <c r="AV353" s="14" t="s">
        <v>81</v>
      </c>
      <c r="AW353" s="14" t="s">
        <v>33</v>
      </c>
      <c r="AX353" s="14" t="s">
        <v>79</v>
      </c>
      <c r="AY353" s="254" t="s">
        <v>338</v>
      </c>
    </row>
    <row r="354" s="2" customFormat="1" ht="24.15" customHeight="1">
      <c r="A354" s="39"/>
      <c r="B354" s="40"/>
      <c r="C354" s="267" t="s">
        <v>686</v>
      </c>
      <c r="D354" s="267" t="s">
        <v>486</v>
      </c>
      <c r="E354" s="268" t="s">
        <v>767</v>
      </c>
      <c r="F354" s="269" t="s">
        <v>768</v>
      </c>
      <c r="G354" s="270" t="s">
        <v>586</v>
      </c>
      <c r="H354" s="271">
        <v>8</v>
      </c>
      <c r="I354" s="272"/>
      <c r="J354" s="273">
        <f>ROUND(I354*H354,2)</f>
        <v>0</v>
      </c>
      <c r="K354" s="269" t="s">
        <v>346</v>
      </c>
      <c r="L354" s="274"/>
      <c r="M354" s="275" t="s">
        <v>19</v>
      </c>
      <c r="N354" s="276" t="s">
        <v>43</v>
      </c>
      <c r="O354" s="85"/>
      <c r="P354" s="224">
        <f>O354*H354</f>
        <v>0</v>
      </c>
      <c r="Q354" s="224">
        <v>0.56999999999999995</v>
      </c>
      <c r="R354" s="224">
        <f>Q354*H354</f>
        <v>4.5599999999999996</v>
      </c>
      <c r="S354" s="224">
        <v>0</v>
      </c>
      <c r="T354" s="225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26" t="s">
        <v>405</v>
      </c>
      <c r="AT354" s="226" t="s">
        <v>486</v>
      </c>
      <c r="AU354" s="226" t="s">
        <v>241</v>
      </c>
      <c r="AY354" s="18" t="s">
        <v>338</v>
      </c>
      <c r="BE354" s="227">
        <f>IF(N354="základní",J354,0)</f>
        <v>0</v>
      </c>
      <c r="BF354" s="227">
        <f>IF(N354="snížená",J354,0)</f>
        <v>0</v>
      </c>
      <c r="BG354" s="227">
        <f>IF(N354="zákl. přenesená",J354,0)</f>
        <v>0</v>
      </c>
      <c r="BH354" s="227">
        <f>IF(N354="sníž. přenesená",J354,0)</f>
        <v>0</v>
      </c>
      <c r="BI354" s="227">
        <f>IF(N354="nulová",J354,0)</f>
        <v>0</v>
      </c>
      <c r="BJ354" s="18" t="s">
        <v>79</v>
      </c>
      <c r="BK354" s="227">
        <f>ROUND(I354*H354,2)</f>
        <v>0</v>
      </c>
      <c r="BL354" s="18" t="s">
        <v>231</v>
      </c>
      <c r="BM354" s="226" t="s">
        <v>1046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246</v>
      </c>
      <c r="G355" s="245"/>
      <c r="H355" s="248">
        <v>8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241</v>
      </c>
      <c r="AV355" s="14" t="s">
        <v>81</v>
      </c>
      <c r="AW355" s="14" t="s">
        <v>33</v>
      </c>
      <c r="AX355" s="14" t="s">
        <v>79</v>
      </c>
      <c r="AY355" s="254" t="s">
        <v>338</v>
      </c>
    </row>
    <row r="356" s="2" customFormat="1" ht="37.8" customHeight="1">
      <c r="A356" s="39"/>
      <c r="B356" s="40"/>
      <c r="C356" s="215" t="s">
        <v>691</v>
      </c>
      <c r="D356" s="215" t="s">
        <v>342</v>
      </c>
      <c r="E356" s="216" t="s">
        <v>771</v>
      </c>
      <c r="F356" s="217" t="s">
        <v>772</v>
      </c>
      <c r="G356" s="218" t="s">
        <v>586</v>
      </c>
      <c r="H356" s="219">
        <v>8</v>
      </c>
      <c r="I356" s="220"/>
      <c r="J356" s="221">
        <f>ROUND(I356*H356,2)</f>
        <v>0</v>
      </c>
      <c r="K356" s="217" t="s">
        <v>346</v>
      </c>
      <c r="L356" s="45"/>
      <c r="M356" s="222" t="s">
        <v>19</v>
      </c>
      <c r="N356" s="223" t="s">
        <v>43</v>
      </c>
      <c r="O356" s="85"/>
      <c r="P356" s="224">
        <f>O356*H356</f>
        <v>0</v>
      </c>
      <c r="Q356" s="224">
        <v>0.089999999999999997</v>
      </c>
      <c r="R356" s="224">
        <f>Q356*H356</f>
        <v>0.71999999999999997</v>
      </c>
      <c r="S356" s="224">
        <v>0</v>
      </c>
      <c r="T356" s="225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26" t="s">
        <v>231</v>
      </c>
      <c r="AT356" s="226" t="s">
        <v>342</v>
      </c>
      <c r="AU356" s="226" t="s">
        <v>241</v>
      </c>
      <c r="AY356" s="18" t="s">
        <v>338</v>
      </c>
      <c r="BE356" s="227">
        <f>IF(N356="základní",J356,0)</f>
        <v>0</v>
      </c>
      <c r="BF356" s="227">
        <f>IF(N356="snížená",J356,0)</f>
        <v>0</v>
      </c>
      <c r="BG356" s="227">
        <f>IF(N356="zákl. přenesená",J356,0)</f>
        <v>0</v>
      </c>
      <c r="BH356" s="227">
        <f>IF(N356="sníž. přenesená",J356,0)</f>
        <v>0</v>
      </c>
      <c r="BI356" s="227">
        <f>IF(N356="nulová",J356,0)</f>
        <v>0</v>
      </c>
      <c r="BJ356" s="18" t="s">
        <v>79</v>
      </c>
      <c r="BK356" s="227">
        <f>ROUND(I356*H356,2)</f>
        <v>0</v>
      </c>
      <c r="BL356" s="18" t="s">
        <v>231</v>
      </c>
      <c r="BM356" s="226" t="s">
        <v>1047</v>
      </c>
    </row>
    <row r="357" s="2" customFormat="1">
      <c r="A357" s="39"/>
      <c r="B357" s="40"/>
      <c r="C357" s="41"/>
      <c r="D357" s="228" t="s">
        <v>348</v>
      </c>
      <c r="E357" s="41"/>
      <c r="F357" s="229" t="s">
        <v>774</v>
      </c>
      <c r="G357" s="41"/>
      <c r="H357" s="41"/>
      <c r="I357" s="230"/>
      <c r="J357" s="41"/>
      <c r="K357" s="41"/>
      <c r="L357" s="45"/>
      <c r="M357" s="231"/>
      <c r="N357" s="232"/>
      <c r="O357" s="85"/>
      <c r="P357" s="85"/>
      <c r="Q357" s="85"/>
      <c r="R357" s="85"/>
      <c r="S357" s="85"/>
      <c r="T357" s="86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348</v>
      </c>
      <c r="AU357" s="18" t="s">
        <v>241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245</v>
      </c>
      <c r="G358" s="245"/>
      <c r="H358" s="248">
        <v>8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241</v>
      </c>
      <c r="AV358" s="14" t="s">
        <v>81</v>
      </c>
      <c r="AW358" s="14" t="s">
        <v>33</v>
      </c>
      <c r="AX358" s="14" t="s">
        <v>72</v>
      </c>
      <c r="AY358" s="254" t="s">
        <v>338</v>
      </c>
    </row>
    <row r="359" s="14" customFormat="1">
      <c r="A359" s="14"/>
      <c r="B359" s="244"/>
      <c r="C359" s="245"/>
      <c r="D359" s="235" t="s">
        <v>350</v>
      </c>
      <c r="E359" s="246" t="s">
        <v>19</v>
      </c>
      <c r="F359" s="247" t="s">
        <v>255</v>
      </c>
      <c r="G359" s="245"/>
      <c r="H359" s="248">
        <v>0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350</v>
      </c>
      <c r="AU359" s="254" t="s">
        <v>241</v>
      </c>
      <c r="AV359" s="14" t="s">
        <v>81</v>
      </c>
      <c r="AW359" s="14" t="s">
        <v>33</v>
      </c>
      <c r="AX359" s="14" t="s">
        <v>72</v>
      </c>
      <c r="AY359" s="254" t="s">
        <v>338</v>
      </c>
    </row>
    <row r="360" s="15" customFormat="1">
      <c r="A360" s="15"/>
      <c r="B360" s="255"/>
      <c r="C360" s="256"/>
      <c r="D360" s="235" t="s">
        <v>350</v>
      </c>
      <c r="E360" s="257" t="s">
        <v>246</v>
      </c>
      <c r="F360" s="258" t="s">
        <v>363</v>
      </c>
      <c r="G360" s="256"/>
      <c r="H360" s="259">
        <v>8</v>
      </c>
      <c r="I360" s="260"/>
      <c r="J360" s="256"/>
      <c r="K360" s="256"/>
      <c r="L360" s="261"/>
      <c r="M360" s="262"/>
      <c r="N360" s="263"/>
      <c r="O360" s="263"/>
      <c r="P360" s="263"/>
      <c r="Q360" s="263"/>
      <c r="R360" s="263"/>
      <c r="S360" s="263"/>
      <c r="T360" s="264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T360" s="265" t="s">
        <v>350</v>
      </c>
      <c r="AU360" s="265" t="s">
        <v>241</v>
      </c>
      <c r="AV360" s="15" t="s">
        <v>231</v>
      </c>
      <c r="AW360" s="15" t="s">
        <v>33</v>
      </c>
      <c r="AX360" s="15" t="s">
        <v>79</v>
      </c>
      <c r="AY360" s="265" t="s">
        <v>338</v>
      </c>
    </row>
    <row r="361" s="2" customFormat="1" ht="24.15" customHeight="1">
      <c r="A361" s="39"/>
      <c r="B361" s="40"/>
      <c r="C361" s="267" t="s">
        <v>697</v>
      </c>
      <c r="D361" s="267" t="s">
        <v>486</v>
      </c>
      <c r="E361" s="268" t="s">
        <v>776</v>
      </c>
      <c r="F361" s="269" t="s">
        <v>777</v>
      </c>
      <c r="G361" s="270" t="s">
        <v>586</v>
      </c>
      <c r="H361" s="271">
        <v>8</v>
      </c>
      <c r="I361" s="272"/>
      <c r="J361" s="273">
        <f>ROUND(I361*H361,2)</f>
        <v>0</v>
      </c>
      <c r="K361" s="269" t="s">
        <v>346</v>
      </c>
      <c r="L361" s="274"/>
      <c r="M361" s="275" t="s">
        <v>19</v>
      </c>
      <c r="N361" s="276" t="s">
        <v>43</v>
      </c>
      <c r="O361" s="85"/>
      <c r="P361" s="224">
        <f>O361*H361</f>
        <v>0</v>
      </c>
      <c r="Q361" s="224">
        <v>0.12</v>
      </c>
      <c r="R361" s="224">
        <f>Q361*H361</f>
        <v>0.95999999999999996</v>
      </c>
      <c r="S361" s="224">
        <v>0</v>
      </c>
      <c r="T361" s="225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26" t="s">
        <v>405</v>
      </c>
      <c r="AT361" s="226" t="s">
        <v>486</v>
      </c>
      <c r="AU361" s="226" t="s">
        <v>241</v>
      </c>
      <c r="AY361" s="18" t="s">
        <v>338</v>
      </c>
      <c r="BE361" s="227">
        <f>IF(N361="základní",J361,0)</f>
        <v>0</v>
      </c>
      <c r="BF361" s="227">
        <f>IF(N361="snížená",J361,0)</f>
        <v>0</v>
      </c>
      <c r="BG361" s="227">
        <f>IF(N361="zákl. přenesená",J361,0)</f>
        <v>0</v>
      </c>
      <c r="BH361" s="227">
        <f>IF(N361="sníž. přenesená",J361,0)</f>
        <v>0</v>
      </c>
      <c r="BI361" s="227">
        <f>IF(N361="nulová",J361,0)</f>
        <v>0</v>
      </c>
      <c r="BJ361" s="18" t="s">
        <v>79</v>
      </c>
      <c r="BK361" s="227">
        <f>ROUND(I361*H361,2)</f>
        <v>0</v>
      </c>
      <c r="BL361" s="18" t="s">
        <v>231</v>
      </c>
      <c r="BM361" s="226" t="s">
        <v>1048</v>
      </c>
    </row>
    <row r="362" s="14" customFormat="1">
      <c r="A362" s="14"/>
      <c r="B362" s="244"/>
      <c r="C362" s="245"/>
      <c r="D362" s="235" t="s">
        <v>350</v>
      </c>
      <c r="E362" s="246" t="s">
        <v>19</v>
      </c>
      <c r="F362" s="247" t="s">
        <v>246</v>
      </c>
      <c r="G362" s="245"/>
      <c r="H362" s="248">
        <v>8</v>
      </c>
      <c r="I362" s="249"/>
      <c r="J362" s="245"/>
      <c r="K362" s="245"/>
      <c r="L362" s="250"/>
      <c r="M362" s="251"/>
      <c r="N362" s="252"/>
      <c r="O362" s="252"/>
      <c r="P362" s="252"/>
      <c r="Q362" s="252"/>
      <c r="R362" s="252"/>
      <c r="S362" s="252"/>
      <c r="T362" s="253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4" t="s">
        <v>350</v>
      </c>
      <c r="AU362" s="254" t="s">
        <v>241</v>
      </c>
      <c r="AV362" s="14" t="s">
        <v>81</v>
      </c>
      <c r="AW362" s="14" t="s">
        <v>33</v>
      </c>
      <c r="AX362" s="14" t="s">
        <v>79</v>
      </c>
      <c r="AY362" s="254" t="s">
        <v>338</v>
      </c>
    </row>
    <row r="363" s="2" customFormat="1" ht="33" customHeight="1">
      <c r="A363" s="39"/>
      <c r="B363" s="40"/>
      <c r="C363" s="215" t="s">
        <v>702</v>
      </c>
      <c r="D363" s="215" t="s">
        <v>342</v>
      </c>
      <c r="E363" s="216" t="s">
        <v>780</v>
      </c>
      <c r="F363" s="217" t="s">
        <v>781</v>
      </c>
      <c r="G363" s="218" t="s">
        <v>391</v>
      </c>
      <c r="H363" s="219">
        <v>2.7000000000000002</v>
      </c>
      <c r="I363" s="220"/>
      <c r="J363" s="221">
        <f>ROUND(I363*H363,2)</f>
        <v>0</v>
      </c>
      <c r="K363" s="217" t="s">
        <v>346</v>
      </c>
      <c r="L363" s="45"/>
      <c r="M363" s="222" t="s">
        <v>19</v>
      </c>
      <c r="N363" s="223" t="s">
        <v>43</v>
      </c>
      <c r="O363" s="85"/>
      <c r="P363" s="224">
        <f>O363*H363</f>
        <v>0</v>
      </c>
      <c r="Q363" s="224">
        <v>0</v>
      </c>
      <c r="R363" s="224">
        <f>Q363*H363</f>
        <v>0</v>
      </c>
      <c r="S363" s="224">
        <v>0</v>
      </c>
      <c r="T363" s="225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26" t="s">
        <v>231</v>
      </c>
      <c r="AT363" s="226" t="s">
        <v>342</v>
      </c>
      <c r="AU363" s="226" t="s">
        <v>241</v>
      </c>
      <c r="AY363" s="18" t="s">
        <v>338</v>
      </c>
      <c r="BE363" s="227">
        <f>IF(N363="základní",J363,0)</f>
        <v>0</v>
      </c>
      <c r="BF363" s="227">
        <f>IF(N363="snížená",J363,0)</f>
        <v>0</v>
      </c>
      <c r="BG363" s="227">
        <f>IF(N363="zákl. přenesená",J363,0)</f>
        <v>0</v>
      </c>
      <c r="BH363" s="227">
        <f>IF(N363="sníž. přenesená",J363,0)</f>
        <v>0</v>
      </c>
      <c r="BI363" s="227">
        <f>IF(N363="nulová",J363,0)</f>
        <v>0</v>
      </c>
      <c r="BJ363" s="18" t="s">
        <v>79</v>
      </c>
      <c r="BK363" s="227">
        <f>ROUND(I363*H363,2)</f>
        <v>0</v>
      </c>
      <c r="BL363" s="18" t="s">
        <v>231</v>
      </c>
      <c r="BM363" s="226" t="s">
        <v>1049</v>
      </c>
    </row>
    <row r="364" s="2" customFormat="1">
      <c r="A364" s="39"/>
      <c r="B364" s="40"/>
      <c r="C364" s="41"/>
      <c r="D364" s="228" t="s">
        <v>348</v>
      </c>
      <c r="E364" s="41"/>
      <c r="F364" s="229" t="s">
        <v>783</v>
      </c>
      <c r="G364" s="41"/>
      <c r="H364" s="41"/>
      <c r="I364" s="230"/>
      <c r="J364" s="41"/>
      <c r="K364" s="41"/>
      <c r="L364" s="45"/>
      <c r="M364" s="231"/>
      <c r="N364" s="232"/>
      <c r="O364" s="85"/>
      <c r="P364" s="85"/>
      <c r="Q364" s="85"/>
      <c r="R364" s="85"/>
      <c r="S364" s="85"/>
      <c r="T364" s="86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T364" s="18" t="s">
        <v>348</v>
      </c>
      <c r="AU364" s="18" t="s">
        <v>241</v>
      </c>
    </row>
    <row r="365" s="14" customFormat="1">
      <c r="A365" s="14"/>
      <c r="B365" s="244"/>
      <c r="C365" s="245"/>
      <c r="D365" s="235" t="s">
        <v>350</v>
      </c>
      <c r="E365" s="246" t="s">
        <v>19</v>
      </c>
      <c r="F365" s="247" t="s">
        <v>784</v>
      </c>
      <c r="G365" s="245"/>
      <c r="H365" s="248">
        <v>2.7000000000000002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350</v>
      </c>
      <c r="AU365" s="254" t="s">
        <v>241</v>
      </c>
      <c r="AV365" s="14" t="s">
        <v>81</v>
      </c>
      <c r="AW365" s="14" t="s">
        <v>33</v>
      </c>
      <c r="AX365" s="14" t="s">
        <v>72</v>
      </c>
      <c r="AY365" s="254" t="s">
        <v>338</v>
      </c>
    </row>
    <row r="366" s="15" customFormat="1">
      <c r="A366" s="15"/>
      <c r="B366" s="255"/>
      <c r="C366" s="256"/>
      <c r="D366" s="235" t="s">
        <v>350</v>
      </c>
      <c r="E366" s="257" t="s">
        <v>248</v>
      </c>
      <c r="F366" s="258" t="s">
        <v>363</v>
      </c>
      <c r="G366" s="256"/>
      <c r="H366" s="259">
        <v>2.7000000000000002</v>
      </c>
      <c r="I366" s="260"/>
      <c r="J366" s="256"/>
      <c r="K366" s="256"/>
      <c r="L366" s="261"/>
      <c r="M366" s="262"/>
      <c r="N366" s="263"/>
      <c r="O366" s="263"/>
      <c r="P366" s="263"/>
      <c r="Q366" s="263"/>
      <c r="R366" s="263"/>
      <c r="S366" s="263"/>
      <c r="T366" s="264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T366" s="265" t="s">
        <v>350</v>
      </c>
      <c r="AU366" s="265" t="s">
        <v>241</v>
      </c>
      <c r="AV366" s="15" t="s">
        <v>231</v>
      </c>
      <c r="AW366" s="15" t="s">
        <v>33</v>
      </c>
      <c r="AX366" s="15" t="s">
        <v>79</v>
      </c>
      <c r="AY366" s="265" t="s">
        <v>338</v>
      </c>
    </row>
    <row r="367" s="2" customFormat="1" ht="24.15" customHeight="1">
      <c r="A367" s="39"/>
      <c r="B367" s="40"/>
      <c r="C367" s="215" t="s">
        <v>715</v>
      </c>
      <c r="D367" s="215" t="s">
        <v>342</v>
      </c>
      <c r="E367" s="216" t="s">
        <v>786</v>
      </c>
      <c r="F367" s="217" t="s">
        <v>787</v>
      </c>
      <c r="G367" s="218" t="s">
        <v>572</v>
      </c>
      <c r="H367" s="219">
        <v>221.30500000000001</v>
      </c>
      <c r="I367" s="220"/>
      <c r="J367" s="221">
        <f>ROUND(I367*H367,2)</f>
        <v>0</v>
      </c>
      <c r="K367" s="217" t="s">
        <v>346</v>
      </c>
      <c r="L367" s="45"/>
      <c r="M367" s="222" t="s">
        <v>19</v>
      </c>
      <c r="N367" s="223" t="s">
        <v>43</v>
      </c>
      <c r="O367" s="85"/>
      <c r="P367" s="224">
        <f>O367*H367</f>
        <v>0</v>
      </c>
      <c r="Q367" s="224">
        <v>9.0000000000000006E-05</v>
      </c>
      <c r="R367" s="224">
        <f>Q367*H367</f>
        <v>0.019917450000000003</v>
      </c>
      <c r="S367" s="224">
        <v>0</v>
      </c>
      <c r="T367" s="225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226" t="s">
        <v>231</v>
      </c>
      <c r="AT367" s="226" t="s">
        <v>342</v>
      </c>
      <c r="AU367" s="226" t="s">
        <v>241</v>
      </c>
      <c r="AY367" s="18" t="s">
        <v>338</v>
      </c>
      <c r="BE367" s="227">
        <f>IF(N367="základní",J367,0)</f>
        <v>0</v>
      </c>
      <c r="BF367" s="227">
        <f>IF(N367="snížená",J367,0)</f>
        <v>0</v>
      </c>
      <c r="BG367" s="227">
        <f>IF(N367="zákl. přenesená",J367,0)</f>
        <v>0</v>
      </c>
      <c r="BH367" s="227">
        <f>IF(N367="sníž. přenesená",J367,0)</f>
        <v>0</v>
      </c>
      <c r="BI367" s="227">
        <f>IF(N367="nulová",J367,0)</f>
        <v>0</v>
      </c>
      <c r="BJ367" s="18" t="s">
        <v>79</v>
      </c>
      <c r="BK367" s="227">
        <f>ROUND(I367*H367,2)</f>
        <v>0</v>
      </c>
      <c r="BL367" s="18" t="s">
        <v>231</v>
      </c>
      <c r="BM367" s="226" t="s">
        <v>1050</v>
      </c>
    </row>
    <row r="368" s="2" customFormat="1">
      <c r="A368" s="39"/>
      <c r="B368" s="40"/>
      <c r="C368" s="41"/>
      <c r="D368" s="228" t="s">
        <v>348</v>
      </c>
      <c r="E368" s="41"/>
      <c r="F368" s="229" t="s">
        <v>789</v>
      </c>
      <c r="G368" s="41"/>
      <c r="H368" s="41"/>
      <c r="I368" s="230"/>
      <c r="J368" s="41"/>
      <c r="K368" s="41"/>
      <c r="L368" s="45"/>
      <c r="M368" s="231"/>
      <c r="N368" s="232"/>
      <c r="O368" s="85"/>
      <c r="P368" s="85"/>
      <c r="Q368" s="85"/>
      <c r="R368" s="85"/>
      <c r="S368" s="85"/>
      <c r="T368" s="86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T368" s="18" t="s">
        <v>348</v>
      </c>
      <c r="AU368" s="18" t="s">
        <v>241</v>
      </c>
    </row>
    <row r="369" s="12" customFormat="1" ht="22.8" customHeight="1">
      <c r="A369" s="12"/>
      <c r="B369" s="199"/>
      <c r="C369" s="200"/>
      <c r="D369" s="201" t="s">
        <v>71</v>
      </c>
      <c r="E369" s="213" t="s">
        <v>252</v>
      </c>
      <c r="F369" s="213" t="s">
        <v>790</v>
      </c>
      <c r="G369" s="200"/>
      <c r="H369" s="200"/>
      <c r="I369" s="203"/>
      <c r="J369" s="214">
        <f>BK369</f>
        <v>0</v>
      </c>
      <c r="K369" s="200"/>
      <c r="L369" s="205"/>
      <c r="M369" s="206"/>
      <c r="N369" s="207"/>
      <c r="O369" s="207"/>
      <c r="P369" s="208">
        <f>SUM(P370:P377)</f>
        <v>0</v>
      </c>
      <c r="Q369" s="207"/>
      <c r="R369" s="208">
        <f>SUM(R370:R377)</f>
        <v>0.16400615000000002</v>
      </c>
      <c r="S369" s="207"/>
      <c r="T369" s="209">
        <f>SUM(T370:T377)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10" t="s">
        <v>79</v>
      </c>
      <c r="AT369" s="211" t="s">
        <v>71</v>
      </c>
      <c r="AU369" s="211" t="s">
        <v>79</v>
      </c>
      <c r="AY369" s="210" t="s">
        <v>338</v>
      </c>
      <c r="BK369" s="212">
        <f>SUM(BK370:BK377)</f>
        <v>0</v>
      </c>
    </row>
    <row r="370" s="2" customFormat="1" ht="37.8" customHeight="1">
      <c r="A370" s="39"/>
      <c r="B370" s="40"/>
      <c r="C370" s="215" t="s">
        <v>719</v>
      </c>
      <c r="D370" s="215" t="s">
        <v>342</v>
      </c>
      <c r="E370" s="216" t="s">
        <v>792</v>
      </c>
      <c r="F370" s="217" t="s">
        <v>793</v>
      </c>
      <c r="G370" s="218" t="s">
        <v>572</v>
      </c>
      <c r="H370" s="219">
        <v>468.589</v>
      </c>
      <c r="I370" s="220"/>
      <c r="J370" s="221">
        <f>ROUND(I370*H370,2)</f>
        <v>0</v>
      </c>
      <c r="K370" s="217" t="s">
        <v>346</v>
      </c>
      <c r="L370" s="45"/>
      <c r="M370" s="222" t="s">
        <v>19</v>
      </c>
      <c r="N370" s="223" t="s">
        <v>43</v>
      </c>
      <c r="O370" s="85"/>
      <c r="P370" s="224">
        <f>O370*H370</f>
        <v>0</v>
      </c>
      <c r="Q370" s="224">
        <v>1.0000000000000001E-05</v>
      </c>
      <c r="R370" s="224">
        <f>Q370*H370</f>
        <v>0.0046858900000000007</v>
      </c>
      <c r="S370" s="224">
        <v>0</v>
      </c>
      <c r="T370" s="225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26" t="s">
        <v>231</v>
      </c>
      <c r="AT370" s="226" t="s">
        <v>342</v>
      </c>
      <c r="AU370" s="226" t="s">
        <v>81</v>
      </c>
      <c r="AY370" s="18" t="s">
        <v>338</v>
      </c>
      <c r="BE370" s="227">
        <f>IF(N370="základní",J370,0)</f>
        <v>0</v>
      </c>
      <c r="BF370" s="227">
        <f>IF(N370="snížená",J370,0)</f>
        <v>0</v>
      </c>
      <c r="BG370" s="227">
        <f>IF(N370="zákl. přenesená",J370,0)</f>
        <v>0</v>
      </c>
      <c r="BH370" s="227">
        <f>IF(N370="sníž. přenesená",J370,0)</f>
        <v>0</v>
      </c>
      <c r="BI370" s="227">
        <f>IF(N370="nulová",J370,0)</f>
        <v>0</v>
      </c>
      <c r="BJ370" s="18" t="s">
        <v>79</v>
      </c>
      <c r="BK370" s="227">
        <f>ROUND(I370*H370,2)</f>
        <v>0</v>
      </c>
      <c r="BL370" s="18" t="s">
        <v>231</v>
      </c>
      <c r="BM370" s="226" t="s">
        <v>1051</v>
      </c>
    </row>
    <row r="371" s="2" customFormat="1">
      <c r="A371" s="39"/>
      <c r="B371" s="40"/>
      <c r="C371" s="41"/>
      <c r="D371" s="228" t="s">
        <v>348</v>
      </c>
      <c r="E371" s="41"/>
      <c r="F371" s="229" t="s">
        <v>795</v>
      </c>
      <c r="G371" s="41"/>
      <c r="H371" s="41"/>
      <c r="I371" s="230"/>
      <c r="J371" s="41"/>
      <c r="K371" s="41"/>
      <c r="L371" s="45"/>
      <c r="M371" s="231"/>
      <c r="N371" s="232"/>
      <c r="O371" s="85"/>
      <c r="P371" s="85"/>
      <c r="Q371" s="85"/>
      <c r="R371" s="85"/>
      <c r="S371" s="85"/>
      <c r="T371" s="86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348</v>
      </c>
      <c r="AU371" s="18" t="s">
        <v>81</v>
      </c>
    </row>
    <row r="372" s="2" customFormat="1" ht="55.5" customHeight="1">
      <c r="A372" s="39"/>
      <c r="B372" s="40"/>
      <c r="C372" s="215" t="s">
        <v>723</v>
      </c>
      <c r="D372" s="215" t="s">
        <v>342</v>
      </c>
      <c r="E372" s="216" t="s">
        <v>799</v>
      </c>
      <c r="F372" s="217" t="s">
        <v>800</v>
      </c>
      <c r="G372" s="218" t="s">
        <v>572</v>
      </c>
      <c r="H372" s="219">
        <v>468.589</v>
      </c>
      <c r="I372" s="220"/>
      <c r="J372" s="221">
        <f>ROUND(I372*H372,2)</f>
        <v>0</v>
      </c>
      <c r="K372" s="217" t="s">
        <v>346</v>
      </c>
      <c r="L372" s="45"/>
      <c r="M372" s="222" t="s">
        <v>19</v>
      </c>
      <c r="N372" s="223" t="s">
        <v>43</v>
      </c>
      <c r="O372" s="85"/>
      <c r="P372" s="224">
        <f>O372*H372</f>
        <v>0</v>
      </c>
      <c r="Q372" s="224">
        <v>0.00034000000000000002</v>
      </c>
      <c r="R372" s="224">
        <f>Q372*H372</f>
        <v>0.15932026000000002</v>
      </c>
      <c r="S372" s="224">
        <v>0</v>
      </c>
      <c r="T372" s="225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26" t="s">
        <v>231</v>
      </c>
      <c r="AT372" s="226" t="s">
        <v>342</v>
      </c>
      <c r="AU372" s="226" t="s">
        <v>81</v>
      </c>
      <c r="AY372" s="18" t="s">
        <v>338</v>
      </c>
      <c r="BE372" s="227">
        <f>IF(N372="základní",J372,0)</f>
        <v>0</v>
      </c>
      <c r="BF372" s="227">
        <f>IF(N372="snížená",J372,0)</f>
        <v>0</v>
      </c>
      <c r="BG372" s="227">
        <f>IF(N372="zákl. přenesená",J372,0)</f>
        <v>0</v>
      </c>
      <c r="BH372" s="227">
        <f>IF(N372="sníž. přenesená",J372,0)</f>
        <v>0</v>
      </c>
      <c r="BI372" s="227">
        <f>IF(N372="nulová",J372,0)</f>
        <v>0</v>
      </c>
      <c r="BJ372" s="18" t="s">
        <v>79</v>
      </c>
      <c r="BK372" s="227">
        <f>ROUND(I372*H372,2)</f>
        <v>0</v>
      </c>
      <c r="BL372" s="18" t="s">
        <v>231</v>
      </c>
      <c r="BM372" s="226" t="s">
        <v>1052</v>
      </c>
    </row>
    <row r="373" s="2" customFormat="1">
      <c r="A373" s="39"/>
      <c r="B373" s="40"/>
      <c r="C373" s="41"/>
      <c r="D373" s="228" t="s">
        <v>348</v>
      </c>
      <c r="E373" s="41"/>
      <c r="F373" s="229" t="s">
        <v>802</v>
      </c>
      <c r="G373" s="41"/>
      <c r="H373" s="41"/>
      <c r="I373" s="230"/>
      <c r="J373" s="41"/>
      <c r="K373" s="41"/>
      <c r="L373" s="45"/>
      <c r="M373" s="231"/>
      <c r="N373" s="232"/>
      <c r="O373" s="85"/>
      <c r="P373" s="85"/>
      <c r="Q373" s="85"/>
      <c r="R373" s="85"/>
      <c r="S373" s="85"/>
      <c r="T373" s="86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T373" s="18" t="s">
        <v>348</v>
      </c>
      <c r="AU373" s="18" t="s">
        <v>81</v>
      </c>
    </row>
    <row r="374" s="2" customFormat="1" ht="24.15" customHeight="1">
      <c r="A374" s="39"/>
      <c r="B374" s="40"/>
      <c r="C374" s="215" t="s">
        <v>728</v>
      </c>
      <c r="D374" s="215" t="s">
        <v>342</v>
      </c>
      <c r="E374" s="216" t="s">
        <v>804</v>
      </c>
      <c r="F374" s="217" t="s">
        <v>805</v>
      </c>
      <c r="G374" s="218" t="s">
        <v>572</v>
      </c>
      <c r="H374" s="219">
        <v>468.589</v>
      </c>
      <c r="I374" s="220"/>
      <c r="J374" s="221">
        <f>ROUND(I374*H374,2)</f>
        <v>0</v>
      </c>
      <c r="K374" s="217" t="s">
        <v>346</v>
      </c>
      <c r="L374" s="45"/>
      <c r="M374" s="222" t="s">
        <v>19</v>
      </c>
      <c r="N374" s="223" t="s">
        <v>43</v>
      </c>
      <c r="O374" s="85"/>
      <c r="P374" s="224">
        <f>O374*H374</f>
        <v>0</v>
      </c>
      <c r="Q374" s="224">
        <v>0</v>
      </c>
      <c r="R374" s="224">
        <f>Q374*H374</f>
        <v>0</v>
      </c>
      <c r="S374" s="224">
        <v>0</v>
      </c>
      <c r="T374" s="225">
        <f>S374*H374</f>
        <v>0</v>
      </c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R374" s="226" t="s">
        <v>231</v>
      </c>
      <c r="AT374" s="226" t="s">
        <v>342</v>
      </c>
      <c r="AU374" s="226" t="s">
        <v>81</v>
      </c>
      <c r="AY374" s="18" t="s">
        <v>338</v>
      </c>
      <c r="BE374" s="227">
        <f>IF(N374="základní",J374,0)</f>
        <v>0</v>
      </c>
      <c r="BF374" s="227">
        <f>IF(N374="snížená",J374,0)</f>
        <v>0</v>
      </c>
      <c r="BG374" s="227">
        <f>IF(N374="zákl. přenesená",J374,0)</f>
        <v>0</v>
      </c>
      <c r="BH374" s="227">
        <f>IF(N374="sníž. přenesená",J374,0)</f>
        <v>0</v>
      </c>
      <c r="BI374" s="227">
        <f>IF(N374="nulová",J374,0)</f>
        <v>0</v>
      </c>
      <c r="BJ374" s="18" t="s">
        <v>79</v>
      </c>
      <c r="BK374" s="227">
        <f>ROUND(I374*H374,2)</f>
        <v>0</v>
      </c>
      <c r="BL374" s="18" t="s">
        <v>231</v>
      </c>
      <c r="BM374" s="226" t="s">
        <v>1053</v>
      </c>
    </row>
    <row r="375" s="2" customFormat="1">
      <c r="A375" s="39"/>
      <c r="B375" s="40"/>
      <c r="C375" s="41"/>
      <c r="D375" s="228" t="s">
        <v>348</v>
      </c>
      <c r="E375" s="41"/>
      <c r="F375" s="229" t="s">
        <v>807</v>
      </c>
      <c r="G375" s="41"/>
      <c r="H375" s="41"/>
      <c r="I375" s="230"/>
      <c r="J375" s="41"/>
      <c r="K375" s="41"/>
      <c r="L375" s="45"/>
      <c r="M375" s="231"/>
      <c r="N375" s="232"/>
      <c r="O375" s="85"/>
      <c r="P375" s="85"/>
      <c r="Q375" s="85"/>
      <c r="R375" s="85"/>
      <c r="S375" s="85"/>
      <c r="T375" s="86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T375" s="18" t="s">
        <v>348</v>
      </c>
      <c r="AU375" s="18" t="s">
        <v>81</v>
      </c>
    </row>
    <row r="376" s="2" customFormat="1" ht="24.15" customHeight="1">
      <c r="A376" s="39"/>
      <c r="B376" s="40"/>
      <c r="C376" s="215" t="s">
        <v>730</v>
      </c>
      <c r="D376" s="215" t="s">
        <v>342</v>
      </c>
      <c r="E376" s="216" t="s">
        <v>809</v>
      </c>
      <c r="F376" s="217" t="s">
        <v>810</v>
      </c>
      <c r="G376" s="218" t="s">
        <v>572</v>
      </c>
      <c r="H376" s="219">
        <v>468.589</v>
      </c>
      <c r="I376" s="220"/>
      <c r="J376" s="221">
        <f>ROUND(I376*H376,2)</f>
        <v>0</v>
      </c>
      <c r="K376" s="217" t="s">
        <v>346</v>
      </c>
      <c r="L376" s="45"/>
      <c r="M376" s="222" t="s">
        <v>19</v>
      </c>
      <c r="N376" s="223" t="s">
        <v>43</v>
      </c>
      <c r="O376" s="85"/>
      <c r="P376" s="224">
        <f>O376*H376</f>
        <v>0</v>
      </c>
      <c r="Q376" s="224">
        <v>0</v>
      </c>
      <c r="R376" s="224">
        <f>Q376*H376</f>
        <v>0</v>
      </c>
      <c r="S376" s="224">
        <v>0</v>
      </c>
      <c r="T376" s="225">
        <f>S376*H376</f>
        <v>0</v>
      </c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R376" s="226" t="s">
        <v>231</v>
      </c>
      <c r="AT376" s="226" t="s">
        <v>342</v>
      </c>
      <c r="AU376" s="226" t="s">
        <v>81</v>
      </c>
      <c r="AY376" s="18" t="s">
        <v>338</v>
      </c>
      <c r="BE376" s="227">
        <f>IF(N376="základní",J376,0)</f>
        <v>0</v>
      </c>
      <c r="BF376" s="227">
        <f>IF(N376="snížená",J376,0)</f>
        <v>0</v>
      </c>
      <c r="BG376" s="227">
        <f>IF(N376="zákl. přenesená",J376,0)</f>
        <v>0</v>
      </c>
      <c r="BH376" s="227">
        <f>IF(N376="sníž. přenesená",J376,0)</f>
        <v>0</v>
      </c>
      <c r="BI376" s="227">
        <f>IF(N376="nulová",J376,0)</f>
        <v>0</v>
      </c>
      <c r="BJ376" s="18" t="s">
        <v>79</v>
      </c>
      <c r="BK376" s="227">
        <f>ROUND(I376*H376,2)</f>
        <v>0</v>
      </c>
      <c r="BL376" s="18" t="s">
        <v>231</v>
      </c>
      <c r="BM376" s="226" t="s">
        <v>1054</v>
      </c>
    </row>
    <row r="377" s="2" customFormat="1">
      <c r="A377" s="39"/>
      <c r="B377" s="40"/>
      <c r="C377" s="41"/>
      <c r="D377" s="228" t="s">
        <v>348</v>
      </c>
      <c r="E377" s="41"/>
      <c r="F377" s="229" t="s">
        <v>812</v>
      </c>
      <c r="G377" s="41"/>
      <c r="H377" s="41"/>
      <c r="I377" s="230"/>
      <c r="J377" s="41"/>
      <c r="K377" s="41"/>
      <c r="L377" s="45"/>
      <c r="M377" s="231"/>
      <c r="N377" s="232"/>
      <c r="O377" s="85"/>
      <c r="P377" s="85"/>
      <c r="Q377" s="85"/>
      <c r="R377" s="85"/>
      <c r="S377" s="85"/>
      <c r="T377" s="86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T377" s="18" t="s">
        <v>348</v>
      </c>
      <c r="AU377" s="18" t="s">
        <v>81</v>
      </c>
    </row>
    <row r="378" s="12" customFormat="1" ht="22.8" customHeight="1">
      <c r="A378" s="12"/>
      <c r="B378" s="199"/>
      <c r="C378" s="200"/>
      <c r="D378" s="201" t="s">
        <v>71</v>
      </c>
      <c r="E378" s="213" t="s">
        <v>813</v>
      </c>
      <c r="F378" s="213" t="s">
        <v>814</v>
      </c>
      <c r="G378" s="200"/>
      <c r="H378" s="200"/>
      <c r="I378" s="203"/>
      <c r="J378" s="214">
        <f>BK378</f>
        <v>0</v>
      </c>
      <c r="K378" s="200"/>
      <c r="L378" s="205"/>
      <c r="M378" s="206"/>
      <c r="N378" s="207"/>
      <c r="O378" s="207"/>
      <c r="P378" s="208">
        <f>SUM(P379:P391)</f>
        <v>0</v>
      </c>
      <c r="Q378" s="207"/>
      <c r="R378" s="208">
        <f>SUM(R379:R391)</f>
        <v>0</v>
      </c>
      <c r="S378" s="207"/>
      <c r="T378" s="209">
        <f>SUM(T379:T391)</f>
        <v>0</v>
      </c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R378" s="210" t="s">
        <v>79</v>
      </c>
      <c r="AT378" s="211" t="s">
        <v>71</v>
      </c>
      <c r="AU378" s="211" t="s">
        <v>79</v>
      </c>
      <c r="AY378" s="210" t="s">
        <v>338</v>
      </c>
      <c r="BK378" s="212">
        <f>SUM(BK379:BK391)</f>
        <v>0</v>
      </c>
    </row>
    <row r="379" s="2" customFormat="1" ht="33" customHeight="1">
      <c r="A379" s="39"/>
      <c r="B379" s="40"/>
      <c r="C379" s="215" t="s">
        <v>734</v>
      </c>
      <c r="D379" s="215" t="s">
        <v>342</v>
      </c>
      <c r="E379" s="216" t="s">
        <v>816</v>
      </c>
      <c r="F379" s="217" t="s">
        <v>817</v>
      </c>
      <c r="G379" s="218" t="s">
        <v>489</v>
      </c>
      <c r="H379" s="219">
        <v>380.24200000000002</v>
      </c>
      <c r="I379" s="220"/>
      <c r="J379" s="221">
        <f>ROUND(I379*H379,2)</f>
        <v>0</v>
      </c>
      <c r="K379" s="217" t="s">
        <v>346</v>
      </c>
      <c r="L379" s="45"/>
      <c r="M379" s="222" t="s">
        <v>19</v>
      </c>
      <c r="N379" s="223" t="s">
        <v>43</v>
      </c>
      <c r="O379" s="85"/>
      <c r="P379" s="224">
        <f>O379*H379</f>
        <v>0</v>
      </c>
      <c r="Q379" s="224">
        <v>0</v>
      </c>
      <c r="R379" s="224">
        <f>Q379*H379</f>
        <v>0</v>
      </c>
      <c r="S379" s="224">
        <v>0</v>
      </c>
      <c r="T379" s="225">
        <f>S379*H379</f>
        <v>0</v>
      </c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R379" s="226" t="s">
        <v>231</v>
      </c>
      <c r="AT379" s="226" t="s">
        <v>342</v>
      </c>
      <c r="AU379" s="226" t="s">
        <v>81</v>
      </c>
      <c r="AY379" s="18" t="s">
        <v>338</v>
      </c>
      <c r="BE379" s="227">
        <f>IF(N379="základní",J379,0)</f>
        <v>0</v>
      </c>
      <c r="BF379" s="227">
        <f>IF(N379="snížená",J379,0)</f>
        <v>0</v>
      </c>
      <c r="BG379" s="227">
        <f>IF(N379="zákl. přenesená",J379,0)</f>
        <v>0</v>
      </c>
      <c r="BH379" s="227">
        <f>IF(N379="sníž. přenesená",J379,0)</f>
        <v>0</v>
      </c>
      <c r="BI379" s="227">
        <f>IF(N379="nulová",J379,0)</f>
        <v>0</v>
      </c>
      <c r="BJ379" s="18" t="s">
        <v>79</v>
      </c>
      <c r="BK379" s="227">
        <f>ROUND(I379*H379,2)</f>
        <v>0</v>
      </c>
      <c r="BL379" s="18" t="s">
        <v>231</v>
      </c>
      <c r="BM379" s="226" t="s">
        <v>1055</v>
      </c>
    </row>
    <row r="380" s="2" customFormat="1">
      <c r="A380" s="39"/>
      <c r="B380" s="40"/>
      <c r="C380" s="41"/>
      <c r="D380" s="228" t="s">
        <v>348</v>
      </c>
      <c r="E380" s="41"/>
      <c r="F380" s="229" t="s">
        <v>819</v>
      </c>
      <c r="G380" s="41"/>
      <c r="H380" s="41"/>
      <c r="I380" s="230"/>
      <c r="J380" s="41"/>
      <c r="K380" s="41"/>
      <c r="L380" s="45"/>
      <c r="M380" s="231"/>
      <c r="N380" s="232"/>
      <c r="O380" s="85"/>
      <c r="P380" s="85"/>
      <c r="Q380" s="85"/>
      <c r="R380" s="85"/>
      <c r="S380" s="85"/>
      <c r="T380" s="86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T380" s="18" t="s">
        <v>348</v>
      </c>
      <c r="AU380" s="18" t="s">
        <v>81</v>
      </c>
    </row>
    <row r="381" s="14" customFormat="1">
      <c r="A381" s="14"/>
      <c r="B381" s="244"/>
      <c r="C381" s="245"/>
      <c r="D381" s="235" t="s">
        <v>350</v>
      </c>
      <c r="E381" s="246" t="s">
        <v>19</v>
      </c>
      <c r="F381" s="247" t="s">
        <v>1056</v>
      </c>
      <c r="G381" s="245"/>
      <c r="H381" s="248">
        <v>380.24200000000002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350</v>
      </c>
      <c r="AU381" s="254" t="s">
        <v>81</v>
      </c>
      <c r="AV381" s="14" t="s">
        <v>81</v>
      </c>
      <c r="AW381" s="14" t="s">
        <v>33</v>
      </c>
      <c r="AX381" s="14" t="s">
        <v>79</v>
      </c>
      <c r="AY381" s="254" t="s">
        <v>338</v>
      </c>
    </row>
    <row r="382" s="2" customFormat="1" ht="44.25" customHeight="1">
      <c r="A382" s="39"/>
      <c r="B382" s="40"/>
      <c r="C382" s="215" t="s">
        <v>739</v>
      </c>
      <c r="D382" s="215" t="s">
        <v>342</v>
      </c>
      <c r="E382" s="216" t="s">
        <v>822</v>
      </c>
      <c r="F382" s="217" t="s">
        <v>823</v>
      </c>
      <c r="G382" s="218" t="s">
        <v>489</v>
      </c>
      <c r="H382" s="219">
        <v>9030.7379999999994</v>
      </c>
      <c r="I382" s="220"/>
      <c r="J382" s="221">
        <f>ROUND(I382*H382,2)</f>
        <v>0</v>
      </c>
      <c r="K382" s="217" t="s">
        <v>346</v>
      </c>
      <c r="L382" s="45"/>
      <c r="M382" s="222" t="s">
        <v>19</v>
      </c>
      <c r="N382" s="223" t="s">
        <v>43</v>
      </c>
      <c r="O382" s="85"/>
      <c r="P382" s="224">
        <f>O382*H382</f>
        <v>0</v>
      </c>
      <c r="Q382" s="224">
        <v>0</v>
      </c>
      <c r="R382" s="224">
        <f>Q382*H382</f>
        <v>0</v>
      </c>
      <c r="S382" s="224">
        <v>0</v>
      </c>
      <c r="T382" s="225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26" t="s">
        <v>231</v>
      </c>
      <c r="AT382" s="226" t="s">
        <v>342</v>
      </c>
      <c r="AU382" s="226" t="s">
        <v>81</v>
      </c>
      <c r="AY382" s="18" t="s">
        <v>338</v>
      </c>
      <c r="BE382" s="227">
        <f>IF(N382="základní",J382,0)</f>
        <v>0</v>
      </c>
      <c r="BF382" s="227">
        <f>IF(N382="snížená",J382,0)</f>
        <v>0</v>
      </c>
      <c r="BG382" s="227">
        <f>IF(N382="zákl. přenesená",J382,0)</f>
        <v>0</v>
      </c>
      <c r="BH382" s="227">
        <f>IF(N382="sníž. přenesená",J382,0)</f>
        <v>0</v>
      </c>
      <c r="BI382" s="227">
        <f>IF(N382="nulová",J382,0)</f>
        <v>0</v>
      </c>
      <c r="BJ382" s="18" t="s">
        <v>79</v>
      </c>
      <c r="BK382" s="227">
        <f>ROUND(I382*H382,2)</f>
        <v>0</v>
      </c>
      <c r="BL382" s="18" t="s">
        <v>231</v>
      </c>
      <c r="BM382" s="226" t="s">
        <v>1057</v>
      </c>
    </row>
    <row r="383" s="2" customFormat="1">
      <c r="A383" s="39"/>
      <c r="B383" s="40"/>
      <c r="C383" s="41"/>
      <c r="D383" s="228" t="s">
        <v>348</v>
      </c>
      <c r="E383" s="41"/>
      <c r="F383" s="229" t="s">
        <v>825</v>
      </c>
      <c r="G383" s="41"/>
      <c r="H383" s="41"/>
      <c r="I383" s="230"/>
      <c r="J383" s="41"/>
      <c r="K383" s="41"/>
      <c r="L383" s="45"/>
      <c r="M383" s="231"/>
      <c r="N383" s="232"/>
      <c r="O383" s="85"/>
      <c r="P383" s="85"/>
      <c r="Q383" s="85"/>
      <c r="R383" s="85"/>
      <c r="S383" s="85"/>
      <c r="T383" s="86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T383" s="18" t="s">
        <v>348</v>
      </c>
      <c r="AU383" s="18" t="s">
        <v>81</v>
      </c>
    </row>
    <row r="384" s="14" customFormat="1">
      <c r="A384" s="14"/>
      <c r="B384" s="244"/>
      <c r="C384" s="245"/>
      <c r="D384" s="235" t="s">
        <v>350</v>
      </c>
      <c r="E384" s="246" t="s">
        <v>19</v>
      </c>
      <c r="F384" s="247" t="s">
        <v>1058</v>
      </c>
      <c r="G384" s="245"/>
      <c r="H384" s="248">
        <v>9030.7379999999994</v>
      </c>
      <c r="I384" s="249"/>
      <c r="J384" s="245"/>
      <c r="K384" s="245"/>
      <c r="L384" s="250"/>
      <c r="M384" s="251"/>
      <c r="N384" s="252"/>
      <c r="O384" s="252"/>
      <c r="P384" s="252"/>
      <c r="Q384" s="252"/>
      <c r="R384" s="252"/>
      <c r="S384" s="252"/>
      <c r="T384" s="253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4" t="s">
        <v>350</v>
      </c>
      <c r="AU384" s="254" t="s">
        <v>81</v>
      </c>
      <c r="AV384" s="14" t="s">
        <v>81</v>
      </c>
      <c r="AW384" s="14" t="s">
        <v>33</v>
      </c>
      <c r="AX384" s="14" t="s">
        <v>79</v>
      </c>
      <c r="AY384" s="254" t="s">
        <v>338</v>
      </c>
    </row>
    <row r="385" s="2" customFormat="1" ht="37.8" customHeight="1">
      <c r="A385" s="39"/>
      <c r="B385" s="40"/>
      <c r="C385" s="215" t="s">
        <v>741</v>
      </c>
      <c r="D385" s="215" t="s">
        <v>342</v>
      </c>
      <c r="E385" s="216" t="s">
        <v>828</v>
      </c>
      <c r="F385" s="217" t="s">
        <v>829</v>
      </c>
      <c r="G385" s="218" t="s">
        <v>489</v>
      </c>
      <c r="H385" s="219">
        <v>95.060000000000002</v>
      </c>
      <c r="I385" s="220"/>
      <c r="J385" s="221">
        <f>ROUND(I385*H385,2)</f>
        <v>0</v>
      </c>
      <c r="K385" s="217" t="s">
        <v>346</v>
      </c>
      <c r="L385" s="45"/>
      <c r="M385" s="222" t="s">
        <v>19</v>
      </c>
      <c r="N385" s="223" t="s">
        <v>43</v>
      </c>
      <c r="O385" s="85"/>
      <c r="P385" s="224">
        <f>O385*H385</f>
        <v>0</v>
      </c>
      <c r="Q385" s="224">
        <v>0</v>
      </c>
      <c r="R385" s="224">
        <f>Q385*H385</f>
        <v>0</v>
      </c>
      <c r="S385" s="224">
        <v>0</v>
      </c>
      <c r="T385" s="225">
        <f>S385*H385</f>
        <v>0</v>
      </c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R385" s="226" t="s">
        <v>231</v>
      </c>
      <c r="AT385" s="226" t="s">
        <v>342</v>
      </c>
      <c r="AU385" s="226" t="s">
        <v>81</v>
      </c>
      <c r="AY385" s="18" t="s">
        <v>338</v>
      </c>
      <c r="BE385" s="227">
        <f>IF(N385="základní",J385,0)</f>
        <v>0</v>
      </c>
      <c r="BF385" s="227">
        <f>IF(N385="snížená",J385,0)</f>
        <v>0</v>
      </c>
      <c r="BG385" s="227">
        <f>IF(N385="zákl. přenesená",J385,0)</f>
        <v>0</v>
      </c>
      <c r="BH385" s="227">
        <f>IF(N385="sníž. přenesená",J385,0)</f>
        <v>0</v>
      </c>
      <c r="BI385" s="227">
        <f>IF(N385="nulová",J385,0)</f>
        <v>0</v>
      </c>
      <c r="BJ385" s="18" t="s">
        <v>79</v>
      </c>
      <c r="BK385" s="227">
        <f>ROUND(I385*H385,2)</f>
        <v>0</v>
      </c>
      <c r="BL385" s="18" t="s">
        <v>231</v>
      </c>
      <c r="BM385" s="226" t="s">
        <v>1059</v>
      </c>
    </row>
    <row r="386" s="2" customFormat="1">
      <c r="A386" s="39"/>
      <c r="B386" s="40"/>
      <c r="C386" s="41"/>
      <c r="D386" s="228" t="s">
        <v>348</v>
      </c>
      <c r="E386" s="41"/>
      <c r="F386" s="229" t="s">
        <v>831</v>
      </c>
      <c r="G386" s="41"/>
      <c r="H386" s="41"/>
      <c r="I386" s="230"/>
      <c r="J386" s="41"/>
      <c r="K386" s="41"/>
      <c r="L386" s="45"/>
      <c r="M386" s="231"/>
      <c r="N386" s="232"/>
      <c r="O386" s="85"/>
      <c r="P386" s="85"/>
      <c r="Q386" s="85"/>
      <c r="R386" s="85"/>
      <c r="S386" s="85"/>
      <c r="T386" s="86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T386" s="18" t="s">
        <v>348</v>
      </c>
      <c r="AU386" s="18" t="s">
        <v>81</v>
      </c>
    </row>
    <row r="387" s="14" customFormat="1">
      <c r="A387" s="14"/>
      <c r="B387" s="244"/>
      <c r="C387" s="245"/>
      <c r="D387" s="235" t="s">
        <v>350</v>
      </c>
      <c r="E387" s="246" t="s">
        <v>19</v>
      </c>
      <c r="F387" s="247" t="s">
        <v>1060</v>
      </c>
      <c r="G387" s="245"/>
      <c r="H387" s="248">
        <v>95.060000000000002</v>
      </c>
      <c r="I387" s="249"/>
      <c r="J387" s="245"/>
      <c r="K387" s="245"/>
      <c r="L387" s="250"/>
      <c r="M387" s="251"/>
      <c r="N387" s="252"/>
      <c r="O387" s="252"/>
      <c r="P387" s="252"/>
      <c r="Q387" s="252"/>
      <c r="R387" s="252"/>
      <c r="S387" s="252"/>
      <c r="T387" s="253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4" t="s">
        <v>350</v>
      </c>
      <c r="AU387" s="254" t="s">
        <v>81</v>
      </c>
      <c r="AV387" s="14" t="s">
        <v>81</v>
      </c>
      <c r="AW387" s="14" t="s">
        <v>33</v>
      </c>
      <c r="AX387" s="14" t="s">
        <v>79</v>
      </c>
      <c r="AY387" s="254" t="s">
        <v>338</v>
      </c>
    </row>
    <row r="388" s="2" customFormat="1" ht="44.25" customHeight="1">
      <c r="A388" s="39"/>
      <c r="B388" s="40"/>
      <c r="C388" s="215" t="s">
        <v>745</v>
      </c>
      <c r="D388" s="215" t="s">
        <v>342</v>
      </c>
      <c r="E388" s="216" t="s">
        <v>834</v>
      </c>
      <c r="F388" s="217" t="s">
        <v>505</v>
      </c>
      <c r="G388" s="218" t="s">
        <v>489</v>
      </c>
      <c r="H388" s="219">
        <v>246.21299999999999</v>
      </c>
      <c r="I388" s="220"/>
      <c r="J388" s="221">
        <f>ROUND(I388*H388,2)</f>
        <v>0</v>
      </c>
      <c r="K388" s="217" t="s">
        <v>346</v>
      </c>
      <c r="L388" s="45"/>
      <c r="M388" s="222" t="s">
        <v>19</v>
      </c>
      <c r="N388" s="223" t="s">
        <v>43</v>
      </c>
      <c r="O388" s="85"/>
      <c r="P388" s="224">
        <f>O388*H388</f>
        <v>0</v>
      </c>
      <c r="Q388" s="224">
        <v>0</v>
      </c>
      <c r="R388" s="224">
        <f>Q388*H388</f>
        <v>0</v>
      </c>
      <c r="S388" s="224">
        <v>0</v>
      </c>
      <c r="T388" s="225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26" t="s">
        <v>231</v>
      </c>
      <c r="AT388" s="226" t="s">
        <v>342</v>
      </c>
      <c r="AU388" s="226" t="s">
        <v>81</v>
      </c>
      <c r="AY388" s="18" t="s">
        <v>338</v>
      </c>
      <c r="BE388" s="227">
        <f>IF(N388="základní",J388,0)</f>
        <v>0</v>
      </c>
      <c r="BF388" s="227">
        <f>IF(N388="snížená",J388,0)</f>
        <v>0</v>
      </c>
      <c r="BG388" s="227">
        <f>IF(N388="zákl. přenesená",J388,0)</f>
        <v>0</v>
      </c>
      <c r="BH388" s="227">
        <f>IF(N388="sníž. přenesená",J388,0)</f>
        <v>0</v>
      </c>
      <c r="BI388" s="227">
        <f>IF(N388="nulová",J388,0)</f>
        <v>0</v>
      </c>
      <c r="BJ388" s="18" t="s">
        <v>79</v>
      </c>
      <c r="BK388" s="227">
        <f>ROUND(I388*H388,2)</f>
        <v>0</v>
      </c>
      <c r="BL388" s="18" t="s">
        <v>231</v>
      </c>
      <c r="BM388" s="226" t="s">
        <v>1061</v>
      </c>
    </row>
    <row r="389" s="2" customFormat="1">
      <c r="A389" s="39"/>
      <c r="B389" s="40"/>
      <c r="C389" s="41"/>
      <c r="D389" s="228" t="s">
        <v>348</v>
      </c>
      <c r="E389" s="41"/>
      <c r="F389" s="229" t="s">
        <v>836</v>
      </c>
      <c r="G389" s="41"/>
      <c r="H389" s="41"/>
      <c r="I389" s="230"/>
      <c r="J389" s="41"/>
      <c r="K389" s="41"/>
      <c r="L389" s="45"/>
      <c r="M389" s="231"/>
      <c r="N389" s="232"/>
      <c r="O389" s="85"/>
      <c r="P389" s="85"/>
      <c r="Q389" s="85"/>
      <c r="R389" s="85"/>
      <c r="S389" s="85"/>
      <c r="T389" s="86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T389" s="18" t="s">
        <v>348</v>
      </c>
      <c r="AU389" s="18" t="s">
        <v>81</v>
      </c>
    </row>
    <row r="390" s="2" customFormat="1" ht="44.25" customHeight="1">
      <c r="A390" s="39"/>
      <c r="B390" s="40"/>
      <c r="C390" s="215" t="s">
        <v>753</v>
      </c>
      <c r="D390" s="215" t="s">
        <v>342</v>
      </c>
      <c r="E390" s="216" t="s">
        <v>838</v>
      </c>
      <c r="F390" s="217" t="s">
        <v>839</v>
      </c>
      <c r="G390" s="218" t="s">
        <v>489</v>
      </c>
      <c r="H390" s="219">
        <v>229.09</v>
      </c>
      <c r="I390" s="220"/>
      <c r="J390" s="221">
        <f>ROUND(I390*H390,2)</f>
        <v>0</v>
      </c>
      <c r="K390" s="217" t="s">
        <v>346</v>
      </c>
      <c r="L390" s="45"/>
      <c r="M390" s="222" t="s">
        <v>19</v>
      </c>
      <c r="N390" s="223" t="s">
        <v>43</v>
      </c>
      <c r="O390" s="85"/>
      <c r="P390" s="224">
        <f>O390*H390</f>
        <v>0</v>
      </c>
      <c r="Q390" s="224">
        <v>0</v>
      </c>
      <c r="R390" s="224">
        <f>Q390*H390</f>
        <v>0</v>
      </c>
      <c r="S390" s="224">
        <v>0</v>
      </c>
      <c r="T390" s="225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26" t="s">
        <v>231</v>
      </c>
      <c r="AT390" s="226" t="s">
        <v>342</v>
      </c>
      <c r="AU390" s="226" t="s">
        <v>81</v>
      </c>
      <c r="AY390" s="18" t="s">
        <v>338</v>
      </c>
      <c r="BE390" s="227">
        <f>IF(N390="základní",J390,0)</f>
        <v>0</v>
      </c>
      <c r="BF390" s="227">
        <f>IF(N390="snížená",J390,0)</f>
        <v>0</v>
      </c>
      <c r="BG390" s="227">
        <f>IF(N390="zákl. přenesená",J390,0)</f>
        <v>0</v>
      </c>
      <c r="BH390" s="227">
        <f>IF(N390="sníž. přenesená",J390,0)</f>
        <v>0</v>
      </c>
      <c r="BI390" s="227">
        <f>IF(N390="nulová",J390,0)</f>
        <v>0</v>
      </c>
      <c r="BJ390" s="18" t="s">
        <v>79</v>
      </c>
      <c r="BK390" s="227">
        <f>ROUND(I390*H390,2)</f>
        <v>0</v>
      </c>
      <c r="BL390" s="18" t="s">
        <v>231</v>
      </c>
      <c r="BM390" s="226" t="s">
        <v>1062</v>
      </c>
    </row>
    <row r="391" s="2" customFormat="1">
      <c r="A391" s="39"/>
      <c r="B391" s="40"/>
      <c r="C391" s="41"/>
      <c r="D391" s="228" t="s">
        <v>348</v>
      </c>
      <c r="E391" s="41"/>
      <c r="F391" s="229" t="s">
        <v>841</v>
      </c>
      <c r="G391" s="41"/>
      <c r="H391" s="41"/>
      <c r="I391" s="230"/>
      <c r="J391" s="41"/>
      <c r="K391" s="41"/>
      <c r="L391" s="45"/>
      <c r="M391" s="231"/>
      <c r="N391" s="232"/>
      <c r="O391" s="85"/>
      <c r="P391" s="85"/>
      <c r="Q391" s="85"/>
      <c r="R391" s="85"/>
      <c r="S391" s="85"/>
      <c r="T391" s="86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T391" s="18" t="s">
        <v>348</v>
      </c>
      <c r="AU391" s="18" t="s">
        <v>81</v>
      </c>
    </row>
    <row r="392" s="12" customFormat="1" ht="22.8" customHeight="1">
      <c r="A392" s="12"/>
      <c r="B392" s="199"/>
      <c r="C392" s="200"/>
      <c r="D392" s="201" t="s">
        <v>71</v>
      </c>
      <c r="E392" s="213" t="s">
        <v>842</v>
      </c>
      <c r="F392" s="213" t="s">
        <v>843</v>
      </c>
      <c r="G392" s="200"/>
      <c r="H392" s="200"/>
      <c r="I392" s="203"/>
      <c r="J392" s="214">
        <f>BK392</f>
        <v>0</v>
      </c>
      <c r="K392" s="200"/>
      <c r="L392" s="205"/>
      <c r="M392" s="206"/>
      <c r="N392" s="207"/>
      <c r="O392" s="207"/>
      <c r="P392" s="208">
        <f>SUM(P393:P394)</f>
        <v>0</v>
      </c>
      <c r="Q392" s="207"/>
      <c r="R392" s="208">
        <f>SUM(R393:R394)</f>
        <v>0</v>
      </c>
      <c r="S392" s="207"/>
      <c r="T392" s="209">
        <f>SUM(T393:T394)</f>
        <v>0</v>
      </c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R392" s="210" t="s">
        <v>79</v>
      </c>
      <c r="AT392" s="211" t="s">
        <v>71</v>
      </c>
      <c r="AU392" s="211" t="s">
        <v>79</v>
      </c>
      <c r="AY392" s="210" t="s">
        <v>338</v>
      </c>
      <c r="BK392" s="212">
        <f>SUM(BK393:BK394)</f>
        <v>0</v>
      </c>
    </row>
    <row r="393" s="2" customFormat="1" ht="49.05" customHeight="1">
      <c r="A393" s="39"/>
      <c r="B393" s="40"/>
      <c r="C393" s="215" t="s">
        <v>755</v>
      </c>
      <c r="D393" s="215" t="s">
        <v>342</v>
      </c>
      <c r="E393" s="216" t="s">
        <v>845</v>
      </c>
      <c r="F393" s="217" t="s">
        <v>846</v>
      </c>
      <c r="G393" s="218" t="s">
        <v>489</v>
      </c>
      <c r="H393" s="219">
        <v>515.55499999999995</v>
      </c>
      <c r="I393" s="220"/>
      <c r="J393" s="221">
        <f>ROUND(I393*H393,2)</f>
        <v>0</v>
      </c>
      <c r="K393" s="217" t="s">
        <v>346</v>
      </c>
      <c r="L393" s="45"/>
      <c r="M393" s="222" t="s">
        <v>19</v>
      </c>
      <c r="N393" s="223" t="s">
        <v>43</v>
      </c>
      <c r="O393" s="85"/>
      <c r="P393" s="224">
        <f>O393*H393</f>
        <v>0</v>
      </c>
      <c r="Q393" s="224">
        <v>0</v>
      </c>
      <c r="R393" s="224">
        <f>Q393*H393</f>
        <v>0</v>
      </c>
      <c r="S393" s="224">
        <v>0</v>
      </c>
      <c r="T393" s="225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26" t="s">
        <v>231</v>
      </c>
      <c r="AT393" s="226" t="s">
        <v>342</v>
      </c>
      <c r="AU393" s="226" t="s">
        <v>81</v>
      </c>
      <c r="AY393" s="18" t="s">
        <v>338</v>
      </c>
      <c r="BE393" s="227">
        <f>IF(N393="základní",J393,0)</f>
        <v>0</v>
      </c>
      <c r="BF393" s="227">
        <f>IF(N393="snížená",J393,0)</f>
        <v>0</v>
      </c>
      <c r="BG393" s="227">
        <f>IF(N393="zákl. přenesená",J393,0)</f>
        <v>0</v>
      </c>
      <c r="BH393" s="227">
        <f>IF(N393="sníž. přenesená",J393,0)</f>
        <v>0</v>
      </c>
      <c r="BI393" s="227">
        <f>IF(N393="nulová",J393,0)</f>
        <v>0</v>
      </c>
      <c r="BJ393" s="18" t="s">
        <v>79</v>
      </c>
      <c r="BK393" s="227">
        <f>ROUND(I393*H393,2)</f>
        <v>0</v>
      </c>
      <c r="BL393" s="18" t="s">
        <v>231</v>
      </c>
      <c r="BM393" s="226" t="s">
        <v>1063</v>
      </c>
    </row>
    <row r="394" s="2" customFormat="1">
      <c r="A394" s="39"/>
      <c r="B394" s="40"/>
      <c r="C394" s="41"/>
      <c r="D394" s="228" t="s">
        <v>348</v>
      </c>
      <c r="E394" s="41"/>
      <c r="F394" s="229" t="s">
        <v>848</v>
      </c>
      <c r="G394" s="41"/>
      <c r="H394" s="41"/>
      <c r="I394" s="230"/>
      <c r="J394" s="41"/>
      <c r="K394" s="41"/>
      <c r="L394" s="45"/>
      <c r="M394" s="288"/>
      <c r="N394" s="289"/>
      <c r="O394" s="290"/>
      <c r="P394" s="290"/>
      <c r="Q394" s="290"/>
      <c r="R394" s="290"/>
      <c r="S394" s="290"/>
      <c r="T394" s="291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T394" s="18" t="s">
        <v>348</v>
      </c>
      <c r="AU394" s="18" t="s">
        <v>81</v>
      </c>
    </row>
    <row r="395" s="2" customFormat="1" ht="6.96" customHeight="1">
      <c r="A395" s="39"/>
      <c r="B395" s="60"/>
      <c r="C395" s="61"/>
      <c r="D395" s="61"/>
      <c r="E395" s="61"/>
      <c r="F395" s="61"/>
      <c r="G395" s="61"/>
      <c r="H395" s="61"/>
      <c r="I395" s="61"/>
      <c r="J395" s="61"/>
      <c r="K395" s="61"/>
      <c r="L395" s="45"/>
      <c r="M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</row>
  </sheetData>
  <sheetProtection sheet="1" autoFilter="0" formatColumns="0" formatRows="0" objects="1" scenarios="1" spinCount="100000" saltValue="T2VtZMXHE+nhrvIUhpouC3gEOM+6N+utlljBwBxHW8dVKqr2wHPnPYa+buyQeUioWTixdq4o8Ohc087PwoapvA==" hashValue="ZHmqQ0UgTr8HScg8D/y+WCN0T5VTmnODJG4+0zaI9ggFtUsJTtqibynrf+r3xhrLTlxMw9hOJeGPcYwabfjpFQ==" algorithmName="SHA-512" password="CC35"/>
  <autoFilter ref="C103:K394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2:H92"/>
    <mergeCell ref="E94:H94"/>
    <mergeCell ref="E96:H96"/>
    <mergeCell ref="L2:V2"/>
  </mergeCells>
  <hyperlinks>
    <hyperlink ref="F109" r:id="rId1" display="https://podminky.urs.cz/item/CS_URS_2025_02/113107323"/>
    <hyperlink ref="F111" r:id="rId2" display="https://podminky.urs.cz/item/CS_URS_2025_02/113154512"/>
    <hyperlink ref="F114" r:id="rId3" display="https://podminky.urs.cz/item/CS_URS_2025_02/113154514"/>
    <hyperlink ref="F118" r:id="rId4" display="https://podminky.urs.cz/item/CS_URS_2025_02/113154517"/>
    <hyperlink ref="F125" r:id="rId5" display="https://podminky.urs.cz/item/CS_URS_2025_02/122251403"/>
    <hyperlink ref="F129" r:id="rId6" display="https://podminky.urs.cz/item/CS_URS_2025_02/131213131"/>
    <hyperlink ref="F132" r:id="rId7" display="https://podminky.urs.cz/item/CS_URS_2025_02/132254206"/>
    <hyperlink ref="F150" r:id="rId8" display="https://podminky.urs.cz/item/CS_URS_2025_02/151101102"/>
    <hyperlink ref="F152" r:id="rId9" display="https://podminky.urs.cz/item/CS_URS_2025_02/151101112"/>
    <hyperlink ref="F154" r:id="rId10" display="https://podminky.urs.cz/item/CS_URS_2025_02/151501501"/>
    <hyperlink ref="F157" r:id="rId11" display="https://podminky.urs.cz/item/CS_URS_2025_02/162551108"/>
    <hyperlink ref="F162" r:id="rId12" display="https://podminky.urs.cz/item/CS_URS_2025_02/162751117"/>
    <hyperlink ref="F164" r:id="rId13" display="https://podminky.urs.cz/item/CS_URS_2025_02/162751119"/>
    <hyperlink ref="F170" r:id="rId14" display="https://podminky.urs.cz/item/CS_URS_2025_02/171251101"/>
    <hyperlink ref="F173" r:id="rId15" display="https://podminky.urs.cz/item/CS_URS_2025_02/171251109"/>
    <hyperlink ref="F179" r:id="rId16" display="https://podminky.urs.cz/item/CS_URS_2025_02/174111101"/>
    <hyperlink ref="F181" r:id="rId17" display="https://podminky.urs.cz/item/CS_URS_2025_02/174151101"/>
    <hyperlink ref="F186" r:id="rId18" display="https://podminky.urs.cz/item/CS_URS_2025_02/175151101"/>
    <hyperlink ref="F206" r:id="rId19" display="https://podminky.urs.cz/item/CS_URS_2025_02/171201231"/>
    <hyperlink ref="F212" r:id="rId20" display="https://podminky.urs.cz/item/CS_URS_2025_02/181152302"/>
    <hyperlink ref="F219" r:id="rId21" display="https://podminky.urs.cz/item/CS_URS_2025_02/212750101"/>
    <hyperlink ref="F223" r:id="rId22" display="https://podminky.urs.cz/item/CS_URS_2025_02/212972112"/>
    <hyperlink ref="F228" r:id="rId23" display="https://podminky.urs.cz/item/CS_URS_2025_02/452112112"/>
    <hyperlink ref="F239" r:id="rId24" display="https://podminky.urs.cz/item/CS_URS_2025_02/564871016"/>
    <hyperlink ref="F242" r:id="rId25" display="https://podminky.urs.cz/item/CS_URS_2025_02/573111112"/>
    <hyperlink ref="F245" r:id="rId26" display="https://podminky.urs.cz/item/CS_URS_2025_02/565165102"/>
    <hyperlink ref="F250" r:id="rId27" display="https://podminky.urs.cz/item/CS_URS_2025_02/573211109"/>
    <hyperlink ref="F253" r:id="rId28" display="https://podminky.urs.cz/item/CS_URS_2025_02/577155012"/>
    <hyperlink ref="F256" r:id="rId29" display="https://podminky.urs.cz/item/CS_URS_2025_02/573211107"/>
    <hyperlink ref="F259" r:id="rId30" display="https://podminky.urs.cz/item/CS_URS_2025_02/577134011"/>
    <hyperlink ref="F264" r:id="rId31" display="https://podminky.urs.cz/item/CS_URS_2025_02/871360420"/>
    <hyperlink ref="F274" r:id="rId32" display="https://podminky.urs.cz/item/CS_URS_2025_02/871370420"/>
    <hyperlink ref="F285" r:id="rId33" display="https://podminky.urs.cz/item/CS_URS_2025_02/892381111"/>
    <hyperlink ref="F287" r:id="rId34" display="https://podminky.urs.cz/item/CS_URS_2025_02/894410101"/>
    <hyperlink ref="F310" r:id="rId35" display="https://podminky.urs.cz/item/CS_URS_2025_02/894410211"/>
    <hyperlink ref="F325" r:id="rId36" display="https://podminky.urs.cz/item/CS_URS_2025_02/894410212"/>
    <hyperlink ref="F336" r:id="rId37" display="https://podminky.urs.cz/item/CS_URS_2025_02/894410213"/>
    <hyperlink ref="F350" r:id="rId38" display="https://podminky.urs.cz/item/CS_URS_2025_02/894410232"/>
    <hyperlink ref="F357" r:id="rId39" display="https://podminky.urs.cz/item/CS_URS_2025_02/899104112"/>
    <hyperlink ref="F364" r:id="rId40" display="https://podminky.urs.cz/item/CS_URS_2025_02/899623151"/>
    <hyperlink ref="F368" r:id="rId41" display="https://podminky.urs.cz/item/CS_URS_2025_02/899722113"/>
    <hyperlink ref="F371" r:id="rId42" display="https://podminky.urs.cz/item/CS_URS_2025_02/919112233"/>
    <hyperlink ref="F373" r:id="rId43" display="https://podminky.urs.cz/item/CS_URS_2025_02/919122132"/>
    <hyperlink ref="F375" r:id="rId44" display="https://podminky.urs.cz/item/CS_URS_2025_02/919735111"/>
    <hyperlink ref="F377" r:id="rId45" display="https://podminky.urs.cz/item/CS_URS_2025_02/919735112"/>
    <hyperlink ref="F380" r:id="rId46" display="https://podminky.urs.cz/item/CS_URS_2025_02/997013501"/>
    <hyperlink ref="F383" r:id="rId47" display="https://podminky.urs.cz/item/CS_URS_2025_02/997013509"/>
    <hyperlink ref="F386" r:id="rId48" display="https://podminky.urs.cz/item/CS_URS_2025_02/997013511"/>
    <hyperlink ref="F389" r:id="rId49" display="https://podminky.urs.cz/item/CS_URS_2025_02/997013873"/>
    <hyperlink ref="F391" r:id="rId50" display="https://podminky.urs.cz/item/CS_URS_2025_02/997013875"/>
    <hyperlink ref="F394" r:id="rId51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2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107</v>
      </c>
      <c r="AZ2" s="139" t="s">
        <v>942</v>
      </c>
      <c r="BA2" s="139" t="s">
        <v>19</v>
      </c>
      <c r="BB2" s="139" t="s">
        <v>19</v>
      </c>
      <c r="BC2" s="139" t="s">
        <v>943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256</v>
      </c>
      <c r="BA3" s="139" t="s">
        <v>19</v>
      </c>
      <c r="BB3" s="139" t="s">
        <v>19</v>
      </c>
      <c r="BC3" s="139" t="s">
        <v>72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258</v>
      </c>
      <c r="BA4" s="139" t="s">
        <v>19</v>
      </c>
      <c r="BB4" s="139" t="s">
        <v>19</v>
      </c>
      <c r="BC4" s="139" t="s">
        <v>1064</v>
      </c>
      <c r="BD4" s="139" t="s">
        <v>81</v>
      </c>
    </row>
    <row r="5" hidden="1" s="1" customFormat="1" ht="6.96" customHeight="1">
      <c r="B5" s="21"/>
      <c r="L5" s="21"/>
      <c r="AZ5" s="139" t="s">
        <v>260</v>
      </c>
      <c r="BA5" s="139" t="s">
        <v>19</v>
      </c>
      <c r="BB5" s="139" t="s">
        <v>19</v>
      </c>
      <c r="BC5" s="139" t="s">
        <v>79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261</v>
      </c>
      <c r="BA6" s="139" t="s">
        <v>19</v>
      </c>
      <c r="BB6" s="139" t="s">
        <v>19</v>
      </c>
      <c r="BC6" s="139" t="s">
        <v>72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263</v>
      </c>
      <c r="BA7" s="139" t="s">
        <v>19</v>
      </c>
      <c r="BB7" s="139" t="s">
        <v>19</v>
      </c>
      <c r="BC7" s="139" t="s">
        <v>264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265</v>
      </c>
      <c r="BA8" s="139" t="s">
        <v>19</v>
      </c>
      <c r="BB8" s="139" t="s">
        <v>19</v>
      </c>
      <c r="BC8" s="139" t="s">
        <v>264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266</v>
      </c>
      <c r="BA9" s="139" t="s">
        <v>19</v>
      </c>
      <c r="BB9" s="139" t="s">
        <v>19</v>
      </c>
      <c r="BC9" s="139" t="s">
        <v>264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267</v>
      </c>
      <c r="BA10" s="139" t="s">
        <v>19</v>
      </c>
      <c r="BB10" s="139" t="s">
        <v>19</v>
      </c>
      <c r="BC10" s="139" t="s">
        <v>268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1065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269</v>
      </c>
      <c r="BA11" s="139" t="s">
        <v>19</v>
      </c>
      <c r="BB11" s="139" t="s">
        <v>19</v>
      </c>
      <c r="BC11" s="139" t="s">
        <v>79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270</v>
      </c>
      <c r="BA12" s="139" t="s">
        <v>19</v>
      </c>
      <c r="BB12" s="139" t="s">
        <v>19</v>
      </c>
      <c r="BC12" s="139" t="s">
        <v>1066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272</v>
      </c>
      <c r="BA13" s="139" t="s">
        <v>19</v>
      </c>
      <c r="BB13" s="139" t="s">
        <v>19</v>
      </c>
      <c r="BC13" s="139" t="s">
        <v>273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275</v>
      </c>
      <c r="BA14" s="139" t="s">
        <v>19</v>
      </c>
      <c r="BB14" s="139" t="s">
        <v>19</v>
      </c>
      <c r="BC14" s="139" t="s">
        <v>72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277</v>
      </c>
      <c r="BA15" s="139" t="s">
        <v>19</v>
      </c>
      <c r="BB15" s="139" t="s">
        <v>19</v>
      </c>
      <c r="BC15" s="139" t="s">
        <v>264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278</v>
      </c>
      <c r="BA16" s="139" t="s">
        <v>19</v>
      </c>
      <c r="BB16" s="139" t="s">
        <v>19</v>
      </c>
      <c r="BC16" s="139" t="s">
        <v>279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280</v>
      </c>
      <c r="BA17" s="139" t="s">
        <v>19</v>
      </c>
      <c r="BB17" s="139" t="s">
        <v>19</v>
      </c>
      <c r="BC17" s="139" t="s">
        <v>279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281</v>
      </c>
      <c r="BA18" s="139" t="s">
        <v>19</v>
      </c>
      <c r="BB18" s="139" t="s">
        <v>19</v>
      </c>
      <c r="BC18" s="139" t="s">
        <v>1067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284</v>
      </c>
      <c r="BA19" s="139" t="s">
        <v>19</v>
      </c>
      <c r="BB19" s="139" t="s">
        <v>19</v>
      </c>
      <c r="BC19" s="139" t="s">
        <v>72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359</v>
      </c>
      <c r="BA20" s="139" t="s">
        <v>19</v>
      </c>
      <c r="BB20" s="139" t="s">
        <v>19</v>
      </c>
      <c r="BC20" s="139" t="s">
        <v>72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361</v>
      </c>
      <c r="BA21" s="139" t="s">
        <v>19</v>
      </c>
      <c r="BB21" s="139" t="s">
        <v>19</v>
      </c>
      <c r="BC21" s="139" t="s">
        <v>1067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285</v>
      </c>
      <c r="BA22" s="139" t="s">
        <v>19</v>
      </c>
      <c r="BB22" s="139" t="s">
        <v>19</v>
      </c>
      <c r="BC22" s="139" t="s">
        <v>1064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286</v>
      </c>
      <c r="BA23" s="139" t="s">
        <v>19</v>
      </c>
      <c r="BB23" s="139" t="s">
        <v>19</v>
      </c>
      <c r="BC23" s="139" t="s">
        <v>1064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287</v>
      </c>
      <c r="BA24" s="139" t="s">
        <v>19</v>
      </c>
      <c r="BB24" s="139" t="s">
        <v>19</v>
      </c>
      <c r="BC24" s="139" t="s">
        <v>1068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289</v>
      </c>
      <c r="BA25" s="139" t="s">
        <v>19</v>
      </c>
      <c r="BB25" s="139" t="s">
        <v>19</v>
      </c>
      <c r="BC25" s="139" t="s">
        <v>405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291</v>
      </c>
      <c r="BA26" s="139" t="s">
        <v>19</v>
      </c>
      <c r="BB26" s="139" t="s">
        <v>19</v>
      </c>
      <c r="BC26" s="139" t="s">
        <v>1069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294</v>
      </c>
      <c r="BA27" s="139" t="s">
        <v>19</v>
      </c>
      <c r="BB27" s="139" t="s">
        <v>19</v>
      </c>
      <c r="BC27" s="139" t="s">
        <v>1064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296</v>
      </c>
      <c r="BA28" s="139" t="s">
        <v>19</v>
      </c>
      <c r="BB28" s="139" t="s">
        <v>19</v>
      </c>
      <c r="BC28" s="139" t="s">
        <v>1070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298</v>
      </c>
      <c r="BA29" s="153" t="s">
        <v>19</v>
      </c>
      <c r="BB29" s="153" t="s">
        <v>19</v>
      </c>
      <c r="BC29" s="153" t="s">
        <v>1071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216</v>
      </c>
      <c r="BA30" s="139" t="s">
        <v>19</v>
      </c>
      <c r="BB30" s="139" t="s">
        <v>19</v>
      </c>
      <c r="BC30" s="139" t="s">
        <v>1072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218</v>
      </c>
      <c r="BA31" s="139" t="s">
        <v>19</v>
      </c>
      <c r="BB31" s="139" t="s">
        <v>19</v>
      </c>
      <c r="BC31" s="139" t="s">
        <v>1073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ROUND(J104,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221</v>
      </c>
      <c r="BA32" s="139" t="s">
        <v>19</v>
      </c>
      <c r="BB32" s="139" t="s">
        <v>19</v>
      </c>
      <c r="BC32" s="139" t="s">
        <v>1074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223</v>
      </c>
      <c r="BA33" s="139" t="s">
        <v>19</v>
      </c>
      <c r="BB33" s="139" t="s">
        <v>19</v>
      </c>
      <c r="BC33" s="139" t="s">
        <v>1075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225</v>
      </c>
      <c r="BA34" s="139" t="s">
        <v>19</v>
      </c>
      <c r="BB34" s="139" t="s">
        <v>19</v>
      </c>
      <c r="BC34" s="139" t="s">
        <v>1076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ROUND((SUM(BE104:BE430)),  2)</f>
        <v>0</v>
      </c>
      <c r="G35" s="39"/>
      <c r="H35" s="39"/>
      <c r="I35" s="160">
        <v>0.20999999999999999</v>
      </c>
      <c r="J35" s="159">
        <f>ROUND(((SUM(BE104:BE430))*I35),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227</v>
      </c>
      <c r="BA35" s="139" t="s">
        <v>19</v>
      </c>
      <c r="BB35" s="139" t="s">
        <v>19</v>
      </c>
      <c r="BC35" s="139" t="s">
        <v>72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ROUND((SUM(BF104:BF430)),  2)</f>
        <v>0</v>
      </c>
      <c r="G36" s="39"/>
      <c r="H36" s="39"/>
      <c r="I36" s="160">
        <v>0.12</v>
      </c>
      <c r="J36" s="159">
        <f>ROUND(((SUM(BF104:BF430))*I36),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230</v>
      </c>
      <c r="BA36" s="139" t="s">
        <v>19</v>
      </c>
      <c r="BB36" s="139" t="s">
        <v>19</v>
      </c>
      <c r="BC36" s="139" t="s">
        <v>72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ROUND((SUM(BG104:BG430)),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233</v>
      </c>
      <c r="BA37" s="139" t="s">
        <v>19</v>
      </c>
      <c r="BB37" s="139" t="s">
        <v>19</v>
      </c>
      <c r="BC37" s="139" t="s">
        <v>79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ROUND((SUM(BH104:BH430)),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235</v>
      </c>
      <c r="BA38" s="139" t="s">
        <v>19</v>
      </c>
      <c r="BB38" s="139" t="s">
        <v>19</v>
      </c>
      <c r="BC38" s="139" t="s">
        <v>72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ROUND((SUM(BI104:BI430)),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238</v>
      </c>
      <c r="BA39" s="139" t="s">
        <v>19</v>
      </c>
      <c r="BB39" s="139" t="s">
        <v>19</v>
      </c>
      <c r="BC39" s="139" t="s">
        <v>72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240</v>
      </c>
      <c r="BA40" s="139" t="s">
        <v>19</v>
      </c>
      <c r="BB40" s="139" t="s">
        <v>19</v>
      </c>
      <c r="BC40" s="139" t="s">
        <v>72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242</v>
      </c>
      <c r="BA41" s="139" t="s">
        <v>19</v>
      </c>
      <c r="BB41" s="139" t="s">
        <v>19</v>
      </c>
      <c r="BC41" s="139" t="s">
        <v>79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243</v>
      </c>
      <c r="BA42" s="139" t="s">
        <v>19</v>
      </c>
      <c r="BB42" s="139" t="s">
        <v>19</v>
      </c>
      <c r="BC42" s="139" t="s">
        <v>72</v>
      </c>
      <c r="BD42" s="139" t="s">
        <v>81</v>
      </c>
    </row>
    <row r="43" hidden="1">
      <c r="AZ43" s="139" t="s">
        <v>244</v>
      </c>
      <c r="BA43" s="139" t="s">
        <v>19</v>
      </c>
      <c r="BB43" s="139" t="s">
        <v>19</v>
      </c>
      <c r="BC43" s="139" t="s">
        <v>72</v>
      </c>
      <c r="BD43" s="139" t="s">
        <v>81</v>
      </c>
    </row>
    <row r="44" hidden="1">
      <c r="AZ44" s="139" t="s">
        <v>245</v>
      </c>
      <c r="BA44" s="139" t="s">
        <v>19</v>
      </c>
      <c r="BB44" s="139" t="s">
        <v>19</v>
      </c>
      <c r="BC44" s="139" t="s">
        <v>81</v>
      </c>
      <c r="BD44" s="139" t="s">
        <v>81</v>
      </c>
    </row>
    <row r="45" hidden="1">
      <c r="AZ45" s="139" t="s">
        <v>246</v>
      </c>
      <c r="BA45" s="139" t="s">
        <v>19</v>
      </c>
      <c r="BB45" s="139" t="s">
        <v>19</v>
      </c>
      <c r="BC45" s="139" t="s">
        <v>81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248</v>
      </c>
      <c r="BA46" s="139" t="s">
        <v>19</v>
      </c>
      <c r="BB46" s="139" t="s">
        <v>19</v>
      </c>
      <c r="BC46" s="139" t="s">
        <v>1077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250</v>
      </c>
      <c r="BA47" s="139" t="s">
        <v>19</v>
      </c>
      <c r="BB47" s="139" t="s">
        <v>19</v>
      </c>
      <c r="BC47" s="139" t="s">
        <v>81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251</v>
      </c>
      <c r="BA48" s="139" t="s">
        <v>19</v>
      </c>
      <c r="BB48" s="139" t="s">
        <v>19</v>
      </c>
      <c r="BC48" s="139" t="s">
        <v>79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253</v>
      </c>
      <c r="BA49" s="139" t="s">
        <v>19</v>
      </c>
      <c r="BB49" s="139" t="s">
        <v>19</v>
      </c>
      <c r="BC49" s="139" t="s">
        <v>81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255</v>
      </c>
      <c r="BA50" s="139" t="s">
        <v>19</v>
      </c>
      <c r="BB50" s="139" t="s">
        <v>19</v>
      </c>
      <c r="BC50" s="139" t="s">
        <v>72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952</v>
      </c>
      <c r="BA51" s="139" t="s">
        <v>19</v>
      </c>
      <c r="BB51" s="139" t="s">
        <v>19</v>
      </c>
      <c r="BC51" s="139" t="s">
        <v>72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954</v>
      </c>
      <c r="BA52" s="139" t="s">
        <v>19</v>
      </c>
      <c r="BB52" s="139" t="s">
        <v>19</v>
      </c>
      <c r="BC52" s="139" t="s">
        <v>955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SO 01 - A1.1 - Splašková kanalizace A1.1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J104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J105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J106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J107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J140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J144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J170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J182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J201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J244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J250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J251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316</v>
      </c>
      <c r="E75" s="185"/>
      <c r="F75" s="185"/>
      <c r="G75" s="185"/>
      <c r="H75" s="185"/>
      <c r="I75" s="185"/>
      <c r="J75" s="186">
        <f>J260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317</v>
      </c>
      <c r="E76" s="185"/>
      <c r="F76" s="185"/>
      <c r="G76" s="185"/>
      <c r="H76" s="185"/>
      <c r="I76" s="185"/>
      <c r="J76" s="186">
        <f>J271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9.92" customHeight="1">
      <c r="A77" s="10"/>
      <c r="B77" s="183"/>
      <c r="C77" s="126"/>
      <c r="D77" s="184" t="s">
        <v>318</v>
      </c>
      <c r="E77" s="185"/>
      <c r="F77" s="185"/>
      <c r="G77" s="185"/>
      <c r="H77" s="185"/>
      <c r="I77" s="185"/>
      <c r="J77" s="186">
        <f>J295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4.88" customHeight="1">
      <c r="A78" s="10"/>
      <c r="B78" s="183"/>
      <c r="C78" s="126"/>
      <c r="D78" s="184" t="s">
        <v>961</v>
      </c>
      <c r="E78" s="185"/>
      <c r="F78" s="185"/>
      <c r="G78" s="185"/>
      <c r="H78" s="185"/>
      <c r="I78" s="185"/>
      <c r="J78" s="186">
        <f>J296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4.88" customHeight="1">
      <c r="A79" s="10"/>
      <c r="B79" s="183"/>
      <c r="C79" s="126"/>
      <c r="D79" s="184" t="s">
        <v>319</v>
      </c>
      <c r="E79" s="185"/>
      <c r="F79" s="185"/>
      <c r="G79" s="185"/>
      <c r="H79" s="185"/>
      <c r="I79" s="185"/>
      <c r="J79" s="186">
        <f>J308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320</v>
      </c>
      <c r="E80" s="185"/>
      <c r="F80" s="185"/>
      <c r="G80" s="185"/>
      <c r="H80" s="185"/>
      <c r="I80" s="185"/>
      <c r="J80" s="186">
        <f>J399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10" customFormat="1" ht="19.92" customHeight="1">
      <c r="A81" s="10"/>
      <c r="B81" s="183"/>
      <c r="C81" s="126"/>
      <c r="D81" s="184" t="s">
        <v>321</v>
      </c>
      <c r="E81" s="185"/>
      <c r="F81" s="185"/>
      <c r="G81" s="185"/>
      <c r="H81" s="185"/>
      <c r="I81" s="185"/>
      <c r="J81" s="186">
        <f>J414</f>
        <v>0</v>
      </c>
      <c r="K81" s="126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hidden="1" s="10" customFormat="1" ht="19.92" customHeight="1">
      <c r="A82" s="10"/>
      <c r="B82" s="183"/>
      <c r="C82" s="126"/>
      <c r="D82" s="184" t="s">
        <v>322</v>
      </c>
      <c r="E82" s="185"/>
      <c r="F82" s="185"/>
      <c r="G82" s="185"/>
      <c r="H82" s="185"/>
      <c r="I82" s="185"/>
      <c r="J82" s="186">
        <f>J428</f>
        <v>0</v>
      </c>
      <c r="K82" s="126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hidden="1" s="2" customFormat="1" ht="21.84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hidden="1" s="2" customFormat="1" ht="6.96" customHeight="1">
      <c r="A84" s="39"/>
      <c r="B84" s="60"/>
      <c r="C84" s="61"/>
      <c r="D84" s="61"/>
      <c r="E84" s="61"/>
      <c r="F84" s="61"/>
      <c r="G84" s="61"/>
      <c r="H84" s="61"/>
      <c r="I84" s="61"/>
      <c r="J84" s="61"/>
      <c r="K84" s="6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hidden="1"/>
    <row r="86" hidden="1"/>
    <row r="87" hidden="1"/>
    <row r="88" s="2" customFormat="1" ht="6.96" customHeight="1">
      <c r="A88" s="39"/>
      <c r="B88" s="62"/>
      <c r="C88" s="63"/>
      <c r="D88" s="63"/>
      <c r="E88" s="63"/>
      <c r="F88" s="63"/>
      <c r="G88" s="63"/>
      <c r="H88" s="63"/>
      <c r="I88" s="63"/>
      <c r="J88" s="63"/>
      <c r="K88" s="63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24.96" customHeight="1">
      <c r="A89" s="39"/>
      <c r="B89" s="40"/>
      <c r="C89" s="24" t="s">
        <v>323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16</v>
      </c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6.5" customHeight="1">
      <c r="A92" s="39"/>
      <c r="B92" s="40"/>
      <c r="C92" s="41"/>
      <c r="D92" s="41"/>
      <c r="E92" s="172" t="str">
        <f>E7</f>
        <v>Odkanalizování obce Rtyně nad Bílinou – etapa 1</v>
      </c>
      <c r="F92" s="33"/>
      <c r="G92" s="33"/>
      <c r="H92" s="33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1" customFormat="1" ht="12" customHeight="1">
      <c r="B93" s="22"/>
      <c r="C93" s="33" t="s">
        <v>229</v>
      </c>
      <c r="D93" s="23"/>
      <c r="E93" s="23"/>
      <c r="F93" s="23"/>
      <c r="G93" s="23"/>
      <c r="H93" s="23"/>
      <c r="I93" s="23"/>
      <c r="J93" s="23"/>
      <c r="K93" s="23"/>
      <c r="L93" s="21"/>
    </row>
    <row r="94" s="2" customFormat="1" ht="16.5" customHeight="1">
      <c r="A94" s="39"/>
      <c r="B94" s="40"/>
      <c r="C94" s="41"/>
      <c r="D94" s="41"/>
      <c r="E94" s="172" t="s">
        <v>232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2" customHeight="1">
      <c r="A95" s="39"/>
      <c r="B95" s="40"/>
      <c r="C95" s="33" t="s">
        <v>234</v>
      </c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6.5" customHeight="1">
      <c r="A96" s="39"/>
      <c r="B96" s="40"/>
      <c r="C96" s="41"/>
      <c r="D96" s="41"/>
      <c r="E96" s="70" t="str">
        <f>E11</f>
        <v>SO 01 - A1.1 - Splašková kanalizace A1.1</v>
      </c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2" customHeight="1">
      <c r="A98" s="39"/>
      <c r="B98" s="40"/>
      <c r="C98" s="33" t="s">
        <v>21</v>
      </c>
      <c r="D98" s="41"/>
      <c r="E98" s="41"/>
      <c r="F98" s="28" t="str">
        <f>F14</f>
        <v>Rtyně nad Bílinou</v>
      </c>
      <c r="G98" s="41"/>
      <c r="H98" s="41"/>
      <c r="I98" s="33" t="s">
        <v>23</v>
      </c>
      <c r="J98" s="73" t="str">
        <f>IF(J14="","",J14)</f>
        <v>31. 7. 2025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6.96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5.65" customHeight="1">
      <c r="A100" s="39"/>
      <c r="B100" s="40"/>
      <c r="C100" s="33" t="s">
        <v>25</v>
      </c>
      <c r="D100" s="41"/>
      <c r="E100" s="41"/>
      <c r="F100" s="28" t="str">
        <f>E17</f>
        <v xml:space="preserve">Obec Rtyně nad Bílinou </v>
      </c>
      <c r="G100" s="41"/>
      <c r="H100" s="41"/>
      <c r="I100" s="33" t="s">
        <v>31</v>
      </c>
      <c r="J100" s="37" t="str">
        <f>E23</f>
        <v xml:space="preserve">AQUECON a.s. – kancelář Praha </v>
      </c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5.15" customHeight="1">
      <c r="A101" s="39"/>
      <c r="B101" s="40"/>
      <c r="C101" s="33" t="s">
        <v>29</v>
      </c>
      <c r="D101" s="41"/>
      <c r="E101" s="41"/>
      <c r="F101" s="28" t="str">
        <f>IF(E20="","",E20)</f>
        <v>Vyplň údaj</v>
      </c>
      <c r="G101" s="41"/>
      <c r="H101" s="41"/>
      <c r="I101" s="33" t="s">
        <v>34</v>
      </c>
      <c r="J101" s="37" t="str">
        <f>E26</f>
        <v>QS-B s.r.o.</v>
      </c>
      <c r="K101" s="41"/>
      <c r="L101" s="146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10.32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146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11" customFormat="1" ht="29.28" customHeight="1">
      <c r="A103" s="188"/>
      <c r="B103" s="189"/>
      <c r="C103" s="190" t="s">
        <v>324</v>
      </c>
      <c r="D103" s="191" t="s">
        <v>57</v>
      </c>
      <c r="E103" s="191" t="s">
        <v>53</v>
      </c>
      <c r="F103" s="191" t="s">
        <v>54</v>
      </c>
      <c r="G103" s="191" t="s">
        <v>325</v>
      </c>
      <c r="H103" s="191" t="s">
        <v>326</v>
      </c>
      <c r="I103" s="191" t="s">
        <v>327</v>
      </c>
      <c r="J103" s="191" t="s">
        <v>303</v>
      </c>
      <c r="K103" s="192" t="s">
        <v>328</v>
      </c>
      <c r="L103" s="193"/>
      <c r="M103" s="93" t="s">
        <v>19</v>
      </c>
      <c r="N103" s="94" t="s">
        <v>42</v>
      </c>
      <c r="O103" s="94" t="s">
        <v>329</v>
      </c>
      <c r="P103" s="94" t="s">
        <v>330</v>
      </c>
      <c r="Q103" s="94" t="s">
        <v>331</v>
      </c>
      <c r="R103" s="94" t="s">
        <v>332</v>
      </c>
      <c r="S103" s="94" t="s">
        <v>333</v>
      </c>
      <c r="T103" s="95" t="s">
        <v>334</v>
      </c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</row>
    <row r="104" s="2" customFormat="1" ht="22.8" customHeight="1">
      <c r="A104" s="39"/>
      <c r="B104" s="40"/>
      <c r="C104" s="100" t="s">
        <v>335</v>
      </c>
      <c r="D104" s="41"/>
      <c r="E104" s="41"/>
      <c r="F104" s="41"/>
      <c r="G104" s="41"/>
      <c r="H104" s="41"/>
      <c r="I104" s="41"/>
      <c r="J104" s="194">
        <f>BK104</f>
        <v>0</v>
      </c>
      <c r="K104" s="41"/>
      <c r="L104" s="45"/>
      <c r="M104" s="96"/>
      <c r="N104" s="195"/>
      <c r="O104" s="97"/>
      <c r="P104" s="196">
        <f>P105</f>
        <v>0</v>
      </c>
      <c r="Q104" s="97"/>
      <c r="R104" s="196">
        <f>R105</f>
        <v>162.05496221999999</v>
      </c>
      <c r="S104" s="97"/>
      <c r="T104" s="197">
        <f>T105</f>
        <v>154.58729199999999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71</v>
      </c>
      <c r="AU104" s="18" t="s">
        <v>304</v>
      </c>
      <c r="BK104" s="198">
        <f>BK105</f>
        <v>0</v>
      </c>
    </row>
    <row r="105" s="12" customFormat="1" ht="25.92" customHeight="1">
      <c r="A105" s="12"/>
      <c r="B105" s="199"/>
      <c r="C105" s="200"/>
      <c r="D105" s="201" t="s">
        <v>71</v>
      </c>
      <c r="E105" s="202" t="s">
        <v>336</v>
      </c>
      <c r="F105" s="202" t="s">
        <v>337</v>
      </c>
      <c r="G105" s="200"/>
      <c r="H105" s="200"/>
      <c r="I105" s="203"/>
      <c r="J105" s="204">
        <f>BK105</f>
        <v>0</v>
      </c>
      <c r="K105" s="200"/>
      <c r="L105" s="205"/>
      <c r="M105" s="206"/>
      <c r="N105" s="207"/>
      <c r="O105" s="207"/>
      <c r="P105" s="208">
        <f>P106+P250+P260+P271+P295+P399+P414+P428</f>
        <v>0</v>
      </c>
      <c r="Q105" s="207"/>
      <c r="R105" s="208">
        <f>R106+R250+R260+R271+R295+R399+R414+R428</f>
        <v>162.05496221999999</v>
      </c>
      <c r="S105" s="207"/>
      <c r="T105" s="209">
        <f>T106+T250+T260+T271+T295+T399+T414+T428</f>
        <v>154.58729199999999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72</v>
      </c>
      <c r="AY105" s="210" t="s">
        <v>338</v>
      </c>
      <c r="BK105" s="212">
        <f>BK106+BK250+BK260+BK271+BK295+BK399+BK414+BK428</f>
        <v>0</v>
      </c>
    </row>
    <row r="106" s="12" customFormat="1" ht="22.8" customHeight="1">
      <c r="A106" s="12"/>
      <c r="B106" s="199"/>
      <c r="C106" s="200"/>
      <c r="D106" s="201" t="s">
        <v>71</v>
      </c>
      <c r="E106" s="213" t="s">
        <v>79</v>
      </c>
      <c r="F106" s="213" t="s">
        <v>339</v>
      </c>
      <c r="G106" s="200"/>
      <c r="H106" s="200"/>
      <c r="I106" s="203"/>
      <c r="J106" s="214">
        <f>BK106</f>
        <v>0</v>
      </c>
      <c r="K106" s="200"/>
      <c r="L106" s="205"/>
      <c r="M106" s="206"/>
      <c r="N106" s="207"/>
      <c r="O106" s="207"/>
      <c r="P106" s="208">
        <f>P107+P140+P144+P170+P182+P201+P244</f>
        <v>0</v>
      </c>
      <c r="Q106" s="207"/>
      <c r="R106" s="208">
        <f>R107+R140+R144+R170+R182+R201+R244</f>
        <v>144.71575016</v>
      </c>
      <c r="S106" s="207"/>
      <c r="T106" s="209">
        <f>T107+T140+T144+T170+T182+T201+T244</f>
        <v>154.58729199999999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0" t="s">
        <v>79</v>
      </c>
      <c r="AT106" s="211" t="s">
        <v>71</v>
      </c>
      <c r="AU106" s="211" t="s">
        <v>79</v>
      </c>
      <c r="AY106" s="210" t="s">
        <v>338</v>
      </c>
      <c r="BK106" s="212">
        <f>BK107+BK140+BK144+BK170+BK182+BK201+BK244</f>
        <v>0</v>
      </c>
    </row>
    <row r="107" s="12" customFormat="1" ht="20.88" customHeight="1">
      <c r="A107" s="12"/>
      <c r="B107" s="199"/>
      <c r="C107" s="200"/>
      <c r="D107" s="201" t="s">
        <v>71</v>
      </c>
      <c r="E107" s="213" t="s">
        <v>340</v>
      </c>
      <c r="F107" s="213" t="s">
        <v>341</v>
      </c>
      <c r="G107" s="200"/>
      <c r="H107" s="200"/>
      <c r="I107" s="203"/>
      <c r="J107" s="214">
        <f>BK107</f>
        <v>0</v>
      </c>
      <c r="K107" s="200"/>
      <c r="L107" s="205"/>
      <c r="M107" s="206"/>
      <c r="N107" s="207"/>
      <c r="O107" s="207"/>
      <c r="P107" s="208">
        <f>SUM(P108:P139)</f>
        <v>0</v>
      </c>
      <c r="Q107" s="207"/>
      <c r="R107" s="208">
        <f>SUM(R108:R139)</f>
        <v>0.010191760000000001</v>
      </c>
      <c r="S107" s="207"/>
      <c r="T107" s="209">
        <f>SUM(T108:T139)</f>
        <v>154.58729199999999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10" t="s">
        <v>79</v>
      </c>
      <c r="AT107" s="211" t="s">
        <v>71</v>
      </c>
      <c r="AU107" s="211" t="s">
        <v>81</v>
      </c>
      <c r="AY107" s="210" t="s">
        <v>338</v>
      </c>
      <c r="BK107" s="212">
        <f>SUM(BK108:BK139)</f>
        <v>0</v>
      </c>
    </row>
    <row r="108" s="2" customFormat="1" ht="66.75" customHeight="1">
      <c r="A108" s="39"/>
      <c r="B108" s="40"/>
      <c r="C108" s="215" t="s">
        <v>79</v>
      </c>
      <c r="D108" s="215" t="s">
        <v>342</v>
      </c>
      <c r="E108" s="216" t="s">
        <v>343</v>
      </c>
      <c r="F108" s="217" t="s">
        <v>344</v>
      </c>
      <c r="G108" s="218" t="s">
        <v>345</v>
      </c>
      <c r="H108" s="219">
        <v>181.99600000000001</v>
      </c>
      <c r="I108" s="220"/>
      <c r="J108" s="221">
        <f>ROUND(I108*H108,2)</f>
        <v>0</v>
      </c>
      <c r="K108" s="217" t="s">
        <v>346</v>
      </c>
      <c r="L108" s="45"/>
      <c r="M108" s="222" t="s">
        <v>19</v>
      </c>
      <c r="N108" s="223" t="s">
        <v>43</v>
      </c>
      <c r="O108" s="85"/>
      <c r="P108" s="224">
        <f>O108*H108</f>
        <v>0</v>
      </c>
      <c r="Q108" s="224">
        <v>0</v>
      </c>
      <c r="R108" s="224">
        <f>Q108*H108</f>
        <v>0</v>
      </c>
      <c r="S108" s="224">
        <v>0.44</v>
      </c>
      <c r="T108" s="225">
        <f>S108*H108</f>
        <v>80.078240000000008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26" t="s">
        <v>231</v>
      </c>
      <c r="AT108" s="226" t="s">
        <v>342</v>
      </c>
      <c r="AU108" s="226" t="s">
        <v>241</v>
      </c>
      <c r="AY108" s="18" t="s">
        <v>338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8" t="s">
        <v>79</v>
      </c>
      <c r="BK108" s="227">
        <f>ROUND(I108*H108,2)</f>
        <v>0</v>
      </c>
      <c r="BL108" s="18" t="s">
        <v>231</v>
      </c>
      <c r="BM108" s="226" t="s">
        <v>1078</v>
      </c>
    </row>
    <row r="109" s="2" customFormat="1">
      <c r="A109" s="39"/>
      <c r="B109" s="40"/>
      <c r="C109" s="41"/>
      <c r="D109" s="228" t="s">
        <v>348</v>
      </c>
      <c r="E109" s="41"/>
      <c r="F109" s="229" t="s">
        <v>349</v>
      </c>
      <c r="G109" s="41"/>
      <c r="H109" s="41"/>
      <c r="I109" s="230"/>
      <c r="J109" s="41"/>
      <c r="K109" s="41"/>
      <c r="L109" s="45"/>
      <c r="M109" s="231"/>
      <c r="N109" s="23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348</v>
      </c>
      <c r="AU109" s="18" t="s">
        <v>241</v>
      </c>
    </row>
    <row r="110" s="13" customFormat="1">
      <c r="A110" s="13"/>
      <c r="B110" s="233"/>
      <c r="C110" s="234"/>
      <c r="D110" s="235" t="s">
        <v>350</v>
      </c>
      <c r="E110" s="236" t="s">
        <v>19</v>
      </c>
      <c r="F110" s="237" t="s">
        <v>351</v>
      </c>
      <c r="G110" s="234"/>
      <c r="H110" s="236" t="s">
        <v>19</v>
      </c>
      <c r="I110" s="238"/>
      <c r="J110" s="234"/>
      <c r="K110" s="234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350</v>
      </c>
      <c r="AU110" s="243" t="s">
        <v>241</v>
      </c>
      <c r="AV110" s="13" t="s">
        <v>79</v>
      </c>
      <c r="AW110" s="13" t="s">
        <v>33</v>
      </c>
      <c r="AX110" s="13" t="s">
        <v>72</v>
      </c>
      <c r="AY110" s="243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260</v>
      </c>
      <c r="F111" s="247" t="s">
        <v>352</v>
      </c>
      <c r="G111" s="245"/>
      <c r="H111" s="248">
        <v>1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5" customFormat="1">
      <c r="A112" s="15"/>
      <c r="B112" s="255"/>
      <c r="C112" s="256"/>
      <c r="D112" s="235" t="s">
        <v>350</v>
      </c>
      <c r="E112" s="257" t="s">
        <v>19</v>
      </c>
      <c r="F112" s="258" t="s">
        <v>353</v>
      </c>
      <c r="G112" s="256"/>
      <c r="H112" s="259">
        <v>1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350</v>
      </c>
      <c r="AU112" s="265" t="s">
        <v>241</v>
      </c>
      <c r="AV112" s="15" t="s">
        <v>231</v>
      </c>
      <c r="AW112" s="15" t="s">
        <v>33</v>
      </c>
      <c r="AX112" s="15" t="s">
        <v>72</v>
      </c>
      <c r="AY112" s="265" t="s">
        <v>338</v>
      </c>
    </row>
    <row r="113" s="13" customFormat="1">
      <c r="A113" s="13"/>
      <c r="B113" s="233"/>
      <c r="C113" s="234"/>
      <c r="D113" s="235" t="s">
        <v>350</v>
      </c>
      <c r="E113" s="236" t="s">
        <v>19</v>
      </c>
      <c r="F113" s="237" t="s">
        <v>1079</v>
      </c>
      <c r="G113" s="234"/>
      <c r="H113" s="236" t="s">
        <v>19</v>
      </c>
      <c r="I113" s="238"/>
      <c r="J113" s="234"/>
      <c r="K113" s="234"/>
      <c r="L113" s="239"/>
      <c r="M113" s="240"/>
      <c r="N113" s="241"/>
      <c r="O113" s="241"/>
      <c r="P113" s="241"/>
      <c r="Q113" s="241"/>
      <c r="R113" s="241"/>
      <c r="S113" s="241"/>
      <c r="T113" s="242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3" t="s">
        <v>350</v>
      </c>
      <c r="AU113" s="243" t="s">
        <v>241</v>
      </c>
      <c r="AV113" s="13" t="s">
        <v>79</v>
      </c>
      <c r="AW113" s="13" t="s">
        <v>33</v>
      </c>
      <c r="AX113" s="13" t="s">
        <v>72</v>
      </c>
      <c r="AY113" s="243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261</v>
      </c>
      <c r="F114" s="247" t="s">
        <v>72</v>
      </c>
      <c r="G114" s="245"/>
      <c r="H114" s="248">
        <v>0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4" customFormat="1">
      <c r="A115" s="14"/>
      <c r="B115" s="244"/>
      <c r="C115" s="245"/>
      <c r="D115" s="235" t="s">
        <v>350</v>
      </c>
      <c r="E115" s="246" t="s">
        <v>284</v>
      </c>
      <c r="F115" s="247" t="s">
        <v>72</v>
      </c>
      <c r="G115" s="245"/>
      <c r="H115" s="248">
        <v>0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350</v>
      </c>
      <c r="AU115" s="254" t="s">
        <v>241</v>
      </c>
      <c r="AV115" s="14" t="s">
        <v>81</v>
      </c>
      <c r="AW115" s="14" t="s">
        <v>33</v>
      </c>
      <c r="AX115" s="14" t="s">
        <v>72</v>
      </c>
      <c r="AY115" s="254" t="s">
        <v>338</v>
      </c>
    </row>
    <row r="116" s="14" customFormat="1">
      <c r="A116" s="14"/>
      <c r="B116" s="244"/>
      <c r="C116" s="245"/>
      <c r="D116" s="235" t="s">
        <v>350</v>
      </c>
      <c r="E116" s="246" t="s">
        <v>285</v>
      </c>
      <c r="F116" s="247" t="s">
        <v>1064</v>
      </c>
      <c r="G116" s="245"/>
      <c r="H116" s="248">
        <v>71.652000000000001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350</v>
      </c>
      <c r="AU116" s="254" t="s">
        <v>241</v>
      </c>
      <c r="AV116" s="14" t="s">
        <v>81</v>
      </c>
      <c r="AW116" s="14" t="s">
        <v>33</v>
      </c>
      <c r="AX116" s="14" t="s">
        <v>72</v>
      </c>
      <c r="AY116" s="254" t="s">
        <v>338</v>
      </c>
    </row>
    <row r="117" s="15" customFormat="1">
      <c r="A117" s="15"/>
      <c r="B117" s="255"/>
      <c r="C117" s="256"/>
      <c r="D117" s="235" t="s">
        <v>350</v>
      </c>
      <c r="E117" s="257" t="s">
        <v>286</v>
      </c>
      <c r="F117" s="258" t="s">
        <v>353</v>
      </c>
      <c r="G117" s="256"/>
      <c r="H117" s="259">
        <v>71.652000000000001</v>
      </c>
      <c r="I117" s="260"/>
      <c r="J117" s="256"/>
      <c r="K117" s="256"/>
      <c r="L117" s="261"/>
      <c r="M117" s="262"/>
      <c r="N117" s="263"/>
      <c r="O117" s="263"/>
      <c r="P117" s="263"/>
      <c r="Q117" s="263"/>
      <c r="R117" s="263"/>
      <c r="S117" s="263"/>
      <c r="T117" s="264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T117" s="265" t="s">
        <v>350</v>
      </c>
      <c r="AU117" s="265" t="s">
        <v>241</v>
      </c>
      <c r="AV117" s="15" t="s">
        <v>231</v>
      </c>
      <c r="AW117" s="15" t="s">
        <v>33</v>
      </c>
      <c r="AX117" s="15" t="s">
        <v>72</v>
      </c>
      <c r="AY117" s="265" t="s">
        <v>338</v>
      </c>
    </row>
    <row r="118" s="13" customFormat="1">
      <c r="A118" s="13"/>
      <c r="B118" s="233"/>
      <c r="C118" s="234"/>
      <c r="D118" s="235" t="s">
        <v>350</v>
      </c>
      <c r="E118" s="236" t="s">
        <v>19</v>
      </c>
      <c r="F118" s="237" t="s">
        <v>355</v>
      </c>
      <c r="G118" s="234"/>
      <c r="H118" s="236" t="s">
        <v>19</v>
      </c>
      <c r="I118" s="238"/>
      <c r="J118" s="234"/>
      <c r="K118" s="234"/>
      <c r="L118" s="239"/>
      <c r="M118" s="240"/>
      <c r="N118" s="241"/>
      <c r="O118" s="241"/>
      <c r="P118" s="241"/>
      <c r="Q118" s="241"/>
      <c r="R118" s="241"/>
      <c r="S118" s="241"/>
      <c r="T118" s="242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3" t="s">
        <v>350</v>
      </c>
      <c r="AU118" s="243" t="s">
        <v>241</v>
      </c>
      <c r="AV118" s="13" t="s">
        <v>79</v>
      </c>
      <c r="AW118" s="13" t="s">
        <v>33</v>
      </c>
      <c r="AX118" s="13" t="s">
        <v>72</v>
      </c>
      <c r="AY118" s="243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272</v>
      </c>
      <c r="F119" s="247" t="s">
        <v>356</v>
      </c>
      <c r="G119" s="245"/>
      <c r="H119" s="248">
        <v>0.46999999999999997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278</v>
      </c>
      <c r="F120" s="247" t="s">
        <v>357</v>
      </c>
      <c r="G120" s="245"/>
      <c r="H120" s="248">
        <v>0.48999999999999999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4" customFormat="1">
      <c r="A121" s="14"/>
      <c r="B121" s="244"/>
      <c r="C121" s="245"/>
      <c r="D121" s="235" t="s">
        <v>350</v>
      </c>
      <c r="E121" s="246" t="s">
        <v>280</v>
      </c>
      <c r="F121" s="247" t="s">
        <v>357</v>
      </c>
      <c r="G121" s="245"/>
      <c r="H121" s="248">
        <v>0.48999999999999999</v>
      </c>
      <c r="I121" s="249"/>
      <c r="J121" s="245"/>
      <c r="K121" s="245"/>
      <c r="L121" s="250"/>
      <c r="M121" s="251"/>
      <c r="N121" s="252"/>
      <c r="O121" s="252"/>
      <c r="P121" s="252"/>
      <c r="Q121" s="252"/>
      <c r="R121" s="252"/>
      <c r="S121" s="252"/>
      <c r="T121" s="253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4" t="s">
        <v>350</v>
      </c>
      <c r="AU121" s="254" t="s">
        <v>241</v>
      </c>
      <c r="AV121" s="14" t="s">
        <v>81</v>
      </c>
      <c r="AW121" s="14" t="s">
        <v>33</v>
      </c>
      <c r="AX121" s="14" t="s">
        <v>72</v>
      </c>
      <c r="AY121" s="254" t="s">
        <v>338</v>
      </c>
    </row>
    <row r="122" s="15" customFormat="1">
      <c r="A122" s="15"/>
      <c r="B122" s="255"/>
      <c r="C122" s="256"/>
      <c r="D122" s="235" t="s">
        <v>350</v>
      </c>
      <c r="E122" s="257" t="s">
        <v>19</v>
      </c>
      <c r="F122" s="258" t="s">
        <v>353</v>
      </c>
      <c r="G122" s="256"/>
      <c r="H122" s="259">
        <v>1.45</v>
      </c>
      <c r="I122" s="260"/>
      <c r="J122" s="256"/>
      <c r="K122" s="256"/>
      <c r="L122" s="261"/>
      <c r="M122" s="262"/>
      <c r="N122" s="263"/>
      <c r="O122" s="263"/>
      <c r="P122" s="263"/>
      <c r="Q122" s="263"/>
      <c r="R122" s="263"/>
      <c r="S122" s="263"/>
      <c r="T122" s="264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T122" s="265" t="s">
        <v>350</v>
      </c>
      <c r="AU122" s="265" t="s">
        <v>241</v>
      </c>
      <c r="AV122" s="15" t="s">
        <v>231</v>
      </c>
      <c r="AW122" s="15" t="s">
        <v>33</v>
      </c>
      <c r="AX122" s="15" t="s">
        <v>72</v>
      </c>
      <c r="AY122" s="265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283</v>
      </c>
      <c r="F123" s="247" t="s">
        <v>358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359</v>
      </c>
      <c r="F124" s="247" t="s">
        <v>360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361</v>
      </c>
      <c r="F125" s="247" t="s">
        <v>362</v>
      </c>
      <c r="G125" s="245"/>
      <c r="H125" s="248">
        <v>181.99600000000001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281</v>
      </c>
      <c r="F126" s="258" t="s">
        <v>363</v>
      </c>
      <c r="G126" s="256"/>
      <c r="H126" s="259">
        <v>181.99600000000001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181.99600000000001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0.0018199600000000002</v>
      </c>
      <c r="S127" s="224">
        <v>0.091999999999999998</v>
      </c>
      <c r="T127" s="225">
        <f>S127*H127</f>
        <v>16.743632000000002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1080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281</v>
      </c>
      <c r="G129" s="245"/>
      <c r="H129" s="248">
        <v>181.99600000000001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172.89599999999999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0.0034579200000000002</v>
      </c>
      <c r="S130" s="224">
        <v>0.13800000000000001</v>
      </c>
      <c r="T130" s="225">
        <f>S130*H130</f>
        <v>23.859648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1081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281</v>
      </c>
      <c r="G132" s="245"/>
      <c r="H132" s="248">
        <v>181.99600000000001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1082</v>
      </c>
      <c r="G133" s="245"/>
      <c r="H133" s="248">
        <v>172.89599999999999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966</v>
      </c>
      <c r="F134" s="217" t="s">
        <v>967</v>
      </c>
      <c r="G134" s="218" t="s">
        <v>345</v>
      </c>
      <c r="H134" s="219">
        <v>163.79599999999999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3.0000000000000001E-05</v>
      </c>
      <c r="R134" s="224">
        <f>Q134*H134</f>
        <v>0.0049138799999999998</v>
      </c>
      <c r="S134" s="224">
        <v>0.20699999999999999</v>
      </c>
      <c r="T134" s="225">
        <f>S134*H134</f>
        <v>33.905771999999999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1083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969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361</v>
      </c>
      <c r="G136" s="245"/>
      <c r="H136" s="248">
        <v>181.99600000000001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359</v>
      </c>
      <c r="G137" s="245"/>
      <c r="H137" s="248">
        <v>0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72</v>
      </c>
      <c r="AY137" s="254" t="s">
        <v>338</v>
      </c>
    </row>
    <row r="138" s="15" customFormat="1">
      <c r="A138" s="15"/>
      <c r="B138" s="255"/>
      <c r="C138" s="256"/>
      <c r="D138" s="235" t="s">
        <v>350</v>
      </c>
      <c r="E138" s="257" t="s">
        <v>19</v>
      </c>
      <c r="F138" s="258" t="s">
        <v>363</v>
      </c>
      <c r="G138" s="256"/>
      <c r="H138" s="259">
        <v>181.99600000000001</v>
      </c>
      <c r="I138" s="260"/>
      <c r="J138" s="256"/>
      <c r="K138" s="256"/>
      <c r="L138" s="261"/>
      <c r="M138" s="262"/>
      <c r="N138" s="263"/>
      <c r="O138" s="263"/>
      <c r="P138" s="263"/>
      <c r="Q138" s="263"/>
      <c r="R138" s="263"/>
      <c r="S138" s="263"/>
      <c r="T138" s="264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5" t="s">
        <v>350</v>
      </c>
      <c r="AU138" s="265" t="s">
        <v>241</v>
      </c>
      <c r="AV138" s="15" t="s">
        <v>231</v>
      </c>
      <c r="AW138" s="15" t="s">
        <v>33</v>
      </c>
      <c r="AX138" s="15" t="s">
        <v>72</v>
      </c>
      <c r="AY138" s="265" t="s">
        <v>338</v>
      </c>
    </row>
    <row r="139" s="14" customFormat="1">
      <c r="A139" s="14"/>
      <c r="B139" s="244"/>
      <c r="C139" s="245"/>
      <c r="D139" s="235" t="s">
        <v>350</v>
      </c>
      <c r="E139" s="246" t="s">
        <v>19</v>
      </c>
      <c r="F139" s="247" t="s">
        <v>1084</v>
      </c>
      <c r="G139" s="245"/>
      <c r="H139" s="248">
        <v>163.79599999999999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350</v>
      </c>
      <c r="AU139" s="254" t="s">
        <v>241</v>
      </c>
      <c r="AV139" s="14" t="s">
        <v>81</v>
      </c>
      <c r="AW139" s="14" t="s">
        <v>33</v>
      </c>
      <c r="AX139" s="14" t="s">
        <v>79</v>
      </c>
      <c r="AY139" s="254" t="s">
        <v>338</v>
      </c>
    </row>
    <row r="140" s="12" customFormat="1" ht="20.88" customHeight="1">
      <c r="A140" s="12"/>
      <c r="B140" s="199"/>
      <c r="C140" s="200"/>
      <c r="D140" s="201" t="s">
        <v>71</v>
      </c>
      <c r="E140" s="213" t="s">
        <v>8</v>
      </c>
      <c r="F140" s="213" t="s">
        <v>378</v>
      </c>
      <c r="G140" s="200"/>
      <c r="H140" s="200"/>
      <c r="I140" s="203"/>
      <c r="J140" s="214">
        <f>BK140</f>
        <v>0</v>
      </c>
      <c r="K140" s="200"/>
      <c r="L140" s="205"/>
      <c r="M140" s="206"/>
      <c r="N140" s="207"/>
      <c r="O140" s="207"/>
      <c r="P140" s="208">
        <f>SUM(P141:P143)</f>
        <v>0</v>
      </c>
      <c r="Q140" s="207"/>
      <c r="R140" s="208">
        <f>SUM(R141:R143)</f>
        <v>0</v>
      </c>
      <c r="S140" s="207"/>
      <c r="T140" s="209">
        <f>SUM(T141:T143)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0" t="s">
        <v>79</v>
      </c>
      <c r="AT140" s="211" t="s">
        <v>71</v>
      </c>
      <c r="AU140" s="211" t="s">
        <v>81</v>
      </c>
      <c r="AY140" s="210" t="s">
        <v>338</v>
      </c>
      <c r="BK140" s="212">
        <f>SUM(BK141:BK143)</f>
        <v>0</v>
      </c>
    </row>
    <row r="141" s="2" customFormat="1" ht="37.8" customHeight="1">
      <c r="A141" s="39"/>
      <c r="B141" s="40"/>
      <c r="C141" s="215" t="s">
        <v>239</v>
      </c>
      <c r="D141" s="215" t="s">
        <v>342</v>
      </c>
      <c r="E141" s="216" t="s">
        <v>389</v>
      </c>
      <c r="F141" s="217" t="s">
        <v>390</v>
      </c>
      <c r="G141" s="218" t="s">
        <v>391</v>
      </c>
      <c r="H141" s="219">
        <v>185.52600000000001</v>
      </c>
      <c r="I141" s="220"/>
      <c r="J141" s="221">
        <f>ROUND(I141*H141,2)</f>
        <v>0</v>
      </c>
      <c r="K141" s="217" t="s">
        <v>346</v>
      </c>
      <c r="L141" s="45"/>
      <c r="M141" s="222" t="s">
        <v>19</v>
      </c>
      <c r="N141" s="223" t="s">
        <v>43</v>
      </c>
      <c r="O141" s="85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26" t="s">
        <v>231</v>
      </c>
      <c r="AT141" s="226" t="s">
        <v>342</v>
      </c>
      <c r="AU141" s="226" t="s">
        <v>241</v>
      </c>
      <c r="AY141" s="18" t="s">
        <v>338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8" t="s">
        <v>79</v>
      </c>
      <c r="BK141" s="227">
        <f>ROUND(I141*H141,2)</f>
        <v>0</v>
      </c>
      <c r="BL141" s="18" t="s">
        <v>231</v>
      </c>
      <c r="BM141" s="226" t="s">
        <v>1085</v>
      </c>
    </row>
    <row r="142" s="2" customFormat="1">
      <c r="A142" s="39"/>
      <c r="B142" s="40"/>
      <c r="C142" s="41"/>
      <c r="D142" s="228" t="s">
        <v>348</v>
      </c>
      <c r="E142" s="41"/>
      <c r="F142" s="229" t="s">
        <v>393</v>
      </c>
      <c r="G142" s="41"/>
      <c r="H142" s="41"/>
      <c r="I142" s="230"/>
      <c r="J142" s="41"/>
      <c r="K142" s="41"/>
      <c r="L142" s="45"/>
      <c r="M142" s="231"/>
      <c r="N142" s="232"/>
      <c r="O142" s="85"/>
      <c r="P142" s="85"/>
      <c r="Q142" s="85"/>
      <c r="R142" s="85"/>
      <c r="S142" s="85"/>
      <c r="T142" s="86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348</v>
      </c>
      <c r="AU142" s="18" t="s">
        <v>241</v>
      </c>
    </row>
    <row r="143" s="14" customFormat="1">
      <c r="A143" s="14"/>
      <c r="B143" s="244"/>
      <c r="C143" s="245"/>
      <c r="D143" s="235" t="s">
        <v>350</v>
      </c>
      <c r="E143" s="246" t="s">
        <v>19</v>
      </c>
      <c r="F143" s="247" t="s">
        <v>225</v>
      </c>
      <c r="G143" s="245"/>
      <c r="H143" s="248">
        <v>185.52600000000001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350</v>
      </c>
      <c r="AU143" s="254" t="s">
        <v>241</v>
      </c>
      <c r="AV143" s="14" t="s">
        <v>81</v>
      </c>
      <c r="AW143" s="14" t="s">
        <v>33</v>
      </c>
      <c r="AX143" s="14" t="s">
        <v>79</v>
      </c>
      <c r="AY143" s="254" t="s">
        <v>338</v>
      </c>
    </row>
    <row r="144" s="12" customFormat="1" ht="20.88" customHeight="1">
      <c r="A144" s="12"/>
      <c r="B144" s="199"/>
      <c r="C144" s="200"/>
      <c r="D144" s="201" t="s">
        <v>71</v>
      </c>
      <c r="E144" s="213" t="s">
        <v>394</v>
      </c>
      <c r="F144" s="213" t="s">
        <v>395</v>
      </c>
      <c r="G144" s="200"/>
      <c r="H144" s="200"/>
      <c r="I144" s="203"/>
      <c r="J144" s="214">
        <f>BK144</f>
        <v>0</v>
      </c>
      <c r="K144" s="200"/>
      <c r="L144" s="205"/>
      <c r="M144" s="206"/>
      <c r="N144" s="207"/>
      <c r="O144" s="207"/>
      <c r="P144" s="208">
        <f>SUM(P145:P169)</f>
        <v>0</v>
      </c>
      <c r="Q144" s="207"/>
      <c r="R144" s="208">
        <f>SUM(R145:R169)</f>
        <v>0</v>
      </c>
      <c r="S144" s="207"/>
      <c r="T144" s="209">
        <f>SUM(T145:T169)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10" t="s">
        <v>79</v>
      </c>
      <c r="AT144" s="211" t="s">
        <v>71</v>
      </c>
      <c r="AU144" s="211" t="s">
        <v>81</v>
      </c>
      <c r="AY144" s="210" t="s">
        <v>338</v>
      </c>
      <c r="BK144" s="212">
        <f>SUM(BK145:BK169)</f>
        <v>0</v>
      </c>
    </row>
    <row r="145" s="2" customFormat="1" ht="66.75" customHeight="1">
      <c r="A145" s="39"/>
      <c r="B145" s="40"/>
      <c r="C145" s="215" t="s">
        <v>236</v>
      </c>
      <c r="D145" s="215" t="s">
        <v>342</v>
      </c>
      <c r="E145" s="216" t="s">
        <v>397</v>
      </c>
      <c r="F145" s="217" t="s">
        <v>398</v>
      </c>
      <c r="G145" s="218" t="s">
        <v>391</v>
      </c>
      <c r="H145" s="219">
        <v>23.352</v>
      </c>
      <c r="I145" s="220"/>
      <c r="J145" s="221">
        <f>ROUND(I145*H145,2)</f>
        <v>0</v>
      </c>
      <c r="K145" s="217" t="s">
        <v>346</v>
      </c>
      <c r="L145" s="45"/>
      <c r="M145" s="222" t="s">
        <v>19</v>
      </c>
      <c r="N145" s="223" t="s">
        <v>43</v>
      </c>
      <c r="O145" s="85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26" t="s">
        <v>231</v>
      </c>
      <c r="AT145" s="226" t="s">
        <v>342</v>
      </c>
      <c r="AU145" s="226" t="s">
        <v>241</v>
      </c>
      <c r="AY145" s="18" t="s">
        <v>338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8" t="s">
        <v>79</v>
      </c>
      <c r="BK145" s="227">
        <f>ROUND(I145*H145,2)</f>
        <v>0</v>
      </c>
      <c r="BL145" s="18" t="s">
        <v>231</v>
      </c>
      <c r="BM145" s="226" t="s">
        <v>1086</v>
      </c>
    </row>
    <row r="146" s="2" customFormat="1">
      <c r="A146" s="39"/>
      <c r="B146" s="40"/>
      <c r="C146" s="41"/>
      <c r="D146" s="228" t="s">
        <v>348</v>
      </c>
      <c r="E146" s="41"/>
      <c r="F146" s="229" t="s">
        <v>400</v>
      </c>
      <c r="G146" s="41"/>
      <c r="H146" s="41"/>
      <c r="I146" s="230"/>
      <c r="J146" s="41"/>
      <c r="K146" s="41"/>
      <c r="L146" s="45"/>
      <c r="M146" s="231"/>
      <c r="N146" s="232"/>
      <c r="O146" s="85"/>
      <c r="P146" s="85"/>
      <c r="Q146" s="85"/>
      <c r="R146" s="85"/>
      <c r="S146" s="85"/>
      <c r="T146" s="86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348</v>
      </c>
      <c r="AU146" s="18" t="s">
        <v>241</v>
      </c>
    </row>
    <row r="147" s="2" customFormat="1">
      <c r="A147" s="39"/>
      <c r="B147" s="40"/>
      <c r="C147" s="41"/>
      <c r="D147" s="235" t="s">
        <v>401</v>
      </c>
      <c r="E147" s="41"/>
      <c r="F147" s="266" t="s">
        <v>402</v>
      </c>
      <c r="G147" s="41"/>
      <c r="H147" s="41"/>
      <c r="I147" s="230"/>
      <c r="J147" s="41"/>
      <c r="K147" s="41"/>
      <c r="L147" s="45"/>
      <c r="M147" s="231"/>
      <c r="N147" s="232"/>
      <c r="O147" s="85"/>
      <c r="P147" s="85"/>
      <c r="Q147" s="85"/>
      <c r="R147" s="85"/>
      <c r="S147" s="85"/>
      <c r="T147" s="86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401</v>
      </c>
      <c r="AU147" s="18" t="s">
        <v>241</v>
      </c>
    </row>
    <row r="148" s="13" customFormat="1">
      <c r="A148" s="13"/>
      <c r="B148" s="233"/>
      <c r="C148" s="234"/>
      <c r="D148" s="235" t="s">
        <v>350</v>
      </c>
      <c r="E148" s="236" t="s">
        <v>19</v>
      </c>
      <c r="F148" s="237" t="s">
        <v>403</v>
      </c>
      <c r="G148" s="234"/>
      <c r="H148" s="236" t="s">
        <v>19</v>
      </c>
      <c r="I148" s="238"/>
      <c r="J148" s="234"/>
      <c r="K148" s="234"/>
      <c r="L148" s="239"/>
      <c r="M148" s="240"/>
      <c r="N148" s="241"/>
      <c r="O148" s="241"/>
      <c r="P148" s="241"/>
      <c r="Q148" s="241"/>
      <c r="R148" s="241"/>
      <c r="S148" s="241"/>
      <c r="T148" s="24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3" t="s">
        <v>350</v>
      </c>
      <c r="AU148" s="243" t="s">
        <v>241</v>
      </c>
      <c r="AV148" s="13" t="s">
        <v>79</v>
      </c>
      <c r="AW148" s="13" t="s">
        <v>33</v>
      </c>
      <c r="AX148" s="13" t="s">
        <v>72</v>
      </c>
      <c r="AY148" s="243" t="s">
        <v>338</v>
      </c>
    </row>
    <row r="149" s="14" customFormat="1">
      <c r="A149" s="14"/>
      <c r="B149" s="244"/>
      <c r="C149" s="245"/>
      <c r="D149" s="235" t="s">
        <v>350</v>
      </c>
      <c r="E149" s="246" t="s">
        <v>289</v>
      </c>
      <c r="F149" s="247" t="s">
        <v>405</v>
      </c>
      <c r="G149" s="245"/>
      <c r="H149" s="248">
        <v>8</v>
      </c>
      <c r="I149" s="249"/>
      <c r="J149" s="245"/>
      <c r="K149" s="245"/>
      <c r="L149" s="250"/>
      <c r="M149" s="251"/>
      <c r="N149" s="252"/>
      <c r="O149" s="252"/>
      <c r="P149" s="252"/>
      <c r="Q149" s="252"/>
      <c r="R149" s="252"/>
      <c r="S149" s="252"/>
      <c r="T149" s="253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4" t="s">
        <v>350</v>
      </c>
      <c r="AU149" s="254" t="s">
        <v>241</v>
      </c>
      <c r="AV149" s="14" t="s">
        <v>81</v>
      </c>
      <c r="AW149" s="14" t="s">
        <v>33</v>
      </c>
      <c r="AX149" s="14" t="s">
        <v>72</v>
      </c>
      <c r="AY149" s="254" t="s">
        <v>338</v>
      </c>
    </row>
    <row r="150" s="15" customFormat="1">
      <c r="A150" s="15"/>
      <c r="B150" s="255"/>
      <c r="C150" s="256"/>
      <c r="D150" s="235" t="s">
        <v>350</v>
      </c>
      <c r="E150" s="257" t="s">
        <v>19</v>
      </c>
      <c r="F150" s="258" t="s">
        <v>363</v>
      </c>
      <c r="G150" s="256"/>
      <c r="H150" s="259">
        <v>8</v>
      </c>
      <c r="I150" s="260"/>
      <c r="J150" s="256"/>
      <c r="K150" s="256"/>
      <c r="L150" s="261"/>
      <c r="M150" s="262"/>
      <c r="N150" s="263"/>
      <c r="O150" s="263"/>
      <c r="P150" s="263"/>
      <c r="Q150" s="263"/>
      <c r="R150" s="263"/>
      <c r="S150" s="263"/>
      <c r="T150" s="264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5" t="s">
        <v>350</v>
      </c>
      <c r="AU150" s="265" t="s">
        <v>241</v>
      </c>
      <c r="AV150" s="15" t="s">
        <v>231</v>
      </c>
      <c r="AW150" s="15" t="s">
        <v>33</v>
      </c>
      <c r="AX150" s="15" t="s">
        <v>72</v>
      </c>
      <c r="AY150" s="265" t="s">
        <v>338</v>
      </c>
    </row>
    <row r="151" s="14" customFormat="1">
      <c r="A151" s="14"/>
      <c r="B151" s="244"/>
      <c r="C151" s="245"/>
      <c r="D151" s="235" t="s">
        <v>350</v>
      </c>
      <c r="E151" s="246" t="s">
        <v>19</v>
      </c>
      <c r="F151" s="247" t="s">
        <v>404</v>
      </c>
      <c r="G151" s="245"/>
      <c r="H151" s="248">
        <v>23.352</v>
      </c>
      <c r="I151" s="249"/>
      <c r="J151" s="245"/>
      <c r="K151" s="245"/>
      <c r="L151" s="250"/>
      <c r="M151" s="251"/>
      <c r="N151" s="252"/>
      <c r="O151" s="252"/>
      <c r="P151" s="252"/>
      <c r="Q151" s="252"/>
      <c r="R151" s="252"/>
      <c r="S151" s="252"/>
      <c r="T151" s="253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4" t="s">
        <v>350</v>
      </c>
      <c r="AU151" s="254" t="s">
        <v>241</v>
      </c>
      <c r="AV151" s="14" t="s">
        <v>81</v>
      </c>
      <c r="AW151" s="14" t="s">
        <v>33</v>
      </c>
      <c r="AX151" s="14" t="s">
        <v>72</v>
      </c>
      <c r="AY151" s="254" t="s">
        <v>338</v>
      </c>
    </row>
    <row r="152" s="15" customFormat="1">
      <c r="A152" s="15"/>
      <c r="B152" s="255"/>
      <c r="C152" s="256"/>
      <c r="D152" s="235" t="s">
        <v>350</v>
      </c>
      <c r="E152" s="257" t="s">
        <v>291</v>
      </c>
      <c r="F152" s="258" t="s">
        <v>363</v>
      </c>
      <c r="G152" s="256"/>
      <c r="H152" s="259">
        <v>23.352</v>
      </c>
      <c r="I152" s="260"/>
      <c r="J152" s="256"/>
      <c r="K152" s="256"/>
      <c r="L152" s="261"/>
      <c r="M152" s="262"/>
      <c r="N152" s="263"/>
      <c r="O152" s="263"/>
      <c r="P152" s="263"/>
      <c r="Q152" s="263"/>
      <c r="R152" s="263"/>
      <c r="S152" s="263"/>
      <c r="T152" s="264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65" t="s">
        <v>350</v>
      </c>
      <c r="AU152" s="265" t="s">
        <v>241</v>
      </c>
      <c r="AV152" s="15" t="s">
        <v>231</v>
      </c>
      <c r="AW152" s="15" t="s">
        <v>33</v>
      </c>
      <c r="AX152" s="15" t="s">
        <v>79</v>
      </c>
      <c r="AY152" s="265" t="s">
        <v>338</v>
      </c>
    </row>
    <row r="153" s="2" customFormat="1" ht="55.5" customHeight="1">
      <c r="A153" s="39"/>
      <c r="B153" s="40"/>
      <c r="C153" s="215" t="s">
        <v>396</v>
      </c>
      <c r="D153" s="215" t="s">
        <v>342</v>
      </c>
      <c r="E153" s="216" t="s">
        <v>406</v>
      </c>
      <c r="F153" s="217" t="s">
        <v>407</v>
      </c>
      <c r="G153" s="218" t="s">
        <v>391</v>
      </c>
      <c r="H153" s="219">
        <v>268.02600000000001</v>
      </c>
      <c r="I153" s="220"/>
      <c r="J153" s="221">
        <f>ROUND(I153*H153,2)</f>
        <v>0</v>
      </c>
      <c r="K153" s="217" t="s">
        <v>346</v>
      </c>
      <c r="L153" s="45"/>
      <c r="M153" s="222" t="s">
        <v>19</v>
      </c>
      <c r="N153" s="223" t="s">
        <v>43</v>
      </c>
      <c r="O153" s="85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26" t="s">
        <v>231</v>
      </c>
      <c r="AT153" s="226" t="s">
        <v>342</v>
      </c>
      <c r="AU153" s="226" t="s">
        <v>241</v>
      </c>
      <c r="AY153" s="18" t="s">
        <v>338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8" t="s">
        <v>79</v>
      </c>
      <c r="BK153" s="227">
        <f>ROUND(I153*H153,2)</f>
        <v>0</v>
      </c>
      <c r="BL153" s="18" t="s">
        <v>231</v>
      </c>
      <c r="BM153" s="226" t="s">
        <v>1087</v>
      </c>
    </row>
    <row r="154" s="2" customFormat="1">
      <c r="A154" s="39"/>
      <c r="B154" s="40"/>
      <c r="C154" s="41"/>
      <c r="D154" s="228" t="s">
        <v>348</v>
      </c>
      <c r="E154" s="41"/>
      <c r="F154" s="229" t="s">
        <v>409</v>
      </c>
      <c r="G154" s="41"/>
      <c r="H154" s="41"/>
      <c r="I154" s="230"/>
      <c r="J154" s="41"/>
      <c r="K154" s="41"/>
      <c r="L154" s="45"/>
      <c r="M154" s="231"/>
      <c r="N154" s="232"/>
      <c r="O154" s="85"/>
      <c r="P154" s="85"/>
      <c r="Q154" s="85"/>
      <c r="R154" s="85"/>
      <c r="S154" s="85"/>
      <c r="T154" s="86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348</v>
      </c>
      <c r="AU154" s="18" t="s">
        <v>241</v>
      </c>
    </row>
    <row r="155" s="13" customFormat="1">
      <c r="A155" s="13"/>
      <c r="B155" s="233"/>
      <c r="C155" s="234"/>
      <c r="D155" s="235" t="s">
        <v>350</v>
      </c>
      <c r="E155" s="236" t="s">
        <v>19</v>
      </c>
      <c r="F155" s="237" t="s">
        <v>410</v>
      </c>
      <c r="G155" s="234"/>
      <c r="H155" s="236" t="s">
        <v>19</v>
      </c>
      <c r="I155" s="238"/>
      <c r="J155" s="234"/>
      <c r="K155" s="234"/>
      <c r="L155" s="239"/>
      <c r="M155" s="240"/>
      <c r="N155" s="241"/>
      <c r="O155" s="241"/>
      <c r="P155" s="241"/>
      <c r="Q155" s="241"/>
      <c r="R155" s="241"/>
      <c r="S155" s="241"/>
      <c r="T155" s="24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3" t="s">
        <v>350</v>
      </c>
      <c r="AU155" s="243" t="s">
        <v>241</v>
      </c>
      <c r="AV155" s="13" t="s">
        <v>79</v>
      </c>
      <c r="AW155" s="13" t="s">
        <v>33</v>
      </c>
      <c r="AX155" s="13" t="s">
        <v>72</v>
      </c>
      <c r="AY155" s="243" t="s">
        <v>338</v>
      </c>
    </row>
    <row r="156" s="14" customFormat="1">
      <c r="A156" s="14"/>
      <c r="B156" s="244"/>
      <c r="C156" s="245"/>
      <c r="D156" s="235" t="s">
        <v>350</v>
      </c>
      <c r="E156" s="246" t="s">
        <v>263</v>
      </c>
      <c r="F156" s="247" t="s">
        <v>387</v>
      </c>
      <c r="G156" s="245"/>
      <c r="H156" s="248">
        <v>0.29999999999999999</v>
      </c>
      <c r="I156" s="249"/>
      <c r="J156" s="245"/>
      <c r="K156" s="245"/>
      <c r="L156" s="250"/>
      <c r="M156" s="251"/>
      <c r="N156" s="252"/>
      <c r="O156" s="252"/>
      <c r="P156" s="252"/>
      <c r="Q156" s="252"/>
      <c r="R156" s="252"/>
      <c r="S156" s="252"/>
      <c r="T156" s="253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4" t="s">
        <v>350</v>
      </c>
      <c r="AU156" s="254" t="s">
        <v>241</v>
      </c>
      <c r="AV156" s="14" t="s">
        <v>81</v>
      </c>
      <c r="AW156" s="14" t="s">
        <v>33</v>
      </c>
      <c r="AX156" s="14" t="s">
        <v>72</v>
      </c>
      <c r="AY156" s="254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942</v>
      </c>
      <c r="F157" s="247" t="s">
        <v>974</v>
      </c>
      <c r="G157" s="245"/>
      <c r="H157" s="248">
        <v>0.5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411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267</v>
      </c>
      <c r="F159" s="247" t="s">
        <v>975</v>
      </c>
      <c r="G159" s="245"/>
      <c r="H159" s="248">
        <v>1.54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3" customFormat="1">
      <c r="A160" s="13"/>
      <c r="B160" s="233"/>
      <c r="C160" s="234"/>
      <c r="D160" s="235" t="s">
        <v>350</v>
      </c>
      <c r="E160" s="236" t="s">
        <v>19</v>
      </c>
      <c r="F160" s="237" t="s">
        <v>413</v>
      </c>
      <c r="G160" s="234"/>
      <c r="H160" s="236" t="s">
        <v>19</v>
      </c>
      <c r="I160" s="238"/>
      <c r="J160" s="234"/>
      <c r="K160" s="234"/>
      <c r="L160" s="239"/>
      <c r="M160" s="240"/>
      <c r="N160" s="241"/>
      <c r="O160" s="241"/>
      <c r="P160" s="241"/>
      <c r="Q160" s="241"/>
      <c r="R160" s="241"/>
      <c r="S160" s="241"/>
      <c r="T160" s="24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3" t="s">
        <v>350</v>
      </c>
      <c r="AU160" s="243" t="s">
        <v>241</v>
      </c>
      <c r="AV160" s="13" t="s">
        <v>79</v>
      </c>
      <c r="AW160" s="13" t="s">
        <v>33</v>
      </c>
      <c r="AX160" s="13" t="s">
        <v>72</v>
      </c>
      <c r="AY160" s="243" t="s">
        <v>338</v>
      </c>
    </row>
    <row r="161" s="14" customFormat="1">
      <c r="A161" s="14"/>
      <c r="B161" s="244"/>
      <c r="C161" s="245"/>
      <c r="D161" s="235" t="s">
        <v>350</v>
      </c>
      <c r="E161" s="246" t="s">
        <v>270</v>
      </c>
      <c r="F161" s="247" t="s">
        <v>1066</v>
      </c>
      <c r="G161" s="245"/>
      <c r="H161" s="248">
        <v>2.919</v>
      </c>
      <c r="I161" s="249"/>
      <c r="J161" s="245"/>
      <c r="K161" s="245"/>
      <c r="L161" s="250"/>
      <c r="M161" s="251"/>
      <c r="N161" s="252"/>
      <c r="O161" s="252"/>
      <c r="P161" s="252"/>
      <c r="Q161" s="252"/>
      <c r="R161" s="252"/>
      <c r="S161" s="252"/>
      <c r="T161" s="253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4" t="s">
        <v>350</v>
      </c>
      <c r="AU161" s="254" t="s">
        <v>241</v>
      </c>
      <c r="AV161" s="14" t="s">
        <v>81</v>
      </c>
      <c r="AW161" s="14" t="s">
        <v>33</v>
      </c>
      <c r="AX161" s="14" t="s">
        <v>72</v>
      </c>
      <c r="AY161" s="254" t="s">
        <v>338</v>
      </c>
    </row>
    <row r="162" s="13" customFormat="1">
      <c r="A162" s="13"/>
      <c r="B162" s="233"/>
      <c r="C162" s="234"/>
      <c r="D162" s="235" t="s">
        <v>350</v>
      </c>
      <c r="E162" s="236" t="s">
        <v>19</v>
      </c>
      <c r="F162" s="237" t="s">
        <v>415</v>
      </c>
      <c r="G162" s="234"/>
      <c r="H162" s="236" t="s">
        <v>19</v>
      </c>
      <c r="I162" s="238"/>
      <c r="J162" s="234"/>
      <c r="K162" s="234"/>
      <c r="L162" s="239"/>
      <c r="M162" s="240"/>
      <c r="N162" s="241"/>
      <c r="O162" s="241"/>
      <c r="P162" s="241"/>
      <c r="Q162" s="241"/>
      <c r="R162" s="241"/>
      <c r="S162" s="241"/>
      <c r="T162" s="24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3" t="s">
        <v>350</v>
      </c>
      <c r="AU162" s="243" t="s">
        <v>241</v>
      </c>
      <c r="AV162" s="13" t="s">
        <v>79</v>
      </c>
      <c r="AW162" s="13" t="s">
        <v>33</v>
      </c>
      <c r="AX162" s="13" t="s">
        <v>72</v>
      </c>
      <c r="AY162" s="243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269</v>
      </c>
      <c r="F163" s="247" t="s">
        <v>79</v>
      </c>
      <c r="G163" s="245"/>
      <c r="H163" s="248">
        <v>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5" customFormat="1">
      <c r="A164" s="15"/>
      <c r="B164" s="255"/>
      <c r="C164" s="256"/>
      <c r="D164" s="235" t="s">
        <v>350</v>
      </c>
      <c r="E164" s="257" t="s">
        <v>19</v>
      </c>
      <c r="F164" s="258" t="s">
        <v>363</v>
      </c>
      <c r="G164" s="256"/>
      <c r="H164" s="259">
        <v>6.2590000000000003</v>
      </c>
      <c r="I164" s="260"/>
      <c r="J164" s="256"/>
      <c r="K164" s="256"/>
      <c r="L164" s="261"/>
      <c r="M164" s="262"/>
      <c r="N164" s="263"/>
      <c r="O164" s="263"/>
      <c r="P164" s="263"/>
      <c r="Q164" s="263"/>
      <c r="R164" s="263"/>
      <c r="S164" s="263"/>
      <c r="T164" s="264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65" t="s">
        <v>350</v>
      </c>
      <c r="AU164" s="265" t="s">
        <v>241</v>
      </c>
      <c r="AV164" s="15" t="s">
        <v>231</v>
      </c>
      <c r="AW164" s="15" t="s">
        <v>33</v>
      </c>
      <c r="AX164" s="15" t="s">
        <v>72</v>
      </c>
      <c r="AY164" s="265" t="s">
        <v>338</v>
      </c>
    </row>
    <row r="165" s="14" customFormat="1">
      <c r="A165" s="14"/>
      <c r="B165" s="244"/>
      <c r="C165" s="245"/>
      <c r="D165" s="235" t="s">
        <v>350</v>
      </c>
      <c r="E165" s="246" t="s">
        <v>19</v>
      </c>
      <c r="F165" s="247" t="s">
        <v>418</v>
      </c>
      <c r="G165" s="245"/>
      <c r="H165" s="248">
        <v>0</v>
      </c>
      <c r="I165" s="249"/>
      <c r="J165" s="245"/>
      <c r="K165" s="245"/>
      <c r="L165" s="250"/>
      <c r="M165" s="251"/>
      <c r="N165" s="252"/>
      <c r="O165" s="252"/>
      <c r="P165" s="252"/>
      <c r="Q165" s="252"/>
      <c r="R165" s="252"/>
      <c r="S165" s="252"/>
      <c r="T165" s="253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4" t="s">
        <v>350</v>
      </c>
      <c r="AU165" s="254" t="s">
        <v>241</v>
      </c>
      <c r="AV165" s="14" t="s">
        <v>81</v>
      </c>
      <c r="AW165" s="14" t="s">
        <v>33</v>
      </c>
      <c r="AX165" s="14" t="s">
        <v>72</v>
      </c>
      <c r="AY165" s="254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19</v>
      </c>
      <c r="F166" s="247" t="s">
        <v>419</v>
      </c>
      <c r="G166" s="245"/>
      <c r="H166" s="248">
        <v>0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4" customFormat="1">
      <c r="A167" s="14"/>
      <c r="B167" s="244"/>
      <c r="C167" s="245"/>
      <c r="D167" s="235" t="s">
        <v>350</v>
      </c>
      <c r="E167" s="246" t="s">
        <v>19</v>
      </c>
      <c r="F167" s="247" t="s">
        <v>420</v>
      </c>
      <c r="G167" s="245"/>
      <c r="H167" s="248">
        <v>0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350</v>
      </c>
      <c r="AU167" s="254" t="s">
        <v>241</v>
      </c>
      <c r="AV167" s="14" t="s">
        <v>81</v>
      </c>
      <c r="AW167" s="14" t="s">
        <v>33</v>
      </c>
      <c r="AX167" s="14" t="s">
        <v>72</v>
      </c>
      <c r="AY167" s="254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421</v>
      </c>
      <c r="G168" s="245"/>
      <c r="H168" s="248">
        <v>268.02600000000001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5" customFormat="1">
      <c r="A169" s="15"/>
      <c r="B169" s="255"/>
      <c r="C169" s="256"/>
      <c r="D169" s="235" t="s">
        <v>350</v>
      </c>
      <c r="E169" s="257" t="s">
        <v>223</v>
      </c>
      <c r="F169" s="258" t="s">
        <v>363</v>
      </c>
      <c r="G169" s="256"/>
      <c r="H169" s="259">
        <v>268.02600000000001</v>
      </c>
      <c r="I169" s="260"/>
      <c r="J169" s="256"/>
      <c r="K169" s="256"/>
      <c r="L169" s="261"/>
      <c r="M169" s="262"/>
      <c r="N169" s="263"/>
      <c r="O169" s="263"/>
      <c r="P169" s="263"/>
      <c r="Q169" s="263"/>
      <c r="R169" s="263"/>
      <c r="S169" s="263"/>
      <c r="T169" s="264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65" t="s">
        <v>350</v>
      </c>
      <c r="AU169" s="265" t="s">
        <v>241</v>
      </c>
      <c r="AV169" s="15" t="s">
        <v>231</v>
      </c>
      <c r="AW169" s="15" t="s">
        <v>33</v>
      </c>
      <c r="AX169" s="15" t="s">
        <v>79</v>
      </c>
      <c r="AY169" s="265" t="s">
        <v>338</v>
      </c>
    </row>
    <row r="170" s="12" customFormat="1" ht="20.88" customHeight="1">
      <c r="A170" s="12"/>
      <c r="B170" s="199"/>
      <c r="C170" s="200"/>
      <c r="D170" s="201" t="s">
        <v>71</v>
      </c>
      <c r="E170" s="213" t="s">
        <v>423</v>
      </c>
      <c r="F170" s="213" t="s">
        <v>424</v>
      </c>
      <c r="G170" s="200"/>
      <c r="H170" s="200"/>
      <c r="I170" s="203"/>
      <c r="J170" s="214">
        <f>BK170</f>
        <v>0</v>
      </c>
      <c r="K170" s="200"/>
      <c r="L170" s="205"/>
      <c r="M170" s="206"/>
      <c r="N170" s="207"/>
      <c r="O170" s="207"/>
      <c r="P170" s="208">
        <f>SUM(P171:P181)</f>
        <v>0</v>
      </c>
      <c r="Q170" s="207"/>
      <c r="R170" s="208">
        <f>SUM(R171:R181)</f>
        <v>0.35555839999999994</v>
      </c>
      <c r="S170" s="207"/>
      <c r="T170" s="209">
        <f>SUM(T171:T181)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10" t="s">
        <v>79</v>
      </c>
      <c r="AT170" s="211" t="s">
        <v>71</v>
      </c>
      <c r="AU170" s="211" t="s">
        <v>81</v>
      </c>
      <c r="AY170" s="210" t="s">
        <v>338</v>
      </c>
      <c r="BK170" s="212">
        <f>SUM(BK171:BK181)</f>
        <v>0</v>
      </c>
    </row>
    <row r="171" s="2" customFormat="1" ht="37.8" customHeight="1">
      <c r="A171" s="39"/>
      <c r="B171" s="40"/>
      <c r="C171" s="215" t="s">
        <v>405</v>
      </c>
      <c r="D171" s="215" t="s">
        <v>342</v>
      </c>
      <c r="E171" s="216" t="s">
        <v>425</v>
      </c>
      <c r="F171" s="217" t="s">
        <v>426</v>
      </c>
      <c r="G171" s="218" t="s">
        <v>345</v>
      </c>
      <c r="H171" s="219">
        <v>418.30399999999997</v>
      </c>
      <c r="I171" s="220"/>
      <c r="J171" s="221">
        <f>ROUND(I171*H171,2)</f>
        <v>0</v>
      </c>
      <c r="K171" s="217" t="s">
        <v>346</v>
      </c>
      <c r="L171" s="45"/>
      <c r="M171" s="222" t="s">
        <v>19</v>
      </c>
      <c r="N171" s="223" t="s">
        <v>43</v>
      </c>
      <c r="O171" s="85"/>
      <c r="P171" s="224">
        <f>O171*H171</f>
        <v>0</v>
      </c>
      <c r="Q171" s="224">
        <v>0.00084999999999999995</v>
      </c>
      <c r="R171" s="224">
        <f>Q171*H171</f>
        <v>0.35555839999999994</v>
      </c>
      <c r="S171" s="224">
        <v>0</v>
      </c>
      <c r="T171" s="225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26" t="s">
        <v>231</v>
      </c>
      <c r="AT171" s="226" t="s">
        <v>342</v>
      </c>
      <c r="AU171" s="226" t="s">
        <v>241</v>
      </c>
      <c r="AY171" s="18" t="s">
        <v>338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8" t="s">
        <v>79</v>
      </c>
      <c r="BK171" s="227">
        <f>ROUND(I171*H171,2)</f>
        <v>0</v>
      </c>
      <c r="BL171" s="18" t="s">
        <v>231</v>
      </c>
      <c r="BM171" s="226" t="s">
        <v>1088</v>
      </c>
    </row>
    <row r="172" s="2" customFormat="1">
      <c r="A172" s="39"/>
      <c r="B172" s="40"/>
      <c r="C172" s="41"/>
      <c r="D172" s="228" t="s">
        <v>348</v>
      </c>
      <c r="E172" s="41"/>
      <c r="F172" s="229" t="s">
        <v>428</v>
      </c>
      <c r="G172" s="41"/>
      <c r="H172" s="41"/>
      <c r="I172" s="230"/>
      <c r="J172" s="41"/>
      <c r="K172" s="41"/>
      <c r="L172" s="45"/>
      <c r="M172" s="231"/>
      <c r="N172" s="232"/>
      <c r="O172" s="85"/>
      <c r="P172" s="85"/>
      <c r="Q172" s="85"/>
      <c r="R172" s="85"/>
      <c r="S172" s="85"/>
      <c r="T172" s="86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348</v>
      </c>
      <c r="AU172" s="18" t="s">
        <v>241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429</v>
      </c>
      <c r="G173" s="245"/>
      <c r="H173" s="248">
        <v>418.30399999999997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5" customFormat="1">
      <c r="A174" s="15"/>
      <c r="B174" s="255"/>
      <c r="C174" s="256"/>
      <c r="D174" s="235" t="s">
        <v>350</v>
      </c>
      <c r="E174" s="257" t="s">
        <v>296</v>
      </c>
      <c r="F174" s="258" t="s">
        <v>363</v>
      </c>
      <c r="G174" s="256"/>
      <c r="H174" s="259">
        <v>418.30399999999997</v>
      </c>
      <c r="I174" s="260"/>
      <c r="J174" s="256"/>
      <c r="K174" s="256"/>
      <c r="L174" s="261"/>
      <c r="M174" s="262"/>
      <c r="N174" s="263"/>
      <c r="O174" s="263"/>
      <c r="P174" s="263"/>
      <c r="Q174" s="263"/>
      <c r="R174" s="263"/>
      <c r="S174" s="263"/>
      <c r="T174" s="264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65" t="s">
        <v>350</v>
      </c>
      <c r="AU174" s="265" t="s">
        <v>241</v>
      </c>
      <c r="AV174" s="15" t="s">
        <v>231</v>
      </c>
      <c r="AW174" s="15" t="s">
        <v>33</v>
      </c>
      <c r="AX174" s="15" t="s">
        <v>79</v>
      </c>
      <c r="AY174" s="265" t="s">
        <v>338</v>
      </c>
    </row>
    <row r="175" s="2" customFormat="1" ht="44.25" customHeight="1">
      <c r="A175" s="39"/>
      <c r="B175" s="40"/>
      <c r="C175" s="215" t="s">
        <v>252</v>
      </c>
      <c r="D175" s="215" t="s">
        <v>342</v>
      </c>
      <c r="E175" s="216" t="s">
        <v>431</v>
      </c>
      <c r="F175" s="217" t="s">
        <v>432</v>
      </c>
      <c r="G175" s="218" t="s">
        <v>345</v>
      </c>
      <c r="H175" s="219">
        <v>418.30399999999997</v>
      </c>
      <c r="I175" s="220"/>
      <c r="J175" s="221">
        <f>ROUND(I175*H175,2)</f>
        <v>0</v>
      </c>
      <c r="K175" s="217" t="s">
        <v>346</v>
      </c>
      <c r="L175" s="45"/>
      <c r="M175" s="222" t="s">
        <v>19</v>
      </c>
      <c r="N175" s="223" t="s">
        <v>43</v>
      </c>
      <c r="O175" s="85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26" t="s">
        <v>231</v>
      </c>
      <c r="AT175" s="226" t="s">
        <v>342</v>
      </c>
      <c r="AU175" s="226" t="s">
        <v>241</v>
      </c>
      <c r="AY175" s="18" t="s">
        <v>338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8" t="s">
        <v>79</v>
      </c>
      <c r="BK175" s="227">
        <f>ROUND(I175*H175,2)</f>
        <v>0</v>
      </c>
      <c r="BL175" s="18" t="s">
        <v>231</v>
      </c>
      <c r="BM175" s="226" t="s">
        <v>1089</v>
      </c>
    </row>
    <row r="176" s="2" customFormat="1">
      <c r="A176" s="39"/>
      <c r="B176" s="40"/>
      <c r="C176" s="41"/>
      <c r="D176" s="228" t="s">
        <v>348</v>
      </c>
      <c r="E176" s="41"/>
      <c r="F176" s="229" t="s">
        <v>434</v>
      </c>
      <c r="G176" s="41"/>
      <c r="H176" s="41"/>
      <c r="I176" s="230"/>
      <c r="J176" s="41"/>
      <c r="K176" s="41"/>
      <c r="L176" s="45"/>
      <c r="M176" s="231"/>
      <c r="N176" s="232"/>
      <c r="O176" s="85"/>
      <c r="P176" s="85"/>
      <c r="Q176" s="85"/>
      <c r="R176" s="85"/>
      <c r="S176" s="85"/>
      <c r="T176" s="86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348</v>
      </c>
      <c r="AU176" s="18" t="s">
        <v>241</v>
      </c>
    </row>
    <row r="177" s="14" customFormat="1">
      <c r="A177" s="14"/>
      <c r="B177" s="244"/>
      <c r="C177" s="245"/>
      <c r="D177" s="235" t="s">
        <v>350</v>
      </c>
      <c r="E177" s="246" t="s">
        <v>19</v>
      </c>
      <c r="F177" s="247" t="s">
        <v>296</v>
      </c>
      <c r="G177" s="245"/>
      <c r="H177" s="248">
        <v>418.30399999999997</v>
      </c>
      <c r="I177" s="249"/>
      <c r="J177" s="245"/>
      <c r="K177" s="245"/>
      <c r="L177" s="250"/>
      <c r="M177" s="251"/>
      <c r="N177" s="252"/>
      <c r="O177" s="252"/>
      <c r="P177" s="252"/>
      <c r="Q177" s="252"/>
      <c r="R177" s="252"/>
      <c r="S177" s="252"/>
      <c r="T177" s="25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4" t="s">
        <v>350</v>
      </c>
      <c r="AU177" s="254" t="s">
        <v>241</v>
      </c>
      <c r="AV177" s="14" t="s">
        <v>81</v>
      </c>
      <c r="AW177" s="14" t="s">
        <v>33</v>
      </c>
      <c r="AX177" s="14" t="s">
        <v>79</v>
      </c>
      <c r="AY177" s="254" t="s">
        <v>338</v>
      </c>
    </row>
    <row r="178" s="2" customFormat="1" ht="24.15" customHeight="1">
      <c r="A178" s="39"/>
      <c r="B178" s="40"/>
      <c r="C178" s="215" t="s">
        <v>430</v>
      </c>
      <c r="D178" s="215" t="s">
        <v>342</v>
      </c>
      <c r="E178" s="216" t="s">
        <v>435</v>
      </c>
      <c r="F178" s="217" t="s">
        <v>436</v>
      </c>
      <c r="G178" s="218" t="s">
        <v>391</v>
      </c>
      <c r="H178" s="219">
        <v>322.09399999999999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1090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438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439</v>
      </c>
      <c r="G180" s="245"/>
      <c r="H180" s="248">
        <v>322.09399999999999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5" customFormat="1">
      <c r="A181" s="15"/>
      <c r="B181" s="255"/>
      <c r="C181" s="256"/>
      <c r="D181" s="235" t="s">
        <v>350</v>
      </c>
      <c r="E181" s="257" t="s">
        <v>19</v>
      </c>
      <c r="F181" s="258" t="s">
        <v>363</v>
      </c>
      <c r="G181" s="256"/>
      <c r="H181" s="259">
        <v>322.09399999999999</v>
      </c>
      <c r="I181" s="260"/>
      <c r="J181" s="256"/>
      <c r="K181" s="256"/>
      <c r="L181" s="261"/>
      <c r="M181" s="262"/>
      <c r="N181" s="263"/>
      <c r="O181" s="263"/>
      <c r="P181" s="263"/>
      <c r="Q181" s="263"/>
      <c r="R181" s="263"/>
      <c r="S181" s="263"/>
      <c r="T181" s="264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65" t="s">
        <v>350</v>
      </c>
      <c r="AU181" s="265" t="s">
        <v>241</v>
      </c>
      <c r="AV181" s="15" t="s">
        <v>231</v>
      </c>
      <c r="AW181" s="15" t="s">
        <v>33</v>
      </c>
      <c r="AX181" s="15" t="s">
        <v>79</v>
      </c>
      <c r="AY181" s="265" t="s">
        <v>338</v>
      </c>
    </row>
    <row r="182" s="12" customFormat="1" ht="20.88" customHeight="1">
      <c r="A182" s="12"/>
      <c r="B182" s="199"/>
      <c r="C182" s="200"/>
      <c r="D182" s="201" t="s">
        <v>71</v>
      </c>
      <c r="E182" s="213" t="s">
        <v>440</v>
      </c>
      <c r="F182" s="213" t="s">
        <v>441</v>
      </c>
      <c r="G182" s="200"/>
      <c r="H182" s="200"/>
      <c r="I182" s="203"/>
      <c r="J182" s="214">
        <f>BK182</f>
        <v>0</v>
      </c>
      <c r="K182" s="200"/>
      <c r="L182" s="205"/>
      <c r="M182" s="206"/>
      <c r="N182" s="207"/>
      <c r="O182" s="207"/>
      <c r="P182" s="208">
        <f>SUM(P183:P200)</f>
        <v>0</v>
      </c>
      <c r="Q182" s="207"/>
      <c r="R182" s="208">
        <f>SUM(R183:R200)</f>
        <v>0</v>
      </c>
      <c r="S182" s="207"/>
      <c r="T182" s="209">
        <f>SUM(T183:T200)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10" t="s">
        <v>79</v>
      </c>
      <c r="AT182" s="211" t="s">
        <v>71</v>
      </c>
      <c r="AU182" s="211" t="s">
        <v>81</v>
      </c>
      <c r="AY182" s="210" t="s">
        <v>338</v>
      </c>
      <c r="BK182" s="212">
        <f>SUM(BK183:BK200)</f>
        <v>0</v>
      </c>
    </row>
    <row r="183" s="2" customFormat="1" ht="62.7" customHeight="1">
      <c r="A183" s="39"/>
      <c r="B183" s="40"/>
      <c r="C183" s="215" t="s">
        <v>340</v>
      </c>
      <c r="D183" s="215" t="s">
        <v>342</v>
      </c>
      <c r="E183" s="216" t="s">
        <v>442</v>
      </c>
      <c r="F183" s="217" t="s">
        <v>443</v>
      </c>
      <c r="G183" s="218" t="s">
        <v>391</v>
      </c>
      <c r="H183" s="219">
        <v>371.05200000000002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1091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445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2" customFormat="1">
      <c r="A185" s="39"/>
      <c r="B185" s="40"/>
      <c r="C185" s="41"/>
      <c r="D185" s="235" t="s">
        <v>401</v>
      </c>
      <c r="E185" s="41"/>
      <c r="F185" s="266" t="s">
        <v>446</v>
      </c>
      <c r="G185" s="41"/>
      <c r="H185" s="41"/>
      <c r="I185" s="230"/>
      <c r="J185" s="41"/>
      <c r="K185" s="41"/>
      <c r="L185" s="45"/>
      <c r="M185" s="231"/>
      <c r="N185" s="232"/>
      <c r="O185" s="85"/>
      <c r="P185" s="85"/>
      <c r="Q185" s="85"/>
      <c r="R185" s="85"/>
      <c r="S185" s="85"/>
      <c r="T185" s="86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T185" s="18" t="s">
        <v>401</v>
      </c>
      <c r="AU185" s="18" t="s">
        <v>241</v>
      </c>
    </row>
    <row r="186" s="14" customFormat="1">
      <c r="A186" s="14"/>
      <c r="B186" s="244"/>
      <c r="C186" s="245"/>
      <c r="D186" s="235" t="s">
        <v>350</v>
      </c>
      <c r="E186" s="246" t="s">
        <v>19</v>
      </c>
      <c r="F186" s="247" t="s">
        <v>225</v>
      </c>
      <c r="G186" s="245"/>
      <c r="H186" s="248">
        <v>185.52600000000001</v>
      </c>
      <c r="I186" s="249"/>
      <c r="J186" s="245"/>
      <c r="K186" s="245"/>
      <c r="L186" s="250"/>
      <c r="M186" s="251"/>
      <c r="N186" s="252"/>
      <c r="O186" s="252"/>
      <c r="P186" s="252"/>
      <c r="Q186" s="252"/>
      <c r="R186" s="252"/>
      <c r="S186" s="252"/>
      <c r="T186" s="25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4" t="s">
        <v>350</v>
      </c>
      <c r="AU186" s="254" t="s">
        <v>241</v>
      </c>
      <c r="AV186" s="14" t="s">
        <v>81</v>
      </c>
      <c r="AW186" s="14" t="s">
        <v>33</v>
      </c>
      <c r="AX186" s="14" t="s">
        <v>72</v>
      </c>
      <c r="AY186" s="254" t="s">
        <v>338</v>
      </c>
    </row>
    <row r="187" s="14" customFormat="1">
      <c r="A187" s="14"/>
      <c r="B187" s="244"/>
      <c r="C187" s="245"/>
      <c r="D187" s="235" t="s">
        <v>350</v>
      </c>
      <c r="E187" s="246" t="s">
        <v>19</v>
      </c>
      <c r="F187" s="247" t="s">
        <v>1092</v>
      </c>
      <c r="G187" s="245"/>
      <c r="H187" s="248">
        <v>371.05200000000002</v>
      </c>
      <c r="I187" s="249"/>
      <c r="J187" s="245"/>
      <c r="K187" s="245"/>
      <c r="L187" s="250"/>
      <c r="M187" s="251"/>
      <c r="N187" s="252"/>
      <c r="O187" s="252"/>
      <c r="P187" s="252"/>
      <c r="Q187" s="252"/>
      <c r="R187" s="252"/>
      <c r="S187" s="252"/>
      <c r="T187" s="253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4" t="s">
        <v>350</v>
      </c>
      <c r="AU187" s="254" t="s">
        <v>241</v>
      </c>
      <c r="AV187" s="14" t="s">
        <v>81</v>
      </c>
      <c r="AW187" s="14" t="s">
        <v>33</v>
      </c>
      <c r="AX187" s="14" t="s">
        <v>79</v>
      </c>
      <c r="AY187" s="254" t="s">
        <v>338</v>
      </c>
    </row>
    <row r="188" s="2" customFormat="1" ht="62.7" customHeight="1">
      <c r="A188" s="39"/>
      <c r="B188" s="40"/>
      <c r="C188" s="215" t="s">
        <v>8</v>
      </c>
      <c r="D188" s="215" t="s">
        <v>342</v>
      </c>
      <c r="E188" s="216" t="s">
        <v>448</v>
      </c>
      <c r="F188" s="217" t="s">
        <v>449</v>
      </c>
      <c r="G188" s="218" t="s">
        <v>391</v>
      </c>
      <c r="H188" s="219">
        <v>82.5</v>
      </c>
      <c r="I188" s="220"/>
      <c r="J188" s="221">
        <f>ROUND(I188*H188,2)</f>
        <v>0</v>
      </c>
      <c r="K188" s="217" t="s">
        <v>346</v>
      </c>
      <c r="L188" s="45"/>
      <c r="M188" s="222" t="s">
        <v>19</v>
      </c>
      <c r="N188" s="223" t="s">
        <v>43</v>
      </c>
      <c r="O188" s="85"/>
      <c r="P188" s="224">
        <f>O188*H188</f>
        <v>0</v>
      </c>
      <c r="Q188" s="224">
        <v>0</v>
      </c>
      <c r="R188" s="224">
        <f>Q188*H188</f>
        <v>0</v>
      </c>
      <c r="S188" s="224">
        <v>0</v>
      </c>
      <c r="T188" s="225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26" t="s">
        <v>231</v>
      </c>
      <c r="AT188" s="226" t="s">
        <v>342</v>
      </c>
      <c r="AU188" s="226" t="s">
        <v>241</v>
      </c>
      <c r="AY188" s="18" t="s">
        <v>338</v>
      </c>
      <c r="BE188" s="227">
        <f>IF(N188="základní",J188,0)</f>
        <v>0</v>
      </c>
      <c r="BF188" s="227">
        <f>IF(N188="snížená",J188,0)</f>
        <v>0</v>
      </c>
      <c r="BG188" s="227">
        <f>IF(N188="zákl. přenesená",J188,0)</f>
        <v>0</v>
      </c>
      <c r="BH188" s="227">
        <f>IF(N188="sníž. přenesená",J188,0)</f>
        <v>0</v>
      </c>
      <c r="BI188" s="227">
        <f>IF(N188="nulová",J188,0)</f>
        <v>0</v>
      </c>
      <c r="BJ188" s="18" t="s">
        <v>79</v>
      </c>
      <c r="BK188" s="227">
        <f>ROUND(I188*H188,2)</f>
        <v>0</v>
      </c>
      <c r="BL188" s="18" t="s">
        <v>231</v>
      </c>
      <c r="BM188" s="226" t="s">
        <v>1093</v>
      </c>
    </row>
    <row r="189" s="2" customFormat="1">
      <c r="A189" s="39"/>
      <c r="B189" s="40"/>
      <c r="C189" s="41"/>
      <c r="D189" s="228" t="s">
        <v>348</v>
      </c>
      <c r="E189" s="41"/>
      <c r="F189" s="229" t="s">
        <v>451</v>
      </c>
      <c r="G189" s="41"/>
      <c r="H189" s="41"/>
      <c r="I189" s="230"/>
      <c r="J189" s="41"/>
      <c r="K189" s="41"/>
      <c r="L189" s="45"/>
      <c r="M189" s="231"/>
      <c r="N189" s="232"/>
      <c r="O189" s="85"/>
      <c r="P189" s="85"/>
      <c r="Q189" s="85"/>
      <c r="R189" s="85"/>
      <c r="S189" s="85"/>
      <c r="T189" s="86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348</v>
      </c>
      <c r="AU189" s="18" t="s">
        <v>241</v>
      </c>
    </row>
    <row r="190" s="14" customFormat="1">
      <c r="A190" s="14"/>
      <c r="B190" s="244"/>
      <c r="C190" s="245"/>
      <c r="D190" s="235" t="s">
        <v>350</v>
      </c>
      <c r="E190" s="246" t="s">
        <v>19</v>
      </c>
      <c r="F190" s="247" t="s">
        <v>216</v>
      </c>
      <c r="G190" s="245"/>
      <c r="H190" s="248">
        <v>28.038</v>
      </c>
      <c r="I190" s="249"/>
      <c r="J190" s="245"/>
      <c r="K190" s="245"/>
      <c r="L190" s="250"/>
      <c r="M190" s="251"/>
      <c r="N190" s="252"/>
      <c r="O190" s="252"/>
      <c r="P190" s="252"/>
      <c r="Q190" s="252"/>
      <c r="R190" s="252"/>
      <c r="S190" s="252"/>
      <c r="T190" s="253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4" t="s">
        <v>350</v>
      </c>
      <c r="AU190" s="254" t="s">
        <v>241</v>
      </c>
      <c r="AV190" s="14" t="s">
        <v>81</v>
      </c>
      <c r="AW190" s="14" t="s">
        <v>33</v>
      </c>
      <c r="AX190" s="14" t="s">
        <v>72</v>
      </c>
      <c r="AY190" s="254" t="s">
        <v>338</v>
      </c>
    </row>
    <row r="191" s="14" customFormat="1">
      <c r="A191" s="14"/>
      <c r="B191" s="244"/>
      <c r="C191" s="245"/>
      <c r="D191" s="235" t="s">
        <v>350</v>
      </c>
      <c r="E191" s="246" t="s">
        <v>19</v>
      </c>
      <c r="F191" s="247" t="s">
        <v>221</v>
      </c>
      <c r="G191" s="245"/>
      <c r="H191" s="248">
        <v>44.137</v>
      </c>
      <c r="I191" s="249"/>
      <c r="J191" s="245"/>
      <c r="K191" s="245"/>
      <c r="L191" s="250"/>
      <c r="M191" s="251"/>
      <c r="N191" s="252"/>
      <c r="O191" s="252"/>
      <c r="P191" s="252"/>
      <c r="Q191" s="252"/>
      <c r="R191" s="252"/>
      <c r="S191" s="252"/>
      <c r="T191" s="25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4" t="s">
        <v>350</v>
      </c>
      <c r="AU191" s="254" t="s">
        <v>241</v>
      </c>
      <c r="AV191" s="14" t="s">
        <v>81</v>
      </c>
      <c r="AW191" s="14" t="s">
        <v>33</v>
      </c>
      <c r="AX191" s="14" t="s">
        <v>72</v>
      </c>
      <c r="AY191" s="254" t="s">
        <v>338</v>
      </c>
    </row>
    <row r="192" s="14" customFormat="1">
      <c r="A192" s="14"/>
      <c r="B192" s="244"/>
      <c r="C192" s="245"/>
      <c r="D192" s="235" t="s">
        <v>350</v>
      </c>
      <c r="E192" s="246" t="s">
        <v>19</v>
      </c>
      <c r="F192" s="247" t="s">
        <v>452</v>
      </c>
      <c r="G192" s="245"/>
      <c r="H192" s="248">
        <v>5.0650000000000004</v>
      </c>
      <c r="I192" s="249"/>
      <c r="J192" s="245"/>
      <c r="K192" s="245"/>
      <c r="L192" s="250"/>
      <c r="M192" s="251"/>
      <c r="N192" s="252"/>
      <c r="O192" s="252"/>
      <c r="P192" s="252"/>
      <c r="Q192" s="252"/>
      <c r="R192" s="252"/>
      <c r="S192" s="252"/>
      <c r="T192" s="253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4" t="s">
        <v>350</v>
      </c>
      <c r="AU192" s="254" t="s">
        <v>241</v>
      </c>
      <c r="AV192" s="14" t="s">
        <v>81</v>
      </c>
      <c r="AW192" s="14" t="s">
        <v>33</v>
      </c>
      <c r="AX192" s="14" t="s">
        <v>72</v>
      </c>
      <c r="AY192" s="254" t="s">
        <v>338</v>
      </c>
    </row>
    <row r="193" s="14" customFormat="1">
      <c r="A193" s="14"/>
      <c r="B193" s="244"/>
      <c r="C193" s="245"/>
      <c r="D193" s="235" t="s">
        <v>350</v>
      </c>
      <c r="E193" s="246" t="s">
        <v>19</v>
      </c>
      <c r="F193" s="247" t="s">
        <v>453</v>
      </c>
      <c r="G193" s="245"/>
      <c r="H193" s="248">
        <v>4.585</v>
      </c>
      <c r="I193" s="249"/>
      <c r="J193" s="245"/>
      <c r="K193" s="245"/>
      <c r="L193" s="250"/>
      <c r="M193" s="251"/>
      <c r="N193" s="252"/>
      <c r="O193" s="252"/>
      <c r="P193" s="252"/>
      <c r="Q193" s="252"/>
      <c r="R193" s="252"/>
      <c r="S193" s="252"/>
      <c r="T193" s="253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4" t="s">
        <v>350</v>
      </c>
      <c r="AU193" s="254" t="s">
        <v>241</v>
      </c>
      <c r="AV193" s="14" t="s">
        <v>81</v>
      </c>
      <c r="AW193" s="14" t="s">
        <v>33</v>
      </c>
      <c r="AX193" s="14" t="s">
        <v>72</v>
      </c>
      <c r="AY193" s="254" t="s">
        <v>338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248</v>
      </c>
      <c r="G194" s="245"/>
      <c r="H194" s="248">
        <v>0.67500000000000004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5" customFormat="1">
      <c r="A195" s="15"/>
      <c r="B195" s="255"/>
      <c r="C195" s="256"/>
      <c r="D195" s="235" t="s">
        <v>350</v>
      </c>
      <c r="E195" s="257" t="s">
        <v>218</v>
      </c>
      <c r="F195" s="258" t="s">
        <v>363</v>
      </c>
      <c r="G195" s="256"/>
      <c r="H195" s="259">
        <v>82.499999999999986</v>
      </c>
      <c r="I195" s="260"/>
      <c r="J195" s="256"/>
      <c r="K195" s="256"/>
      <c r="L195" s="261"/>
      <c r="M195" s="262"/>
      <c r="N195" s="263"/>
      <c r="O195" s="263"/>
      <c r="P195" s="263"/>
      <c r="Q195" s="263"/>
      <c r="R195" s="263"/>
      <c r="S195" s="263"/>
      <c r="T195" s="264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65" t="s">
        <v>350</v>
      </c>
      <c r="AU195" s="265" t="s">
        <v>241</v>
      </c>
      <c r="AV195" s="15" t="s">
        <v>231</v>
      </c>
      <c r="AW195" s="15" t="s">
        <v>33</v>
      </c>
      <c r="AX195" s="15" t="s">
        <v>79</v>
      </c>
      <c r="AY195" s="265" t="s">
        <v>338</v>
      </c>
    </row>
    <row r="196" s="2" customFormat="1" ht="66.75" customHeight="1">
      <c r="A196" s="39"/>
      <c r="B196" s="40"/>
      <c r="C196" s="215" t="s">
        <v>394</v>
      </c>
      <c r="D196" s="215" t="s">
        <v>342</v>
      </c>
      <c r="E196" s="216" t="s">
        <v>455</v>
      </c>
      <c r="F196" s="217" t="s">
        <v>456</v>
      </c>
      <c r="G196" s="218" t="s">
        <v>391</v>
      </c>
      <c r="H196" s="219">
        <v>825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1094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458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218</v>
      </c>
      <c r="G198" s="245"/>
      <c r="H198" s="248">
        <v>82.5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5" customFormat="1">
      <c r="A199" s="15"/>
      <c r="B199" s="255"/>
      <c r="C199" s="256"/>
      <c r="D199" s="235" t="s">
        <v>350</v>
      </c>
      <c r="E199" s="257" t="s">
        <v>19</v>
      </c>
      <c r="F199" s="258" t="s">
        <v>363</v>
      </c>
      <c r="G199" s="256"/>
      <c r="H199" s="259">
        <v>82.5</v>
      </c>
      <c r="I199" s="260"/>
      <c r="J199" s="256"/>
      <c r="K199" s="256"/>
      <c r="L199" s="261"/>
      <c r="M199" s="262"/>
      <c r="N199" s="263"/>
      <c r="O199" s="263"/>
      <c r="P199" s="263"/>
      <c r="Q199" s="263"/>
      <c r="R199" s="263"/>
      <c r="S199" s="263"/>
      <c r="T199" s="264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65" t="s">
        <v>350</v>
      </c>
      <c r="AU199" s="265" t="s">
        <v>241</v>
      </c>
      <c r="AV199" s="15" t="s">
        <v>231</v>
      </c>
      <c r="AW199" s="15" t="s">
        <v>33</v>
      </c>
      <c r="AX199" s="15" t="s">
        <v>72</v>
      </c>
      <c r="AY199" s="265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1095</v>
      </c>
      <c r="G200" s="245"/>
      <c r="H200" s="248">
        <v>825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79</v>
      </c>
      <c r="AY200" s="254" t="s">
        <v>338</v>
      </c>
    </row>
    <row r="201" s="12" customFormat="1" ht="20.88" customHeight="1">
      <c r="A201" s="12"/>
      <c r="B201" s="199"/>
      <c r="C201" s="200"/>
      <c r="D201" s="201" t="s">
        <v>71</v>
      </c>
      <c r="E201" s="213" t="s">
        <v>460</v>
      </c>
      <c r="F201" s="213" t="s">
        <v>461</v>
      </c>
      <c r="G201" s="200"/>
      <c r="H201" s="200"/>
      <c r="I201" s="203"/>
      <c r="J201" s="214">
        <f>BK201</f>
        <v>0</v>
      </c>
      <c r="K201" s="200"/>
      <c r="L201" s="205"/>
      <c r="M201" s="206"/>
      <c r="N201" s="207"/>
      <c r="O201" s="207"/>
      <c r="P201" s="208">
        <f>SUM(P202:P243)</f>
        <v>0</v>
      </c>
      <c r="Q201" s="207"/>
      <c r="R201" s="208">
        <f>SUM(R202:R243)</f>
        <v>144.34999999999999</v>
      </c>
      <c r="S201" s="207"/>
      <c r="T201" s="209">
        <f>SUM(T202:T243)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10" t="s">
        <v>79</v>
      </c>
      <c r="AT201" s="211" t="s">
        <v>71</v>
      </c>
      <c r="AU201" s="211" t="s">
        <v>81</v>
      </c>
      <c r="AY201" s="210" t="s">
        <v>338</v>
      </c>
      <c r="BK201" s="212">
        <f>SUM(BK202:BK243)</f>
        <v>0</v>
      </c>
    </row>
    <row r="202" s="2" customFormat="1" ht="37.8" customHeight="1">
      <c r="A202" s="39"/>
      <c r="B202" s="40"/>
      <c r="C202" s="215" t="s">
        <v>454</v>
      </c>
      <c r="D202" s="215" t="s">
        <v>342</v>
      </c>
      <c r="E202" s="216" t="s">
        <v>462</v>
      </c>
      <c r="F202" s="217" t="s">
        <v>463</v>
      </c>
      <c r="G202" s="218" t="s">
        <v>391</v>
      </c>
      <c r="H202" s="219">
        <v>185.52600000000001</v>
      </c>
      <c r="I202" s="220"/>
      <c r="J202" s="221">
        <f>ROUND(I202*H202,2)</f>
        <v>0</v>
      </c>
      <c r="K202" s="217" t="s">
        <v>346</v>
      </c>
      <c r="L202" s="45"/>
      <c r="M202" s="222" t="s">
        <v>19</v>
      </c>
      <c r="N202" s="223" t="s">
        <v>43</v>
      </c>
      <c r="O202" s="85"/>
      <c r="P202" s="224">
        <f>O202*H202</f>
        <v>0</v>
      </c>
      <c r="Q202" s="224">
        <v>0</v>
      </c>
      <c r="R202" s="224">
        <f>Q202*H202</f>
        <v>0</v>
      </c>
      <c r="S202" s="224">
        <v>0</v>
      </c>
      <c r="T202" s="225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26" t="s">
        <v>231</v>
      </c>
      <c r="AT202" s="226" t="s">
        <v>342</v>
      </c>
      <c r="AU202" s="226" t="s">
        <v>241</v>
      </c>
      <c r="AY202" s="18" t="s">
        <v>338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18" t="s">
        <v>79</v>
      </c>
      <c r="BK202" s="227">
        <f>ROUND(I202*H202,2)</f>
        <v>0</v>
      </c>
      <c r="BL202" s="18" t="s">
        <v>231</v>
      </c>
      <c r="BM202" s="226" t="s">
        <v>1096</v>
      </c>
    </row>
    <row r="203" s="2" customFormat="1">
      <c r="A203" s="39"/>
      <c r="B203" s="40"/>
      <c r="C203" s="41"/>
      <c r="D203" s="228" t="s">
        <v>348</v>
      </c>
      <c r="E203" s="41"/>
      <c r="F203" s="229" t="s">
        <v>465</v>
      </c>
      <c r="G203" s="41"/>
      <c r="H203" s="41"/>
      <c r="I203" s="230"/>
      <c r="J203" s="41"/>
      <c r="K203" s="41"/>
      <c r="L203" s="45"/>
      <c r="M203" s="231"/>
      <c r="N203" s="232"/>
      <c r="O203" s="85"/>
      <c r="P203" s="85"/>
      <c r="Q203" s="85"/>
      <c r="R203" s="85"/>
      <c r="S203" s="85"/>
      <c r="T203" s="86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348</v>
      </c>
      <c r="AU203" s="18" t="s">
        <v>241</v>
      </c>
    </row>
    <row r="204" s="14" customFormat="1">
      <c r="A204" s="14"/>
      <c r="B204" s="244"/>
      <c r="C204" s="245"/>
      <c r="D204" s="235" t="s">
        <v>350</v>
      </c>
      <c r="E204" s="246" t="s">
        <v>19</v>
      </c>
      <c r="F204" s="247" t="s">
        <v>225</v>
      </c>
      <c r="G204" s="245"/>
      <c r="H204" s="248">
        <v>185.52600000000001</v>
      </c>
      <c r="I204" s="249"/>
      <c r="J204" s="245"/>
      <c r="K204" s="245"/>
      <c r="L204" s="250"/>
      <c r="M204" s="251"/>
      <c r="N204" s="252"/>
      <c r="O204" s="252"/>
      <c r="P204" s="252"/>
      <c r="Q204" s="252"/>
      <c r="R204" s="252"/>
      <c r="S204" s="252"/>
      <c r="T204" s="253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4" t="s">
        <v>350</v>
      </c>
      <c r="AU204" s="254" t="s">
        <v>241</v>
      </c>
      <c r="AV204" s="14" t="s">
        <v>81</v>
      </c>
      <c r="AW204" s="14" t="s">
        <v>33</v>
      </c>
      <c r="AX204" s="14" t="s">
        <v>79</v>
      </c>
      <c r="AY204" s="254" t="s">
        <v>338</v>
      </c>
    </row>
    <row r="205" s="2" customFormat="1" ht="24.15" customHeight="1">
      <c r="A205" s="39"/>
      <c r="B205" s="40"/>
      <c r="C205" s="215" t="s">
        <v>423</v>
      </c>
      <c r="D205" s="215" t="s">
        <v>342</v>
      </c>
      <c r="E205" s="216" t="s">
        <v>466</v>
      </c>
      <c r="F205" s="217" t="s">
        <v>467</v>
      </c>
      <c r="G205" s="218" t="s">
        <v>391</v>
      </c>
      <c r="H205" s="219">
        <v>185.52600000000001</v>
      </c>
      <c r="I205" s="220"/>
      <c r="J205" s="221">
        <f>ROUND(I205*H205,2)</f>
        <v>0</v>
      </c>
      <c r="K205" s="217" t="s">
        <v>346</v>
      </c>
      <c r="L205" s="45"/>
      <c r="M205" s="222" t="s">
        <v>19</v>
      </c>
      <c r="N205" s="223" t="s">
        <v>43</v>
      </c>
      <c r="O205" s="85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26" t="s">
        <v>231</v>
      </c>
      <c r="AT205" s="226" t="s">
        <v>342</v>
      </c>
      <c r="AU205" s="226" t="s">
        <v>241</v>
      </c>
      <c r="AY205" s="18" t="s">
        <v>338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18" t="s">
        <v>79</v>
      </c>
      <c r="BK205" s="227">
        <f>ROUND(I205*H205,2)</f>
        <v>0</v>
      </c>
      <c r="BL205" s="18" t="s">
        <v>231</v>
      </c>
      <c r="BM205" s="226" t="s">
        <v>1097</v>
      </c>
    </row>
    <row r="206" s="2" customFormat="1">
      <c r="A206" s="39"/>
      <c r="B206" s="40"/>
      <c r="C206" s="41"/>
      <c r="D206" s="228" t="s">
        <v>348</v>
      </c>
      <c r="E206" s="41"/>
      <c r="F206" s="229" t="s">
        <v>469</v>
      </c>
      <c r="G206" s="41"/>
      <c r="H206" s="41"/>
      <c r="I206" s="230"/>
      <c r="J206" s="41"/>
      <c r="K206" s="41"/>
      <c r="L206" s="45"/>
      <c r="M206" s="231"/>
      <c r="N206" s="232"/>
      <c r="O206" s="85"/>
      <c r="P206" s="85"/>
      <c r="Q206" s="85"/>
      <c r="R206" s="85"/>
      <c r="S206" s="85"/>
      <c r="T206" s="86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348</v>
      </c>
      <c r="AU206" s="18" t="s">
        <v>241</v>
      </c>
    </row>
    <row r="207" s="13" customFormat="1">
      <c r="A207" s="13"/>
      <c r="B207" s="233"/>
      <c r="C207" s="234"/>
      <c r="D207" s="235" t="s">
        <v>350</v>
      </c>
      <c r="E207" s="236" t="s">
        <v>19</v>
      </c>
      <c r="F207" s="237" t="s">
        <v>470</v>
      </c>
      <c r="G207" s="234"/>
      <c r="H207" s="236" t="s">
        <v>19</v>
      </c>
      <c r="I207" s="238"/>
      <c r="J207" s="234"/>
      <c r="K207" s="234"/>
      <c r="L207" s="239"/>
      <c r="M207" s="240"/>
      <c r="N207" s="241"/>
      <c r="O207" s="241"/>
      <c r="P207" s="241"/>
      <c r="Q207" s="241"/>
      <c r="R207" s="241"/>
      <c r="S207" s="241"/>
      <c r="T207" s="24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3" t="s">
        <v>350</v>
      </c>
      <c r="AU207" s="243" t="s">
        <v>241</v>
      </c>
      <c r="AV207" s="13" t="s">
        <v>79</v>
      </c>
      <c r="AW207" s="13" t="s">
        <v>33</v>
      </c>
      <c r="AX207" s="13" t="s">
        <v>72</v>
      </c>
      <c r="AY207" s="243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223</v>
      </c>
      <c r="G208" s="245"/>
      <c r="H208" s="248">
        <v>268.02600000000001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72</v>
      </c>
      <c r="AY208" s="254" t="s">
        <v>338</v>
      </c>
    </row>
    <row r="209" s="14" customFormat="1">
      <c r="A209" s="14"/>
      <c r="B209" s="244"/>
      <c r="C209" s="245"/>
      <c r="D209" s="235" t="s">
        <v>350</v>
      </c>
      <c r="E209" s="246" t="s">
        <v>19</v>
      </c>
      <c r="F209" s="247" t="s">
        <v>471</v>
      </c>
      <c r="G209" s="245"/>
      <c r="H209" s="248">
        <v>-82.5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350</v>
      </c>
      <c r="AU209" s="254" t="s">
        <v>241</v>
      </c>
      <c r="AV209" s="14" t="s">
        <v>81</v>
      </c>
      <c r="AW209" s="14" t="s">
        <v>33</v>
      </c>
      <c r="AX209" s="14" t="s">
        <v>72</v>
      </c>
      <c r="AY209" s="254" t="s">
        <v>338</v>
      </c>
    </row>
    <row r="210" s="15" customFormat="1">
      <c r="A210" s="15"/>
      <c r="B210" s="255"/>
      <c r="C210" s="256"/>
      <c r="D210" s="235" t="s">
        <v>350</v>
      </c>
      <c r="E210" s="257" t="s">
        <v>225</v>
      </c>
      <c r="F210" s="258" t="s">
        <v>363</v>
      </c>
      <c r="G210" s="256"/>
      <c r="H210" s="259">
        <v>185.52600000000001</v>
      </c>
      <c r="I210" s="260"/>
      <c r="J210" s="256"/>
      <c r="K210" s="256"/>
      <c r="L210" s="261"/>
      <c r="M210" s="262"/>
      <c r="N210" s="263"/>
      <c r="O210" s="263"/>
      <c r="P210" s="263"/>
      <c r="Q210" s="263"/>
      <c r="R210" s="263"/>
      <c r="S210" s="263"/>
      <c r="T210" s="264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65" t="s">
        <v>350</v>
      </c>
      <c r="AU210" s="265" t="s">
        <v>241</v>
      </c>
      <c r="AV210" s="15" t="s">
        <v>231</v>
      </c>
      <c r="AW210" s="15" t="s">
        <v>33</v>
      </c>
      <c r="AX210" s="15" t="s">
        <v>79</v>
      </c>
      <c r="AY210" s="265" t="s">
        <v>338</v>
      </c>
    </row>
    <row r="211" s="2" customFormat="1" ht="44.25" customHeight="1">
      <c r="A211" s="39"/>
      <c r="B211" s="40"/>
      <c r="C211" s="215" t="s">
        <v>440</v>
      </c>
      <c r="D211" s="215" t="s">
        <v>342</v>
      </c>
      <c r="E211" s="216" t="s">
        <v>472</v>
      </c>
      <c r="F211" s="217" t="s">
        <v>473</v>
      </c>
      <c r="G211" s="218" t="s">
        <v>391</v>
      </c>
      <c r="H211" s="219">
        <v>23.352</v>
      </c>
      <c r="I211" s="220"/>
      <c r="J211" s="221">
        <f>ROUND(I211*H211,2)</f>
        <v>0</v>
      </c>
      <c r="K211" s="217" t="s">
        <v>346</v>
      </c>
      <c r="L211" s="45"/>
      <c r="M211" s="222" t="s">
        <v>19</v>
      </c>
      <c r="N211" s="223" t="s">
        <v>43</v>
      </c>
      <c r="O211" s="85"/>
      <c r="P211" s="224">
        <f>O211*H211</f>
        <v>0</v>
      </c>
      <c r="Q211" s="224">
        <v>0</v>
      </c>
      <c r="R211" s="224">
        <f>Q211*H211</f>
        <v>0</v>
      </c>
      <c r="S211" s="224">
        <v>0</v>
      </c>
      <c r="T211" s="225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26" t="s">
        <v>231</v>
      </c>
      <c r="AT211" s="226" t="s">
        <v>342</v>
      </c>
      <c r="AU211" s="226" t="s">
        <v>241</v>
      </c>
      <c r="AY211" s="18" t="s">
        <v>338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18" t="s">
        <v>79</v>
      </c>
      <c r="BK211" s="227">
        <f>ROUND(I211*H211,2)</f>
        <v>0</v>
      </c>
      <c r="BL211" s="18" t="s">
        <v>231</v>
      </c>
      <c r="BM211" s="226" t="s">
        <v>1098</v>
      </c>
    </row>
    <row r="212" s="2" customFormat="1">
      <c r="A212" s="39"/>
      <c r="B212" s="40"/>
      <c r="C212" s="41"/>
      <c r="D212" s="228" t="s">
        <v>348</v>
      </c>
      <c r="E212" s="41"/>
      <c r="F212" s="229" t="s">
        <v>475</v>
      </c>
      <c r="G212" s="41"/>
      <c r="H212" s="41"/>
      <c r="I212" s="230"/>
      <c r="J212" s="41"/>
      <c r="K212" s="41"/>
      <c r="L212" s="45"/>
      <c r="M212" s="231"/>
      <c r="N212" s="232"/>
      <c r="O212" s="85"/>
      <c r="P212" s="85"/>
      <c r="Q212" s="85"/>
      <c r="R212" s="85"/>
      <c r="S212" s="85"/>
      <c r="T212" s="86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348</v>
      </c>
      <c r="AU212" s="18" t="s">
        <v>241</v>
      </c>
    </row>
    <row r="213" s="14" customFormat="1">
      <c r="A213" s="14"/>
      <c r="B213" s="244"/>
      <c r="C213" s="245"/>
      <c r="D213" s="235" t="s">
        <v>350</v>
      </c>
      <c r="E213" s="246" t="s">
        <v>19</v>
      </c>
      <c r="F213" s="247" t="s">
        <v>291</v>
      </c>
      <c r="G213" s="245"/>
      <c r="H213" s="248">
        <v>23.352</v>
      </c>
      <c r="I213" s="249"/>
      <c r="J213" s="245"/>
      <c r="K213" s="245"/>
      <c r="L213" s="250"/>
      <c r="M213" s="251"/>
      <c r="N213" s="252"/>
      <c r="O213" s="252"/>
      <c r="P213" s="252"/>
      <c r="Q213" s="252"/>
      <c r="R213" s="252"/>
      <c r="S213" s="252"/>
      <c r="T213" s="253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4" t="s">
        <v>350</v>
      </c>
      <c r="AU213" s="254" t="s">
        <v>241</v>
      </c>
      <c r="AV213" s="14" t="s">
        <v>81</v>
      </c>
      <c r="AW213" s="14" t="s">
        <v>33</v>
      </c>
      <c r="AX213" s="14" t="s">
        <v>79</v>
      </c>
      <c r="AY213" s="254" t="s">
        <v>338</v>
      </c>
    </row>
    <row r="214" s="2" customFormat="1" ht="44.25" customHeight="1">
      <c r="A214" s="39"/>
      <c r="B214" s="40"/>
      <c r="C214" s="215" t="s">
        <v>460</v>
      </c>
      <c r="D214" s="215" t="s">
        <v>342</v>
      </c>
      <c r="E214" s="216" t="s">
        <v>477</v>
      </c>
      <c r="F214" s="217" t="s">
        <v>478</v>
      </c>
      <c r="G214" s="218" t="s">
        <v>391</v>
      </c>
      <c r="H214" s="219">
        <v>229.66300000000001</v>
      </c>
      <c r="I214" s="220"/>
      <c r="J214" s="221">
        <f>ROUND(I214*H214,2)</f>
        <v>0</v>
      </c>
      <c r="K214" s="217" t="s">
        <v>346</v>
      </c>
      <c r="L214" s="45"/>
      <c r="M214" s="222" t="s">
        <v>19</v>
      </c>
      <c r="N214" s="223" t="s">
        <v>43</v>
      </c>
      <c r="O214" s="85"/>
      <c r="P214" s="224">
        <f>O214*H214</f>
        <v>0</v>
      </c>
      <c r="Q214" s="224">
        <v>0</v>
      </c>
      <c r="R214" s="224">
        <f>Q214*H214</f>
        <v>0</v>
      </c>
      <c r="S214" s="224">
        <v>0</v>
      </c>
      <c r="T214" s="225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26" t="s">
        <v>231</v>
      </c>
      <c r="AT214" s="226" t="s">
        <v>342</v>
      </c>
      <c r="AU214" s="226" t="s">
        <v>241</v>
      </c>
      <c r="AY214" s="18" t="s">
        <v>338</v>
      </c>
      <c r="BE214" s="227">
        <f>IF(N214="základní",J214,0)</f>
        <v>0</v>
      </c>
      <c r="BF214" s="227">
        <f>IF(N214="snížená",J214,0)</f>
        <v>0</v>
      </c>
      <c r="BG214" s="227">
        <f>IF(N214="zákl. přenesená",J214,0)</f>
        <v>0</v>
      </c>
      <c r="BH214" s="227">
        <f>IF(N214="sníž. přenesená",J214,0)</f>
        <v>0</v>
      </c>
      <c r="BI214" s="227">
        <f>IF(N214="nulová",J214,0)</f>
        <v>0</v>
      </c>
      <c r="BJ214" s="18" t="s">
        <v>79</v>
      </c>
      <c r="BK214" s="227">
        <f>ROUND(I214*H214,2)</f>
        <v>0</v>
      </c>
      <c r="BL214" s="18" t="s">
        <v>231</v>
      </c>
      <c r="BM214" s="226" t="s">
        <v>1099</v>
      </c>
    </row>
    <row r="215" s="2" customFormat="1">
      <c r="A215" s="39"/>
      <c r="B215" s="40"/>
      <c r="C215" s="41"/>
      <c r="D215" s="228" t="s">
        <v>348</v>
      </c>
      <c r="E215" s="41"/>
      <c r="F215" s="229" t="s">
        <v>480</v>
      </c>
      <c r="G215" s="41"/>
      <c r="H215" s="41"/>
      <c r="I215" s="230"/>
      <c r="J215" s="41"/>
      <c r="K215" s="41"/>
      <c r="L215" s="45"/>
      <c r="M215" s="231"/>
      <c r="N215" s="232"/>
      <c r="O215" s="85"/>
      <c r="P215" s="85"/>
      <c r="Q215" s="85"/>
      <c r="R215" s="85"/>
      <c r="S215" s="85"/>
      <c r="T215" s="86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348</v>
      </c>
      <c r="AU215" s="18" t="s">
        <v>241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221</v>
      </c>
      <c r="G216" s="245"/>
      <c r="H216" s="248">
        <v>44.137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225</v>
      </c>
      <c r="G217" s="245"/>
      <c r="H217" s="248">
        <v>185.52600000000001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5" customFormat="1">
      <c r="A218" s="15"/>
      <c r="B218" s="255"/>
      <c r="C218" s="256"/>
      <c r="D218" s="235" t="s">
        <v>350</v>
      </c>
      <c r="E218" s="257" t="s">
        <v>19</v>
      </c>
      <c r="F218" s="258" t="s">
        <v>363</v>
      </c>
      <c r="G218" s="256"/>
      <c r="H218" s="259">
        <v>229.66300000000001</v>
      </c>
      <c r="I218" s="260"/>
      <c r="J218" s="256"/>
      <c r="K218" s="256"/>
      <c r="L218" s="261"/>
      <c r="M218" s="262"/>
      <c r="N218" s="263"/>
      <c r="O218" s="263"/>
      <c r="P218" s="263"/>
      <c r="Q218" s="263"/>
      <c r="R218" s="263"/>
      <c r="S218" s="263"/>
      <c r="T218" s="26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5" t="s">
        <v>350</v>
      </c>
      <c r="AU218" s="265" t="s">
        <v>241</v>
      </c>
      <c r="AV218" s="15" t="s">
        <v>231</v>
      </c>
      <c r="AW218" s="15" t="s">
        <v>33</v>
      </c>
      <c r="AX218" s="15" t="s">
        <v>79</v>
      </c>
      <c r="AY218" s="265" t="s">
        <v>338</v>
      </c>
    </row>
    <row r="219" s="2" customFormat="1" ht="66.75" customHeight="1">
      <c r="A219" s="39"/>
      <c r="B219" s="40"/>
      <c r="C219" s="215" t="s">
        <v>476</v>
      </c>
      <c r="D219" s="215" t="s">
        <v>342</v>
      </c>
      <c r="E219" s="216" t="s">
        <v>482</v>
      </c>
      <c r="F219" s="217" t="s">
        <v>483</v>
      </c>
      <c r="G219" s="218" t="s">
        <v>391</v>
      </c>
      <c r="H219" s="219">
        <v>28.038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1100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485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216</v>
      </c>
      <c r="G221" s="245"/>
      <c r="H221" s="248">
        <v>28.038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5" customFormat="1">
      <c r="A222" s="15"/>
      <c r="B222" s="255"/>
      <c r="C222" s="256"/>
      <c r="D222" s="235" t="s">
        <v>350</v>
      </c>
      <c r="E222" s="257" t="s">
        <v>19</v>
      </c>
      <c r="F222" s="258" t="s">
        <v>363</v>
      </c>
      <c r="G222" s="256"/>
      <c r="H222" s="259">
        <v>28.038</v>
      </c>
      <c r="I222" s="260"/>
      <c r="J222" s="256"/>
      <c r="K222" s="256"/>
      <c r="L222" s="261"/>
      <c r="M222" s="262"/>
      <c r="N222" s="263"/>
      <c r="O222" s="263"/>
      <c r="P222" s="263"/>
      <c r="Q222" s="263"/>
      <c r="R222" s="263"/>
      <c r="S222" s="263"/>
      <c r="T222" s="264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65" t="s">
        <v>350</v>
      </c>
      <c r="AU222" s="265" t="s">
        <v>241</v>
      </c>
      <c r="AV222" s="15" t="s">
        <v>231</v>
      </c>
      <c r="AW222" s="15" t="s">
        <v>33</v>
      </c>
      <c r="AX222" s="15" t="s">
        <v>79</v>
      </c>
      <c r="AY222" s="265" t="s">
        <v>338</v>
      </c>
    </row>
    <row r="223" s="2" customFormat="1" ht="16.5" customHeight="1">
      <c r="A223" s="39"/>
      <c r="B223" s="40"/>
      <c r="C223" s="267" t="s">
        <v>481</v>
      </c>
      <c r="D223" s="267" t="s">
        <v>486</v>
      </c>
      <c r="E223" s="268" t="s">
        <v>487</v>
      </c>
      <c r="F223" s="269" t="s">
        <v>488</v>
      </c>
      <c r="G223" s="270" t="s">
        <v>489</v>
      </c>
      <c r="H223" s="271">
        <v>88.274000000000001</v>
      </c>
      <c r="I223" s="272"/>
      <c r="J223" s="273">
        <f>ROUND(I223*H223,2)</f>
        <v>0</v>
      </c>
      <c r="K223" s="269" t="s">
        <v>346</v>
      </c>
      <c r="L223" s="274"/>
      <c r="M223" s="275" t="s">
        <v>19</v>
      </c>
      <c r="N223" s="276" t="s">
        <v>43</v>
      </c>
      <c r="O223" s="85"/>
      <c r="P223" s="224">
        <f>O223*H223</f>
        <v>0</v>
      </c>
      <c r="Q223" s="224">
        <v>1</v>
      </c>
      <c r="R223" s="224">
        <f>Q223*H223</f>
        <v>88.274000000000001</v>
      </c>
      <c r="S223" s="224">
        <v>0</v>
      </c>
      <c r="T223" s="225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26" t="s">
        <v>405</v>
      </c>
      <c r="AT223" s="226" t="s">
        <v>486</v>
      </c>
      <c r="AU223" s="226" t="s">
        <v>241</v>
      </c>
      <c r="AY223" s="18" t="s">
        <v>338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18" t="s">
        <v>79</v>
      </c>
      <c r="BK223" s="227">
        <f>ROUND(I223*H223,2)</f>
        <v>0</v>
      </c>
      <c r="BL223" s="18" t="s">
        <v>231</v>
      </c>
      <c r="BM223" s="226" t="s">
        <v>1101</v>
      </c>
    </row>
    <row r="224" s="13" customFormat="1">
      <c r="A224" s="13"/>
      <c r="B224" s="233"/>
      <c r="C224" s="234"/>
      <c r="D224" s="235" t="s">
        <v>350</v>
      </c>
      <c r="E224" s="236" t="s">
        <v>19</v>
      </c>
      <c r="F224" s="237" t="s">
        <v>491</v>
      </c>
      <c r="G224" s="234"/>
      <c r="H224" s="236" t="s">
        <v>19</v>
      </c>
      <c r="I224" s="238"/>
      <c r="J224" s="234"/>
      <c r="K224" s="234"/>
      <c r="L224" s="239"/>
      <c r="M224" s="240"/>
      <c r="N224" s="241"/>
      <c r="O224" s="241"/>
      <c r="P224" s="241"/>
      <c r="Q224" s="241"/>
      <c r="R224" s="241"/>
      <c r="S224" s="241"/>
      <c r="T224" s="24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3" t="s">
        <v>350</v>
      </c>
      <c r="AU224" s="243" t="s">
        <v>241</v>
      </c>
      <c r="AV224" s="13" t="s">
        <v>79</v>
      </c>
      <c r="AW224" s="13" t="s">
        <v>33</v>
      </c>
      <c r="AX224" s="13" t="s">
        <v>72</v>
      </c>
      <c r="AY224" s="243" t="s">
        <v>338</v>
      </c>
    </row>
    <row r="225" s="14" customFormat="1">
      <c r="A225" s="14"/>
      <c r="B225" s="244"/>
      <c r="C225" s="245"/>
      <c r="D225" s="235" t="s">
        <v>350</v>
      </c>
      <c r="E225" s="246" t="s">
        <v>19</v>
      </c>
      <c r="F225" s="247" t="s">
        <v>492</v>
      </c>
      <c r="G225" s="245"/>
      <c r="H225" s="248">
        <v>11.034000000000001</v>
      </c>
      <c r="I225" s="249"/>
      <c r="J225" s="245"/>
      <c r="K225" s="245"/>
      <c r="L225" s="250"/>
      <c r="M225" s="251"/>
      <c r="N225" s="252"/>
      <c r="O225" s="252"/>
      <c r="P225" s="252"/>
      <c r="Q225" s="252"/>
      <c r="R225" s="252"/>
      <c r="S225" s="252"/>
      <c r="T225" s="253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4" t="s">
        <v>350</v>
      </c>
      <c r="AU225" s="254" t="s">
        <v>241</v>
      </c>
      <c r="AV225" s="14" t="s">
        <v>81</v>
      </c>
      <c r="AW225" s="14" t="s">
        <v>33</v>
      </c>
      <c r="AX225" s="14" t="s">
        <v>72</v>
      </c>
      <c r="AY225" s="254" t="s">
        <v>338</v>
      </c>
    </row>
    <row r="226" s="13" customFormat="1">
      <c r="A226" s="13"/>
      <c r="B226" s="233"/>
      <c r="C226" s="234"/>
      <c r="D226" s="235" t="s">
        <v>350</v>
      </c>
      <c r="E226" s="236" t="s">
        <v>19</v>
      </c>
      <c r="F226" s="237" t="s">
        <v>493</v>
      </c>
      <c r="G226" s="234"/>
      <c r="H226" s="236" t="s">
        <v>19</v>
      </c>
      <c r="I226" s="238"/>
      <c r="J226" s="234"/>
      <c r="K226" s="234"/>
      <c r="L226" s="239"/>
      <c r="M226" s="240"/>
      <c r="N226" s="241"/>
      <c r="O226" s="241"/>
      <c r="P226" s="241"/>
      <c r="Q226" s="241"/>
      <c r="R226" s="241"/>
      <c r="S226" s="241"/>
      <c r="T226" s="24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3" t="s">
        <v>350</v>
      </c>
      <c r="AU226" s="243" t="s">
        <v>241</v>
      </c>
      <c r="AV226" s="13" t="s">
        <v>79</v>
      </c>
      <c r="AW226" s="13" t="s">
        <v>33</v>
      </c>
      <c r="AX226" s="13" t="s">
        <v>72</v>
      </c>
      <c r="AY226" s="243" t="s">
        <v>338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494</v>
      </c>
      <c r="G227" s="245"/>
      <c r="H227" s="248">
        <v>33.103000000000002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221</v>
      </c>
      <c r="F228" s="258" t="s">
        <v>363</v>
      </c>
      <c r="G228" s="256"/>
      <c r="H228" s="259">
        <v>44.137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72</v>
      </c>
      <c r="AY228" s="265" t="s">
        <v>338</v>
      </c>
    </row>
    <row r="229" s="14" customFormat="1">
      <c r="A229" s="14"/>
      <c r="B229" s="244"/>
      <c r="C229" s="245"/>
      <c r="D229" s="235" t="s">
        <v>350</v>
      </c>
      <c r="E229" s="246" t="s">
        <v>19</v>
      </c>
      <c r="F229" s="247" t="s">
        <v>1102</v>
      </c>
      <c r="G229" s="245"/>
      <c r="H229" s="248">
        <v>88.274000000000001</v>
      </c>
      <c r="I229" s="249"/>
      <c r="J229" s="245"/>
      <c r="K229" s="245"/>
      <c r="L229" s="250"/>
      <c r="M229" s="251"/>
      <c r="N229" s="252"/>
      <c r="O229" s="252"/>
      <c r="P229" s="252"/>
      <c r="Q229" s="252"/>
      <c r="R229" s="252"/>
      <c r="S229" s="252"/>
      <c r="T229" s="253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4" t="s">
        <v>350</v>
      </c>
      <c r="AU229" s="254" t="s">
        <v>241</v>
      </c>
      <c r="AV229" s="14" t="s">
        <v>81</v>
      </c>
      <c r="AW229" s="14" t="s">
        <v>33</v>
      </c>
      <c r="AX229" s="14" t="s">
        <v>79</v>
      </c>
      <c r="AY229" s="254" t="s">
        <v>338</v>
      </c>
    </row>
    <row r="230" s="2" customFormat="1" ht="16.5" customHeight="1">
      <c r="A230" s="39"/>
      <c r="B230" s="40"/>
      <c r="C230" s="267" t="s">
        <v>254</v>
      </c>
      <c r="D230" s="267" t="s">
        <v>486</v>
      </c>
      <c r="E230" s="268" t="s">
        <v>496</v>
      </c>
      <c r="F230" s="269" t="s">
        <v>497</v>
      </c>
      <c r="G230" s="270" t="s">
        <v>489</v>
      </c>
      <c r="H230" s="271">
        <v>56.076000000000001</v>
      </c>
      <c r="I230" s="272"/>
      <c r="J230" s="273">
        <f>ROUND(I230*H230,2)</f>
        <v>0</v>
      </c>
      <c r="K230" s="269" t="s">
        <v>346</v>
      </c>
      <c r="L230" s="274"/>
      <c r="M230" s="275" t="s">
        <v>19</v>
      </c>
      <c r="N230" s="276" t="s">
        <v>43</v>
      </c>
      <c r="O230" s="85"/>
      <c r="P230" s="224">
        <f>O230*H230</f>
        <v>0</v>
      </c>
      <c r="Q230" s="224">
        <v>1</v>
      </c>
      <c r="R230" s="224">
        <f>Q230*H230</f>
        <v>56.076000000000001</v>
      </c>
      <c r="S230" s="224">
        <v>0</v>
      </c>
      <c r="T230" s="225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26" t="s">
        <v>405</v>
      </c>
      <c r="AT230" s="226" t="s">
        <v>486</v>
      </c>
      <c r="AU230" s="226" t="s">
        <v>241</v>
      </c>
      <c r="AY230" s="18" t="s">
        <v>338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18" t="s">
        <v>79</v>
      </c>
      <c r="BK230" s="227">
        <f>ROUND(I230*H230,2)</f>
        <v>0</v>
      </c>
      <c r="BL230" s="18" t="s">
        <v>231</v>
      </c>
      <c r="BM230" s="226" t="s">
        <v>1103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499</v>
      </c>
      <c r="G231" s="245"/>
      <c r="H231" s="248">
        <v>33.103000000000002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6" customFormat="1">
      <c r="A232" s="16"/>
      <c r="B232" s="277"/>
      <c r="C232" s="278"/>
      <c r="D232" s="235" t="s">
        <v>350</v>
      </c>
      <c r="E232" s="279" t="s">
        <v>19</v>
      </c>
      <c r="F232" s="280" t="s">
        <v>500</v>
      </c>
      <c r="G232" s="278"/>
      <c r="H232" s="281">
        <v>33.103000000000002</v>
      </c>
      <c r="I232" s="282"/>
      <c r="J232" s="278"/>
      <c r="K232" s="278"/>
      <c r="L232" s="283"/>
      <c r="M232" s="284"/>
      <c r="N232" s="285"/>
      <c r="O232" s="285"/>
      <c r="P232" s="285"/>
      <c r="Q232" s="285"/>
      <c r="R232" s="285"/>
      <c r="S232" s="285"/>
      <c r="T232" s="28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T232" s="287" t="s">
        <v>350</v>
      </c>
      <c r="AU232" s="287" t="s">
        <v>241</v>
      </c>
      <c r="AV232" s="16" t="s">
        <v>241</v>
      </c>
      <c r="AW232" s="16" t="s">
        <v>33</v>
      </c>
      <c r="AX232" s="16" t="s">
        <v>72</v>
      </c>
      <c r="AY232" s="287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501</v>
      </c>
      <c r="G233" s="245"/>
      <c r="H233" s="248">
        <v>0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4" customFormat="1">
      <c r="A234" s="14"/>
      <c r="B234" s="244"/>
      <c r="C234" s="245"/>
      <c r="D234" s="235" t="s">
        <v>350</v>
      </c>
      <c r="E234" s="246" t="s">
        <v>19</v>
      </c>
      <c r="F234" s="247" t="s">
        <v>993</v>
      </c>
      <c r="G234" s="245"/>
      <c r="H234" s="248">
        <v>0</v>
      </c>
      <c r="I234" s="249"/>
      <c r="J234" s="245"/>
      <c r="K234" s="245"/>
      <c r="L234" s="250"/>
      <c r="M234" s="251"/>
      <c r="N234" s="252"/>
      <c r="O234" s="252"/>
      <c r="P234" s="252"/>
      <c r="Q234" s="252"/>
      <c r="R234" s="252"/>
      <c r="S234" s="252"/>
      <c r="T234" s="253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4" t="s">
        <v>350</v>
      </c>
      <c r="AU234" s="254" t="s">
        <v>241</v>
      </c>
      <c r="AV234" s="14" t="s">
        <v>81</v>
      </c>
      <c r="AW234" s="14" t="s">
        <v>33</v>
      </c>
      <c r="AX234" s="14" t="s">
        <v>72</v>
      </c>
      <c r="AY234" s="254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502</v>
      </c>
      <c r="G235" s="245"/>
      <c r="H235" s="248">
        <v>-5.0650000000000004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72</v>
      </c>
      <c r="AY235" s="254" t="s">
        <v>338</v>
      </c>
    </row>
    <row r="236" s="16" customFormat="1">
      <c r="A236" s="16"/>
      <c r="B236" s="277"/>
      <c r="C236" s="278"/>
      <c r="D236" s="235" t="s">
        <v>350</v>
      </c>
      <c r="E236" s="279" t="s">
        <v>298</v>
      </c>
      <c r="F236" s="280" t="s">
        <v>500</v>
      </c>
      <c r="G236" s="278"/>
      <c r="H236" s="281">
        <v>-5.0650000000000004</v>
      </c>
      <c r="I236" s="282"/>
      <c r="J236" s="278"/>
      <c r="K236" s="278"/>
      <c r="L236" s="283"/>
      <c r="M236" s="284"/>
      <c r="N236" s="285"/>
      <c r="O236" s="285"/>
      <c r="P236" s="285"/>
      <c r="Q236" s="285"/>
      <c r="R236" s="285"/>
      <c r="S236" s="285"/>
      <c r="T236" s="28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T236" s="287" t="s">
        <v>350</v>
      </c>
      <c r="AU236" s="287" t="s">
        <v>241</v>
      </c>
      <c r="AV236" s="16" t="s">
        <v>241</v>
      </c>
      <c r="AW236" s="16" t="s">
        <v>33</v>
      </c>
      <c r="AX236" s="16" t="s">
        <v>72</v>
      </c>
      <c r="AY236" s="287" t="s">
        <v>338</v>
      </c>
    </row>
    <row r="237" s="15" customFormat="1">
      <c r="A237" s="15"/>
      <c r="B237" s="255"/>
      <c r="C237" s="256"/>
      <c r="D237" s="235" t="s">
        <v>350</v>
      </c>
      <c r="E237" s="257" t="s">
        <v>216</v>
      </c>
      <c r="F237" s="258" t="s">
        <v>363</v>
      </c>
      <c r="G237" s="256"/>
      <c r="H237" s="259">
        <v>28.038</v>
      </c>
      <c r="I237" s="260"/>
      <c r="J237" s="256"/>
      <c r="K237" s="256"/>
      <c r="L237" s="261"/>
      <c r="M237" s="262"/>
      <c r="N237" s="263"/>
      <c r="O237" s="263"/>
      <c r="P237" s="263"/>
      <c r="Q237" s="263"/>
      <c r="R237" s="263"/>
      <c r="S237" s="263"/>
      <c r="T237" s="264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65" t="s">
        <v>350</v>
      </c>
      <c r="AU237" s="265" t="s">
        <v>241</v>
      </c>
      <c r="AV237" s="15" t="s">
        <v>231</v>
      </c>
      <c r="AW237" s="15" t="s">
        <v>33</v>
      </c>
      <c r="AX237" s="15" t="s">
        <v>72</v>
      </c>
      <c r="AY237" s="265" t="s">
        <v>338</v>
      </c>
    </row>
    <row r="238" s="14" customFormat="1">
      <c r="A238" s="14"/>
      <c r="B238" s="244"/>
      <c r="C238" s="245"/>
      <c r="D238" s="235" t="s">
        <v>350</v>
      </c>
      <c r="E238" s="246" t="s">
        <v>19</v>
      </c>
      <c r="F238" s="247" t="s">
        <v>1104</v>
      </c>
      <c r="G238" s="245"/>
      <c r="H238" s="248">
        <v>56.076000000000001</v>
      </c>
      <c r="I238" s="249"/>
      <c r="J238" s="245"/>
      <c r="K238" s="245"/>
      <c r="L238" s="250"/>
      <c r="M238" s="251"/>
      <c r="N238" s="252"/>
      <c r="O238" s="252"/>
      <c r="P238" s="252"/>
      <c r="Q238" s="252"/>
      <c r="R238" s="252"/>
      <c r="S238" s="252"/>
      <c r="T238" s="253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4" t="s">
        <v>350</v>
      </c>
      <c r="AU238" s="254" t="s">
        <v>241</v>
      </c>
      <c r="AV238" s="14" t="s">
        <v>81</v>
      </c>
      <c r="AW238" s="14" t="s">
        <v>33</v>
      </c>
      <c r="AX238" s="14" t="s">
        <v>79</v>
      </c>
      <c r="AY238" s="254" t="s">
        <v>338</v>
      </c>
    </row>
    <row r="239" s="2" customFormat="1" ht="44.25" customHeight="1">
      <c r="A239" s="39"/>
      <c r="B239" s="40"/>
      <c r="C239" s="215" t="s">
        <v>7</v>
      </c>
      <c r="D239" s="215" t="s">
        <v>342</v>
      </c>
      <c r="E239" s="216" t="s">
        <v>504</v>
      </c>
      <c r="F239" s="217" t="s">
        <v>505</v>
      </c>
      <c r="G239" s="218" t="s">
        <v>489</v>
      </c>
      <c r="H239" s="219">
        <v>165</v>
      </c>
      <c r="I239" s="220"/>
      <c r="J239" s="221">
        <f>ROUND(I239*H239,2)</f>
        <v>0</v>
      </c>
      <c r="K239" s="217" t="s">
        <v>346</v>
      </c>
      <c r="L239" s="45"/>
      <c r="M239" s="222" t="s">
        <v>19</v>
      </c>
      <c r="N239" s="223" t="s">
        <v>43</v>
      </c>
      <c r="O239" s="85"/>
      <c r="P239" s="224">
        <f>O239*H239</f>
        <v>0</v>
      </c>
      <c r="Q239" s="224">
        <v>0</v>
      </c>
      <c r="R239" s="224">
        <f>Q239*H239</f>
        <v>0</v>
      </c>
      <c r="S239" s="224">
        <v>0</v>
      </c>
      <c r="T239" s="225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26" t="s">
        <v>231</v>
      </c>
      <c r="AT239" s="226" t="s">
        <v>342</v>
      </c>
      <c r="AU239" s="226" t="s">
        <v>241</v>
      </c>
      <c r="AY239" s="18" t="s">
        <v>338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18" t="s">
        <v>79</v>
      </c>
      <c r="BK239" s="227">
        <f>ROUND(I239*H239,2)</f>
        <v>0</v>
      </c>
      <c r="BL239" s="18" t="s">
        <v>231</v>
      </c>
      <c r="BM239" s="226" t="s">
        <v>1105</v>
      </c>
    </row>
    <row r="240" s="2" customFormat="1">
      <c r="A240" s="39"/>
      <c r="B240" s="40"/>
      <c r="C240" s="41"/>
      <c r="D240" s="228" t="s">
        <v>348</v>
      </c>
      <c r="E240" s="41"/>
      <c r="F240" s="229" t="s">
        <v>507</v>
      </c>
      <c r="G240" s="41"/>
      <c r="H240" s="41"/>
      <c r="I240" s="230"/>
      <c r="J240" s="41"/>
      <c r="K240" s="41"/>
      <c r="L240" s="45"/>
      <c r="M240" s="231"/>
      <c r="N240" s="232"/>
      <c r="O240" s="85"/>
      <c r="P240" s="85"/>
      <c r="Q240" s="85"/>
      <c r="R240" s="85"/>
      <c r="S240" s="85"/>
      <c r="T240" s="86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T240" s="18" t="s">
        <v>348</v>
      </c>
      <c r="AU240" s="18" t="s">
        <v>241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218</v>
      </c>
      <c r="G241" s="245"/>
      <c r="H241" s="248">
        <v>82.5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5" customFormat="1">
      <c r="A242" s="15"/>
      <c r="B242" s="255"/>
      <c r="C242" s="256"/>
      <c r="D242" s="235" t="s">
        <v>350</v>
      </c>
      <c r="E242" s="257" t="s">
        <v>19</v>
      </c>
      <c r="F242" s="258" t="s">
        <v>363</v>
      </c>
      <c r="G242" s="256"/>
      <c r="H242" s="259">
        <v>82.5</v>
      </c>
      <c r="I242" s="260"/>
      <c r="J242" s="256"/>
      <c r="K242" s="256"/>
      <c r="L242" s="261"/>
      <c r="M242" s="262"/>
      <c r="N242" s="263"/>
      <c r="O242" s="263"/>
      <c r="P242" s="263"/>
      <c r="Q242" s="263"/>
      <c r="R242" s="263"/>
      <c r="S242" s="263"/>
      <c r="T242" s="264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65" t="s">
        <v>350</v>
      </c>
      <c r="AU242" s="265" t="s">
        <v>241</v>
      </c>
      <c r="AV242" s="15" t="s">
        <v>231</v>
      </c>
      <c r="AW242" s="15" t="s">
        <v>33</v>
      </c>
      <c r="AX242" s="15" t="s">
        <v>72</v>
      </c>
      <c r="AY242" s="265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1106</v>
      </c>
      <c r="G243" s="245"/>
      <c r="H243" s="248">
        <v>165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79</v>
      </c>
      <c r="AY243" s="254" t="s">
        <v>338</v>
      </c>
    </row>
    <row r="244" s="12" customFormat="1" ht="20.88" customHeight="1">
      <c r="A244" s="12"/>
      <c r="B244" s="199"/>
      <c r="C244" s="200"/>
      <c r="D244" s="201" t="s">
        <v>71</v>
      </c>
      <c r="E244" s="213" t="s">
        <v>476</v>
      </c>
      <c r="F244" s="213" t="s">
        <v>509</v>
      </c>
      <c r="G244" s="200"/>
      <c r="H244" s="200"/>
      <c r="I244" s="203"/>
      <c r="J244" s="214">
        <f>BK244</f>
        <v>0</v>
      </c>
      <c r="K244" s="200"/>
      <c r="L244" s="205"/>
      <c r="M244" s="206"/>
      <c r="N244" s="207"/>
      <c r="O244" s="207"/>
      <c r="P244" s="208">
        <f>SUM(P245:P249)</f>
        <v>0</v>
      </c>
      <c r="Q244" s="207"/>
      <c r="R244" s="208">
        <f>SUM(R245:R249)</f>
        <v>0</v>
      </c>
      <c r="S244" s="207"/>
      <c r="T244" s="209">
        <f>SUM(T245:T249)</f>
        <v>0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R244" s="210" t="s">
        <v>79</v>
      </c>
      <c r="AT244" s="211" t="s">
        <v>71</v>
      </c>
      <c r="AU244" s="211" t="s">
        <v>81</v>
      </c>
      <c r="AY244" s="210" t="s">
        <v>338</v>
      </c>
      <c r="BK244" s="212">
        <f>SUM(BK245:BK249)</f>
        <v>0</v>
      </c>
    </row>
    <row r="245" s="2" customFormat="1" ht="24.15" customHeight="1">
      <c r="A245" s="39"/>
      <c r="B245" s="40"/>
      <c r="C245" s="215" t="s">
        <v>247</v>
      </c>
      <c r="D245" s="215" t="s">
        <v>342</v>
      </c>
      <c r="E245" s="216" t="s">
        <v>511</v>
      </c>
      <c r="F245" s="217" t="s">
        <v>512</v>
      </c>
      <c r="G245" s="218" t="s">
        <v>345</v>
      </c>
      <c r="H245" s="219">
        <v>181.99600000000001</v>
      </c>
      <c r="I245" s="220"/>
      <c r="J245" s="221">
        <f>ROUND(I245*H245,2)</f>
        <v>0</v>
      </c>
      <c r="K245" s="217" t="s">
        <v>346</v>
      </c>
      <c r="L245" s="45"/>
      <c r="M245" s="222" t="s">
        <v>19</v>
      </c>
      <c r="N245" s="223" t="s">
        <v>43</v>
      </c>
      <c r="O245" s="85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26" t="s">
        <v>231</v>
      </c>
      <c r="AT245" s="226" t="s">
        <v>342</v>
      </c>
      <c r="AU245" s="226" t="s">
        <v>241</v>
      </c>
      <c r="AY245" s="18" t="s">
        <v>338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18" t="s">
        <v>79</v>
      </c>
      <c r="BK245" s="227">
        <f>ROUND(I245*H245,2)</f>
        <v>0</v>
      </c>
      <c r="BL245" s="18" t="s">
        <v>231</v>
      </c>
      <c r="BM245" s="226" t="s">
        <v>1107</v>
      </c>
    </row>
    <row r="246" s="2" customFormat="1">
      <c r="A246" s="39"/>
      <c r="B246" s="40"/>
      <c r="C246" s="41"/>
      <c r="D246" s="228" t="s">
        <v>348</v>
      </c>
      <c r="E246" s="41"/>
      <c r="F246" s="229" t="s">
        <v>514</v>
      </c>
      <c r="G246" s="41"/>
      <c r="H246" s="41"/>
      <c r="I246" s="230"/>
      <c r="J246" s="41"/>
      <c r="K246" s="41"/>
      <c r="L246" s="45"/>
      <c r="M246" s="231"/>
      <c r="N246" s="232"/>
      <c r="O246" s="85"/>
      <c r="P246" s="85"/>
      <c r="Q246" s="85"/>
      <c r="R246" s="85"/>
      <c r="S246" s="85"/>
      <c r="T246" s="86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T246" s="18" t="s">
        <v>348</v>
      </c>
      <c r="AU246" s="18" t="s">
        <v>241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227</v>
      </c>
      <c r="G247" s="245"/>
      <c r="H247" s="248">
        <v>0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4" customFormat="1">
      <c r="A248" s="14"/>
      <c r="B248" s="244"/>
      <c r="C248" s="245"/>
      <c r="D248" s="235" t="s">
        <v>350</v>
      </c>
      <c r="E248" s="246" t="s">
        <v>19</v>
      </c>
      <c r="F248" s="247" t="s">
        <v>281</v>
      </c>
      <c r="G248" s="245"/>
      <c r="H248" s="248">
        <v>181.99600000000001</v>
      </c>
      <c r="I248" s="249"/>
      <c r="J248" s="245"/>
      <c r="K248" s="245"/>
      <c r="L248" s="250"/>
      <c r="M248" s="251"/>
      <c r="N248" s="252"/>
      <c r="O248" s="252"/>
      <c r="P248" s="252"/>
      <c r="Q248" s="252"/>
      <c r="R248" s="252"/>
      <c r="S248" s="252"/>
      <c r="T248" s="253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4" t="s">
        <v>350</v>
      </c>
      <c r="AU248" s="254" t="s">
        <v>241</v>
      </c>
      <c r="AV248" s="14" t="s">
        <v>81</v>
      </c>
      <c r="AW248" s="14" t="s">
        <v>33</v>
      </c>
      <c r="AX248" s="14" t="s">
        <v>72</v>
      </c>
      <c r="AY248" s="254" t="s">
        <v>338</v>
      </c>
    </row>
    <row r="249" s="15" customFormat="1">
      <c r="A249" s="15"/>
      <c r="B249" s="255"/>
      <c r="C249" s="256"/>
      <c r="D249" s="235" t="s">
        <v>350</v>
      </c>
      <c r="E249" s="257" t="s">
        <v>19</v>
      </c>
      <c r="F249" s="258" t="s">
        <v>363</v>
      </c>
      <c r="G249" s="256"/>
      <c r="H249" s="259">
        <v>181.99600000000001</v>
      </c>
      <c r="I249" s="260"/>
      <c r="J249" s="256"/>
      <c r="K249" s="256"/>
      <c r="L249" s="261"/>
      <c r="M249" s="262"/>
      <c r="N249" s="263"/>
      <c r="O249" s="263"/>
      <c r="P249" s="263"/>
      <c r="Q249" s="263"/>
      <c r="R249" s="263"/>
      <c r="S249" s="263"/>
      <c r="T249" s="264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5" t="s">
        <v>350</v>
      </c>
      <c r="AU249" s="265" t="s">
        <v>241</v>
      </c>
      <c r="AV249" s="15" t="s">
        <v>231</v>
      </c>
      <c r="AW249" s="15" t="s">
        <v>33</v>
      </c>
      <c r="AX249" s="15" t="s">
        <v>79</v>
      </c>
      <c r="AY249" s="265" t="s">
        <v>338</v>
      </c>
    </row>
    <row r="250" s="12" customFormat="1" ht="22.8" customHeight="1">
      <c r="A250" s="12"/>
      <c r="B250" s="199"/>
      <c r="C250" s="200"/>
      <c r="D250" s="201" t="s">
        <v>71</v>
      </c>
      <c r="E250" s="213" t="s">
        <v>81</v>
      </c>
      <c r="F250" s="213" t="s">
        <v>567</v>
      </c>
      <c r="G250" s="200"/>
      <c r="H250" s="200"/>
      <c r="I250" s="203"/>
      <c r="J250" s="214">
        <f>BK250</f>
        <v>0</v>
      </c>
      <c r="K250" s="200"/>
      <c r="L250" s="205"/>
      <c r="M250" s="206"/>
      <c r="N250" s="207"/>
      <c r="O250" s="207"/>
      <c r="P250" s="208">
        <f>P251</f>
        <v>0</v>
      </c>
      <c r="Q250" s="207"/>
      <c r="R250" s="208">
        <f>R251</f>
        <v>7.3271334999999995</v>
      </c>
      <c r="S250" s="207"/>
      <c r="T250" s="209">
        <f>T251</f>
        <v>0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210" t="s">
        <v>79</v>
      </c>
      <c r="AT250" s="211" t="s">
        <v>71</v>
      </c>
      <c r="AU250" s="211" t="s">
        <v>79</v>
      </c>
      <c r="AY250" s="210" t="s">
        <v>338</v>
      </c>
      <c r="BK250" s="212">
        <f>BK251</f>
        <v>0</v>
      </c>
    </row>
    <row r="251" s="12" customFormat="1" ht="20.88" customHeight="1">
      <c r="A251" s="12"/>
      <c r="B251" s="199"/>
      <c r="C251" s="200"/>
      <c r="D251" s="201" t="s">
        <v>71</v>
      </c>
      <c r="E251" s="213" t="s">
        <v>7</v>
      </c>
      <c r="F251" s="213" t="s">
        <v>568</v>
      </c>
      <c r="G251" s="200"/>
      <c r="H251" s="200"/>
      <c r="I251" s="203"/>
      <c r="J251" s="214">
        <f>BK251</f>
        <v>0</v>
      </c>
      <c r="K251" s="200"/>
      <c r="L251" s="205"/>
      <c r="M251" s="206"/>
      <c r="N251" s="207"/>
      <c r="O251" s="207"/>
      <c r="P251" s="208">
        <f>SUM(P252:P259)</f>
        <v>0</v>
      </c>
      <c r="Q251" s="207"/>
      <c r="R251" s="208">
        <f>SUM(R252:R259)</f>
        <v>7.3271334999999995</v>
      </c>
      <c r="S251" s="207"/>
      <c r="T251" s="209">
        <f>SUM(T252:T259)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10" t="s">
        <v>79</v>
      </c>
      <c r="AT251" s="211" t="s">
        <v>71</v>
      </c>
      <c r="AU251" s="211" t="s">
        <v>81</v>
      </c>
      <c r="AY251" s="210" t="s">
        <v>338</v>
      </c>
      <c r="BK251" s="212">
        <f>SUM(BK252:BK259)</f>
        <v>0</v>
      </c>
    </row>
    <row r="252" s="2" customFormat="1" ht="62.7" customHeight="1">
      <c r="A252" s="39"/>
      <c r="B252" s="40"/>
      <c r="C252" s="215" t="s">
        <v>510</v>
      </c>
      <c r="D252" s="215" t="s">
        <v>342</v>
      </c>
      <c r="E252" s="216" t="s">
        <v>570</v>
      </c>
      <c r="F252" s="217" t="s">
        <v>571</v>
      </c>
      <c r="G252" s="218" t="s">
        <v>572</v>
      </c>
      <c r="H252" s="219">
        <v>35.826000000000001</v>
      </c>
      <c r="I252" s="220"/>
      <c r="J252" s="221">
        <f>ROUND(I252*H252,2)</f>
        <v>0</v>
      </c>
      <c r="K252" s="217" t="s">
        <v>346</v>
      </c>
      <c r="L252" s="45"/>
      <c r="M252" s="222" t="s">
        <v>19</v>
      </c>
      <c r="N252" s="223" t="s">
        <v>43</v>
      </c>
      <c r="O252" s="85"/>
      <c r="P252" s="224">
        <f>O252*H252</f>
        <v>0</v>
      </c>
      <c r="Q252" s="224">
        <v>0.2044</v>
      </c>
      <c r="R252" s="224">
        <f>Q252*H252</f>
        <v>7.3228343999999996</v>
      </c>
      <c r="S252" s="224">
        <v>0</v>
      </c>
      <c r="T252" s="225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26" t="s">
        <v>231</v>
      </c>
      <c r="AT252" s="226" t="s">
        <v>342</v>
      </c>
      <c r="AU252" s="226" t="s">
        <v>241</v>
      </c>
      <c r="AY252" s="18" t="s">
        <v>338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18" t="s">
        <v>79</v>
      </c>
      <c r="BK252" s="227">
        <f>ROUND(I252*H252,2)</f>
        <v>0</v>
      </c>
      <c r="BL252" s="18" t="s">
        <v>231</v>
      </c>
      <c r="BM252" s="226" t="s">
        <v>1108</v>
      </c>
    </row>
    <row r="253" s="2" customFormat="1">
      <c r="A253" s="39"/>
      <c r="B253" s="40"/>
      <c r="C253" s="41"/>
      <c r="D253" s="228" t="s">
        <v>348</v>
      </c>
      <c r="E253" s="41"/>
      <c r="F253" s="229" t="s">
        <v>574</v>
      </c>
      <c r="G253" s="41"/>
      <c r="H253" s="41"/>
      <c r="I253" s="230"/>
      <c r="J253" s="41"/>
      <c r="K253" s="41"/>
      <c r="L253" s="45"/>
      <c r="M253" s="231"/>
      <c r="N253" s="232"/>
      <c r="O253" s="85"/>
      <c r="P253" s="85"/>
      <c r="Q253" s="85"/>
      <c r="R253" s="85"/>
      <c r="S253" s="85"/>
      <c r="T253" s="86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T253" s="18" t="s">
        <v>348</v>
      </c>
      <c r="AU253" s="18" t="s">
        <v>241</v>
      </c>
    </row>
    <row r="254" s="14" customFormat="1">
      <c r="A254" s="14"/>
      <c r="B254" s="244"/>
      <c r="C254" s="245"/>
      <c r="D254" s="235" t="s">
        <v>350</v>
      </c>
      <c r="E254" s="246" t="s">
        <v>19</v>
      </c>
      <c r="F254" s="247" t="s">
        <v>294</v>
      </c>
      <c r="G254" s="245"/>
      <c r="H254" s="248">
        <v>71.652000000000001</v>
      </c>
      <c r="I254" s="249"/>
      <c r="J254" s="245"/>
      <c r="K254" s="245"/>
      <c r="L254" s="250"/>
      <c r="M254" s="251"/>
      <c r="N254" s="252"/>
      <c r="O254" s="252"/>
      <c r="P254" s="252"/>
      <c r="Q254" s="252"/>
      <c r="R254" s="252"/>
      <c r="S254" s="252"/>
      <c r="T254" s="253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4" t="s">
        <v>350</v>
      </c>
      <c r="AU254" s="254" t="s">
        <v>241</v>
      </c>
      <c r="AV254" s="14" t="s">
        <v>81</v>
      </c>
      <c r="AW254" s="14" t="s">
        <v>33</v>
      </c>
      <c r="AX254" s="14" t="s">
        <v>72</v>
      </c>
      <c r="AY254" s="254" t="s">
        <v>338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1109</v>
      </c>
      <c r="G255" s="245"/>
      <c r="H255" s="248">
        <v>35.826000000000001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79</v>
      </c>
      <c r="AY255" s="254" t="s">
        <v>338</v>
      </c>
    </row>
    <row r="256" s="2" customFormat="1" ht="16.5" customHeight="1">
      <c r="A256" s="39"/>
      <c r="B256" s="40"/>
      <c r="C256" s="215" t="s">
        <v>515</v>
      </c>
      <c r="D256" s="215" t="s">
        <v>342</v>
      </c>
      <c r="E256" s="216" t="s">
        <v>577</v>
      </c>
      <c r="F256" s="217" t="s">
        <v>578</v>
      </c>
      <c r="G256" s="218" t="s">
        <v>572</v>
      </c>
      <c r="H256" s="219">
        <v>42.991</v>
      </c>
      <c r="I256" s="220"/>
      <c r="J256" s="221">
        <f>ROUND(I256*H256,2)</f>
        <v>0</v>
      </c>
      <c r="K256" s="217" t="s">
        <v>346</v>
      </c>
      <c r="L256" s="45"/>
      <c r="M256" s="222" t="s">
        <v>19</v>
      </c>
      <c r="N256" s="223" t="s">
        <v>43</v>
      </c>
      <c r="O256" s="85"/>
      <c r="P256" s="224">
        <f>O256*H256</f>
        <v>0</v>
      </c>
      <c r="Q256" s="224">
        <v>0.00010000000000000001</v>
      </c>
      <c r="R256" s="224">
        <f>Q256*H256</f>
        <v>0.0042991000000000001</v>
      </c>
      <c r="S256" s="224">
        <v>0</v>
      </c>
      <c r="T256" s="225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26" t="s">
        <v>231</v>
      </c>
      <c r="AT256" s="226" t="s">
        <v>342</v>
      </c>
      <c r="AU256" s="226" t="s">
        <v>241</v>
      </c>
      <c r="AY256" s="18" t="s">
        <v>338</v>
      </c>
      <c r="BE256" s="227">
        <f>IF(N256="základní",J256,0)</f>
        <v>0</v>
      </c>
      <c r="BF256" s="227">
        <f>IF(N256="snížená",J256,0)</f>
        <v>0</v>
      </c>
      <c r="BG256" s="227">
        <f>IF(N256="zákl. přenesená",J256,0)</f>
        <v>0</v>
      </c>
      <c r="BH256" s="227">
        <f>IF(N256="sníž. přenesená",J256,0)</f>
        <v>0</v>
      </c>
      <c r="BI256" s="227">
        <f>IF(N256="nulová",J256,0)</f>
        <v>0</v>
      </c>
      <c r="BJ256" s="18" t="s">
        <v>79</v>
      </c>
      <c r="BK256" s="227">
        <f>ROUND(I256*H256,2)</f>
        <v>0</v>
      </c>
      <c r="BL256" s="18" t="s">
        <v>231</v>
      </c>
      <c r="BM256" s="226" t="s">
        <v>1110</v>
      </c>
    </row>
    <row r="257" s="2" customFormat="1">
      <c r="A257" s="39"/>
      <c r="B257" s="40"/>
      <c r="C257" s="41"/>
      <c r="D257" s="228" t="s">
        <v>348</v>
      </c>
      <c r="E257" s="41"/>
      <c r="F257" s="229" t="s">
        <v>580</v>
      </c>
      <c r="G257" s="41"/>
      <c r="H257" s="41"/>
      <c r="I257" s="230"/>
      <c r="J257" s="41"/>
      <c r="K257" s="41"/>
      <c r="L257" s="45"/>
      <c r="M257" s="231"/>
      <c r="N257" s="232"/>
      <c r="O257" s="85"/>
      <c r="P257" s="85"/>
      <c r="Q257" s="85"/>
      <c r="R257" s="85"/>
      <c r="S257" s="85"/>
      <c r="T257" s="86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T257" s="18" t="s">
        <v>348</v>
      </c>
      <c r="AU257" s="18" t="s">
        <v>241</v>
      </c>
    </row>
    <row r="258" s="14" customFormat="1">
      <c r="A258" s="14"/>
      <c r="B258" s="244"/>
      <c r="C258" s="245"/>
      <c r="D258" s="235" t="s">
        <v>350</v>
      </c>
      <c r="E258" s="246" t="s">
        <v>19</v>
      </c>
      <c r="F258" s="247" t="s">
        <v>294</v>
      </c>
      <c r="G258" s="245"/>
      <c r="H258" s="248">
        <v>71.652000000000001</v>
      </c>
      <c r="I258" s="249"/>
      <c r="J258" s="245"/>
      <c r="K258" s="245"/>
      <c r="L258" s="250"/>
      <c r="M258" s="251"/>
      <c r="N258" s="252"/>
      <c r="O258" s="252"/>
      <c r="P258" s="252"/>
      <c r="Q258" s="252"/>
      <c r="R258" s="252"/>
      <c r="S258" s="252"/>
      <c r="T258" s="253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4" t="s">
        <v>350</v>
      </c>
      <c r="AU258" s="254" t="s">
        <v>241</v>
      </c>
      <c r="AV258" s="14" t="s">
        <v>81</v>
      </c>
      <c r="AW258" s="14" t="s">
        <v>33</v>
      </c>
      <c r="AX258" s="14" t="s">
        <v>72</v>
      </c>
      <c r="AY258" s="254" t="s">
        <v>338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1111</v>
      </c>
      <c r="G259" s="245"/>
      <c r="H259" s="248">
        <v>42.991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79</v>
      </c>
      <c r="AY259" s="254" t="s">
        <v>338</v>
      </c>
    </row>
    <row r="260" s="12" customFormat="1" ht="22.8" customHeight="1">
      <c r="A260" s="12"/>
      <c r="B260" s="199"/>
      <c r="C260" s="200"/>
      <c r="D260" s="201" t="s">
        <v>71</v>
      </c>
      <c r="E260" s="213" t="s">
        <v>231</v>
      </c>
      <c r="F260" s="213" t="s">
        <v>582</v>
      </c>
      <c r="G260" s="200"/>
      <c r="H260" s="200"/>
      <c r="I260" s="203"/>
      <c r="J260" s="214">
        <f>BK260</f>
        <v>0</v>
      </c>
      <c r="K260" s="200"/>
      <c r="L260" s="205"/>
      <c r="M260" s="206"/>
      <c r="N260" s="207"/>
      <c r="O260" s="207"/>
      <c r="P260" s="208">
        <f>SUM(P261:P270)</f>
        <v>0</v>
      </c>
      <c r="Q260" s="207"/>
      <c r="R260" s="208">
        <f>SUM(R261:R270)</f>
        <v>0.99336000000000002</v>
      </c>
      <c r="S260" s="207"/>
      <c r="T260" s="209">
        <f>SUM(T261:T270)</f>
        <v>0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R260" s="210" t="s">
        <v>79</v>
      </c>
      <c r="AT260" s="211" t="s">
        <v>71</v>
      </c>
      <c r="AU260" s="211" t="s">
        <v>79</v>
      </c>
      <c r="AY260" s="210" t="s">
        <v>338</v>
      </c>
      <c r="BK260" s="212">
        <f>SUM(BK261:BK270)</f>
        <v>0</v>
      </c>
    </row>
    <row r="261" s="2" customFormat="1" ht="33" customHeight="1">
      <c r="A261" s="39"/>
      <c r="B261" s="40"/>
      <c r="C261" s="215" t="s">
        <v>520</v>
      </c>
      <c r="D261" s="215" t="s">
        <v>342</v>
      </c>
      <c r="E261" s="216" t="s">
        <v>584</v>
      </c>
      <c r="F261" s="217" t="s">
        <v>585</v>
      </c>
      <c r="G261" s="218" t="s">
        <v>586</v>
      </c>
      <c r="H261" s="219">
        <v>8</v>
      </c>
      <c r="I261" s="220"/>
      <c r="J261" s="221">
        <f>ROUND(I261*H261,2)</f>
        <v>0</v>
      </c>
      <c r="K261" s="217" t="s">
        <v>346</v>
      </c>
      <c r="L261" s="45"/>
      <c r="M261" s="222" t="s">
        <v>19</v>
      </c>
      <c r="N261" s="223" t="s">
        <v>43</v>
      </c>
      <c r="O261" s="85"/>
      <c r="P261" s="224">
        <f>O261*H261</f>
        <v>0</v>
      </c>
      <c r="Q261" s="224">
        <v>0.087419999999999998</v>
      </c>
      <c r="R261" s="224">
        <f>Q261*H261</f>
        <v>0.69935999999999998</v>
      </c>
      <c r="S261" s="224">
        <v>0</v>
      </c>
      <c r="T261" s="225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26" t="s">
        <v>231</v>
      </c>
      <c r="AT261" s="226" t="s">
        <v>342</v>
      </c>
      <c r="AU261" s="226" t="s">
        <v>81</v>
      </c>
      <c r="AY261" s="18" t="s">
        <v>338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18" t="s">
        <v>79</v>
      </c>
      <c r="BK261" s="227">
        <f>ROUND(I261*H261,2)</f>
        <v>0</v>
      </c>
      <c r="BL261" s="18" t="s">
        <v>231</v>
      </c>
      <c r="BM261" s="226" t="s">
        <v>1112</v>
      </c>
    </row>
    <row r="262" s="2" customFormat="1">
      <c r="A262" s="39"/>
      <c r="B262" s="40"/>
      <c r="C262" s="41"/>
      <c r="D262" s="228" t="s">
        <v>348</v>
      </c>
      <c r="E262" s="41"/>
      <c r="F262" s="229" t="s">
        <v>588</v>
      </c>
      <c r="G262" s="41"/>
      <c r="H262" s="41"/>
      <c r="I262" s="230"/>
      <c r="J262" s="41"/>
      <c r="K262" s="41"/>
      <c r="L262" s="45"/>
      <c r="M262" s="231"/>
      <c r="N262" s="232"/>
      <c r="O262" s="85"/>
      <c r="P262" s="85"/>
      <c r="Q262" s="85"/>
      <c r="R262" s="85"/>
      <c r="S262" s="85"/>
      <c r="T262" s="86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T262" s="18" t="s">
        <v>348</v>
      </c>
      <c r="AU262" s="18" t="s">
        <v>81</v>
      </c>
    </row>
    <row r="263" s="2" customFormat="1" ht="24.15" customHeight="1">
      <c r="A263" s="39"/>
      <c r="B263" s="40"/>
      <c r="C263" s="267" t="s">
        <v>525</v>
      </c>
      <c r="D263" s="267" t="s">
        <v>486</v>
      </c>
      <c r="E263" s="268" t="s">
        <v>590</v>
      </c>
      <c r="F263" s="269" t="s">
        <v>591</v>
      </c>
      <c r="G263" s="270" t="s">
        <v>586</v>
      </c>
      <c r="H263" s="271">
        <v>2</v>
      </c>
      <c r="I263" s="272"/>
      <c r="J263" s="273">
        <f>ROUND(I263*H263,2)</f>
        <v>0</v>
      </c>
      <c r="K263" s="269" t="s">
        <v>346</v>
      </c>
      <c r="L263" s="274"/>
      <c r="M263" s="275" t="s">
        <v>19</v>
      </c>
      <c r="N263" s="276" t="s">
        <v>43</v>
      </c>
      <c r="O263" s="85"/>
      <c r="P263" s="224">
        <f>O263*H263</f>
        <v>0</v>
      </c>
      <c r="Q263" s="224">
        <v>0.021000000000000001</v>
      </c>
      <c r="R263" s="224">
        <f>Q263*H263</f>
        <v>0.042000000000000003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405</v>
      </c>
      <c r="AT263" s="226" t="s">
        <v>486</v>
      </c>
      <c r="AU263" s="226" t="s">
        <v>81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1113</v>
      </c>
    </row>
    <row r="264" s="14" customFormat="1">
      <c r="A264" s="14"/>
      <c r="B264" s="244"/>
      <c r="C264" s="245"/>
      <c r="D264" s="235" t="s">
        <v>350</v>
      </c>
      <c r="E264" s="246" t="s">
        <v>19</v>
      </c>
      <c r="F264" s="247" t="s">
        <v>246</v>
      </c>
      <c r="G264" s="245"/>
      <c r="H264" s="248">
        <v>2</v>
      </c>
      <c r="I264" s="249"/>
      <c r="J264" s="245"/>
      <c r="K264" s="245"/>
      <c r="L264" s="250"/>
      <c r="M264" s="251"/>
      <c r="N264" s="252"/>
      <c r="O264" s="252"/>
      <c r="P264" s="252"/>
      <c r="Q264" s="252"/>
      <c r="R264" s="252"/>
      <c r="S264" s="252"/>
      <c r="T264" s="253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4" t="s">
        <v>350</v>
      </c>
      <c r="AU264" s="254" t="s">
        <v>81</v>
      </c>
      <c r="AV264" s="14" t="s">
        <v>81</v>
      </c>
      <c r="AW264" s="14" t="s">
        <v>33</v>
      </c>
      <c r="AX264" s="14" t="s">
        <v>79</v>
      </c>
      <c r="AY264" s="254" t="s">
        <v>338</v>
      </c>
    </row>
    <row r="265" s="2" customFormat="1" ht="24.15" customHeight="1">
      <c r="A265" s="39"/>
      <c r="B265" s="40"/>
      <c r="C265" s="267" t="s">
        <v>531</v>
      </c>
      <c r="D265" s="267" t="s">
        <v>486</v>
      </c>
      <c r="E265" s="268" t="s">
        <v>593</v>
      </c>
      <c r="F265" s="269" t="s">
        <v>594</v>
      </c>
      <c r="G265" s="270" t="s">
        <v>586</v>
      </c>
      <c r="H265" s="271">
        <v>2</v>
      </c>
      <c r="I265" s="272"/>
      <c r="J265" s="273">
        <f>ROUND(I265*H265,2)</f>
        <v>0</v>
      </c>
      <c r="K265" s="269" t="s">
        <v>346</v>
      </c>
      <c r="L265" s="274"/>
      <c r="M265" s="275" t="s">
        <v>19</v>
      </c>
      <c r="N265" s="276" t="s">
        <v>43</v>
      </c>
      <c r="O265" s="85"/>
      <c r="P265" s="224">
        <f>O265*H265</f>
        <v>0</v>
      </c>
      <c r="Q265" s="224">
        <v>0.032000000000000001</v>
      </c>
      <c r="R265" s="224">
        <f>Q265*H265</f>
        <v>0.064000000000000001</v>
      </c>
      <c r="S265" s="224">
        <v>0</v>
      </c>
      <c r="T265" s="225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26" t="s">
        <v>405</v>
      </c>
      <c r="AT265" s="226" t="s">
        <v>486</v>
      </c>
      <c r="AU265" s="226" t="s">
        <v>81</v>
      </c>
      <c r="AY265" s="18" t="s">
        <v>338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18" t="s">
        <v>79</v>
      </c>
      <c r="BK265" s="227">
        <f>ROUND(I265*H265,2)</f>
        <v>0</v>
      </c>
      <c r="BL265" s="18" t="s">
        <v>231</v>
      </c>
      <c r="BM265" s="226" t="s">
        <v>1114</v>
      </c>
    </row>
    <row r="266" s="14" customFormat="1">
      <c r="A266" s="14"/>
      <c r="B266" s="244"/>
      <c r="C266" s="245"/>
      <c r="D266" s="235" t="s">
        <v>350</v>
      </c>
      <c r="E266" s="246" t="s">
        <v>19</v>
      </c>
      <c r="F266" s="247" t="s">
        <v>246</v>
      </c>
      <c r="G266" s="245"/>
      <c r="H266" s="248">
        <v>2</v>
      </c>
      <c r="I266" s="249"/>
      <c r="J266" s="245"/>
      <c r="K266" s="245"/>
      <c r="L266" s="250"/>
      <c r="M266" s="251"/>
      <c r="N266" s="252"/>
      <c r="O266" s="252"/>
      <c r="P266" s="252"/>
      <c r="Q266" s="252"/>
      <c r="R266" s="252"/>
      <c r="S266" s="252"/>
      <c r="T266" s="253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4" t="s">
        <v>350</v>
      </c>
      <c r="AU266" s="254" t="s">
        <v>81</v>
      </c>
      <c r="AV266" s="14" t="s">
        <v>81</v>
      </c>
      <c r="AW266" s="14" t="s">
        <v>33</v>
      </c>
      <c r="AX266" s="14" t="s">
        <v>79</v>
      </c>
      <c r="AY266" s="254" t="s">
        <v>338</v>
      </c>
    </row>
    <row r="267" s="2" customFormat="1" ht="24.15" customHeight="1">
      <c r="A267" s="39"/>
      <c r="B267" s="40"/>
      <c r="C267" s="267" t="s">
        <v>536</v>
      </c>
      <c r="D267" s="267" t="s">
        <v>486</v>
      </c>
      <c r="E267" s="268" t="s">
        <v>597</v>
      </c>
      <c r="F267" s="269" t="s">
        <v>598</v>
      </c>
      <c r="G267" s="270" t="s">
        <v>586</v>
      </c>
      <c r="H267" s="271">
        <v>2</v>
      </c>
      <c r="I267" s="272"/>
      <c r="J267" s="273">
        <f>ROUND(I267*H267,2)</f>
        <v>0</v>
      </c>
      <c r="K267" s="269" t="s">
        <v>346</v>
      </c>
      <c r="L267" s="274"/>
      <c r="M267" s="275" t="s">
        <v>19</v>
      </c>
      <c r="N267" s="276" t="s">
        <v>43</v>
      </c>
      <c r="O267" s="85"/>
      <c r="P267" s="224">
        <f>O267*H267</f>
        <v>0</v>
      </c>
      <c r="Q267" s="224">
        <v>0.041000000000000002</v>
      </c>
      <c r="R267" s="224">
        <f>Q267*H267</f>
        <v>0.082000000000000003</v>
      </c>
      <c r="S267" s="224">
        <v>0</v>
      </c>
      <c r="T267" s="225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26" t="s">
        <v>405</v>
      </c>
      <c r="AT267" s="226" t="s">
        <v>486</v>
      </c>
      <c r="AU267" s="226" t="s">
        <v>81</v>
      </c>
      <c r="AY267" s="18" t="s">
        <v>338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18" t="s">
        <v>79</v>
      </c>
      <c r="BK267" s="227">
        <f>ROUND(I267*H267,2)</f>
        <v>0</v>
      </c>
      <c r="BL267" s="18" t="s">
        <v>231</v>
      </c>
      <c r="BM267" s="226" t="s">
        <v>1115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246</v>
      </c>
      <c r="G268" s="245"/>
      <c r="H268" s="248">
        <v>2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81</v>
      </c>
      <c r="AV268" s="14" t="s">
        <v>81</v>
      </c>
      <c r="AW268" s="14" t="s">
        <v>33</v>
      </c>
      <c r="AX268" s="14" t="s">
        <v>79</v>
      </c>
      <c r="AY268" s="254" t="s">
        <v>338</v>
      </c>
    </row>
    <row r="269" s="2" customFormat="1" ht="24.15" customHeight="1">
      <c r="A269" s="39"/>
      <c r="B269" s="40"/>
      <c r="C269" s="267" t="s">
        <v>541</v>
      </c>
      <c r="D269" s="267" t="s">
        <v>486</v>
      </c>
      <c r="E269" s="268" t="s">
        <v>601</v>
      </c>
      <c r="F269" s="269" t="s">
        <v>602</v>
      </c>
      <c r="G269" s="270" t="s">
        <v>586</v>
      </c>
      <c r="H269" s="271">
        <v>2</v>
      </c>
      <c r="I269" s="272"/>
      <c r="J269" s="273">
        <f>ROUND(I269*H269,2)</f>
        <v>0</v>
      </c>
      <c r="K269" s="269" t="s">
        <v>346</v>
      </c>
      <c r="L269" s="274"/>
      <c r="M269" s="275" t="s">
        <v>19</v>
      </c>
      <c r="N269" s="276" t="s">
        <v>43</v>
      </c>
      <c r="O269" s="85"/>
      <c r="P269" s="224">
        <f>O269*H269</f>
        <v>0</v>
      </c>
      <c r="Q269" s="224">
        <v>0.052999999999999998</v>
      </c>
      <c r="R269" s="224">
        <f>Q269*H269</f>
        <v>0.106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405</v>
      </c>
      <c r="AT269" s="226" t="s">
        <v>486</v>
      </c>
      <c r="AU269" s="226" t="s">
        <v>81</v>
      </c>
      <c r="AY269" s="18" t="s">
        <v>338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79</v>
      </c>
      <c r="BK269" s="227">
        <f>ROUND(I269*H269,2)</f>
        <v>0</v>
      </c>
      <c r="BL269" s="18" t="s">
        <v>231</v>
      </c>
      <c r="BM269" s="226" t="s">
        <v>1116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246</v>
      </c>
      <c r="G270" s="245"/>
      <c r="H270" s="248">
        <v>2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81</v>
      </c>
      <c r="AV270" s="14" t="s">
        <v>81</v>
      </c>
      <c r="AW270" s="14" t="s">
        <v>33</v>
      </c>
      <c r="AX270" s="14" t="s">
        <v>79</v>
      </c>
      <c r="AY270" s="254" t="s">
        <v>338</v>
      </c>
    </row>
    <row r="271" s="12" customFormat="1" ht="22.8" customHeight="1">
      <c r="A271" s="12"/>
      <c r="B271" s="199"/>
      <c r="C271" s="200"/>
      <c r="D271" s="201" t="s">
        <v>71</v>
      </c>
      <c r="E271" s="213" t="s">
        <v>239</v>
      </c>
      <c r="F271" s="213" t="s">
        <v>604</v>
      </c>
      <c r="G271" s="200"/>
      <c r="H271" s="200"/>
      <c r="I271" s="203"/>
      <c r="J271" s="214">
        <f>BK271</f>
        <v>0</v>
      </c>
      <c r="K271" s="200"/>
      <c r="L271" s="205"/>
      <c r="M271" s="206"/>
      <c r="N271" s="207"/>
      <c r="O271" s="207"/>
      <c r="P271" s="208">
        <f>SUM(P272:P294)</f>
        <v>0</v>
      </c>
      <c r="Q271" s="207"/>
      <c r="R271" s="208">
        <f>SUM(R272:R294)</f>
        <v>0</v>
      </c>
      <c r="S271" s="207"/>
      <c r="T271" s="209">
        <f>SUM(T272:T294)</f>
        <v>0</v>
      </c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R271" s="210" t="s">
        <v>79</v>
      </c>
      <c r="AT271" s="211" t="s">
        <v>71</v>
      </c>
      <c r="AU271" s="211" t="s">
        <v>79</v>
      </c>
      <c r="AY271" s="210" t="s">
        <v>338</v>
      </c>
      <c r="BK271" s="212">
        <f>SUM(BK272:BK294)</f>
        <v>0</v>
      </c>
    </row>
    <row r="272" s="2" customFormat="1" ht="33" customHeight="1">
      <c r="A272" s="39"/>
      <c r="B272" s="40"/>
      <c r="C272" s="215" t="s">
        <v>546</v>
      </c>
      <c r="D272" s="215" t="s">
        <v>342</v>
      </c>
      <c r="E272" s="216" t="s">
        <v>606</v>
      </c>
      <c r="F272" s="217" t="s">
        <v>607</v>
      </c>
      <c r="G272" s="218" t="s">
        <v>345</v>
      </c>
      <c r="H272" s="219">
        <v>181.99600000000001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81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1117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609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81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281</v>
      </c>
      <c r="G274" s="245"/>
      <c r="H274" s="248">
        <v>181.99600000000001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81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24.15" customHeight="1">
      <c r="A275" s="39"/>
      <c r="B275" s="40"/>
      <c r="C275" s="215" t="s">
        <v>551</v>
      </c>
      <c r="D275" s="215" t="s">
        <v>342</v>
      </c>
      <c r="E275" s="216" t="s">
        <v>611</v>
      </c>
      <c r="F275" s="217" t="s">
        <v>612</v>
      </c>
      <c r="G275" s="218" t="s">
        <v>345</v>
      </c>
      <c r="H275" s="219">
        <v>181.99600000000001</v>
      </c>
      <c r="I275" s="220"/>
      <c r="J275" s="221">
        <f>ROUND(I275*H275,2)</f>
        <v>0</v>
      </c>
      <c r="K275" s="217" t="s">
        <v>346</v>
      </c>
      <c r="L275" s="45"/>
      <c r="M275" s="222" t="s">
        <v>19</v>
      </c>
      <c r="N275" s="223" t="s">
        <v>43</v>
      </c>
      <c r="O275" s="85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231</v>
      </c>
      <c r="AT275" s="226" t="s">
        <v>342</v>
      </c>
      <c r="AU275" s="226" t="s">
        <v>81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1118</v>
      </c>
    </row>
    <row r="276" s="2" customFormat="1">
      <c r="A276" s="39"/>
      <c r="B276" s="40"/>
      <c r="C276" s="41"/>
      <c r="D276" s="228" t="s">
        <v>348</v>
      </c>
      <c r="E276" s="41"/>
      <c r="F276" s="229" t="s">
        <v>614</v>
      </c>
      <c r="G276" s="41"/>
      <c r="H276" s="41"/>
      <c r="I276" s="230"/>
      <c r="J276" s="41"/>
      <c r="K276" s="41"/>
      <c r="L276" s="45"/>
      <c r="M276" s="231"/>
      <c r="N276" s="232"/>
      <c r="O276" s="85"/>
      <c r="P276" s="85"/>
      <c r="Q276" s="85"/>
      <c r="R276" s="85"/>
      <c r="S276" s="85"/>
      <c r="T276" s="8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348</v>
      </c>
      <c r="AU276" s="18" t="s">
        <v>81</v>
      </c>
    </row>
    <row r="277" s="14" customFormat="1">
      <c r="A277" s="14"/>
      <c r="B277" s="244"/>
      <c r="C277" s="245"/>
      <c r="D277" s="235" t="s">
        <v>350</v>
      </c>
      <c r="E277" s="246" t="s">
        <v>19</v>
      </c>
      <c r="F277" s="247" t="s">
        <v>281</v>
      </c>
      <c r="G277" s="245"/>
      <c r="H277" s="248">
        <v>181.99600000000001</v>
      </c>
      <c r="I277" s="249"/>
      <c r="J277" s="245"/>
      <c r="K277" s="245"/>
      <c r="L277" s="250"/>
      <c r="M277" s="251"/>
      <c r="N277" s="252"/>
      <c r="O277" s="252"/>
      <c r="P277" s="252"/>
      <c r="Q277" s="252"/>
      <c r="R277" s="252"/>
      <c r="S277" s="252"/>
      <c r="T277" s="253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4" t="s">
        <v>350</v>
      </c>
      <c r="AU277" s="254" t="s">
        <v>81</v>
      </c>
      <c r="AV277" s="14" t="s">
        <v>81</v>
      </c>
      <c r="AW277" s="14" t="s">
        <v>33</v>
      </c>
      <c r="AX277" s="14" t="s">
        <v>79</v>
      </c>
      <c r="AY277" s="254" t="s">
        <v>338</v>
      </c>
    </row>
    <row r="278" s="2" customFormat="1" ht="44.25" customHeight="1">
      <c r="A278" s="39"/>
      <c r="B278" s="40"/>
      <c r="C278" s="215" t="s">
        <v>556</v>
      </c>
      <c r="D278" s="215" t="s">
        <v>342</v>
      </c>
      <c r="E278" s="216" t="s">
        <v>1009</v>
      </c>
      <c r="F278" s="217" t="s">
        <v>1010</v>
      </c>
      <c r="G278" s="218" t="s">
        <v>345</v>
      </c>
      <c r="H278" s="219">
        <v>181.99600000000001</v>
      </c>
      <c r="I278" s="220"/>
      <c r="J278" s="221">
        <f>ROUND(I278*H278,2)</f>
        <v>0</v>
      </c>
      <c r="K278" s="217" t="s">
        <v>346</v>
      </c>
      <c r="L278" s="45"/>
      <c r="M278" s="222" t="s">
        <v>19</v>
      </c>
      <c r="N278" s="223" t="s">
        <v>43</v>
      </c>
      <c r="O278" s="85"/>
      <c r="P278" s="224">
        <f>O278*H278</f>
        <v>0</v>
      </c>
      <c r="Q278" s="224">
        <v>0</v>
      </c>
      <c r="R278" s="224">
        <f>Q278*H278</f>
        <v>0</v>
      </c>
      <c r="S278" s="224">
        <v>0</v>
      </c>
      <c r="T278" s="225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26" t="s">
        <v>231</v>
      </c>
      <c r="AT278" s="226" t="s">
        <v>342</v>
      </c>
      <c r="AU278" s="226" t="s">
        <v>81</v>
      </c>
      <c r="AY278" s="18" t="s">
        <v>338</v>
      </c>
      <c r="BE278" s="227">
        <f>IF(N278="základní",J278,0)</f>
        <v>0</v>
      </c>
      <c r="BF278" s="227">
        <f>IF(N278="snížená",J278,0)</f>
        <v>0</v>
      </c>
      <c r="BG278" s="227">
        <f>IF(N278="zákl. přenesená",J278,0)</f>
        <v>0</v>
      </c>
      <c r="BH278" s="227">
        <f>IF(N278="sníž. přenesená",J278,0)</f>
        <v>0</v>
      </c>
      <c r="BI278" s="227">
        <f>IF(N278="nulová",J278,0)</f>
        <v>0</v>
      </c>
      <c r="BJ278" s="18" t="s">
        <v>79</v>
      </c>
      <c r="BK278" s="227">
        <f>ROUND(I278*H278,2)</f>
        <v>0</v>
      </c>
      <c r="BL278" s="18" t="s">
        <v>231</v>
      </c>
      <c r="BM278" s="226" t="s">
        <v>1119</v>
      </c>
    </row>
    <row r="279" s="2" customFormat="1">
      <c r="A279" s="39"/>
      <c r="B279" s="40"/>
      <c r="C279" s="41"/>
      <c r="D279" s="228" t="s">
        <v>348</v>
      </c>
      <c r="E279" s="41"/>
      <c r="F279" s="229" t="s">
        <v>1012</v>
      </c>
      <c r="G279" s="41"/>
      <c r="H279" s="41"/>
      <c r="I279" s="230"/>
      <c r="J279" s="41"/>
      <c r="K279" s="41"/>
      <c r="L279" s="45"/>
      <c r="M279" s="231"/>
      <c r="N279" s="232"/>
      <c r="O279" s="85"/>
      <c r="P279" s="85"/>
      <c r="Q279" s="85"/>
      <c r="R279" s="85"/>
      <c r="S279" s="85"/>
      <c r="T279" s="86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348</v>
      </c>
      <c r="AU279" s="18" t="s">
        <v>81</v>
      </c>
    </row>
    <row r="280" s="14" customFormat="1">
      <c r="A280" s="14"/>
      <c r="B280" s="244"/>
      <c r="C280" s="245"/>
      <c r="D280" s="235" t="s">
        <v>350</v>
      </c>
      <c r="E280" s="246" t="s">
        <v>19</v>
      </c>
      <c r="F280" s="247" t="s">
        <v>361</v>
      </c>
      <c r="G280" s="245"/>
      <c r="H280" s="248">
        <v>181.99600000000001</v>
      </c>
      <c r="I280" s="249"/>
      <c r="J280" s="245"/>
      <c r="K280" s="245"/>
      <c r="L280" s="250"/>
      <c r="M280" s="251"/>
      <c r="N280" s="252"/>
      <c r="O280" s="252"/>
      <c r="P280" s="252"/>
      <c r="Q280" s="252"/>
      <c r="R280" s="252"/>
      <c r="S280" s="252"/>
      <c r="T280" s="253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4" t="s">
        <v>350</v>
      </c>
      <c r="AU280" s="254" t="s">
        <v>81</v>
      </c>
      <c r="AV280" s="14" t="s">
        <v>81</v>
      </c>
      <c r="AW280" s="14" t="s">
        <v>33</v>
      </c>
      <c r="AX280" s="14" t="s">
        <v>72</v>
      </c>
      <c r="AY280" s="254" t="s">
        <v>338</v>
      </c>
    </row>
    <row r="281" s="14" customFormat="1">
      <c r="A281" s="14"/>
      <c r="B281" s="244"/>
      <c r="C281" s="245"/>
      <c r="D281" s="235" t="s">
        <v>350</v>
      </c>
      <c r="E281" s="246" t="s">
        <v>19</v>
      </c>
      <c r="F281" s="247" t="s">
        <v>359</v>
      </c>
      <c r="G281" s="245"/>
      <c r="H281" s="248">
        <v>0</v>
      </c>
      <c r="I281" s="249"/>
      <c r="J281" s="245"/>
      <c r="K281" s="245"/>
      <c r="L281" s="250"/>
      <c r="M281" s="251"/>
      <c r="N281" s="252"/>
      <c r="O281" s="252"/>
      <c r="P281" s="252"/>
      <c r="Q281" s="252"/>
      <c r="R281" s="252"/>
      <c r="S281" s="252"/>
      <c r="T281" s="253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4" t="s">
        <v>350</v>
      </c>
      <c r="AU281" s="254" t="s">
        <v>81</v>
      </c>
      <c r="AV281" s="14" t="s">
        <v>81</v>
      </c>
      <c r="AW281" s="14" t="s">
        <v>33</v>
      </c>
      <c r="AX281" s="14" t="s">
        <v>72</v>
      </c>
      <c r="AY281" s="254" t="s">
        <v>338</v>
      </c>
    </row>
    <row r="282" s="15" customFormat="1">
      <c r="A282" s="15"/>
      <c r="B282" s="255"/>
      <c r="C282" s="256"/>
      <c r="D282" s="235" t="s">
        <v>350</v>
      </c>
      <c r="E282" s="257" t="s">
        <v>19</v>
      </c>
      <c r="F282" s="258" t="s">
        <v>363</v>
      </c>
      <c r="G282" s="256"/>
      <c r="H282" s="259">
        <v>181.99600000000001</v>
      </c>
      <c r="I282" s="260"/>
      <c r="J282" s="256"/>
      <c r="K282" s="256"/>
      <c r="L282" s="261"/>
      <c r="M282" s="262"/>
      <c r="N282" s="263"/>
      <c r="O282" s="263"/>
      <c r="P282" s="263"/>
      <c r="Q282" s="263"/>
      <c r="R282" s="263"/>
      <c r="S282" s="263"/>
      <c r="T282" s="264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65" t="s">
        <v>350</v>
      </c>
      <c r="AU282" s="265" t="s">
        <v>81</v>
      </c>
      <c r="AV282" s="15" t="s">
        <v>231</v>
      </c>
      <c r="AW282" s="15" t="s">
        <v>33</v>
      </c>
      <c r="AX282" s="15" t="s">
        <v>79</v>
      </c>
      <c r="AY282" s="265" t="s">
        <v>338</v>
      </c>
    </row>
    <row r="283" s="2" customFormat="1" ht="24.15" customHeight="1">
      <c r="A283" s="39"/>
      <c r="B283" s="40"/>
      <c r="C283" s="215" t="s">
        <v>561</v>
      </c>
      <c r="D283" s="215" t="s">
        <v>342</v>
      </c>
      <c r="E283" s="216" t="s">
        <v>621</v>
      </c>
      <c r="F283" s="217" t="s">
        <v>622</v>
      </c>
      <c r="G283" s="218" t="s">
        <v>345</v>
      </c>
      <c r="H283" s="219">
        <v>181.99600000000001</v>
      </c>
      <c r="I283" s="220"/>
      <c r="J283" s="221">
        <f>ROUND(I283*H283,2)</f>
        <v>0</v>
      </c>
      <c r="K283" s="217" t="s">
        <v>346</v>
      </c>
      <c r="L283" s="45"/>
      <c r="M283" s="222" t="s">
        <v>19</v>
      </c>
      <c r="N283" s="223" t="s">
        <v>43</v>
      </c>
      <c r="O283" s="85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231</v>
      </c>
      <c r="AT283" s="226" t="s">
        <v>342</v>
      </c>
      <c r="AU283" s="226" t="s">
        <v>81</v>
      </c>
      <c r="AY283" s="18" t="s">
        <v>338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79</v>
      </c>
      <c r="BK283" s="227">
        <f>ROUND(I283*H283,2)</f>
        <v>0</v>
      </c>
      <c r="BL283" s="18" t="s">
        <v>231</v>
      </c>
      <c r="BM283" s="226" t="s">
        <v>1120</v>
      </c>
    </row>
    <row r="284" s="2" customFormat="1">
      <c r="A284" s="39"/>
      <c r="B284" s="40"/>
      <c r="C284" s="41"/>
      <c r="D284" s="228" t="s">
        <v>348</v>
      </c>
      <c r="E284" s="41"/>
      <c r="F284" s="229" t="s">
        <v>624</v>
      </c>
      <c r="G284" s="41"/>
      <c r="H284" s="41"/>
      <c r="I284" s="230"/>
      <c r="J284" s="41"/>
      <c r="K284" s="41"/>
      <c r="L284" s="45"/>
      <c r="M284" s="231"/>
      <c r="N284" s="23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348</v>
      </c>
      <c r="AU284" s="18" t="s">
        <v>81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281</v>
      </c>
      <c r="G285" s="245"/>
      <c r="H285" s="248">
        <v>181.99600000000001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81</v>
      </c>
      <c r="AV285" s="14" t="s">
        <v>81</v>
      </c>
      <c r="AW285" s="14" t="s">
        <v>33</v>
      </c>
      <c r="AX285" s="14" t="s">
        <v>79</v>
      </c>
      <c r="AY285" s="254" t="s">
        <v>338</v>
      </c>
    </row>
    <row r="286" s="2" customFormat="1" ht="44.25" customHeight="1">
      <c r="A286" s="39"/>
      <c r="B286" s="40"/>
      <c r="C286" s="215" t="s">
        <v>569</v>
      </c>
      <c r="D286" s="215" t="s">
        <v>342</v>
      </c>
      <c r="E286" s="216" t="s">
        <v>626</v>
      </c>
      <c r="F286" s="217" t="s">
        <v>627</v>
      </c>
      <c r="G286" s="218" t="s">
        <v>345</v>
      </c>
      <c r="H286" s="219">
        <v>181.99600000000001</v>
      </c>
      <c r="I286" s="220"/>
      <c r="J286" s="221">
        <f>ROUND(I286*H286,2)</f>
        <v>0</v>
      </c>
      <c r="K286" s="217" t="s">
        <v>346</v>
      </c>
      <c r="L286" s="45"/>
      <c r="M286" s="222" t="s">
        <v>19</v>
      </c>
      <c r="N286" s="223" t="s">
        <v>43</v>
      </c>
      <c r="O286" s="85"/>
      <c r="P286" s="224">
        <f>O286*H286</f>
        <v>0</v>
      </c>
      <c r="Q286" s="224">
        <v>0</v>
      </c>
      <c r="R286" s="224">
        <f>Q286*H286</f>
        <v>0</v>
      </c>
      <c r="S286" s="224">
        <v>0</v>
      </c>
      <c r="T286" s="225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26" t="s">
        <v>231</v>
      </c>
      <c r="AT286" s="226" t="s">
        <v>342</v>
      </c>
      <c r="AU286" s="226" t="s">
        <v>81</v>
      </c>
      <c r="AY286" s="18" t="s">
        <v>338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18" t="s">
        <v>79</v>
      </c>
      <c r="BK286" s="227">
        <f>ROUND(I286*H286,2)</f>
        <v>0</v>
      </c>
      <c r="BL286" s="18" t="s">
        <v>231</v>
      </c>
      <c r="BM286" s="226" t="s">
        <v>1121</v>
      </c>
    </row>
    <row r="287" s="2" customFormat="1">
      <c r="A287" s="39"/>
      <c r="B287" s="40"/>
      <c r="C287" s="41"/>
      <c r="D287" s="228" t="s">
        <v>348</v>
      </c>
      <c r="E287" s="41"/>
      <c r="F287" s="229" t="s">
        <v>629</v>
      </c>
      <c r="G287" s="41"/>
      <c r="H287" s="41"/>
      <c r="I287" s="230"/>
      <c r="J287" s="41"/>
      <c r="K287" s="41"/>
      <c r="L287" s="45"/>
      <c r="M287" s="231"/>
      <c r="N287" s="232"/>
      <c r="O287" s="85"/>
      <c r="P287" s="85"/>
      <c r="Q287" s="85"/>
      <c r="R287" s="85"/>
      <c r="S287" s="85"/>
      <c r="T287" s="86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348</v>
      </c>
      <c r="AU287" s="18" t="s">
        <v>81</v>
      </c>
    </row>
    <row r="288" s="14" customFormat="1">
      <c r="A288" s="14"/>
      <c r="B288" s="244"/>
      <c r="C288" s="245"/>
      <c r="D288" s="235" t="s">
        <v>350</v>
      </c>
      <c r="E288" s="246" t="s">
        <v>19</v>
      </c>
      <c r="F288" s="247" t="s">
        <v>281</v>
      </c>
      <c r="G288" s="245"/>
      <c r="H288" s="248">
        <v>181.99600000000001</v>
      </c>
      <c r="I288" s="249"/>
      <c r="J288" s="245"/>
      <c r="K288" s="245"/>
      <c r="L288" s="250"/>
      <c r="M288" s="251"/>
      <c r="N288" s="252"/>
      <c r="O288" s="252"/>
      <c r="P288" s="252"/>
      <c r="Q288" s="252"/>
      <c r="R288" s="252"/>
      <c r="S288" s="252"/>
      <c r="T288" s="253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4" t="s">
        <v>350</v>
      </c>
      <c r="AU288" s="254" t="s">
        <v>81</v>
      </c>
      <c r="AV288" s="14" t="s">
        <v>81</v>
      </c>
      <c r="AW288" s="14" t="s">
        <v>33</v>
      </c>
      <c r="AX288" s="14" t="s">
        <v>79</v>
      </c>
      <c r="AY288" s="254" t="s">
        <v>338</v>
      </c>
    </row>
    <row r="289" s="2" customFormat="1" ht="24.15" customHeight="1">
      <c r="A289" s="39"/>
      <c r="B289" s="40"/>
      <c r="C289" s="215" t="s">
        <v>576</v>
      </c>
      <c r="D289" s="215" t="s">
        <v>342</v>
      </c>
      <c r="E289" s="216" t="s">
        <v>631</v>
      </c>
      <c r="F289" s="217" t="s">
        <v>632</v>
      </c>
      <c r="G289" s="218" t="s">
        <v>345</v>
      </c>
      <c r="H289" s="219">
        <v>181.99600000000001</v>
      </c>
      <c r="I289" s="220"/>
      <c r="J289" s="221">
        <f>ROUND(I289*H289,2)</f>
        <v>0</v>
      </c>
      <c r="K289" s="217" t="s">
        <v>346</v>
      </c>
      <c r="L289" s="45"/>
      <c r="M289" s="222" t="s">
        <v>19</v>
      </c>
      <c r="N289" s="223" t="s">
        <v>43</v>
      </c>
      <c r="O289" s="85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26" t="s">
        <v>231</v>
      </c>
      <c r="AT289" s="226" t="s">
        <v>342</v>
      </c>
      <c r="AU289" s="226" t="s">
        <v>81</v>
      </c>
      <c r="AY289" s="18" t="s">
        <v>338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18" t="s">
        <v>79</v>
      </c>
      <c r="BK289" s="227">
        <f>ROUND(I289*H289,2)</f>
        <v>0</v>
      </c>
      <c r="BL289" s="18" t="s">
        <v>231</v>
      </c>
      <c r="BM289" s="226" t="s">
        <v>1122</v>
      </c>
    </row>
    <row r="290" s="2" customFormat="1">
      <c r="A290" s="39"/>
      <c r="B290" s="40"/>
      <c r="C290" s="41"/>
      <c r="D290" s="228" t="s">
        <v>348</v>
      </c>
      <c r="E290" s="41"/>
      <c r="F290" s="229" t="s">
        <v>634</v>
      </c>
      <c r="G290" s="41"/>
      <c r="H290" s="41"/>
      <c r="I290" s="230"/>
      <c r="J290" s="41"/>
      <c r="K290" s="41"/>
      <c r="L290" s="45"/>
      <c r="M290" s="231"/>
      <c r="N290" s="232"/>
      <c r="O290" s="85"/>
      <c r="P290" s="85"/>
      <c r="Q290" s="85"/>
      <c r="R290" s="85"/>
      <c r="S290" s="85"/>
      <c r="T290" s="86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T290" s="18" t="s">
        <v>348</v>
      </c>
      <c r="AU290" s="18" t="s">
        <v>81</v>
      </c>
    </row>
    <row r="291" s="14" customFormat="1">
      <c r="A291" s="14"/>
      <c r="B291" s="244"/>
      <c r="C291" s="245"/>
      <c r="D291" s="235" t="s">
        <v>350</v>
      </c>
      <c r="E291" s="246" t="s">
        <v>19</v>
      </c>
      <c r="F291" s="247" t="s">
        <v>281</v>
      </c>
      <c r="G291" s="245"/>
      <c r="H291" s="248">
        <v>181.99600000000001</v>
      </c>
      <c r="I291" s="249"/>
      <c r="J291" s="245"/>
      <c r="K291" s="245"/>
      <c r="L291" s="250"/>
      <c r="M291" s="251"/>
      <c r="N291" s="252"/>
      <c r="O291" s="252"/>
      <c r="P291" s="252"/>
      <c r="Q291" s="252"/>
      <c r="R291" s="252"/>
      <c r="S291" s="252"/>
      <c r="T291" s="253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4" t="s">
        <v>350</v>
      </c>
      <c r="AU291" s="254" t="s">
        <v>81</v>
      </c>
      <c r="AV291" s="14" t="s">
        <v>81</v>
      </c>
      <c r="AW291" s="14" t="s">
        <v>33</v>
      </c>
      <c r="AX291" s="14" t="s">
        <v>79</v>
      </c>
      <c r="AY291" s="254" t="s">
        <v>338</v>
      </c>
    </row>
    <row r="292" s="2" customFormat="1" ht="49.05" customHeight="1">
      <c r="A292" s="39"/>
      <c r="B292" s="40"/>
      <c r="C292" s="215" t="s">
        <v>583</v>
      </c>
      <c r="D292" s="215" t="s">
        <v>342</v>
      </c>
      <c r="E292" s="216" t="s">
        <v>636</v>
      </c>
      <c r="F292" s="217" t="s">
        <v>637</v>
      </c>
      <c r="G292" s="218" t="s">
        <v>345</v>
      </c>
      <c r="H292" s="219">
        <v>181.99600000000001</v>
      </c>
      <c r="I292" s="220"/>
      <c r="J292" s="221">
        <f>ROUND(I292*H292,2)</f>
        <v>0</v>
      </c>
      <c r="K292" s="217" t="s">
        <v>346</v>
      </c>
      <c r="L292" s="45"/>
      <c r="M292" s="222" t="s">
        <v>19</v>
      </c>
      <c r="N292" s="223" t="s">
        <v>43</v>
      </c>
      <c r="O292" s="85"/>
      <c r="P292" s="224">
        <f>O292*H292</f>
        <v>0</v>
      </c>
      <c r="Q292" s="224">
        <v>0</v>
      </c>
      <c r="R292" s="224">
        <f>Q292*H292</f>
        <v>0</v>
      </c>
      <c r="S292" s="224">
        <v>0</v>
      </c>
      <c r="T292" s="225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26" t="s">
        <v>231</v>
      </c>
      <c r="AT292" s="226" t="s">
        <v>342</v>
      </c>
      <c r="AU292" s="226" t="s">
        <v>81</v>
      </c>
      <c r="AY292" s="18" t="s">
        <v>338</v>
      </c>
      <c r="BE292" s="227">
        <f>IF(N292="základní",J292,0)</f>
        <v>0</v>
      </c>
      <c r="BF292" s="227">
        <f>IF(N292="snížená",J292,0)</f>
        <v>0</v>
      </c>
      <c r="BG292" s="227">
        <f>IF(N292="zákl. přenesená",J292,0)</f>
        <v>0</v>
      </c>
      <c r="BH292" s="227">
        <f>IF(N292="sníž. přenesená",J292,0)</f>
        <v>0</v>
      </c>
      <c r="BI292" s="227">
        <f>IF(N292="nulová",J292,0)</f>
        <v>0</v>
      </c>
      <c r="BJ292" s="18" t="s">
        <v>79</v>
      </c>
      <c r="BK292" s="227">
        <f>ROUND(I292*H292,2)</f>
        <v>0</v>
      </c>
      <c r="BL292" s="18" t="s">
        <v>231</v>
      </c>
      <c r="BM292" s="226" t="s">
        <v>1123</v>
      </c>
    </row>
    <row r="293" s="2" customFormat="1">
      <c r="A293" s="39"/>
      <c r="B293" s="40"/>
      <c r="C293" s="41"/>
      <c r="D293" s="228" t="s">
        <v>348</v>
      </c>
      <c r="E293" s="41"/>
      <c r="F293" s="229" t="s">
        <v>639</v>
      </c>
      <c r="G293" s="41"/>
      <c r="H293" s="41"/>
      <c r="I293" s="230"/>
      <c r="J293" s="41"/>
      <c r="K293" s="41"/>
      <c r="L293" s="45"/>
      <c r="M293" s="231"/>
      <c r="N293" s="232"/>
      <c r="O293" s="85"/>
      <c r="P293" s="85"/>
      <c r="Q293" s="85"/>
      <c r="R293" s="85"/>
      <c r="S293" s="85"/>
      <c r="T293" s="86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T293" s="18" t="s">
        <v>348</v>
      </c>
      <c r="AU293" s="18" t="s">
        <v>81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281</v>
      </c>
      <c r="G294" s="245"/>
      <c r="H294" s="248">
        <v>181.99600000000001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81</v>
      </c>
      <c r="AV294" s="14" t="s">
        <v>81</v>
      </c>
      <c r="AW294" s="14" t="s">
        <v>33</v>
      </c>
      <c r="AX294" s="14" t="s">
        <v>79</v>
      </c>
      <c r="AY294" s="254" t="s">
        <v>338</v>
      </c>
    </row>
    <row r="295" s="12" customFormat="1" ht="22.8" customHeight="1">
      <c r="A295" s="12"/>
      <c r="B295" s="199"/>
      <c r="C295" s="200"/>
      <c r="D295" s="201" t="s">
        <v>71</v>
      </c>
      <c r="E295" s="213" t="s">
        <v>405</v>
      </c>
      <c r="F295" s="213" t="s">
        <v>640</v>
      </c>
      <c r="G295" s="200"/>
      <c r="H295" s="200"/>
      <c r="I295" s="203"/>
      <c r="J295" s="214">
        <f>BK295</f>
        <v>0</v>
      </c>
      <c r="K295" s="200"/>
      <c r="L295" s="205"/>
      <c r="M295" s="206"/>
      <c r="N295" s="207"/>
      <c r="O295" s="207"/>
      <c r="P295" s="208">
        <f>P296+P308</f>
        <v>0</v>
      </c>
      <c r="Q295" s="207"/>
      <c r="R295" s="208">
        <f>R296+R308</f>
        <v>8.9653771599999992</v>
      </c>
      <c r="S295" s="207"/>
      <c r="T295" s="209">
        <f>T296+T308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10" t="s">
        <v>79</v>
      </c>
      <c r="AT295" s="211" t="s">
        <v>71</v>
      </c>
      <c r="AU295" s="211" t="s">
        <v>79</v>
      </c>
      <c r="AY295" s="210" t="s">
        <v>338</v>
      </c>
      <c r="BK295" s="212">
        <f>BK296+BK308</f>
        <v>0</v>
      </c>
    </row>
    <row r="296" s="12" customFormat="1" ht="20.88" customHeight="1">
      <c r="A296" s="12"/>
      <c r="B296" s="199"/>
      <c r="C296" s="200"/>
      <c r="D296" s="201" t="s">
        <v>71</v>
      </c>
      <c r="E296" s="213" t="s">
        <v>833</v>
      </c>
      <c r="F296" s="213" t="s">
        <v>1017</v>
      </c>
      <c r="G296" s="200"/>
      <c r="H296" s="200"/>
      <c r="I296" s="203"/>
      <c r="J296" s="214">
        <f>BK296</f>
        <v>0</v>
      </c>
      <c r="K296" s="200"/>
      <c r="L296" s="205"/>
      <c r="M296" s="206"/>
      <c r="N296" s="207"/>
      <c r="O296" s="207"/>
      <c r="P296" s="208">
        <f>SUM(P297:P307)</f>
        <v>0</v>
      </c>
      <c r="Q296" s="207"/>
      <c r="R296" s="208">
        <f>SUM(R297:R307)</f>
        <v>0.49015848000000006</v>
      </c>
      <c r="S296" s="207"/>
      <c r="T296" s="209">
        <f>SUM(T297:T307)</f>
        <v>0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210" t="s">
        <v>79</v>
      </c>
      <c r="AT296" s="211" t="s">
        <v>71</v>
      </c>
      <c r="AU296" s="211" t="s">
        <v>81</v>
      </c>
      <c r="AY296" s="210" t="s">
        <v>338</v>
      </c>
      <c r="BK296" s="212">
        <f>SUM(BK297:BK307)</f>
        <v>0</v>
      </c>
    </row>
    <row r="297" s="2" customFormat="1" ht="33" customHeight="1">
      <c r="A297" s="39"/>
      <c r="B297" s="40"/>
      <c r="C297" s="215" t="s">
        <v>589</v>
      </c>
      <c r="D297" s="215" t="s">
        <v>342</v>
      </c>
      <c r="E297" s="216" t="s">
        <v>655</v>
      </c>
      <c r="F297" s="217" t="s">
        <v>656</v>
      </c>
      <c r="G297" s="218" t="s">
        <v>572</v>
      </c>
      <c r="H297" s="219">
        <v>71.652000000000001</v>
      </c>
      <c r="I297" s="220"/>
      <c r="J297" s="221">
        <f>ROUND(I297*H297,2)</f>
        <v>0</v>
      </c>
      <c r="K297" s="217" t="s">
        <v>346</v>
      </c>
      <c r="L297" s="45"/>
      <c r="M297" s="222" t="s">
        <v>19</v>
      </c>
      <c r="N297" s="223" t="s">
        <v>43</v>
      </c>
      <c r="O297" s="85"/>
      <c r="P297" s="224">
        <f>O297*H297</f>
        <v>0</v>
      </c>
      <c r="Q297" s="224">
        <v>2.0000000000000002E-05</v>
      </c>
      <c r="R297" s="224">
        <f>Q297*H297</f>
        <v>0.0014330400000000002</v>
      </c>
      <c r="S297" s="224">
        <v>0</v>
      </c>
      <c r="T297" s="22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26" t="s">
        <v>231</v>
      </c>
      <c r="AT297" s="226" t="s">
        <v>342</v>
      </c>
      <c r="AU297" s="226" t="s">
        <v>241</v>
      </c>
      <c r="AY297" s="18" t="s">
        <v>338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8" t="s">
        <v>79</v>
      </c>
      <c r="BK297" s="227">
        <f>ROUND(I297*H297,2)</f>
        <v>0</v>
      </c>
      <c r="BL297" s="18" t="s">
        <v>231</v>
      </c>
      <c r="BM297" s="226" t="s">
        <v>1124</v>
      </c>
    </row>
    <row r="298" s="2" customFormat="1">
      <c r="A298" s="39"/>
      <c r="B298" s="40"/>
      <c r="C298" s="41"/>
      <c r="D298" s="228" t="s">
        <v>348</v>
      </c>
      <c r="E298" s="41"/>
      <c r="F298" s="229" t="s">
        <v>658</v>
      </c>
      <c r="G298" s="41"/>
      <c r="H298" s="41"/>
      <c r="I298" s="230"/>
      <c r="J298" s="41"/>
      <c r="K298" s="41"/>
      <c r="L298" s="45"/>
      <c r="M298" s="231"/>
      <c r="N298" s="23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348</v>
      </c>
      <c r="AU298" s="18" t="s">
        <v>241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258</v>
      </c>
      <c r="G299" s="245"/>
      <c r="H299" s="248">
        <v>71.652000000000001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79</v>
      </c>
      <c r="AY299" s="254" t="s">
        <v>338</v>
      </c>
    </row>
    <row r="300" s="2" customFormat="1" ht="24.15" customHeight="1">
      <c r="A300" s="39"/>
      <c r="B300" s="40"/>
      <c r="C300" s="267" t="s">
        <v>301</v>
      </c>
      <c r="D300" s="267" t="s">
        <v>486</v>
      </c>
      <c r="E300" s="268" t="s">
        <v>660</v>
      </c>
      <c r="F300" s="269" t="s">
        <v>661</v>
      </c>
      <c r="G300" s="270" t="s">
        <v>572</v>
      </c>
      <c r="H300" s="271">
        <v>72.727000000000004</v>
      </c>
      <c r="I300" s="272"/>
      <c r="J300" s="273">
        <f>ROUND(I300*H300,2)</f>
        <v>0</v>
      </c>
      <c r="K300" s="269" t="s">
        <v>346</v>
      </c>
      <c r="L300" s="274"/>
      <c r="M300" s="275" t="s">
        <v>19</v>
      </c>
      <c r="N300" s="276" t="s">
        <v>43</v>
      </c>
      <c r="O300" s="85"/>
      <c r="P300" s="224">
        <f>O300*H300</f>
        <v>0</v>
      </c>
      <c r="Q300" s="224">
        <v>0.0067200000000000003</v>
      </c>
      <c r="R300" s="224">
        <f>Q300*H300</f>
        <v>0.48872544000000007</v>
      </c>
      <c r="S300" s="224">
        <v>0</v>
      </c>
      <c r="T300" s="225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26" t="s">
        <v>405</v>
      </c>
      <c r="AT300" s="226" t="s">
        <v>486</v>
      </c>
      <c r="AU300" s="226" t="s">
        <v>241</v>
      </c>
      <c r="AY300" s="18" t="s">
        <v>338</v>
      </c>
      <c r="BE300" s="227">
        <f>IF(N300="základní",J300,0)</f>
        <v>0</v>
      </c>
      <c r="BF300" s="227">
        <f>IF(N300="snížená",J300,0)</f>
        <v>0</v>
      </c>
      <c r="BG300" s="227">
        <f>IF(N300="zákl. přenesená",J300,0)</f>
        <v>0</v>
      </c>
      <c r="BH300" s="227">
        <f>IF(N300="sníž. přenesená",J300,0)</f>
        <v>0</v>
      </c>
      <c r="BI300" s="227">
        <f>IF(N300="nulová",J300,0)</f>
        <v>0</v>
      </c>
      <c r="BJ300" s="18" t="s">
        <v>79</v>
      </c>
      <c r="BK300" s="227">
        <f>ROUND(I300*H300,2)</f>
        <v>0</v>
      </c>
      <c r="BL300" s="18" t="s">
        <v>231</v>
      </c>
      <c r="BM300" s="226" t="s">
        <v>1125</v>
      </c>
    </row>
    <row r="301" s="2" customFormat="1">
      <c r="A301" s="39"/>
      <c r="B301" s="40"/>
      <c r="C301" s="41"/>
      <c r="D301" s="235" t="s">
        <v>401</v>
      </c>
      <c r="E301" s="41"/>
      <c r="F301" s="266" t="s">
        <v>663</v>
      </c>
      <c r="G301" s="41"/>
      <c r="H301" s="41"/>
      <c r="I301" s="230"/>
      <c r="J301" s="41"/>
      <c r="K301" s="41"/>
      <c r="L301" s="45"/>
      <c r="M301" s="231"/>
      <c r="N301" s="232"/>
      <c r="O301" s="85"/>
      <c r="P301" s="85"/>
      <c r="Q301" s="85"/>
      <c r="R301" s="85"/>
      <c r="S301" s="85"/>
      <c r="T301" s="86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T301" s="18" t="s">
        <v>401</v>
      </c>
      <c r="AU301" s="18" t="s">
        <v>241</v>
      </c>
    </row>
    <row r="302" s="14" customFormat="1">
      <c r="A302" s="14"/>
      <c r="B302" s="244"/>
      <c r="C302" s="245"/>
      <c r="D302" s="235" t="s">
        <v>350</v>
      </c>
      <c r="E302" s="246" t="s">
        <v>266</v>
      </c>
      <c r="F302" s="247" t="s">
        <v>650</v>
      </c>
      <c r="G302" s="245"/>
      <c r="H302" s="248">
        <v>0.29999999999999999</v>
      </c>
      <c r="I302" s="249"/>
      <c r="J302" s="245"/>
      <c r="K302" s="245"/>
      <c r="L302" s="250"/>
      <c r="M302" s="251"/>
      <c r="N302" s="252"/>
      <c r="O302" s="252"/>
      <c r="P302" s="252"/>
      <c r="Q302" s="252"/>
      <c r="R302" s="252"/>
      <c r="S302" s="252"/>
      <c r="T302" s="253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4" t="s">
        <v>350</v>
      </c>
      <c r="AU302" s="254" t="s">
        <v>241</v>
      </c>
      <c r="AV302" s="14" t="s">
        <v>81</v>
      </c>
      <c r="AW302" s="14" t="s">
        <v>33</v>
      </c>
      <c r="AX302" s="14" t="s">
        <v>72</v>
      </c>
      <c r="AY302" s="254" t="s">
        <v>338</v>
      </c>
    </row>
    <row r="303" s="15" customFormat="1">
      <c r="A303" s="15"/>
      <c r="B303" s="255"/>
      <c r="C303" s="256"/>
      <c r="D303" s="235" t="s">
        <v>350</v>
      </c>
      <c r="E303" s="257" t="s">
        <v>19</v>
      </c>
      <c r="F303" s="258" t="s">
        <v>353</v>
      </c>
      <c r="G303" s="256"/>
      <c r="H303" s="259">
        <v>0.29999999999999999</v>
      </c>
      <c r="I303" s="260"/>
      <c r="J303" s="256"/>
      <c r="K303" s="256"/>
      <c r="L303" s="261"/>
      <c r="M303" s="262"/>
      <c r="N303" s="263"/>
      <c r="O303" s="263"/>
      <c r="P303" s="263"/>
      <c r="Q303" s="263"/>
      <c r="R303" s="263"/>
      <c r="S303" s="263"/>
      <c r="T303" s="264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T303" s="265" t="s">
        <v>350</v>
      </c>
      <c r="AU303" s="265" t="s">
        <v>241</v>
      </c>
      <c r="AV303" s="15" t="s">
        <v>231</v>
      </c>
      <c r="AW303" s="15" t="s">
        <v>33</v>
      </c>
      <c r="AX303" s="15" t="s">
        <v>72</v>
      </c>
      <c r="AY303" s="265" t="s">
        <v>338</v>
      </c>
    </row>
    <row r="304" s="13" customFormat="1">
      <c r="A304" s="13"/>
      <c r="B304" s="233"/>
      <c r="C304" s="234"/>
      <c r="D304" s="235" t="s">
        <v>350</v>
      </c>
      <c r="E304" s="236" t="s">
        <v>19</v>
      </c>
      <c r="F304" s="237" t="s">
        <v>664</v>
      </c>
      <c r="G304" s="234"/>
      <c r="H304" s="236" t="s">
        <v>19</v>
      </c>
      <c r="I304" s="238"/>
      <c r="J304" s="234"/>
      <c r="K304" s="234"/>
      <c r="L304" s="239"/>
      <c r="M304" s="240"/>
      <c r="N304" s="241"/>
      <c r="O304" s="241"/>
      <c r="P304" s="241"/>
      <c r="Q304" s="241"/>
      <c r="R304" s="241"/>
      <c r="S304" s="241"/>
      <c r="T304" s="24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3" t="s">
        <v>350</v>
      </c>
      <c r="AU304" s="243" t="s">
        <v>241</v>
      </c>
      <c r="AV304" s="13" t="s">
        <v>79</v>
      </c>
      <c r="AW304" s="13" t="s">
        <v>33</v>
      </c>
      <c r="AX304" s="13" t="s">
        <v>72</v>
      </c>
      <c r="AY304" s="243" t="s">
        <v>338</v>
      </c>
    </row>
    <row r="305" s="14" customFormat="1">
      <c r="A305" s="14"/>
      <c r="B305" s="244"/>
      <c r="C305" s="245"/>
      <c r="D305" s="235" t="s">
        <v>350</v>
      </c>
      <c r="E305" s="246" t="s">
        <v>19</v>
      </c>
      <c r="F305" s="247" t="s">
        <v>1064</v>
      </c>
      <c r="G305" s="245"/>
      <c r="H305" s="248">
        <v>71.652000000000001</v>
      </c>
      <c r="I305" s="249"/>
      <c r="J305" s="245"/>
      <c r="K305" s="245"/>
      <c r="L305" s="250"/>
      <c r="M305" s="251"/>
      <c r="N305" s="252"/>
      <c r="O305" s="252"/>
      <c r="P305" s="252"/>
      <c r="Q305" s="252"/>
      <c r="R305" s="252"/>
      <c r="S305" s="252"/>
      <c r="T305" s="253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54" t="s">
        <v>350</v>
      </c>
      <c r="AU305" s="254" t="s">
        <v>241</v>
      </c>
      <c r="AV305" s="14" t="s">
        <v>81</v>
      </c>
      <c r="AW305" s="14" t="s">
        <v>33</v>
      </c>
      <c r="AX305" s="14" t="s">
        <v>72</v>
      </c>
      <c r="AY305" s="254" t="s">
        <v>338</v>
      </c>
    </row>
    <row r="306" s="15" customFormat="1">
      <c r="A306" s="15"/>
      <c r="B306" s="255"/>
      <c r="C306" s="256"/>
      <c r="D306" s="235" t="s">
        <v>350</v>
      </c>
      <c r="E306" s="257" t="s">
        <v>258</v>
      </c>
      <c r="F306" s="258" t="s">
        <v>363</v>
      </c>
      <c r="G306" s="256"/>
      <c r="H306" s="259">
        <v>71.652000000000001</v>
      </c>
      <c r="I306" s="260"/>
      <c r="J306" s="256"/>
      <c r="K306" s="256"/>
      <c r="L306" s="261"/>
      <c r="M306" s="262"/>
      <c r="N306" s="263"/>
      <c r="O306" s="263"/>
      <c r="P306" s="263"/>
      <c r="Q306" s="263"/>
      <c r="R306" s="263"/>
      <c r="S306" s="263"/>
      <c r="T306" s="264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T306" s="265" t="s">
        <v>350</v>
      </c>
      <c r="AU306" s="265" t="s">
        <v>241</v>
      </c>
      <c r="AV306" s="15" t="s">
        <v>231</v>
      </c>
      <c r="AW306" s="15" t="s">
        <v>33</v>
      </c>
      <c r="AX306" s="15" t="s">
        <v>72</v>
      </c>
      <c r="AY306" s="265" t="s">
        <v>338</v>
      </c>
    </row>
    <row r="307" s="14" customFormat="1">
      <c r="A307" s="14"/>
      <c r="B307" s="244"/>
      <c r="C307" s="245"/>
      <c r="D307" s="235" t="s">
        <v>350</v>
      </c>
      <c r="E307" s="246" t="s">
        <v>19</v>
      </c>
      <c r="F307" s="247" t="s">
        <v>1126</v>
      </c>
      <c r="G307" s="245"/>
      <c r="H307" s="248">
        <v>72.727000000000004</v>
      </c>
      <c r="I307" s="249"/>
      <c r="J307" s="245"/>
      <c r="K307" s="245"/>
      <c r="L307" s="250"/>
      <c r="M307" s="251"/>
      <c r="N307" s="252"/>
      <c r="O307" s="252"/>
      <c r="P307" s="252"/>
      <c r="Q307" s="252"/>
      <c r="R307" s="252"/>
      <c r="S307" s="252"/>
      <c r="T307" s="253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4" t="s">
        <v>350</v>
      </c>
      <c r="AU307" s="254" t="s">
        <v>241</v>
      </c>
      <c r="AV307" s="14" t="s">
        <v>81</v>
      </c>
      <c r="AW307" s="14" t="s">
        <v>33</v>
      </c>
      <c r="AX307" s="14" t="s">
        <v>79</v>
      </c>
      <c r="AY307" s="254" t="s">
        <v>338</v>
      </c>
    </row>
    <row r="308" s="12" customFormat="1" ht="20.88" customHeight="1">
      <c r="A308" s="12"/>
      <c r="B308" s="199"/>
      <c r="C308" s="200"/>
      <c r="D308" s="201" t="s">
        <v>71</v>
      </c>
      <c r="E308" s="213" t="s">
        <v>695</v>
      </c>
      <c r="F308" s="213" t="s">
        <v>696</v>
      </c>
      <c r="G308" s="200"/>
      <c r="H308" s="200"/>
      <c r="I308" s="203"/>
      <c r="J308" s="214">
        <f>BK308</f>
        <v>0</v>
      </c>
      <c r="K308" s="200"/>
      <c r="L308" s="205"/>
      <c r="M308" s="206"/>
      <c r="N308" s="207"/>
      <c r="O308" s="207"/>
      <c r="P308" s="208">
        <f>SUM(P309:P398)</f>
        <v>0</v>
      </c>
      <c r="Q308" s="207"/>
      <c r="R308" s="208">
        <f>SUM(R309:R398)</f>
        <v>8.4752186799999993</v>
      </c>
      <c r="S308" s="207"/>
      <c r="T308" s="209">
        <f>SUM(T309:T398)</f>
        <v>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210" t="s">
        <v>79</v>
      </c>
      <c r="AT308" s="211" t="s">
        <v>71</v>
      </c>
      <c r="AU308" s="211" t="s">
        <v>81</v>
      </c>
      <c r="AY308" s="210" t="s">
        <v>338</v>
      </c>
      <c r="BK308" s="212">
        <f>SUM(BK309:BK398)</f>
        <v>0</v>
      </c>
    </row>
    <row r="309" s="2" customFormat="1" ht="24.15" customHeight="1">
      <c r="A309" s="39"/>
      <c r="B309" s="40"/>
      <c r="C309" s="215" t="s">
        <v>596</v>
      </c>
      <c r="D309" s="215" t="s">
        <v>342</v>
      </c>
      <c r="E309" s="216" t="s">
        <v>698</v>
      </c>
      <c r="F309" s="217" t="s">
        <v>699</v>
      </c>
      <c r="G309" s="218" t="s">
        <v>572</v>
      </c>
      <c r="H309" s="219">
        <v>71.652000000000001</v>
      </c>
      <c r="I309" s="220"/>
      <c r="J309" s="221">
        <f>ROUND(I309*H309,2)</f>
        <v>0</v>
      </c>
      <c r="K309" s="217" t="s">
        <v>346</v>
      </c>
      <c r="L309" s="45"/>
      <c r="M309" s="222" t="s">
        <v>19</v>
      </c>
      <c r="N309" s="223" t="s">
        <v>43</v>
      </c>
      <c r="O309" s="85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26" t="s">
        <v>231</v>
      </c>
      <c r="AT309" s="226" t="s">
        <v>342</v>
      </c>
      <c r="AU309" s="226" t="s">
        <v>241</v>
      </c>
      <c r="AY309" s="18" t="s">
        <v>338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8" t="s">
        <v>79</v>
      </c>
      <c r="BK309" s="227">
        <f>ROUND(I309*H309,2)</f>
        <v>0</v>
      </c>
      <c r="BL309" s="18" t="s">
        <v>231</v>
      </c>
      <c r="BM309" s="226" t="s">
        <v>1127</v>
      </c>
    </row>
    <row r="310" s="2" customFormat="1">
      <c r="A310" s="39"/>
      <c r="B310" s="40"/>
      <c r="C310" s="41"/>
      <c r="D310" s="228" t="s">
        <v>348</v>
      </c>
      <c r="E310" s="41"/>
      <c r="F310" s="229" t="s">
        <v>701</v>
      </c>
      <c r="G310" s="41"/>
      <c r="H310" s="41"/>
      <c r="I310" s="230"/>
      <c r="J310" s="41"/>
      <c r="K310" s="41"/>
      <c r="L310" s="45"/>
      <c r="M310" s="231"/>
      <c r="N310" s="232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348</v>
      </c>
      <c r="AU310" s="18" t="s">
        <v>241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294</v>
      </c>
      <c r="G311" s="245"/>
      <c r="H311" s="248">
        <v>71.652000000000001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241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2" customFormat="1" ht="24.15" customHeight="1">
      <c r="A312" s="39"/>
      <c r="B312" s="40"/>
      <c r="C312" s="215" t="s">
        <v>600</v>
      </c>
      <c r="D312" s="215" t="s">
        <v>342</v>
      </c>
      <c r="E312" s="216" t="s">
        <v>703</v>
      </c>
      <c r="F312" s="217" t="s">
        <v>704</v>
      </c>
      <c r="G312" s="218" t="s">
        <v>586</v>
      </c>
      <c r="H312" s="219">
        <v>2</v>
      </c>
      <c r="I312" s="220"/>
      <c r="J312" s="221">
        <f>ROUND(I312*H312,2)</f>
        <v>0</v>
      </c>
      <c r="K312" s="217" t="s">
        <v>346</v>
      </c>
      <c r="L312" s="45"/>
      <c r="M312" s="222" t="s">
        <v>19</v>
      </c>
      <c r="N312" s="223" t="s">
        <v>43</v>
      </c>
      <c r="O312" s="85"/>
      <c r="P312" s="224">
        <f>O312*H312</f>
        <v>0</v>
      </c>
      <c r="Q312" s="224">
        <v>0.41948000000000002</v>
      </c>
      <c r="R312" s="224">
        <f>Q312*H312</f>
        <v>0.83896000000000004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231</v>
      </c>
      <c r="AT312" s="226" t="s">
        <v>342</v>
      </c>
      <c r="AU312" s="226" t="s">
        <v>241</v>
      </c>
      <c r="AY312" s="18" t="s">
        <v>338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79</v>
      </c>
      <c r="BK312" s="227">
        <f>ROUND(I312*H312,2)</f>
        <v>0</v>
      </c>
      <c r="BL312" s="18" t="s">
        <v>231</v>
      </c>
      <c r="BM312" s="226" t="s">
        <v>1128</v>
      </c>
    </row>
    <row r="313" s="2" customFormat="1">
      <c r="A313" s="39"/>
      <c r="B313" s="40"/>
      <c r="C313" s="41"/>
      <c r="D313" s="228" t="s">
        <v>348</v>
      </c>
      <c r="E313" s="41"/>
      <c r="F313" s="229" t="s">
        <v>706</v>
      </c>
      <c r="G313" s="41"/>
      <c r="H313" s="41"/>
      <c r="I313" s="230"/>
      <c r="J313" s="41"/>
      <c r="K313" s="41"/>
      <c r="L313" s="45"/>
      <c r="M313" s="231"/>
      <c r="N313" s="23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348</v>
      </c>
      <c r="AU313" s="18" t="s">
        <v>241</v>
      </c>
    </row>
    <row r="314" s="13" customFormat="1">
      <c r="A314" s="13"/>
      <c r="B314" s="233"/>
      <c r="C314" s="234"/>
      <c r="D314" s="235" t="s">
        <v>350</v>
      </c>
      <c r="E314" s="236" t="s">
        <v>19</v>
      </c>
      <c r="F314" s="237" t="s">
        <v>707</v>
      </c>
      <c r="G314" s="234"/>
      <c r="H314" s="236" t="s">
        <v>19</v>
      </c>
      <c r="I314" s="238"/>
      <c r="J314" s="234"/>
      <c r="K314" s="234"/>
      <c r="L314" s="239"/>
      <c r="M314" s="240"/>
      <c r="N314" s="241"/>
      <c r="O314" s="241"/>
      <c r="P314" s="241"/>
      <c r="Q314" s="241"/>
      <c r="R314" s="241"/>
      <c r="S314" s="241"/>
      <c r="T314" s="24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3" t="s">
        <v>350</v>
      </c>
      <c r="AU314" s="243" t="s">
        <v>241</v>
      </c>
      <c r="AV314" s="13" t="s">
        <v>79</v>
      </c>
      <c r="AW314" s="13" t="s">
        <v>33</v>
      </c>
      <c r="AX314" s="13" t="s">
        <v>72</v>
      </c>
      <c r="AY314" s="243" t="s">
        <v>338</v>
      </c>
    </row>
    <row r="315" s="14" customFormat="1">
      <c r="A315" s="14"/>
      <c r="B315" s="244"/>
      <c r="C315" s="245"/>
      <c r="D315" s="235" t="s">
        <v>350</v>
      </c>
      <c r="E315" s="246" t="s">
        <v>233</v>
      </c>
      <c r="F315" s="247" t="s">
        <v>79</v>
      </c>
      <c r="G315" s="245"/>
      <c r="H315" s="248">
        <v>1</v>
      </c>
      <c r="I315" s="249"/>
      <c r="J315" s="245"/>
      <c r="K315" s="245"/>
      <c r="L315" s="250"/>
      <c r="M315" s="251"/>
      <c r="N315" s="252"/>
      <c r="O315" s="252"/>
      <c r="P315" s="252"/>
      <c r="Q315" s="252"/>
      <c r="R315" s="252"/>
      <c r="S315" s="252"/>
      <c r="T315" s="253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4" t="s">
        <v>350</v>
      </c>
      <c r="AU315" s="254" t="s">
        <v>241</v>
      </c>
      <c r="AV315" s="14" t="s">
        <v>81</v>
      </c>
      <c r="AW315" s="14" t="s">
        <v>33</v>
      </c>
      <c r="AX315" s="14" t="s">
        <v>72</v>
      </c>
      <c r="AY315" s="254" t="s">
        <v>338</v>
      </c>
    </row>
    <row r="316" s="13" customFormat="1">
      <c r="A316" s="13"/>
      <c r="B316" s="233"/>
      <c r="C316" s="234"/>
      <c r="D316" s="235" t="s">
        <v>350</v>
      </c>
      <c r="E316" s="236" t="s">
        <v>19</v>
      </c>
      <c r="F316" s="237" t="s">
        <v>708</v>
      </c>
      <c r="G316" s="234"/>
      <c r="H316" s="236" t="s">
        <v>19</v>
      </c>
      <c r="I316" s="238"/>
      <c r="J316" s="234"/>
      <c r="K316" s="234"/>
      <c r="L316" s="239"/>
      <c r="M316" s="240"/>
      <c r="N316" s="241"/>
      <c r="O316" s="241"/>
      <c r="P316" s="241"/>
      <c r="Q316" s="241"/>
      <c r="R316" s="241"/>
      <c r="S316" s="241"/>
      <c r="T316" s="242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43" t="s">
        <v>350</v>
      </c>
      <c r="AU316" s="243" t="s">
        <v>241</v>
      </c>
      <c r="AV316" s="13" t="s">
        <v>79</v>
      </c>
      <c r="AW316" s="13" t="s">
        <v>33</v>
      </c>
      <c r="AX316" s="13" t="s">
        <v>72</v>
      </c>
      <c r="AY316" s="243" t="s">
        <v>338</v>
      </c>
    </row>
    <row r="317" s="14" customFormat="1">
      <c r="A317" s="14"/>
      <c r="B317" s="244"/>
      <c r="C317" s="245"/>
      <c r="D317" s="235" t="s">
        <v>350</v>
      </c>
      <c r="E317" s="246" t="s">
        <v>235</v>
      </c>
      <c r="F317" s="247" t="s">
        <v>72</v>
      </c>
      <c r="G317" s="245"/>
      <c r="H317" s="248">
        <v>0</v>
      </c>
      <c r="I317" s="249"/>
      <c r="J317" s="245"/>
      <c r="K317" s="245"/>
      <c r="L317" s="250"/>
      <c r="M317" s="251"/>
      <c r="N317" s="252"/>
      <c r="O317" s="252"/>
      <c r="P317" s="252"/>
      <c r="Q317" s="252"/>
      <c r="R317" s="252"/>
      <c r="S317" s="252"/>
      <c r="T317" s="253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54" t="s">
        <v>350</v>
      </c>
      <c r="AU317" s="254" t="s">
        <v>241</v>
      </c>
      <c r="AV317" s="14" t="s">
        <v>81</v>
      </c>
      <c r="AW317" s="14" t="s">
        <v>33</v>
      </c>
      <c r="AX317" s="14" t="s">
        <v>72</v>
      </c>
      <c r="AY317" s="254" t="s">
        <v>338</v>
      </c>
    </row>
    <row r="318" s="13" customFormat="1">
      <c r="A318" s="13"/>
      <c r="B318" s="233"/>
      <c r="C318" s="234"/>
      <c r="D318" s="235" t="s">
        <v>350</v>
      </c>
      <c r="E318" s="236" t="s">
        <v>19</v>
      </c>
      <c r="F318" s="237" t="s">
        <v>709</v>
      </c>
      <c r="G318" s="234"/>
      <c r="H318" s="236" t="s">
        <v>19</v>
      </c>
      <c r="I318" s="238"/>
      <c r="J318" s="234"/>
      <c r="K318" s="234"/>
      <c r="L318" s="239"/>
      <c r="M318" s="240"/>
      <c r="N318" s="241"/>
      <c r="O318" s="241"/>
      <c r="P318" s="241"/>
      <c r="Q318" s="241"/>
      <c r="R318" s="241"/>
      <c r="S318" s="241"/>
      <c r="T318" s="242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3" t="s">
        <v>350</v>
      </c>
      <c r="AU318" s="243" t="s">
        <v>241</v>
      </c>
      <c r="AV318" s="13" t="s">
        <v>79</v>
      </c>
      <c r="AW318" s="13" t="s">
        <v>33</v>
      </c>
      <c r="AX318" s="13" t="s">
        <v>72</v>
      </c>
      <c r="AY318" s="243" t="s">
        <v>338</v>
      </c>
    </row>
    <row r="319" s="14" customFormat="1">
      <c r="A319" s="14"/>
      <c r="B319" s="244"/>
      <c r="C319" s="245"/>
      <c r="D319" s="235" t="s">
        <v>350</v>
      </c>
      <c r="E319" s="246" t="s">
        <v>238</v>
      </c>
      <c r="F319" s="247" t="s">
        <v>72</v>
      </c>
      <c r="G319" s="245"/>
      <c r="H319" s="248">
        <v>0</v>
      </c>
      <c r="I319" s="249"/>
      <c r="J319" s="245"/>
      <c r="K319" s="245"/>
      <c r="L319" s="250"/>
      <c r="M319" s="251"/>
      <c r="N319" s="252"/>
      <c r="O319" s="252"/>
      <c r="P319" s="252"/>
      <c r="Q319" s="252"/>
      <c r="R319" s="252"/>
      <c r="S319" s="252"/>
      <c r="T319" s="253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4" t="s">
        <v>350</v>
      </c>
      <c r="AU319" s="254" t="s">
        <v>241</v>
      </c>
      <c r="AV319" s="14" t="s">
        <v>81</v>
      </c>
      <c r="AW319" s="14" t="s">
        <v>33</v>
      </c>
      <c r="AX319" s="14" t="s">
        <v>72</v>
      </c>
      <c r="AY319" s="254" t="s">
        <v>338</v>
      </c>
    </row>
    <row r="320" s="13" customFormat="1">
      <c r="A320" s="13"/>
      <c r="B320" s="233"/>
      <c r="C320" s="234"/>
      <c r="D320" s="235" t="s">
        <v>350</v>
      </c>
      <c r="E320" s="236" t="s">
        <v>19</v>
      </c>
      <c r="F320" s="237" t="s">
        <v>710</v>
      </c>
      <c r="G320" s="234"/>
      <c r="H320" s="236" t="s">
        <v>19</v>
      </c>
      <c r="I320" s="238"/>
      <c r="J320" s="234"/>
      <c r="K320" s="234"/>
      <c r="L320" s="239"/>
      <c r="M320" s="240"/>
      <c r="N320" s="241"/>
      <c r="O320" s="241"/>
      <c r="P320" s="241"/>
      <c r="Q320" s="241"/>
      <c r="R320" s="241"/>
      <c r="S320" s="241"/>
      <c r="T320" s="242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3" t="s">
        <v>350</v>
      </c>
      <c r="AU320" s="243" t="s">
        <v>241</v>
      </c>
      <c r="AV320" s="13" t="s">
        <v>79</v>
      </c>
      <c r="AW320" s="13" t="s">
        <v>33</v>
      </c>
      <c r="AX320" s="13" t="s">
        <v>72</v>
      </c>
      <c r="AY320" s="243" t="s">
        <v>338</v>
      </c>
    </row>
    <row r="321" s="14" customFormat="1">
      <c r="A321" s="14"/>
      <c r="B321" s="244"/>
      <c r="C321" s="245"/>
      <c r="D321" s="235" t="s">
        <v>350</v>
      </c>
      <c r="E321" s="246" t="s">
        <v>240</v>
      </c>
      <c r="F321" s="247" t="s">
        <v>72</v>
      </c>
      <c r="G321" s="245"/>
      <c r="H321" s="248">
        <v>0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241</v>
      </c>
      <c r="AV321" s="14" t="s">
        <v>81</v>
      </c>
      <c r="AW321" s="14" t="s">
        <v>33</v>
      </c>
      <c r="AX321" s="14" t="s">
        <v>72</v>
      </c>
      <c r="AY321" s="254" t="s">
        <v>338</v>
      </c>
    </row>
    <row r="322" s="13" customFormat="1">
      <c r="A322" s="13"/>
      <c r="B322" s="233"/>
      <c r="C322" s="234"/>
      <c r="D322" s="235" t="s">
        <v>350</v>
      </c>
      <c r="E322" s="236" t="s">
        <v>19</v>
      </c>
      <c r="F322" s="237" t="s">
        <v>711</v>
      </c>
      <c r="G322" s="234"/>
      <c r="H322" s="236" t="s">
        <v>19</v>
      </c>
      <c r="I322" s="238"/>
      <c r="J322" s="234"/>
      <c r="K322" s="234"/>
      <c r="L322" s="239"/>
      <c r="M322" s="240"/>
      <c r="N322" s="241"/>
      <c r="O322" s="241"/>
      <c r="P322" s="241"/>
      <c r="Q322" s="241"/>
      <c r="R322" s="241"/>
      <c r="S322" s="241"/>
      <c r="T322" s="242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43" t="s">
        <v>350</v>
      </c>
      <c r="AU322" s="243" t="s">
        <v>241</v>
      </c>
      <c r="AV322" s="13" t="s">
        <v>79</v>
      </c>
      <c r="AW322" s="13" t="s">
        <v>33</v>
      </c>
      <c r="AX322" s="13" t="s">
        <v>72</v>
      </c>
      <c r="AY322" s="243" t="s">
        <v>338</v>
      </c>
    </row>
    <row r="323" s="14" customFormat="1">
      <c r="A323" s="14"/>
      <c r="B323" s="244"/>
      <c r="C323" s="245"/>
      <c r="D323" s="235" t="s">
        <v>350</v>
      </c>
      <c r="E323" s="246" t="s">
        <v>230</v>
      </c>
      <c r="F323" s="247" t="s">
        <v>72</v>
      </c>
      <c r="G323" s="245"/>
      <c r="H323" s="248">
        <v>0</v>
      </c>
      <c r="I323" s="249"/>
      <c r="J323" s="245"/>
      <c r="K323" s="245"/>
      <c r="L323" s="250"/>
      <c r="M323" s="251"/>
      <c r="N323" s="252"/>
      <c r="O323" s="252"/>
      <c r="P323" s="252"/>
      <c r="Q323" s="252"/>
      <c r="R323" s="252"/>
      <c r="S323" s="252"/>
      <c r="T323" s="253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4" t="s">
        <v>350</v>
      </c>
      <c r="AU323" s="254" t="s">
        <v>241</v>
      </c>
      <c r="AV323" s="14" t="s">
        <v>81</v>
      </c>
      <c r="AW323" s="14" t="s">
        <v>33</v>
      </c>
      <c r="AX323" s="14" t="s">
        <v>72</v>
      </c>
      <c r="AY323" s="254" t="s">
        <v>338</v>
      </c>
    </row>
    <row r="324" s="13" customFormat="1">
      <c r="A324" s="13"/>
      <c r="B324" s="233"/>
      <c r="C324" s="234"/>
      <c r="D324" s="235" t="s">
        <v>350</v>
      </c>
      <c r="E324" s="236" t="s">
        <v>19</v>
      </c>
      <c r="F324" s="237" t="s">
        <v>712</v>
      </c>
      <c r="G324" s="234"/>
      <c r="H324" s="236" t="s">
        <v>19</v>
      </c>
      <c r="I324" s="238"/>
      <c r="J324" s="234"/>
      <c r="K324" s="234"/>
      <c r="L324" s="239"/>
      <c r="M324" s="240"/>
      <c r="N324" s="241"/>
      <c r="O324" s="241"/>
      <c r="P324" s="241"/>
      <c r="Q324" s="241"/>
      <c r="R324" s="241"/>
      <c r="S324" s="241"/>
      <c r="T324" s="242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3" t="s">
        <v>350</v>
      </c>
      <c r="AU324" s="243" t="s">
        <v>241</v>
      </c>
      <c r="AV324" s="13" t="s">
        <v>79</v>
      </c>
      <c r="AW324" s="13" t="s">
        <v>33</v>
      </c>
      <c r="AX324" s="13" t="s">
        <v>72</v>
      </c>
      <c r="AY324" s="243" t="s">
        <v>338</v>
      </c>
    </row>
    <row r="325" s="14" customFormat="1">
      <c r="A325" s="14"/>
      <c r="B325" s="244"/>
      <c r="C325" s="245"/>
      <c r="D325" s="235" t="s">
        <v>350</v>
      </c>
      <c r="E325" s="246" t="s">
        <v>242</v>
      </c>
      <c r="F325" s="247" t="s">
        <v>79</v>
      </c>
      <c r="G325" s="245"/>
      <c r="H325" s="248">
        <v>1</v>
      </c>
      <c r="I325" s="249"/>
      <c r="J325" s="245"/>
      <c r="K325" s="245"/>
      <c r="L325" s="250"/>
      <c r="M325" s="251"/>
      <c r="N325" s="252"/>
      <c r="O325" s="252"/>
      <c r="P325" s="252"/>
      <c r="Q325" s="252"/>
      <c r="R325" s="252"/>
      <c r="S325" s="252"/>
      <c r="T325" s="253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4" t="s">
        <v>350</v>
      </c>
      <c r="AU325" s="254" t="s">
        <v>241</v>
      </c>
      <c r="AV325" s="14" t="s">
        <v>81</v>
      </c>
      <c r="AW325" s="14" t="s">
        <v>33</v>
      </c>
      <c r="AX325" s="14" t="s">
        <v>72</v>
      </c>
      <c r="AY325" s="254" t="s">
        <v>338</v>
      </c>
    </row>
    <row r="326" s="13" customFormat="1">
      <c r="A326" s="13"/>
      <c r="B326" s="233"/>
      <c r="C326" s="234"/>
      <c r="D326" s="235" t="s">
        <v>350</v>
      </c>
      <c r="E326" s="236" t="s">
        <v>19</v>
      </c>
      <c r="F326" s="237" t="s">
        <v>713</v>
      </c>
      <c r="G326" s="234"/>
      <c r="H326" s="236" t="s">
        <v>19</v>
      </c>
      <c r="I326" s="238"/>
      <c r="J326" s="234"/>
      <c r="K326" s="234"/>
      <c r="L326" s="239"/>
      <c r="M326" s="240"/>
      <c r="N326" s="241"/>
      <c r="O326" s="241"/>
      <c r="P326" s="241"/>
      <c r="Q326" s="241"/>
      <c r="R326" s="241"/>
      <c r="S326" s="241"/>
      <c r="T326" s="242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3" t="s">
        <v>350</v>
      </c>
      <c r="AU326" s="243" t="s">
        <v>241</v>
      </c>
      <c r="AV326" s="13" t="s">
        <v>79</v>
      </c>
      <c r="AW326" s="13" t="s">
        <v>33</v>
      </c>
      <c r="AX326" s="13" t="s">
        <v>72</v>
      </c>
      <c r="AY326" s="243" t="s">
        <v>338</v>
      </c>
    </row>
    <row r="327" s="14" customFormat="1">
      <c r="A327" s="14"/>
      <c r="B327" s="244"/>
      <c r="C327" s="245"/>
      <c r="D327" s="235" t="s">
        <v>350</v>
      </c>
      <c r="E327" s="246" t="s">
        <v>243</v>
      </c>
      <c r="F327" s="247" t="s">
        <v>72</v>
      </c>
      <c r="G327" s="245"/>
      <c r="H327" s="248">
        <v>0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350</v>
      </c>
      <c r="AU327" s="254" t="s">
        <v>241</v>
      </c>
      <c r="AV327" s="14" t="s">
        <v>81</v>
      </c>
      <c r="AW327" s="14" t="s">
        <v>33</v>
      </c>
      <c r="AX327" s="14" t="s">
        <v>72</v>
      </c>
      <c r="AY327" s="254" t="s">
        <v>338</v>
      </c>
    </row>
    <row r="328" s="13" customFormat="1">
      <c r="A328" s="13"/>
      <c r="B328" s="233"/>
      <c r="C328" s="234"/>
      <c r="D328" s="235" t="s">
        <v>350</v>
      </c>
      <c r="E328" s="236" t="s">
        <v>19</v>
      </c>
      <c r="F328" s="237" t="s">
        <v>714</v>
      </c>
      <c r="G328" s="234"/>
      <c r="H328" s="236" t="s">
        <v>19</v>
      </c>
      <c r="I328" s="238"/>
      <c r="J328" s="234"/>
      <c r="K328" s="234"/>
      <c r="L328" s="239"/>
      <c r="M328" s="240"/>
      <c r="N328" s="241"/>
      <c r="O328" s="241"/>
      <c r="P328" s="241"/>
      <c r="Q328" s="241"/>
      <c r="R328" s="241"/>
      <c r="S328" s="241"/>
      <c r="T328" s="242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43" t="s">
        <v>350</v>
      </c>
      <c r="AU328" s="243" t="s">
        <v>241</v>
      </c>
      <c r="AV328" s="13" t="s">
        <v>79</v>
      </c>
      <c r="AW328" s="13" t="s">
        <v>33</v>
      </c>
      <c r="AX328" s="13" t="s">
        <v>72</v>
      </c>
      <c r="AY328" s="243" t="s">
        <v>338</v>
      </c>
    </row>
    <row r="329" s="14" customFormat="1">
      <c r="A329" s="14"/>
      <c r="B329" s="244"/>
      <c r="C329" s="245"/>
      <c r="D329" s="235" t="s">
        <v>350</v>
      </c>
      <c r="E329" s="246" t="s">
        <v>244</v>
      </c>
      <c r="F329" s="247" t="s">
        <v>72</v>
      </c>
      <c r="G329" s="245"/>
      <c r="H329" s="248">
        <v>0</v>
      </c>
      <c r="I329" s="249"/>
      <c r="J329" s="245"/>
      <c r="K329" s="245"/>
      <c r="L329" s="250"/>
      <c r="M329" s="251"/>
      <c r="N329" s="252"/>
      <c r="O329" s="252"/>
      <c r="P329" s="252"/>
      <c r="Q329" s="252"/>
      <c r="R329" s="252"/>
      <c r="S329" s="252"/>
      <c r="T329" s="253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4" t="s">
        <v>350</v>
      </c>
      <c r="AU329" s="254" t="s">
        <v>241</v>
      </c>
      <c r="AV329" s="14" t="s">
        <v>81</v>
      </c>
      <c r="AW329" s="14" t="s">
        <v>33</v>
      </c>
      <c r="AX329" s="14" t="s">
        <v>72</v>
      </c>
      <c r="AY329" s="254" t="s">
        <v>338</v>
      </c>
    </row>
    <row r="330" s="15" customFormat="1">
      <c r="A330" s="15"/>
      <c r="B330" s="255"/>
      <c r="C330" s="256"/>
      <c r="D330" s="235" t="s">
        <v>350</v>
      </c>
      <c r="E330" s="257" t="s">
        <v>245</v>
      </c>
      <c r="F330" s="258" t="s">
        <v>363</v>
      </c>
      <c r="G330" s="256"/>
      <c r="H330" s="259">
        <v>2</v>
      </c>
      <c r="I330" s="260"/>
      <c r="J330" s="256"/>
      <c r="K330" s="256"/>
      <c r="L330" s="261"/>
      <c r="M330" s="262"/>
      <c r="N330" s="263"/>
      <c r="O330" s="263"/>
      <c r="P330" s="263"/>
      <c r="Q330" s="263"/>
      <c r="R330" s="263"/>
      <c r="S330" s="263"/>
      <c r="T330" s="264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T330" s="265" t="s">
        <v>350</v>
      </c>
      <c r="AU330" s="265" t="s">
        <v>241</v>
      </c>
      <c r="AV330" s="15" t="s">
        <v>231</v>
      </c>
      <c r="AW330" s="15" t="s">
        <v>33</v>
      </c>
      <c r="AX330" s="15" t="s">
        <v>79</v>
      </c>
      <c r="AY330" s="265" t="s">
        <v>338</v>
      </c>
    </row>
    <row r="331" s="2" customFormat="1" ht="24.15" customHeight="1">
      <c r="A331" s="39"/>
      <c r="B331" s="40"/>
      <c r="C331" s="267" t="s">
        <v>605</v>
      </c>
      <c r="D331" s="267" t="s">
        <v>486</v>
      </c>
      <c r="E331" s="268" t="s">
        <v>716</v>
      </c>
      <c r="F331" s="269" t="s">
        <v>717</v>
      </c>
      <c r="G331" s="270" t="s">
        <v>586</v>
      </c>
      <c r="H331" s="271">
        <v>2</v>
      </c>
      <c r="I331" s="272"/>
      <c r="J331" s="273">
        <f>ROUND(I331*H331,2)</f>
        <v>0</v>
      </c>
      <c r="K331" s="269" t="s">
        <v>346</v>
      </c>
      <c r="L331" s="274"/>
      <c r="M331" s="275" t="s">
        <v>19</v>
      </c>
      <c r="N331" s="276" t="s">
        <v>43</v>
      </c>
      <c r="O331" s="85"/>
      <c r="P331" s="224">
        <f>O331*H331</f>
        <v>0</v>
      </c>
      <c r="Q331" s="224">
        <v>0.002</v>
      </c>
      <c r="R331" s="224">
        <f>Q331*H331</f>
        <v>0.0040000000000000001</v>
      </c>
      <c r="S331" s="224">
        <v>0</v>
      </c>
      <c r="T331" s="225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26" t="s">
        <v>405</v>
      </c>
      <c r="AT331" s="226" t="s">
        <v>486</v>
      </c>
      <c r="AU331" s="226" t="s">
        <v>241</v>
      </c>
      <c r="AY331" s="18" t="s">
        <v>338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18" t="s">
        <v>79</v>
      </c>
      <c r="BK331" s="227">
        <f>ROUND(I331*H331,2)</f>
        <v>0</v>
      </c>
      <c r="BL331" s="18" t="s">
        <v>231</v>
      </c>
      <c r="BM331" s="226" t="s">
        <v>1129</v>
      </c>
    </row>
    <row r="332" s="14" customFormat="1">
      <c r="A332" s="14"/>
      <c r="B332" s="244"/>
      <c r="C332" s="245"/>
      <c r="D332" s="235" t="s">
        <v>350</v>
      </c>
      <c r="E332" s="246" t="s">
        <v>19</v>
      </c>
      <c r="F332" s="247" t="s">
        <v>245</v>
      </c>
      <c r="G332" s="245"/>
      <c r="H332" s="248">
        <v>2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241</v>
      </c>
      <c r="AV332" s="14" t="s">
        <v>81</v>
      </c>
      <c r="AW332" s="14" t="s">
        <v>33</v>
      </c>
      <c r="AX332" s="14" t="s">
        <v>79</v>
      </c>
      <c r="AY332" s="254" t="s">
        <v>338</v>
      </c>
    </row>
    <row r="333" s="2" customFormat="1" ht="16.5" customHeight="1">
      <c r="A333" s="39"/>
      <c r="B333" s="40"/>
      <c r="C333" s="267" t="s">
        <v>610</v>
      </c>
      <c r="D333" s="267" t="s">
        <v>486</v>
      </c>
      <c r="E333" s="268" t="s">
        <v>720</v>
      </c>
      <c r="F333" s="269" t="s">
        <v>721</v>
      </c>
      <c r="G333" s="270" t="s">
        <v>586</v>
      </c>
      <c r="H333" s="271">
        <v>2</v>
      </c>
      <c r="I333" s="272"/>
      <c r="J333" s="273">
        <f>ROUND(I333*H333,2)</f>
        <v>0</v>
      </c>
      <c r="K333" s="269" t="s">
        <v>19</v>
      </c>
      <c r="L333" s="274"/>
      <c r="M333" s="275" t="s">
        <v>19</v>
      </c>
      <c r="N333" s="276" t="s">
        <v>43</v>
      </c>
      <c r="O333" s="85"/>
      <c r="P333" s="224">
        <f>O333*H333</f>
        <v>0</v>
      </c>
      <c r="Q333" s="224">
        <v>1.4099999999999999</v>
      </c>
      <c r="R333" s="224">
        <f>Q333*H333</f>
        <v>2.8199999999999998</v>
      </c>
      <c r="S333" s="224">
        <v>0</v>
      </c>
      <c r="T333" s="225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26" t="s">
        <v>405</v>
      </c>
      <c r="AT333" s="226" t="s">
        <v>486</v>
      </c>
      <c r="AU333" s="226" t="s">
        <v>241</v>
      </c>
      <c r="AY333" s="18" t="s">
        <v>338</v>
      </c>
      <c r="BE333" s="227">
        <f>IF(N333="základní",J333,0)</f>
        <v>0</v>
      </c>
      <c r="BF333" s="227">
        <f>IF(N333="snížená",J333,0)</f>
        <v>0</v>
      </c>
      <c r="BG333" s="227">
        <f>IF(N333="zákl. přenesená",J333,0)</f>
        <v>0</v>
      </c>
      <c r="BH333" s="227">
        <f>IF(N333="sníž. přenesená",J333,0)</f>
        <v>0</v>
      </c>
      <c r="BI333" s="227">
        <f>IF(N333="nulová",J333,0)</f>
        <v>0</v>
      </c>
      <c r="BJ333" s="18" t="s">
        <v>79</v>
      </c>
      <c r="BK333" s="227">
        <f>ROUND(I333*H333,2)</f>
        <v>0</v>
      </c>
      <c r="BL333" s="18" t="s">
        <v>231</v>
      </c>
      <c r="BM333" s="226" t="s">
        <v>1130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245</v>
      </c>
      <c r="G334" s="245"/>
      <c r="H334" s="248">
        <v>2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241</v>
      </c>
      <c r="AV334" s="14" t="s">
        <v>81</v>
      </c>
      <c r="AW334" s="14" t="s">
        <v>33</v>
      </c>
      <c r="AX334" s="14" t="s">
        <v>79</v>
      </c>
      <c r="AY334" s="254" t="s">
        <v>338</v>
      </c>
    </row>
    <row r="335" s="2" customFormat="1" ht="24.15" customHeight="1">
      <c r="A335" s="39"/>
      <c r="B335" s="40"/>
      <c r="C335" s="215" t="s">
        <v>615</v>
      </c>
      <c r="D335" s="215" t="s">
        <v>342</v>
      </c>
      <c r="E335" s="216" t="s">
        <v>724</v>
      </c>
      <c r="F335" s="217" t="s">
        <v>725</v>
      </c>
      <c r="G335" s="218" t="s">
        <v>586</v>
      </c>
      <c r="H335" s="219">
        <v>2</v>
      </c>
      <c r="I335" s="220"/>
      <c r="J335" s="221">
        <f>ROUND(I335*H335,2)</f>
        <v>0</v>
      </c>
      <c r="K335" s="217" t="s">
        <v>346</v>
      </c>
      <c r="L335" s="45"/>
      <c r="M335" s="222" t="s">
        <v>19</v>
      </c>
      <c r="N335" s="223" t="s">
        <v>43</v>
      </c>
      <c r="O335" s="85"/>
      <c r="P335" s="224">
        <f>O335*H335</f>
        <v>0</v>
      </c>
      <c r="Q335" s="224">
        <v>0.0098899999999999995</v>
      </c>
      <c r="R335" s="224">
        <f>Q335*H335</f>
        <v>0.019779999999999999</v>
      </c>
      <c r="S335" s="224">
        <v>0</v>
      </c>
      <c r="T335" s="225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26" t="s">
        <v>231</v>
      </c>
      <c r="AT335" s="226" t="s">
        <v>342</v>
      </c>
      <c r="AU335" s="226" t="s">
        <v>241</v>
      </c>
      <c r="AY335" s="18" t="s">
        <v>338</v>
      </c>
      <c r="BE335" s="227">
        <f>IF(N335="základní",J335,0)</f>
        <v>0</v>
      </c>
      <c r="BF335" s="227">
        <f>IF(N335="snížená",J335,0)</f>
        <v>0</v>
      </c>
      <c r="BG335" s="227">
        <f>IF(N335="zákl. přenesená",J335,0)</f>
        <v>0</v>
      </c>
      <c r="BH335" s="227">
        <f>IF(N335="sníž. přenesená",J335,0)</f>
        <v>0</v>
      </c>
      <c r="BI335" s="227">
        <f>IF(N335="nulová",J335,0)</f>
        <v>0</v>
      </c>
      <c r="BJ335" s="18" t="s">
        <v>79</v>
      </c>
      <c r="BK335" s="227">
        <f>ROUND(I335*H335,2)</f>
        <v>0</v>
      </c>
      <c r="BL335" s="18" t="s">
        <v>231</v>
      </c>
      <c r="BM335" s="226" t="s">
        <v>1131</v>
      </c>
    </row>
    <row r="336" s="2" customFormat="1">
      <c r="A336" s="39"/>
      <c r="B336" s="40"/>
      <c r="C336" s="41"/>
      <c r="D336" s="228" t="s">
        <v>348</v>
      </c>
      <c r="E336" s="41"/>
      <c r="F336" s="229" t="s">
        <v>727</v>
      </c>
      <c r="G336" s="41"/>
      <c r="H336" s="41"/>
      <c r="I336" s="230"/>
      <c r="J336" s="41"/>
      <c r="K336" s="41"/>
      <c r="L336" s="45"/>
      <c r="M336" s="231"/>
      <c r="N336" s="232"/>
      <c r="O336" s="85"/>
      <c r="P336" s="85"/>
      <c r="Q336" s="85"/>
      <c r="R336" s="85"/>
      <c r="S336" s="85"/>
      <c r="T336" s="86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348</v>
      </c>
      <c r="AU336" s="18" t="s">
        <v>241</v>
      </c>
    </row>
    <row r="337" s="14" customFormat="1">
      <c r="A337" s="14"/>
      <c r="B337" s="244"/>
      <c r="C337" s="245"/>
      <c r="D337" s="235" t="s">
        <v>350</v>
      </c>
      <c r="E337" s="246" t="s">
        <v>19</v>
      </c>
      <c r="F337" s="247" t="s">
        <v>233</v>
      </c>
      <c r="G337" s="245"/>
      <c r="H337" s="248">
        <v>1</v>
      </c>
      <c r="I337" s="249"/>
      <c r="J337" s="245"/>
      <c r="K337" s="245"/>
      <c r="L337" s="250"/>
      <c r="M337" s="251"/>
      <c r="N337" s="252"/>
      <c r="O337" s="252"/>
      <c r="P337" s="252"/>
      <c r="Q337" s="252"/>
      <c r="R337" s="252"/>
      <c r="S337" s="252"/>
      <c r="T337" s="253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4" t="s">
        <v>350</v>
      </c>
      <c r="AU337" s="254" t="s">
        <v>241</v>
      </c>
      <c r="AV337" s="14" t="s">
        <v>81</v>
      </c>
      <c r="AW337" s="14" t="s">
        <v>33</v>
      </c>
      <c r="AX337" s="14" t="s">
        <v>72</v>
      </c>
      <c r="AY337" s="254" t="s">
        <v>338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235</v>
      </c>
      <c r="G338" s="245"/>
      <c r="H338" s="248">
        <v>0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241</v>
      </c>
      <c r="AV338" s="14" t="s">
        <v>81</v>
      </c>
      <c r="AW338" s="14" t="s">
        <v>33</v>
      </c>
      <c r="AX338" s="14" t="s">
        <v>72</v>
      </c>
      <c r="AY338" s="254" t="s">
        <v>338</v>
      </c>
    </row>
    <row r="339" s="14" customFormat="1">
      <c r="A339" s="14"/>
      <c r="B339" s="244"/>
      <c r="C339" s="245"/>
      <c r="D339" s="235" t="s">
        <v>350</v>
      </c>
      <c r="E339" s="246" t="s">
        <v>19</v>
      </c>
      <c r="F339" s="247" t="s">
        <v>238</v>
      </c>
      <c r="G339" s="245"/>
      <c r="H339" s="248">
        <v>0</v>
      </c>
      <c r="I339" s="249"/>
      <c r="J339" s="245"/>
      <c r="K339" s="245"/>
      <c r="L339" s="250"/>
      <c r="M339" s="251"/>
      <c r="N339" s="252"/>
      <c r="O339" s="252"/>
      <c r="P339" s="252"/>
      <c r="Q339" s="252"/>
      <c r="R339" s="252"/>
      <c r="S339" s="252"/>
      <c r="T339" s="253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4" t="s">
        <v>350</v>
      </c>
      <c r="AU339" s="254" t="s">
        <v>241</v>
      </c>
      <c r="AV339" s="14" t="s">
        <v>81</v>
      </c>
      <c r="AW339" s="14" t="s">
        <v>33</v>
      </c>
      <c r="AX339" s="14" t="s">
        <v>72</v>
      </c>
      <c r="AY339" s="254" t="s">
        <v>338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240</v>
      </c>
      <c r="G340" s="245"/>
      <c r="H340" s="248">
        <v>0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241</v>
      </c>
      <c r="AV340" s="14" t="s">
        <v>81</v>
      </c>
      <c r="AW340" s="14" t="s">
        <v>33</v>
      </c>
      <c r="AX340" s="14" t="s">
        <v>72</v>
      </c>
      <c r="AY340" s="254" t="s">
        <v>338</v>
      </c>
    </row>
    <row r="341" s="14" customFormat="1">
      <c r="A341" s="14"/>
      <c r="B341" s="244"/>
      <c r="C341" s="245"/>
      <c r="D341" s="235" t="s">
        <v>350</v>
      </c>
      <c r="E341" s="246" t="s">
        <v>19</v>
      </c>
      <c r="F341" s="247" t="s">
        <v>230</v>
      </c>
      <c r="G341" s="245"/>
      <c r="H341" s="248">
        <v>0</v>
      </c>
      <c r="I341" s="249"/>
      <c r="J341" s="245"/>
      <c r="K341" s="245"/>
      <c r="L341" s="250"/>
      <c r="M341" s="251"/>
      <c r="N341" s="252"/>
      <c r="O341" s="252"/>
      <c r="P341" s="252"/>
      <c r="Q341" s="252"/>
      <c r="R341" s="252"/>
      <c r="S341" s="252"/>
      <c r="T341" s="253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4" t="s">
        <v>350</v>
      </c>
      <c r="AU341" s="254" t="s">
        <v>241</v>
      </c>
      <c r="AV341" s="14" t="s">
        <v>81</v>
      </c>
      <c r="AW341" s="14" t="s">
        <v>33</v>
      </c>
      <c r="AX341" s="14" t="s">
        <v>72</v>
      </c>
      <c r="AY341" s="254" t="s">
        <v>338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242</v>
      </c>
      <c r="G342" s="245"/>
      <c r="H342" s="248">
        <v>1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241</v>
      </c>
      <c r="AV342" s="14" t="s">
        <v>81</v>
      </c>
      <c r="AW342" s="14" t="s">
        <v>33</v>
      </c>
      <c r="AX342" s="14" t="s">
        <v>72</v>
      </c>
      <c r="AY342" s="254" t="s">
        <v>338</v>
      </c>
    </row>
    <row r="343" s="14" customFormat="1">
      <c r="A343" s="14"/>
      <c r="B343" s="244"/>
      <c r="C343" s="245"/>
      <c r="D343" s="235" t="s">
        <v>350</v>
      </c>
      <c r="E343" s="246" t="s">
        <v>19</v>
      </c>
      <c r="F343" s="247" t="s">
        <v>243</v>
      </c>
      <c r="G343" s="245"/>
      <c r="H343" s="248">
        <v>0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350</v>
      </c>
      <c r="AU343" s="254" t="s">
        <v>241</v>
      </c>
      <c r="AV343" s="14" t="s">
        <v>81</v>
      </c>
      <c r="AW343" s="14" t="s">
        <v>33</v>
      </c>
      <c r="AX343" s="14" t="s">
        <v>72</v>
      </c>
      <c r="AY343" s="254" t="s">
        <v>338</v>
      </c>
    </row>
    <row r="344" s="14" customFormat="1">
      <c r="A344" s="14"/>
      <c r="B344" s="244"/>
      <c r="C344" s="245"/>
      <c r="D344" s="235" t="s">
        <v>350</v>
      </c>
      <c r="E344" s="246" t="s">
        <v>19</v>
      </c>
      <c r="F344" s="247" t="s">
        <v>244</v>
      </c>
      <c r="G344" s="245"/>
      <c r="H344" s="248">
        <v>0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350</v>
      </c>
      <c r="AU344" s="254" t="s">
        <v>241</v>
      </c>
      <c r="AV344" s="14" t="s">
        <v>81</v>
      </c>
      <c r="AW344" s="14" t="s">
        <v>33</v>
      </c>
      <c r="AX344" s="14" t="s">
        <v>72</v>
      </c>
      <c r="AY344" s="254" t="s">
        <v>338</v>
      </c>
    </row>
    <row r="345" s="15" customFormat="1">
      <c r="A345" s="15"/>
      <c r="B345" s="255"/>
      <c r="C345" s="256"/>
      <c r="D345" s="235" t="s">
        <v>350</v>
      </c>
      <c r="E345" s="257" t="s">
        <v>250</v>
      </c>
      <c r="F345" s="258" t="s">
        <v>363</v>
      </c>
      <c r="G345" s="256"/>
      <c r="H345" s="259">
        <v>2</v>
      </c>
      <c r="I345" s="260"/>
      <c r="J345" s="256"/>
      <c r="K345" s="256"/>
      <c r="L345" s="261"/>
      <c r="M345" s="262"/>
      <c r="N345" s="263"/>
      <c r="O345" s="263"/>
      <c r="P345" s="263"/>
      <c r="Q345" s="263"/>
      <c r="R345" s="263"/>
      <c r="S345" s="263"/>
      <c r="T345" s="264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T345" s="265" t="s">
        <v>350</v>
      </c>
      <c r="AU345" s="265" t="s">
        <v>241</v>
      </c>
      <c r="AV345" s="15" t="s">
        <v>231</v>
      </c>
      <c r="AW345" s="15" t="s">
        <v>33</v>
      </c>
      <c r="AX345" s="15" t="s">
        <v>79</v>
      </c>
      <c r="AY345" s="265" t="s">
        <v>338</v>
      </c>
    </row>
    <row r="346" s="2" customFormat="1" ht="24.15" customHeight="1">
      <c r="A346" s="39"/>
      <c r="B346" s="40"/>
      <c r="C346" s="267" t="s">
        <v>620</v>
      </c>
      <c r="D346" s="267" t="s">
        <v>486</v>
      </c>
      <c r="E346" s="268" t="s">
        <v>716</v>
      </c>
      <c r="F346" s="269" t="s">
        <v>717</v>
      </c>
      <c r="G346" s="270" t="s">
        <v>586</v>
      </c>
      <c r="H346" s="271">
        <v>2</v>
      </c>
      <c r="I346" s="272"/>
      <c r="J346" s="273">
        <f>ROUND(I346*H346,2)</f>
        <v>0</v>
      </c>
      <c r="K346" s="269" t="s">
        <v>346</v>
      </c>
      <c r="L346" s="274"/>
      <c r="M346" s="275" t="s">
        <v>19</v>
      </c>
      <c r="N346" s="276" t="s">
        <v>43</v>
      </c>
      <c r="O346" s="85"/>
      <c r="P346" s="224">
        <f>O346*H346</f>
        <v>0</v>
      </c>
      <c r="Q346" s="224">
        <v>0.002</v>
      </c>
      <c r="R346" s="224">
        <f>Q346*H346</f>
        <v>0.0040000000000000001</v>
      </c>
      <c r="S346" s="224">
        <v>0</v>
      </c>
      <c r="T346" s="225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26" t="s">
        <v>405</v>
      </c>
      <c r="AT346" s="226" t="s">
        <v>486</v>
      </c>
      <c r="AU346" s="226" t="s">
        <v>241</v>
      </c>
      <c r="AY346" s="18" t="s">
        <v>338</v>
      </c>
      <c r="BE346" s="227">
        <f>IF(N346="základní",J346,0)</f>
        <v>0</v>
      </c>
      <c r="BF346" s="227">
        <f>IF(N346="snížená",J346,0)</f>
        <v>0</v>
      </c>
      <c r="BG346" s="227">
        <f>IF(N346="zákl. přenesená",J346,0)</f>
        <v>0</v>
      </c>
      <c r="BH346" s="227">
        <f>IF(N346="sníž. přenesená",J346,0)</f>
        <v>0</v>
      </c>
      <c r="BI346" s="227">
        <f>IF(N346="nulová",J346,0)</f>
        <v>0</v>
      </c>
      <c r="BJ346" s="18" t="s">
        <v>79</v>
      </c>
      <c r="BK346" s="227">
        <f>ROUND(I346*H346,2)</f>
        <v>0</v>
      </c>
      <c r="BL346" s="18" t="s">
        <v>231</v>
      </c>
      <c r="BM346" s="226" t="s">
        <v>1132</v>
      </c>
    </row>
    <row r="347" s="14" customFormat="1">
      <c r="A347" s="14"/>
      <c r="B347" s="244"/>
      <c r="C347" s="245"/>
      <c r="D347" s="235" t="s">
        <v>350</v>
      </c>
      <c r="E347" s="246" t="s">
        <v>19</v>
      </c>
      <c r="F347" s="247" t="s">
        <v>250</v>
      </c>
      <c r="G347" s="245"/>
      <c r="H347" s="248">
        <v>2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350</v>
      </c>
      <c r="AU347" s="254" t="s">
        <v>241</v>
      </c>
      <c r="AV347" s="14" t="s">
        <v>81</v>
      </c>
      <c r="AW347" s="14" t="s">
        <v>33</v>
      </c>
      <c r="AX347" s="14" t="s">
        <v>79</v>
      </c>
      <c r="AY347" s="254" t="s">
        <v>338</v>
      </c>
    </row>
    <row r="348" s="2" customFormat="1" ht="16.5" customHeight="1">
      <c r="A348" s="39"/>
      <c r="B348" s="40"/>
      <c r="C348" s="267" t="s">
        <v>625</v>
      </c>
      <c r="D348" s="267" t="s">
        <v>486</v>
      </c>
      <c r="E348" s="268" t="s">
        <v>731</v>
      </c>
      <c r="F348" s="269" t="s">
        <v>732</v>
      </c>
      <c r="G348" s="270" t="s">
        <v>586</v>
      </c>
      <c r="H348" s="271">
        <v>2</v>
      </c>
      <c r="I348" s="272"/>
      <c r="J348" s="273">
        <f>ROUND(I348*H348,2)</f>
        <v>0</v>
      </c>
      <c r="K348" s="269" t="s">
        <v>346</v>
      </c>
      <c r="L348" s="274"/>
      <c r="M348" s="275" t="s">
        <v>19</v>
      </c>
      <c r="N348" s="276" t="s">
        <v>43</v>
      </c>
      <c r="O348" s="85"/>
      <c r="P348" s="224">
        <f>O348*H348</f>
        <v>0</v>
      </c>
      <c r="Q348" s="224">
        <v>0.26200000000000001</v>
      </c>
      <c r="R348" s="224">
        <f>Q348*H348</f>
        <v>0.52400000000000002</v>
      </c>
      <c r="S348" s="224">
        <v>0</v>
      </c>
      <c r="T348" s="225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26" t="s">
        <v>405</v>
      </c>
      <c r="AT348" s="226" t="s">
        <v>486</v>
      </c>
      <c r="AU348" s="226" t="s">
        <v>241</v>
      </c>
      <c r="AY348" s="18" t="s">
        <v>338</v>
      </c>
      <c r="BE348" s="227">
        <f>IF(N348="základní",J348,0)</f>
        <v>0</v>
      </c>
      <c r="BF348" s="227">
        <f>IF(N348="snížená",J348,0)</f>
        <v>0</v>
      </c>
      <c r="BG348" s="227">
        <f>IF(N348="zákl. přenesená",J348,0)</f>
        <v>0</v>
      </c>
      <c r="BH348" s="227">
        <f>IF(N348="sníž. přenesená",J348,0)</f>
        <v>0</v>
      </c>
      <c r="BI348" s="227">
        <f>IF(N348="nulová",J348,0)</f>
        <v>0</v>
      </c>
      <c r="BJ348" s="18" t="s">
        <v>79</v>
      </c>
      <c r="BK348" s="227">
        <f>ROUND(I348*H348,2)</f>
        <v>0</v>
      </c>
      <c r="BL348" s="18" t="s">
        <v>231</v>
      </c>
      <c r="BM348" s="226" t="s">
        <v>1133</v>
      </c>
    </row>
    <row r="349" s="14" customFormat="1">
      <c r="A349" s="14"/>
      <c r="B349" s="244"/>
      <c r="C349" s="245"/>
      <c r="D349" s="235" t="s">
        <v>350</v>
      </c>
      <c r="E349" s="246" t="s">
        <v>19</v>
      </c>
      <c r="F349" s="247" t="s">
        <v>250</v>
      </c>
      <c r="G349" s="245"/>
      <c r="H349" s="248">
        <v>2</v>
      </c>
      <c r="I349" s="249"/>
      <c r="J349" s="245"/>
      <c r="K349" s="245"/>
      <c r="L349" s="250"/>
      <c r="M349" s="251"/>
      <c r="N349" s="252"/>
      <c r="O349" s="252"/>
      <c r="P349" s="252"/>
      <c r="Q349" s="252"/>
      <c r="R349" s="252"/>
      <c r="S349" s="252"/>
      <c r="T349" s="253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4" t="s">
        <v>350</v>
      </c>
      <c r="AU349" s="254" t="s">
        <v>241</v>
      </c>
      <c r="AV349" s="14" t="s">
        <v>81</v>
      </c>
      <c r="AW349" s="14" t="s">
        <v>33</v>
      </c>
      <c r="AX349" s="14" t="s">
        <v>79</v>
      </c>
      <c r="AY349" s="254" t="s">
        <v>338</v>
      </c>
    </row>
    <row r="350" s="2" customFormat="1" ht="24.15" customHeight="1">
      <c r="A350" s="39"/>
      <c r="B350" s="40"/>
      <c r="C350" s="215" t="s">
        <v>630</v>
      </c>
      <c r="D350" s="215" t="s">
        <v>342</v>
      </c>
      <c r="E350" s="216" t="s">
        <v>735</v>
      </c>
      <c r="F350" s="217" t="s">
        <v>736</v>
      </c>
      <c r="G350" s="218" t="s">
        <v>586</v>
      </c>
      <c r="H350" s="219">
        <v>1</v>
      </c>
      <c r="I350" s="220"/>
      <c r="J350" s="221">
        <f>ROUND(I350*H350,2)</f>
        <v>0</v>
      </c>
      <c r="K350" s="217" t="s">
        <v>346</v>
      </c>
      <c r="L350" s="45"/>
      <c r="M350" s="222" t="s">
        <v>19</v>
      </c>
      <c r="N350" s="223" t="s">
        <v>43</v>
      </c>
      <c r="O350" s="85"/>
      <c r="P350" s="224">
        <f>O350*H350</f>
        <v>0</v>
      </c>
      <c r="Q350" s="224">
        <v>0.0098899999999999995</v>
      </c>
      <c r="R350" s="224">
        <f>Q350*H350</f>
        <v>0.0098899999999999995</v>
      </c>
      <c r="S350" s="224">
        <v>0</v>
      </c>
      <c r="T350" s="225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26" t="s">
        <v>231</v>
      </c>
      <c r="AT350" s="226" t="s">
        <v>342</v>
      </c>
      <c r="AU350" s="226" t="s">
        <v>241</v>
      </c>
      <c r="AY350" s="18" t="s">
        <v>338</v>
      </c>
      <c r="BE350" s="227">
        <f>IF(N350="základní",J350,0)</f>
        <v>0</v>
      </c>
      <c r="BF350" s="227">
        <f>IF(N350="snížená",J350,0)</f>
        <v>0</v>
      </c>
      <c r="BG350" s="227">
        <f>IF(N350="zákl. přenesená",J350,0)</f>
        <v>0</v>
      </c>
      <c r="BH350" s="227">
        <f>IF(N350="sníž. přenesená",J350,0)</f>
        <v>0</v>
      </c>
      <c r="BI350" s="227">
        <f>IF(N350="nulová",J350,0)</f>
        <v>0</v>
      </c>
      <c r="BJ350" s="18" t="s">
        <v>79</v>
      </c>
      <c r="BK350" s="227">
        <f>ROUND(I350*H350,2)</f>
        <v>0</v>
      </c>
      <c r="BL350" s="18" t="s">
        <v>231</v>
      </c>
      <c r="BM350" s="226" t="s">
        <v>1134</v>
      </c>
    </row>
    <row r="351" s="2" customFormat="1">
      <c r="A351" s="39"/>
      <c r="B351" s="40"/>
      <c r="C351" s="41"/>
      <c r="D351" s="228" t="s">
        <v>348</v>
      </c>
      <c r="E351" s="41"/>
      <c r="F351" s="229" t="s">
        <v>738</v>
      </c>
      <c r="G351" s="41"/>
      <c r="H351" s="41"/>
      <c r="I351" s="230"/>
      <c r="J351" s="41"/>
      <c r="K351" s="41"/>
      <c r="L351" s="45"/>
      <c r="M351" s="231"/>
      <c r="N351" s="232"/>
      <c r="O351" s="85"/>
      <c r="P351" s="85"/>
      <c r="Q351" s="85"/>
      <c r="R351" s="85"/>
      <c r="S351" s="85"/>
      <c r="T351" s="86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348</v>
      </c>
      <c r="AU351" s="18" t="s">
        <v>241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233</v>
      </c>
      <c r="G352" s="245"/>
      <c r="H352" s="248">
        <v>1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241</v>
      </c>
      <c r="AV352" s="14" t="s">
        <v>81</v>
      </c>
      <c r="AW352" s="14" t="s">
        <v>33</v>
      </c>
      <c r="AX352" s="14" t="s">
        <v>72</v>
      </c>
      <c r="AY352" s="254" t="s">
        <v>338</v>
      </c>
    </row>
    <row r="353" s="14" customFormat="1">
      <c r="A353" s="14"/>
      <c r="B353" s="244"/>
      <c r="C353" s="245"/>
      <c r="D353" s="235" t="s">
        <v>350</v>
      </c>
      <c r="E353" s="246" t="s">
        <v>19</v>
      </c>
      <c r="F353" s="247" t="s">
        <v>240</v>
      </c>
      <c r="G353" s="245"/>
      <c r="H353" s="248">
        <v>0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350</v>
      </c>
      <c r="AU353" s="254" t="s">
        <v>241</v>
      </c>
      <c r="AV353" s="14" t="s">
        <v>81</v>
      </c>
      <c r="AW353" s="14" t="s">
        <v>33</v>
      </c>
      <c r="AX353" s="14" t="s">
        <v>72</v>
      </c>
      <c r="AY353" s="254" t="s">
        <v>338</v>
      </c>
    </row>
    <row r="354" s="14" customFormat="1">
      <c r="A354" s="14"/>
      <c r="B354" s="244"/>
      <c r="C354" s="245"/>
      <c r="D354" s="235" t="s">
        <v>350</v>
      </c>
      <c r="E354" s="246" t="s">
        <v>19</v>
      </c>
      <c r="F354" s="247" t="s">
        <v>230</v>
      </c>
      <c r="G354" s="245"/>
      <c r="H354" s="248">
        <v>0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241</v>
      </c>
      <c r="AV354" s="14" t="s">
        <v>81</v>
      </c>
      <c r="AW354" s="14" t="s">
        <v>33</v>
      </c>
      <c r="AX354" s="14" t="s">
        <v>72</v>
      </c>
      <c r="AY354" s="254" t="s">
        <v>338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244</v>
      </c>
      <c r="G355" s="245"/>
      <c r="H355" s="248">
        <v>0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241</v>
      </c>
      <c r="AV355" s="14" t="s">
        <v>81</v>
      </c>
      <c r="AW355" s="14" t="s">
        <v>33</v>
      </c>
      <c r="AX355" s="14" t="s">
        <v>72</v>
      </c>
      <c r="AY355" s="254" t="s">
        <v>338</v>
      </c>
    </row>
    <row r="356" s="15" customFormat="1">
      <c r="A356" s="15"/>
      <c r="B356" s="255"/>
      <c r="C356" s="256"/>
      <c r="D356" s="235" t="s">
        <v>350</v>
      </c>
      <c r="E356" s="257" t="s">
        <v>251</v>
      </c>
      <c r="F356" s="258" t="s">
        <v>363</v>
      </c>
      <c r="G356" s="256"/>
      <c r="H356" s="259">
        <v>1</v>
      </c>
      <c r="I356" s="260"/>
      <c r="J356" s="256"/>
      <c r="K356" s="256"/>
      <c r="L356" s="261"/>
      <c r="M356" s="262"/>
      <c r="N356" s="263"/>
      <c r="O356" s="263"/>
      <c r="P356" s="263"/>
      <c r="Q356" s="263"/>
      <c r="R356" s="263"/>
      <c r="S356" s="263"/>
      <c r="T356" s="264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T356" s="265" t="s">
        <v>350</v>
      </c>
      <c r="AU356" s="265" t="s">
        <v>241</v>
      </c>
      <c r="AV356" s="15" t="s">
        <v>231</v>
      </c>
      <c r="AW356" s="15" t="s">
        <v>33</v>
      </c>
      <c r="AX356" s="15" t="s">
        <v>79</v>
      </c>
      <c r="AY356" s="265" t="s">
        <v>338</v>
      </c>
    </row>
    <row r="357" s="2" customFormat="1" ht="24.15" customHeight="1">
      <c r="A357" s="39"/>
      <c r="B357" s="40"/>
      <c r="C357" s="267" t="s">
        <v>635</v>
      </c>
      <c r="D357" s="267" t="s">
        <v>486</v>
      </c>
      <c r="E357" s="268" t="s">
        <v>716</v>
      </c>
      <c r="F357" s="269" t="s">
        <v>717</v>
      </c>
      <c r="G357" s="270" t="s">
        <v>586</v>
      </c>
      <c r="H357" s="271">
        <v>1</v>
      </c>
      <c r="I357" s="272"/>
      <c r="J357" s="273">
        <f>ROUND(I357*H357,2)</f>
        <v>0</v>
      </c>
      <c r="K357" s="269" t="s">
        <v>346</v>
      </c>
      <c r="L357" s="274"/>
      <c r="M357" s="275" t="s">
        <v>19</v>
      </c>
      <c r="N357" s="276" t="s">
        <v>43</v>
      </c>
      <c r="O357" s="85"/>
      <c r="P357" s="224">
        <f>O357*H357</f>
        <v>0</v>
      </c>
      <c r="Q357" s="224">
        <v>0.002</v>
      </c>
      <c r="R357" s="224">
        <f>Q357*H357</f>
        <v>0.002</v>
      </c>
      <c r="S357" s="224">
        <v>0</v>
      </c>
      <c r="T357" s="225">
        <f>S357*H357</f>
        <v>0</v>
      </c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R357" s="226" t="s">
        <v>405</v>
      </c>
      <c r="AT357" s="226" t="s">
        <v>486</v>
      </c>
      <c r="AU357" s="226" t="s">
        <v>241</v>
      </c>
      <c r="AY357" s="18" t="s">
        <v>338</v>
      </c>
      <c r="BE357" s="227">
        <f>IF(N357="základní",J357,0)</f>
        <v>0</v>
      </c>
      <c r="BF357" s="227">
        <f>IF(N357="snížená",J357,0)</f>
        <v>0</v>
      </c>
      <c r="BG357" s="227">
        <f>IF(N357="zákl. přenesená",J357,0)</f>
        <v>0</v>
      </c>
      <c r="BH357" s="227">
        <f>IF(N357="sníž. přenesená",J357,0)</f>
        <v>0</v>
      </c>
      <c r="BI357" s="227">
        <f>IF(N357="nulová",J357,0)</f>
        <v>0</v>
      </c>
      <c r="BJ357" s="18" t="s">
        <v>79</v>
      </c>
      <c r="BK357" s="227">
        <f>ROUND(I357*H357,2)</f>
        <v>0</v>
      </c>
      <c r="BL357" s="18" t="s">
        <v>231</v>
      </c>
      <c r="BM357" s="226" t="s">
        <v>1135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251</v>
      </c>
      <c r="G358" s="245"/>
      <c r="H358" s="248">
        <v>1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241</v>
      </c>
      <c r="AV358" s="14" t="s">
        <v>81</v>
      </c>
      <c r="AW358" s="14" t="s">
        <v>33</v>
      </c>
      <c r="AX358" s="14" t="s">
        <v>79</v>
      </c>
      <c r="AY358" s="254" t="s">
        <v>338</v>
      </c>
    </row>
    <row r="359" s="2" customFormat="1" ht="16.5" customHeight="1">
      <c r="A359" s="39"/>
      <c r="B359" s="40"/>
      <c r="C359" s="267" t="s">
        <v>641</v>
      </c>
      <c r="D359" s="267" t="s">
        <v>486</v>
      </c>
      <c r="E359" s="268" t="s">
        <v>742</v>
      </c>
      <c r="F359" s="269" t="s">
        <v>743</v>
      </c>
      <c r="G359" s="270" t="s">
        <v>586</v>
      </c>
      <c r="H359" s="271">
        <v>1</v>
      </c>
      <c r="I359" s="272"/>
      <c r="J359" s="273">
        <f>ROUND(I359*H359,2)</f>
        <v>0</v>
      </c>
      <c r="K359" s="269" t="s">
        <v>346</v>
      </c>
      <c r="L359" s="274"/>
      <c r="M359" s="275" t="s">
        <v>19</v>
      </c>
      <c r="N359" s="276" t="s">
        <v>43</v>
      </c>
      <c r="O359" s="85"/>
      <c r="P359" s="224">
        <f>O359*H359</f>
        <v>0</v>
      </c>
      <c r="Q359" s="224">
        <v>0.52600000000000002</v>
      </c>
      <c r="R359" s="224">
        <f>Q359*H359</f>
        <v>0.52600000000000002</v>
      </c>
      <c r="S359" s="224">
        <v>0</v>
      </c>
      <c r="T359" s="225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26" t="s">
        <v>405</v>
      </c>
      <c r="AT359" s="226" t="s">
        <v>486</v>
      </c>
      <c r="AU359" s="226" t="s">
        <v>241</v>
      </c>
      <c r="AY359" s="18" t="s">
        <v>338</v>
      </c>
      <c r="BE359" s="227">
        <f>IF(N359="základní",J359,0)</f>
        <v>0</v>
      </c>
      <c r="BF359" s="227">
        <f>IF(N359="snížená",J359,0)</f>
        <v>0</v>
      </c>
      <c r="BG359" s="227">
        <f>IF(N359="zákl. přenesená",J359,0)</f>
        <v>0</v>
      </c>
      <c r="BH359" s="227">
        <f>IF(N359="sníž. přenesená",J359,0)</f>
        <v>0</v>
      </c>
      <c r="BI359" s="227">
        <f>IF(N359="nulová",J359,0)</f>
        <v>0</v>
      </c>
      <c r="BJ359" s="18" t="s">
        <v>79</v>
      </c>
      <c r="BK359" s="227">
        <f>ROUND(I359*H359,2)</f>
        <v>0</v>
      </c>
      <c r="BL359" s="18" t="s">
        <v>231</v>
      </c>
      <c r="BM359" s="226" t="s">
        <v>1136</v>
      </c>
    </row>
    <row r="360" s="14" customFormat="1">
      <c r="A360" s="14"/>
      <c r="B360" s="244"/>
      <c r="C360" s="245"/>
      <c r="D360" s="235" t="s">
        <v>350</v>
      </c>
      <c r="E360" s="246" t="s">
        <v>19</v>
      </c>
      <c r="F360" s="247" t="s">
        <v>251</v>
      </c>
      <c r="G360" s="245"/>
      <c r="H360" s="248">
        <v>1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350</v>
      </c>
      <c r="AU360" s="254" t="s">
        <v>241</v>
      </c>
      <c r="AV360" s="14" t="s">
        <v>81</v>
      </c>
      <c r="AW360" s="14" t="s">
        <v>33</v>
      </c>
      <c r="AX360" s="14" t="s">
        <v>79</v>
      </c>
      <c r="AY360" s="254" t="s">
        <v>338</v>
      </c>
    </row>
    <row r="361" s="2" customFormat="1" ht="24.15" customHeight="1">
      <c r="A361" s="39"/>
      <c r="B361" s="40"/>
      <c r="C361" s="215" t="s">
        <v>646</v>
      </c>
      <c r="D361" s="215" t="s">
        <v>342</v>
      </c>
      <c r="E361" s="216" t="s">
        <v>746</v>
      </c>
      <c r="F361" s="217" t="s">
        <v>747</v>
      </c>
      <c r="G361" s="218" t="s">
        <v>586</v>
      </c>
      <c r="H361" s="219">
        <v>2</v>
      </c>
      <c r="I361" s="220"/>
      <c r="J361" s="221">
        <f>ROUND(I361*H361,2)</f>
        <v>0</v>
      </c>
      <c r="K361" s="217" t="s">
        <v>346</v>
      </c>
      <c r="L361" s="45"/>
      <c r="M361" s="222" t="s">
        <v>19</v>
      </c>
      <c r="N361" s="223" t="s">
        <v>43</v>
      </c>
      <c r="O361" s="85"/>
      <c r="P361" s="224">
        <f>O361*H361</f>
        <v>0</v>
      </c>
      <c r="Q361" s="224">
        <v>0.0098899999999999995</v>
      </c>
      <c r="R361" s="224">
        <f>Q361*H361</f>
        <v>0.019779999999999999</v>
      </c>
      <c r="S361" s="224">
        <v>0</v>
      </c>
      <c r="T361" s="225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26" t="s">
        <v>231</v>
      </c>
      <c r="AT361" s="226" t="s">
        <v>342</v>
      </c>
      <c r="AU361" s="226" t="s">
        <v>241</v>
      </c>
      <c r="AY361" s="18" t="s">
        <v>338</v>
      </c>
      <c r="BE361" s="227">
        <f>IF(N361="základní",J361,0)</f>
        <v>0</v>
      </c>
      <c r="BF361" s="227">
        <f>IF(N361="snížená",J361,0)</f>
        <v>0</v>
      </c>
      <c r="BG361" s="227">
        <f>IF(N361="zákl. přenesená",J361,0)</f>
        <v>0</v>
      </c>
      <c r="BH361" s="227">
        <f>IF(N361="sníž. přenesená",J361,0)</f>
        <v>0</v>
      </c>
      <c r="BI361" s="227">
        <f>IF(N361="nulová",J361,0)</f>
        <v>0</v>
      </c>
      <c r="BJ361" s="18" t="s">
        <v>79</v>
      </c>
      <c r="BK361" s="227">
        <f>ROUND(I361*H361,2)</f>
        <v>0</v>
      </c>
      <c r="BL361" s="18" t="s">
        <v>231</v>
      </c>
      <c r="BM361" s="226" t="s">
        <v>1137</v>
      </c>
    </row>
    <row r="362" s="2" customFormat="1">
      <c r="A362" s="39"/>
      <c r="B362" s="40"/>
      <c r="C362" s="41"/>
      <c r="D362" s="228" t="s">
        <v>348</v>
      </c>
      <c r="E362" s="41"/>
      <c r="F362" s="229" t="s">
        <v>749</v>
      </c>
      <c r="G362" s="41"/>
      <c r="H362" s="41"/>
      <c r="I362" s="230"/>
      <c r="J362" s="41"/>
      <c r="K362" s="41"/>
      <c r="L362" s="45"/>
      <c r="M362" s="231"/>
      <c r="N362" s="232"/>
      <c r="O362" s="85"/>
      <c r="P362" s="85"/>
      <c r="Q362" s="85"/>
      <c r="R362" s="85"/>
      <c r="S362" s="85"/>
      <c r="T362" s="86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T362" s="18" t="s">
        <v>348</v>
      </c>
      <c r="AU362" s="18" t="s">
        <v>241</v>
      </c>
    </row>
    <row r="363" s="14" customFormat="1">
      <c r="A363" s="14"/>
      <c r="B363" s="244"/>
      <c r="C363" s="245"/>
      <c r="D363" s="235" t="s">
        <v>350</v>
      </c>
      <c r="E363" s="246" t="s">
        <v>19</v>
      </c>
      <c r="F363" s="247" t="s">
        <v>235</v>
      </c>
      <c r="G363" s="245"/>
      <c r="H363" s="248">
        <v>0</v>
      </c>
      <c r="I363" s="249"/>
      <c r="J363" s="245"/>
      <c r="K363" s="245"/>
      <c r="L363" s="250"/>
      <c r="M363" s="251"/>
      <c r="N363" s="252"/>
      <c r="O363" s="252"/>
      <c r="P363" s="252"/>
      <c r="Q363" s="252"/>
      <c r="R363" s="252"/>
      <c r="S363" s="252"/>
      <c r="T363" s="253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4" t="s">
        <v>350</v>
      </c>
      <c r="AU363" s="254" t="s">
        <v>241</v>
      </c>
      <c r="AV363" s="14" t="s">
        <v>81</v>
      </c>
      <c r="AW363" s="14" t="s">
        <v>33</v>
      </c>
      <c r="AX363" s="14" t="s">
        <v>72</v>
      </c>
      <c r="AY363" s="254" t="s">
        <v>338</v>
      </c>
    </row>
    <row r="364" s="14" customFormat="1">
      <c r="A364" s="14"/>
      <c r="B364" s="244"/>
      <c r="C364" s="245"/>
      <c r="D364" s="235" t="s">
        <v>350</v>
      </c>
      <c r="E364" s="246" t="s">
        <v>19</v>
      </c>
      <c r="F364" s="247" t="s">
        <v>238</v>
      </c>
      <c r="G364" s="245"/>
      <c r="H364" s="248">
        <v>0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350</v>
      </c>
      <c r="AU364" s="254" t="s">
        <v>241</v>
      </c>
      <c r="AV364" s="14" t="s">
        <v>81</v>
      </c>
      <c r="AW364" s="14" t="s">
        <v>33</v>
      </c>
      <c r="AX364" s="14" t="s">
        <v>72</v>
      </c>
      <c r="AY364" s="254" t="s">
        <v>338</v>
      </c>
    </row>
    <row r="365" s="14" customFormat="1">
      <c r="A365" s="14"/>
      <c r="B365" s="244"/>
      <c r="C365" s="245"/>
      <c r="D365" s="235" t="s">
        <v>350</v>
      </c>
      <c r="E365" s="246" t="s">
        <v>19</v>
      </c>
      <c r="F365" s="247" t="s">
        <v>240</v>
      </c>
      <c r="G365" s="245"/>
      <c r="H365" s="248">
        <v>0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350</v>
      </c>
      <c r="AU365" s="254" t="s">
        <v>241</v>
      </c>
      <c r="AV365" s="14" t="s">
        <v>81</v>
      </c>
      <c r="AW365" s="14" t="s">
        <v>33</v>
      </c>
      <c r="AX365" s="14" t="s">
        <v>72</v>
      </c>
      <c r="AY365" s="254" t="s">
        <v>338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230</v>
      </c>
      <c r="G366" s="245"/>
      <c r="H366" s="248">
        <v>0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241</v>
      </c>
      <c r="AV366" s="14" t="s">
        <v>81</v>
      </c>
      <c r="AW366" s="14" t="s">
        <v>33</v>
      </c>
      <c r="AX366" s="14" t="s">
        <v>72</v>
      </c>
      <c r="AY366" s="254" t="s">
        <v>338</v>
      </c>
    </row>
    <row r="367" s="14" customFormat="1">
      <c r="A367" s="14"/>
      <c r="B367" s="244"/>
      <c r="C367" s="245"/>
      <c r="D367" s="235" t="s">
        <v>350</v>
      </c>
      <c r="E367" s="246" t="s">
        <v>19</v>
      </c>
      <c r="F367" s="247" t="s">
        <v>750</v>
      </c>
      <c r="G367" s="245"/>
      <c r="H367" s="248">
        <v>2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350</v>
      </c>
      <c r="AU367" s="254" t="s">
        <v>241</v>
      </c>
      <c r="AV367" s="14" t="s">
        <v>81</v>
      </c>
      <c r="AW367" s="14" t="s">
        <v>33</v>
      </c>
      <c r="AX367" s="14" t="s">
        <v>72</v>
      </c>
      <c r="AY367" s="254" t="s">
        <v>338</v>
      </c>
    </row>
    <row r="368" s="14" customFormat="1">
      <c r="A368" s="14"/>
      <c r="B368" s="244"/>
      <c r="C368" s="245"/>
      <c r="D368" s="235" t="s">
        <v>350</v>
      </c>
      <c r="E368" s="246" t="s">
        <v>19</v>
      </c>
      <c r="F368" s="247" t="s">
        <v>751</v>
      </c>
      <c r="G368" s="245"/>
      <c r="H368" s="248">
        <v>0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350</v>
      </c>
      <c r="AU368" s="254" t="s">
        <v>241</v>
      </c>
      <c r="AV368" s="14" t="s">
        <v>81</v>
      </c>
      <c r="AW368" s="14" t="s">
        <v>33</v>
      </c>
      <c r="AX368" s="14" t="s">
        <v>72</v>
      </c>
      <c r="AY368" s="254" t="s">
        <v>338</v>
      </c>
    </row>
    <row r="369" s="14" customFormat="1">
      <c r="A369" s="14"/>
      <c r="B369" s="244"/>
      <c r="C369" s="245"/>
      <c r="D369" s="235" t="s">
        <v>350</v>
      </c>
      <c r="E369" s="246" t="s">
        <v>19</v>
      </c>
      <c r="F369" s="247" t="s">
        <v>752</v>
      </c>
      <c r="G369" s="245"/>
      <c r="H369" s="248">
        <v>0</v>
      </c>
      <c r="I369" s="249"/>
      <c r="J369" s="245"/>
      <c r="K369" s="245"/>
      <c r="L369" s="250"/>
      <c r="M369" s="251"/>
      <c r="N369" s="252"/>
      <c r="O369" s="252"/>
      <c r="P369" s="252"/>
      <c r="Q369" s="252"/>
      <c r="R369" s="252"/>
      <c r="S369" s="252"/>
      <c r="T369" s="253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54" t="s">
        <v>350</v>
      </c>
      <c r="AU369" s="254" t="s">
        <v>241</v>
      </c>
      <c r="AV369" s="14" t="s">
        <v>81</v>
      </c>
      <c r="AW369" s="14" t="s">
        <v>33</v>
      </c>
      <c r="AX369" s="14" t="s">
        <v>72</v>
      </c>
      <c r="AY369" s="254" t="s">
        <v>338</v>
      </c>
    </row>
    <row r="370" s="15" customFormat="1">
      <c r="A370" s="15"/>
      <c r="B370" s="255"/>
      <c r="C370" s="256"/>
      <c r="D370" s="235" t="s">
        <v>350</v>
      </c>
      <c r="E370" s="257" t="s">
        <v>253</v>
      </c>
      <c r="F370" s="258" t="s">
        <v>363</v>
      </c>
      <c r="G370" s="256"/>
      <c r="H370" s="259">
        <v>2</v>
      </c>
      <c r="I370" s="260"/>
      <c r="J370" s="256"/>
      <c r="K370" s="256"/>
      <c r="L370" s="261"/>
      <c r="M370" s="262"/>
      <c r="N370" s="263"/>
      <c r="O370" s="263"/>
      <c r="P370" s="263"/>
      <c r="Q370" s="263"/>
      <c r="R370" s="263"/>
      <c r="S370" s="263"/>
      <c r="T370" s="264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T370" s="265" t="s">
        <v>350</v>
      </c>
      <c r="AU370" s="265" t="s">
        <v>241</v>
      </c>
      <c r="AV370" s="15" t="s">
        <v>231</v>
      </c>
      <c r="AW370" s="15" t="s">
        <v>33</v>
      </c>
      <c r="AX370" s="15" t="s">
        <v>79</v>
      </c>
      <c r="AY370" s="265" t="s">
        <v>338</v>
      </c>
    </row>
    <row r="371" s="2" customFormat="1" ht="24.15" customHeight="1">
      <c r="A371" s="39"/>
      <c r="B371" s="40"/>
      <c r="C371" s="267" t="s">
        <v>654</v>
      </c>
      <c r="D371" s="267" t="s">
        <v>486</v>
      </c>
      <c r="E371" s="268" t="s">
        <v>716</v>
      </c>
      <c r="F371" s="269" t="s">
        <v>717</v>
      </c>
      <c r="G371" s="270" t="s">
        <v>586</v>
      </c>
      <c r="H371" s="271">
        <v>2</v>
      </c>
      <c r="I371" s="272"/>
      <c r="J371" s="273">
        <f>ROUND(I371*H371,2)</f>
        <v>0</v>
      </c>
      <c r="K371" s="269" t="s">
        <v>346</v>
      </c>
      <c r="L371" s="274"/>
      <c r="M371" s="275" t="s">
        <v>19</v>
      </c>
      <c r="N371" s="276" t="s">
        <v>43</v>
      </c>
      <c r="O371" s="85"/>
      <c r="P371" s="224">
        <f>O371*H371</f>
        <v>0</v>
      </c>
      <c r="Q371" s="224">
        <v>0.002</v>
      </c>
      <c r="R371" s="224">
        <f>Q371*H371</f>
        <v>0.0040000000000000001</v>
      </c>
      <c r="S371" s="224">
        <v>0</v>
      </c>
      <c r="T371" s="225">
        <f>S371*H371</f>
        <v>0</v>
      </c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R371" s="226" t="s">
        <v>405</v>
      </c>
      <c r="AT371" s="226" t="s">
        <v>486</v>
      </c>
      <c r="AU371" s="226" t="s">
        <v>241</v>
      </c>
      <c r="AY371" s="18" t="s">
        <v>338</v>
      </c>
      <c r="BE371" s="227">
        <f>IF(N371="základní",J371,0)</f>
        <v>0</v>
      </c>
      <c r="BF371" s="227">
        <f>IF(N371="snížená",J371,0)</f>
        <v>0</v>
      </c>
      <c r="BG371" s="227">
        <f>IF(N371="zákl. přenesená",J371,0)</f>
        <v>0</v>
      </c>
      <c r="BH371" s="227">
        <f>IF(N371="sníž. přenesená",J371,0)</f>
        <v>0</v>
      </c>
      <c r="BI371" s="227">
        <f>IF(N371="nulová",J371,0)</f>
        <v>0</v>
      </c>
      <c r="BJ371" s="18" t="s">
        <v>79</v>
      </c>
      <c r="BK371" s="227">
        <f>ROUND(I371*H371,2)</f>
        <v>0</v>
      </c>
      <c r="BL371" s="18" t="s">
        <v>231</v>
      </c>
      <c r="BM371" s="226" t="s">
        <v>1138</v>
      </c>
    </row>
    <row r="372" s="14" customFormat="1">
      <c r="A372" s="14"/>
      <c r="B372" s="244"/>
      <c r="C372" s="245"/>
      <c r="D372" s="235" t="s">
        <v>350</v>
      </c>
      <c r="E372" s="246" t="s">
        <v>19</v>
      </c>
      <c r="F372" s="247" t="s">
        <v>253</v>
      </c>
      <c r="G372" s="245"/>
      <c r="H372" s="248">
        <v>2</v>
      </c>
      <c r="I372" s="249"/>
      <c r="J372" s="245"/>
      <c r="K372" s="245"/>
      <c r="L372" s="250"/>
      <c r="M372" s="251"/>
      <c r="N372" s="252"/>
      <c r="O372" s="252"/>
      <c r="P372" s="252"/>
      <c r="Q372" s="252"/>
      <c r="R372" s="252"/>
      <c r="S372" s="252"/>
      <c r="T372" s="253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54" t="s">
        <v>350</v>
      </c>
      <c r="AU372" s="254" t="s">
        <v>241</v>
      </c>
      <c r="AV372" s="14" t="s">
        <v>81</v>
      </c>
      <c r="AW372" s="14" t="s">
        <v>33</v>
      </c>
      <c r="AX372" s="14" t="s">
        <v>79</v>
      </c>
      <c r="AY372" s="254" t="s">
        <v>338</v>
      </c>
    </row>
    <row r="373" s="2" customFormat="1" ht="16.5" customHeight="1">
      <c r="A373" s="39"/>
      <c r="B373" s="40"/>
      <c r="C373" s="267" t="s">
        <v>659</v>
      </c>
      <c r="D373" s="267" t="s">
        <v>486</v>
      </c>
      <c r="E373" s="268" t="s">
        <v>756</v>
      </c>
      <c r="F373" s="269" t="s">
        <v>757</v>
      </c>
      <c r="G373" s="270" t="s">
        <v>586</v>
      </c>
      <c r="H373" s="271">
        <v>2</v>
      </c>
      <c r="I373" s="272"/>
      <c r="J373" s="273">
        <f>ROUND(I373*H373,2)</f>
        <v>0</v>
      </c>
      <c r="K373" s="269" t="s">
        <v>346</v>
      </c>
      <c r="L373" s="274"/>
      <c r="M373" s="275" t="s">
        <v>19</v>
      </c>
      <c r="N373" s="276" t="s">
        <v>43</v>
      </c>
      <c r="O373" s="85"/>
      <c r="P373" s="224">
        <f>O373*H373</f>
        <v>0</v>
      </c>
      <c r="Q373" s="224">
        <v>1.0540000000000001</v>
      </c>
      <c r="R373" s="224">
        <f>Q373*H373</f>
        <v>2.1080000000000001</v>
      </c>
      <c r="S373" s="224">
        <v>0</v>
      </c>
      <c r="T373" s="225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26" t="s">
        <v>405</v>
      </c>
      <c r="AT373" s="226" t="s">
        <v>486</v>
      </c>
      <c r="AU373" s="226" t="s">
        <v>241</v>
      </c>
      <c r="AY373" s="18" t="s">
        <v>338</v>
      </c>
      <c r="BE373" s="227">
        <f>IF(N373="základní",J373,0)</f>
        <v>0</v>
      </c>
      <c r="BF373" s="227">
        <f>IF(N373="snížená",J373,0)</f>
        <v>0</v>
      </c>
      <c r="BG373" s="227">
        <f>IF(N373="zákl. přenesená",J373,0)</f>
        <v>0</v>
      </c>
      <c r="BH373" s="227">
        <f>IF(N373="sníž. přenesená",J373,0)</f>
        <v>0</v>
      </c>
      <c r="BI373" s="227">
        <f>IF(N373="nulová",J373,0)</f>
        <v>0</v>
      </c>
      <c r="BJ373" s="18" t="s">
        <v>79</v>
      </c>
      <c r="BK373" s="227">
        <f>ROUND(I373*H373,2)</f>
        <v>0</v>
      </c>
      <c r="BL373" s="18" t="s">
        <v>231</v>
      </c>
      <c r="BM373" s="226" t="s">
        <v>1139</v>
      </c>
    </row>
    <row r="374" s="14" customFormat="1">
      <c r="A374" s="14"/>
      <c r="B374" s="244"/>
      <c r="C374" s="245"/>
      <c r="D374" s="235" t="s">
        <v>350</v>
      </c>
      <c r="E374" s="246" t="s">
        <v>19</v>
      </c>
      <c r="F374" s="247" t="s">
        <v>253</v>
      </c>
      <c r="G374" s="245"/>
      <c r="H374" s="248">
        <v>2</v>
      </c>
      <c r="I374" s="249"/>
      <c r="J374" s="245"/>
      <c r="K374" s="245"/>
      <c r="L374" s="250"/>
      <c r="M374" s="251"/>
      <c r="N374" s="252"/>
      <c r="O374" s="252"/>
      <c r="P374" s="252"/>
      <c r="Q374" s="252"/>
      <c r="R374" s="252"/>
      <c r="S374" s="252"/>
      <c r="T374" s="253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4" t="s">
        <v>350</v>
      </c>
      <c r="AU374" s="254" t="s">
        <v>241</v>
      </c>
      <c r="AV374" s="14" t="s">
        <v>81</v>
      </c>
      <c r="AW374" s="14" t="s">
        <v>33</v>
      </c>
      <c r="AX374" s="14" t="s">
        <v>79</v>
      </c>
      <c r="AY374" s="254" t="s">
        <v>338</v>
      </c>
    </row>
    <row r="375" s="2" customFormat="1" ht="24.15" customHeight="1">
      <c r="A375" s="39"/>
      <c r="B375" s="40"/>
      <c r="C375" s="215" t="s">
        <v>290</v>
      </c>
      <c r="D375" s="215" t="s">
        <v>342</v>
      </c>
      <c r="E375" s="216" t="s">
        <v>760</v>
      </c>
      <c r="F375" s="217" t="s">
        <v>761</v>
      </c>
      <c r="G375" s="218" t="s">
        <v>586</v>
      </c>
      <c r="H375" s="219">
        <v>2</v>
      </c>
      <c r="I375" s="220"/>
      <c r="J375" s="221">
        <f>ROUND(I375*H375,2)</f>
        <v>0</v>
      </c>
      <c r="K375" s="217" t="s">
        <v>346</v>
      </c>
      <c r="L375" s="45"/>
      <c r="M375" s="222" t="s">
        <v>19</v>
      </c>
      <c r="N375" s="223" t="s">
        <v>43</v>
      </c>
      <c r="O375" s="85"/>
      <c r="P375" s="224">
        <f>O375*H375</f>
        <v>0</v>
      </c>
      <c r="Q375" s="224">
        <v>0.01218</v>
      </c>
      <c r="R375" s="224">
        <f>Q375*H375</f>
        <v>0.02436</v>
      </c>
      <c r="S375" s="224">
        <v>0</v>
      </c>
      <c r="T375" s="225">
        <f>S375*H375</f>
        <v>0</v>
      </c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R375" s="226" t="s">
        <v>231</v>
      </c>
      <c r="AT375" s="226" t="s">
        <v>342</v>
      </c>
      <c r="AU375" s="226" t="s">
        <v>241</v>
      </c>
      <c r="AY375" s="18" t="s">
        <v>338</v>
      </c>
      <c r="BE375" s="227">
        <f>IF(N375="základní",J375,0)</f>
        <v>0</v>
      </c>
      <c r="BF375" s="227">
        <f>IF(N375="snížená",J375,0)</f>
        <v>0</v>
      </c>
      <c r="BG375" s="227">
        <f>IF(N375="zákl. přenesená",J375,0)</f>
        <v>0</v>
      </c>
      <c r="BH375" s="227">
        <f>IF(N375="sníž. přenesená",J375,0)</f>
        <v>0</v>
      </c>
      <c r="BI375" s="227">
        <f>IF(N375="nulová",J375,0)</f>
        <v>0</v>
      </c>
      <c r="BJ375" s="18" t="s">
        <v>79</v>
      </c>
      <c r="BK375" s="227">
        <f>ROUND(I375*H375,2)</f>
        <v>0</v>
      </c>
      <c r="BL375" s="18" t="s">
        <v>231</v>
      </c>
      <c r="BM375" s="226" t="s">
        <v>1140</v>
      </c>
    </row>
    <row r="376" s="2" customFormat="1">
      <c r="A376" s="39"/>
      <c r="B376" s="40"/>
      <c r="C376" s="41"/>
      <c r="D376" s="228" t="s">
        <v>348</v>
      </c>
      <c r="E376" s="41"/>
      <c r="F376" s="229" t="s">
        <v>763</v>
      </c>
      <c r="G376" s="41"/>
      <c r="H376" s="41"/>
      <c r="I376" s="230"/>
      <c r="J376" s="41"/>
      <c r="K376" s="41"/>
      <c r="L376" s="45"/>
      <c r="M376" s="231"/>
      <c r="N376" s="232"/>
      <c r="O376" s="85"/>
      <c r="P376" s="85"/>
      <c r="Q376" s="85"/>
      <c r="R376" s="85"/>
      <c r="S376" s="85"/>
      <c r="T376" s="86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T376" s="18" t="s">
        <v>348</v>
      </c>
      <c r="AU376" s="18" t="s">
        <v>241</v>
      </c>
    </row>
    <row r="377" s="14" customFormat="1">
      <c r="A377" s="14"/>
      <c r="B377" s="244"/>
      <c r="C377" s="245"/>
      <c r="D377" s="235" t="s">
        <v>350</v>
      </c>
      <c r="E377" s="246" t="s">
        <v>19</v>
      </c>
      <c r="F377" s="247" t="s">
        <v>246</v>
      </c>
      <c r="G377" s="245"/>
      <c r="H377" s="248">
        <v>2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350</v>
      </c>
      <c r="AU377" s="254" t="s">
        <v>241</v>
      </c>
      <c r="AV377" s="14" t="s">
        <v>81</v>
      </c>
      <c r="AW377" s="14" t="s">
        <v>33</v>
      </c>
      <c r="AX377" s="14" t="s">
        <v>79</v>
      </c>
      <c r="AY377" s="254" t="s">
        <v>338</v>
      </c>
    </row>
    <row r="378" s="2" customFormat="1" ht="24.15" customHeight="1">
      <c r="A378" s="39"/>
      <c r="B378" s="40"/>
      <c r="C378" s="267" t="s">
        <v>672</v>
      </c>
      <c r="D378" s="267" t="s">
        <v>486</v>
      </c>
      <c r="E378" s="268" t="s">
        <v>716</v>
      </c>
      <c r="F378" s="269" t="s">
        <v>717</v>
      </c>
      <c r="G378" s="270" t="s">
        <v>586</v>
      </c>
      <c r="H378" s="271">
        <v>2</v>
      </c>
      <c r="I378" s="272"/>
      <c r="J378" s="273">
        <f>ROUND(I378*H378,2)</f>
        <v>0</v>
      </c>
      <c r="K378" s="269" t="s">
        <v>346</v>
      </c>
      <c r="L378" s="274"/>
      <c r="M378" s="275" t="s">
        <v>19</v>
      </c>
      <c r="N378" s="276" t="s">
        <v>43</v>
      </c>
      <c r="O378" s="85"/>
      <c r="P378" s="224">
        <f>O378*H378</f>
        <v>0</v>
      </c>
      <c r="Q378" s="224">
        <v>0.002</v>
      </c>
      <c r="R378" s="224">
        <f>Q378*H378</f>
        <v>0.0040000000000000001</v>
      </c>
      <c r="S378" s="224">
        <v>0</v>
      </c>
      <c r="T378" s="225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26" t="s">
        <v>405</v>
      </c>
      <c r="AT378" s="226" t="s">
        <v>486</v>
      </c>
      <c r="AU378" s="226" t="s">
        <v>241</v>
      </c>
      <c r="AY378" s="18" t="s">
        <v>338</v>
      </c>
      <c r="BE378" s="227">
        <f>IF(N378="základní",J378,0)</f>
        <v>0</v>
      </c>
      <c r="BF378" s="227">
        <f>IF(N378="snížená",J378,0)</f>
        <v>0</v>
      </c>
      <c r="BG378" s="227">
        <f>IF(N378="zákl. přenesená",J378,0)</f>
        <v>0</v>
      </c>
      <c r="BH378" s="227">
        <f>IF(N378="sníž. přenesená",J378,0)</f>
        <v>0</v>
      </c>
      <c r="BI378" s="227">
        <f>IF(N378="nulová",J378,0)</f>
        <v>0</v>
      </c>
      <c r="BJ378" s="18" t="s">
        <v>79</v>
      </c>
      <c r="BK378" s="227">
        <f>ROUND(I378*H378,2)</f>
        <v>0</v>
      </c>
      <c r="BL378" s="18" t="s">
        <v>231</v>
      </c>
      <c r="BM378" s="226" t="s">
        <v>1141</v>
      </c>
    </row>
    <row r="379" s="14" customFormat="1">
      <c r="A379" s="14"/>
      <c r="B379" s="244"/>
      <c r="C379" s="245"/>
      <c r="D379" s="235" t="s">
        <v>350</v>
      </c>
      <c r="E379" s="246" t="s">
        <v>19</v>
      </c>
      <c r="F379" s="247" t="s">
        <v>246</v>
      </c>
      <c r="G379" s="245"/>
      <c r="H379" s="248">
        <v>2</v>
      </c>
      <c r="I379" s="249"/>
      <c r="J379" s="245"/>
      <c r="K379" s="245"/>
      <c r="L379" s="250"/>
      <c r="M379" s="251"/>
      <c r="N379" s="252"/>
      <c r="O379" s="252"/>
      <c r="P379" s="252"/>
      <c r="Q379" s="252"/>
      <c r="R379" s="252"/>
      <c r="S379" s="252"/>
      <c r="T379" s="253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4" t="s">
        <v>350</v>
      </c>
      <c r="AU379" s="254" t="s">
        <v>241</v>
      </c>
      <c r="AV379" s="14" t="s">
        <v>81</v>
      </c>
      <c r="AW379" s="14" t="s">
        <v>33</v>
      </c>
      <c r="AX379" s="14" t="s">
        <v>79</v>
      </c>
      <c r="AY379" s="254" t="s">
        <v>338</v>
      </c>
    </row>
    <row r="380" s="2" customFormat="1" ht="24.15" customHeight="1">
      <c r="A380" s="39"/>
      <c r="B380" s="40"/>
      <c r="C380" s="267" t="s">
        <v>676</v>
      </c>
      <c r="D380" s="267" t="s">
        <v>486</v>
      </c>
      <c r="E380" s="268" t="s">
        <v>767</v>
      </c>
      <c r="F380" s="269" t="s">
        <v>768</v>
      </c>
      <c r="G380" s="270" t="s">
        <v>586</v>
      </c>
      <c r="H380" s="271">
        <v>2</v>
      </c>
      <c r="I380" s="272"/>
      <c r="J380" s="273">
        <f>ROUND(I380*H380,2)</f>
        <v>0</v>
      </c>
      <c r="K380" s="269" t="s">
        <v>346</v>
      </c>
      <c r="L380" s="274"/>
      <c r="M380" s="275" t="s">
        <v>19</v>
      </c>
      <c r="N380" s="276" t="s">
        <v>43</v>
      </c>
      <c r="O380" s="85"/>
      <c r="P380" s="224">
        <f>O380*H380</f>
        <v>0</v>
      </c>
      <c r="Q380" s="224">
        <v>0.56999999999999995</v>
      </c>
      <c r="R380" s="224">
        <f>Q380*H380</f>
        <v>1.1399999999999999</v>
      </c>
      <c r="S380" s="224">
        <v>0</v>
      </c>
      <c r="T380" s="225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26" t="s">
        <v>405</v>
      </c>
      <c r="AT380" s="226" t="s">
        <v>486</v>
      </c>
      <c r="AU380" s="226" t="s">
        <v>241</v>
      </c>
      <c r="AY380" s="18" t="s">
        <v>338</v>
      </c>
      <c r="BE380" s="227">
        <f>IF(N380="základní",J380,0)</f>
        <v>0</v>
      </c>
      <c r="BF380" s="227">
        <f>IF(N380="snížená",J380,0)</f>
        <v>0</v>
      </c>
      <c r="BG380" s="227">
        <f>IF(N380="zákl. přenesená",J380,0)</f>
        <v>0</v>
      </c>
      <c r="BH380" s="227">
        <f>IF(N380="sníž. přenesená",J380,0)</f>
        <v>0</v>
      </c>
      <c r="BI380" s="227">
        <f>IF(N380="nulová",J380,0)</f>
        <v>0</v>
      </c>
      <c r="BJ380" s="18" t="s">
        <v>79</v>
      </c>
      <c r="BK380" s="227">
        <f>ROUND(I380*H380,2)</f>
        <v>0</v>
      </c>
      <c r="BL380" s="18" t="s">
        <v>231</v>
      </c>
      <c r="BM380" s="226" t="s">
        <v>1142</v>
      </c>
    </row>
    <row r="381" s="14" customFormat="1">
      <c r="A381" s="14"/>
      <c r="B381" s="244"/>
      <c r="C381" s="245"/>
      <c r="D381" s="235" t="s">
        <v>350</v>
      </c>
      <c r="E381" s="246" t="s">
        <v>19</v>
      </c>
      <c r="F381" s="247" t="s">
        <v>246</v>
      </c>
      <c r="G381" s="245"/>
      <c r="H381" s="248">
        <v>2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350</v>
      </c>
      <c r="AU381" s="254" t="s">
        <v>241</v>
      </c>
      <c r="AV381" s="14" t="s">
        <v>81</v>
      </c>
      <c r="AW381" s="14" t="s">
        <v>33</v>
      </c>
      <c r="AX381" s="14" t="s">
        <v>79</v>
      </c>
      <c r="AY381" s="254" t="s">
        <v>338</v>
      </c>
    </row>
    <row r="382" s="2" customFormat="1" ht="37.8" customHeight="1">
      <c r="A382" s="39"/>
      <c r="B382" s="40"/>
      <c r="C382" s="215" t="s">
        <v>682</v>
      </c>
      <c r="D382" s="215" t="s">
        <v>342</v>
      </c>
      <c r="E382" s="216" t="s">
        <v>771</v>
      </c>
      <c r="F382" s="217" t="s">
        <v>772</v>
      </c>
      <c r="G382" s="218" t="s">
        <v>586</v>
      </c>
      <c r="H382" s="219">
        <v>2</v>
      </c>
      <c r="I382" s="220"/>
      <c r="J382" s="221">
        <f>ROUND(I382*H382,2)</f>
        <v>0</v>
      </c>
      <c r="K382" s="217" t="s">
        <v>346</v>
      </c>
      <c r="L382" s="45"/>
      <c r="M382" s="222" t="s">
        <v>19</v>
      </c>
      <c r="N382" s="223" t="s">
        <v>43</v>
      </c>
      <c r="O382" s="85"/>
      <c r="P382" s="224">
        <f>O382*H382</f>
        <v>0</v>
      </c>
      <c r="Q382" s="224">
        <v>0.089999999999999997</v>
      </c>
      <c r="R382" s="224">
        <f>Q382*H382</f>
        <v>0.17999999999999999</v>
      </c>
      <c r="S382" s="224">
        <v>0</v>
      </c>
      <c r="T382" s="225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26" t="s">
        <v>231</v>
      </c>
      <c r="AT382" s="226" t="s">
        <v>342</v>
      </c>
      <c r="AU382" s="226" t="s">
        <v>241</v>
      </c>
      <c r="AY382" s="18" t="s">
        <v>338</v>
      </c>
      <c r="BE382" s="227">
        <f>IF(N382="základní",J382,0)</f>
        <v>0</v>
      </c>
      <c r="BF382" s="227">
        <f>IF(N382="snížená",J382,0)</f>
        <v>0</v>
      </c>
      <c r="BG382" s="227">
        <f>IF(N382="zákl. přenesená",J382,0)</f>
        <v>0</v>
      </c>
      <c r="BH382" s="227">
        <f>IF(N382="sníž. přenesená",J382,0)</f>
        <v>0</v>
      </c>
      <c r="BI382" s="227">
        <f>IF(N382="nulová",J382,0)</f>
        <v>0</v>
      </c>
      <c r="BJ382" s="18" t="s">
        <v>79</v>
      </c>
      <c r="BK382" s="227">
        <f>ROUND(I382*H382,2)</f>
        <v>0</v>
      </c>
      <c r="BL382" s="18" t="s">
        <v>231</v>
      </c>
      <c r="BM382" s="226" t="s">
        <v>1143</v>
      </c>
    </row>
    <row r="383" s="2" customFormat="1">
      <c r="A383" s="39"/>
      <c r="B383" s="40"/>
      <c r="C383" s="41"/>
      <c r="D383" s="228" t="s">
        <v>348</v>
      </c>
      <c r="E383" s="41"/>
      <c r="F383" s="229" t="s">
        <v>774</v>
      </c>
      <c r="G383" s="41"/>
      <c r="H383" s="41"/>
      <c r="I383" s="230"/>
      <c r="J383" s="41"/>
      <c r="K383" s="41"/>
      <c r="L383" s="45"/>
      <c r="M383" s="231"/>
      <c r="N383" s="232"/>
      <c r="O383" s="85"/>
      <c r="P383" s="85"/>
      <c r="Q383" s="85"/>
      <c r="R383" s="85"/>
      <c r="S383" s="85"/>
      <c r="T383" s="86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T383" s="18" t="s">
        <v>348</v>
      </c>
      <c r="AU383" s="18" t="s">
        <v>241</v>
      </c>
    </row>
    <row r="384" s="14" customFormat="1">
      <c r="A384" s="14"/>
      <c r="B384" s="244"/>
      <c r="C384" s="245"/>
      <c r="D384" s="235" t="s">
        <v>350</v>
      </c>
      <c r="E384" s="246" t="s">
        <v>19</v>
      </c>
      <c r="F384" s="247" t="s">
        <v>245</v>
      </c>
      <c r="G384" s="245"/>
      <c r="H384" s="248">
        <v>2</v>
      </c>
      <c r="I384" s="249"/>
      <c r="J384" s="245"/>
      <c r="K384" s="245"/>
      <c r="L384" s="250"/>
      <c r="M384" s="251"/>
      <c r="N384" s="252"/>
      <c r="O384" s="252"/>
      <c r="P384" s="252"/>
      <c r="Q384" s="252"/>
      <c r="R384" s="252"/>
      <c r="S384" s="252"/>
      <c r="T384" s="253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4" t="s">
        <v>350</v>
      </c>
      <c r="AU384" s="254" t="s">
        <v>241</v>
      </c>
      <c r="AV384" s="14" t="s">
        <v>81</v>
      </c>
      <c r="AW384" s="14" t="s">
        <v>33</v>
      </c>
      <c r="AX384" s="14" t="s">
        <v>72</v>
      </c>
      <c r="AY384" s="254" t="s">
        <v>338</v>
      </c>
    </row>
    <row r="385" s="14" customFormat="1">
      <c r="A385" s="14"/>
      <c r="B385" s="244"/>
      <c r="C385" s="245"/>
      <c r="D385" s="235" t="s">
        <v>350</v>
      </c>
      <c r="E385" s="246" t="s">
        <v>19</v>
      </c>
      <c r="F385" s="247" t="s">
        <v>255</v>
      </c>
      <c r="G385" s="245"/>
      <c r="H385" s="248">
        <v>0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350</v>
      </c>
      <c r="AU385" s="254" t="s">
        <v>241</v>
      </c>
      <c r="AV385" s="14" t="s">
        <v>81</v>
      </c>
      <c r="AW385" s="14" t="s">
        <v>33</v>
      </c>
      <c r="AX385" s="14" t="s">
        <v>72</v>
      </c>
      <c r="AY385" s="254" t="s">
        <v>338</v>
      </c>
    </row>
    <row r="386" s="15" customFormat="1">
      <c r="A386" s="15"/>
      <c r="B386" s="255"/>
      <c r="C386" s="256"/>
      <c r="D386" s="235" t="s">
        <v>350</v>
      </c>
      <c r="E386" s="257" t="s">
        <v>246</v>
      </c>
      <c r="F386" s="258" t="s">
        <v>363</v>
      </c>
      <c r="G386" s="256"/>
      <c r="H386" s="259">
        <v>2</v>
      </c>
      <c r="I386" s="260"/>
      <c r="J386" s="256"/>
      <c r="K386" s="256"/>
      <c r="L386" s="261"/>
      <c r="M386" s="262"/>
      <c r="N386" s="263"/>
      <c r="O386" s="263"/>
      <c r="P386" s="263"/>
      <c r="Q386" s="263"/>
      <c r="R386" s="263"/>
      <c r="S386" s="263"/>
      <c r="T386" s="264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T386" s="265" t="s">
        <v>350</v>
      </c>
      <c r="AU386" s="265" t="s">
        <v>241</v>
      </c>
      <c r="AV386" s="15" t="s">
        <v>231</v>
      </c>
      <c r="AW386" s="15" t="s">
        <v>33</v>
      </c>
      <c r="AX386" s="15" t="s">
        <v>79</v>
      </c>
      <c r="AY386" s="265" t="s">
        <v>338</v>
      </c>
    </row>
    <row r="387" s="2" customFormat="1" ht="24.15" customHeight="1">
      <c r="A387" s="39"/>
      <c r="B387" s="40"/>
      <c r="C387" s="267" t="s">
        <v>686</v>
      </c>
      <c r="D387" s="267" t="s">
        <v>486</v>
      </c>
      <c r="E387" s="268" t="s">
        <v>776</v>
      </c>
      <c r="F387" s="269" t="s">
        <v>777</v>
      </c>
      <c r="G387" s="270" t="s">
        <v>586</v>
      </c>
      <c r="H387" s="271">
        <v>2</v>
      </c>
      <c r="I387" s="272"/>
      <c r="J387" s="273">
        <f>ROUND(I387*H387,2)</f>
        <v>0</v>
      </c>
      <c r="K387" s="269" t="s">
        <v>346</v>
      </c>
      <c r="L387" s="274"/>
      <c r="M387" s="275" t="s">
        <v>19</v>
      </c>
      <c r="N387" s="276" t="s">
        <v>43</v>
      </c>
      <c r="O387" s="85"/>
      <c r="P387" s="224">
        <f>O387*H387</f>
        <v>0</v>
      </c>
      <c r="Q387" s="224">
        <v>0.12</v>
      </c>
      <c r="R387" s="224">
        <f>Q387*H387</f>
        <v>0.23999999999999999</v>
      </c>
      <c r="S387" s="224">
        <v>0</v>
      </c>
      <c r="T387" s="225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26" t="s">
        <v>405</v>
      </c>
      <c r="AT387" s="226" t="s">
        <v>486</v>
      </c>
      <c r="AU387" s="226" t="s">
        <v>241</v>
      </c>
      <c r="AY387" s="18" t="s">
        <v>338</v>
      </c>
      <c r="BE387" s="227">
        <f>IF(N387="základní",J387,0)</f>
        <v>0</v>
      </c>
      <c r="BF387" s="227">
        <f>IF(N387="snížená",J387,0)</f>
        <v>0</v>
      </c>
      <c r="BG387" s="227">
        <f>IF(N387="zákl. přenesená",J387,0)</f>
        <v>0</v>
      </c>
      <c r="BH387" s="227">
        <f>IF(N387="sníž. přenesená",J387,0)</f>
        <v>0</v>
      </c>
      <c r="BI387" s="227">
        <f>IF(N387="nulová",J387,0)</f>
        <v>0</v>
      </c>
      <c r="BJ387" s="18" t="s">
        <v>79</v>
      </c>
      <c r="BK387" s="227">
        <f>ROUND(I387*H387,2)</f>
        <v>0</v>
      </c>
      <c r="BL387" s="18" t="s">
        <v>231</v>
      </c>
      <c r="BM387" s="226" t="s">
        <v>1144</v>
      </c>
    </row>
    <row r="388" s="14" customFormat="1">
      <c r="A388" s="14"/>
      <c r="B388" s="244"/>
      <c r="C388" s="245"/>
      <c r="D388" s="235" t="s">
        <v>350</v>
      </c>
      <c r="E388" s="246" t="s">
        <v>19</v>
      </c>
      <c r="F388" s="247" t="s">
        <v>246</v>
      </c>
      <c r="G388" s="245"/>
      <c r="H388" s="248">
        <v>2</v>
      </c>
      <c r="I388" s="249"/>
      <c r="J388" s="245"/>
      <c r="K388" s="245"/>
      <c r="L388" s="250"/>
      <c r="M388" s="251"/>
      <c r="N388" s="252"/>
      <c r="O388" s="252"/>
      <c r="P388" s="252"/>
      <c r="Q388" s="252"/>
      <c r="R388" s="252"/>
      <c r="S388" s="252"/>
      <c r="T388" s="25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4" t="s">
        <v>350</v>
      </c>
      <c r="AU388" s="254" t="s">
        <v>241</v>
      </c>
      <c r="AV388" s="14" t="s">
        <v>81</v>
      </c>
      <c r="AW388" s="14" t="s">
        <v>33</v>
      </c>
      <c r="AX388" s="14" t="s">
        <v>79</v>
      </c>
      <c r="AY388" s="254" t="s">
        <v>338</v>
      </c>
    </row>
    <row r="389" s="2" customFormat="1" ht="33" customHeight="1">
      <c r="A389" s="39"/>
      <c r="B389" s="40"/>
      <c r="C389" s="215" t="s">
        <v>691</v>
      </c>
      <c r="D389" s="215" t="s">
        <v>342</v>
      </c>
      <c r="E389" s="216" t="s">
        <v>780</v>
      </c>
      <c r="F389" s="217" t="s">
        <v>781</v>
      </c>
      <c r="G389" s="218" t="s">
        <v>391</v>
      </c>
      <c r="H389" s="219">
        <v>0.67500000000000004</v>
      </c>
      <c r="I389" s="220"/>
      <c r="J389" s="221">
        <f>ROUND(I389*H389,2)</f>
        <v>0</v>
      </c>
      <c r="K389" s="217" t="s">
        <v>346</v>
      </c>
      <c r="L389" s="45"/>
      <c r="M389" s="222" t="s">
        <v>19</v>
      </c>
      <c r="N389" s="223" t="s">
        <v>43</v>
      </c>
      <c r="O389" s="85"/>
      <c r="P389" s="224">
        <f>O389*H389</f>
        <v>0</v>
      </c>
      <c r="Q389" s="224">
        <v>0</v>
      </c>
      <c r="R389" s="224">
        <f>Q389*H389</f>
        <v>0</v>
      </c>
      <c r="S389" s="224">
        <v>0</v>
      </c>
      <c r="T389" s="225">
        <f>S389*H389</f>
        <v>0</v>
      </c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R389" s="226" t="s">
        <v>231</v>
      </c>
      <c r="AT389" s="226" t="s">
        <v>342</v>
      </c>
      <c r="AU389" s="226" t="s">
        <v>241</v>
      </c>
      <c r="AY389" s="18" t="s">
        <v>338</v>
      </c>
      <c r="BE389" s="227">
        <f>IF(N389="základní",J389,0)</f>
        <v>0</v>
      </c>
      <c r="BF389" s="227">
        <f>IF(N389="snížená",J389,0)</f>
        <v>0</v>
      </c>
      <c r="BG389" s="227">
        <f>IF(N389="zákl. přenesená",J389,0)</f>
        <v>0</v>
      </c>
      <c r="BH389" s="227">
        <f>IF(N389="sníž. přenesená",J389,0)</f>
        <v>0</v>
      </c>
      <c r="BI389" s="227">
        <f>IF(N389="nulová",J389,0)</f>
        <v>0</v>
      </c>
      <c r="BJ389" s="18" t="s">
        <v>79</v>
      </c>
      <c r="BK389" s="227">
        <f>ROUND(I389*H389,2)</f>
        <v>0</v>
      </c>
      <c r="BL389" s="18" t="s">
        <v>231</v>
      </c>
      <c r="BM389" s="226" t="s">
        <v>1145</v>
      </c>
    </row>
    <row r="390" s="2" customFormat="1">
      <c r="A390" s="39"/>
      <c r="B390" s="40"/>
      <c r="C390" s="41"/>
      <c r="D390" s="228" t="s">
        <v>348</v>
      </c>
      <c r="E390" s="41"/>
      <c r="F390" s="229" t="s">
        <v>783</v>
      </c>
      <c r="G390" s="41"/>
      <c r="H390" s="41"/>
      <c r="I390" s="230"/>
      <c r="J390" s="41"/>
      <c r="K390" s="41"/>
      <c r="L390" s="45"/>
      <c r="M390" s="231"/>
      <c r="N390" s="232"/>
      <c r="O390" s="85"/>
      <c r="P390" s="85"/>
      <c r="Q390" s="85"/>
      <c r="R390" s="85"/>
      <c r="S390" s="85"/>
      <c r="T390" s="86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T390" s="18" t="s">
        <v>348</v>
      </c>
      <c r="AU390" s="18" t="s">
        <v>241</v>
      </c>
    </row>
    <row r="391" s="14" customFormat="1">
      <c r="A391" s="14"/>
      <c r="B391" s="244"/>
      <c r="C391" s="245"/>
      <c r="D391" s="235" t="s">
        <v>350</v>
      </c>
      <c r="E391" s="246" t="s">
        <v>19</v>
      </c>
      <c r="F391" s="247" t="s">
        <v>784</v>
      </c>
      <c r="G391" s="245"/>
      <c r="H391" s="248">
        <v>0.67500000000000004</v>
      </c>
      <c r="I391" s="249"/>
      <c r="J391" s="245"/>
      <c r="K391" s="245"/>
      <c r="L391" s="250"/>
      <c r="M391" s="251"/>
      <c r="N391" s="252"/>
      <c r="O391" s="252"/>
      <c r="P391" s="252"/>
      <c r="Q391" s="252"/>
      <c r="R391" s="252"/>
      <c r="S391" s="252"/>
      <c r="T391" s="253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4" t="s">
        <v>350</v>
      </c>
      <c r="AU391" s="254" t="s">
        <v>241</v>
      </c>
      <c r="AV391" s="14" t="s">
        <v>81</v>
      </c>
      <c r="AW391" s="14" t="s">
        <v>33</v>
      </c>
      <c r="AX391" s="14" t="s">
        <v>72</v>
      </c>
      <c r="AY391" s="254" t="s">
        <v>338</v>
      </c>
    </row>
    <row r="392" s="15" customFormat="1">
      <c r="A392" s="15"/>
      <c r="B392" s="255"/>
      <c r="C392" s="256"/>
      <c r="D392" s="235" t="s">
        <v>350</v>
      </c>
      <c r="E392" s="257" t="s">
        <v>248</v>
      </c>
      <c r="F392" s="258" t="s">
        <v>363</v>
      </c>
      <c r="G392" s="256"/>
      <c r="H392" s="259">
        <v>0.67500000000000004</v>
      </c>
      <c r="I392" s="260"/>
      <c r="J392" s="256"/>
      <c r="K392" s="256"/>
      <c r="L392" s="261"/>
      <c r="M392" s="262"/>
      <c r="N392" s="263"/>
      <c r="O392" s="263"/>
      <c r="P392" s="263"/>
      <c r="Q392" s="263"/>
      <c r="R392" s="263"/>
      <c r="S392" s="263"/>
      <c r="T392" s="264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T392" s="265" t="s">
        <v>350</v>
      </c>
      <c r="AU392" s="265" t="s">
        <v>241</v>
      </c>
      <c r="AV392" s="15" t="s">
        <v>231</v>
      </c>
      <c r="AW392" s="15" t="s">
        <v>33</v>
      </c>
      <c r="AX392" s="15" t="s">
        <v>79</v>
      </c>
      <c r="AY392" s="265" t="s">
        <v>338</v>
      </c>
    </row>
    <row r="393" s="2" customFormat="1" ht="24.15" customHeight="1">
      <c r="A393" s="39"/>
      <c r="B393" s="40"/>
      <c r="C393" s="215" t="s">
        <v>697</v>
      </c>
      <c r="D393" s="215" t="s">
        <v>342</v>
      </c>
      <c r="E393" s="216" t="s">
        <v>786</v>
      </c>
      <c r="F393" s="217" t="s">
        <v>787</v>
      </c>
      <c r="G393" s="218" t="s">
        <v>572</v>
      </c>
      <c r="H393" s="219">
        <v>71.652000000000001</v>
      </c>
      <c r="I393" s="220"/>
      <c r="J393" s="221">
        <f>ROUND(I393*H393,2)</f>
        <v>0</v>
      </c>
      <c r="K393" s="217" t="s">
        <v>346</v>
      </c>
      <c r="L393" s="45"/>
      <c r="M393" s="222" t="s">
        <v>19</v>
      </c>
      <c r="N393" s="223" t="s">
        <v>43</v>
      </c>
      <c r="O393" s="85"/>
      <c r="P393" s="224">
        <f>O393*H393</f>
        <v>0</v>
      </c>
      <c r="Q393" s="224">
        <v>9.0000000000000006E-05</v>
      </c>
      <c r="R393" s="224">
        <f>Q393*H393</f>
        <v>0.0064486800000000009</v>
      </c>
      <c r="S393" s="224">
        <v>0</v>
      </c>
      <c r="T393" s="225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26" t="s">
        <v>231</v>
      </c>
      <c r="AT393" s="226" t="s">
        <v>342</v>
      </c>
      <c r="AU393" s="226" t="s">
        <v>241</v>
      </c>
      <c r="AY393" s="18" t="s">
        <v>338</v>
      </c>
      <c r="BE393" s="227">
        <f>IF(N393="základní",J393,0)</f>
        <v>0</v>
      </c>
      <c r="BF393" s="227">
        <f>IF(N393="snížená",J393,0)</f>
        <v>0</v>
      </c>
      <c r="BG393" s="227">
        <f>IF(N393="zákl. přenesená",J393,0)</f>
        <v>0</v>
      </c>
      <c r="BH393" s="227">
        <f>IF(N393="sníž. přenesená",J393,0)</f>
        <v>0</v>
      </c>
      <c r="BI393" s="227">
        <f>IF(N393="nulová",J393,0)</f>
        <v>0</v>
      </c>
      <c r="BJ393" s="18" t="s">
        <v>79</v>
      </c>
      <c r="BK393" s="227">
        <f>ROUND(I393*H393,2)</f>
        <v>0</v>
      </c>
      <c r="BL393" s="18" t="s">
        <v>231</v>
      </c>
      <c r="BM393" s="226" t="s">
        <v>1146</v>
      </c>
    </row>
    <row r="394" s="2" customFormat="1">
      <c r="A394" s="39"/>
      <c r="B394" s="40"/>
      <c r="C394" s="41"/>
      <c r="D394" s="228" t="s">
        <v>348</v>
      </c>
      <c r="E394" s="41"/>
      <c r="F394" s="229" t="s">
        <v>789</v>
      </c>
      <c r="G394" s="41"/>
      <c r="H394" s="41"/>
      <c r="I394" s="230"/>
      <c r="J394" s="41"/>
      <c r="K394" s="41"/>
      <c r="L394" s="45"/>
      <c r="M394" s="231"/>
      <c r="N394" s="232"/>
      <c r="O394" s="85"/>
      <c r="P394" s="85"/>
      <c r="Q394" s="85"/>
      <c r="R394" s="85"/>
      <c r="S394" s="85"/>
      <c r="T394" s="86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T394" s="18" t="s">
        <v>348</v>
      </c>
      <c r="AU394" s="18" t="s">
        <v>241</v>
      </c>
    </row>
    <row r="395" s="14" customFormat="1">
      <c r="A395" s="14"/>
      <c r="B395" s="244"/>
      <c r="C395" s="245"/>
      <c r="D395" s="235" t="s">
        <v>350</v>
      </c>
      <c r="E395" s="246" t="s">
        <v>19</v>
      </c>
      <c r="F395" s="247" t="s">
        <v>952</v>
      </c>
      <c r="G395" s="245"/>
      <c r="H395" s="248">
        <v>0</v>
      </c>
      <c r="I395" s="249"/>
      <c r="J395" s="245"/>
      <c r="K395" s="245"/>
      <c r="L395" s="250"/>
      <c r="M395" s="251"/>
      <c r="N395" s="252"/>
      <c r="O395" s="252"/>
      <c r="P395" s="252"/>
      <c r="Q395" s="252"/>
      <c r="R395" s="252"/>
      <c r="S395" s="252"/>
      <c r="T395" s="253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4" t="s">
        <v>350</v>
      </c>
      <c r="AU395" s="254" t="s">
        <v>241</v>
      </c>
      <c r="AV395" s="14" t="s">
        <v>81</v>
      </c>
      <c r="AW395" s="14" t="s">
        <v>33</v>
      </c>
      <c r="AX395" s="14" t="s">
        <v>72</v>
      </c>
      <c r="AY395" s="254" t="s">
        <v>338</v>
      </c>
    </row>
    <row r="396" s="14" customFormat="1">
      <c r="A396" s="14"/>
      <c r="B396" s="244"/>
      <c r="C396" s="245"/>
      <c r="D396" s="235" t="s">
        <v>350</v>
      </c>
      <c r="E396" s="246" t="s">
        <v>19</v>
      </c>
      <c r="F396" s="247" t="s">
        <v>258</v>
      </c>
      <c r="G396" s="245"/>
      <c r="H396" s="248">
        <v>71.652000000000001</v>
      </c>
      <c r="I396" s="249"/>
      <c r="J396" s="245"/>
      <c r="K396" s="245"/>
      <c r="L396" s="250"/>
      <c r="M396" s="251"/>
      <c r="N396" s="252"/>
      <c r="O396" s="252"/>
      <c r="P396" s="252"/>
      <c r="Q396" s="252"/>
      <c r="R396" s="252"/>
      <c r="S396" s="252"/>
      <c r="T396" s="253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54" t="s">
        <v>350</v>
      </c>
      <c r="AU396" s="254" t="s">
        <v>241</v>
      </c>
      <c r="AV396" s="14" t="s">
        <v>81</v>
      </c>
      <c r="AW396" s="14" t="s">
        <v>33</v>
      </c>
      <c r="AX396" s="14" t="s">
        <v>72</v>
      </c>
      <c r="AY396" s="254" t="s">
        <v>338</v>
      </c>
    </row>
    <row r="397" s="14" customFormat="1">
      <c r="A397" s="14"/>
      <c r="B397" s="244"/>
      <c r="C397" s="245"/>
      <c r="D397" s="235" t="s">
        <v>350</v>
      </c>
      <c r="E397" s="246" t="s">
        <v>19</v>
      </c>
      <c r="F397" s="247" t="s">
        <v>256</v>
      </c>
      <c r="G397" s="245"/>
      <c r="H397" s="248">
        <v>0</v>
      </c>
      <c r="I397" s="249"/>
      <c r="J397" s="245"/>
      <c r="K397" s="245"/>
      <c r="L397" s="250"/>
      <c r="M397" s="251"/>
      <c r="N397" s="252"/>
      <c r="O397" s="252"/>
      <c r="P397" s="252"/>
      <c r="Q397" s="252"/>
      <c r="R397" s="252"/>
      <c r="S397" s="252"/>
      <c r="T397" s="253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4" t="s">
        <v>350</v>
      </c>
      <c r="AU397" s="254" t="s">
        <v>241</v>
      </c>
      <c r="AV397" s="14" t="s">
        <v>81</v>
      </c>
      <c r="AW397" s="14" t="s">
        <v>33</v>
      </c>
      <c r="AX397" s="14" t="s">
        <v>72</v>
      </c>
      <c r="AY397" s="254" t="s">
        <v>338</v>
      </c>
    </row>
    <row r="398" s="15" customFormat="1">
      <c r="A398" s="15"/>
      <c r="B398" s="255"/>
      <c r="C398" s="256"/>
      <c r="D398" s="235" t="s">
        <v>350</v>
      </c>
      <c r="E398" s="257" t="s">
        <v>294</v>
      </c>
      <c r="F398" s="258" t="s">
        <v>363</v>
      </c>
      <c r="G398" s="256"/>
      <c r="H398" s="259">
        <v>71.652000000000001</v>
      </c>
      <c r="I398" s="260"/>
      <c r="J398" s="256"/>
      <c r="K398" s="256"/>
      <c r="L398" s="261"/>
      <c r="M398" s="262"/>
      <c r="N398" s="263"/>
      <c r="O398" s="263"/>
      <c r="P398" s="263"/>
      <c r="Q398" s="263"/>
      <c r="R398" s="263"/>
      <c r="S398" s="263"/>
      <c r="T398" s="264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T398" s="265" t="s">
        <v>350</v>
      </c>
      <c r="AU398" s="265" t="s">
        <v>241</v>
      </c>
      <c r="AV398" s="15" t="s">
        <v>231</v>
      </c>
      <c r="AW398" s="15" t="s">
        <v>33</v>
      </c>
      <c r="AX398" s="15" t="s">
        <v>79</v>
      </c>
      <c r="AY398" s="265" t="s">
        <v>338</v>
      </c>
    </row>
    <row r="399" s="12" customFormat="1" ht="22.8" customHeight="1">
      <c r="A399" s="12"/>
      <c r="B399" s="199"/>
      <c r="C399" s="200"/>
      <c r="D399" s="201" t="s">
        <v>71</v>
      </c>
      <c r="E399" s="213" t="s">
        <v>252</v>
      </c>
      <c r="F399" s="213" t="s">
        <v>790</v>
      </c>
      <c r="G399" s="200"/>
      <c r="H399" s="200"/>
      <c r="I399" s="203"/>
      <c r="J399" s="214">
        <f>BK399</f>
        <v>0</v>
      </c>
      <c r="K399" s="200"/>
      <c r="L399" s="205"/>
      <c r="M399" s="206"/>
      <c r="N399" s="207"/>
      <c r="O399" s="207"/>
      <c r="P399" s="208">
        <f>SUM(P400:P413)</f>
        <v>0</v>
      </c>
      <c r="Q399" s="207"/>
      <c r="R399" s="208">
        <f>SUM(R400:R413)</f>
        <v>0.053341399999999997</v>
      </c>
      <c r="S399" s="207"/>
      <c r="T399" s="209">
        <f>SUM(T400:T413)</f>
        <v>0</v>
      </c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R399" s="210" t="s">
        <v>79</v>
      </c>
      <c r="AT399" s="211" t="s">
        <v>71</v>
      </c>
      <c r="AU399" s="211" t="s">
        <v>79</v>
      </c>
      <c r="AY399" s="210" t="s">
        <v>338</v>
      </c>
      <c r="BK399" s="212">
        <f>SUM(BK400:BK413)</f>
        <v>0</v>
      </c>
    </row>
    <row r="400" s="2" customFormat="1" ht="37.8" customHeight="1">
      <c r="A400" s="39"/>
      <c r="B400" s="40"/>
      <c r="C400" s="215" t="s">
        <v>702</v>
      </c>
      <c r="D400" s="215" t="s">
        <v>342</v>
      </c>
      <c r="E400" s="216" t="s">
        <v>792</v>
      </c>
      <c r="F400" s="217" t="s">
        <v>793</v>
      </c>
      <c r="G400" s="218" t="s">
        <v>572</v>
      </c>
      <c r="H400" s="219">
        <v>152.404</v>
      </c>
      <c r="I400" s="220"/>
      <c r="J400" s="221">
        <f>ROUND(I400*H400,2)</f>
        <v>0</v>
      </c>
      <c r="K400" s="217" t="s">
        <v>346</v>
      </c>
      <c r="L400" s="45"/>
      <c r="M400" s="222" t="s">
        <v>19</v>
      </c>
      <c r="N400" s="223" t="s">
        <v>43</v>
      </c>
      <c r="O400" s="85"/>
      <c r="P400" s="224">
        <f>O400*H400</f>
        <v>0</v>
      </c>
      <c r="Q400" s="224">
        <v>1.0000000000000001E-05</v>
      </c>
      <c r="R400" s="224">
        <f>Q400*H400</f>
        <v>0.0015240400000000002</v>
      </c>
      <c r="S400" s="224">
        <v>0</v>
      </c>
      <c r="T400" s="225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26" t="s">
        <v>231</v>
      </c>
      <c r="AT400" s="226" t="s">
        <v>342</v>
      </c>
      <c r="AU400" s="226" t="s">
        <v>81</v>
      </c>
      <c r="AY400" s="18" t="s">
        <v>338</v>
      </c>
      <c r="BE400" s="227">
        <f>IF(N400="základní",J400,0)</f>
        <v>0</v>
      </c>
      <c r="BF400" s="227">
        <f>IF(N400="snížená",J400,0)</f>
        <v>0</v>
      </c>
      <c r="BG400" s="227">
        <f>IF(N400="zákl. přenesená",J400,0)</f>
        <v>0</v>
      </c>
      <c r="BH400" s="227">
        <f>IF(N400="sníž. přenesená",J400,0)</f>
        <v>0</v>
      </c>
      <c r="BI400" s="227">
        <f>IF(N400="nulová",J400,0)</f>
        <v>0</v>
      </c>
      <c r="BJ400" s="18" t="s">
        <v>79</v>
      </c>
      <c r="BK400" s="227">
        <f>ROUND(I400*H400,2)</f>
        <v>0</v>
      </c>
      <c r="BL400" s="18" t="s">
        <v>231</v>
      </c>
      <c r="BM400" s="226" t="s">
        <v>1147</v>
      </c>
    </row>
    <row r="401" s="2" customFormat="1">
      <c r="A401" s="39"/>
      <c r="B401" s="40"/>
      <c r="C401" s="41"/>
      <c r="D401" s="228" t="s">
        <v>348</v>
      </c>
      <c r="E401" s="41"/>
      <c r="F401" s="229" t="s">
        <v>795</v>
      </c>
      <c r="G401" s="41"/>
      <c r="H401" s="41"/>
      <c r="I401" s="230"/>
      <c r="J401" s="41"/>
      <c r="K401" s="41"/>
      <c r="L401" s="45"/>
      <c r="M401" s="231"/>
      <c r="N401" s="232"/>
      <c r="O401" s="85"/>
      <c r="P401" s="85"/>
      <c r="Q401" s="85"/>
      <c r="R401" s="85"/>
      <c r="S401" s="85"/>
      <c r="T401" s="86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T401" s="18" t="s">
        <v>348</v>
      </c>
      <c r="AU401" s="18" t="s">
        <v>81</v>
      </c>
    </row>
    <row r="402" s="14" customFormat="1">
      <c r="A402" s="14"/>
      <c r="B402" s="244"/>
      <c r="C402" s="245"/>
      <c r="D402" s="235" t="s">
        <v>350</v>
      </c>
      <c r="E402" s="246" t="s">
        <v>19</v>
      </c>
      <c r="F402" s="247" t="s">
        <v>796</v>
      </c>
      <c r="G402" s="245"/>
      <c r="H402" s="248">
        <v>143.304</v>
      </c>
      <c r="I402" s="249"/>
      <c r="J402" s="245"/>
      <c r="K402" s="245"/>
      <c r="L402" s="250"/>
      <c r="M402" s="251"/>
      <c r="N402" s="252"/>
      <c r="O402" s="252"/>
      <c r="P402" s="252"/>
      <c r="Q402" s="252"/>
      <c r="R402" s="252"/>
      <c r="S402" s="252"/>
      <c r="T402" s="253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4" t="s">
        <v>350</v>
      </c>
      <c r="AU402" s="254" t="s">
        <v>81</v>
      </c>
      <c r="AV402" s="14" t="s">
        <v>81</v>
      </c>
      <c r="AW402" s="14" t="s">
        <v>33</v>
      </c>
      <c r="AX402" s="14" t="s">
        <v>72</v>
      </c>
      <c r="AY402" s="254" t="s">
        <v>338</v>
      </c>
    </row>
    <row r="403" s="14" customFormat="1">
      <c r="A403" s="14"/>
      <c r="B403" s="244"/>
      <c r="C403" s="245"/>
      <c r="D403" s="235" t="s">
        <v>350</v>
      </c>
      <c r="E403" s="246" t="s">
        <v>19</v>
      </c>
      <c r="F403" s="247" t="s">
        <v>1148</v>
      </c>
      <c r="G403" s="245"/>
      <c r="H403" s="248">
        <v>9.0999999999999996</v>
      </c>
      <c r="I403" s="249"/>
      <c r="J403" s="245"/>
      <c r="K403" s="245"/>
      <c r="L403" s="250"/>
      <c r="M403" s="251"/>
      <c r="N403" s="252"/>
      <c r="O403" s="252"/>
      <c r="P403" s="252"/>
      <c r="Q403" s="252"/>
      <c r="R403" s="252"/>
      <c r="S403" s="252"/>
      <c r="T403" s="253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4" t="s">
        <v>350</v>
      </c>
      <c r="AU403" s="254" t="s">
        <v>81</v>
      </c>
      <c r="AV403" s="14" t="s">
        <v>81</v>
      </c>
      <c r="AW403" s="14" t="s">
        <v>33</v>
      </c>
      <c r="AX403" s="14" t="s">
        <v>72</v>
      </c>
      <c r="AY403" s="254" t="s">
        <v>338</v>
      </c>
    </row>
    <row r="404" s="15" customFormat="1">
      <c r="A404" s="15"/>
      <c r="B404" s="255"/>
      <c r="C404" s="256"/>
      <c r="D404" s="235" t="s">
        <v>350</v>
      </c>
      <c r="E404" s="257" t="s">
        <v>287</v>
      </c>
      <c r="F404" s="258" t="s">
        <v>363</v>
      </c>
      <c r="G404" s="256"/>
      <c r="H404" s="259">
        <v>152.404</v>
      </c>
      <c r="I404" s="260"/>
      <c r="J404" s="256"/>
      <c r="K404" s="256"/>
      <c r="L404" s="261"/>
      <c r="M404" s="262"/>
      <c r="N404" s="263"/>
      <c r="O404" s="263"/>
      <c r="P404" s="263"/>
      <c r="Q404" s="263"/>
      <c r="R404" s="263"/>
      <c r="S404" s="263"/>
      <c r="T404" s="264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T404" s="265" t="s">
        <v>350</v>
      </c>
      <c r="AU404" s="265" t="s">
        <v>81</v>
      </c>
      <c r="AV404" s="15" t="s">
        <v>231</v>
      </c>
      <c r="AW404" s="15" t="s">
        <v>33</v>
      </c>
      <c r="AX404" s="15" t="s">
        <v>79</v>
      </c>
      <c r="AY404" s="265" t="s">
        <v>338</v>
      </c>
    </row>
    <row r="405" s="2" customFormat="1" ht="55.5" customHeight="1">
      <c r="A405" s="39"/>
      <c r="B405" s="40"/>
      <c r="C405" s="215" t="s">
        <v>715</v>
      </c>
      <c r="D405" s="215" t="s">
        <v>342</v>
      </c>
      <c r="E405" s="216" t="s">
        <v>799</v>
      </c>
      <c r="F405" s="217" t="s">
        <v>800</v>
      </c>
      <c r="G405" s="218" t="s">
        <v>572</v>
      </c>
      <c r="H405" s="219">
        <v>152.404</v>
      </c>
      <c r="I405" s="220"/>
      <c r="J405" s="221">
        <f>ROUND(I405*H405,2)</f>
        <v>0</v>
      </c>
      <c r="K405" s="217" t="s">
        <v>346</v>
      </c>
      <c r="L405" s="45"/>
      <c r="M405" s="222" t="s">
        <v>19</v>
      </c>
      <c r="N405" s="223" t="s">
        <v>43</v>
      </c>
      <c r="O405" s="85"/>
      <c r="P405" s="224">
        <f>O405*H405</f>
        <v>0</v>
      </c>
      <c r="Q405" s="224">
        <v>0.00034000000000000002</v>
      </c>
      <c r="R405" s="224">
        <f>Q405*H405</f>
        <v>0.05181736</v>
      </c>
      <c r="S405" s="224">
        <v>0</v>
      </c>
      <c r="T405" s="225">
        <f>S405*H405</f>
        <v>0</v>
      </c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R405" s="226" t="s">
        <v>231</v>
      </c>
      <c r="AT405" s="226" t="s">
        <v>342</v>
      </c>
      <c r="AU405" s="226" t="s">
        <v>81</v>
      </c>
      <c r="AY405" s="18" t="s">
        <v>338</v>
      </c>
      <c r="BE405" s="227">
        <f>IF(N405="základní",J405,0)</f>
        <v>0</v>
      </c>
      <c r="BF405" s="227">
        <f>IF(N405="snížená",J405,0)</f>
        <v>0</v>
      </c>
      <c r="BG405" s="227">
        <f>IF(N405="zákl. přenesená",J405,0)</f>
        <v>0</v>
      </c>
      <c r="BH405" s="227">
        <f>IF(N405="sníž. přenesená",J405,0)</f>
        <v>0</v>
      </c>
      <c r="BI405" s="227">
        <f>IF(N405="nulová",J405,0)</f>
        <v>0</v>
      </c>
      <c r="BJ405" s="18" t="s">
        <v>79</v>
      </c>
      <c r="BK405" s="227">
        <f>ROUND(I405*H405,2)</f>
        <v>0</v>
      </c>
      <c r="BL405" s="18" t="s">
        <v>231</v>
      </c>
      <c r="BM405" s="226" t="s">
        <v>1149</v>
      </c>
    </row>
    <row r="406" s="2" customFormat="1">
      <c r="A406" s="39"/>
      <c r="B406" s="40"/>
      <c r="C406" s="41"/>
      <c r="D406" s="228" t="s">
        <v>348</v>
      </c>
      <c r="E406" s="41"/>
      <c r="F406" s="229" t="s">
        <v>802</v>
      </c>
      <c r="G406" s="41"/>
      <c r="H406" s="41"/>
      <c r="I406" s="230"/>
      <c r="J406" s="41"/>
      <c r="K406" s="41"/>
      <c r="L406" s="45"/>
      <c r="M406" s="231"/>
      <c r="N406" s="232"/>
      <c r="O406" s="85"/>
      <c r="P406" s="85"/>
      <c r="Q406" s="85"/>
      <c r="R406" s="85"/>
      <c r="S406" s="85"/>
      <c r="T406" s="86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T406" s="18" t="s">
        <v>348</v>
      </c>
      <c r="AU406" s="18" t="s">
        <v>81</v>
      </c>
    </row>
    <row r="407" s="14" customFormat="1">
      <c r="A407" s="14"/>
      <c r="B407" s="244"/>
      <c r="C407" s="245"/>
      <c r="D407" s="235" t="s">
        <v>350</v>
      </c>
      <c r="E407" s="246" t="s">
        <v>19</v>
      </c>
      <c r="F407" s="247" t="s">
        <v>287</v>
      </c>
      <c r="G407" s="245"/>
      <c r="H407" s="248">
        <v>152.404</v>
      </c>
      <c r="I407" s="249"/>
      <c r="J407" s="245"/>
      <c r="K407" s="245"/>
      <c r="L407" s="250"/>
      <c r="M407" s="251"/>
      <c r="N407" s="252"/>
      <c r="O407" s="252"/>
      <c r="P407" s="252"/>
      <c r="Q407" s="252"/>
      <c r="R407" s="252"/>
      <c r="S407" s="252"/>
      <c r="T407" s="253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4" t="s">
        <v>350</v>
      </c>
      <c r="AU407" s="254" t="s">
        <v>81</v>
      </c>
      <c r="AV407" s="14" t="s">
        <v>81</v>
      </c>
      <c r="AW407" s="14" t="s">
        <v>33</v>
      </c>
      <c r="AX407" s="14" t="s">
        <v>79</v>
      </c>
      <c r="AY407" s="254" t="s">
        <v>338</v>
      </c>
    </row>
    <row r="408" s="2" customFormat="1" ht="24.15" customHeight="1">
      <c r="A408" s="39"/>
      <c r="B408" s="40"/>
      <c r="C408" s="215" t="s">
        <v>719</v>
      </c>
      <c r="D408" s="215" t="s">
        <v>342</v>
      </c>
      <c r="E408" s="216" t="s">
        <v>804</v>
      </c>
      <c r="F408" s="217" t="s">
        <v>805</v>
      </c>
      <c r="G408" s="218" t="s">
        <v>572</v>
      </c>
      <c r="H408" s="219">
        <v>152.404</v>
      </c>
      <c r="I408" s="220"/>
      <c r="J408" s="221">
        <f>ROUND(I408*H408,2)</f>
        <v>0</v>
      </c>
      <c r="K408" s="217" t="s">
        <v>346</v>
      </c>
      <c r="L408" s="45"/>
      <c r="M408" s="222" t="s">
        <v>19</v>
      </c>
      <c r="N408" s="223" t="s">
        <v>43</v>
      </c>
      <c r="O408" s="85"/>
      <c r="P408" s="224">
        <f>O408*H408</f>
        <v>0</v>
      </c>
      <c r="Q408" s="224">
        <v>0</v>
      </c>
      <c r="R408" s="224">
        <f>Q408*H408</f>
        <v>0</v>
      </c>
      <c r="S408" s="224">
        <v>0</v>
      </c>
      <c r="T408" s="225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26" t="s">
        <v>231</v>
      </c>
      <c r="AT408" s="226" t="s">
        <v>342</v>
      </c>
      <c r="AU408" s="226" t="s">
        <v>81</v>
      </c>
      <c r="AY408" s="18" t="s">
        <v>338</v>
      </c>
      <c r="BE408" s="227">
        <f>IF(N408="základní",J408,0)</f>
        <v>0</v>
      </c>
      <c r="BF408" s="227">
        <f>IF(N408="snížená",J408,0)</f>
        <v>0</v>
      </c>
      <c r="BG408" s="227">
        <f>IF(N408="zákl. přenesená",J408,0)</f>
        <v>0</v>
      </c>
      <c r="BH408" s="227">
        <f>IF(N408="sníž. přenesená",J408,0)</f>
        <v>0</v>
      </c>
      <c r="BI408" s="227">
        <f>IF(N408="nulová",J408,0)</f>
        <v>0</v>
      </c>
      <c r="BJ408" s="18" t="s">
        <v>79</v>
      </c>
      <c r="BK408" s="227">
        <f>ROUND(I408*H408,2)</f>
        <v>0</v>
      </c>
      <c r="BL408" s="18" t="s">
        <v>231</v>
      </c>
      <c r="BM408" s="226" t="s">
        <v>1150</v>
      </c>
    </row>
    <row r="409" s="2" customFormat="1">
      <c r="A409" s="39"/>
      <c r="B409" s="40"/>
      <c r="C409" s="41"/>
      <c r="D409" s="228" t="s">
        <v>348</v>
      </c>
      <c r="E409" s="41"/>
      <c r="F409" s="229" t="s">
        <v>807</v>
      </c>
      <c r="G409" s="41"/>
      <c r="H409" s="41"/>
      <c r="I409" s="230"/>
      <c r="J409" s="41"/>
      <c r="K409" s="41"/>
      <c r="L409" s="45"/>
      <c r="M409" s="231"/>
      <c r="N409" s="232"/>
      <c r="O409" s="85"/>
      <c r="P409" s="85"/>
      <c r="Q409" s="85"/>
      <c r="R409" s="85"/>
      <c r="S409" s="85"/>
      <c r="T409" s="86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T409" s="18" t="s">
        <v>348</v>
      </c>
      <c r="AU409" s="18" t="s">
        <v>81</v>
      </c>
    </row>
    <row r="410" s="14" customFormat="1">
      <c r="A410" s="14"/>
      <c r="B410" s="244"/>
      <c r="C410" s="245"/>
      <c r="D410" s="235" t="s">
        <v>350</v>
      </c>
      <c r="E410" s="246" t="s">
        <v>19</v>
      </c>
      <c r="F410" s="247" t="s">
        <v>287</v>
      </c>
      <c r="G410" s="245"/>
      <c r="H410" s="248">
        <v>152.404</v>
      </c>
      <c r="I410" s="249"/>
      <c r="J410" s="245"/>
      <c r="K410" s="245"/>
      <c r="L410" s="250"/>
      <c r="M410" s="251"/>
      <c r="N410" s="252"/>
      <c r="O410" s="252"/>
      <c r="P410" s="252"/>
      <c r="Q410" s="252"/>
      <c r="R410" s="252"/>
      <c r="S410" s="252"/>
      <c r="T410" s="253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54" t="s">
        <v>350</v>
      </c>
      <c r="AU410" s="254" t="s">
        <v>81</v>
      </c>
      <c r="AV410" s="14" t="s">
        <v>81</v>
      </c>
      <c r="AW410" s="14" t="s">
        <v>33</v>
      </c>
      <c r="AX410" s="14" t="s">
        <v>79</v>
      </c>
      <c r="AY410" s="254" t="s">
        <v>338</v>
      </c>
    </row>
    <row r="411" s="2" customFormat="1" ht="24.15" customHeight="1">
      <c r="A411" s="39"/>
      <c r="B411" s="40"/>
      <c r="C411" s="215" t="s">
        <v>723</v>
      </c>
      <c r="D411" s="215" t="s">
        <v>342</v>
      </c>
      <c r="E411" s="216" t="s">
        <v>809</v>
      </c>
      <c r="F411" s="217" t="s">
        <v>810</v>
      </c>
      <c r="G411" s="218" t="s">
        <v>572</v>
      </c>
      <c r="H411" s="219">
        <v>152.404</v>
      </c>
      <c r="I411" s="220"/>
      <c r="J411" s="221">
        <f>ROUND(I411*H411,2)</f>
        <v>0</v>
      </c>
      <c r="K411" s="217" t="s">
        <v>346</v>
      </c>
      <c r="L411" s="45"/>
      <c r="M411" s="222" t="s">
        <v>19</v>
      </c>
      <c r="N411" s="223" t="s">
        <v>43</v>
      </c>
      <c r="O411" s="85"/>
      <c r="P411" s="224">
        <f>O411*H411</f>
        <v>0</v>
      </c>
      <c r="Q411" s="224">
        <v>0</v>
      </c>
      <c r="R411" s="224">
        <f>Q411*H411</f>
        <v>0</v>
      </c>
      <c r="S411" s="224">
        <v>0</v>
      </c>
      <c r="T411" s="225">
        <f>S411*H411</f>
        <v>0</v>
      </c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R411" s="226" t="s">
        <v>231</v>
      </c>
      <c r="AT411" s="226" t="s">
        <v>342</v>
      </c>
      <c r="AU411" s="226" t="s">
        <v>81</v>
      </c>
      <c r="AY411" s="18" t="s">
        <v>338</v>
      </c>
      <c r="BE411" s="227">
        <f>IF(N411="základní",J411,0)</f>
        <v>0</v>
      </c>
      <c r="BF411" s="227">
        <f>IF(N411="snížená",J411,0)</f>
        <v>0</v>
      </c>
      <c r="BG411" s="227">
        <f>IF(N411="zákl. přenesená",J411,0)</f>
        <v>0</v>
      </c>
      <c r="BH411" s="227">
        <f>IF(N411="sníž. přenesená",J411,0)</f>
        <v>0</v>
      </c>
      <c r="BI411" s="227">
        <f>IF(N411="nulová",J411,0)</f>
        <v>0</v>
      </c>
      <c r="BJ411" s="18" t="s">
        <v>79</v>
      </c>
      <c r="BK411" s="227">
        <f>ROUND(I411*H411,2)</f>
        <v>0</v>
      </c>
      <c r="BL411" s="18" t="s">
        <v>231</v>
      </c>
      <c r="BM411" s="226" t="s">
        <v>1151</v>
      </c>
    </row>
    <row r="412" s="2" customFormat="1">
      <c r="A412" s="39"/>
      <c r="B412" s="40"/>
      <c r="C412" s="41"/>
      <c r="D412" s="228" t="s">
        <v>348</v>
      </c>
      <c r="E412" s="41"/>
      <c r="F412" s="229" t="s">
        <v>812</v>
      </c>
      <c r="G412" s="41"/>
      <c r="H412" s="41"/>
      <c r="I412" s="230"/>
      <c r="J412" s="41"/>
      <c r="K412" s="41"/>
      <c r="L412" s="45"/>
      <c r="M412" s="231"/>
      <c r="N412" s="232"/>
      <c r="O412" s="85"/>
      <c r="P412" s="85"/>
      <c r="Q412" s="85"/>
      <c r="R412" s="85"/>
      <c r="S412" s="85"/>
      <c r="T412" s="86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T412" s="18" t="s">
        <v>348</v>
      </c>
      <c r="AU412" s="18" t="s">
        <v>81</v>
      </c>
    </row>
    <row r="413" s="14" customFormat="1">
      <c r="A413" s="14"/>
      <c r="B413" s="244"/>
      <c r="C413" s="245"/>
      <c r="D413" s="235" t="s">
        <v>350</v>
      </c>
      <c r="E413" s="246" t="s">
        <v>19</v>
      </c>
      <c r="F413" s="247" t="s">
        <v>287</v>
      </c>
      <c r="G413" s="245"/>
      <c r="H413" s="248">
        <v>152.404</v>
      </c>
      <c r="I413" s="249"/>
      <c r="J413" s="245"/>
      <c r="K413" s="245"/>
      <c r="L413" s="250"/>
      <c r="M413" s="251"/>
      <c r="N413" s="252"/>
      <c r="O413" s="252"/>
      <c r="P413" s="252"/>
      <c r="Q413" s="252"/>
      <c r="R413" s="252"/>
      <c r="S413" s="252"/>
      <c r="T413" s="253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4" t="s">
        <v>350</v>
      </c>
      <c r="AU413" s="254" t="s">
        <v>81</v>
      </c>
      <c r="AV413" s="14" t="s">
        <v>81</v>
      </c>
      <c r="AW413" s="14" t="s">
        <v>33</v>
      </c>
      <c r="AX413" s="14" t="s">
        <v>79</v>
      </c>
      <c r="AY413" s="254" t="s">
        <v>338</v>
      </c>
    </row>
    <row r="414" s="12" customFormat="1" ht="22.8" customHeight="1">
      <c r="A414" s="12"/>
      <c r="B414" s="199"/>
      <c r="C414" s="200"/>
      <c r="D414" s="201" t="s">
        <v>71</v>
      </c>
      <c r="E414" s="213" t="s">
        <v>813</v>
      </c>
      <c r="F414" s="213" t="s">
        <v>814</v>
      </c>
      <c r="G414" s="200"/>
      <c r="H414" s="200"/>
      <c r="I414" s="203"/>
      <c r="J414" s="214">
        <f>BK414</f>
        <v>0</v>
      </c>
      <c r="K414" s="200"/>
      <c r="L414" s="205"/>
      <c r="M414" s="206"/>
      <c r="N414" s="207"/>
      <c r="O414" s="207"/>
      <c r="P414" s="208">
        <f>SUM(P415:P427)</f>
        <v>0</v>
      </c>
      <c r="Q414" s="207"/>
      <c r="R414" s="208">
        <f>SUM(R415:R427)</f>
        <v>0</v>
      </c>
      <c r="S414" s="207"/>
      <c r="T414" s="209">
        <f>SUM(T415:T427)</f>
        <v>0</v>
      </c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R414" s="210" t="s">
        <v>79</v>
      </c>
      <c r="AT414" s="211" t="s">
        <v>71</v>
      </c>
      <c r="AU414" s="211" t="s">
        <v>79</v>
      </c>
      <c r="AY414" s="210" t="s">
        <v>338</v>
      </c>
      <c r="BK414" s="212">
        <f>SUM(BK415:BK427)</f>
        <v>0</v>
      </c>
    </row>
    <row r="415" s="2" customFormat="1" ht="33" customHeight="1">
      <c r="A415" s="39"/>
      <c r="B415" s="40"/>
      <c r="C415" s="215" t="s">
        <v>728</v>
      </c>
      <c r="D415" s="215" t="s">
        <v>342</v>
      </c>
      <c r="E415" s="216" t="s">
        <v>816</v>
      </c>
      <c r="F415" s="217" t="s">
        <v>817</v>
      </c>
      <c r="G415" s="218" t="s">
        <v>489</v>
      </c>
      <c r="H415" s="219">
        <v>123.67</v>
      </c>
      <c r="I415" s="220"/>
      <c r="J415" s="221">
        <f>ROUND(I415*H415,2)</f>
        <v>0</v>
      </c>
      <c r="K415" s="217" t="s">
        <v>346</v>
      </c>
      <c r="L415" s="45"/>
      <c r="M415" s="222" t="s">
        <v>19</v>
      </c>
      <c r="N415" s="223" t="s">
        <v>43</v>
      </c>
      <c r="O415" s="85"/>
      <c r="P415" s="224">
        <f>O415*H415</f>
        <v>0</v>
      </c>
      <c r="Q415" s="224">
        <v>0</v>
      </c>
      <c r="R415" s="224">
        <f>Q415*H415</f>
        <v>0</v>
      </c>
      <c r="S415" s="224">
        <v>0</v>
      </c>
      <c r="T415" s="225">
        <f>S415*H415</f>
        <v>0</v>
      </c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R415" s="226" t="s">
        <v>231</v>
      </c>
      <c r="AT415" s="226" t="s">
        <v>342</v>
      </c>
      <c r="AU415" s="226" t="s">
        <v>81</v>
      </c>
      <c r="AY415" s="18" t="s">
        <v>338</v>
      </c>
      <c r="BE415" s="227">
        <f>IF(N415="základní",J415,0)</f>
        <v>0</v>
      </c>
      <c r="BF415" s="227">
        <f>IF(N415="snížená",J415,0)</f>
        <v>0</v>
      </c>
      <c r="BG415" s="227">
        <f>IF(N415="zákl. přenesená",J415,0)</f>
        <v>0</v>
      </c>
      <c r="BH415" s="227">
        <f>IF(N415="sníž. přenesená",J415,0)</f>
        <v>0</v>
      </c>
      <c r="BI415" s="227">
        <f>IF(N415="nulová",J415,0)</f>
        <v>0</v>
      </c>
      <c r="BJ415" s="18" t="s">
        <v>79</v>
      </c>
      <c r="BK415" s="227">
        <f>ROUND(I415*H415,2)</f>
        <v>0</v>
      </c>
      <c r="BL415" s="18" t="s">
        <v>231</v>
      </c>
      <c r="BM415" s="226" t="s">
        <v>1152</v>
      </c>
    </row>
    <row r="416" s="2" customFormat="1">
      <c r="A416" s="39"/>
      <c r="B416" s="40"/>
      <c r="C416" s="41"/>
      <c r="D416" s="228" t="s">
        <v>348</v>
      </c>
      <c r="E416" s="41"/>
      <c r="F416" s="229" t="s">
        <v>819</v>
      </c>
      <c r="G416" s="41"/>
      <c r="H416" s="41"/>
      <c r="I416" s="230"/>
      <c r="J416" s="41"/>
      <c r="K416" s="41"/>
      <c r="L416" s="45"/>
      <c r="M416" s="231"/>
      <c r="N416" s="232"/>
      <c r="O416" s="85"/>
      <c r="P416" s="85"/>
      <c r="Q416" s="85"/>
      <c r="R416" s="85"/>
      <c r="S416" s="85"/>
      <c r="T416" s="86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T416" s="18" t="s">
        <v>348</v>
      </c>
      <c r="AU416" s="18" t="s">
        <v>81</v>
      </c>
    </row>
    <row r="417" s="14" customFormat="1">
      <c r="A417" s="14"/>
      <c r="B417" s="244"/>
      <c r="C417" s="245"/>
      <c r="D417" s="235" t="s">
        <v>350</v>
      </c>
      <c r="E417" s="246" t="s">
        <v>19</v>
      </c>
      <c r="F417" s="247" t="s">
        <v>1153</v>
      </c>
      <c r="G417" s="245"/>
      <c r="H417" s="248">
        <v>123.67</v>
      </c>
      <c r="I417" s="249"/>
      <c r="J417" s="245"/>
      <c r="K417" s="245"/>
      <c r="L417" s="250"/>
      <c r="M417" s="251"/>
      <c r="N417" s="252"/>
      <c r="O417" s="252"/>
      <c r="P417" s="252"/>
      <c r="Q417" s="252"/>
      <c r="R417" s="252"/>
      <c r="S417" s="252"/>
      <c r="T417" s="253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54" t="s">
        <v>350</v>
      </c>
      <c r="AU417" s="254" t="s">
        <v>81</v>
      </c>
      <c r="AV417" s="14" t="s">
        <v>81</v>
      </c>
      <c r="AW417" s="14" t="s">
        <v>33</v>
      </c>
      <c r="AX417" s="14" t="s">
        <v>79</v>
      </c>
      <c r="AY417" s="254" t="s">
        <v>338</v>
      </c>
    </row>
    <row r="418" s="2" customFormat="1" ht="44.25" customHeight="1">
      <c r="A418" s="39"/>
      <c r="B418" s="40"/>
      <c r="C418" s="215" t="s">
        <v>730</v>
      </c>
      <c r="D418" s="215" t="s">
        <v>342</v>
      </c>
      <c r="E418" s="216" t="s">
        <v>822</v>
      </c>
      <c r="F418" s="217" t="s">
        <v>823</v>
      </c>
      <c r="G418" s="218" t="s">
        <v>489</v>
      </c>
      <c r="H418" s="219">
        <v>2937.1529999999998</v>
      </c>
      <c r="I418" s="220"/>
      <c r="J418" s="221">
        <f>ROUND(I418*H418,2)</f>
        <v>0</v>
      </c>
      <c r="K418" s="217" t="s">
        <v>346</v>
      </c>
      <c r="L418" s="45"/>
      <c r="M418" s="222" t="s">
        <v>19</v>
      </c>
      <c r="N418" s="223" t="s">
        <v>43</v>
      </c>
      <c r="O418" s="85"/>
      <c r="P418" s="224">
        <f>O418*H418</f>
        <v>0</v>
      </c>
      <c r="Q418" s="224">
        <v>0</v>
      </c>
      <c r="R418" s="224">
        <f>Q418*H418</f>
        <v>0</v>
      </c>
      <c r="S418" s="224">
        <v>0</v>
      </c>
      <c r="T418" s="225">
        <f>S418*H418</f>
        <v>0</v>
      </c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R418" s="226" t="s">
        <v>231</v>
      </c>
      <c r="AT418" s="226" t="s">
        <v>342</v>
      </c>
      <c r="AU418" s="226" t="s">
        <v>81</v>
      </c>
      <c r="AY418" s="18" t="s">
        <v>338</v>
      </c>
      <c r="BE418" s="227">
        <f>IF(N418="základní",J418,0)</f>
        <v>0</v>
      </c>
      <c r="BF418" s="227">
        <f>IF(N418="snížená",J418,0)</f>
        <v>0</v>
      </c>
      <c r="BG418" s="227">
        <f>IF(N418="zákl. přenesená",J418,0)</f>
        <v>0</v>
      </c>
      <c r="BH418" s="227">
        <f>IF(N418="sníž. přenesená",J418,0)</f>
        <v>0</v>
      </c>
      <c r="BI418" s="227">
        <f>IF(N418="nulová",J418,0)</f>
        <v>0</v>
      </c>
      <c r="BJ418" s="18" t="s">
        <v>79</v>
      </c>
      <c r="BK418" s="227">
        <f>ROUND(I418*H418,2)</f>
        <v>0</v>
      </c>
      <c r="BL418" s="18" t="s">
        <v>231</v>
      </c>
      <c r="BM418" s="226" t="s">
        <v>1154</v>
      </c>
    </row>
    <row r="419" s="2" customFormat="1">
      <c r="A419" s="39"/>
      <c r="B419" s="40"/>
      <c r="C419" s="41"/>
      <c r="D419" s="228" t="s">
        <v>348</v>
      </c>
      <c r="E419" s="41"/>
      <c r="F419" s="229" t="s">
        <v>825</v>
      </c>
      <c r="G419" s="41"/>
      <c r="H419" s="41"/>
      <c r="I419" s="230"/>
      <c r="J419" s="41"/>
      <c r="K419" s="41"/>
      <c r="L419" s="45"/>
      <c r="M419" s="231"/>
      <c r="N419" s="232"/>
      <c r="O419" s="85"/>
      <c r="P419" s="85"/>
      <c r="Q419" s="85"/>
      <c r="R419" s="85"/>
      <c r="S419" s="85"/>
      <c r="T419" s="86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T419" s="18" t="s">
        <v>348</v>
      </c>
      <c r="AU419" s="18" t="s">
        <v>81</v>
      </c>
    </row>
    <row r="420" s="14" customFormat="1">
      <c r="A420" s="14"/>
      <c r="B420" s="244"/>
      <c r="C420" s="245"/>
      <c r="D420" s="235" t="s">
        <v>350</v>
      </c>
      <c r="E420" s="246" t="s">
        <v>19</v>
      </c>
      <c r="F420" s="247" t="s">
        <v>1155</v>
      </c>
      <c r="G420" s="245"/>
      <c r="H420" s="248">
        <v>2937.1529999999998</v>
      </c>
      <c r="I420" s="249"/>
      <c r="J420" s="245"/>
      <c r="K420" s="245"/>
      <c r="L420" s="250"/>
      <c r="M420" s="251"/>
      <c r="N420" s="252"/>
      <c r="O420" s="252"/>
      <c r="P420" s="252"/>
      <c r="Q420" s="252"/>
      <c r="R420" s="252"/>
      <c r="S420" s="252"/>
      <c r="T420" s="253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4" t="s">
        <v>350</v>
      </c>
      <c r="AU420" s="254" t="s">
        <v>81</v>
      </c>
      <c r="AV420" s="14" t="s">
        <v>81</v>
      </c>
      <c r="AW420" s="14" t="s">
        <v>33</v>
      </c>
      <c r="AX420" s="14" t="s">
        <v>79</v>
      </c>
      <c r="AY420" s="254" t="s">
        <v>338</v>
      </c>
    </row>
    <row r="421" s="2" customFormat="1" ht="37.8" customHeight="1">
      <c r="A421" s="39"/>
      <c r="B421" s="40"/>
      <c r="C421" s="215" t="s">
        <v>734</v>
      </c>
      <c r="D421" s="215" t="s">
        <v>342</v>
      </c>
      <c r="E421" s="216" t="s">
        <v>828</v>
      </c>
      <c r="F421" s="217" t="s">
        <v>829</v>
      </c>
      <c r="G421" s="218" t="s">
        <v>489</v>
      </c>
      <c r="H421" s="219">
        <v>30.917000000000002</v>
      </c>
      <c r="I421" s="220"/>
      <c r="J421" s="221">
        <f>ROUND(I421*H421,2)</f>
        <v>0</v>
      </c>
      <c r="K421" s="217" t="s">
        <v>346</v>
      </c>
      <c r="L421" s="45"/>
      <c r="M421" s="222" t="s">
        <v>19</v>
      </c>
      <c r="N421" s="223" t="s">
        <v>43</v>
      </c>
      <c r="O421" s="85"/>
      <c r="P421" s="224">
        <f>O421*H421</f>
        <v>0</v>
      </c>
      <c r="Q421" s="224">
        <v>0</v>
      </c>
      <c r="R421" s="224">
        <f>Q421*H421</f>
        <v>0</v>
      </c>
      <c r="S421" s="224">
        <v>0</v>
      </c>
      <c r="T421" s="225">
        <f>S421*H421</f>
        <v>0</v>
      </c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R421" s="226" t="s">
        <v>231</v>
      </c>
      <c r="AT421" s="226" t="s">
        <v>342</v>
      </c>
      <c r="AU421" s="226" t="s">
        <v>81</v>
      </c>
      <c r="AY421" s="18" t="s">
        <v>338</v>
      </c>
      <c r="BE421" s="227">
        <f>IF(N421="základní",J421,0)</f>
        <v>0</v>
      </c>
      <c r="BF421" s="227">
        <f>IF(N421="snížená",J421,0)</f>
        <v>0</v>
      </c>
      <c r="BG421" s="227">
        <f>IF(N421="zákl. přenesená",J421,0)</f>
        <v>0</v>
      </c>
      <c r="BH421" s="227">
        <f>IF(N421="sníž. přenesená",J421,0)</f>
        <v>0</v>
      </c>
      <c r="BI421" s="227">
        <f>IF(N421="nulová",J421,0)</f>
        <v>0</v>
      </c>
      <c r="BJ421" s="18" t="s">
        <v>79</v>
      </c>
      <c r="BK421" s="227">
        <f>ROUND(I421*H421,2)</f>
        <v>0</v>
      </c>
      <c r="BL421" s="18" t="s">
        <v>231</v>
      </c>
      <c r="BM421" s="226" t="s">
        <v>1156</v>
      </c>
    </row>
    <row r="422" s="2" customFormat="1">
      <c r="A422" s="39"/>
      <c r="B422" s="40"/>
      <c r="C422" s="41"/>
      <c r="D422" s="228" t="s">
        <v>348</v>
      </c>
      <c r="E422" s="41"/>
      <c r="F422" s="229" t="s">
        <v>831</v>
      </c>
      <c r="G422" s="41"/>
      <c r="H422" s="41"/>
      <c r="I422" s="230"/>
      <c r="J422" s="41"/>
      <c r="K422" s="41"/>
      <c r="L422" s="45"/>
      <c r="M422" s="231"/>
      <c r="N422" s="232"/>
      <c r="O422" s="85"/>
      <c r="P422" s="85"/>
      <c r="Q422" s="85"/>
      <c r="R422" s="85"/>
      <c r="S422" s="85"/>
      <c r="T422" s="86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T422" s="18" t="s">
        <v>348</v>
      </c>
      <c r="AU422" s="18" t="s">
        <v>81</v>
      </c>
    </row>
    <row r="423" s="14" customFormat="1">
      <c r="A423" s="14"/>
      <c r="B423" s="244"/>
      <c r="C423" s="245"/>
      <c r="D423" s="235" t="s">
        <v>350</v>
      </c>
      <c r="E423" s="246" t="s">
        <v>19</v>
      </c>
      <c r="F423" s="247" t="s">
        <v>1157</v>
      </c>
      <c r="G423" s="245"/>
      <c r="H423" s="248">
        <v>30.917000000000002</v>
      </c>
      <c r="I423" s="249"/>
      <c r="J423" s="245"/>
      <c r="K423" s="245"/>
      <c r="L423" s="250"/>
      <c r="M423" s="251"/>
      <c r="N423" s="252"/>
      <c r="O423" s="252"/>
      <c r="P423" s="252"/>
      <c r="Q423" s="252"/>
      <c r="R423" s="252"/>
      <c r="S423" s="252"/>
      <c r="T423" s="253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4" t="s">
        <v>350</v>
      </c>
      <c r="AU423" s="254" t="s">
        <v>81</v>
      </c>
      <c r="AV423" s="14" t="s">
        <v>81</v>
      </c>
      <c r="AW423" s="14" t="s">
        <v>33</v>
      </c>
      <c r="AX423" s="14" t="s">
        <v>79</v>
      </c>
      <c r="AY423" s="254" t="s">
        <v>338</v>
      </c>
    </row>
    <row r="424" s="2" customFormat="1" ht="44.25" customHeight="1">
      <c r="A424" s="39"/>
      <c r="B424" s="40"/>
      <c r="C424" s="215" t="s">
        <v>739</v>
      </c>
      <c r="D424" s="215" t="s">
        <v>342</v>
      </c>
      <c r="E424" s="216" t="s">
        <v>834</v>
      </c>
      <c r="F424" s="217" t="s">
        <v>505</v>
      </c>
      <c r="G424" s="218" t="s">
        <v>489</v>
      </c>
      <c r="H424" s="219">
        <v>80.078000000000003</v>
      </c>
      <c r="I424" s="220"/>
      <c r="J424" s="221">
        <f>ROUND(I424*H424,2)</f>
        <v>0</v>
      </c>
      <c r="K424" s="217" t="s">
        <v>346</v>
      </c>
      <c r="L424" s="45"/>
      <c r="M424" s="222" t="s">
        <v>19</v>
      </c>
      <c r="N424" s="223" t="s">
        <v>43</v>
      </c>
      <c r="O424" s="85"/>
      <c r="P424" s="224">
        <f>O424*H424</f>
        <v>0</v>
      </c>
      <c r="Q424" s="224">
        <v>0</v>
      </c>
      <c r="R424" s="224">
        <f>Q424*H424</f>
        <v>0</v>
      </c>
      <c r="S424" s="224">
        <v>0</v>
      </c>
      <c r="T424" s="225">
        <f>S424*H424</f>
        <v>0</v>
      </c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R424" s="226" t="s">
        <v>231</v>
      </c>
      <c r="AT424" s="226" t="s">
        <v>342</v>
      </c>
      <c r="AU424" s="226" t="s">
        <v>81</v>
      </c>
      <c r="AY424" s="18" t="s">
        <v>338</v>
      </c>
      <c r="BE424" s="227">
        <f>IF(N424="základní",J424,0)</f>
        <v>0</v>
      </c>
      <c r="BF424" s="227">
        <f>IF(N424="snížená",J424,0)</f>
        <v>0</v>
      </c>
      <c r="BG424" s="227">
        <f>IF(N424="zákl. přenesená",J424,0)</f>
        <v>0</v>
      </c>
      <c r="BH424" s="227">
        <f>IF(N424="sníž. přenesená",J424,0)</f>
        <v>0</v>
      </c>
      <c r="BI424" s="227">
        <f>IF(N424="nulová",J424,0)</f>
        <v>0</v>
      </c>
      <c r="BJ424" s="18" t="s">
        <v>79</v>
      </c>
      <c r="BK424" s="227">
        <f>ROUND(I424*H424,2)</f>
        <v>0</v>
      </c>
      <c r="BL424" s="18" t="s">
        <v>231</v>
      </c>
      <c r="BM424" s="226" t="s">
        <v>1158</v>
      </c>
    </row>
    <row r="425" s="2" customFormat="1">
      <c r="A425" s="39"/>
      <c r="B425" s="40"/>
      <c r="C425" s="41"/>
      <c r="D425" s="228" t="s">
        <v>348</v>
      </c>
      <c r="E425" s="41"/>
      <c r="F425" s="229" t="s">
        <v>836</v>
      </c>
      <c r="G425" s="41"/>
      <c r="H425" s="41"/>
      <c r="I425" s="230"/>
      <c r="J425" s="41"/>
      <c r="K425" s="41"/>
      <c r="L425" s="45"/>
      <c r="M425" s="231"/>
      <c r="N425" s="232"/>
      <c r="O425" s="85"/>
      <c r="P425" s="85"/>
      <c r="Q425" s="85"/>
      <c r="R425" s="85"/>
      <c r="S425" s="85"/>
      <c r="T425" s="86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T425" s="18" t="s">
        <v>348</v>
      </c>
      <c r="AU425" s="18" t="s">
        <v>81</v>
      </c>
    </row>
    <row r="426" s="2" customFormat="1" ht="44.25" customHeight="1">
      <c r="A426" s="39"/>
      <c r="B426" s="40"/>
      <c r="C426" s="215" t="s">
        <v>741</v>
      </c>
      <c r="D426" s="215" t="s">
        <v>342</v>
      </c>
      <c r="E426" s="216" t="s">
        <v>838</v>
      </c>
      <c r="F426" s="217" t="s">
        <v>839</v>
      </c>
      <c r="G426" s="218" t="s">
        <v>489</v>
      </c>
      <c r="H426" s="219">
        <v>74.509</v>
      </c>
      <c r="I426" s="220"/>
      <c r="J426" s="221">
        <f>ROUND(I426*H426,2)</f>
        <v>0</v>
      </c>
      <c r="K426" s="217" t="s">
        <v>346</v>
      </c>
      <c r="L426" s="45"/>
      <c r="M426" s="222" t="s">
        <v>19</v>
      </c>
      <c r="N426" s="223" t="s">
        <v>43</v>
      </c>
      <c r="O426" s="85"/>
      <c r="P426" s="224">
        <f>O426*H426</f>
        <v>0</v>
      </c>
      <c r="Q426" s="224">
        <v>0</v>
      </c>
      <c r="R426" s="224">
        <f>Q426*H426</f>
        <v>0</v>
      </c>
      <c r="S426" s="224">
        <v>0</v>
      </c>
      <c r="T426" s="225">
        <f>S426*H426</f>
        <v>0</v>
      </c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R426" s="226" t="s">
        <v>231</v>
      </c>
      <c r="AT426" s="226" t="s">
        <v>342</v>
      </c>
      <c r="AU426" s="226" t="s">
        <v>81</v>
      </c>
      <c r="AY426" s="18" t="s">
        <v>338</v>
      </c>
      <c r="BE426" s="227">
        <f>IF(N426="základní",J426,0)</f>
        <v>0</v>
      </c>
      <c r="BF426" s="227">
        <f>IF(N426="snížená",J426,0)</f>
        <v>0</v>
      </c>
      <c r="BG426" s="227">
        <f>IF(N426="zákl. přenesená",J426,0)</f>
        <v>0</v>
      </c>
      <c r="BH426" s="227">
        <f>IF(N426="sníž. přenesená",J426,0)</f>
        <v>0</v>
      </c>
      <c r="BI426" s="227">
        <f>IF(N426="nulová",J426,0)</f>
        <v>0</v>
      </c>
      <c r="BJ426" s="18" t="s">
        <v>79</v>
      </c>
      <c r="BK426" s="227">
        <f>ROUND(I426*H426,2)</f>
        <v>0</v>
      </c>
      <c r="BL426" s="18" t="s">
        <v>231</v>
      </c>
      <c r="BM426" s="226" t="s">
        <v>1159</v>
      </c>
    </row>
    <row r="427" s="2" customFormat="1">
      <c r="A427" s="39"/>
      <c r="B427" s="40"/>
      <c r="C427" s="41"/>
      <c r="D427" s="228" t="s">
        <v>348</v>
      </c>
      <c r="E427" s="41"/>
      <c r="F427" s="229" t="s">
        <v>841</v>
      </c>
      <c r="G427" s="41"/>
      <c r="H427" s="41"/>
      <c r="I427" s="230"/>
      <c r="J427" s="41"/>
      <c r="K427" s="41"/>
      <c r="L427" s="45"/>
      <c r="M427" s="231"/>
      <c r="N427" s="232"/>
      <c r="O427" s="85"/>
      <c r="P427" s="85"/>
      <c r="Q427" s="85"/>
      <c r="R427" s="85"/>
      <c r="S427" s="85"/>
      <c r="T427" s="86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T427" s="18" t="s">
        <v>348</v>
      </c>
      <c r="AU427" s="18" t="s">
        <v>81</v>
      </c>
    </row>
    <row r="428" s="12" customFormat="1" ht="22.8" customHeight="1">
      <c r="A428" s="12"/>
      <c r="B428" s="199"/>
      <c r="C428" s="200"/>
      <c r="D428" s="201" t="s">
        <v>71</v>
      </c>
      <c r="E428" s="213" t="s">
        <v>842</v>
      </c>
      <c r="F428" s="213" t="s">
        <v>843</v>
      </c>
      <c r="G428" s="200"/>
      <c r="H428" s="200"/>
      <c r="I428" s="203"/>
      <c r="J428" s="214">
        <f>BK428</f>
        <v>0</v>
      </c>
      <c r="K428" s="200"/>
      <c r="L428" s="205"/>
      <c r="M428" s="206"/>
      <c r="N428" s="207"/>
      <c r="O428" s="207"/>
      <c r="P428" s="208">
        <f>SUM(P429:P430)</f>
        <v>0</v>
      </c>
      <c r="Q428" s="207"/>
      <c r="R428" s="208">
        <f>SUM(R429:R430)</f>
        <v>0</v>
      </c>
      <c r="S428" s="207"/>
      <c r="T428" s="209">
        <f>SUM(T429:T430)</f>
        <v>0</v>
      </c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R428" s="210" t="s">
        <v>79</v>
      </c>
      <c r="AT428" s="211" t="s">
        <v>71</v>
      </c>
      <c r="AU428" s="211" t="s">
        <v>79</v>
      </c>
      <c r="AY428" s="210" t="s">
        <v>338</v>
      </c>
      <c r="BK428" s="212">
        <f>SUM(BK429:BK430)</f>
        <v>0</v>
      </c>
    </row>
    <row r="429" s="2" customFormat="1" ht="49.05" customHeight="1">
      <c r="A429" s="39"/>
      <c r="B429" s="40"/>
      <c r="C429" s="215" t="s">
        <v>745</v>
      </c>
      <c r="D429" s="215" t="s">
        <v>342</v>
      </c>
      <c r="E429" s="216" t="s">
        <v>845</v>
      </c>
      <c r="F429" s="217" t="s">
        <v>846</v>
      </c>
      <c r="G429" s="218" t="s">
        <v>489</v>
      </c>
      <c r="H429" s="219">
        <v>162.05500000000001</v>
      </c>
      <c r="I429" s="220"/>
      <c r="J429" s="221">
        <f>ROUND(I429*H429,2)</f>
        <v>0</v>
      </c>
      <c r="K429" s="217" t="s">
        <v>346</v>
      </c>
      <c r="L429" s="45"/>
      <c r="M429" s="222" t="s">
        <v>19</v>
      </c>
      <c r="N429" s="223" t="s">
        <v>43</v>
      </c>
      <c r="O429" s="85"/>
      <c r="P429" s="224">
        <f>O429*H429</f>
        <v>0</v>
      </c>
      <c r="Q429" s="224">
        <v>0</v>
      </c>
      <c r="R429" s="224">
        <f>Q429*H429</f>
        <v>0</v>
      </c>
      <c r="S429" s="224">
        <v>0</v>
      </c>
      <c r="T429" s="225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26" t="s">
        <v>231</v>
      </c>
      <c r="AT429" s="226" t="s">
        <v>342</v>
      </c>
      <c r="AU429" s="226" t="s">
        <v>81</v>
      </c>
      <c r="AY429" s="18" t="s">
        <v>338</v>
      </c>
      <c r="BE429" s="227">
        <f>IF(N429="základní",J429,0)</f>
        <v>0</v>
      </c>
      <c r="BF429" s="227">
        <f>IF(N429="snížená",J429,0)</f>
        <v>0</v>
      </c>
      <c r="BG429" s="227">
        <f>IF(N429="zákl. přenesená",J429,0)</f>
        <v>0</v>
      </c>
      <c r="BH429" s="227">
        <f>IF(N429="sníž. přenesená",J429,0)</f>
        <v>0</v>
      </c>
      <c r="BI429" s="227">
        <f>IF(N429="nulová",J429,0)</f>
        <v>0</v>
      </c>
      <c r="BJ429" s="18" t="s">
        <v>79</v>
      </c>
      <c r="BK429" s="227">
        <f>ROUND(I429*H429,2)</f>
        <v>0</v>
      </c>
      <c r="BL429" s="18" t="s">
        <v>231</v>
      </c>
      <c r="BM429" s="226" t="s">
        <v>1160</v>
      </c>
    </row>
    <row r="430" s="2" customFormat="1">
      <c r="A430" s="39"/>
      <c r="B430" s="40"/>
      <c r="C430" s="41"/>
      <c r="D430" s="228" t="s">
        <v>348</v>
      </c>
      <c r="E430" s="41"/>
      <c r="F430" s="229" t="s">
        <v>848</v>
      </c>
      <c r="G430" s="41"/>
      <c r="H430" s="41"/>
      <c r="I430" s="230"/>
      <c r="J430" s="41"/>
      <c r="K430" s="41"/>
      <c r="L430" s="45"/>
      <c r="M430" s="288"/>
      <c r="N430" s="289"/>
      <c r="O430" s="290"/>
      <c r="P430" s="290"/>
      <c r="Q430" s="290"/>
      <c r="R430" s="290"/>
      <c r="S430" s="290"/>
      <c r="T430" s="291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T430" s="18" t="s">
        <v>348</v>
      </c>
      <c r="AU430" s="18" t="s">
        <v>81</v>
      </c>
    </row>
    <row r="431" s="2" customFormat="1" ht="6.96" customHeight="1">
      <c r="A431" s="39"/>
      <c r="B431" s="60"/>
      <c r="C431" s="61"/>
      <c r="D431" s="61"/>
      <c r="E431" s="61"/>
      <c r="F431" s="61"/>
      <c r="G431" s="61"/>
      <c r="H431" s="61"/>
      <c r="I431" s="61"/>
      <c r="J431" s="61"/>
      <c r="K431" s="61"/>
      <c r="L431" s="45"/>
      <c r="M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</row>
  </sheetData>
  <sheetProtection sheet="1" autoFilter="0" formatColumns="0" formatRows="0" objects="1" scenarios="1" spinCount="100000" saltValue="CKf3jyLQWGYm2IGZfDiZDBZVI26qNdnq0aFvDCuRNeA60WuCrTdbs9lQlEwCX+iqqW8uSpKITBQcb/5fLRi2PA==" hashValue="9IK150KSQ7rzIk9+g/EQXTXnIjuoh8V8ENKxqezUxEEU35hqKQjZ4yN7NEF4kZ2bdwDCHWSRYBp0QM46fYBxXA==" algorithmName="SHA-512" password="CC35"/>
  <autoFilter ref="C103:K430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2:H92"/>
    <mergeCell ref="E94:H94"/>
    <mergeCell ref="E96:H96"/>
    <mergeCell ref="L2:V2"/>
  </mergeCells>
  <hyperlinks>
    <hyperlink ref="F109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7"/>
    <hyperlink ref="F142" r:id="rId5" display="https://podminky.urs.cz/item/CS_URS_2025_02/122251403"/>
    <hyperlink ref="F146" r:id="rId6" display="https://podminky.urs.cz/item/CS_URS_2025_02/131213131"/>
    <hyperlink ref="F154" r:id="rId7" display="https://podminky.urs.cz/item/CS_URS_2025_02/132254206"/>
    <hyperlink ref="F172" r:id="rId8" display="https://podminky.urs.cz/item/CS_URS_2025_02/151101102"/>
    <hyperlink ref="F176" r:id="rId9" display="https://podminky.urs.cz/item/CS_URS_2025_02/151101112"/>
    <hyperlink ref="F179" r:id="rId10" display="https://podminky.urs.cz/item/CS_URS_2025_02/151501501"/>
    <hyperlink ref="F184" r:id="rId11" display="https://podminky.urs.cz/item/CS_URS_2025_02/162551108"/>
    <hyperlink ref="F189" r:id="rId12" display="https://podminky.urs.cz/item/CS_URS_2025_02/162751117"/>
    <hyperlink ref="F197" r:id="rId13" display="https://podminky.urs.cz/item/CS_URS_2025_02/162751119"/>
    <hyperlink ref="F203" r:id="rId14" display="https://podminky.urs.cz/item/CS_URS_2025_02/171251101"/>
    <hyperlink ref="F206" r:id="rId15" display="https://podminky.urs.cz/item/CS_URS_2025_02/171251109"/>
    <hyperlink ref="F212" r:id="rId16" display="https://podminky.urs.cz/item/CS_URS_2025_02/174111101"/>
    <hyperlink ref="F215" r:id="rId17" display="https://podminky.urs.cz/item/CS_URS_2025_02/174151101"/>
    <hyperlink ref="F220" r:id="rId18" display="https://podminky.urs.cz/item/CS_URS_2025_02/175151101"/>
    <hyperlink ref="F240" r:id="rId19" display="https://podminky.urs.cz/item/CS_URS_2025_02/171201231"/>
    <hyperlink ref="F246" r:id="rId20" display="https://podminky.urs.cz/item/CS_URS_2025_02/181152302"/>
    <hyperlink ref="F253" r:id="rId21" display="https://podminky.urs.cz/item/CS_URS_2025_02/212750101"/>
    <hyperlink ref="F257" r:id="rId22" display="https://podminky.urs.cz/item/CS_URS_2025_02/212972112"/>
    <hyperlink ref="F262" r:id="rId23" display="https://podminky.urs.cz/item/CS_URS_2025_02/452112112"/>
    <hyperlink ref="F273" r:id="rId24" display="https://podminky.urs.cz/item/CS_URS_2025_02/564871016"/>
    <hyperlink ref="F276" r:id="rId25" display="https://podminky.urs.cz/item/CS_URS_2025_02/573111112"/>
    <hyperlink ref="F279" r:id="rId26" display="https://podminky.urs.cz/item/CS_URS_2025_02/565165102"/>
    <hyperlink ref="F284" r:id="rId27" display="https://podminky.urs.cz/item/CS_URS_2025_02/573211109"/>
    <hyperlink ref="F287" r:id="rId28" display="https://podminky.urs.cz/item/CS_URS_2025_02/577155012"/>
    <hyperlink ref="F290" r:id="rId29" display="https://podminky.urs.cz/item/CS_URS_2025_02/573211107"/>
    <hyperlink ref="F293" r:id="rId30" display="https://podminky.urs.cz/item/CS_URS_2025_02/577134011"/>
    <hyperlink ref="F298" r:id="rId31" display="https://podminky.urs.cz/item/CS_URS_2025_02/871370420"/>
    <hyperlink ref="F310" r:id="rId32" display="https://podminky.urs.cz/item/CS_URS_2025_02/892381111"/>
    <hyperlink ref="F313" r:id="rId33" display="https://podminky.urs.cz/item/CS_URS_2025_02/894410101"/>
    <hyperlink ref="F336" r:id="rId34" display="https://podminky.urs.cz/item/CS_URS_2025_02/894410211"/>
    <hyperlink ref="F351" r:id="rId35" display="https://podminky.urs.cz/item/CS_URS_2025_02/894410212"/>
    <hyperlink ref="F362" r:id="rId36" display="https://podminky.urs.cz/item/CS_URS_2025_02/894410213"/>
    <hyperlink ref="F376" r:id="rId37" display="https://podminky.urs.cz/item/CS_URS_2025_02/894410232"/>
    <hyperlink ref="F383" r:id="rId38" display="https://podminky.urs.cz/item/CS_URS_2025_02/899104112"/>
    <hyperlink ref="F390" r:id="rId39" display="https://podminky.urs.cz/item/CS_URS_2025_02/899623151"/>
    <hyperlink ref="F394" r:id="rId40" display="https://podminky.urs.cz/item/CS_URS_2025_02/899722113"/>
    <hyperlink ref="F401" r:id="rId41" display="https://podminky.urs.cz/item/CS_URS_2025_02/919112233"/>
    <hyperlink ref="F406" r:id="rId42" display="https://podminky.urs.cz/item/CS_URS_2025_02/919122132"/>
    <hyperlink ref="F409" r:id="rId43" display="https://podminky.urs.cz/item/CS_URS_2025_02/919735111"/>
    <hyperlink ref="F412" r:id="rId44" display="https://podminky.urs.cz/item/CS_URS_2025_02/919735112"/>
    <hyperlink ref="F416" r:id="rId45" display="https://podminky.urs.cz/item/CS_URS_2025_02/997013501"/>
    <hyperlink ref="F419" r:id="rId46" display="https://podminky.urs.cz/item/CS_URS_2025_02/997013509"/>
    <hyperlink ref="F422" r:id="rId47" display="https://podminky.urs.cz/item/CS_URS_2025_02/997013511"/>
    <hyperlink ref="F425" r:id="rId48" display="https://podminky.urs.cz/item/CS_URS_2025_02/997013873"/>
    <hyperlink ref="F427" r:id="rId49" display="https://podminky.urs.cz/item/CS_URS_2025_02/997013875"/>
    <hyperlink ref="F430" r:id="rId50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110</v>
      </c>
      <c r="AZ2" s="139" t="s">
        <v>942</v>
      </c>
      <c r="BA2" s="139" t="s">
        <v>19</v>
      </c>
      <c r="BB2" s="139" t="s">
        <v>19</v>
      </c>
      <c r="BC2" s="139" t="s">
        <v>943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256</v>
      </c>
      <c r="BA3" s="139" t="s">
        <v>19</v>
      </c>
      <c r="BB3" s="139" t="s">
        <v>19</v>
      </c>
      <c r="BC3" s="139" t="s">
        <v>72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258</v>
      </c>
      <c r="BA4" s="139" t="s">
        <v>19</v>
      </c>
      <c r="BB4" s="139" t="s">
        <v>19</v>
      </c>
      <c r="BC4" s="139" t="s">
        <v>1161</v>
      </c>
      <c r="BD4" s="139" t="s">
        <v>81</v>
      </c>
    </row>
    <row r="5" hidden="1" s="1" customFormat="1" ht="6.96" customHeight="1">
      <c r="B5" s="21"/>
      <c r="L5" s="21"/>
      <c r="AZ5" s="139" t="s">
        <v>260</v>
      </c>
      <c r="BA5" s="139" t="s">
        <v>19</v>
      </c>
      <c r="BB5" s="139" t="s">
        <v>19</v>
      </c>
      <c r="BC5" s="139" t="s">
        <v>79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261</v>
      </c>
      <c r="BA6" s="139" t="s">
        <v>19</v>
      </c>
      <c r="BB6" s="139" t="s">
        <v>19</v>
      </c>
      <c r="BC6" s="139" t="s">
        <v>72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263</v>
      </c>
      <c r="BA7" s="139" t="s">
        <v>19</v>
      </c>
      <c r="BB7" s="139" t="s">
        <v>19</v>
      </c>
      <c r="BC7" s="139" t="s">
        <v>264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265</v>
      </c>
      <c r="BA8" s="139" t="s">
        <v>19</v>
      </c>
      <c r="BB8" s="139" t="s">
        <v>19</v>
      </c>
      <c r="BC8" s="139" t="s">
        <v>264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266</v>
      </c>
      <c r="BA9" s="139" t="s">
        <v>19</v>
      </c>
      <c r="BB9" s="139" t="s">
        <v>19</v>
      </c>
      <c r="BC9" s="139" t="s">
        <v>264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267</v>
      </c>
      <c r="BA10" s="139" t="s">
        <v>19</v>
      </c>
      <c r="BB10" s="139" t="s">
        <v>19</v>
      </c>
      <c r="BC10" s="139" t="s">
        <v>268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1162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269</v>
      </c>
      <c r="BA11" s="139" t="s">
        <v>19</v>
      </c>
      <c r="BB11" s="139" t="s">
        <v>19</v>
      </c>
      <c r="BC11" s="139" t="s">
        <v>79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270</v>
      </c>
      <c r="BA12" s="139" t="s">
        <v>19</v>
      </c>
      <c r="BB12" s="139" t="s">
        <v>19</v>
      </c>
      <c r="BC12" s="139" t="s">
        <v>1163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272</v>
      </c>
      <c r="BA13" s="139" t="s">
        <v>19</v>
      </c>
      <c r="BB13" s="139" t="s">
        <v>19</v>
      </c>
      <c r="BC13" s="139" t="s">
        <v>273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274</v>
      </c>
      <c r="BA14" s="139" t="s">
        <v>19</v>
      </c>
      <c r="BB14" s="139" t="s">
        <v>19</v>
      </c>
      <c r="BC14" s="139" t="s">
        <v>79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275</v>
      </c>
      <c r="BA15" s="139" t="s">
        <v>19</v>
      </c>
      <c r="BB15" s="139" t="s">
        <v>19</v>
      </c>
      <c r="BC15" s="139" t="s">
        <v>1164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277</v>
      </c>
      <c r="BA16" s="139" t="s">
        <v>19</v>
      </c>
      <c r="BB16" s="139" t="s">
        <v>19</v>
      </c>
      <c r="BC16" s="139" t="s">
        <v>264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278</v>
      </c>
      <c r="BA17" s="139" t="s">
        <v>19</v>
      </c>
      <c r="BB17" s="139" t="s">
        <v>19</v>
      </c>
      <c r="BC17" s="139" t="s">
        <v>279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280</v>
      </c>
      <c r="BA18" s="139" t="s">
        <v>19</v>
      </c>
      <c r="BB18" s="139" t="s">
        <v>19</v>
      </c>
      <c r="BC18" s="139" t="s">
        <v>279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281</v>
      </c>
      <c r="BA19" s="139" t="s">
        <v>19</v>
      </c>
      <c r="BB19" s="139" t="s">
        <v>19</v>
      </c>
      <c r="BC19" s="139" t="s">
        <v>1165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284</v>
      </c>
      <c r="BA20" s="139" t="s">
        <v>19</v>
      </c>
      <c r="BB20" s="139" t="s">
        <v>19</v>
      </c>
      <c r="BC20" s="139" t="s">
        <v>1166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359</v>
      </c>
      <c r="BA21" s="139" t="s">
        <v>19</v>
      </c>
      <c r="BB21" s="139" t="s">
        <v>19</v>
      </c>
      <c r="BC21" s="139" t="s">
        <v>1165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361</v>
      </c>
      <c r="BA22" s="139" t="s">
        <v>19</v>
      </c>
      <c r="BB22" s="139" t="s">
        <v>19</v>
      </c>
      <c r="BC22" s="139" t="s">
        <v>72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285</v>
      </c>
      <c r="BA23" s="139" t="s">
        <v>19</v>
      </c>
      <c r="BB23" s="139" t="s">
        <v>19</v>
      </c>
      <c r="BC23" s="139" t="s">
        <v>72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286</v>
      </c>
      <c r="BA24" s="139" t="s">
        <v>19</v>
      </c>
      <c r="BB24" s="139" t="s">
        <v>19</v>
      </c>
      <c r="BC24" s="139" t="s">
        <v>1166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287</v>
      </c>
      <c r="BA25" s="139" t="s">
        <v>19</v>
      </c>
      <c r="BB25" s="139" t="s">
        <v>19</v>
      </c>
      <c r="BC25" s="139" t="s">
        <v>1167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289</v>
      </c>
      <c r="BA26" s="139" t="s">
        <v>19</v>
      </c>
      <c r="BB26" s="139" t="s">
        <v>19</v>
      </c>
      <c r="BC26" s="139" t="s">
        <v>241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291</v>
      </c>
      <c r="BA27" s="139" t="s">
        <v>19</v>
      </c>
      <c r="BB27" s="139" t="s">
        <v>19</v>
      </c>
      <c r="BC27" s="139" t="s">
        <v>1168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294</v>
      </c>
      <c r="BA28" s="139" t="s">
        <v>19</v>
      </c>
      <c r="BB28" s="139" t="s">
        <v>19</v>
      </c>
      <c r="BC28" s="139" t="s">
        <v>1161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296</v>
      </c>
      <c r="BA29" s="153" t="s">
        <v>19</v>
      </c>
      <c r="BB29" s="153" t="s">
        <v>19</v>
      </c>
      <c r="BC29" s="153" t="s">
        <v>1169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298</v>
      </c>
      <c r="BA30" s="139" t="s">
        <v>19</v>
      </c>
      <c r="BB30" s="139" t="s">
        <v>19</v>
      </c>
      <c r="BC30" s="139" t="s">
        <v>1170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216</v>
      </c>
      <c r="BA31" s="139" t="s">
        <v>19</v>
      </c>
      <c r="BB31" s="139" t="s">
        <v>19</v>
      </c>
      <c r="BC31" s="139" t="s">
        <v>1171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ROUND(J104,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218</v>
      </c>
      <c r="BA32" s="139" t="s">
        <v>19</v>
      </c>
      <c r="BB32" s="139" t="s">
        <v>19</v>
      </c>
      <c r="BC32" s="139" t="s">
        <v>1172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221</v>
      </c>
      <c r="BA33" s="139" t="s">
        <v>19</v>
      </c>
      <c r="BB33" s="139" t="s">
        <v>19</v>
      </c>
      <c r="BC33" s="139" t="s">
        <v>1173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223</v>
      </c>
      <c r="BA34" s="139" t="s">
        <v>19</v>
      </c>
      <c r="BB34" s="139" t="s">
        <v>19</v>
      </c>
      <c r="BC34" s="139" t="s">
        <v>1174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ROUND((SUM(BE104:BE454)),  2)</f>
        <v>0</v>
      </c>
      <c r="G35" s="39"/>
      <c r="H35" s="39"/>
      <c r="I35" s="160">
        <v>0.20999999999999999</v>
      </c>
      <c r="J35" s="159">
        <f>ROUND(((SUM(BE104:BE454))*I35),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225</v>
      </c>
      <c r="BA35" s="139" t="s">
        <v>19</v>
      </c>
      <c r="BB35" s="139" t="s">
        <v>19</v>
      </c>
      <c r="BC35" s="139" t="s">
        <v>1175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ROUND((SUM(BF104:BF454)),  2)</f>
        <v>0</v>
      </c>
      <c r="G36" s="39"/>
      <c r="H36" s="39"/>
      <c r="I36" s="160">
        <v>0.12</v>
      </c>
      <c r="J36" s="159">
        <f>ROUND(((SUM(BF104:BF454))*I36),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227</v>
      </c>
      <c r="BA36" s="139" t="s">
        <v>19</v>
      </c>
      <c r="BB36" s="139" t="s">
        <v>19</v>
      </c>
      <c r="BC36" s="139" t="s">
        <v>1176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ROUND((SUM(BG104:BG454)),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230</v>
      </c>
      <c r="BA37" s="139" t="s">
        <v>19</v>
      </c>
      <c r="BB37" s="139" t="s">
        <v>19</v>
      </c>
      <c r="BC37" s="139" t="s">
        <v>72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ROUND((SUM(BH104:BH454)),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233</v>
      </c>
      <c r="BA38" s="139" t="s">
        <v>19</v>
      </c>
      <c r="BB38" s="139" t="s">
        <v>19</v>
      </c>
      <c r="BC38" s="139" t="s">
        <v>72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ROUND((SUM(BI104:BI454)),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235</v>
      </c>
      <c r="BA39" s="139" t="s">
        <v>19</v>
      </c>
      <c r="BB39" s="139" t="s">
        <v>19</v>
      </c>
      <c r="BC39" s="139" t="s">
        <v>72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238</v>
      </c>
      <c r="BA40" s="139" t="s">
        <v>19</v>
      </c>
      <c r="BB40" s="139" t="s">
        <v>19</v>
      </c>
      <c r="BC40" s="139" t="s">
        <v>72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240</v>
      </c>
      <c r="BA41" s="139" t="s">
        <v>19</v>
      </c>
      <c r="BB41" s="139" t="s">
        <v>19</v>
      </c>
      <c r="BC41" s="139" t="s">
        <v>72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242</v>
      </c>
      <c r="BA42" s="139" t="s">
        <v>19</v>
      </c>
      <c r="BB42" s="139" t="s">
        <v>19</v>
      </c>
      <c r="BC42" s="139" t="s">
        <v>72</v>
      </c>
      <c r="BD42" s="139" t="s">
        <v>81</v>
      </c>
    </row>
    <row r="43" hidden="1">
      <c r="AZ43" s="139" t="s">
        <v>243</v>
      </c>
      <c r="BA43" s="139" t="s">
        <v>19</v>
      </c>
      <c r="BB43" s="139" t="s">
        <v>19</v>
      </c>
      <c r="BC43" s="139" t="s">
        <v>72</v>
      </c>
      <c r="BD43" s="139" t="s">
        <v>81</v>
      </c>
    </row>
    <row r="44" hidden="1">
      <c r="AZ44" s="139" t="s">
        <v>244</v>
      </c>
      <c r="BA44" s="139" t="s">
        <v>19</v>
      </c>
      <c r="BB44" s="139" t="s">
        <v>19</v>
      </c>
      <c r="BC44" s="139" t="s">
        <v>72</v>
      </c>
      <c r="BD44" s="139" t="s">
        <v>81</v>
      </c>
    </row>
    <row r="45" hidden="1">
      <c r="AZ45" s="139" t="s">
        <v>245</v>
      </c>
      <c r="BA45" s="139" t="s">
        <v>19</v>
      </c>
      <c r="BB45" s="139" t="s">
        <v>19</v>
      </c>
      <c r="BC45" s="139" t="s">
        <v>81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246</v>
      </c>
      <c r="BA46" s="139" t="s">
        <v>19</v>
      </c>
      <c r="BB46" s="139" t="s">
        <v>19</v>
      </c>
      <c r="BC46" s="139" t="s">
        <v>81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248</v>
      </c>
      <c r="BA47" s="139" t="s">
        <v>19</v>
      </c>
      <c r="BB47" s="139" t="s">
        <v>19</v>
      </c>
      <c r="BC47" s="139" t="s">
        <v>1077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250</v>
      </c>
      <c r="BA48" s="139" t="s">
        <v>19</v>
      </c>
      <c r="BB48" s="139" t="s">
        <v>19</v>
      </c>
      <c r="BC48" s="139" t="s">
        <v>79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255</v>
      </c>
      <c r="BA49" s="139" t="s">
        <v>19</v>
      </c>
      <c r="BB49" s="139" t="s">
        <v>19</v>
      </c>
      <c r="BC49" s="139" t="s">
        <v>72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952</v>
      </c>
      <c r="BA50" s="139" t="s">
        <v>19</v>
      </c>
      <c r="BB50" s="139" t="s">
        <v>19</v>
      </c>
      <c r="BC50" s="139" t="s">
        <v>72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954</v>
      </c>
      <c r="BA51" s="139" t="s">
        <v>19</v>
      </c>
      <c r="BB51" s="139" t="s">
        <v>19</v>
      </c>
      <c r="BC51" s="139" t="s">
        <v>955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1177</v>
      </c>
      <c r="BA52" s="139" t="s">
        <v>19</v>
      </c>
      <c r="BB52" s="139" t="s">
        <v>19</v>
      </c>
      <c r="BC52" s="139" t="s">
        <v>72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1178</v>
      </c>
      <c r="BA53" s="139" t="s">
        <v>19</v>
      </c>
      <c r="BB53" s="139" t="s">
        <v>19</v>
      </c>
      <c r="BC53" s="139" t="s">
        <v>79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SO 01 - A2 - Splašková kanalizace A2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J104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J105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J106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J107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J140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J155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J181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J193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J212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J255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J291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J292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316</v>
      </c>
      <c r="E75" s="185"/>
      <c r="F75" s="185"/>
      <c r="G75" s="185"/>
      <c r="H75" s="185"/>
      <c r="I75" s="185"/>
      <c r="J75" s="186">
        <f>J301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317</v>
      </c>
      <c r="E76" s="185"/>
      <c r="F76" s="185"/>
      <c r="G76" s="185"/>
      <c r="H76" s="185"/>
      <c r="I76" s="185"/>
      <c r="J76" s="186">
        <f>J312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9.92" customHeight="1">
      <c r="A77" s="10"/>
      <c r="B77" s="183"/>
      <c r="C77" s="126"/>
      <c r="D77" s="184" t="s">
        <v>318</v>
      </c>
      <c r="E77" s="185"/>
      <c r="F77" s="185"/>
      <c r="G77" s="185"/>
      <c r="H77" s="185"/>
      <c r="I77" s="185"/>
      <c r="J77" s="186">
        <f>J336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4.88" customHeight="1">
      <c r="A78" s="10"/>
      <c r="B78" s="183"/>
      <c r="C78" s="126"/>
      <c r="D78" s="184" t="s">
        <v>961</v>
      </c>
      <c r="E78" s="185"/>
      <c r="F78" s="185"/>
      <c r="G78" s="185"/>
      <c r="H78" s="185"/>
      <c r="I78" s="185"/>
      <c r="J78" s="186">
        <f>J337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4.88" customHeight="1">
      <c r="A79" s="10"/>
      <c r="B79" s="183"/>
      <c r="C79" s="126"/>
      <c r="D79" s="184" t="s">
        <v>319</v>
      </c>
      <c r="E79" s="185"/>
      <c r="F79" s="185"/>
      <c r="G79" s="185"/>
      <c r="H79" s="185"/>
      <c r="I79" s="185"/>
      <c r="J79" s="186">
        <f>J349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320</v>
      </c>
      <c r="E80" s="185"/>
      <c r="F80" s="185"/>
      <c r="G80" s="185"/>
      <c r="H80" s="185"/>
      <c r="I80" s="185"/>
      <c r="J80" s="186">
        <f>J423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10" customFormat="1" ht="19.92" customHeight="1">
      <c r="A81" s="10"/>
      <c r="B81" s="183"/>
      <c r="C81" s="126"/>
      <c r="D81" s="184" t="s">
        <v>321</v>
      </c>
      <c r="E81" s="185"/>
      <c r="F81" s="185"/>
      <c r="G81" s="185"/>
      <c r="H81" s="185"/>
      <c r="I81" s="185"/>
      <c r="J81" s="186">
        <f>J438</f>
        <v>0</v>
      </c>
      <c r="K81" s="126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hidden="1" s="10" customFormat="1" ht="19.92" customHeight="1">
      <c r="A82" s="10"/>
      <c r="B82" s="183"/>
      <c r="C82" s="126"/>
      <c r="D82" s="184" t="s">
        <v>322</v>
      </c>
      <c r="E82" s="185"/>
      <c r="F82" s="185"/>
      <c r="G82" s="185"/>
      <c r="H82" s="185"/>
      <c r="I82" s="185"/>
      <c r="J82" s="186">
        <f>J452</f>
        <v>0</v>
      </c>
      <c r="K82" s="126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hidden="1" s="2" customFormat="1" ht="21.84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hidden="1" s="2" customFormat="1" ht="6.96" customHeight="1">
      <c r="A84" s="39"/>
      <c r="B84" s="60"/>
      <c r="C84" s="61"/>
      <c r="D84" s="61"/>
      <c r="E84" s="61"/>
      <c r="F84" s="61"/>
      <c r="G84" s="61"/>
      <c r="H84" s="61"/>
      <c r="I84" s="61"/>
      <c r="J84" s="61"/>
      <c r="K84" s="6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hidden="1"/>
    <row r="86" hidden="1"/>
    <row r="87" hidden="1"/>
    <row r="88" s="2" customFormat="1" ht="6.96" customHeight="1">
      <c r="A88" s="39"/>
      <c r="B88" s="62"/>
      <c r="C88" s="63"/>
      <c r="D88" s="63"/>
      <c r="E88" s="63"/>
      <c r="F88" s="63"/>
      <c r="G88" s="63"/>
      <c r="H88" s="63"/>
      <c r="I88" s="63"/>
      <c r="J88" s="63"/>
      <c r="K88" s="63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24.96" customHeight="1">
      <c r="A89" s="39"/>
      <c r="B89" s="40"/>
      <c r="C89" s="24" t="s">
        <v>323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16</v>
      </c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6.5" customHeight="1">
      <c r="A92" s="39"/>
      <c r="B92" s="40"/>
      <c r="C92" s="41"/>
      <c r="D92" s="41"/>
      <c r="E92" s="172" t="str">
        <f>E7</f>
        <v>Odkanalizování obce Rtyně nad Bílinou – etapa 1</v>
      </c>
      <c r="F92" s="33"/>
      <c r="G92" s="33"/>
      <c r="H92" s="33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1" customFormat="1" ht="12" customHeight="1">
      <c r="B93" s="22"/>
      <c r="C93" s="33" t="s">
        <v>229</v>
      </c>
      <c r="D93" s="23"/>
      <c r="E93" s="23"/>
      <c r="F93" s="23"/>
      <c r="G93" s="23"/>
      <c r="H93" s="23"/>
      <c r="I93" s="23"/>
      <c r="J93" s="23"/>
      <c r="K93" s="23"/>
      <c r="L93" s="21"/>
    </row>
    <row r="94" s="2" customFormat="1" ht="16.5" customHeight="1">
      <c r="A94" s="39"/>
      <c r="B94" s="40"/>
      <c r="C94" s="41"/>
      <c r="D94" s="41"/>
      <c r="E94" s="172" t="s">
        <v>232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2" customHeight="1">
      <c r="A95" s="39"/>
      <c r="B95" s="40"/>
      <c r="C95" s="33" t="s">
        <v>234</v>
      </c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6.5" customHeight="1">
      <c r="A96" s="39"/>
      <c r="B96" s="40"/>
      <c r="C96" s="41"/>
      <c r="D96" s="41"/>
      <c r="E96" s="70" t="str">
        <f>E11</f>
        <v>SO 01 - A2 - Splašková kanalizace A2</v>
      </c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2" customHeight="1">
      <c r="A98" s="39"/>
      <c r="B98" s="40"/>
      <c r="C98" s="33" t="s">
        <v>21</v>
      </c>
      <c r="D98" s="41"/>
      <c r="E98" s="41"/>
      <c r="F98" s="28" t="str">
        <f>F14</f>
        <v>Rtyně nad Bílinou</v>
      </c>
      <c r="G98" s="41"/>
      <c r="H98" s="41"/>
      <c r="I98" s="33" t="s">
        <v>23</v>
      </c>
      <c r="J98" s="73" t="str">
        <f>IF(J14="","",J14)</f>
        <v>31. 7. 2025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6.96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5.65" customHeight="1">
      <c r="A100" s="39"/>
      <c r="B100" s="40"/>
      <c r="C100" s="33" t="s">
        <v>25</v>
      </c>
      <c r="D100" s="41"/>
      <c r="E100" s="41"/>
      <c r="F100" s="28" t="str">
        <f>E17</f>
        <v xml:space="preserve">Obec Rtyně nad Bílinou </v>
      </c>
      <c r="G100" s="41"/>
      <c r="H100" s="41"/>
      <c r="I100" s="33" t="s">
        <v>31</v>
      </c>
      <c r="J100" s="37" t="str">
        <f>E23</f>
        <v xml:space="preserve">AQUECON a.s. – kancelář Praha </v>
      </c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5.15" customHeight="1">
      <c r="A101" s="39"/>
      <c r="B101" s="40"/>
      <c r="C101" s="33" t="s">
        <v>29</v>
      </c>
      <c r="D101" s="41"/>
      <c r="E101" s="41"/>
      <c r="F101" s="28" t="str">
        <f>IF(E20="","",E20)</f>
        <v>Vyplň údaj</v>
      </c>
      <c r="G101" s="41"/>
      <c r="H101" s="41"/>
      <c r="I101" s="33" t="s">
        <v>34</v>
      </c>
      <c r="J101" s="37" t="str">
        <f>E26</f>
        <v>QS-B s.r.o.</v>
      </c>
      <c r="K101" s="41"/>
      <c r="L101" s="146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10.32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146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11" customFormat="1" ht="29.28" customHeight="1">
      <c r="A103" s="188"/>
      <c r="B103" s="189"/>
      <c r="C103" s="190" t="s">
        <v>324</v>
      </c>
      <c r="D103" s="191" t="s">
        <v>57</v>
      </c>
      <c r="E103" s="191" t="s">
        <v>53</v>
      </c>
      <c r="F103" s="191" t="s">
        <v>54</v>
      </c>
      <c r="G103" s="191" t="s">
        <v>325</v>
      </c>
      <c r="H103" s="191" t="s">
        <v>326</v>
      </c>
      <c r="I103" s="191" t="s">
        <v>327</v>
      </c>
      <c r="J103" s="191" t="s">
        <v>303</v>
      </c>
      <c r="K103" s="192" t="s">
        <v>328</v>
      </c>
      <c r="L103" s="193"/>
      <c r="M103" s="93" t="s">
        <v>19</v>
      </c>
      <c r="N103" s="94" t="s">
        <v>42</v>
      </c>
      <c r="O103" s="94" t="s">
        <v>329</v>
      </c>
      <c r="P103" s="94" t="s">
        <v>330</v>
      </c>
      <c r="Q103" s="94" t="s">
        <v>331</v>
      </c>
      <c r="R103" s="94" t="s">
        <v>332</v>
      </c>
      <c r="S103" s="94" t="s">
        <v>333</v>
      </c>
      <c r="T103" s="95" t="s">
        <v>334</v>
      </c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</row>
    <row r="104" s="2" customFormat="1" ht="22.8" customHeight="1">
      <c r="A104" s="39"/>
      <c r="B104" s="40"/>
      <c r="C104" s="100" t="s">
        <v>335</v>
      </c>
      <c r="D104" s="41"/>
      <c r="E104" s="41"/>
      <c r="F104" s="41"/>
      <c r="G104" s="41"/>
      <c r="H104" s="41"/>
      <c r="I104" s="41"/>
      <c r="J104" s="194">
        <f>BK104</f>
        <v>0</v>
      </c>
      <c r="K104" s="41"/>
      <c r="L104" s="45"/>
      <c r="M104" s="96"/>
      <c r="N104" s="195"/>
      <c r="O104" s="97"/>
      <c r="P104" s="196">
        <f>P105</f>
        <v>0</v>
      </c>
      <c r="Q104" s="97"/>
      <c r="R104" s="196">
        <f>R105</f>
        <v>137.87308515000001</v>
      </c>
      <c r="S104" s="97"/>
      <c r="T104" s="197">
        <f>T105</f>
        <v>133.09504800000002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71</v>
      </c>
      <c r="AU104" s="18" t="s">
        <v>304</v>
      </c>
      <c r="BK104" s="198">
        <f>BK105</f>
        <v>0</v>
      </c>
    </row>
    <row r="105" s="12" customFormat="1" ht="25.92" customHeight="1">
      <c r="A105" s="12"/>
      <c r="B105" s="199"/>
      <c r="C105" s="200"/>
      <c r="D105" s="201" t="s">
        <v>71</v>
      </c>
      <c r="E105" s="202" t="s">
        <v>336</v>
      </c>
      <c r="F105" s="202" t="s">
        <v>337</v>
      </c>
      <c r="G105" s="200"/>
      <c r="H105" s="200"/>
      <c r="I105" s="203"/>
      <c r="J105" s="204">
        <f>BK105</f>
        <v>0</v>
      </c>
      <c r="K105" s="200"/>
      <c r="L105" s="205"/>
      <c r="M105" s="206"/>
      <c r="N105" s="207"/>
      <c r="O105" s="207"/>
      <c r="P105" s="208">
        <f>P106+P291+P301+P312+P336+P423+P438+P452</f>
        <v>0</v>
      </c>
      <c r="Q105" s="207"/>
      <c r="R105" s="208">
        <f>R106+R291+R301+R312+R336+R423+R438+R452</f>
        <v>137.87308515000001</v>
      </c>
      <c r="S105" s="207"/>
      <c r="T105" s="209">
        <f>T106+T291+T301+T312+T336+T423+T438+T452</f>
        <v>133.09504800000002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72</v>
      </c>
      <c r="AY105" s="210" t="s">
        <v>338</v>
      </c>
      <c r="BK105" s="212">
        <f>BK106+BK291+BK301+BK312+BK336+BK423+BK438+BK452</f>
        <v>0</v>
      </c>
    </row>
    <row r="106" s="12" customFormat="1" ht="22.8" customHeight="1">
      <c r="A106" s="12"/>
      <c r="B106" s="199"/>
      <c r="C106" s="200"/>
      <c r="D106" s="201" t="s">
        <v>71</v>
      </c>
      <c r="E106" s="213" t="s">
        <v>79</v>
      </c>
      <c r="F106" s="213" t="s">
        <v>339</v>
      </c>
      <c r="G106" s="200"/>
      <c r="H106" s="200"/>
      <c r="I106" s="203"/>
      <c r="J106" s="214">
        <f>BK106</f>
        <v>0</v>
      </c>
      <c r="K106" s="200"/>
      <c r="L106" s="205"/>
      <c r="M106" s="206"/>
      <c r="N106" s="207"/>
      <c r="O106" s="207"/>
      <c r="P106" s="208">
        <f>P107+P140+P155+P181+P193+P212+P255</f>
        <v>0</v>
      </c>
      <c r="Q106" s="207"/>
      <c r="R106" s="208">
        <f>R107+R140+R155+R181+R193+R212+R255</f>
        <v>124.56998695999999</v>
      </c>
      <c r="S106" s="207"/>
      <c r="T106" s="209">
        <f>T107+T140+T155+T181+T193+T212+T255</f>
        <v>133.09504800000002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0" t="s">
        <v>79</v>
      </c>
      <c r="AT106" s="211" t="s">
        <v>71</v>
      </c>
      <c r="AU106" s="211" t="s">
        <v>79</v>
      </c>
      <c r="AY106" s="210" t="s">
        <v>338</v>
      </c>
      <c r="BK106" s="212">
        <f>BK107+BK140+BK155+BK181+BK193+BK212+BK255</f>
        <v>0</v>
      </c>
    </row>
    <row r="107" s="12" customFormat="1" ht="20.88" customHeight="1">
      <c r="A107" s="12"/>
      <c r="B107" s="199"/>
      <c r="C107" s="200"/>
      <c r="D107" s="201" t="s">
        <v>71</v>
      </c>
      <c r="E107" s="213" t="s">
        <v>340</v>
      </c>
      <c r="F107" s="213" t="s">
        <v>341</v>
      </c>
      <c r="G107" s="200"/>
      <c r="H107" s="200"/>
      <c r="I107" s="203"/>
      <c r="J107" s="214">
        <f>BK107</f>
        <v>0</v>
      </c>
      <c r="K107" s="200"/>
      <c r="L107" s="205"/>
      <c r="M107" s="206"/>
      <c r="N107" s="207"/>
      <c r="O107" s="207"/>
      <c r="P107" s="208">
        <f>SUM(P108:P139)</f>
        <v>0</v>
      </c>
      <c r="Q107" s="207"/>
      <c r="R107" s="208">
        <f>SUM(R108:R139)</f>
        <v>0.0087748100000000009</v>
      </c>
      <c r="S107" s="207"/>
      <c r="T107" s="209">
        <f>SUM(T108:T139)</f>
        <v>133.09504800000002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10" t="s">
        <v>79</v>
      </c>
      <c r="AT107" s="211" t="s">
        <v>71</v>
      </c>
      <c r="AU107" s="211" t="s">
        <v>81</v>
      </c>
      <c r="AY107" s="210" t="s">
        <v>338</v>
      </c>
      <c r="BK107" s="212">
        <f>SUM(BK108:BK139)</f>
        <v>0</v>
      </c>
    </row>
    <row r="108" s="2" customFormat="1" ht="66.75" customHeight="1">
      <c r="A108" s="39"/>
      <c r="B108" s="40"/>
      <c r="C108" s="215" t="s">
        <v>79</v>
      </c>
      <c r="D108" s="215" t="s">
        <v>342</v>
      </c>
      <c r="E108" s="216" t="s">
        <v>343</v>
      </c>
      <c r="F108" s="217" t="s">
        <v>344</v>
      </c>
      <c r="G108" s="218" t="s">
        <v>345</v>
      </c>
      <c r="H108" s="219">
        <v>156.69300000000001</v>
      </c>
      <c r="I108" s="220"/>
      <c r="J108" s="221">
        <f>ROUND(I108*H108,2)</f>
        <v>0</v>
      </c>
      <c r="K108" s="217" t="s">
        <v>346</v>
      </c>
      <c r="L108" s="45"/>
      <c r="M108" s="222" t="s">
        <v>19</v>
      </c>
      <c r="N108" s="223" t="s">
        <v>43</v>
      </c>
      <c r="O108" s="85"/>
      <c r="P108" s="224">
        <f>O108*H108</f>
        <v>0</v>
      </c>
      <c r="Q108" s="224">
        <v>0</v>
      </c>
      <c r="R108" s="224">
        <f>Q108*H108</f>
        <v>0</v>
      </c>
      <c r="S108" s="224">
        <v>0.44</v>
      </c>
      <c r="T108" s="225">
        <f>S108*H108</f>
        <v>68.94492000000001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26" t="s">
        <v>231</v>
      </c>
      <c r="AT108" s="226" t="s">
        <v>342</v>
      </c>
      <c r="AU108" s="226" t="s">
        <v>241</v>
      </c>
      <c r="AY108" s="18" t="s">
        <v>338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8" t="s">
        <v>79</v>
      </c>
      <c r="BK108" s="227">
        <f>ROUND(I108*H108,2)</f>
        <v>0</v>
      </c>
      <c r="BL108" s="18" t="s">
        <v>231</v>
      </c>
      <c r="BM108" s="226" t="s">
        <v>1179</v>
      </c>
    </row>
    <row r="109" s="2" customFormat="1">
      <c r="A109" s="39"/>
      <c r="B109" s="40"/>
      <c r="C109" s="41"/>
      <c r="D109" s="228" t="s">
        <v>348</v>
      </c>
      <c r="E109" s="41"/>
      <c r="F109" s="229" t="s">
        <v>349</v>
      </c>
      <c r="G109" s="41"/>
      <c r="H109" s="41"/>
      <c r="I109" s="230"/>
      <c r="J109" s="41"/>
      <c r="K109" s="41"/>
      <c r="L109" s="45"/>
      <c r="M109" s="231"/>
      <c r="N109" s="23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348</v>
      </c>
      <c r="AU109" s="18" t="s">
        <v>241</v>
      </c>
    </row>
    <row r="110" s="13" customFormat="1">
      <c r="A110" s="13"/>
      <c r="B110" s="233"/>
      <c r="C110" s="234"/>
      <c r="D110" s="235" t="s">
        <v>350</v>
      </c>
      <c r="E110" s="236" t="s">
        <v>19</v>
      </c>
      <c r="F110" s="237" t="s">
        <v>351</v>
      </c>
      <c r="G110" s="234"/>
      <c r="H110" s="236" t="s">
        <v>19</v>
      </c>
      <c r="I110" s="238"/>
      <c r="J110" s="234"/>
      <c r="K110" s="234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350</v>
      </c>
      <c r="AU110" s="243" t="s">
        <v>241</v>
      </c>
      <c r="AV110" s="13" t="s">
        <v>79</v>
      </c>
      <c r="AW110" s="13" t="s">
        <v>33</v>
      </c>
      <c r="AX110" s="13" t="s">
        <v>72</v>
      </c>
      <c r="AY110" s="243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260</v>
      </c>
      <c r="F111" s="247" t="s">
        <v>352</v>
      </c>
      <c r="G111" s="245"/>
      <c r="H111" s="248">
        <v>1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5" customFormat="1">
      <c r="A112" s="15"/>
      <c r="B112" s="255"/>
      <c r="C112" s="256"/>
      <c r="D112" s="235" t="s">
        <v>350</v>
      </c>
      <c r="E112" s="257" t="s">
        <v>19</v>
      </c>
      <c r="F112" s="258" t="s">
        <v>353</v>
      </c>
      <c r="G112" s="256"/>
      <c r="H112" s="259">
        <v>1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350</v>
      </c>
      <c r="AU112" s="265" t="s">
        <v>241</v>
      </c>
      <c r="AV112" s="15" t="s">
        <v>231</v>
      </c>
      <c r="AW112" s="15" t="s">
        <v>33</v>
      </c>
      <c r="AX112" s="15" t="s">
        <v>72</v>
      </c>
      <c r="AY112" s="265" t="s">
        <v>338</v>
      </c>
    </row>
    <row r="113" s="13" customFormat="1">
      <c r="A113" s="13"/>
      <c r="B113" s="233"/>
      <c r="C113" s="234"/>
      <c r="D113" s="235" t="s">
        <v>350</v>
      </c>
      <c r="E113" s="236" t="s">
        <v>19</v>
      </c>
      <c r="F113" s="237" t="s">
        <v>1079</v>
      </c>
      <c r="G113" s="234"/>
      <c r="H113" s="236" t="s">
        <v>19</v>
      </c>
      <c r="I113" s="238"/>
      <c r="J113" s="234"/>
      <c r="K113" s="234"/>
      <c r="L113" s="239"/>
      <c r="M113" s="240"/>
      <c r="N113" s="241"/>
      <c r="O113" s="241"/>
      <c r="P113" s="241"/>
      <c r="Q113" s="241"/>
      <c r="R113" s="241"/>
      <c r="S113" s="241"/>
      <c r="T113" s="242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3" t="s">
        <v>350</v>
      </c>
      <c r="AU113" s="243" t="s">
        <v>241</v>
      </c>
      <c r="AV113" s="13" t="s">
        <v>79</v>
      </c>
      <c r="AW113" s="13" t="s">
        <v>33</v>
      </c>
      <c r="AX113" s="13" t="s">
        <v>72</v>
      </c>
      <c r="AY113" s="243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261</v>
      </c>
      <c r="F114" s="247" t="s">
        <v>72</v>
      </c>
      <c r="G114" s="245"/>
      <c r="H114" s="248">
        <v>0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4" customFormat="1">
      <c r="A115" s="14"/>
      <c r="B115" s="244"/>
      <c r="C115" s="245"/>
      <c r="D115" s="235" t="s">
        <v>350</v>
      </c>
      <c r="E115" s="246" t="s">
        <v>284</v>
      </c>
      <c r="F115" s="247" t="s">
        <v>1166</v>
      </c>
      <c r="G115" s="245"/>
      <c r="H115" s="248">
        <v>61.689999999999998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350</v>
      </c>
      <c r="AU115" s="254" t="s">
        <v>241</v>
      </c>
      <c r="AV115" s="14" t="s">
        <v>81</v>
      </c>
      <c r="AW115" s="14" t="s">
        <v>33</v>
      </c>
      <c r="AX115" s="14" t="s">
        <v>72</v>
      </c>
      <c r="AY115" s="254" t="s">
        <v>338</v>
      </c>
    </row>
    <row r="116" s="14" customFormat="1">
      <c r="A116" s="14"/>
      <c r="B116" s="244"/>
      <c r="C116" s="245"/>
      <c r="D116" s="235" t="s">
        <v>350</v>
      </c>
      <c r="E116" s="246" t="s">
        <v>285</v>
      </c>
      <c r="F116" s="247" t="s">
        <v>72</v>
      </c>
      <c r="G116" s="245"/>
      <c r="H116" s="248">
        <v>0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350</v>
      </c>
      <c r="AU116" s="254" t="s">
        <v>241</v>
      </c>
      <c r="AV116" s="14" t="s">
        <v>81</v>
      </c>
      <c r="AW116" s="14" t="s">
        <v>33</v>
      </c>
      <c r="AX116" s="14" t="s">
        <v>72</v>
      </c>
      <c r="AY116" s="254" t="s">
        <v>338</v>
      </c>
    </row>
    <row r="117" s="15" customFormat="1">
      <c r="A117" s="15"/>
      <c r="B117" s="255"/>
      <c r="C117" s="256"/>
      <c r="D117" s="235" t="s">
        <v>350</v>
      </c>
      <c r="E117" s="257" t="s">
        <v>286</v>
      </c>
      <c r="F117" s="258" t="s">
        <v>353</v>
      </c>
      <c r="G117" s="256"/>
      <c r="H117" s="259">
        <v>61.689999999999998</v>
      </c>
      <c r="I117" s="260"/>
      <c r="J117" s="256"/>
      <c r="K117" s="256"/>
      <c r="L117" s="261"/>
      <c r="M117" s="262"/>
      <c r="N117" s="263"/>
      <c r="O117" s="263"/>
      <c r="P117" s="263"/>
      <c r="Q117" s="263"/>
      <c r="R117" s="263"/>
      <c r="S117" s="263"/>
      <c r="T117" s="264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T117" s="265" t="s">
        <v>350</v>
      </c>
      <c r="AU117" s="265" t="s">
        <v>241</v>
      </c>
      <c r="AV117" s="15" t="s">
        <v>231</v>
      </c>
      <c r="AW117" s="15" t="s">
        <v>33</v>
      </c>
      <c r="AX117" s="15" t="s">
        <v>72</v>
      </c>
      <c r="AY117" s="265" t="s">
        <v>338</v>
      </c>
    </row>
    <row r="118" s="13" customFormat="1">
      <c r="A118" s="13"/>
      <c r="B118" s="233"/>
      <c r="C118" s="234"/>
      <c r="D118" s="235" t="s">
        <v>350</v>
      </c>
      <c r="E118" s="236" t="s">
        <v>19</v>
      </c>
      <c r="F118" s="237" t="s">
        <v>355</v>
      </c>
      <c r="G118" s="234"/>
      <c r="H118" s="236" t="s">
        <v>19</v>
      </c>
      <c r="I118" s="238"/>
      <c r="J118" s="234"/>
      <c r="K118" s="234"/>
      <c r="L118" s="239"/>
      <c r="M118" s="240"/>
      <c r="N118" s="241"/>
      <c r="O118" s="241"/>
      <c r="P118" s="241"/>
      <c r="Q118" s="241"/>
      <c r="R118" s="241"/>
      <c r="S118" s="241"/>
      <c r="T118" s="242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3" t="s">
        <v>350</v>
      </c>
      <c r="AU118" s="243" t="s">
        <v>241</v>
      </c>
      <c r="AV118" s="13" t="s">
        <v>79</v>
      </c>
      <c r="AW118" s="13" t="s">
        <v>33</v>
      </c>
      <c r="AX118" s="13" t="s">
        <v>72</v>
      </c>
      <c r="AY118" s="243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272</v>
      </c>
      <c r="F119" s="247" t="s">
        <v>356</v>
      </c>
      <c r="G119" s="245"/>
      <c r="H119" s="248">
        <v>0.46999999999999997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278</v>
      </c>
      <c r="F120" s="247" t="s">
        <v>357</v>
      </c>
      <c r="G120" s="245"/>
      <c r="H120" s="248">
        <v>0.48999999999999999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4" customFormat="1">
      <c r="A121" s="14"/>
      <c r="B121" s="244"/>
      <c r="C121" s="245"/>
      <c r="D121" s="235" t="s">
        <v>350</v>
      </c>
      <c r="E121" s="246" t="s">
        <v>280</v>
      </c>
      <c r="F121" s="247" t="s">
        <v>357</v>
      </c>
      <c r="G121" s="245"/>
      <c r="H121" s="248">
        <v>0.48999999999999999</v>
      </c>
      <c r="I121" s="249"/>
      <c r="J121" s="245"/>
      <c r="K121" s="245"/>
      <c r="L121" s="250"/>
      <c r="M121" s="251"/>
      <c r="N121" s="252"/>
      <c r="O121" s="252"/>
      <c r="P121" s="252"/>
      <c r="Q121" s="252"/>
      <c r="R121" s="252"/>
      <c r="S121" s="252"/>
      <c r="T121" s="253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4" t="s">
        <v>350</v>
      </c>
      <c r="AU121" s="254" t="s">
        <v>241</v>
      </c>
      <c r="AV121" s="14" t="s">
        <v>81</v>
      </c>
      <c r="AW121" s="14" t="s">
        <v>33</v>
      </c>
      <c r="AX121" s="14" t="s">
        <v>72</v>
      </c>
      <c r="AY121" s="254" t="s">
        <v>338</v>
      </c>
    </row>
    <row r="122" s="15" customFormat="1">
      <c r="A122" s="15"/>
      <c r="B122" s="255"/>
      <c r="C122" s="256"/>
      <c r="D122" s="235" t="s">
        <v>350</v>
      </c>
      <c r="E122" s="257" t="s">
        <v>19</v>
      </c>
      <c r="F122" s="258" t="s">
        <v>353</v>
      </c>
      <c r="G122" s="256"/>
      <c r="H122" s="259">
        <v>1.45</v>
      </c>
      <c r="I122" s="260"/>
      <c r="J122" s="256"/>
      <c r="K122" s="256"/>
      <c r="L122" s="261"/>
      <c r="M122" s="262"/>
      <c r="N122" s="263"/>
      <c r="O122" s="263"/>
      <c r="P122" s="263"/>
      <c r="Q122" s="263"/>
      <c r="R122" s="263"/>
      <c r="S122" s="263"/>
      <c r="T122" s="264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T122" s="265" t="s">
        <v>350</v>
      </c>
      <c r="AU122" s="265" t="s">
        <v>241</v>
      </c>
      <c r="AV122" s="15" t="s">
        <v>231</v>
      </c>
      <c r="AW122" s="15" t="s">
        <v>33</v>
      </c>
      <c r="AX122" s="15" t="s">
        <v>72</v>
      </c>
      <c r="AY122" s="265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283</v>
      </c>
      <c r="F123" s="247" t="s">
        <v>358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359</v>
      </c>
      <c r="F124" s="247" t="s">
        <v>360</v>
      </c>
      <c r="G124" s="245"/>
      <c r="H124" s="248">
        <v>156.69300000000001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361</v>
      </c>
      <c r="F125" s="247" t="s">
        <v>362</v>
      </c>
      <c r="G125" s="245"/>
      <c r="H125" s="248">
        <v>0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281</v>
      </c>
      <c r="F126" s="258" t="s">
        <v>363</v>
      </c>
      <c r="G126" s="256"/>
      <c r="H126" s="259">
        <v>156.69300000000001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156.69300000000001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0.0015669300000000002</v>
      </c>
      <c r="S127" s="224">
        <v>0.091999999999999998</v>
      </c>
      <c r="T127" s="225">
        <f>S127*H127</f>
        <v>14.415756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1180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281</v>
      </c>
      <c r="G129" s="245"/>
      <c r="H129" s="248">
        <v>156.69300000000001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148.858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0.0029771600000000004</v>
      </c>
      <c r="S130" s="224">
        <v>0.13800000000000001</v>
      </c>
      <c r="T130" s="225">
        <f>S130*H130</f>
        <v>20.542404000000001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1181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281</v>
      </c>
      <c r="G132" s="245"/>
      <c r="H132" s="248">
        <v>156.69300000000001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1182</v>
      </c>
      <c r="G133" s="245"/>
      <c r="H133" s="248">
        <v>148.858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966</v>
      </c>
      <c r="F134" s="217" t="s">
        <v>967</v>
      </c>
      <c r="G134" s="218" t="s">
        <v>345</v>
      </c>
      <c r="H134" s="219">
        <v>141.024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3.0000000000000001E-05</v>
      </c>
      <c r="R134" s="224">
        <f>Q134*H134</f>
        <v>0.0042307200000000003</v>
      </c>
      <c r="S134" s="224">
        <v>0.20699999999999999</v>
      </c>
      <c r="T134" s="225">
        <f>S134*H134</f>
        <v>29.191967999999999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1183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969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361</v>
      </c>
      <c r="G136" s="245"/>
      <c r="H136" s="248">
        <v>0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359</v>
      </c>
      <c r="G137" s="245"/>
      <c r="H137" s="248">
        <v>156.69300000000001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72</v>
      </c>
      <c r="AY137" s="254" t="s">
        <v>338</v>
      </c>
    </row>
    <row r="138" s="15" customFormat="1">
      <c r="A138" s="15"/>
      <c r="B138" s="255"/>
      <c r="C138" s="256"/>
      <c r="D138" s="235" t="s">
        <v>350</v>
      </c>
      <c r="E138" s="257" t="s">
        <v>19</v>
      </c>
      <c r="F138" s="258" t="s">
        <v>363</v>
      </c>
      <c r="G138" s="256"/>
      <c r="H138" s="259">
        <v>156.69300000000001</v>
      </c>
      <c r="I138" s="260"/>
      <c r="J138" s="256"/>
      <c r="K138" s="256"/>
      <c r="L138" s="261"/>
      <c r="M138" s="262"/>
      <c r="N138" s="263"/>
      <c r="O138" s="263"/>
      <c r="P138" s="263"/>
      <c r="Q138" s="263"/>
      <c r="R138" s="263"/>
      <c r="S138" s="263"/>
      <c r="T138" s="264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5" t="s">
        <v>350</v>
      </c>
      <c r="AU138" s="265" t="s">
        <v>241</v>
      </c>
      <c r="AV138" s="15" t="s">
        <v>231</v>
      </c>
      <c r="AW138" s="15" t="s">
        <v>33</v>
      </c>
      <c r="AX138" s="15" t="s">
        <v>72</v>
      </c>
      <c r="AY138" s="265" t="s">
        <v>338</v>
      </c>
    </row>
    <row r="139" s="14" customFormat="1">
      <c r="A139" s="14"/>
      <c r="B139" s="244"/>
      <c r="C139" s="245"/>
      <c r="D139" s="235" t="s">
        <v>350</v>
      </c>
      <c r="E139" s="246" t="s">
        <v>19</v>
      </c>
      <c r="F139" s="247" t="s">
        <v>1184</v>
      </c>
      <c r="G139" s="245"/>
      <c r="H139" s="248">
        <v>141.024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350</v>
      </c>
      <c r="AU139" s="254" t="s">
        <v>241</v>
      </c>
      <c r="AV139" s="14" t="s">
        <v>81</v>
      </c>
      <c r="AW139" s="14" t="s">
        <v>33</v>
      </c>
      <c r="AX139" s="14" t="s">
        <v>79</v>
      </c>
      <c r="AY139" s="254" t="s">
        <v>338</v>
      </c>
    </row>
    <row r="140" s="12" customFormat="1" ht="20.88" customHeight="1">
      <c r="A140" s="12"/>
      <c r="B140" s="199"/>
      <c r="C140" s="200"/>
      <c r="D140" s="201" t="s">
        <v>71</v>
      </c>
      <c r="E140" s="213" t="s">
        <v>8</v>
      </c>
      <c r="F140" s="213" t="s">
        <v>378</v>
      </c>
      <c r="G140" s="200"/>
      <c r="H140" s="200"/>
      <c r="I140" s="203"/>
      <c r="J140" s="214">
        <f>BK140</f>
        <v>0</v>
      </c>
      <c r="K140" s="200"/>
      <c r="L140" s="205"/>
      <c r="M140" s="206"/>
      <c r="N140" s="207"/>
      <c r="O140" s="207"/>
      <c r="P140" s="208">
        <f>SUM(P141:P154)</f>
        <v>0</v>
      </c>
      <c r="Q140" s="207"/>
      <c r="R140" s="208">
        <f>SUM(R141:R154)</f>
        <v>0</v>
      </c>
      <c r="S140" s="207"/>
      <c r="T140" s="209">
        <f>SUM(T141:T154)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0" t="s">
        <v>79</v>
      </c>
      <c r="AT140" s="211" t="s">
        <v>71</v>
      </c>
      <c r="AU140" s="211" t="s">
        <v>81</v>
      </c>
      <c r="AY140" s="210" t="s">
        <v>338</v>
      </c>
      <c r="BK140" s="212">
        <f>SUM(BK141:BK154)</f>
        <v>0</v>
      </c>
    </row>
    <row r="141" s="2" customFormat="1" ht="24.15" customHeight="1">
      <c r="A141" s="39"/>
      <c r="B141" s="40"/>
      <c r="C141" s="215" t="s">
        <v>239</v>
      </c>
      <c r="D141" s="215" t="s">
        <v>342</v>
      </c>
      <c r="E141" s="216" t="s">
        <v>379</v>
      </c>
      <c r="F141" s="217" t="s">
        <v>380</v>
      </c>
      <c r="G141" s="218" t="s">
        <v>345</v>
      </c>
      <c r="H141" s="219">
        <v>18.385000000000002</v>
      </c>
      <c r="I141" s="220"/>
      <c r="J141" s="221">
        <f>ROUND(I141*H141,2)</f>
        <v>0</v>
      </c>
      <c r="K141" s="217" t="s">
        <v>346</v>
      </c>
      <c r="L141" s="45"/>
      <c r="M141" s="222" t="s">
        <v>19</v>
      </c>
      <c r="N141" s="223" t="s">
        <v>43</v>
      </c>
      <c r="O141" s="85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26" t="s">
        <v>231</v>
      </c>
      <c r="AT141" s="226" t="s">
        <v>342</v>
      </c>
      <c r="AU141" s="226" t="s">
        <v>241</v>
      </c>
      <c r="AY141" s="18" t="s">
        <v>338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8" t="s">
        <v>79</v>
      </c>
      <c r="BK141" s="227">
        <f>ROUND(I141*H141,2)</f>
        <v>0</v>
      </c>
      <c r="BL141" s="18" t="s">
        <v>231</v>
      </c>
      <c r="BM141" s="226" t="s">
        <v>1185</v>
      </c>
    </row>
    <row r="142" s="2" customFormat="1">
      <c r="A142" s="39"/>
      <c r="B142" s="40"/>
      <c r="C142" s="41"/>
      <c r="D142" s="228" t="s">
        <v>348</v>
      </c>
      <c r="E142" s="41"/>
      <c r="F142" s="229" t="s">
        <v>382</v>
      </c>
      <c r="G142" s="41"/>
      <c r="H142" s="41"/>
      <c r="I142" s="230"/>
      <c r="J142" s="41"/>
      <c r="K142" s="41"/>
      <c r="L142" s="45"/>
      <c r="M142" s="231"/>
      <c r="N142" s="232"/>
      <c r="O142" s="85"/>
      <c r="P142" s="85"/>
      <c r="Q142" s="85"/>
      <c r="R142" s="85"/>
      <c r="S142" s="85"/>
      <c r="T142" s="86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348</v>
      </c>
      <c r="AU142" s="18" t="s">
        <v>241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383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274</v>
      </c>
      <c r="F144" s="247" t="s">
        <v>1186</v>
      </c>
      <c r="G144" s="245"/>
      <c r="H144" s="248">
        <v>1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385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275</v>
      </c>
      <c r="F146" s="247" t="s">
        <v>1164</v>
      </c>
      <c r="G146" s="245"/>
      <c r="H146" s="248">
        <v>7.2380000000000004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3" customFormat="1">
      <c r="A147" s="13"/>
      <c r="B147" s="233"/>
      <c r="C147" s="234"/>
      <c r="D147" s="235" t="s">
        <v>350</v>
      </c>
      <c r="E147" s="236" t="s">
        <v>19</v>
      </c>
      <c r="F147" s="237" t="s">
        <v>386</v>
      </c>
      <c r="G147" s="234"/>
      <c r="H147" s="236" t="s">
        <v>19</v>
      </c>
      <c r="I147" s="238"/>
      <c r="J147" s="234"/>
      <c r="K147" s="234"/>
      <c r="L147" s="239"/>
      <c r="M147" s="240"/>
      <c r="N147" s="241"/>
      <c r="O147" s="241"/>
      <c r="P147" s="241"/>
      <c r="Q147" s="241"/>
      <c r="R147" s="241"/>
      <c r="S147" s="241"/>
      <c r="T147" s="242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3" t="s">
        <v>350</v>
      </c>
      <c r="AU147" s="243" t="s">
        <v>241</v>
      </c>
      <c r="AV147" s="13" t="s">
        <v>79</v>
      </c>
      <c r="AW147" s="13" t="s">
        <v>33</v>
      </c>
      <c r="AX147" s="13" t="s">
        <v>72</v>
      </c>
      <c r="AY147" s="243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277</v>
      </c>
      <c r="F148" s="247" t="s">
        <v>387</v>
      </c>
      <c r="G148" s="245"/>
      <c r="H148" s="248">
        <v>0.29999999999999999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19</v>
      </c>
      <c r="F149" s="258" t="s">
        <v>363</v>
      </c>
      <c r="G149" s="256"/>
      <c r="H149" s="259">
        <v>8.5380000000000003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72</v>
      </c>
      <c r="AY149" s="265" t="s">
        <v>338</v>
      </c>
    </row>
    <row r="150" s="14" customFormat="1">
      <c r="A150" s="14"/>
      <c r="B150" s="244"/>
      <c r="C150" s="245"/>
      <c r="D150" s="235" t="s">
        <v>350</v>
      </c>
      <c r="E150" s="246" t="s">
        <v>19</v>
      </c>
      <c r="F150" s="247" t="s">
        <v>388</v>
      </c>
      <c r="G150" s="245"/>
      <c r="H150" s="248">
        <v>18.385000000000002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350</v>
      </c>
      <c r="AU150" s="254" t="s">
        <v>241</v>
      </c>
      <c r="AV150" s="14" t="s">
        <v>81</v>
      </c>
      <c r="AW150" s="14" t="s">
        <v>33</v>
      </c>
      <c r="AX150" s="14" t="s">
        <v>72</v>
      </c>
      <c r="AY150" s="254" t="s">
        <v>338</v>
      </c>
    </row>
    <row r="151" s="15" customFormat="1">
      <c r="A151" s="15"/>
      <c r="B151" s="255"/>
      <c r="C151" s="256"/>
      <c r="D151" s="235" t="s">
        <v>350</v>
      </c>
      <c r="E151" s="257" t="s">
        <v>227</v>
      </c>
      <c r="F151" s="258" t="s">
        <v>363</v>
      </c>
      <c r="G151" s="256"/>
      <c r="H151" s="259">
        <v>18.385000000000002</v>
      </c>
      <c r="I151" s="260"/>
      <c r="J151" s="256"/>
      <c r="K151" s="256"/>
      <c r="L151" s="261"/>
      <c r="M151" s="262"/>
      <c r="N151" s="263"/>
      <c r="O151" s="263"/>
      <c r="P151" s="263"/>
      <c r="Q151" s="263"/>
      <c r="R151" s="263"/>
      <c r="S151" s="263"/>
      <c r="T151" s="264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65" t="s">
        <v>350</v>
      </c>
      <c r="AU151" s="265" t="s">
        <v>241</v>
      </c>
      <c r="AV151" s="15" t="s">
        <v>231</v>
      </c>
      <c r="AW151" s="15" t="s">
        <v>33</v>
      </c>
      <c r="AX151" s="15" t="s">
        <v>79</v>
      </c>
      <c r="AY151" s="265" t="s">
        <v>338</v>
      </c>
    </row>
    <row r="152" s="2" customFormat="1" ht="37.8" customHeight="1">
      <c r="A152" s="39"/>
      <c r="B152" s="40"/>
      <c r="C152" s="215" t="s">
        <v>236</v>
      </c>
      <c r="D152" s="215" t="s">
        <v>342</v>
      </c>
      <c r="E152" s="216" t="s">
        <v>389</v>
      </c>
      <c r="F152" s="217" t="s">
        <v>390</v>
      </c>
      <c r="G152" s="218" t="s">
        <v>391</v>
      </c>
      <c r="H152" s="219">
        <v>110.464</v>
      </c>
      <c r="I152" s="220"/>
      <c r="J152" s="221">
        <f>ROUND(I152*H152,2)</f>
        <v>0</v>
      </c>
      <c r="K152" s="217" t="s">
        <v>346</v>
      </c>
      <c r="L152" s="45"/>
      <c r="M152" s="222" t="s">
        <v>19</v>
      </c>
      <c r="N152" s="223" t="s">
        <v>43</v>
      </c>
      <c r="O152" s="85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26" t="s">
        <v>231</v>
      </c>
      <c r="AT152" s="226" t="s">
        <v>342</v>
      </c>
      <c r="AU152" s="226" t="s">
        <v>241</v>
      </c>
      <c r="AY152" s="18" t="s">
        <v>338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18" t="s">
        <v>79</v>
      </c>
      <c r="BK152" s="227">
        <f>ROUND(I152*H152,2)</f>
        <v>0</v>
      </c>
      <c r="BL152" s="18" t="s">
        <v>231</v>
      </c>
      <c r="BM152" s="226" t="s">
        <v>1187</v>
      </c>
    </row>
    <row r="153" s="2" customFormat="1">
      <c r="A153" s="39"/>
      <c r="B153" s="40"/>
      <c r="C153" s="41"/>
      <c r="D153" s="228" t="s">
        <v>348</v>
      </c>
      <c r="E153" s="41"/>
      <c r="F153" s="229" t="s">
        <v>393</v>
      </c>
      <c r="G153" s="41"/>
      <c r="H153" s="41"/>
      <c r="I153" s="230"/>
      <c r="J153" s="41"/>
      <c r="K153" s="41"/>
      <c r="L153" s="45"/>
      <c r="M153" s="231"/>
      <c r="N153" s="232"/>
      <c r="O153" s="85"/>
      <c r="P153" s="85"/>
      <c r="Q153" s="85"/>
      <c r="R153" s="85"/>
      <c r="S153" s="85"/>
      <c r="T153" s="86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348</v>
      </c>
      <c r="AU153" s="18" t="s">
        <v>241</v>
      </c>
    </row>
    <row r="154" s="14" customFormat="1">
      <c r="A154" s="14"/>
      <c r="B154" s="244"/>
      <c r="C154" s="245"/>
      <c r="D154" s="235" t="s">
        <v>350</v>
      </c>
      <c r="E154" s="246" t="s">
        <v>19</v>
      </c>
      <c r="F154" s="247" t="s">
        <v>225</v>
      </c>
      <c r="G154" s="245"/>
      <c r="H154" s="248">
        <v>110.464</v>
      </c>
      <c r="I154" s="249"/>
      <c r="J154" s="245"/>
      <c r="K154" s="245"/>
      <c r="L154" s="250"/>
      <c r="M154" s="251"/>
      <c r="N154" s="252"/>
      <c r="O154" s="252"/>
      <c r="P154" s="252"/>
      <c r="Q154" s="252"/>
      <c r="R154" s="252"/>
      <c r="S154" s="252"/>
      <c r="T154" s="253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4" t="s">
        <v>350</v>
      </c>
      <c r="AU154" s="254" t="s">
        <v>241</v>
      </c>
      <c r="AV154" s="14" t="s">
        <v>81</v>
      </c>
      <c r="AW154" s="14" t="s">
        <v>33</v>
      </c>
      <c r="AX154" s="14" t="s">
        <v>79</v>
      </c>
      <c r="AY154" s="254" t="s">
        <v>338</v>
      </c>
    </row>
    <row r="155" s="12" customFormat="1" ht="20.88" customHeight="1">
      <c r="A155" s="12"/>
      <c r="B155" s="199"/>
      <c r="C155" s="200"/>
      <c r="D155" s="201" t="s">
        <v>71</v>
      </c>
      <c r="E155" s="213" t="s">
        <v>394</v>
      </c>
      <c r="F155" s="213" t="s">
        <v>395</v>
      </c>
      <c r="G155" s="200"/>
      <c r="H155" s="200"/>
      <c r="I155" s="203"/>
      <c r="J155" s="214">
        <f>BK155</f>
        <v>0</v>
      </c>
      <c r="K155" s="200"/>
      <c r="L155" s="205"/>
      <c r="M155" s="206"/>
      <c r="N155" s="207"/>
      <c r="O155" s="207"/>
      <c r="P155" s="208">
        <f>SUM(P156:P180)</f>
        <v>0</v>
      </c>
      <c r="Q155" s="207"/>
      <c r="R155" s="208">
        <f>SUM(R156:R180)</f>
        <v>0</v>
      </c>
      <c r="S155" s="207"/>
      <c r="T155" s="209">
        <f>SUM(T156:T180)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0" t="s">
        <v>79</v>
      </c>
      <c r="AT155" s="211" t="s">
        <v>71</v>
      </c>
      <c r="AU155" s="211" t="s">
        <v>81</v>
      </c>
      <c r="AY155" s="210" t="s">
        <v>338</v>
      </c>
      <c r="BK155" s="212">
        <f>SUM(BK156:BK180)</f>
        <v>0</v>
      </c>
    </row>
    <row r="156" s="2" customFormat="1" ht="66.75" customHeight="1">
      <c r="A156" s="39"/>
      <c r="B156" s="40"/>
      <c r="C156" s="215" t="s">
        <v>396</v>
      </c>
      <c r="D156" s="215" t="s">
        <v>342</v>
      </c>
      <c r="E156" s="216" t="s">
        <v>397</v>
      </c>
      <c r="F156" s="217" t="s">
        <v>398</v>
      </c>
      <c r="G156" s="218" t="s">
        <v>391</v>
      </c>
      <c r="H156" s="219">
        <v>6.5279999999999996</v>
      </c>
      <c r="I156" s="220"/>
      <c r="J156" s="221">
        <f>ROUND(I156*H156,2)</f>
        <v>0</v>
      </c>
      <c r="K156" s="217" t="s">
        <v>346</v>
      </c>
      <c r="L156" s="45"/>
      <c r="M156" s="222" t="s">
        <v>19</v>
      </c>
      <c r="N156" s="223" t="s">
        <v>43</v>
      </c>
      <c r="O156" s="85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26" t="s">
        <v>231</v>
      </c>
      <c r="AT156" s="226" t="s">
        <v>342</v>
      </c>
      <c r="AU156" s="226" t="s">
        <v>241</v>
      </c>
      <c r="AY156" s="18" t="s">
        <v>338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8" t="s">
        <v>79</v>
      </c>
      <c r="BK156" s="227">
        <f>ROUND(I156*H156,2)</f>
        <v>0</v>
      </c>
      <c r="BL156" s="18" t="s">
        <v>231</v>
      </c>
      <c r="BM156" s="226" t="s">
        <v>1188</v>
      </c>
    </row>
    <row r="157" s="2" customFormat="1">
      <c r="A157" s="39"/>
      <c r="B157" s="40"/>
      <c r="C157" s="41"/>
      <c r="D157" s="228" t="s">
        <v>348</v>
      </c>
      <c r="E157" s="41"/>
      <c r="F157" s="229" t="s">
        <v>400</v>
      </c>
      <c r="G157" s="41"/>
      <c r="H157" s="41"/>
      <c r="I157" s="230"/>
      <c r="J157" s="41"/>
      <c r="K157" s="41"/>
      <c r="L157" s="45"/>
      <c r="M157" s="231"/>
      <c r="N157" s="232"/>
      <c r="O157" s="85"/>
      <c r="P157" s="85"/>
      <c r="Q157" s="85"/>
      <c r="R157" s="85"/>
      <c r="S157" s="85"/>
      <c r="T157" s="86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348</v>
      </c>
      <c r="AU157" s="18" t="s">
        <v>241</v>
      </c>
    </row>
    <row r="158" s="2" customFormat="1">
      <c r="A158" s="39"/>
      <c r="B158" s="40"/>
      <c r="C158" s="41"/>
      <c r="D158" s="235" t="s">
        <v>401</v>
      </c>
      <c r="E158" s="41"/>
      <c r="F158" s="266" t="s">
        <v>402</v>
      </c>
      <c r="G158" s="41"/>
      <c r="H158" s="41"/>
      <c r="I158" s="230"/>
      <c r="J158" s="41"/>
      <c r="K158" s="41"/>
      <c r="L158" s="45"/>
      <c r="M158" s="231"/>
      <c r="N158" s="232"/>
      <c r="O158" s="85"/>
      <c r="P158" s="85"/>
      <c r="Q158" s="85"/>
      <c r="R158" s="85"/>
      <c r="S158" s="85"/>
      <c r="T158" s="86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401</v>
      </c>
      <c r="AU158" s="18" t="s">
        <v>241</v>
      </c>
    </row>
    <row r="159" s="13" customFormat="1">
      <c r="A159" s="13"/>
      <c r="B159" s="233"/>
      <c r="C159" s="234"/>
      <c r="D159" s="235" t="s">
        <v>350</v>
      </c>
      <c r="E159" s="236" t="s">
        <v>19</v>
      </c>
      <c r="F159" s="237" t="s">
        <v>403</v>
      </c>
      <c r="G159" s="234"/>
      <c r="H159" s="236" t="s">
        <v>19</v>
      </c>
      <c r="I159" s="238"/>
      <c r="J159" s="234"/>
      <c r="K159" s="234"/>
      <c r="L159" s="239"/>
      <c r="M159" s="240"/>
      <c r="N159" s="241"/>
      <c r="O159" s="241"/>
      <c r="P159" s="241"/>
      <c r="Q159" s="241"/>
      <c r="R159" s="241"/>
      <c r="S159" s="241"/>
      <c r="T159" s="24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3" t="s">
        <v>350</v>
      </c>
      <c r="AU159" s="243" t="s">
        <v>241</v>
      </c>
      <c r="AV159" s="13" t="s">
        <v>79</v>
      </c>
      <c r="AW159" s="13" t="s">
        <v>33</v>
      </c>
      <c r="AX159" s="13" t="s">
        <v>72</v>
      </c>
      <c r="AY159" s="243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289</v>
      </c>
      <c r="F160" s="247" t="s">
        <v>241</v>
      </c>
      <c r="G160" s="245"/>
      <c r="H160" s="248">
        <v>3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5" customFormat="1">
      <c r="A161" s="15"/>
      <c r="B161" s="255"/>
      <c r="C161" s="256"/>
      <c r="D161" s="235" t="s">
        <v>350</v>
      </c>
      <c r="E161" s="257" t="s">
        <v>19</v>
      </c>
      <c r="F161" s="258" t="s">
        <v>363</v>
      </c>
      <c r="G161" s="256"/>
      <c r="H161" s="259">
        <v>3</v>
      </c>
      <c r="I161" s="260"/>
      <c r="J161" s="256"/>
      <c r="K161" s="256"/>
      <c r="L161" s="261"/>
      <c r="M161" s="262"/>
      <c r="N161" s="263"/>
      <c r="O161" s="263"/>
      <c r="P161" s="263"/>
      <c r="Q161" s="263"/>
      <c r="R161" s="263"/>
      <c r="S161" s="263"/>
      <c r="T161" s="264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65" t="s">
        <v>350</v>
      </c>
      <c r="AU161" s="265" t="s">
        <v>241</v>
      </c>
      <c r="AV161" s="15" t="s">
        <v>231</v>
      </c>
      <c r="AW161" s="15" t="s">
        <v>33</v>
      </c>
      <c r="AX161" s="15" t="s">
        <v>72</v>
      </c>
      <c r="AY161" s="265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19</v>
      </c>
      <c r="F162" s="247" t="s">
        <v>404</v>
      </c>
      <c r="G162" s="245"/>
      <c r="H162" s="248">
        <v>6.5279999999999996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5" customFormat="1">
      <c r="A163" s="15"/>
      <c r="B163" s="255"/>
      <c r="C163" s="256"/>
      <c r="D163" s="235" t="s">
        <v>350</v>
      </c>
      <c r="E163" s="257" t="s">
        <v>291</v>
      </c>
      <c r="F163" s="258" t="s">
        <v>363</v>
      </c>
      <c r="G163" s="256"/>
      <c r="H163" s="259">
        <v>6.5279999999999996</v>
      </c>
      <c r="I163" s="260"/>
      <c r="J163" s="256"/>
      <c r="K163" s="256"/>
      <c r="L163" s="261"/>
      <c r="M163" s="262"/>
      <c r="N163" s="263"/>
      <c r="O163" s="263"/>
      <c r="P163" s="263"/>
      <c r="Q163" s="263"/>
      <c r="R163" s="263"/>
      <c r="S163" s="263"/>
      <c r="T163" s="264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5" t="s">
        <v>350</v>
      </c>
      <c r="AU163" s="265" t="s">
        <v>241</v>
      </c>
      <c r="AV163" s="15" t="s">
        <v>231</v>
      </c>
      <c r="AW163" s="15" t="s">
        <v>33</v>
      </c>
      <c r="AX163" s="15" t="s">
        <v>79</v>
      </c>
      <c r="AY163" s="265" t="s">
        <v>338</v>
      </c>
    </row>
    <row r="164" s="2" customFormat="1" ht="55.5" customHeight="1">
      <c r="A164" s="39"/>
      <c r="B164" s="40"/>
      <c r="C164" s="215" t="s">
        <v>405</v>
      </c>
      <c r="D164" s="215" t="s">
        <v>342</v>
      </c>
      <c r="E164" s="216" t="s">
        <v>406</v>
      </c>
      <c r="F164" s="217" t="s">
        <v>407</v>
      </c>
      <c r="G164" s="218" t="s">
        <v>391</v>
      </c>
      <c r="H164" s="219">
        <v>181.08500000000001</v>
      </c>
      <c r="I164" s="220"/>
      <c r="J164" s="221">
        <f>ROUND(I164*H164,2)</f>
        <v>0</v>
      </c>
      <c r="K164" s="217" t="s">
        <v>346</v>
      </c>
      <c r="L164" s="45"/>
      <c r="M164" s="222" t="s">
        <v>19</v>
      </c>
      <c r="N164" s="223" t="s">
        <v>43</v>
      </c>
      <c r="O164" s="85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26" t="s">
        <v>231</v>
      </c>
      <c r="AT164" s="226" t="s">
        <v>342</v>
      </c>
      <c r="AU164" s="226" t="s">
        <v>241</v>
      </c>
      <c r="AY164" s="18" t="s">
        <v>338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18" t="s">
        <v>79</v>
      </c>
      <c r="BK164" s="227">
        <f>ROUND(I164*H164,2)</f>
        <v>0</v>
      </c>
      <c r="BL164" s="18" t="s">
        <v>231</v>
      </c>
      <c r="BM164" s="226" t="s">
        <v>1189</v>
      </c>
    </row>
    <row r="165" s="2" customFormat="1">
      <c r="A165" s="39"/>
      <c r="B165" s="40"/>
      <c r="C165" s="41"/>
      <c r="D165" s="228" t="s">
        <v>348</v>
      </c>
      <c r="E165" s="41"/>
      <c r="F165" s="229" t="s">
        <v>409</v>
      </c>
      <c r="G165" s="41"/>
      <c r="H165" s="41"/>
      <c r="I165" s="230"/>
      <c r="J165" s="41"/>
      <c r="K165" s="41"/>
      <c r="L165" s="45"/>
      <c r="M165" s="231"/>
      <c r="N165" s="232"/>
      <c r="O165" s="85"/>
      <c r="P165" s="85"/>
      <c r="Q165" s="85"/>
      <c r="R165" s="85"/>
      <c r="S165" s="85"/>
      <c r="T165" s="86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348</v>
      </c>
      <c r="AU165" s="18" t="s">
        <v>241</v>
      </c>
    </row>
    <row r="166" s="13" customFormat="1">
      <c r="A166" s="13"/>
      <c r="B166" s="233"/>
      <c r="C166" s="234"/>
      <c r="D166" s="235" t="s">
        <v>350</v>
      </c>
      <c r="E166" s="236" t="s">
        <v>19</v>
      </c>
      <c r="F166" s="237" t="s">
        <v>410</v>
      </c>
      <c r="G166" s="234"/>
      <c r="H166" s="236" t="s">
        <v>19</v>
      </c>
      <c r="I166" s="238"/>
      <c r="J166" s="234"/>
      <c r="K166" s="234"/>
      <c r="L166" s="239"/>
      <c r="M166" s="240"/>
      <c r="N166" s="241"/>
      <c r="O166" s="241"/>
      <c r="P166" s="241"/>
      <c r="Q166" s="241"/>
      <c r="R166" s="241"/>
      <c r="S166" s="241"/>
      <c r="T166" s="24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3" t="s">
        <v>350</v>
      </c>
      <c r="AU166" s="243" t="s">
        <v>241</v>
      </c>
      <c r="AV166" s="13" t="s">
        <v>79</v>
      </c>
      <c r="AW166" s="13" t="s">
        <v>33</v>
      </c>
      <c r="AX166" s="13" t="s">
        <v>72</v>
      </c>
      <c r="AY166" s="243" t="s">
        <v>338</v>
      </c>
    </row>
    <row r="167" s="14" customFormat="1">
      <c r="A167" s="14"/>
      <c r="B167" s="244"/>
      <c r="C167" s="245"/>
      <c r="D167" s="235" t="s">
        <v>350</v>
      </c>
      <c r="E167" s="246" t="s">
        <v>263</v>
      </c>
      <c r="F167" s="247" t="s">
        <v>387</v>
      </c>
      <c r="G167" s="245"/>
      <c r="H167" s="248">
        <v>0.29999999999999999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350</v>
      </c>
      <c r="AU167" s="254" t="s">
        <v>241</v>
      </c>
      <c r="AV167" s="14" t="s">
        <v>81</v>
      </c>
      <c r="AW167" s="14" t="s">
        <v>33</v>
      </c>
      <c r="AX167" s="14" t="s">
        <v>72</v>
      </c>
      <c r="AY167" s="254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942</v>
      </c>
      <c r="F168" s="247" t="s">
        <v>974</v>
      </c>
      <c r="G168" s="245"/>
      <c r="H168" s="248">
        <v>0.5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3" customFormat="1">
      <c r="A169" s="13"/>
      <c r="B169" s="233"/>
      <c r="C169" s="234"/>
      <c r="D169" s="235" t="s">
        <v>350</v>
      </c>
      <c r="E169" s="236" t="s">
        <v>19</v>
      </c>
      <c r="F169" s="237" t="s">
        <v>411</v>
      </c>
      <c r="G169" s="234"/>
      <c r="H169" s="236" t="s">
        <v>19</v>
      </c>
      <c r="I169" s="238"/>
      <c r="J169" s="234"/>
      <c r="K169" s="234"/>
      <c r="L169" s="239"/>
      <c r="M169" s="240"/>
      <c r="N169" s="241"/>
      <c r="O169" s="241"/>
      <c r="P169" s="241"/>
      <c r="Q169" s="241"/>
      <c r="R169" s="241"/>
      <c r="S169" s="241"/>
      <c r="T169" s="24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3" t="s">
        <v>350</v>
      </c>
      <c r="AU169" s="243" t="s">
        <v>241</v>
      </c>
      <c r="AV169" s="13" t="s">
        <v>79</v>
      </c>
      <c r="AW169" s="13" t="s">
        <v>33</v>
      </c>
      <c r="AX169" s="13" t="s">
        <v>72</v>
      </c>
      <c r="AY169" s="243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267</v>
      </c>
      <c r="F170" s="247" t="s">
        <v>975</v>
      </c>
      <c r="G170" s="245"/>
      <c r="H170" s="248">
        <v>1.54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3" customFormat="1">
      <c r="A171" s="13"/>
      <c r="B171" s="233"/>
      <c r="C171" s="234"/>
      <c r="D171" s="235" t="s">
        <v>350</v>
      </c>
      <c r="E171" s="236" t="s">
        <v>19</v>
      </c>
      <c r="F171" s="237" t="s">
        <v>413</v>
      </c>
      <c r="G171" s="234"/>
      <c r="H171" s="236" t="s">
        <v>19</v>
      </c>
      <c r="I171" s="238"/>
      <c r="J171" s="234"/>
      <c r="K171" s="234"/>
      <c r="L171" s="239"/>
      <c r="M171" s="240"/>
      <c r="N171" s="241"/>
      <c r="O171" s="241"/>
      <c r="P171" s="241"/>
      <c r="Q171" s="241"/>
      <c r="R171" s="241"/>
      <c r="S171" s="241"/>
      <c r="T171" s="24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3" t="s">
        <v>350</v>
      </c>
      <c r="AU171" s="243" t="s">
        <v>241</v>
      </c>
      <c r="AV171" s="13" t="s">
        <v>79</v>
      </c>
      <c r="AW171" s="13" t="s">
        <v>33</v>
      </c>
      <c r="AX171" s="13" t="s">
        <v>72</v>
      </c>
      <c r="AY171" s="243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270</v>
      </c>
      <c r="F172" s="247" t="s">
        <v>1163</v>
      </c>
      <c r="G172" s="245"/>
      <c r="H172" s="248">
        <v>2.1760000000000002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3" customFormat="1">
      <c r="A173" s="13"/>
      <c r="B173" s="233"/>
      <c r="C173" s="234"/>
      <c r="D173" s="235" t="s">
        <v>350</v>
      </c>
      <c r="E173" s="236" t="s">
        <v>19</v>
      </c>
      <c r="F173" s="237" t="s">
        <v>415</v>
      </c>
      <c r="G173" s="234"/>
      <c r="H173" s="236" t="s">
        <v>19</v>
      </c>
      <c r="I173" s="238"/>
      <c r="J173" s="234"/>
      <c r="K173" s="234"/>
      <c r="L173" s="239"/>
      <c r="M173" s="240"/>
      <c r="N173" s="241"/>
      <c r="O173" s="241"/>
      <c r="P173" s="241"/>
      <c r="Q173" s="241"/>
      <c r="R173" s="241"/>
      <c r="S173" s="241"/>
      <c r="T173" s="24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3" t="s">
        <v>350</v>
      </c>
      <c r="AU173" s="243" t="s">
        <v>241</v>
      </c>
      <c r="AV173" s="13" t="s">
        <v>79</v>
      </c>
      <c r="AW173" s="13" t="s">
        <v>33</v>
      </c>
      <c r="AX173" s="13" t="s">
        <v>72</v>
      </c>
      <c r="AY173" s="243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269</v>
      </c>
      <c r="F174" s="247" t="s">
        <v>79</v>
      </c>
      <c r="G174" s="245"/>
      <c r="H174" s="248">
        <v>1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5" customFormat="1">
      <c r="A175" s="15"/>
      <c r="B175" s="255"/>
      <c r="C175" s="256"/>
      <c r="D175" s="235" t="s">
        <v>350</v>
      </c>
      <c r="E175" s="257" t="s">
        <v>19</v>
      </c>
      <c r="F175" s="258" t="s">
        <v>363</v>
      </c>
      <c r="G175" s="256"/>
      <c r="H175" s="259">
        <v>5.516</v>
      </c>
      <c r="I175" s="260"/>
      <c r="J175" s="256"/>
      <c r="K175" s="256"/>
      <c r="L175" s="261"/>
      <c r="M175" s="262"/>
      <c r="N175" s="263"/>
      <c r="O175" s="263"/>
      <c r="P175" s="263"/>
      <c r="Q175" s="263"/>
      <c r="R175" s="263"/>
      <c r="S175" s="263"/>
      <c r="T175" s="264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5" t="s">
        <v>350</v>
      </c>
      <c r="AU175" s="265" t="s">
        <v>241</v>
      </c>
      <c r="AV175" s="15" t="s">
        <v>231</v>
      </c>
      <c r="AW175" s="15" t="s">
        <v>33</v>
      </c>
      <c r="AX175" s="15" t="s">
        <v>72</v>
      </c>
      <c r="AY175" s="265" t="s">
        <v>338</v>
      </c>
    </row>
    <row r="176" s="14" customFormat="1">
      <c r="A176" s="14"/>
      <c r="B176" s="244"/>
      <c r="C176" s="245"/>
      <c r="D176" s="235" t="s">
        <v>350</v>
      </c>
      <c r="E176" s="246" t="s">
        <v>19</v>
      </c>
      <c r="F176" s="247" t="s">
        <v>418</v>
      </c>
      <c r="G176" s="245"/>
      <c r="H176" s="248">
        <v>20.911000000000001</v>
      </c>
      <c r="I176" s="249"/>
      <c r="J176" s="245"/>
      <c r="K176" s="245"/>
      <c r="L176" s="250"/>
      <c r="M176" s="251"/>
      <c r="N176" s="252"/>
      <c r="O176" s="252"/>
      <c r="P176" s="252"/>
      <c r="Q176" s="252"/>
      <c r="R176" s="252"/>
      <c r="S176" s="252"/>
      <c r="T176" s="253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4" t="s">
        <v>350</v>
      </c>
      <c r="AU176" s="254" t="s">
        <v>241</v>
      </c>
      <c r="AV176" s="14" t="s">
        <v>81</v>
      </c>
      <c r="AW176" s="14" t="s">
        <v>33</v>
      </c>
      <c r="AX176" s="14" t="s">
        <v>72</v>
      </c>
      <c r="AY176" s="254" t="s">
        <v>338</v>
      </c>
    </row>
    <row r="177" s="14" customFormat="1">
      <c r="A177" s="14"/>
      <c r="B177" s="244"/>
      <c r="C177" s="245"/>
      <c r="D177" s="235" t="s">
        <v>350</v>
      </c>
      <c r="E177" s="246" t="s">
        <v>19</v>
      </c>
      <c r="F177" s="247" t="s">
        <v>419</v>
      </c>
      <c r="G177" s="245"/>
      <c r="H177" s="248">
        <v>0</v>
      </c>
      <c r="I177" s="249"/>
      <c r="J177" s="245"/>
      <c r="K177" s="245"/>
      <c r="L177" s="250"/>
      <c r="M177" s="251"/>
      <c r="N177" s="252"/>
      <c r="O177" s="252"/>
      <c r="P177" s="252"/>
      <c r="Q177" s="252"/>
      <c r="R177" s="252"/>
      <c r="S177" s="252"/>
      <c r="T177" s="25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4" t="s">
        <v>350</v>
      </c>
      <c r="AU177" s="254" t="s">
        <v>241</v>
      </c>
      <c r="AV177" s="14" t="s">
        <v>81</v>
      </c>
      <c r="AW177" s="14" t="s">
        <v>33</v>
      </c>
      <c r="AX177" s="14" t="s">
        <v>72</v>
      </c>
      <c r="AY177" s="254" t="s">
        <v>338</v>
      </c>
    </row>
    <row r="178" s="14" customFormat="1">
      <c r="A178" s="14"/>
      <c r="B178" s="244"/>
      <c r="C178" s="245"/>
      <c r="D178" s="235" t="s">
        <v>350</v>
      </c>
      <c r="E178" s="246" t="s">
        <v>19</v>
      </c>
      <c r="F178" s="247" t="s">
        <v>420</v>
      </c>
      <c r="G178" s="245"/>
      <c r="H178" s="248">
        <v>160.17400000000001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350</v>
      </c>
      <c r="AU178" s="254" t="s">
        <v>241</v>
      </c>
      <c r="AV178" s="14" t="s">
        <v>81</v>
      </c>
      <c r="AW178" s="14" t="s">
        <v>33</v>
      </c>
      <c r="AX178" s="14" t="s">
        <v>72</v>
      </c>
      <c r="AY178" s="254" t="s">
        <v>338</v>
      </c>
    </row>
    <row r="179" s="14" customFormat="1">
      <c r="A179" s="14"/>
      <c r="B179" s="244"/>
      <c r="C179" s="245"/>
      <c r="D179" s="235" t="s">
        <v>350</v>
      </c>
      <c r="E179" s="246" t="s">
        <v>19</v>
      </c>
      <c r="F179" s="247" t="s">
        <v>421</v>
      </c>
      <c r="G179" s="245"/>
      <c r="H179" s="248">
        <v>0</v>
      </c>
      <c r="I179" s="249"/>
      <c r="J179" s="245"/>
      <c r="K179" s="245"/>
      <c r="L179" s="250"/>
      <c r="M179" s="251"/>
      <c r="N179" s="252"/>
      <c r="O179" s="252"/>
      <c r="P179" s="252"/>
      <c r="Q179" s="252"/>
      <c r="R179" s="252"/>
      <c r="S179" s="252"/>
      <c r="T179" s="253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4" t="s">
        <v>350</v>
      </c>
      <c r="AU179" s="254" t="s">
        <v>241</v>
      </c>
      <c r="AV179" s="14" t="s">
        <v>81</v>
      </c>
      <c r="AW179" s="14" t="s">
        <v>33</v>
      </c>
      <c r="AX179" s="14" t="s">
        <v>72</v>
      </c>
      <c r="AY179" s="254" t="s">
        <v>338</v>
      </c>
    </row>
    <row r="180" s="15" customFormat="1">
      <c r="A180" s="15"/>
      <c r="B180" s="255"/>
      <c r="C180" s="256"/>
      <c r="D180" s="235" t="s">
        <v>350</v>
      </c>
      <c r="E180" s="257" t="s">
        <v>223</v>
      </c>
      <c r="F180" s="258" t="s">
        <v>363</v>
      </c>
      <c r="G180" s="256"/>
      <c r="H180" s="259">
        <v>181.08500000000001</v>
      </c>
      <c r="I180" s="260"/>
      <c r="J180" s="256"/>
      <c r="K180" s="256"/>
      <c r="L180" s="261"/>
      <c r="M180" s="262"/>
      <c r="N180" s="263"/>
      <c r="O180" s="263"/>
      <c r="P180" s="263"/>
      <c r="Q180" s="263"/>
      <c r="R180" s="263"/>
      <c r="S180" s="263"/>
      <c r="T180" s="264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65" t="s">
        <v>350</v>
      </c>
      <c r="AU180" s="265" t="s">
        <v>241</v>
      </c>
      <c r="AV180" s="15" t="s">
        <v>231</v>
      </c>
      <c r="AW180" s="15" t="s">
        <v>33</v>
      </c>
      <c r="AX180" s="15" t="s">
        <v>79</v>
      </c>
      <c r="AY180" s="265" t="s">
        <v>338</v>
      </c>
    </row>
    <row r="181" s="12" customFormat="1" ht="20.88" customHeight="1">
      <c r="A181" s="12"/>
      <c r="B181" s="199"/>
      <c r="C181" s="200"/>
      <c r="D181" s="201" t="s">
        <v>71</v>
      </c>
      <c r="E181" s="213" t="s">
        <v>423</v>
      </c>
      <c r="F181" s="213" t="s">
        <v>424</v>
      </c>
      <c r="G181" s="200"/>
      <c r="H181" s="200"/>
      <c r="I181" s="203"/>
      <c r="J181" s="214">
        <f>BK181</f>
        <v>0</v>
      </c>
      <c r="K181" s="200"/>
      <c r="L181" s="205"/>
      <c r="M181" s="206"/>
      <c r="N181" s="207"/>
      <c r="O181" s="207"/>
      <c r="P181" s="208">
        <f>SUM(P182:P192)</f>
        <v>0</v>
      </c>
      <c r="Q181" s="207"/>
      <c r="R181" s="208">
        <f>SUM(R182:R192)</f>
        <v>0.22829215</v>
      </c>
      <c r="S181" s="207"/>
      <c r="T181" s="209">
        <f>SUM(T182:T192)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10" t="s">
        <v>79</v>
      </c>
      <c r="AT181" s="211" t="s">
        <v>71</v>
      </c>
      <c r="AU181" s="211" t="s">
        <v>81</v>
      </c>
      <c r="AY181" s="210" t="s">
        <v>338</v>
      </c>
      <c r="BK181" s="212">
        <f>SUM(BK182:BK192)</f>
        <v>0</v>
      </c>
    </row>
    <row r="182" s="2" customFormat="1" ht="37.8" customHeight="1">
      <c r="A182" s="39"/>
      <c r="B182" s="40"/>
      <c r="C182" s="215" t="s">
        <v>252</v>
      </c>
      <c r="D182" s="215" t="s">
        <v>342</v>
      </c>
      <c r="E182" s="216" t="s">
        <v>425</v>
      </c>
      <c r="F182" s="217" t="s">
        <v>426</v>
      </c>
      <c r="G182" s="218" t="s">
        <v>345</v>
      </c>
      <c r="H182" s="219">
        <v>268.57900000000001</v>
      </c>
      <c r="I182" s="220"/>
      <c r="J182" s="221">
        <f>ROUND(I182*H182,2)</f>
        <v>0</v>
      </c>
      <c r="K182" s="217" t="s">
        <v>346</v>
      </c>
      <c r="L182" s="45"/>
      <c r="M182" s="222" t="s">
        <v>19</v>
      </c>
      <c r="N182" s="223" t="s">
        <v>43</v>
      </c>
      <c r="O182" s="85"/>
      <c r="P182" s="224">
        <f>O182*H182</f>
        <v>0</v>
      </c>
      <c r="Q182" s="224">
        <v>0.00084999999999999995</v>
      </c>
      <c r="R182" s="224">
        <f>Q182*H182</f>
        <v>0.22829215</v>
      </c>
      <c r="S182" s="224">
        <v>0</v>
      </c>
      <c r="T182" s="225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26" t="s">
        <v>231</v>
      </c>
      <c r="AT182" s="226" t="s">
        <v>342</v>
      </c>
      <c r="AU182" s="226" t="s">
        <v>241</v>
      </c>
      <c r="AY182" s="18" t="s">
        <v>338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18" t="s">
        <v>79</v>
      </c>
      <c r="BK182" s="227">
        <f>ROUND(I182*H182,2)</f>
        <v>0</v>
      </c>
      <c r="BL182" s="18" t="s">
        <v>231</v>
      </c>
      <c r="BM182" s="226" t="s">
        <v>1190</v>
      </c>
    </row>
    <row r="183" s="2" customFormat="1">
      <c r="A183" s="39"/>
      <c r="B183" s="40"/>
      <c r="C183" s="41"/>
      <c r="D183" s="228" t="s">
        <v>348</v>
      </c>
      <c r="E183" s="41"/>
      <c r="F183" s="229" t="s">
        <v>428</v>
      </c>
      <c r="G183" s="41"/>
      <c r="H183" s="41"/>
      <c r="I183" s="230"/>
      <c r="J183" s="41"/>
      <c r="K183" s="41"/>
      <c r="L183" s="45"/>
      <c r="M183" s="231"/>
      <c r="N183" s="232"/>
      <c r="O183" s="85"/>
      <c r="P183" s="85"/>
      <c r="Q183" s="85"/>
      <c r="R183" s="85"/>
      <c r="S183" s="85"/>
      <c r="T183" s="86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348</v>
      </c>
      <c r="AU183" s="18" t="s">
        <v>241</v>
      </c>
    </row>
    <row r="184" s="14" customFormat="1">
      <c r="A184" s="14"/>
      <c r="B184" s="244"/>
      <c r="C184" s="245"/>
      <c r="D184" s="235" t="s">
        <v>350</v>
      </c>
      <c r="E184" s="246" t="s">
        <v>19</v>
      </c>
      <c r="F184" s="247" t="s">
        <v>429</v>
      </c>
      <c r="G184" s="245"/>
      <c r="H184" s="248">
        <v>268.57900000000001</v>
      </c>
      <c r="I184" s="249"/>
      <c r="J184" s="245"/>
      <c r="K184" s="245"/>
      <c r="L184" s="250"/>
      <c r="M184" s="251"/>
      <c r="N184" s="252"/>
      <c r="O184" s="252"/>
      <c r="P184" s="252"/>
      <c r="Q184" s="252"/>
      <c r="R184" s="252"/>
      <c r="S184" s="252"/>
      <c r="T184" s="253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4" t="s">
        <v>350</v>
      </c>
      <c r="AU184" s="254" t="s">
        <v>241</v>
      </c>
      <c r="AV184" s="14" t="s">
        <v>81</v>
      </c>
      <c r="AW184" s="14" t="s">
        <v>33</v>
      </c>
      <c r="AX184" s="14" t="s">
        <v>72</v>
      </c>
      <c r="AY184" s="254" t="s">
        <v>338</v>
      </c>
    </row>
    <row r="185" s="15" customFormat="1">
      <c r="A185" s="15"/>
      <c r="B185" s="255"/>
      <c r="C185" s="256"/>
      <c r="D185" s="235" t="s">
        <v>350</v>
      </c>
      <c r="E185" s="257" t="s">
        <v>296</v>
      </c>
      <c r="F185" s="258" t="s">
        <v>363</v>
      </c>
      <c r="G185" s="256"/>
      <c r="H185" s="259">
        <v>268.57900000000001</v>
      </c>
      <c r="I185" s="260"/>
      <c r="J185" s="256"/>
      <c r="K185" s="256"/>
      <c r="L185" s="261"/>
      <c r="M185" s="262"/>
      <c r="N185" s="263"/>
      <c r="O185" s="263"/>
      <c r="P185" s="263"/>
      <c r="Q185" s="263"/>
      <c r="R185" s="263"/>
      <c r="S185" s="263"/>
      <c r="T185" s="264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65" t="s">
        <v>350</v>
      </c>
      <c r="AU185" s="265" t="s">
        <v>241</v>
      </c>
      <c r="AV185" s="15" t="s">
        <v>231</v>
      </c>
      <c r="AW185" s="15" t="s">
        <v>33</v>
      </c>
      <c r="AX185" s="15" t="s">
        <v>79</v>
      </c>
      <c r="AY185" s="265" t="s">
        <v>338</v>
      </c>
    </row>
    <row r="186" s="2" customFormat="1" ht="44.25" customHeight="1">
      <c r="A186" s="39"/>
      <c r="B186" s="40"/>
      <c r="C186" s="215" t="s">
        <v>430</v>
      </c>
      <c r="D186" s="215" t="s">
        <v>342</v>
      </c>
      <c r="E186" s="216" t="s">
        <v>431</v>
      </c>
      <c r="F186" s="217" t="s">
        <v>432</v>
      </c>
      <c r="G186" s="218" t="s">
        <v>345</v>
      </c>
      <c r="H186" s="219">
        <v>268.57900000000001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1191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434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296</v>
      </c>
      <c r="G188" s="245"/>
      <c r="H188" s="248">
        <v>268.57900000000001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79</v>
      </c>
      <c r="AY188" s="254" t="s">
        <v>338</v>
      </c>
    </row>
    <row r="189" s="2" customFormat="1" ht="24.15" customHeight="1">
      <c r="A189" s="39"/>
      <c r="B189" s="40"/>
      <c r="C189" s="215" t="s">
        <v>340</v>
      </c>
      <c r="D189" s="215" t="s">
        <v>342</v>
      </c>
      <c r="E189" s="216" t="s">
        <v>435</v>
      </c>
      <c r="F189" s="217" t="s">
        <v>436</v>
      </c>
      <c r="G189" s="218" t="s">
        <v>391</v>
      </c>
      <c r="H189" s="219">
        <v>206.80600000000001</v>
      </c>
      <c r="I189" s="220"/>
      <c r="J189" s="221">
        <f>ROUND(I189*H189,2)</f>
        <v>0</v>
      </c>
      <c r="K189" s="217" t="s">
        <v>346</v>
      </c>
      <c r="L189" s="45"/>
      <c r="M189" s="222" t="s">
        <v>19</v>
      </c>
      <c r="N189" s="223" t="s">
        <v>43</v>
      </c>
      <c r="O189" s="85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26" t="s">
        <v>231</v>
      </c>
      <c r="AT189" s="226" t="s">
        <v>342</v>
      </c>
      <c r="AU189" s="226" t="s">
        <v>241</v>
      </c>
      <c r="AY189" s="18" t="s">
        <v>338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8" t="s">
        <v>79</v>
      </c>
      <c r="BK189" s="227">
        <f>ROUND(I189*H189,2)</f>
        <v>0</v>
      </c>
      <c r="BL189" s="18" t="s">
        <v>231</v>
      </c>
      <c r="BM189" s="226" t="s">
        <v>1192</v>
      </c>
    </row>
    <row r="190" s="2" customFormat="1">
      <c r="A190" s="39"/>
      <c r="B190" s="40"/>
      <c r="C190" s="41"/>
      <c r="D190" s="228" t="s">
        <v>348</v>
      </c>
      <c r="E190" s="41"/>
      <c r="F190" s="229" t="s">
        <v>438</v>
      </c>
      <c r="G190" s="41"/>
      <c r="H190" s="41"/>
      <c r="I190" s="230"/>
      <c r="J190" s="41"/>
      <c r="K190" s="41"/>
      <c r="L190" s="45"/>
      <c r="M190" s="231"/>
      <c r="N190" s="232"/>
      <c r="O190" s="85"/>
      <c r="P190" s="85"/>
      <c r="Q190" s="85"/>
      <c r="R190" s="85"/>
      <c r="S190" s="85"/>
      <c r="T190" s="86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348</v>
      </c>
      <c r="AU190" s="18" t="s">
        <v>241</v>
      </c>
    </row>
    <row r="191" s="14" customFormat="1">
      <c r="A191" s="14"/>
      <c r="B191" s="244"/>
      <c r="C191" s="245"/>
      <c r="D191" s="235" t="s">
        <v>350</v>
      </c>
      <c r="E191" s="246" t="s">
        <v>19</v>
      </c>
      <c r="F191" s="247" t="s">
        <v>439</v>
      </c>
      <c r="G191" s="245"/>
      <c r="H191" s="248">
        <v>206.80600000000001</v>
      </c>
      <c r="I191" s="249"/>
      <c r="J191" s="245"/>
      <c r="K191" s="245"/>
      <c r="L191" s="250"/>
      <c r="M191" s="251"/>
      <c r="N191" s="252"/>
      <c r="O191" s="252"/>
      <c r="P191" s="252"/>
      <c r="Q191" s="252"/>
      <c r="R191" s="252"/>
      <c r="S191" s="252"/>
      <c r="T191" s="25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4" t="s">
        <v>350</v>
      </c>
      <c r="AU191" s="254" t="s">
        <v>241</v>
      </c>
      <c r="AV191" s="14" t="s">
        <v>81</v>
      </c>
      <c r="AW191" s="14" t="s">
        <v>33</v>
      </c>
      <c r="AX191" s="14" t="s">
        <v>72</v>
      </c>
      <c r="AY191" s="254" t="s">
        <v>338</v>
      </c>
    </row>
    <row r="192" s="15" customFormat="1">
      <c r="A192" s="15"/>
      <c r="B192" s="255"/>
      <c r="C192" s="256"/>
      <c r="D192" s="235" t="s">
        <v>350</v>
      </c>
      <c r="E192" s="257" t="s">
        <v>19</v>
      </c>
      <c r="F192" s="258" t="s">
        <v>363</v>
      </c>
      <c r="G192" s="256"/>
      <c r="H192" s="259">
        <v>206.80600000000001</v>
      </c>
      <c r="I192" s="260"/>
      <c r="J192" s="256"/>
      <c r="K192" s="256"/>
      <c r="L192" s="261"/>
      <c r="M192" s="262"/>
      <c r="N192" s="263"/>
      <c r="O192" s="263"/>
      <c r="P192" s="263"/>
      <c r="Q192" s="263"/>
      <c r="R192" s="263"/>
      <c r="S192" s="263"/>
      <c r="T192" s="264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5" t="s">
        <v>350</v>
      </c>
      <c r="AU192" s="265" t="s">
        <v>241</v>
      </c>
      <c r="AV192" s="15" t="s">
        <v>231</v>
      </c>
      <c r="AW192" s="15" t="s">
        <v>33</v>
      </c>
      <c r="AX192" s="15" t="s">
        <v>79</v>
      </c>
      <c r="AY192" s="265" t="s">
        <v>338</v>
      </c>
    </row>
    <row r="193" s="12" customFormat="1" ht="20.88" customHeight="1">
      <c r="A193" s="12"/>
      <c r="B193" s="199"/>
      <c r="C193" s="200"/>
      <c r="D193" s="201" t="s">
        <v>71</v>
      </c>
      <c r="E193" s="213" t="s">
        <v>440</v>
      </c>
      <c r="F193" s="213" t="s">
        <v>441</v>
      </c>
      <c r="G193" s="200"/>
      <c r="H193" s="200"/>
      <c r="I193" s="203"/>
      <c r="J193" s="214">
        <f>BK193</f>
        <v>0</v>
      </c>
      <c r="K193" s="200"/>
      <c r="L193" s="205"/>
      <c r="M193" s="206"/>
      <c r="N193" s="207"/>
      <c r="O193" s="207"/>
      <c r="P193" s="208">
        <f>SUM(P194:P211)</f>
        <v>0</v>
      </c>
      <c r="Q193" s="207"/>
      <c r="R193" s="208">
        <f>SUM(R194:R211)</f>
        <v>0</v>
      </c>
      <c r="S193" s="207"/>
      <c r="T193" s="209">
        <f>SUM(T194:T211)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10" t="s">
        <v>79</v>
      </c>
      <c r="AT193" s="211" t="s">
        <v>71</v>
      </c>
      <c r="AU193" s="211" t="s">
        <v>81</v>
      </c>
      <c r="AY193" s="210" t="s">
        <v>338</v>
      </c>
      <c r="BK193" s="212">
        <f>SUM(BK194:BK211)</f>
        <v>0</v>
      </c>
    </row>
    <row r="194" s="2" customFormat="1" ht="62.7" customHeight="1">
      <c r="A194" s="39"/>
      <c r="B194" s="40"/>
      <c r="C194" s="215" t="s">
        <v>8</v>
      </c>
      <c r="D194" s="215" t="s">
        <v>342</v>
      </c>
      <c r="E194" s="216" t="s">
        <v>442</v>
      </c>
      <c r="F194" s="217" t="s">
        <v>443</v>
      </c>
      <c r="G194" s="218" t="s">
        <v>391</v>
      </c>
      <c r="H194" s="219">
        <v>220.928</v>
      </c>
      <c r="I194" s="220"/>
      <c r="J194" s="221">
        <f>ROUND(I194*H194,2)</f>
        <v>0</v>
      </c>
      <c r="K194" s="217" t="s">
        <v>346</v>
      </c>
      <c r="L194" s="45"/>
      <c r="M194" s="222" t="s">
        <v>19</v>
      </c>
      <c r="N194" s="223" t="s">
        <v>43</v>
      </c>
      <c r="O194" s="85"/>
      <c r="P194" s="224">
        <f>O194*H194</f>
        <v>0</v>
      </c>
      <c r="Q194" s="224">
        <v>0</v>
      </c>
      <c r="R194" s="224">
        <f>Q194*H194</f>
        <v>0</v>
      </c>
      <c r="S194" s="224">
        <v>0</v>
      </c>
      <c r="T194" s="225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26" t="s">
        <v>231</v>
      </c>
      <c r="AT194" s="226" t="s">
        <v>342</v>
      </c>
      <c r="AU194" s="226" t="s">
        <v>241</v>
      </c>
      <c r="AY194" s="18" t="s">
        <v>338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18" t="s">
        <v>79</v>
      </c>
      <c r="BK194" s="227">
        <f>ROUND(I194*H194,2)</f>
        <v>0</v>
      </c>
      <c r="BL194" s="18" t="s">
        <v>231</v>
      </c>
      <c r="BM194" s="226" t="s">
        <v>1193</v>
      </c>
    </row>
    <row r="195" s="2" customFormat="1">
      <c r="A195" s="39"/>
      <c r="B195" s="40"/>
      <c r="C195" s="41"/>
      <c r="D195" s="228" t="s">
        <v>348</v>
      </c>
      <c r="E195" s="41"/>
      <c r="F195" s="229" t="s">
        <v>445</v>
      </c>
      <c r="G195" s="41"/>
      <c r="H195" s="41"/>
      <c r="I195" s="230"/>
      <c r="J195" s="41"/>
      <c r="K195" s="41"/>
      <c r="L195" s="45"/>
      <c r="M195" s="231"/>
      <c r="N195" s="232"/>
      <c r="O195" s="85"/>
      <c r="P195" s="85"/>
      <c r="Q195" s="85"/>
      <c r="R195" s="85"/>
      <c r="S195" s="85"/>
      <c r="T195" s="86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348</v>
      </c>
      <c r="AU195" s="18" t="s">
        <v>241</v>
      </c>
    </row>
    <row r="196" s="2" customFormat="1">
      <c r="A196" s="39"/>
      <c r="B196" s="40"/>
      <c r="C196" s="41"/>
      <c r="D196" s="235" t="s">
        <v>401</v>
      </c>
      <c r="E196" s="41"/>
      <c r="F196" s="266" t="s">
        <v>446</v>
      </c>
      <c r="G196" s="41"/>
      <c r="H196" s="41"/>
      <c r="I196" s="230"/>
      <c r="J196" s="41"/>
      <c r="K196" s="41"/>
      <c r="L196" s="45"/>
      <c r="M196" s="231"/>
      <c r="N196" s="232"/>
      <c r="O196" s="85"/>
      <c r="P196" s="85"/>
      <c r="Q196" s="85"/>
      <c r="R196" s="85"/>
      <c r="S196" s="85"/>
      <c r="T196" s="86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401</v>
      </c>
      <c r="AU196" s="18" t="s">
        <v>241</v>
      </c>
    </row>
    <row r="197" s="14" customFormat="1">
      <c r="A197" s="14"/>
      <c r="B197" s="244"/>
      <c r="C197" s="245"/>
      <c r="D197" s="235" t="s">
        <v>350</v>
      </c>
      <c r="E197" s="246" t="s">
        <v>19</v>
      </c>
      <c r="F197" s="247" t="s">
        <v>225</v>
      </c>
      <c r="G197" s="245"/>
      <c r="H197" s="248">
        <v>110.464</v>
      </c>
      <c r="I197" s="249"/>
      <c r="J197" s="245"/>
      <c r="K197" s="245"/>
      <c r="L197" s="250"/>
      <c r="M197" s="251"/>
      <c r="N197" s="252"/>
      <c r="O197" s="252"/>
      <c r="P197" s="252"/>
      <c r="Q197" s="252"/>
      <c r="R197" s="252"/>
      <c r="S197" s="252"/>
      <c r="T197" s="253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4" t="s">
        <v>350</v>
      </c>
      <c r="AU197" s="254" t="s">
        <v>241</v>
      </c>
      <c r="AV197" s="14" t="s">
        <v>81</v>
      </c>
      <c r="AW197" s="14" t="s">
        <v>33</v>
      </c>
      <c r="AX197" s="14" t="s">
        <v>72</v>
      </c>
      <c r="AY197" s="254" t="s">
        <v>338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1194</v>
      </c>
      <c r="G198" s="245"/>
      <c r="H198" s="248">
        <v>220.928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79</v>
      </c>
      <c r="AY198" s="254" t="s">
        <v>338</v>
      </c>
    </row>
    <row r="199" s="2" customFormat="1" ht="62.7" customHeight="1">
      <c r="A199" s="39"/>
      <c r="B199" s="40"/>
      <c r="C199" s="215" t="s">
        <v>394</v>
      </c>
      <c r="D199" s="215" t="s">
        <v>342</v>
      </c>
      <c r="E199" s="216" t="s">
        <v>448</v>
      </c>
      <c r="F199" s="217" t="s">
        <v>449</v>
      </c>
      <c r="G199" s="218" t="s">
        <v>391</v>
      </c>
      <c r="H199" s="219">
        <v>70.620999999999995</v>
      </c>
      <c r="I199" s="220"/>
      <c r="J199" s="221">
        <f>ROUND(I199*H199,2)</f>
        <v>0</v>
      </c>
      <c r="K199" s="217" t="s">
        <v>346</v>
      </c>
      <c r="L199" s="45"/>
      <c r="M199" s="222" t="s">
        <v>19</v>
      </c>
      <c r="N199" s="223" t="s">
        <v>43</v>
      </c>
      <c r="O199" s="85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26" t="s">
        <v>231</v>
      </c>
      <c r="AT199" s="226" t="s">
        <v>342</v>
      </c>
      <c r="AU199" s="226" t="s">
        <v>241</v>
      </c>
      <c r="AY199" s="18" t="s">
        <v>338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8" t="s">
        <v>79</v>
      </c>
      <c r="BK199" s="227">
        <f>ROUND(I199*H199,2)</f>
        <v>0</v>
      </c>
      <c r="BL199" s="18" t="s">
        <v>231</v>
      </c>
      <c r="BM199" s="226" t="s">
        <v>1195</v>
      </c>
    </row>
    <row r="200" s="2" customFormat="1">
      <c r="A200" s="39"/>
      <c r="B200" s="40"/>
      <c r="C200" s="41"/>
      <c r="D200" s="228" t="s">
        <v>348</v>
      </c>
      <c r="E200" s="41"/>
      <c r="F200" s="229" t="s">
        <v>451</v>
      </c>
      <c r="G200" s="41"/>
      <c r="H200" s="41"/>
      <c r="I200" s="230"/>
      <c r="J200" s="41"/>
      <c r="K200" s="41"/>
      <c r="L200" s="45"/>
      <c r="M200" s="231"/>
      <c r="N200" s="232"/>
      <c r="O200" s="85"/>
      <c r="P200" s="85"/>
      <c r="Q200" s="85"/>
      <c r="R200" s="85"/>
      <c r="S200" s="85"/>
      <c r="T200" s="86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348</v>
      </c>
      <c r="AU200" s="18" t="s">
        <v>241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216</v>
      </c>
      <c r="G201" s="245"/>
      <c r="H201" s="248">
        <v>24.149999999999999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221</v>
      </c>
      <c r="G202" s="245"/>
      <c r="H202" s="248">
        <v>38.015999999999998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4" customFormat="1">
      <c r="A203" s="14"/>
      <c r="B203" s="244"/>
      <c r="C203" s="245"/>
      <c r="D203" s="235" t="s">
        <v>350</v>
      </c>
      <c r="E203" s="246" t="s">
        <v>19</v>
      </c>
      <c r="F203" s="247" t="s">
        <v>452</v>
      </c>
      <c r="G203" s="245"/>
      <c r="H203" s="248">
        <v>4.3620000000000001</v>
      </c>
      <c r="I203" s="249"/>
      <c r="J203" s="245"/>
      <c r="K203" s="245"/>
      <c r="L203" s="250"/>
      <c r="M203" s="251"/>
      <c r="N203" s="252"/>
      <c r="O203" s="252"/>
      <c r="P203" s="252"/>
      <c r="Q203" s="252"/>
      <c r="R203" s="252"/>
      <c r="S203" s="252"/>
      <c r="T203" s="253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4" t="s">
        <v>350</v>
      </c>
      <c r="AU203" s="254" t="s">
        <v>241</v>
      </c>
      <c r="AV203" s="14" t="s">
        <v>81</v>
      </c>
      <c r="AW203" s="14" t="s">
        <v>33</v>
      </c>
      <c r="AX203" s="14" t="s">
        <v>72</v>
      </c>
      <c r="AY203" s="254" t="s">
        <v>338</v>
      </c>
    </row>
    <row r="204" s="14" customFormat="1">
      <c r="A204" s="14"/>
      <c r="B204" s="244"/>
      <c r="C204" s="245"/>
      <c r="D204" s="235" t="s">
        <v>350</v>
      </c>
      <c r="E204" s="246" t="s">
        <v>19</v>
      </c>
      <c r="F204" s="247" t="s">
        <v>453</v>
      </c>
      <c r="G204" s="245"/>
      <c r="H204" s="248">
        <v>3.4180000000000001</v>
      </c>
      <c r="I204" s="249"/>
      <c r="J204" s="245"/>
      <c r="K204" s="245"/>
      <c r="L204" s="250"/>
      <c r="M204" s="251"/>
      <c r="N204" s="252"/>
      <c r="O204" s="252"/>
      <c r="P204" s="252"/>
      <c r="Q204" s="252"/>
      <c r="R204" s="252"/>
      <c r="S204" s="252"/>
      <c r="T204" s="253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4" t="s">
        <v>350</v>
      </c>
      <c r="AU204" s="254" t="s">
        <v>241</v>
      </c>
      <c r="AV204" s="14" t="s">
        <v>81</v>
      </c>
      <c r="AW204" s="14" t="s">
        <v>33</v>
      </c>
      <c r="AX204" s="14" t="s">
        <v>72</v>
      </c>
      <c r="AY204" s="254" t="s">
        <v>338</v>
      </c>
    </row>
    <row r="205" s="14" customFormat="1">
      <c r="A205" s="14"/>
      <c r="B205" s="244"/>
      <c r="C205" s="245"/>
      <c r="D205" s="235" t="s">
        <v>350</v>
      </c>
      <c r="E205" s="246" t="s">
        <v>19</v>
      </c>
      <c r="F205" s="247" t="s">
        <v>248</v>
      </c>
      <c r="G205" s="245"/>
      <c r="H205" s="248">
        <v>0.67500000000000004</v>
      </c>
      <c r="I205" s="249"/>
      <c r="J205" s="245"/>
      <c r="K205" s="245"/>
      <c r="L205" s="250"/>
      <c r="M205" s="251"/>
      <c r="N205" s="252"/>
      <c r="O205" s="252"/>
      <c r="P205" s="252"/>
      <c r="Q205" s="252"/>
      <c r="R205" s="252"/>
      <c r="S205" s="252"/>
      <c r="T205" s="253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4" t="s">
        <v>350</v>
      </c>
      <c r="AU205" s="254" t="s">
        <v>241</v>
      </c>
      <c r="AV205" s="14" t="s">
        <v>81</v>
      </c>
      <c r="AW205" s="14" t="s">
        <v>33</v>
      </c>
      <c r="AX205" s="14" t="s">
        <v>72</v>
      </c>
      <c r="AY205" s="254" t="s">
        <v>338</v>
      </c>
    </row>
    <row r="206" s="15" customFormat="1">
      <c r="A206" s="15"/>
      <c r="B206" s="255"/>
      <c r="C206" s="256"/>
      <c r="D206" s="235" t="s">
        <v>350</v>
      </c>
      <c r="E206" s="257" t="s">
        <v>218</v>
      </c>
      <c r="F206" s="258" t="s">
        <v>363</v>
      </c>
      <c r="G206" s="256"/>
      <c r="H206" s="259">
        <v>70.620999999999995</v>
      </c>
      <c r="I206" s="260"/>
      <c r="J206" s="256"/>
      <c r="K206" s="256"/>
      <c r="L206" s="261"/>
      <c r="M206" s="262"/>
      <c r="N206" s="263"/>
      <c r="O206" s="263"/>
      <c r="P206" s="263"/>
      <c r="Q206" s="263"/>
      <c r="R206" s="263"/>
      <c r="S206" s="263"/>
      <c r="T206" s="264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65" t="s">
        <v>350</v>
      </c>
      <c r="AU206" s="265" t="s">
        <v>241</v>
      </c>
      <c r="AV206" s="15" t="s">
        <v>231</v>
      </c>
      <c r="AW206" s="15" t="s">
        <v>33</v>
      </c>
      <c r="AX206" s="15" t="s">
        <v>79</v>
      </c>
      <c r="AY206" s="265" t="s">
        <v>338</v>
      </c>
    </row>
    <row r="207" s="2" customFormat="1" ht="66.75" customHeight="1">
      <c r="A207" s="39"/>
      <c r="B207" s="40"/>
      <c r="C207" s="215" t="s">
        <v>454</v>
      </c>
      <c r="D207" s="215" t="s">
        <v>342</v>
      </c>
      <c r="E207" s="216" t="s">
        <v>455</v>
      </c>
      <c r="F207" s="217" t="s">
        <v>456</v>
      </c>
      <c r="G207" s="218" t="s">
        <v>391</v>
      </c>
      <c r="H207" s="219">
        <v>706.21000000000004</v>
      </c>
      <c r="I207" s="220"/>
      <c r="J207" s="221">
        <f>ROUND(I207*H207,2)</f>
        <v>0</v>
      </c>
      <c r="K207" s="217" t="s">
        <v>346</v>
      </c>
      <c r="L207" s="45"/>
      <c r="M207" s="222" t="s">
        <v>19</v>
      </c>
      <c r="N207" s="223" t="s">
        <v>43</v>
      </c>
      <c r="O207" s="85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26" t="s">
        <v>231</v>
      </c>
      <c r="AT207" s="226" t="s">
        <v>342</v>
      </c>
      <c r="AU207" s="226" t="s">
        <v>241</v>
      </c>
      <c r="AY207" s="18" t="s">
        <v>338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8" t="s">
        <v>79</v>
      </c>
      <c r="BK207" s="227">
        <f>ROUND(I207*H207,2)</f>
        <v>0</v>
      </c>
      <c r="BL207" s="18" t="s">
        <v>231</v>
      </c>
      <c r="BM207" s="226" t="s">
        <v>1196</v>
      </c>
    </row>
    <row r="208" s="2" customFormat="1">
      <c r="A208" s="39"/>
      <c r="B208" s="40"/>
      <c r="C208" s="41"/>
      <c r="D208" s="228" t="s">
        <v>348</v>
      </c>
      <c r="E208" s="41"/>
      <c r="F208" s="229" t="s">
        <v>458</v>
      </c>
      <c r="G208" s="41"/>
      <c r="H208" s="41"/>
      <c r="I208" s="230"/>
      <c r="J208" s="41"/>
      <c r="K208" s="41"/>
      <c r="L208" s="45"/>
      <c r="M208" s="231"/>
      <c r="N208" s="232"/>
      <c r="O208" s="85"/>
      <c r="P208" s="85"/>
      <c r="Q208" s="85"/>
      <c r="R208" s="85"/>
      <c r="S208" s="85"/>
      <c r="T208" s="86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348</v>
      </c>
      <c r="AU208" s="18" t="s">
        <v>241</v>
      </c>
    </row>
    <row r="209" s="14" customFormat="1">
      <c r="A209" s="14"/>
      <c r="B209" s="244"/>
      <c r="C209" s="245"/>
      <c r="D209" s="235" t="s">
        <v>350</v>
      </c>
      <c r="E209" s="246" t="s">
        <v>19</v>
      </c>
      <c r="F209" s="247" t="s">
        <v>218</v>
      </c>
      <c r="G209" s="245"/>
      <c r="H209" s="248">
        <v>70.620999999999995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350</v>
      </c>
      <c r="AU209" s="254" t="s">
        <v>241</v>
      </c>
      <c r="AV209" s="14" t="s">
        <v>81</v>
      </c>
      <c r="AW209" s="14" t="s">
        <v>33</v>
      </c>
      <c r="AX209" s="14" t="s">
        <v>72</v>
      </c>
      <c r="AY209" s="254" t="s">
        <v>338</v>
      </c>
    </row>
    <row r="210" s="15" customFormat="1">
      <c r="A210" s="15"/>
      <c r="B210" s="255"/>
      <c r="C210" s="256"/>
      <c r="D210" s="235" t="s">
        <v>350</v>
      </c>
      <c r="E210" s="257" t="s">
        <v>19</v>
      </c>
      <c r="F210" s="258" t="s">
        <v>363</v>
      </c>
      <c r="G210" s="256"/>
      <c r="H210" s="259">
        <v>70.620999999999995</v>
      </c>
      <c r="I210" s="260"/>
      <c r="J210" s="256"/>
      <c r="K210" s="256"/>
      <c r="L210" s="261"/>
      <c r="M210" s="262"/>
      <c r="N210" s="263"/>
      <c r="O210" s="263"/>
      <c r="P210" s="263"/>
      <c r="Q210" s="263"/>
      <c r="R210" s="263"/>
      <c r="S210" s="263"/>
      <c r="T210" s="264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65" t="s">
        <v>350</v>
      </c>
      <c r="AU210" s="265" t="s">
        <v>241</v>
      </c>
      <c r="AV210" s="15" t="s">
        <v>231</v>
      </c>
      <c r="AW210" s="15" t="s">
        <v>33</v>
      </c>
      <c r="AX210" s="15" t="s">
        <v>72</v>
      </c>
      <c r="AY210" s="265" t="s">
        <v>338</v>
      </c>
    </row>
    <row r="211" s="14" customFormat="1">
      <c r="A211" s="14"/>
      <c r="B211" s="244"/>
      <c r="C211" s="245"/>
      <c r="D211" s="235" t="s">
        <v>350</v>
      </c>
      <c r="E211" s="246" t="s">
        <v>19</v>
      </c>
      <c r="F211" s="247" t="s">
        <v>1197</v>
      </c>
      <c r="G211" s="245"/>
      <c r="H211" s="248">
        <v>706.21000000000004</v>
      </c>
      <c r="I211" s="249"/>
      <c r="J211" s="245"/>
      <c r="K211" s="245"/>
      <c r="L211" s="250"/>
      <c r="M211" s="251"/>
      <c r="N211" s="252"/>
      <c r="O211" s="252"/>
      <c r="P211" s="252"/>
      <c r="Q211" s="252"/>
      <c r="R211" s="252"/>
      <c r="S211" s="252"/>
      <c r="T211" s="253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4" t="s">
        <v>350</v>
      </c>
      <c r="AU211" s="254" t="s">
        <v>241</v>
      </c>
      <c r="AV211" s="14" t="s">
        <v>81</v>
      </c>
      <c r="AW211" s="14" t="s">
        <v>33</v>
      </c>
      <c r="AX211" s="14" t="s">
        <v>79</v>
      </c>
      <c r="AY211" s="254" t="s">
        <v>338</v>
      </c>
    </row>
    <row r="212" s="12" customFormat="1" ht="20.88" customHeight="1">
      <c r="A212" s="12"/>
      <c r="B212" s="199"/>
      <c r="C212" s="200"/>
      <c r="D212" s="201" t="s">
        <v>71</v>
      </c>
      <c r="E212" s="213" t="s">
        <v>460</v>
      </c>
      <c r="F212" s="213" t="s">
        <v>461</v>
      </c>
      <c r="G212" s="200"/>
      <c r="H212" s="200"/>
      <c r="I212" s="203"/>
      <c r="J212" s="214">
        <f>BK212</f>
        <v>0</v>
      </c>
      <c r="K212" s="200"/>
      <c r="L212" s="205"/>
      <c r="M212" s="206"/>
      <c r="N212" s="207"/>
      <c r="O212" s="207"/>
      <c r="P212" s="208">
        <f>SUM(P213:P254)</f>
        <v>0</v>
      </c>
      <c r="Q212" s="207"/>
      <c r="R212" s="208">
        <f>SUM(R213:R254)</f>
        <v>124.33199999999999</v>
      </c>
      <c r="S212" s="207"/>
      <c r="T212" s="209">
        <f>SUM(T213:T254)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10" t="s">
        <v>79</v>
      </c>
      <c r="AT212" s="211" t="s">
        <v>71</v>
      </c>
      <c r="AU212" s="211" t="s">
        <v>81</v>
      </c>
      <c r="AY212" s="210" t="s">
        <v>338</v>
      </c>
      <c r="BK212" s="212">
        <f>SUM(BK213:BK254)</f>
        <v>0</v>
      </c>
    </row>
    <row r="213" s="2" customFormat="1" ht="37.8" customHeight="1">
      <c r="A213" s="39"/>
      <c r="B213" s="40"/>
      <c r="C213" s="215" t="s">
        <v>423</v>
      </c>
      <c r="D213" s="215" t="s">
        <v>342</v>
      </c>
      <c r="E213" s="216" t="s">
        <v>462</v>
      </c>
      <c r="F213" s="217" t="s">
        <v>463</v>
      </c>
      <c r="G213" s="218" t="s">
        <v>391</v>
      </c>
      <c r="H213" s="219">
        <v>110.464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1198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465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4" customFormat="1">
      <c r="A215" s="14"/>
      <c r="B215" s="244"/>
      <c r="C215" s="245"/>
      <c r="D215" s="235" t="s">
        <v>350</v>
      </c>
      <c r="E215" s="246" t="s">
        <v>19</v>
      </c>
      <c r="F215" s="247" t="s">
        <v>225</v>
      </c>
      <c r="G215" s="245"/>
      <c r="H215" s="248">
        <v>110.464</v>
      </c>
      <c r="I215" s="249"/>
      <c r="J215" s="245"/>
      <c r="K215" s="245"/>
      <c r="L215" s="250"/>
      <c r="M215" s="251"/>
      <c r="N215" s="252"/>
      <c r="O215" s="252"/>
      <c r="P215" s="252"/>
      <c r="Q215" s="252"/>
      <c r="R215" s="252"/>
      <c r="S215" s="252"/>
      <c r="T215" s="253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4" t="s">
        <v>350</v>
      </c>
      <c r="AU215" s="254" t="s">
        <v>241</v>
      </c>
      <c r="AV215" s="14" t="s">
        <v>81</v>
      </c>
      <c r="AW215" s="14" t="s">
        <v>33</v>
      </c>
      <c r="AX215" s="14" t="s">
        <v>79</v>
      </c>
      <c r="AY215" s="254" t="s">
        <v>338</v>
      </c>
    </row>
    <row r="216" s="2" customFormat="1" ht="24.15" customHeight="1">
      <c r="A216" s="39"/>
      <c r="B216" s="40"/>
      <c r="C216" s="215" t="s">
        <v>440</v>
      </c>
      <c r="D216" s="215" t="s">
        <v>342</v>
      </c>
      <c r="E216" s="216" t="s">
        <v>466</v>
      </c>
      <c r="F216" s="217" t="s">
        <v>467</v>
      </c>
      <c r="G216" s="218" t="s">
        <v>391</v>
      </c>
      <c r="H216" s="219">
        <v>110.464</v>
      </c>
      <c r="I216" s="220"/>
      <c r="J216" s="221">
        <f>ROUND(I216*H216,2)</f>
        <v>0</v>
      </c>
      <c r="K216" s="217" t="s">
        <v>346</v>
      </c>
      <c r="L216" s="45"/>
      <c r="M216" s="222" t="s">
        <v>19</v>
      </c>
      <c r="N216" s="223" t="s">
        <v>43</v>
      </c>
      <c r="O216" s="85"/>
      <c r="P216" s="224">
        <f>O216*H216</f>
        <v>0</v>
      </c>
      <c r="Q216" s="224">
        <v>0</v>
      </c>
      <c r="R216" s="224">
        <f>Q216*H216</f>
        <v>0</v>
      </c>
      <c r="S216" s="224">
        <v>0</v>
      </c>
      <c r="T216" s="225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26" t="s">
        <v>231</v>
      </c>
      <c r="AT216" s="226" t="s">
        <v>342</v>
      </c>
      <c r="AU216" s="226" t="s">
        <v>241</v>
      </c>
      <c r="AY216" s="18" t="s">
        <v>338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18" t="s">
        <v>79</v>
      </c>
      <c r="BK216" s="227">
        <f>ROUND(I216*H216,2)</f>
        <v>0</v>
      </c>
      <c r="BL216" s="18" t="s">
        <v>231</v>
      </c>
      <c r="BM216" s="226" t="s">
        <v>1199</v>
      </c>
    </row>
    <row r="217" s="2" customFormat="1">
      <c r="A217" s="39"/>
      <c r="B217" s="40"/>
      <c r="C217" s="41"/>
      <c r="D217" s="228" t="s">
        <v>348</v>
      </c>
      <c r="E217" s="41"/>
      <c r="F217" s="229" t="s">
        <v>469</v>
      </c>
      <c r="G217" s="41"/>
      <c r="H217" s="41"/>
      <c r="I217" s="230"/>
      <c r="J217" s="41"/>
      <c r="K217" s="41"/>
      <c r="L217" s="45"/>
      <c r="M217" s="231"/>
      <c r="N217" s="232"/>
      <c r="O217" s="85"/>
      <c r="P217" s="85"/>
      <c r="Q217" s="85"/>
      <c r="R217" s="85"/>
      <c r="S217" s="85"/>
      <c r="T217" s="86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348</v>
      </c>
      <c r="AU217" s="18" t="s">
        <v>241</v>
      </c>
    </row>
    <row r="218" s="13" customFormat="1">
      <c r="A218" s="13"/>
      <c r="B218" s="233"/>
      <c r="C218" s="234"/>
      <c r="D218" s="235" t="s">
        <v>350</v>
      </c>
      <c r="E218" s="236" t="s">
        <v>19</v>
      </c>
      <c r="F218" s="237" t="s">
        <v>470</v>
      </c>
      <c r="G218" s="234"/>
      <c r="H218" s="236" t="s">
        <v>19</v>
      </c>
      <c r="I218" s="238"/>
      <c r="J218" s="234"/>
      <c r="K218" s="234"/>
      <c r="L218" s="239"/>
      <c r="M218" s="240"/>
      <c r="N218" s="241"/>
      <c r="O218" s="241"/>
      <c r="P218" s="241"/>
      <c r="Q218" s="241"/>
      <c r="R218" s="241"/>
      <c r="S218" s="241"/>
      <c r="T218" s="242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3" t="s">
        <v>350</v>
      </c>
      <c r="AU218" s="243" t="s">
        <v>241</v>
      </c>
      <c r="AV218" s="13" t="s">
        <v>79</v>
      </c>
      <c r="AW218" s="13" t="s">
        <v>33</v>
      </c>
      <c r="AX218" s="13" t="s">
        <v>72</v>
      </c>
      <c r="AY218" s="243" t="s">
        <v>338</v>
      </c>
    </row>
    <row r="219" s="14" customFormat="1">
      <c r="A219" s="14"/>
      <c r="B219" s="244"/>
      <c r="C219" s="245"/>
      <c r="D219" s="235" t="s">
        <v>350</v>
      </c>
      <c r="E219" s="246" t="s">
        <v>19</v>
      </c>
      <c r="F219" s="247" t="s">
        <v>223</v>
      </c>
      <c r="G219" s="245"/>
      <c r="H219" s="248">
        <v>181.08500000000001</v>
      </c>
      <c r="I219" s="249"/>
      <c r="J219" s="245"/>
      <c r="K219" s="245"/>
      <c r="L219" s="250"/>
      <c r="M219" s="251"/>
      <c r="N219" s="252"/>
      <c r="O219" s="252"/>
      <c r="P219" s="252"/>
      <c r="Q219" s="252"/>
      <c r="R219" s="252"/>
      <c r="S219" s="252"/>
      <c r="T219" s="253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4" t="s">
        <v>350</v>
      </c>
      <c r="AU219" s="254" t="s">
        <v>241</v>
      </c>
      <c r="AV219" s="14" t="s">
        <v>81</v>
      </c>
      <c r="AW219" s="14" t="s">
        <v>33</v>
      </c>
      <c r="AX219" s="14" t="s">
        <v>72</v>
      </c>
      <c r="AY219" s="254" t="s">
        <v>338</v>
      </c>
    </row>
    <row r="220" s="14" customFormat="1">
      <c r="A220" s="14"/>
      <c r="B220" s="244"/>
      <c r="C220" s="245"/>
      <c r="D220" s="235" t="s">
        <v>350</v>
      </c>
      <c r="E220" s="246" t="s">
        <v>19</v>
      </c>
      <c r="F220" s="247" t="s">
        <v>471</v>
      </c>
      <c r="G220" s="245"/>
      <c r="H220" s="248">
        <v>-70.620999999999995</v>
      </c>
      <c r="I220" s="249"/>
      <c r="J220" s="245"/>
      <c r="K220" s="245"/>
      <c r="L220" s="250"/>
      <c r="M220" s="251"/>
      <c r="N220" s="252"/>
      <c r="O220" s="252"/>
      <c r="P220" s="252"/>
      <c r="Q220" s="252"/>
      <c r="R220" s="252"/>
      <c r="S220" s="252"/>
      <c r="T220" s="253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4" t="s">
        <v>350</v>
      </c>
      <c r="AU220" s="254" t="s">
        <v>241</v>
      </c>
      <c r="AV220" s="14" t="s">
        <v>81</v>
      </c>
      <c r="AW220" s="14" t="s">
        <v>33</v>
      </c>
      <c r="AX220" s="14" t="s">
        <v>72</v>
      </c>
      <c r="AY220" s="254" t="s">
        <v>338</v>
      </c>
    </row>
    <row r="221" s="15" customFormat="1">
      <c r="A221" s="15"/>
      <c r="B221" s="255"/>
      <c r="C221" s="256"/>
      <c r="D221" s="235" t="s">
        <v>350</v>
      </c>
      <c r="E221" s="257" t="s">
        <v>225</v>
      </c>
      <c r="F221" s="258" t="s">
        <v>363</v>
      </c>
      <c r="G221" s="256"/>
      <c r="H221" s="259">
        <v>110.46400000000001</v>
      </c>
      <c r="I221" s="260"/>
      <c r="J221" s="256"/>
      <c r="K221" s="256"/>
      <c r="L221" s="261"/>
      <c r="M221" s="262"/>
      <c r="N221" s="263"/>
      <c r="O221" s="263"/>
      <c r="P221" s="263"/>
      <c r="Q221" s="263"/>
      <c r="R221" s="263"/>
      <c r="S221" s="263"/>
      <c r="T221" s="264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65" t="s">
        <v>350</v>
      </c>
      <c r="AU221" s="265" t="s">
        <v>241</v>
      </c>
      <c r="AV221" s="15" t="s">
        <v>231</v>
      </c>
      <c r="AW221" s="15" t="s">
        <v>33</v>
      </c>
      <c r="AX221" s="15" t="s">
        <v>79</v>
      </c>
      <c r="AY221" s="265" t="s">
        <v>338</v>
      </c>
    </row>
    <row r="222" s="2" customFormat="1" ht="44.25" customHeight="1">
      <c r="A222" s="39"/>
      <c r="B222" s="40"/>
      <c r="C222" s="215" t="s">
        <v>460</v>
      </c>
      <c r="D222" s="215" t="s">
        <v>342</v>
      </c>
      <c r="E222" s="216" t="s">
        <v>472</v>
      </c>
      <c r="F222" s="217" t="s">
        <v>473</v>
      </c>
      <c r="G222" s="218" t="s">
        <v>391</v>
      </c>
      <c r="H222" s="219">
        <v>6.5279999999999996</v>
      </c>
      <c r="I222" s="220"/>
      <c r="J222" s="221">
        <f>ROUND(I222*H222,2)</f>
        <v>0</v>
      </c>
      <c r="K222" s="217" t="s">
        <v>346</v>
      </c>
      <c r="L222" s="45"/>
      <c r="M222" s="222" t="s">
        <v>19</v>
      </c>
      <c r="N222" s="223" t="s">
        <v>43</v>
      </c>
      <c r="O222" s="85"/>
      <c r="P222" s="224">
        <f>O222*H222</f>
        <v>0</v>
      </c>
      <c r="Q222" s="224">
        <v>0</v>
      </c>
      <c r="R222" s="224">
        <f>Q222*H222</f>
        <v>0</v>
      </c>
      <c r="S222" s="224">
        <v>0</v>
      </c>
      <c r="T222" s="225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26" t="s">
        <v>231</v>
      </c>
      <c r="AT222" s="226" t="s">
        <v>342</v>
      </c>
      <c r="AU222" s="226" t="s">
        <v>241</v>
      </c>
      <c r="AY222" s="18" t="s">
        <v>338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8" t="s">
        <v>79</v>
      </c>
      <c r="BK222" s="227">
        <f>ROUND(I222*H222,2)</f>
        <v>0</v>
      </c>
      <c r="BL222" s="18" t="s">
        <v>231</v>
      </c>
      <c r="BM222" s="226" t="s">
        <v>1200</v>
      </c>
    </row>
    <row r="223" s="2" customFormat="1">
      <c r="A223" s="39"/>
      <c r="B223" s="40"/>
      <c r="C223" s="41"/>
      <c r="D223" s="228" t="s">
        <v>348</v>
      </c>
      <c r="E223" s="41"/>
      <c r="F223" s="229" t="s">
        <v>475</v>
      </c>
      <c r="G223" s="41"/>
      <c r="H223" s="41"/>
      <c r="I223" s="230"/>
      <c r="J223" s="41"/>
      <c r="K223" s="41"/>
      <c r="L223" s="45"/>
      <c r="M223" s="231"/>
      <c r="N223" s="232"/>
      <c r="O223" s="85"/>
      <c r="P223" s="85"/>
      <c r="Q223" s="85"/>
      <c r="R223" s="85"/>
      <c r="S223" s="85"/>
      <c r="T223" s="86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348</v>
      </c>
      <c r="AU223" s="18" t="s">
        <v>241</v>
      </c>
    </row>
    <row r="224" s="14" customFormat="1">
      <c r="A224" s="14"/>
      <c r="B224" s="244"/>
      <c r="C224" s="245"/>
      <c r="D224" s="235" t="s">
        <v>350</v>
      </c>
      <c r="E224" s="246" t="s">
        <v>19</v>
      </c>
      <c r="F224" s="247" t="s">
        <v>291</v>
      </c>
      <c r="G224" s="245"/>
      <c r="H224" s="248">
        <v>6.5279999999999996</v>
      </c>
      <c r="I224" s="249"/>
      <c r="J224" s="245"/>
      <c r="K224" s="245"/>
      <c r="L224" s="250"/>
      <c r="M224" s="251"/>
      <c r="N224" s="252"/>
      <c r="O224" s="252"/>
      <c r="P224" s="252"/>
      <c r="Q224" s="252"/>
      <c r="R224" s="252"/>
      <c r="S224" s="252"/>
      <c r="T224" s="253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4" t="s">
        <v>350</v>
      </c>
      <c r="AU224" s="254" t="s">
        <v>241</v>
      </c>
      <c r="AV224" s="14" t="s">
        <v>81</v>
      </c>
      <c r="AW224" s="14" t="s">
        <v>33</v>
      </c>
      <c r="AX224" s="14" t="s">
        <v>79</v>
      </c>
      <c r="AY224" s="254" t="s">
        <v>338</v>
      </c>
    </row>
    <row r="225" s="2" customFormat="1" ht="44.25" customHeight="1">
      <c r="A225" s="39"/>
      <c r="B225" s="40"/>
      <c r="C225" s="215" t="s">
        <v>476</v>
      </c>
      <c r="D225" s="215" t="s">
        <v>342</v>
      </c>
      <c r="E225" s="216" t="s">
        <v>477</v>
      </c>
      <c r="F225" s="217" t="s">
        <v>478</v>
      </c>
      <c r="G225" s="218" t="s">
        <v>391</v>
      </c>
      <c r="H225" s="219">
        <v>148.47999999999999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1201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480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221</v>
      </c>
      <c r="G227" s="245"/>
      <c r="H227" s="248">
        <v>38.015999999999998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4" customFormat="1">
      <c r="A228" s="14"/>
      <c r="B228" s="244"/>
      <c r="C228" s="245"/>
      <c r="D228" s="235" t="s">
        <v>350</v>
      </c>
      <c r="E228" s="246" t="s">
        <v>19</v>
      </c>
      <c r="F228" s="247" t="s">
        <v>225</v>
      </c>
      <c r="G228" s="245"/>
      <c r="H228" s="248">
        <v>110.464</v>
      </c>
      <c r="I228" s="249"/>
      <c r="J228" s="245"/>
      <c r="K228" s="245"/>
      <c r="L228" s="250"/>
      <c r="M228" s="251"/>
      <c r="N228" s="252"/>
      <c r="O228" s="252"/>
      <c r="P228" s="252"/>
      <c r="Q228" s="252"/>
      <c r="R228" s="252"/>
      <c r="S228" s="252"/>
      <c r="T228" s="253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4" t="s">
        <v>350</v>
      </c>
      <c r="AU228" s="254" t="s">
        <v>241</v>
      </c>
      <c r="AV228" s="14" t="s">
        <v>81</v>
      </c>
      <c r="AW228" s="14" t="s">
        <v>33</v>
      </c>
      <c r="AX228" s="14" t="s">
        <v>72</v>
      </c>
      <c r="AY228" s="254" t="s">
        <v>338</v>
      </c>
    </row>
    <row r="229" s="15" customFormat="1">
      <c r="A229" s="15"/>
      <c r="B229" s="255"/>
      <c r="C229" s="256"/>
      <c r="D229" s="235" t="s">
        <v>350</v>
      </c>
      <c r="E229" s="257" t="s">
        <v>19</v>
      </c>
      <c r="F229" s="258" t="s">
        <v>363</v>
      </c>
      <c r="G229" s="256"/>
      <c r="H229" s="259">
        <v>148.47999999999999</v>
      </c>
      <c r="I229" s="260"/>
      <c r="J229" s="256"/>
      <c r="K229" s="256"/>
      <c r="L229" s="261"/>
      <c r="M229" s="262"/>
      <c r="N229" s="263"/>
      <c r="O229" s="263"/>
      <c r="P229" s="263"/>
      <c r="Q229" s="263"/>
      <c r="R229" s="263"/>
      <c r="S229" s="263"/>
      <c r="T229" s="264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65" t="s">
        <v>350</v>
      </c>
      <c r="AU229" s="265" t="s">
        <v>241</v>
      </c>
      <c r="AV229" s="15" t="s">
        <v>231</v>
      </c>
      <c r="AW229" s="15" t="s">
        <v>33</v>
      </c>
      <c r="AX229" s="15" t="s">
        <v>79</v>
      </c>
      <c r="AY229" s="265" t="s">
        <v>338</v>
      </c>
    </row>
    <row r="230" s="2" customFormat="1" ht="66.75" customHeight="1">
      <c r="A230" s="39"/>
      <c r="B230" s="40"/>
      <c r="C230" s="215" t="s">
        <v>481</v>
      </c>
      <c r="D230" s="215" t="s">
        <v>342</v>
      </c>
      <c r="E230" s="216" t="s">
        <v>482</v>
      </c>
      <c r="F230" s="217" t="s">
        <v>483</v>
      </c>
      <c r="G230" s="218" t="s">
        <v>391</v>
      </c>
      <c r="H230" s="219">
        <v>24.149999999999999</v>
      </c>
      <c r="I230" s="220"/>
      <c r="J230" s="221">
        <f>ROUND(I230*H230,2)</f>
        <v>0</v>
      </c>
      <c r="K230" s="217" t="s">
        <v>346</v>
      </c>
      <c r="L230" s="45"/>
      <c r="M230" s="222" t="s">
        <v>19</v>
      </c>
      <c r="N230" s="223" t="s">
        <v>43</v>
      </c>
      <c r="O230" s="85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26" t="s">
        <v>231</v>
      </c>
      <c r="AT230" s="226" t="s">
        <v>342</v>
      </c>
      <c r="AU230" s="226" t="s">
        <v>241</v>
      </c>
      <c r="AY230" s="18" t="s">
        <v>338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18" t="s">
        <v>79</v>
      </c>
      <c r="BK230" s="227">
        <f>ROUND(I230*H230,2)</f>
        <v>0</v>
      </c>
      <c r="BL230" s="18" t="s">
        <v>231</v>
      </c>
      <c r="BM230" s="226" t="s">
        <v>1202</v>
      </c>
    </row>
    <row r="231" s="2" customFormat="1">
      <c r="A231" s="39"/>
      <c r="B231" s="40"/>
      <c r="C231" s="41"/>
      <c r="D231" s="228" t="s">
        <v>348</v>
      </c>
      <c r="E231" s="41"/>
      <c r="F231" s="229" t="s">
        <v>485</v>
      </c>
      <c r="G231" s="41"/>
      <c r="H231" s="41"/>
      <c r="I231" s="230"/>
      <c r="J231" s="41"/>
      <c r="K231" s="41"/>
      <c r="L231" s="45"/>
      <c r="M231" s="231"/>
      <c r="N231" s="232"/>
      <c r="O231" s="85"/>
      <c r="P231" s="85"/>
      <c r="Q231" s="85"/>
      <c r="R231" s="85"/>
      <c r="S231" s="85"/>
      <c r="T231" s="86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348</v>
      </c>
      <c r="AU231" s="18" t="s">
        <v>241</v>
      </c>
    </row>
    <row r="232" s="14" customFormat="1">
      <c r="A232" s="14"/>
      <c r="B232" s="244"/>
      <c r="C232" s="245"/>
      <c r="D232" s="235" t="s">
        <v>350</v>
      </c>
      <c r="E232" s="246" t="s">
        <v>19</v>
      </c>
      <c r="F232" s="247" t="s">
        <v>216</v>
      </c>
      <c r="G232" s="245"/>
      <c r="H232" s="248">
        <v>24.149999999999999</v>
      </c>
      <c r="I232" s="249"/>
      <c r="J232" s="245"/>
      <c r="K232" s="245"/>
      <c r="L232" s="250"/>
      <c r="M232" s="251"/>
      <c r="N232" s="252"/>
      <c r="O232" s="252"/>
      <c r="P232" s="252"/>
      <c r="Q232" s="252"/>
      <c r="R232" s="252"/>
      <c r="S232" s="252"/>
      <c r="T232" s="253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4" t="s">
        <v>350</v>
      </c>
      <c r="AU232" s="254" t="s">
        <v>241</v>
      </c>
      <c r="AV232" s="14" t="s">
        <v>81</v>
      </c>
      <c r="AW232" s="14" t="s">
        <v>33</v>
      </c>
      <c r="AX232" s="14" t="s">
        <v>72</v>
      </c>
      <c r="AY232" s="254" t="s">
        <v>338</v>
      </c>
    </row>
    <row r="233" s="15" customFormat="1">
      <c r="A233" s="15"/>
      <c r="B233" s="255"/>
      <c r="C233" s="256"/>
      <c r="D233" s="235" t="s">
        <v>350</v>
      </c>
      <c r="E233" s="257" t="s">
        <v>19</v>
      </c>
      <c r="F233" s="258" t="s">
        <v>363</v>
      </c>
      <c r="G233" s="256"/>
      <c r="H233" s="259">
        <v>24.149999999999999</v>
      </c>
      <c r="I233" s="260"/>
      <c r="J233" s="256"/>
      <c r="K233" s="256"/>
      <c r="L233" s="261"/>
      <c r="M233" s="262"/>
      <c r="N233" s="263"/>
      <c r="O233" s="263"/>
      <c r="P233" s="263"/>
      <c r="Q233" s="263"/>
      <c r="R233" s="263"/>
      <c r="S233" s="263"/>
      <c r="T233" s="264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T233" s="265" t="s">
        <v>350</v>
      </c>
      <c r="AU233" s="265" t="s">
        <v>241</v>
      </c>
      <c r="AV233" s="15" t="s">
        <v>231</v>
      </c>
      <c r="AW233" s="15" t="s">
        <v>33</v>
      </c>
      <c r="AX233" s="15" t="s">
        <v>79</v>
      </c>
      <c r="AY233" s="265" t="s">
        <v>338</v>
      </c>
    </row>
    <row r="234" s="2" customFormat="1" ht="16.5" customHeight="1">
      <c r="A234" s="39"/>
      <c r="B234" s="40"/>
      <c r="C234" s="267" t="s">
        <v>254</v>
      </c>
      <c r="D234" s="267" t="s">
        <v>486</v>
      </c>
      <c r="E234" s="268" t="s">
        <v>487</v>
      </c>
      <c r="F234" s="269" t="s">
        <v>488</v>
      </c>
      <c r="G234" s="270" t="s">
        <v>489</v>
      </c>
      <c r="H234" s="271">
        <v>76.031999999999996</v>
      </c>
      <c r="I234" s="272"/>
      <c r="J234" s="273">
        <f>ROUND(I234*H234,2)</f>
        <v>0</v>
      </c>
      <c r="K234" s="269" t="s">
        <v>346</v>
      </c>
      <c r="L234" s="274"/>
      <c r="M234" s="275" t="s">
        <v>19</v>
      </c>
      <c r="N234" s="276" t="s">
        <v>43</v>
      </c>
      <c r="O234" s="85"/>
      <c r="P234" s="224">
        <f>O234*H234</f>
        <v>0</v>
      </c>
      <c r="Q234" s="224">
        <v>1</v>
      </c>
      <c r="R234" s="224">
        <f>Q234*H234</f>
        <v>76.031999999999996</v>
      </c>
      <c r="S234" s="224">
        <v>0</v>
      </c>
      <c r="T234" s="225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26" t="s">
        <v>405</v>
      </c>
      <c r="AT234" s="226" t="s">
        <v>486</v>
      </c>
      <c r="AU234" s="226" t="s">
        <v>241</v>
      </c>
      <c r="AY234" s="18" t="s">
        <v>338</v>
      </c>
      <c r="BE234" s="227">
        <f>IF(N234="základní",J234,0)</f>
        <v>0</v>
      </c>
      <c r="BF234" s="227">
        <f>IF(N234="snížená",J234,0)</f>
        <v>0</v>
      </c>
      <c r="BG234" s="227">
        <f>IF(N234="zákl. přenesená",J234,0)</f>
        <v>0</v>
      </c>
      <c r="BH234" s="227">
        <f>IF(N234="sníž. přenesená",J234,0)</f>
        <v>0</v>
      </c>
      <c r="BI234" s="227">
        <f>IF(N234="nulová",J234,0)</f>
        <v>0</v>
      </c>
      <c r="BJ234" s="18" t="s">
        <v>79</v>
      </c>
      <c r="BK234" s="227">
        <f>ROUND(I234*H234,2)</f>
        <v>0</v>
      </c>
      <c r="BL234" s="18" t="s">
        <v>231</v>
      </c>
      <c r="BM234" s="226" t="s">
        <v>1203</v>
      </c>
    </row>
    <row r="235" s="13" customFormat="1">
      <c r="A235" s="13"/>
      <c r="B235" s="233"/>
      <c r="C235" s="234"/>
      <c r="D235" s="235" t="s">
        <v>350</v>
      </c>
      <c r="E235" s="236" t="s">
        <v>19</v>
      </c>
      <c r="F235" s="237" t="s">
        <v>491</v>
      </c>
      <c r="G235" s="234"/>
      <c r="H235" s="236" t="s">
        <v>19</v>
      </c>
      <c r="I235" s="238"/>
      <c r="J235" s="234"/>
      <c r="K235" s="234"/>
      <c r="L235" s="239"/>
      <c r="M235" s="240"/>
      <c r="N235" s="241"/>
      <c r="O235" s="241"/>
      <c r="P235" s="241"/>
      <c r="Q235" s="241"/>
      <c r="R235" s="241"/>
      <c r="S235" s="241"/>
      <c r="T235" s="242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3" t="s">
        <v>350</v>
      </c>
      <c r="AU235" s="243" t="s">
        <v>241</v>
      </c>
      <c r="AV235" s="13" t="s">
        <v>79</v>
      </c>
      <c r="AW235" s="13" t="s">
        <v>33</v>
      </c>
      <c r="AX235" s="13" t="s">
        <v>72</v>
      </c>
      <c r="AY235" s="243" t="s">
        <v>338</v>
      </c>
    </row>
    <row r="236" s="14" customFormat="1">
      <c r="A236" s="14"/>
      <c r="B236" s="244"/>
      <c r="C236" s="245"/>
      <c r="D236" s="235" t="s">
        <v>350</v>
      </c>
      <c r="E236" s="246" t="s">
        <v>19</v>
      </c>
      <c r="F236" s="247" t="s">
        <v>492</v>
      </c>
      <c r="G236" s="245"/>
      <c r="H236" s="248">
        <v>9.5039999999999996</v>
      </c>
      <c r="I236" s="249"/>
      <c r="J236" s="245"/>
      <c r="K236" s="245"/>
      <c r="L236" s="250"/>
      <c r="M236" s="251"/>
      <c r="N236" s="252"/>
      <c r="O236" s="252"/>
      <c r="P236" s="252"/>
      <c r="Q236" s="252"/>
      <c r="R236" s="252"/>
      <c r="S236" s="252"/>
      <c r="T236" s="253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4" t="s">
        <v>350</v>
      </c>
      <c r="AU236" s="254" t="s">
        <v>241</v>
      </c>
      <c r="AV236" s="14" t="s">
        <v>81</v>
      </c>
      <c r="AW236" s="14" t="s">
        <v>33</v>
      </c>
      <c r="AX236" s="14" t="s">
        <v>72</v>
      </c>
      <c r="AY236" s="254" t="s">
        <v>338</v>
      </c>
    </row>
    <row r="237" s="13" customFormat="1">
      <c r="A237" s="13"/>
      <c r="B237" s="233"/>
      <c r="C237" s="234"/>
      <c r="D237" s="235" t="s">
        <v>350</v>
      </c>
      <c r="E237" s="236" t="s">
        <v>19</v>
      </c>
      <c r="F237" s="237" t="s">
        <v>493</v>
      </c>
      <c r="G237" s="234"/>
      <c r="H237" s="236" t="s">
        <v>19</v>
      </c>
      <c r="I237" s="238"/>
      <c r="J237" s="234"/>
      <c r="K237" s="234"/>
      <c r="L237" s="239"/>
      <c r="M237" s="240"/>
      <c r="N237" s="241"/>
      <c r="O237" s="241"/>
      <c r="P237" s="241"/>
      <c r="Q237" s="241"/>
      <c r="R237" s="241"/>
      <c r="S237" s="241"/>
      <c r="T237" s="242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3" t="s">
        <v>350</v>
      </c>
      <c r="AU237" s="243" t="s">
        <v>241</v>
      </c>
      <c r="AV237" s="13" t="s">
        <v>79</v>
      </c>
      <c r="AW237" s="13" t="s">
        <v>33</v>
      </c>
      <c r="AX237" s="13" t="s">
        <v>72</v>
      </c>
      <c r="AY237" s="243" t="s">
        <v>338</v>
      </c>
    </row>
    <row r="238" s="14" customFormat="1">
      <c r="A238" s="14"/>
      <c r="B238" s="244"/>
      <c r="C238" s="245"/>
      <c r="D238" s="235" t="s">
        <v>350</v>
      </c>
      <c r="E238" s="246" t="s">
        <v>19</v>
      </c>
      <c r="F238" s="247" t="s">
        <v>494</v>
      </c>
      <c r="G238" s="245"/>
      <c r="H238" s="248">
        <v>28.512</v>
      </c>
      <c r="I238" s="249"/>
      <c r="J238" s="245"/>
      <c r="K238" s="245"/>
      <c r="L238" s="250"/>
      <c r="M238" s="251"/>
      <c r="N238" s="252"/>
      <c r="O238" s="252"/>
      <c r="P238" s="252"/>
      <c r="Q238" s="252"/>
      <c r="R238" s="252"/>
      <c r="S238" s="252"/>
      <c r="T238" s="253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4" t="s">
        <v>350</v>
      </c>
      <c r="AU238" s="254" t="s">
        <v>241</v>
      </c>
      <c r="AV238" s="14" t="s">
        <v>81</v>
      </c>
      <c r="AW238" s="14" t="s">
        <v>33</v>
      </c>
      <c r="AX238" s="14" t="s">
        <v>72</v>
      </c>
      <c r="AY238" s="254" t="s">
        <v>338</v>
      </c>
    </row>
    <row r="239" s="15" customFormat="1">
      <c r="A239" s="15"/>
      <c r="B239" s="255"/>
      <c r="C239" s="256"/>
      <c r="D239" s="235" t="s">
        <v>350</v>
      </c>
      <c r="E239" s="257" t="s">
        <v>221</v>
      </c>
      <c r="F239" s="258" t="s">
        <v>363</v>
      </c>
      <c r="G239" s="256"/>
      <c r="H239" s="259">
        <v>38.015999999999998</v>
      </c>
      <c r="I239" s="260"/>
      <c r="J239" s="256"/>
      <c r="K239" s="256"/>
      <c r="L239" s="261"/>
      <c r="M239" s="262"/>
      <c r="N239" s="263"/>
      <c r="O239" s="263"/>
      <c r="P239" s="263"/>
      <c r="Q239" s="263"/>
      <c r="R239" s="263"/>
      <c r="S239" s="263"/>
      <c r="T239" s="264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65" t="s">
        <v>350</v>
      </c>
      <c r="AU239" s="265" t="s">
        <v>241</v>
      </c>
      <c r="AV239" s="15" t="s">
        <v>231</v>
      </c>
      <c r="AW239" s="15" t="s">
        <v>33</v>
      </c>
      <c r="AX239" s="15" t="s">
        <v>72</v>
      </c>
      <c r="AY239" s="265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1204</v>
      </c>
      <c r="G240" s="245"/>
      <c r="H240" s="248">
        <v>76.031999999999996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79</v>
      </c>
      <c r="AY240" s="254" t="s">
        <v>338</v>
      </c>
    </row>
    <row r="241" s="2" customFormat="1" ht="16.5" customHeight="1">
      <c r="A241" s="39"/>
      <c r="B241" s="40"/>
      <c r="C241" s="267" t="s">
        <v>7</v>
      </c>
      <c r="D241" s="267" t="s">
        <v>486</v>
      </c>
      <c r="E241" s="268" t="s">
        <v>496</v>
      </c>
      <c r="F241" s="269" t="s">
        <v>497</v>
      </c>
      <c r="G241" s="270" t="s">
        <v>489</v>
      </c>
      <c r="H241" s="271">
        <v>48.299999999999997</v>
      </c>
      <c r="I241" s="272"/>
      <c r="J241" s="273">
        <f>ROUND(I241*H241,2)</f>
        <v>0</v>
      </c>
      <c r="K241" s="269" t="s">
        <v>346</v>
      </c>
      <c r="L241" s="274"/>
      <c r="M241" s="275" t="s">
        <v>19</v>
      </c>
      <c r="N241" s="276" t="s">
        <v>43</v>
      </c>
      <c r="O241" s="85"/>
      <c r="P241" s="224">
        <f>O241*H241</f>
        <v>0</v>
      </c>
      <c r="Q241" s="224">
        <v>1</v>
      </c>
      <c r="R241" s="224">
        <f>Q241*H241</f>
        <v>48.299999999999997</v>
      </c>
      <c r="S241" s="224">
        <v>0</v>
      </c>
      <c r="T241" s="225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26" t="s">
        <v>405</v>
      </c>
      <c r="AT241" s="226" t="s">
        <v>486</v>
      </c>
      <c r="AU241" s="226" t="s">
        <v>241</v>
      </c>
      <c r="AY241" s="18" t="s">
        <v>338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18" t="s">
        <v>79</v>
      </c>
      <c r="BK241" s="227">
        <f>ROUND(I241*H241,2)</f>
        <v>0</v>
      </c>
      <c r="BL241" s="18" t="s">
        <v>231</v>
      </c>
      <c r="BM241" s="226" t="s">
        <v>1205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499</v>
      </c>
      <c r="G242" s="245"/>
      <c r="H242" s="248">
        <v>28.512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6" customFormat="1">
      <c r="A243" s="16"/>
      <c r="B243" s="277"/>
      <c r="C243" s="278"/>
      <c r="D243" s="235" t="s">
        <v>350</v>
      </c>
      <c r="E243" s="279" t="s">
        <v>19</v>
      </c>
      <c r="F243" s="280" t="s">
        <v>500</v>
      </c>
      <c r="G243" s="278"/>
      <c r="H243" s="281">
        <v>28.512</v>
      </c>
      <c r="I243" s="282"/>
      <c r="J243" s="278"/>
      <c r="K243" s="278"/>
      <c r="L243" s="283"/>
      <c r="M243" s="284"/>
      <c r="N243" s="285"/>
      <c r="O243" s="285"/>
      <c r="P243" s="285"/>
      <c r="Q243" s="285"/>
      <c r="R243" s="285"/>
      <c r="S243" s="285"/>
      <c r="T243" s="28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T243" s="287" t="s">
        <v>350</v>
      </c>
      <c r="AU243" s="287" t="s">
        <v>241</v>
      </c>
      <c r="AV243" s="16" t="s">
        <v>241</v>
      </c>
      <c r="AW243" s="16" t="s">
        <v>33</v>
      </c>
      <c r="AX243" s="16" t="s">
        <v>72</v>
      </c>
      <c r="AY243" s="287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501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993</v>
      </c>
      <c r="G245" s="245"/>
      <c r="H245" s="248">
        <v>0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502</v>
      </c>
      <c r="G246" s="245"/>
      <c r="H246" s="248">
        <v>-4.3620000000000001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6" customFormat="1">
      <c r="A247" s="16"/>
      <c r="B247" s="277"/>
      <c r="C247" s="278"/>
      <c r="D247" s="235" t="s">
        <v>350</v>
      </c>
      <c r="E247" s="279" t="s">
        <v>298</v>
      </c>
      <c r="F247" s="280" t="s">
        <v>500</v>
      </c>
      <c r="G247" s="278"/>
      <c r="H247" s="281">
        <v>-4.3620000000000001</v>
      </c>
      <c r="I247" s="282"/>
      <c r="J247" s="278"/>
      <c r="K247" s="278"/>
      <c r="L247" s="283"/>
      <c r="M247" s="284"/>
      <c r="N247" s="285"/>
      <c r="O247" s="285"/>
      <c r="P247" s="285"/>
      <c r="Q247" s="285"/>
      <c r="R247" s="285"/>
      <c r="S247" s="285"/>
      <c r="T247" s="28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T247" s="287" t="s">
        <v>350</v>
      </c>
      <c r="AU247" s="287" t="s">
        <v>241</v>
      </c>
      <c r="AV247" s="16" t="s">
        <v>241</v>
      </c>
      <c r="AW247" s="16" t="s">
        <v>33</v>
      </c>
      <c r="AX247" s="16" t="s">
        <v>72</v>
      </c>
      <c r="AY247" s="287" t="s">
        <v>338</v>
      </c>
    </row>
    <row r="248" s="15" customFormat="1">
      <c r="A248" s="15"/>
      <c r="B248" s="255"/>
      <c r="C248" s="256"/>
      <c r="D248" s="235" t="s">
        <v>350</v>
      </c>
      <c r="E248" s="257" t="s">
        <v>216</v>
      </c>
      <c r="F248" s="258" t="s">
        <v>363</v>
      </c>
      <c r="G248" s="256"/>
      <c r="H248" s="259">
        <v>24.149999999999999</v>
      </c>
      <c r="I248" s="260"/>
      <c r="J248" s="256"/>
      <c r="K248" s="256"/>
      <c r="L248" s="261"/>
      <c r="M248" s="262"/>
      <c r="N248" s="263"/>
      <c r="O248" s="263"/>
      <c r="P248" s="263"/>
      <c r="Q248" s="263"/>
      <c r="R248" s="263"/>
      <c r="S248" s="263"/>
      <c r="T248" s="264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65" t="s">
        <v>350</v>
      </c>
      <c r="AU248" s="265" t="s">
        <v>241</v>
      </c>
      <c r="AV248" s="15" t="s">
        <v>231</v>
      </c>
      <c r="AW248" s="15" t="s">
        <v>33</v>
      </c>
      <c r="AX248" s="15" t="s">
        <v>72</v>
      </c>
      <c r="AY248" s="265" t="s">
        <v>338</v>
      </c>
    </row>
    <row r="249" s="14" customFormat="1">
      <c r="A249" s="14"/>
      <c r="B249" s="244"/>
      <c r="C249" s="245"/>
      <c r="D249" s="235" t="s">
        <v>350</v>
      </c>
      <c r="E249" s="246" t="s">
        <v>19</v>
      </c>
      <c r="F249" s="247" t="s">
        <v>1206</v>
      </c>
      <c r="G249" s="245"/>
      <c r="H249" s="248">
        <v>48.299999999999997</v>
      </c>
      <c r="I249" s="249"/>
      <c r="J249" s="245"/>
      <c r="K249" s="245"/>
      <c r="L249" s="250"/>
      <c r="M249" s="251"/>
      <c r="N249" s="252"/>
      <c r="O249" s="252"/>
      <c r="P249" s="252"/>
      <c r="Q249" s="252"/>
      <c r="R249" s="252"/>
      <c r="S249" s="252"/>
      <c r="T249" s="253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4" t="s">
        <v>350</v>
      </c>
      <c r="AU249" s="254" t="s">
        <v>241</v>
      </c>
      <c r="AV249" s="14" t="s">
        <v>81</v>
      </c>
      <c r="AW249" s="14" t="s">
        <v>33</v>
      </c>
      <c r="AX249" s="14" t="s">
        <v>79</v>
      </c>
      <c r="AY249" s="254" t="s">
        <v>338</v>
      </c>
    </row>
    <row r="250" s="2" customFormat="1" ht="44.25" customHeight="1">
      <c r="A250" s="39"/>
      <c r="B250" s="40"/>
      <c r="C250" s="215" t="s">
        <v>247</v>
      </c>
      <c r="D250" s="215" t="s">
        <v>342</v>
      </c>
      <c r="E250" s="216" t="s">
        <v>504</v>
      </c>
      <c r="F250" s="217" t="s">
        <v>505</v>
      </c>
      <c r="G250" s="218" t="s">
        <v>489</v>
      </c>
      <c r="H250" s="219">
        <v>141.24199999999999</v>
      </c>
      <c r="I250" s="220"/>
      <c r="J250" s="221">
        <f>ROUND(I250*H250,2)</f>
        <v>0</v>
      </c>
      <c r="K250" s="217" t="s">
        <v>346</v>
      </c>
      <c r="L250" s="45"/>
      <c r="M250" s="222" t="s">
        <v>19</v>
      </c>
      <c r="N250" s="223" t="s">
        <v>43</v>
      </c>
      <c r="O250" s="85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26" t="s">
        <v>231</v>
      </c>
      <c r="AT250" s="226" t="s">
        <v>342</v>
      </c>
      <c r="AU250" s="226" t="s">
        <v>241</v>
      </c>
      <c r="AY250" s="18" t="s">
        <v>338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18" t="s">
        <v>79</v>
      </c>
      <c r="BK250" s="227">
        <f>ROUND(I250*H250,2)</f>
        <v>0</v>
      </c>
      <c r="BL250" s="18" t="s">
        <v>231</v>
      </c>
      <c r="BM250" s="226" t="s">
        <v>1207</v>
      </c>
    </row>
    <row r="251" s="2" customFormat="1">
      <c r="A251" s="39"/>
      <c r="B251" s="40"/>
      <c r="C251" s="41"/>
      <c r="D251" s="228" t="s">
        <v>348</v>
      </c>
      <c r="E251" s="41"/>
      <c r="F251" s="229" t="s">
        <v>507</v>
      </c>
      <c r="G251" s="41"/>
      <c r="H251" s="41"/>
      <c r="I251" s="230"/>
      <c r="J251" s="41"/>
      <c r="K251" s="41"/>
      <c r="L251" s="45"/>
      <c r="M251" s="231"/>
      <c r="N251" s="232"/>
      <c r="O251" s="85"/>
      <c r="P251" s="85"/>
      <c r="Q251" s="85"/>
      <c r="R251" s="85"/>
      <c r="S251" s="85"/>
      <c r="T251" s="86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T251" s="18" t="s">
        <v>348</v>
      </c>
      <c r="AU251" s="18" t="s">
        <v>241</v>
      </c>
    </row>
    <row r="252" s="14" customFormat="1">
      <c r="A252" s="14"/>
      <c r="B252" s="244"/>
      <c r="C252" s="245"/>
      <c r="D252" s="235" t="s">
        <v>350</v>
      </c>
      <c r="E252" s="246" t="s">
        <v>19</v>
      </c>
      <c r="F252" s="247" t="s">
        <v>218</v>
      </c>
      <c r="G252" s="245"/>
      <c r="H252" s="248">
        <v>70.620999999999995</v>
      </c>
      <c r="I252" s="249"/>
      <c r="J252" s="245"/>
      <c r="K252" s="245"/>
      <c r="L252" s="250"/>
      <c r="M252" s="251"/>
      <c r="N252" s="252"/>
      <c r="O252" s="252"/>
      <c r="P252" s="252"/>
      <c r="Q252" s="252"/>
      <c r="R252" s="252"/>
      <c r="S252" s="252"/>
      <c r="T252" s="253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4" t="s">
        <v>350</v>
      </c>
      <c r="AU252" s="254" t="s">
        <v>241</v>
      </c>
      <c r="AV252" s="14" t="s">
        <v>81</v>
      </c>
      <c r="AW252" s="14" t="s">
        <v>33</v>
      </c>
      <c r="AX252" s="14" t="s">
        <v>72</v>
      </c>
      <c r="AY252" s="254" t="s">
        <v>338</v>
      </c>
    </row>
    <row r="253" s="15" customFormat="1">
      <c r="A253" s="15"/>
      <c r="B253" s="255"/>
      <c r="C253" s="256"/>
      <c r="D253" s="235" t="s">
        <v>350</v>
      </c>
      <c r="E253" s="257" t="s">
        <v>19</v>
      </c>
      <c r="F253" s="258" t="s">
        <v>363</v>
      </c>
      <c r="G253" s="256"/>
      <c r="H253" s="259">
        <v>70.620999999999995</v>
      </c>
      <c r="I253" s="260"/>
      <c r="J253" s="256"/>
      <c r="K253" s="256"/>
      <c r="L253" s="261"/>
      <c r="M253" s="262"/>
      <c r="N253" s="263"/>
      <c r="O253" s="263"/>
      <c r="P253" s="263"/>
      <c r="Q253" s="263"/>
      <c r="R253" s="263"/>
      <c r="S253" s="263"/>
      <c r="T253" s="264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65" t="s">
        <v>350</v>
      </c>
      <c r="AU253" s="265" t="s">
        <v>241</v>
      </c>
      <c r="AV253" s="15" t="s">
        <v>231</v>
      </c>
      <c r="AW253" s="15" t="s">
        <v>33</v>
      </c>
      <c r="AX253" s="15" t="s">
        <v>72</v>
      </c>
      <c r="AY253" s="265" t="s">
        <v>338</v>
      </c>
    </row>
    <row r="254" s="14" customFormat="1">
      <c r="A254" s="14"/>
      <c r="B254" s="244"/>
      <c r="C254" s="245"/>
      <c r="D254" s="235" t="s">
        <v>350</v>
      </c>
      <c r="E254" s="246" t="s">
        <v>19</v>
      </c>
      <c r="F254" s="247" t="s">
        <v>1208</v>
      </c>
      <c r="G254" s="245"/>
      <c r="H254" s="248">
        <v>141.24199999999999</v>
      </c>
      <c r="I254" s="249"/>
      <c r="J254" s="245"/>
      <c r="K254" s="245"/>
      <c r="L254" s="250"/>
      <c r="M254" s="251"/>
      <c r="N254" s="252"/>
      <c r="O254" s="252"/>
      <c r="P254" s="252"/>
      <c r="Q254" s="252"/>
      <c r="R254" s="252"/>
      <c r="S254" s="252"/>
      <c r="T254" s="253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4" t="s">
        <v>350</v>
      </c>
      <c r="AU254" s="254" t="s">
        <v>241</v>
      </c>
      <c r="AV254" s="14" t="s">
        <v>81</v>
      </c>
      <c r="AW254" s="14" t="s">
        <v>33</v>
      </c>
      <c r="AX254" s="14" t="s">
        <v>79</v>
      </c>
      <c r="AY254" s="254" t="s">
        <v>338</v>
      </c>
    </row>
    <row r="255" s="12" customFormat="1" ht="20.88" customHeight="1">
      <c r="A255" s="12"/>
      <c r="B255" s="199"/>
      <c r="C255" s="200"/>
      <c r="D255" s="201" t="s">
        <v>71</v>
      </c>
      <c r="E255" s="213" t="s">
        <v>476</v>
      </c>
      <c r="F255" s="213" t="s">
        <v>509</v>
      </c>
      <c r="G255" s="200"/>
      <c r="H255" s="200"/>
      <c r="I255" s="203"/>
      <c r="J255" s="214">
        <f>BK255</f>
        <v>0</v>
      </c>
      <c r="K255" s="200"/>
      <c r="L255" s="205"/>
      <c r="M255" s="206"/>
      <c r="N255" s="207"/>
      <c r="O255" s="207"/>
      <c r="P255" s="208">
        <f>SUM(P256:P290)</f>
        <v>0</v>
      </c>
      <c r="Q255" s="207"/>
      <c r="R255" s="208">
        <f>SUM(R256:R290)</f>
        <v>0.00092000000000000003</v>
      </c>
      <c r="S255" s="207"/>
      <c r="T255" s="209">
        <f>SUM(T256:T290)</f>
        <v>0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10" t="s">
        <v>79</v>
      </c>
      <c r="AT255" s="211" t="s">
        <v>71</v>
      </c>
      <c r="AU255" s="211" t="s">
        <v>81</v>
      </c>
      <c r="AY255" s="210" t="s">
        <v>338</v>
      </c>
      <c r="BK255" s="212">
        <f>SUM(BK256:BK290)</f>
        <v>0</v>
      </c>
    </row>
    <row r="256" s="2" customFormat="1" ht="24.15" customHeight="1">
      <c r="A256" s="39"/>
      <c r="B256" s="40"/>
      <c r="C256" s="215" t="s">
        <v>510</v>
      </c>
      <c r="D256" s="215" t="s">
        <v>342</v>
      </c>
      <c r="E256" s="216" t="s">
        <v>511</v>
      </c>
      <c r="F256" s="217" t="s">
        <v>512</v>
      </c>
      <c r="G256" s="218" t="s">
        <v>345</v>
      </c>
      <c r="H256" s="219">
        <v>175.078</v>
      </c>
      <c r="I256" s="220"/>
      <c r="J256" s="221">
        <f>ROUND(I256*H256,2)</f>
        <v>0</v>
      </c>
      <c r="K256" s="217" t="s">
        <v>346</v>
      </c>
      <c r="L256" s="45"/>
      <c r="M256" s="222" t="s">
        <v>19</v>
      </c>
      <c r="N256" s="223" t="s">
        <v>43</v>
      </c>
      <c r="O256" s="85"/>
      <c r="P256" s="224">
        <f>O256*H256</f>
        <v>0</v>
      </c>
      <c r="Q256" s="224">
        <v>0</v>
      </c>
      <c r="R256" s="224">
        <f>Q256*H256</f>
        <v>0</v>
      </c>
      <c r="S256" s="224">
        <v>0</v>
      </c>
      <c r="T256" s="225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26" t="s">
        <v>231</v>
      </c>
      <c r="AT256" s="226" t="s">
        <v>342</v>
      </c>
      <c r="AU256" s="226" t="s">
        <v>241</v>
      </c>
      <c r="AY256" s="18" t="s">
        <v>338</v>
      </c>
      <c r="BE256" s="227">
        <f>IF(N256="základní",J256,0)</f>
        <v>0</v>
      </c>
      <c r="BF256" s="227">
        <f>IF(N256="snížená",J256,0)</f>
        <v>0</v>
      </c>
      <c r="BG256" s="227">
        <f>IF(N256="zákl. přenesená",J256,0)</f>
        <v>0</v>
      </c>
      <c r="BH256" s="227">
        <f>IF(N256="sníž. přenesená",J256,0)</f>
        <v>0</v>
      </c>
      <c r="BI256" s="227">
        <f>IF(N256="nulová",J256,0)</f>
        <v>0</v>
      </c>
      <c r="BJ256" s="18" t="s">
        <v>79</v>
      </c>
      <c r="BK256" s="227">
        <f>ROUND(I256*H256,2)</f>
        <v>0</v>
      </c>
      <c r="BL256" s="18" t="s">
        <v>231</v>
      </c>
      <c r="BM256" s="226" t="s">
        <v>1209</v>
      </c>
    </row>
    <row r="257" s="2" customFormat="1">
      <c r="A257" s="39"/>
      <c r="B257" s="40"/>
      <c r="C257" s="41"/>
      <c r="D257" s="228" t="s">
        <v>348</v>
      </c>
      <c r="E257" s="41"/>
      <c r="F257" s="229" t="s">
        <v>514</v>
      </c>
      <c r="G257" s="41"/>
      <c r="H257" s="41"/>
      <c r="I257" s="230"/>
      <c r="J257" s="41"/>
      <c r="K257" s="41"/>
      <c r="L257" s="45"/>
      <c r="M257" s="231"/>
      <c r="N257" s="232"/>
      <c r="O257" s="85"/>
      <c r="P257" s="85"/>
      <c r="Q257" s="85"/>
      <c r="R257" s="85"/>
      <c r="S257" s="85"/>
      <c r="T257" s="86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T257" s="18" t="s">
        <v>348</v>
      </c>
      <c r="AU257" s="18" t="s">
        <v>241</v>
      </c>
    </row>
    <row r="258" s="14" customFormat="1">
      <c r="A258" s="14"/>
      <c r="B258" s="244"/>
      <c r="C258" s="245"/>
      <c r="D258" s="235" t="s">
        <v>350</v>
      </c>
      <c r="E258" s="246" t="s">
        <v>19</v>
      </c>
      <c r="F258" s="247" t="s">
        <v>227</v>
      </c>
      <c r="G258" s="245"/>
      <c r="H258" s="248">
        <v>18.385000000000002</v>
      </c>
      <c r="I258" s="249"/>
      <c r="J258" s="245"/>
      <c r="K258" s="245"/>
      <c r="L258" s="250"/>
      <c r="M258" s="251"/>
      <c r="N258" s="252"/>
      <c r="O258" s="252"/>
      <c r="P258" s="252"/>
      <c r="Q258" s="252"/>
      <c r="R258" s="252"/>
      <c r="S258" s="252"/>
      <c r="T258" s="253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4" t="s">
        <v>350</v>
      </c>
      <c r="AU258" s="254" t="s">
        <v>241</v>
      </c>
      <c r="AV258" s="14" t="s">
        <v>81</v>
      </c>
      <c r="AW258" s="14" t="s">
        <v>33</v>
      </c>
      <c r="AX258" s="14" t="s">
        <v>72</v>
      </c>
      <c r="AY258" s="254" t="s">
        <v>338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281</v>
      </c>
      <c r="G259" s="245"/>
      <c r="H259" s="248">
        <v>156.69300000000001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5" customFormat="1">
      <c r="A260" s="15"/>
      <c r="B260" s="255"/>
      <c r="C260" s="256"/>
      <c r="D260" s="235" t="s">
        <v>350</v>
      </c>
      <c r="E260" s="257" t="s">
        <v>19</v>
      </c>
      <c r="F260" s="258" t="s">
        <v>363</v>
      </c>
      <c r="G260" s="256"/>
      <c r="H260" s="259">
        <v>175.078</v>
      </c>
      <c r="I260" s="260"/>
      <c r="J260" s="256"/>
      <c r="K260" s="256"/>
      <c r="L260" s="261"/>
      <c r="M260" s="262"/>
      <c r="N260" s="263"/>
      <c r="O260" s="263"/>
      <c r="P260" s="263"/>
      <c r="Q260" s="263"/>
      <c r="R260" s="263"/>
      <c r="S260" s="263"/>
      <c r="T260" s="264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65" t="s">
        <v>350</v>
      </c>
      <c r="AU260" s="265" t="s">
        <v>241</v>
      </c>
      <c r="AV260" s="15" t="s">
        <v>231</v>
      </c>
      <c r="AW260" s="15" t="s">
        <v>33</v>
      </c>
      <c r="AX260" s="15" t="s">
        <v>79</v>
      </c>
      <c r="AY260" s="265" t="s">
        <v>338</v>
      </c>
    </row>
    <row r="261" s="2" customFormat="1" ht="37.8" customHeight="1">
      <c r="A261" s="39"/>
      <c r="B261" s="40"/>
      <c r="C261" s="215" t="s">
        <v>515</v>
      </c>
      <c r="D261" s="215" t="s">
        <v>342</v>
      </c>
      <c r="E261" s="216" t="s">
        <v>516</v>
      </c>
      <c r="F261" s="217" t="s">
        <v>517</v>
      </c>
      <c r="G261" s="218" t="s">
        <v>345</v>
      </c>
      <c r="H261" s="219">
        <v>18.385000000000002</v>
      </c>
      <c r="I261" s="220"/>
      <c r="J261" s="221">
        <f>ROUND(I261*H261,2)</f>
        <v>0</v>
      </c>
      <c r="K261" s="217" t="s">
        <v>346</v>
      </c>
      <c r="L261" s="45"/>
      <c r="M261" s="222" t="s">
        <v>19</v>
      </c>
      <c r="N261" s="223" t="s">
        <v>43</v>
      </c>
      <c r="O261" s="85"/>
      <c r="P261" s="224">
        <f>O261*H261</f>
        <v>0</v>
      </c>
      <c r="Q261" s="224">
        <v>0</v>
      </c>
      <c r="R261" s="224">
        <f>Q261*H261</f>
        <v>0</v>
      </c>
      <c r="S261" s="224">
        <v>0</v>
      </c>
      <c r="T261" s="225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26" t="s">
        <v>231</v>
      </c>
      <c r="AT261" s="226" t="s">
        <v>342</v>
      </c>
      <c r="AU261" s="226" t="s">
        <v>241</v>
      </c>
      <c r="AY261" s="18" t="s">
        <v>338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18" t="s">
        <v>79</v>
      </c>
      <c r="BK261" s="227">
        <f>ROUND(I261*H261,2)</f>
        <v>0</v>
      </c>
      <c r="BL261" s="18" t="s">
        <v>231</v>
      </c>
      <c r="BM261" s="226" t="s">
        <v>1210</v>
      </c>
    </row>
    <row r="262" s="2" customFormat="1">
      <c r="A262" s="39"/>
      <c r="B262" s="40"/>
      <c r="C262" s="41"/>
      <c r="D262" s="228" t="s">
        <v>348</v>
      </c>
      <c r="E262" s="41"/>
      <c r="F262" s="229" t="s">
        <v>519</v>
      </c>
      <c r="G262" s="41"/>
      <c r="H262" s="41"/>
      <c r="I262" s="230"/>
      <c r="J262" s="41"/>
      <c r="K262" s="41"/>
      <c r="L262" s="45"/>
      <c r="M262" s="231"/>
      <c r="N262" s="232"/>
      <c r="O262" s="85"/>
      <c r="P262" s="85"/>
      <c r="Q262" s="85"/>
      <c r="R262" s="85"/>
      <c r="S262" s="85"/>
      <c r="T262" s="86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T262" s="18" t="s">
        <v>348</v>
      </c>
      <c r="AU262" s="18" t="s">
        <v>241</v>
      </c>
    </row>
    <row r="263" s="14" customFormat="1">
      <c r="A263" s="14"/>
      <c r="B263" s="244"/>
      <c r="C263" s="245"/>
      <c r="D263" s="235" t="s">
        <v>350</v>
      </c>
      <c r="E263" s="246" t="s">
        <v>19</v>
      </c>
      <c r="F263" s="247" t="s">
        <v>227</v>
      </c>
      <c r="G263" s="245"/>
      <c r="H263" s="248">
        <v>18.385000000000002</v>
      </c>
      <c r="I263" s="249"/>
      <c r="J263" s="245"/>
      <c r="K263" s="245"/>
      <c r="L263" s="250"/>
      <c r="M263" s="251"/>
      <c r="N263" s="252"/>
      <c r="O263" s="252"/>
      <c r="P263" s="252"/>
      <c r="Q263" s="252"/>
      <c r="R263" s="252"/>
      <c r="S263" s="252"/>
      <c r="T263" s="253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4" t="s">
        <v>350</v>
      </c>
      <c r="AU263" s="254" t="s">
        <v>241</v>
      </c>
      <c r="AV263" s="14" t="s">
        <v>81</v>
      </c>
      <c r="AW263" s="14" t="s">
        <v>33</v>
      </c>
      <c r="AX263" s="14" t="s">
        <v>79</v>
      </c>
      <c r="AY263" s="254" t="s">
        <v>338</v>
      </c>
    </row>
    <row r="264" s="2" customFormat="1" ht="37.8" customHeight="1">
      <c r="A264" s="39"/>
      <c r="B264" s="40"/>
      <c r="C264" s="215" t="s">
        <v>520</v>
      </c>
      <c r="D264" s="215" t="s">
        <v>342</v>
      </c>
      <c r="E264" s="216" t="s">
        <v>521</v>
      </c>
      <c r="F264" s="217" t="s">
        <v>522</v>
      </c>
      <c r="G264" s="218" t="s">
        <v>345</v>
      </c>
      <c r="H264" s="219">
        <v>18.385000000000002</v>
      </c>
      <c r="I264" s="220"/>
      <c r="J264" s="221">
        <f>ROUND(I264*H264,2)</f>
        <v>0</v>
      </c>
      <c r="K264" s="217" t="s">
        <v>346</v>
      </c>
      <c r="L264" s="45"/>
      <c r="M264" s="222" t="s">
        <v>19</v>
      </c>
      <c r="N264" s="223" t="s">
        <v>43</v>
      </c>
      <c r="O264" s="85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26" t="s">
        <v>231</v>
      </c>
      <c r="AT264" s="226" t="s">
        <v>342</v>
      </c>
      <c r="AU264" s="226" t="s">
        <v>241</v>
      </c>
      <c r="AY264" s="18" t="s">
        <v>338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18" t="s">
        <v>79</v>
      </c>
      <c r="BK264" s="227">
        <f>ROUND(I264*H264,2)</f>
        <v>0</v>
      </c>
      <c r="BL264" s="18" t="s">
        <v>231</v>
      </c>
      <c r="BM264" s="226" t="s">
        <v>1211</v>
      </c>
    </row>
    <row r="265" s="2" customFormat="1">
      <c r="A265" s="39"/>
      <c r="B265" s="40"/>
      <c r="C265" s="41"/>
      <c r="D265" s="228" t="s">
        <v>348</v>
      </c>
      <c r="E265" s="41"/>
      <c r="F265" s="229" t="s">
        <v>524</v>
      </c>
      <c r="G265" s="41"/>
      <c r="H265" s="41"/>
      <c r="I265" s="230"/>
      <c r="J265" s="41"/>
      <c r="K265" s="41"/>
      <c r="L265" s="45"/>
      <c r="M265" s="231"/>
      <c r="N265" s="232"/>
      <c r="O265" s="85"/>
      <c r="P265" s="85"/>
      <c r="Q265" s="85"/>
      <c r="R265" s="85"/>
      <c r="S265" s="85"/>
      <c r="T265" s="86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T265" s="18" t="s">
        <v>348</v>
      </c>
      <c r="AU265" s="18" t="s">
        <v>241</v>
      </c>
    </row>
    <row r="266" s="14" customFormat="1">
      <c r="A266" s="14"/>
      <c r="B266" s="244"/>
      <c r="C266" s="245"/>
      <c r="D266" s="235" t="s">
        <v>350</v>
      </c>
      <c r="E266" s="246" t="s">
        <v>19</v>
      </c>
      <c r="F266" s="247" t="s">
        <v>227</v>
      </c>
      <c r="G266" s="245"/>
      <c r="H266" s="248">
        <v>18.385000000000002</v>
      </c>
      <c r="I266" s="249"/>
      <c r="J266" s="245"/>
      <c r="K266" s="245"/>
      <c r="L266" s="250"/>
      <c r="M266" s="251"/>
      <c r="N266" s="252"/>
      <c r="O266" s="252"/>
      <c r="P266" s="252"/>
      <c r="Q266" s="252"/>
      <c r="R266" s="252"/>
      <c r="S266" s="252"/>
      <c r="T266" s="253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4" t="s">
        <v>350</v>
      </c>
      <c r="AU266" s="254" t="s">
        <v>241</v>
      </c>
      <c r="AV266" s="14" t="s">
        <v>81</v>
      </c>
      <c r="AW266" s="14" t="s">
        <v>33</v>
      </c>
      <c r="AX266" s="14" t="s">
        <v>79</v>
      </c>
      <c r="AY266" s="254" t="s">
        <v>338</v>
      </c>
    </row>
    <row r="267" s="2" customFormat="1" ht="16.5" customHeight="1">
      <c r="A267" s="39"/>
      <c r="B267" s="40"/>
      <c r="C267" s="267" t="s">
        <v>525</v>
      </c>
      <c r="D267" s="267" t="s">
        <v>486</v>
      </c>
      <c r="E267" s="268" t="s">
        <v>526</v>
      </c>
      <c r="F267" s="269" t="s">
        <v>527</v>
      </c>
      <c r="G267" s="270" t="s">
        <v>528</v>
      </c>
      <c r="H267" s="271">
        <v>0.36799999999999999</v>
      </c>
      <c r="I267" s="272"/>
      <c r="J267" s="273">
        <f>ROUND(I267*H267,2)</f>
        <v>0</v>
      </c>
      <c r="K267" s="269" t="s">
        <v>346</v>
      </c>
      <c r="L267" s="274"/>
      <c r="M267" s="275" t="s">
        <v>19</v>
      </c>
      <c r="N267" s="276" t="s">
        <v>43</v>
      </c>
      <c r="O267" s="85"/>
      <c r="P267" s="224">
        <f>O267*H267</f>
        <v>0</v>
      </c>
      <c r="Q267" s="224">
        <v>0.001</v>
      </c>
      <c r="R267" s="224">
        <f>Q267*H267</f>
        <v>0.000368</v>
      </c>
      <c r="S267" s="224">
        <v>0</v>
      </c>
      <c r="T267" s="225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26" t="s">
        <v>405</v>
      </c>
      <c r="AT267" s="226" t="s">
        <v>486</v>
      </c>
      <c r="AU267" s="226" t="s">
        <v>241</v>
      </c>
      <c r="AY267" s="18" t="s">
        <v>338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18" t="s">
        <v>79</v>
      </c>
      <c r="BK267" s="227">
        <f>ROUND(I267*H267,2)</f>
        <v>0</v>
      </c>
      <c r="BL267" s="18" t="s">
        <v>231</v>
      </c>
      <c r="BM267" s="226" t="s">
        <v>1212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227</v>
      </c>
      <c r="G268" s="245"/>
      <c r="H268" s="248">
        <v>18.385000000000002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72</v>
      </c>
      <c r="AY268" s="254" t="s">
        <v>338</v>
      </c>
    </row>
    <row r="269" s="14" customFormat="1">
      <c r="A269" s="14"/>
      <c r="B269" s="244"/>
      <c r="C269" s="245"/>
      <c r="D269" s="235" t="s">
        <v>350</v>
      </c>
      <c r="E269" s="246" t="s">
        <v>19</v>
      </c>
      <c r="F269" s="247" t="s">
        <v>1213</v>
      </c>
      <c r="G269" s="245"/>
      <c r="H269" s="248">
        <v>0.36799999999999999</v>
      </c>
      <c r="I269" s="249"/>
      <c r="J269" s="245"/>
      <c r="K269" s="245"/>
      <c r="L269" s="250"/>
      <c r="M269" s="251"/>
      <c r="N269" s="252"/>
      <c r="O269" s="252"/>
      <c r="P269" s="252"/>
      <c r="Q269" s="252"/>
      <c r="R269" s="252"/>
      <c r="S269" s="252"/>
      <c r="T269" s="253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4" t="s">
        <v>350</v>
      </c>
      <c r="AU269" s="254" t="s">
        <v>241</v>
      </c>
      <c r="AV269" s="14" t="s">
        <v>81</v>
      </c>
      <c r="AW269" s="14" t="s">
        <v>33</v>
      </c>
      <c r="AX269" s="14" t="s">
        <v>79</v>
      </c>
      <c r="AY269" s="254" t="s">
        <v>338</v>
      </c>
    </row>
    <row r="270" s="2" customFormat="1" ht="49.05" customHeight="1">
      <c r="A270" s="39"/>
      <c r="B270" s="40"/>
      <c r="C270" s="215" t="s">
        <v>531</v>
      </c>
      <c r="D270" s="215" t="s">
        <v>342</v>
      </c>
      <c r="E270" s="216" t="s">
        <v>532</v>
      </c>
      <c r="F270" s="217" t="s">
        <v>533</v>
      </c>
      <c r="G270" s="218" t="s">
        <v>345</v>
      </c>
      <c r="H270" s="219">
        <v>18.385000000000002</v>
      </c>
      <c r="I270" s="220"/>
      <c r="J270" s="221">
        <f>ROUND(I270*H270,2)</f>
        <v>0</v>
      </c>
      <c r="K270" s="217" t="s">
        <v>346</v>
      </c>
      <c r="L270" s="45"/>
      <c r="M270" s="222" t="s">
        <v>19</v>
      </c>
      <c r="N270" s="223" t="s">
        <v>43</v>
      </c>
      <c r="O270" s="85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26" t="s">
        <v>231</v>
      </c>
      <c r="AT270" s="226" t="s">
        <v>342</v>
      </c>
      <c r="AU270" s="226" t="s">
        <v>241</v>
      </c>
      <c r="AY270" s="18" t="s">
        <v>338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18" t="s">
        <v>79</v>
      </c>
      <c r="BK270" s="227">
        <f>ROUND(I270*H270,2)</f>
        <v>0</v>
      </c>
      <c r="BL270" s="18" t="s">
        <v>231</v>
      </c>
      <c r="BM270" s="226" t="s">
        <v>1214</v>
      </c>
    </row>
    <row r="271" s="2" customFormat="1">
      <c r="A271" s="39"/>
      <c r="B271" s="40"/>
      <c r="C271" s="41"/>
      <c r="D271" s="228" t="s">
        <v>348</v>
      </c>
      <c r="E271" s="41"/>
      <c r="F271" s="229" t="s">
        <v>535</v>
      </c>
      <c r="G271" s="41"/>
      <c r="H271" s="41"/>
      <c r="I271" s="230"/>
      <c r="J271" s="41"/>
      <c r="K271" s="41"/>
      <c r="L271" s="45"/>
      <c r="M271" s="231"/>
      <c r="N271" s="232"/>
      <c r="O271" s="85"/>
      <c r="P271" s="85"/>
      <c r="Q271" s="85"/>
      <c r="R271" s="85"/>
      <c r="S271" s="85"/>
      <c r="T271" s="86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T271" s="18" t="s">
        <v>348</v>
      </c>
      <c r="AU271" s="18" t="s">
        <v>241</v>
      </c>
    </row>
    <row r="272" s="14" customFormat="1">
      <c r="A272" s="14"/>
      <c r="B272" s="244"/>
      <c r="C272" s="245"/>
      <c r="D272" s="235" t="s">
        <v>350</v>
      </c>
      <c r="E272" s="246" t="s">
        <v>19</v>
      </c>
      <c r="F272" s="247" t="s">
        <v>227</v>
      </c>
      <c r="G272" s="245"/>
      <c r="H272" s="248">
        <v>18.385000000000002</v>
      </c>
      <c r="I272" s="249"/>
      <c r="J272" s="245"/>
      <c r="K272" s="245"/>
      <c r="L272" s="250"/>
      <c r="M272" s="251"/>
      <c r="N272" s="252"/>
      <c r="O272" s="252"/>
      <c r="P272" s="252"/>
      <c r="Q272" s="252"/>
      <c r="R272" s="252"/>
      <c r="S272" s="252"/>
      <c r="T272" s="253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4" t="s">
        <v>350</v>
      </c>
      <c r="AU272" s="254" t="s">
        <v>241</v>
      </c>
      <c r="AV272" s="14" t="s">
        <v>81</v>
      </c>
      <c r="AW272" s="14" t="s">
        <v>33</v>
      </c>
      <c r="AX272" s="14" t="s">
        <v>79</v>
      </c>
      <c r="AY272" s="254" t="s">
        <v>338</v>
      </c>
    </row>
    <row r="273" s="2" customFormat="1" ht="16.5" customHeight="1">
      <c r="A273" s="39"/>
      <c r="B273" s="40"/>
      <c r="C273" s="267" t="s">
        <v>536</v>
      </c>
      <c r="D273" s="267" t="s">
        <v>486</v>
      </c>
      <c r="E273" s="268" t="s">
        <v>542</v>
      </c>
      <c r="F273" s="269" t="s">
        <v>543</v>
      </c>
      <c r="G273" s="270" t="s">
        <v>528</v>
      </c>
      <c r="H273" s="271">
        <v>0.55200000000000005</v>
      </c>
      <c r="I273" s="272"/>
      <c r="J273" s="273">
        <f>ROUND(I273*H273,2)</f>
        <v>0</v>
      </c>
      <c r="K273" s="269" t="s">
        <v>346</v>
      </c>
      <c r="L273" s="274"/>
      <c r="M273" s="275" t="s">
        <v>19</v>
      </c>
      <c r="N273" s="276" t="s">
        <v>43</v>
      </c>
      <c r="O273" s="85"/>
      <c r="P273" s="224">
        <f>O273*H273</f>
        <v>0</v>
      </c>
      <c r="Q273" s="224">
        <v>0.001</v>
      </c>
      <c r="R273" s="224">
        <f>Q273*H273</f>
        <v>0.00055200000000000008</v>
      </c>
      <c r="S273" s="224">
        <v>0</v>
      </c>
      <c r="T273" s="225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26" t="s">
        <v>405</v>
      </c>
      <c r="AT273" s="226" t="s">
        <v>486</v>
      </c>
      <c r="AU273" s="226" t="s">
        <v>241</v>
      </c>
      <c r="AY273" s="18" t="s">
        <v>338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18" t="s">
        <v>79</v>
      </c>
      <c r="BK273" s="227">
        <f>ROUND(I273*H273,2)</f>
        <v>0</v>
      </c>
      <c r="BL273" s="18" t="s">
        <v>231</v>
      </c>
      <c r="BM273" s="226" t="s">
        <v>1215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18.385000000000002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72</v>
      </c>
      <c r="AY274" s="254" t="s">
        <v>338</v>
      </c>
    </row>
    <row r="275" s="14" customFormat="1">
      <c r="A275" s="14"/>
      <c r="B275" s="244"/>
      <c r="C275" s="245"/>
      <c r="D275" s="235" t="s">
        <v>350</v>
      </c>
      <c r="E275" s="246" t="s">
        <v>19</v>
      </c>
      <c r="F275" s="247" t="s">
        <v>1216</v>
      </c>
      <c r="G275" s="245"/>
      <c r="H275" s="248">
        <v>0.55200000000000005</v>
      </c>
      <c r="I275" s="249"/>
      <c r="J275" s="245"/>
      <c r="K275" s="245"/>
      <c r="L275" s="250"/>
      <c r="M275" s="251"/>
      <c r="N275" s="252"/>
      <c r="O275" s="252"/>
      <c r="P275" s="252"/>
      <c r="Q275" s="252"/>
      <c r="R275" s="252"/>
      <c r="S275" s="252"/>
      <c r="T275" s="253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4" t="s">
        <v>350</v>
      </c>
      <c r="AU275" s="254" t="s">
        <v>241</v>
      </c>
      <c r="AV275" s="14" t="s">
        <v>81</v>
      </c>
      <c r="AW275" s="14" t="s">
        <v>33</v>
      </c>
      <c r="AX275" s="14" t="s">
        <v>79</v>
      </c>
      <c r="AY275" s="254" t="s">
        <v>338</v>
      </c>
    </row>
    <row r="276" s="2" customFormat="1" ht="24.15" customHeight="1">
      <c r="A276" s="39"/>
      <c r="B276" s="40"/>
      <c r="C276" s="215" t="s">
        <v>541</v>
      </c>
      <c r="D276" s="215" t="s">
        <v>342</v>
      </c>
      <c r="E276" s="216" t="s">
        <v>547</v>
      </c>
      <c r="F276" s="217" t="s">
        <v>548</v>
      </c>
      <c r="G276" s="218" t="s">
        <v>345</v>
      </c>
      <c r="H276" s="219">
        <v>18.385000000000002</v>
      </c>
      <c r="I276" s="220"/>
      <c r="J276" s="221">
        <f>ROUND(I276*H276,2)</f>
        <v>0</v>
      </c>
      <c r="K276" s="217" t="s">
        <v>346</v>
      </c>
      <c r="L276" s="45"/>
      <c r="M276" s="222" t="s">
        <v>19</v>
      </c>
      <c r="N276" s="223" t="s">
        <v>43</v>
      </c>
      <c r="O276" s="85"/>
      <c r="P276" s="224">
        <f>O276*H276</f>
        <v>0</v>
      </c>
      <c r="Q276" s="224">
        <v>0</v>
      </c>
      <c r="R276" s="224">
        <f>Q276*H276</f>
        <v>0</v>
      </c>
      <c r="S276" s="224">
        <v>0</v>
      </c>
      <c r="T276" s="225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26" t="s">
        <v>231</v>
      </c>
      <c r="AT276" s="226" t="s">
        <v>342</v>
      </c>
      <c r="AU276" s="226" t="s">
        <v>241</v>
      </c>
      <c r="AY276" s="18" t="s">
        <v>338</v>
      </c>
      <c r="BE276" s="227">
        <f>IF(N276="základní",J276,0)</f>
        <v>0</v>
      </c>
      <c r="BF276" s="227">
        <f>IF(N276="snížená",J276,0)</f>
        <v>0</v>
      </c>
      <c r="BG276" s="227">
        <f>IF(N276="zákl. přenesená",J276,0)</f>
        <v>0</v>
      </c>
      <c r="BH276" s="227">
        <f>IF(N276="sníž. přenesená",J276,0)</f>
        <v>0</v>
      </c>
      <c r="BI276" s="227">
        <f>IF(N276="nulová",J276,0)</f>
        <v>0</v>
      </c>
      <c r="BJ276" s="18" t="s">
        <v>79</v>
      </c>
      <c r="BK276" s="227">
        <f>ROUND(I276*H276,2)</f>
        <v>0</v>
      </c>
      <c r="BL276" s="18" t="s">
        <v>231</v>
      </c>
      <c r="BM276" s="226" t="s">
        <v>1217</v>
      </c>
    </row>
    <row r="277" s="2" customFormat="1">
      <c r="A277" s="39"/>
      <c r="B277" s="40"/>
      <c r="C277" s="41"/>
      <c r="D277" s="228" t="s">
        <v>348</v>
      </c>
      <c r="E277" s="41"/>
      <c r="F277" s="229" t="s">
        <v>550</v>
      </c>
      <c r="G277" s="41"/>
      <c r="H277" s="41"/>
      <c r="I277" s="230"/>
      <c r="J277" s="41"/>
      <c r="K277" s="41"/>
      <c r="L277" s="45"/>
      <c r="M277" s="231"/>
      <c r="N277" s="232"/>
      <c r="O277" s="85"/>
      <c r="P277" s="85"/>
      <c r="Q277" s="85"/>
      <c r="R277" s="85"/>
      <c r="S277" s="85"/>
      <c r="T277" s="86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T277" s="18" t="s">
        <v>348</v>
      </c>
      <c r="AU277" s="18" t="s">
        <v>241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227</v>
      </c>
      <c r="G278" s="245"/>
      <c r="H278" s="248">
        <v>18.385000000000002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79</v>
      </c>
      <c r="AY278" s="254" t="s">
        <v>338</v>
      </c>
    </row>
    <row r="279" s="2" customFormat="1" ht="21.75" customHeight="1">
      <c r="A279" s="39"/>
      <c r="B279" s="40"/>
      <c r="C279" s="215" t="s">
        <v>546</v>
      </c>
      <c r="D279" s="215" t="s">
        <v>342</v>
      </c>
      <c r="E279" s="216" t="s">
        <v>552</v>
      </c>
      <c r="F279" s="217" t="s">
        <v>553</v>
      </c>
      <c r="G279" s="218" t="s">
        <v>391</v>
      </c>
      <c r="H279" s="219">
        <v>0.36799999999999999</v>
      </c>
      <c r="I279" s="220"/>
      <c r="J279" s="221">
        <f>ROUND(I279*H279,2)</f>
        <v>0</v>
      </c>
      <c r="K279" s="217" t="s">
        <v>346</v>
      </c>
      <c r="L279" s="45"/>
      <c r="M279" s="222" t="s">
        <v>19</v>
      </c>
      <c r="N279" s="223" t="s">
        <v>43</v>
      </c>
      <c r="O279" s="85"/>
      <c r="P279" s="224">
        <f>O279*H279</f>
        <v>0</v>
      </c>
      <c r="Q279" s="224">
        <v>0</v>
      </c>
      <c r="R279" s="224">
        <f>Q279*H279</f>
        <v>0</v>
      </c>
      <c r="S279" s="224">
        <v>0</v>
      </c>
      <c r="T279" s="225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26" t="s">
        <v>231</v>
      </c>
      <c r="AT279" s="226" t="s">
        <v>342</v>
      </c>
      <c r="AU279" s="226" t="s">
        <v>241</v>
      </c>
      <c r="AY279" s="18" t="s">
        <v>338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18" t="s">
        <v>79</v>
      </c>
      <c r="BK279" s="227">
        <f>ROUND(I279*H279,2)</f>
        <v>0</v>
      </c>
      <c r="BL279" s="18" t="s">
        <v>231</v>
      </c>
      <c r="BM279" s="226" t="s">
        <v>1218</v>
      </c>
    </row>
    <row r="280" s="2" customFormat="1">
      <c r="A280" s="39"/>
      <c r="B280" s="40"/>
      <c r="C280" s="41"/>
      <c r="D280" s="228" t="s">
        <v>348</v>
      </c>
      <c r="E280" s="41"/>
      <c r="F280" s="229" t="s">
        <v>555</v>
      </c>
      <c r="G280" s="41"/>
      <c r="H280" s="41"/>
      <c r="I280" s="230"/>
      <c r="J280" s="41"/>
      <c r="K280" s="41"/>
      <c r="L280" s="45"/>
      <c r="M280" s="231"/>
      <c r="N280" s="232"/>
      <c r="O280" s="85"/>
      <c r="P280" s="85"/>
      <c r="Q280" s="85"/>
      <c r="R280" s="85"/>
      <c r="S280" s="85"/>
      <c r="T280" s="86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T280" s="18" t="s">
        <v>348</v>
      </c>
      <c r="AU280" s="18" t="s">
        <v>241</v>
      </c>
    </row>
    <row r="281" s="14" customFormat="1">
      <c r="A281" s="14"/>
      <c r="B281" s="244"/>
      <c r="C281" s="245"/>
      <c r="D281" s="235" t="s">
        <v>350</v>
      </c>
      <c r="E281" s="246" t="s">
        <v>19</v>
      </c>
      <c r="F281" s="247" t="s">
        <v>227</v>
      </c>
      <c r="G281" s="245"/>
      <c r="H281" s="248">
        <v>18.385000000000002</v>
      </c>
      <c r="I281" s="249"/>
      <c r="J281" s="245"/>
      <c r="K281" s="245"/>
      <c r="L281" s="250"/>
      <c r="M281" s="251"/>
      <c r="N281" s="252"/>
      <c r="O281" s="252"/>
      <c r="P281" s="252"/>
      <c r="Q281" s="252"/>
      <c r="R281" s="252"/>
      <c r="S281" s="252"/>
      <c r="T281" s="253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4" t="s">
        <v>350</v>
      </c>
      <c r="AU281" s="254" t="s">
        <v>241</v>
      </c>
      <c r="AV281" s="14" t="s">
        <v>81</v>
      </c>
      <c r="AW281" s="14" t="s">
        <v>33</v>
      </c>
      <c r="AX281" s="14" t="s">
        <v>72</v>
      </c>
      <c r="AY281" s="254" t="s">
        <v>338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1213</v>
      </c>
      <c r="G282" s="245"/>
      <c r="H282" s="248">
        <v>0.36799999999999999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79</v>
      </c>
      <c r="AY282" s="254" t="s">
        <v>338</v>
      </c>
    </row>
    <row r="283" s="2" customFormat="1" ht="21.75" customHeight="1">
      <c r="A283" s="39"/>
      <c r="B283" s="40"/>
      <c r="C283" s="215" t="s">
        <v>551</v>
      </c>
      <c r="D283" s="215" t="s">
        <v>342</v>
      </c>
      <c r="E283" s="216" t="s">
        <v>557</v>
      </c>
      <c r="F283" s="217" t="s">
        <v>558</v>
      </c>
      <c r="G283" s="218" t="s">
        <v>391</v>
      </c>
      <c r="H283" s="219">
        <v>0.36799999999999999</v>
      </c>
      <c r="I283" s="220"/>
      <c r="J283" s="221">
        <f>ROUND(I283*H283,2)</f>
        <v>0</v>
      </c>
      <c r="K283" s="217" t="s">
        <v>346</v>
      </c>
      <c r="L283" s="45"/>
      <c r="M283" s="222" t="s">
        <v>19</v>
      </c>
      <c r="N283" s="223" t="s">
        <v>43</v>
      </c>
      <c r="O283" s="85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231</v>
      </c>
      <c r="AT283" s="226" t="s">
        <v>342</v>
      </c>
      <c r="AU283" s="226" t="s">
        <v>241</v>
      </c>
      <c r="AY283" s="18" t="s">
        <v>338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79</v>
      </c>
      <c r="BK283" s="227">
        <f>ROUND(I283*H283,2)</f>
        <v>0</v>
      </c>
      <c r="BL283" s="18" t="s">
        <v>231</v>
      </c>
      <c r="BM283" s="226" t="s">
        <v>1219</v>
      </c>
    </row>
    <row r="284" s="2" customFormat="1">
      <c r="A284" s="39"/>
      <c r="B284" s="40"/>
      <c r="C284" s="41"/>
      <c r="D284" s="228" t="s">
        <v>348</v>
      </c>
      <c r="E284" s="41"/>
      <c r="F284" s="229" t="s">
        <v>560</v>
      </c>
      <c r="G284" s="41"/>
      <c r="H284" s="41"/>
      <c r="I284" s="230"/>
      <c r="J284" s="41"/>
      <c r="K284" s="41"/>
      <c r="L284" s="45"/>
      <c r="M284" s="231"/>
      <c r="N284" s="23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348</v>
      </c>
      <c r="AU284" s="18" t="s">
        <v>241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227</v>
      </c>
      <c r="G285" s="245"/>
      <c r="H285" s="248">
        <v>18.385000000000002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241</v>
      </c>
      <c r="AV285" s="14" t="s">
        <v>81</v>
      </c>
      <c r="AW285" s="14" t="s">
        <v>33</v>
      </c>
      <c r="AX285" s="14" t="s">
        <v>72</v>
      </c>
      <c r="AY285" s="254" t="s">
        <v>338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1213</v>
      </c>
      <c r="G286" s="245"/>
      <c r="H286" s="248">
        <v>0.36799999999999999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241</v>
      </c>
      <c r="AV286" s="14" t="s">
        <v>81</v>
      </c>
      <c r="AW286" s="14" t="s">
        <v>33</v>
      </c>
      <c r="AX286" s="14" t="s">
        <v>79</v>
      </c>
      <c r="AY286" s="254" t="s">
        <v>338</v>
      </c>
    </row>
    <row r="287" s="2" customFormat="1" ht="24.15" customHeight="1">
      <c r="A287" s="39"/>
      <c r="B287" s="40"/>
      <c r="C287" s="215" t="s">
        <v>556</v>
      </c>
      <c r="D287" s="215" t="s">
        <v>342</v>
      </c>
      <c r="E287" s="216" t="s">
        <v>562</v>
      </c>
      <c r="F287" s="217" t="s">
        <v>563</v>
      </c>
      <c r="G287" s="218" t="s">
        <v>391</v>
      </c>
      <c r="H287" s="219">
        <v>3.677</v>
      </c>
      <c r="I287" s="220"/>
      <c r="J287" s="221">
        <f>ROUND(I287*H287,2)</f>
        <v>0</v>
      </c>
      <c r="K287" s="217" t="s">
        <v>346</v>
      </c>
      <c r="L287" s="45"/>
      <c r="M287" s="222" t="s">
        <v>19</v>
      </c>
      <c r="N287" s="223" t="s">
        <v>43</v>
      </c>
      <c r="O287" s="85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231</v>
      </c>
      <c r="AT287" s="226" t="s">
        <v>342</v>
      </c>
      <c r="AU287" s="226" t="s">
        <v>241</v>
      </c>
      <c r="AY287" s="18" t="s">
        <v>338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79</v>
      </c>
      <c r="BK287" s="227">
        <f>ROUND(I287*H287,2)</f>
        <v>0</v>
      </c>
      <c r="BL287" s="18" t="s">
        <v>231</v>
      </c>
      <c r="BM287" s="226" t="s">
        <v>1220</v>
      </c>
    </row>
    <row r="288" s="2" customFormat="1">
      <c r="A288" s="39"/>
      <c r="B288" s="40"/>
      <c r="C288" s="41"/>
      <c r="D288" s="228" t="s">
        <v>348</v>
      </c>
      <c r="E288" s="41"/>
      <c r="F288" s="229" t="s">
        <v>565</v>
      </c>
      <c r="G288" s="41"/>
      <c r="H288" s="41"/>
      <c r="I288" s="230"/>
      <c r="J288" s="41"/>
      <c r="K288" s="41"/>
      <c r="L288" s="45"/>
      <c r="M288" s="231"/>
      <c r="N288" s="23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348</v>
      </c>
      <c r="AU288" s="18" t="s">
        <v>241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227</v>
      </c>
      <c r="G289" s="245"/>
      <c r="H289" s="248">
        <v>18.385000000000002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4" customFormat="1">
      <c r="A290" s="14"/>
      <c r="B290" s="244"/>
      <c r="C290" s="245"/>
      <c r="D290" s="235" t="s">
        <v>350</v>
      </c>
      <c r="E290" s="246" t="s">
        <v>19</v>
      </c>
      <c r="F290" s="247" t="s">
        <v>1221</v>
      </c>
      <c r="G290" s="245"/>
      <c r="H290" s="248">
        <v>3.677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350</v>
      </c>
      <c r="AU290" s="254" t="s">
        <v>241</v>
      </c>
      <c r="AV290" s="14" t="s">
        <v>81</v>
      </c>
      <c r="AW290" s="14" t="s">
        <v>33</v>
      </c>
      <c r="AX290" s="14" t="s">
        <v>79</v>
      </c>
      <c r="AY290" s="254" t="s">
        <v>338</v>
      </c>
    </row>
    <row r="291" s="12" customFormat="1" ht="22.8" customHeight="1">
      <c r="A291" s="12"/>
      <c r="B291" s="199"/>
      <c r="C291" s="200"/>
      <c r="D291" s="201" t="s">
        <v>71</v>
      </c>
      <c r="E291" s="213" t="s">
        <v>81</v>
      </c>
      <c r="F291" s="213" t="s">
        <v>567</v>
      </c>
      <c r="G291" s="200"/>
      <c r="H291" s="200"/>
      <c r="I291" s="203"/>
      <c r="J291" s="214">
        <f>BK291</f>
        <v>0</v>
      </c>
      <c r="K291" s="200"/>
      <c r="L291" s="205"/>
      <c r="M291" s="206"/>
      <c r="N291" s="207"/>
      <c r="O291" s="207"/>
      <c r="P291" s="208">
        <f>P292</f>
        <v>0</v>
      </c>
      <c r="Q291" s="207"/>
      <c r="R291" s="208">
        <f>R292</f>
        <v>6.3108735999999999</v>
      </c>
      <c r="S291" s="207"/>
      <c r="T291" s="209">
        <f>T292</f>
        <v>0</v>
      </c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R291" s="210" t="s">
        <v>79</v>
      </c>
      <c r="AT291" s="211" t="s">
        <v>71</v>
      </c>
      <c r="AU291" s="211" t="s">
        <v>79</v>
      </c>
      <c r="AY291" s="210" t="s">
        <v>338</v>
      </c>
      <c r="BK291" s="212">
        <f>BK292</f>
        <v>0</v>
      </c>
    </row>
    <row r="292" s="12" customFormat="1" ht="20.88" customHeight="1">
      <c r="A292" s="12"/>
      <c r="B292" s="199"/>
      <c r="C292" s="200"/>
      <c r="D292" s="201" t="s">
        <v>71</v>
      </c>
      <c r="E292" s="213" t="s">
        <v>7</v>
      </c>
      <c r="F292" s="213" t="s">
        <v>568</v>
      </c>
      <c r="G292" s="200"/>
      <c r="H292" s="200"/>
      <c r="I292" s="203"/>
      <c r="J292" s="214">
        <f>BK292</f>
        <v>0</v>
      </c>
      <c r="K292" s="200"/>
      <c r="L292" s="205"/>
      <c r="M292" s="206"/>
      <c r="N292" s="207"/>
      <c r="O292" s="207"/>
      <c r="P292" s="208">
        <f>SUM(P293:P300)</f>
        <v>0</v>
      </c>
      <c r="Q292" s="207"/>
      <c r="R292" s="208">
        <f>SUM(R293:R300)</f>
        <v>6.3108735999999999</v>
      </c>
      <c r="S292" s="207"/>
      <c r="T292" s="209">
        <f>SUM(T293:T300)</f>
        <v>0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10" t="s">
        <v>79</v>
      </c>
      <c r="AT292" s="211" t="s">
        <v>71</v>
      </c>
      <c r="AU292" s="211" t="s">
        <v>81</v>
      </c>
      <c r="AY292" s="210" t="s">
        <v>338</v>
      </c>
      <c r="BK292" s="212">
        <f>SUM(BK293:BK300)</f>
        <v>0</v>
      </c>
    </row>
    <row r="293" s="2" customFormat="1" ht="62.7" customHeight="1">
      <c r="A293" s="39"/>
      <c r="B293" s="40"/>
      <c r="C293" s="215" t="s">
        <v>561</v>
      </c>
      <c r="D293" s="215" t="s">
        <v>342</v>
      </c>
      <c r="E293" s="216" t="s">
        <v>570</v>
      </c>
      <c r="F293" s="217" t="s">
        <v>571</v>
      </c>
      <c r="G293" s="218" t="s">
        <v>572</v>
      </c>
      <c r="H293" s="219">
        <v>30.856999999999999</v>
      </c>
      <c r="I293" s="220"/>
      <c r="J293" s="221">
        <f>ROUND(I293*H293,2)</f>
        <v>0</v>
      </c>
      <c r="K293" s="217" t="s">
        <v>346</v>
      </c>
      <c r="L293" s="45"/>
      <c r="M293" s="222" t="s">
        <v>19</v>
      </c>
      <c r="N293" s="223" t="s">
        <v>43</v>
      </c>
      <c r="O293" s="85"/>
      <c r="P293" s="224">
        <f>O293*H293</f>
        <v>0</v>
      </c>
      <c r="Q293" s="224">
        <v>0.2044</v>
      </c>
      <c r="R293" s="224">
        <f>Q293*H293</f>
        <v>6.3071707999999997</v>
      </c>
      <c r="S293" s="224">
        <v>0</v>
      </c>
      <c r="T293" s="225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26" t="s">
        <v>231</v>
      </c>
      <c r="AT293" s="226" t="s">
        <v>342</v>
      </c>
      <c r="AU293" s="226" t="s">
        <v>241</v>
      </c>
      <c r="AY293" s="18" t="s">
        <v>338</v>
      </c>
      <c r="BE293" s="227">
        <f>IF(N293="základní",J293,0)</f>
        <v>0</v>
      </c>
      <c r="BF293" s="227">
        <f>IF(N293="snížená",J293,0)</f>
        <v>0</v>
      </c>
      <c r="BG293" s="227">
        <f>IF(N293="zákl. přenesená",J293,0)</f>
        <v>0</v>
      </c>
      <c r="BH293" s="227">
        <f>IF(N293="sníž. přenesená",J293,0)</f>
        <v>0</v>
      </c>
      <c r="BI293" s="227">
        <f>IF(N293="nulová",J293,0)</f>
        <v>0</v>
      </c>
      <c r="BJ293" s="18" t="s">
        <v>79</v>
      </c>
      <c r="BK293" s="227">
        <f>ROUND(I293*H293,2)</f>
        <v>0</v>
      </c>
      <c r="BL293" s="18" t="s">
        <v>231</v>
      </c>
      <c r="BM293" s="226" t="s">
        <v>1222</v>
      </c>
    </row>
    <row r="294" s="2" customFormat="1">
      <c r="A294" s="39"/>
      <c r="B294" s="40"/>
      <c r="C294" s="41"/>
      <c r="D294" s="228" t="s">
        <v>348</v>
      </c>
      <c r="E294" s="41"/>
      <c r="F294" s="229" t="s">
        <v>574</v>
      </c>
      <c r="G294" s="41"/>
      <c r="H294" s="41"/>
      <c r="I294" s="230"/>
      <c r="J294" s="41"/>
      <c r="K294" s="41"/>
      <c r="L294" s="45"/>
      <c r="M294" s="231"/>
      <c r="N294" s="232"/>
      <c r="O294" s="85"/>
      <c r="P294" s="85"/>
      <c r="Q294" s="85"/>
      <c r="R294" s="85"/>
      <c r="S294" s="85"/>
      <c r="T294" s="86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T294" s="18" t="s">
        <v>348</v>
      </c>
      <c r="AU294" s="18" t="s">
        <v>241</v>
      </c>
    </row>
    <row r="295" s="14" customFormat="1">
      <c r="A295" s="14"/>
      <c r="B295" s="244"/>
      <c r="C295" s="245"/>
      <c r="D295" s="235" t="s">
        <v>350</v>
      </c>
      <c r="E295" s="246" t="s">
        <v>19</v>
      </c>
      <c r="F295" s="247" t="s">
        <v>294</v>
      </c>
      <c r="G295" s="245"/>
      <c r="H295" s="248">
        <v>61.713999999999999</v>
      </c>
      <c r="I295" s="249"/>
      <c r="J295" s="245"/>
      <c r="K295" s="245"/>
      <c r="L295" s="250"/>
      <c r="M295" s="251"/>
      <c r="N295" s="252"/>
      <c r="O295" s="252"/>
      <c r="P295" s="252"/>
      <c r="Q295" s="252"/>
      <c r="R295" s="252"/>
      <c r="S295" s="252"/>
      <c r="T295" s="253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4" t="s">
        <v>350</v>
      </c>
      <c r="AU295" s="254" t="s">
        <v>241</v>
      </c>
      <c r="AV295" s="14" t="s">
        <v>81</v>
      </c>
      <c r="AW295" s="14" t="s">
        <v>33</v>
      </c>
      <c r="AX295" s="14" t="s">
        <v>72</v>
      </c>
      <c r="AY295" s="254" t="s">
        <v>338</v>
      </c>
    </row>
    <row r="296" s="14" customFormat="1">
      <c r="A296" s="14"/>
      <c r="B296" s="244"/>
      <c r="C296" s="245"/>
      <c r="D296" s="235" t="s">
        <v>350</v>
      </c>
      <c r="E296" s="246" t="s">
        <v>19</v>
      </c>
      <c r="F296" s="247" t="s">
        <v>1223</v>
      </c>
      <c r="G296" s="245"/>
      <c r="H296" s="248">
        <v>30.856999999999999</v>
      </c>
      <c r="I296" s="249"/>
      <c r="J296" s="245"/>
      <c r="K296" s="245"/>
      <c r="L296" s="250"/>
      <c r="M296" s="251"/>
      <c r="N296" s="252"/>
      <c r="O296" s="252"/>
      <c r="P296" s="252"/>
      <c r="Q296" s="252"/>
      <c r="R296" s="252"/>
      <c r="S296" s="252"/>
      <c r="T296" s="253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4" t="s">
        <v>350</v>
      </c>
      <c r="AU296" s="254" t="s">
        <v>241</v>
      </c>
      <c r="AV296" s="14" t="s">
        <v>81</v>
      </c>
      <c r="AW296" s="14" t="s">
        <v>33</v>
      </c>
      <c r="AX296" s="14" t="s">
        <v>79</v>
      </c>
      <c r="AY296" s="254" t="s">
        <v>338</v>
      </c>
    </row>
    <row r="297" s="2" customFormat="1" ht="16.5" customHeight="1">
      <c r="A297" s="39"/>
      <c r="B297" s="40"/>
      <c r="C297" s="215" t="s">
        <v>569</v>
      </c>
      <c r="D297" s="215" t="s">
        <v>342</v>
      </c>
      <c r="E297" s="216" t="s">
        <v>577</v>
      </c>
      <c r="F297" s="217" t="s">
        <v>578</v>
      </c>
      <c r="G297" s="218" t="s">
        <v>572</v>
      </c>
      <c r="H297" s="219">
        <v>37.027999999999999</v>
      </c>
      <c r="I297" s="220"/>
      <c r="J297" s="221">
        <f>ROUND(I297*H297,2)</f>
        <v>0</v>
      </c>
      <c r="K297" s="217" t="s">
        <v>346</v>
      </c>
      <c r="L297" s="45"/>
      <c r="M297" s="222" t="s">
        <v>19</v>
      </c>
      <c r="N297" s="223" t="s">
        <v>43</v>
      </c>
      <c r="O297" s="85"/>
      <c r="P297" s="224">
        <f>O297*H297</f>
        <v>0</v>
      </c>
      <c r="Q297" s="224">
        <v>0.00010000000000000001</v>
      </c>
      <c r="R297" s="224">
        <f>Q297*H297</f>
        <v>0.0037028</v>
      </c>
      <c r="S297" s="224">
        <v>0</v>
      </c>
      <c r="T297" s="22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26" t="s">
        <v>231</v>
      </c>
      <c r="AT297" s="226" t="s">
        <v>342</v>
      </c>
      <c r="AU297" s="226" t="s">
        <v>241</v>
      </c>
      <c r="AY297" s="18" t="s">
        <v>338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8" t="s">
        <v>79</v>
      </c>
      <c r="BK297" s="227">
        <f>ROUND(I297*H297,2)</f>
        <v>0</v>
      </c>
      <c r="BL297" s="18" t="s">
        <v>231</v>
      </c>
      <c r="BM297" s="226" t="s">
        <v>1224</v>
      </c>
    </row>
    <row r="298" s="2" customFormat="1">
      <c r="A298" s="39"/>
      <c r="B298" s="40"/>
      <c r="C298" s="41"/>
      <c r="D298" s="228" t="s">
        <v>348</v>
      </c>
      <c r="E298" s="41"/>
      <c r="F298" s="229" t="s">
        <v>580</v>
      </c>
      <c r="G298" s="41"/>
      <c r="H298" s="41"/>
      <c r="I298" s="230"/>
      <c r="J298" s="41"/>
      <c r="K298" s="41"/>
      <c r="L298" s="45"/>
      <c r="M298" s="231"/>
      <c r="N298" s="23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348</v>
      </c>
      <c r="AU298" s="18" t="s">
        <v>241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294</v>
      </c>
      <c r="G299" s="245"/>
      <c r="H299" s="248">
        <v>61.713999999999999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1225</v>
      </c>
      <c r="G300" s="245"/>
      <c r="H300" s="248">
        <v>37.027999999999999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12" customFormat="1" ht="22.8" customHeight="1">
      <c r="A301" s="12"/>
      <c r="B301" s="199"/>
      <c r="C301" s="200"/>
      <c r="D301" s="201" t="s">
        <v>71</v>
      </c>
      <c r="E301" s="213" t="s">
        <v>231</v>
      </c>
      <c r="F301" s="213" t="s">
        <v>582</v>
      </c>
      <c r="G301" s="200"/>
      <c r="H301" s="200"/>
      <c r="I301" s="203"/>
      <c r="J301" s="214">
        <f>BK301</f>
        <v>0</v>
      </c>
      <c r="K301" s="200"/>
      <c r="L301" s="205"/>
      <c r="M301" s="206"/>
      <c r="N301" s="207"/>
      <c r="O301" s="207"/>
      <c r="P301" s="208">
        <f>SUM(P302:P311)</f>
        <v>0</v>
      </c>
      <c r="Q301" s="207"/>
      <c r="R301" s="208">
        <f>SUM(R302:R311)</f>
        <v>0.99336000000000002</v>
      </c>
      <c r="S301" s="207"/>
      <c r="T301" s="209">
        <f>SUM(T302:T311)</f>
        <v>0</v>
      </c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R301" s="210" t="s">
        <v>79</v>
      </c>
      <c r="AT301" s="211" t="s">
        <v>71</v>
      </c>
      <c r="AU301" s="211" t="s">
        <v>79</v>
      </c>
      <c r="AY301" s="210" t="s">
        <v>338</v>
      </c>
      <c r="BK301" s="212">
        <f>SUM(BK302:BK311)</f>
        <v>0</v>
      </c>
    </row>
    <row r="302" s="2" customFormat="1" ht="33" customHeight="1">
      <c r="A302" s="39"/>
      <c r="B302" s="40"/>
      <c r="C302" s="215" t="s">
        <v>576</v>
      </c>
      <c r="D302" s="215" t="s">
        <v>342</v>
      </c>
      <c r="E302" s="216" t="s">
        <v>584</v>
      </c>
      <c r="F302" s="217" t="s">
        <v>585</v>
      </c>
      <c r="G302" s="218" t="s">
        <v>586</v>
      </c>
      <c r="H302" s="219">
        <v>8</v>
      </c>
      <c r="I302" s="220"/>
      <c r="J302" s="221">
        <f>ROUND(I302*H302,2)</f>
        <v>0</v>
      </c>
      <c r="K302" s="217" t="s">
        <v>346</v>
      </c>
      <c r="L302" s="45"/>
      <c r="M302" s="222" t="s">
        <v>19</v>
      </c>
      <c r="N302" s="223" t="s">
        <v>43</v>
      </c>
      <c r="O302" s="85"/>
      <c r="P302" s="224">
        <f>O302*H302</f>
        <v>0</v>
      </c>
      <c r="Q302" s="224">
        <v>0.087419999999999998</v>
      </c>
      <c r="R302" s="224">
        <f>Q302*H302</f>
        <v>0.69935999999999998</v>
      </c>
      <c r="S302" s="224">
        <v>0</v>
      </c>
      <c r="T302" s="225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26" t="s">
        <v>231</v>
      </c>
      <c r="AT302" s="226" t="s">
        <v>342</v>
      </c>
      <c r="AU302" s="226" t="s">
        <v>81</v>
      </c>
      <c r="AY302" s="18" t="s">
        <v>338</v>
      </c>
      <c r="BE302" s="227">
        <f>IF(N302="základní",J302,0)</f>
        <v>0</v>
      </c>
      <c r="BF302" s="227">
        <f>IF(N302="snížená",J302,0)</f>
        <v>0</v>
      </c>
      <c r="BG302" s="227">
        <f>IF(N302="zákl. přenesená",J302,0)</f>
        <v>0</v>
      </c>
      <c r="BH302" s="227">
        <f>IF(N302="sníž. přenesená",J302,0)</f>
        <v>0</v>
      </c>
      <c r="BI302" s="227">
        <f>IF(N302="nulová",J302,0)</f>
        <v>0</v>
      </c>
      <c r="BJ302" s="18" t="s">
        <v>79</v>
      </c>
      <c r="BK302" s="227">
        <f>ROUND(I302*H302,2)</f>
        <v>0</v>
      </c>
      <c r="BL302" s="18" t="s">
        <v>231</v>
      </c>
      <c r="BM302" s="226" t="s">
        <v>1226</v>
      </c>
    </row>
    <row r="303" s="2" customFormat="1">
      <c r="A303" s="39"/>
      <c r="B303" s="40"/>
      <c r="C303" s="41"/>
      <c r="D303" s="228" t="s">
        <v>348</v>
      </c>
      <c r="E303" s="41"/>
      <c r="F303" s="229" t="s">
        <v>588</v>
      </c>
      <c r="G303" s="41"/>
      <c r="H303" s="41"/>
      <c r="I303" s="230"/>
      <c r="J303" s="41"/>
      <c r="K303" s="41"/>
      <c r="L303" s="45"/>
      <c r="M303" s="231"/>
      <c r="N303" s="232"/>
      <c r="O303" s="85"/>
      <c r="P303" s="85"/>
      <c r="Q303" s="85"/>
      <c r="R303" s="85"/>
      <c r="S303" s="85"/>
      <c r="T303" s="86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T303" s="18" t="s">
        <v>348</v>
      </c>
      <c r="AU303" s="18" t="s">
        <v>81</v>
      </c>
    </row>
    <row r="304" s="2" customFormat="1" ht="24.15" customHeight="1">
      <c r="A304" s="39"/>
      <c r="B304" s="40"/>
      <c r="C304" s="267" t="s">
        <v>583</v>
      </c>
      <c r="D304" s="267" t="s">
        <v>486</v>
      </c>
      <c r="E304" s="268" t="s">
        <v>590</v>
      </c>
      <c r="F304" s="269" t="s">
        <v>591</v>
      </c>
      <c r="G304" s="270" t="s">
        <v>586</v>
      </c>
      <c r="H304" s="271">
        <v>2</v>
      </c>
      <c r="I304" s="272"/>
      <c r="J304" s="273">
        <f>ROUND(I304*H304,2)</f>
        <v>0</v>
      </c>
      <c r="K304" s="269" t="s">
        <v>346</v>
      </c>
      <c r="L304" s="274"/>
      <c r="M304" s="275" t="s">
        <v>19</v>
      </c>
      <c r="N304" s="276" t="s">
        <v>43</v>
      </c>
      <c r="O304" s="85"/>
      <c r="P304" s="224">
        <f>O304*H304</f>
        <v>0</v>
      </c>
      <c r="Q304" s="224">
        <v>0.021000000000000001</v>
      </c>
      <c r="R304" s="224">
        <f>Q304*H304</f>
        <v>0.042000000000000003</v>
      </c>
      <c r="S304" s="224">
        <v>0</v>
      </c>
      <c r="T304" s="225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26" t="s">
        <v>405</v>
      </c>
      <c r="AT304" s="226" t="s">
        <v>486</v>
      </c>
      <c r="AU304" s="226" t="s">
        <v>81</v>
      </c>
      <c r="AY304" s="18" t="s">
        <v>338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18" t="s">
        <v>79</v>
      </c>
      <c r="BK304" s="227">
        <f>ROUND(I304*H304,2)</f>
        <v>0</v>
      </c>
      <c r="BL304" s="18" t="s">
        <v>231</v>
      </c>
      <c r="BM304" s="226" t="s">
        <v>1227</v>
      </c>
    </row>
    <row r="305" s="14" customFormat="1">
      <c r="A305" s="14"/>
      <c r="B305" s="244"/>
      <c r="C305" s="245"/>
      <c r="D305" s="235" t="s">
        <v>350</v>
      </c>
      <c r="E305" s="246" t="s">
        <v>19</v>
      </c>
      <c r="F305" s="247" t="s">
        <v>246</v>
      </c>
      <c r="G305" s="245"/>
      <c r="H305" s="248">
        <v>2</v>
      </c>
      <c r="I305" s="249"/>
      <c r="J305" s="245"/>
      <c r="K305" s="245"/>
      <c r="L305" s="250"/>
      <c r="M305" s="251"/>
      <c r="N305" s="252"/>
      <c r="O305" s="252"/>
      <c r="P305" s="252"/>
      <c r="Q305" s="252"/>
      <c r="R305" s="252"/>
      <c r="S305" s="252"/>
      <c r="T305" s="253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54" t="s">
        <v>350</v>
      </c>
      <c r="AU305" s="254" t="s">
        <v>81</v>
      </c>
      <c r="AV305" s="14" t="s">
        <v>81</v>
      </c>
      <c r="AW305" s="14" t="s">
        <v>33</v>
      </c>
      <c r="AX305" s="14" t="s">
        <v>79</v>
      </c>
      <c r="AY305" s="254" t="s">
        <v>338</v>
      </c>
    </row>
    <row r="306" s="2" customFormat="1" ht="24.15" customHeight="1">
      <c r="A306" s="39"/>
      <c r="B306" s="40"/>
      <c r="C306" s="267" t="s">
        <v>589</v>
      </c>
      <c r="D306" s="267" t="s">
        <v>486</v>
      </c>
      <c r="E306" s="268" t="s">
        <v>593</v>
      </c>
      <c r="F306" s="269" t="s">
        <v>594</v>
      </c>
      <c r="G306" s="270" t="s">
        <v>586</v>
      </c>
      <c r="H306" s="271">
        <v>2</v>
      </c>
      <c r="I306" s="272"/>
      <c r="J306" s="273">
        <f>ROUND(I306*H306,2)</f>
        <v>0</v>
      </c>
      <c r="K306" s="269" t="s">
        <v>346</v>
      </c>
      <c r="L306" s="274"/>
      <c r="M306" s="275" t="s">
        <v>19</v>
      </c>
      <c r="N306" s="276" t="s">
        <v>43</v>
      </c>
      <c r="O306" s="85"/>
      <c r="P306" s="224">
        <f>O306*H306</f>
        <v>0</v>
      </c>
      <c r="Q306" s="224">
        <v>0.032000000000000001</v>
      </c>
      <c r="R306" s="224">
        <f>Q306*H306</f>
        <v>0.064000000000000001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405</v>
      </c>
      <c r="AT306" s="226" t="s">
        <v>486</v>
      </c>
      <c r="AU306" s="226" t="s">
        <v>81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1228</v>
      </c>
    </row>
    <row r="307" s="14" customFormat="1">
      <c r="A307" s="14"/>
      <c r="B307" s="244"/>
      <c r="C307" s="245"/>
      <c r="D307" s="235" t="s">
        <v>350</v>
      </c>
      <c r="E307" s="246" t="s">
        <v>19</v>
      </c>
      <c r="F307" s="247" t="s">
        <v>246</v>
      </c>
      <c r="G307" s="245"/>
      <c r="H307" s="248">
        <v>2</v>
      </c>
      <c r="I307" s="249"/>
      <c r="J307" s="245"/>
      <c r="K307" s="245"/>
      <c r="L307" s="250"/>
      <c r="M307" s="251"/>
      <c r="N307" s="252"/>
      <c r="O307" s="252"/>
      <c r="P307" s="252"/>
      <c r="Q307" s="252"/>
      <c r="R307" s="252"/>
      <c r="S307" s="252"/>
      <c r="T307" s="253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4" t="s">
        <v>350</v>
      </c>
      <c r="AU307" s="254" t="s">
        <v>81</v>
      </c>
      <c r="AV307" s="14" t="s">
        <v>81</v>
      </c>
      <c r="AW307" s="14" t="s">
        <v>33</v>
      </c>
      <c r="AX307" s="14" t="s">
        <v>79</v>
      </c>
      <c r="AY307" s="254" t="s">
        <v>338</v>
      </c>
    </row>
    <row r="308" s="2" customFormat="1" ht="24.15" customHeight="1">
      <c r="A308" s="39"/>
      <c r="B308" s="40"/>
      <c r="C308" s="267" t="s">
        <v>301</v>
      </c>
      <c r="D308" s="267" t="s">
        <v>486</v>
      </c>
      <c r="E308" s="268" t="s">
        <v>597</v>
      </c>
      <c r="F308" s="269" t="s">
        <v>598</v>
      </c>
      <c r="G308" s="270" t="s">
        <v>586</v>
      </c>
      <c r="H308" s="271">
        <v>2</v>
      </c>
      <c r="I308" s="272"/>
      <c r="J308" s="273">
        <f>ROUND(I308*H308,2)</f>
        <v>0</v>
      </c>
      <c r="K308" s="269" t="s">
        <v>346</v>
      </c>
      <c r="L308" s="274"/>
      <c r="M308" s="275" t="s">
        <v>19</v>
      </c>
      <c r="N308" s="276" t="s">
        <v>43</v>
      </c>
      <c r="O308" s="85"/>
      <c r="P308" s="224">
        <f>O308*H308</f>
        <v>0</v>
      </c>
      <c r="Q308" s="224">
        <v>0.041000000000000002</v>
      </c>
      <c r="R308" s="224">
        <f>Q308*H308</f>
        <v>0.082000000000000003</v>
      </c>
      <c r="S308" s="224">
        <v>0</v>
      </c>
      <c r="T308" s="225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26" t="s">
        <v>405</v>
      </c>
      <c r="AT308" s="226" t="s">
        <v>486</v>
      </c>
      <c r="AU308" s="226" t="s">
        <v>81</v>
      </c>
      <c r="AY308" s="18" t="s">
        <v>338</v>
      </c>
      <c r="BE308" s="227">
        <f>IF(N308="základní",J308,0)</f>
        <v>0</v>
      </c>
      <c r="BF308" s="227">
        <f>IF(N308="snížená",J308,0)</f>
        <v>0</v>
      </c>
      <c r="BG308" s="227">
        <f>IF(N308="zákl. přenesená",J308,0)</f>
        <v>0</v>
      </c>
      <c r="BH308" s="227">
        <f>IF(N308="sníž. přenesená",J308,0)</f>
        <v>0</v>
      </c>
      <c r="BI308" s="227">
        <f>IF(N308="nulová",J308,0)</f>
        <v>0</v>
      </c>
      <c r="BJ308" s="18" t="s">
        <v>79</v>
      </c>
      <c r="BK308" s="227">
        <f>ROUND(I308*H308,2)</f>
        <v>0</v>
      </c>
      <c r="BL308" s="18" t="s">
        <v>231</v>
      </c>
      <c r="BM308" s="226" t="s">
        <v>1229</v>
      </c>
    </row>
    <row r="309" s="14" customFormat="1">
      <c r="A309" s="14"/>
      <c r="B309" s="244"/>
      <c r="C309" s="245"/>
      <c r="D309" s="235" t="s">
        <v>350</v>
      </c>
      <c r="E309" s="246" t="s">
        <v>19</v>
      </c>
      <c r="F309" s="247" t="s">
        <v>246</v>
      </c>
      <c r="G309" s="245"/>
      <c r="H309" s="248">
        <v>2</v>
      </c>
      <c r="I309" s="249"/>
      <c r="J309" s="245"/>
      <c r="K309" s="245"/>
      <c r="L309" s="250"/>
      <c r="M309" s="251"/>
      <c r="N309" s="252"/>
      <c r="O309" s="252"/>
      <c r="P309" s="252"/>
      <c r="Q309" s="252"/>
      <c r="R309" s="252"/>
      <c r="S309" s="252"/>
      <c r="T309" s="253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4" t="s">
        <v>350</v>
      </c>
      <c r="AU309" s="254" t="s">
        <v>81</v>
      </c>
      <c r="AV309" s="14" t="s">
        <v>81</v>
      </c>
      <c r="AW309" s="14" t="s">
        <v>33</v>
      </c>
      <c r="AX309" s="14" t="s">
        <v>79</v>
      </c>
      <c r="AY309" s="254" t="s">
        <v>338</v>
      </c>
    </row>
    <row r="310" s="2" customFormat="1" ht="24.15" customHeight="1">
      <c r="A310" s="39"/>
      <c r="B310" s="40"/>
      <c r="C310" s="267" t="s">
        <v>596</v>
      </c>
      <c r="D310" s="267" t="s">
        <v>486</v>
      </c>
      <c r="E310" s="268" t="s">
        <v>601</v>
      </c>
      <c r="F310" s="269" t="s">
        <v>602</v>
      </c>
      <c r="G310" s="270" t="s">
        <v>586</v>
      </c>
      <c r="H310" s="271">
        <v>2</v>
      </c>
      <c r="I310" s="272"/>
      <c r="J310" s="273">
        <f>ROUND(I310*H310,2)</f>
        <v>0</v>
      </c>
      <c r="K310" s="269" t="s">
        <v>346</v>
      </c>
      <c r="L310" s="274"/>
      <c r="M310" s="275" t="s">
        <v>19</v>
      </c>
      <c r="N310" s="276" t="s">
        <v>43</v>
      </c>
      <c r="O310" s="85"/>
      <c r="P310" s="224">
        <f>O310*H310</f>
        <v>0</v>
      </c>
      <c r="Q310" s="224">
        <v>0.052999999999999998</v>
      </c>
      <c r="R310" s="224">
        <f>Q310*H310</f>
        <v>0.106</v>
      </c>
      <c r="S310" s="224">
        <v>0</v>
      </c>
      <c r="T310" s="225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26" t="s">
        <v>405</v>
      </c>
      <c r="AT310" s="226" t="s">
        <v>486</v>
      </c>
      <c r="AU310" s="226" t="s">
        <v>81</v>
      </c>
      <c r="AY310" s="18" t="s">
        <v>338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18" t="s">
        <v>79</v>
      </c>
      <c r="BK310" s="227">
        <f>ROUND(I310*H310,2)</f>
        <v>0</v>
      </c>
      <c r="BL310" s="18" t="s">
        <v>231</v>
      </c>
      <c r="BM310" s="226" t="s">
        <v>1230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246</v>
      </c>
      <c r="G311" s="245"/>
      <c r="H311" s="248">
        <v>2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81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12" customFormat="1" ht="22.8" customHeight="1">
      <c r="A312" s="12"/>
      <c r="B312" s="199"/>
      <c r="C312" s="200"/>
      <c r="D312" s="201" t="s">
        <v>71</v>
      </c>
      <c r="E312" s="213" t="s">
        <v>239</v>
      </c>
      <c r="F312" s="213" t="s">
        <v>604</v>
      </c>
      <c r="G312" s="200"/>
      <c r="H312" s="200"/>
      <c r="I312" s="203"/>
      <c r="J312" s="214">
        <f>BK312</f>
        <v>0</v>
      </c>
      <c r="K312" s="200"/>
      <c r="L312" s="205"/>
      <c r="M312" s="206"/>
      <c r="N312" s="207"/>
      <c r="O312" s="207"/>
      <c r="P312" s="208">
        <f>SUM(P313:P335)</f>
        <v>0</v>
      </c>
      <c r="Q312" s="207"/>
      <c r="R312" s="208">
        <f>SUM(R313:R335)</f>
        <v>0</v>
      </c>
      <c r="S312" s="207"/>
      <c r="T312" s="209">
        <f>SUM(T313:T335)</f>
        <v>0</v>
      </c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R312" s="210" t="s">
        <v>79</v>
      </c>
      <c r="AT312" s="211" t="s">
        <v>71</v>
      </c>
      <c r="AU312" s="211" t="s">
        <v>79</v>
      </c>
      <c r="AY312" s="210" t="s">
        <v>338</v>
      </c>
      <c r="BK312" s="212">
        <f>SUM(BK313:BK335)</f>
        <v>0</v>
      </c>
    </row>
    <row r="313" s="2" customFormat="1" ht="33" customHeight="1">
      <c r="A313" s="39"/>
      <c r="B313" s="40"/>
      <c r="C313" s="215" t="s">
        <v>600</v>
      </c>
      <c r="D313" s="215" t="s">
        <v>342</v>
      </c>
      <c r="E313" s="216" t="s">
        <v>606</v>
      </c>
      <c r="F313" s="217" t="s">
        <v>607</v>
      </c>
      <c r="G313" s="218" t="s">
        <v>345</v>
      </c>
      <c r="H313" s="219">
        <v>156.69300000000001</v>
      </c>
      <c r="I313" s="220"/>
      <c r="J313" s="221">
        <f>ROUND(I313*H313,2)</f>
        <v>0</v>
      </c>
      <c r="K313" s="217" t="s">
        <v>346</v>
      </c>
      <c r="L313" s="45"/>
      <c r="M313" s="222" t="s">
        <v>19</v>
      </c>
      <c r="N313" s="223" t="s">
        <v>43</v>
      </c>
      <c r="O313" s="85"/>
      <c r="P313" s="224">
        <f>O313*H313</f>
        <v>0</v>
      </c>
      <c r="Q313" s="224">
        <v>0</v>
      </c>
      <c r="R313" s="224">
        <f>Q313*H313</f>
        <v>0</v>
      </c>
      <c r="S313" s="224">
        <v>0</v>
      </c>
      <c r="T313" s="225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26" t="s">
        <v>231</v>
      </c>
      <c r="AT313" s="226" t="s">
        <v>342</v>
      </c>
      <c r="AU313" s="226" t="s">
        <v>81</v>
      </c>
      <c r="AY313" s="18" t="s">
        <v>338</v>
      </c>
      <c r="BE313" s="227">
        <f>IF(N313="základní",J313,0)</f>
        <v>0</v>
      </c>
      <c r="BF313" s="227">
        <f>IF(N313="snížená",J313,0)</f>
        <v>0</v>
      </c>
      <c r="BG313" s="227">
        <f>IF(N313="zákl. přenesená",J313,0)</f>
        <v>0</v>
      </c>
      <c r="BH313" s="227">
        <f>IF(N313="sníž. přenesená",J313,0)</f>
        <v>0</v>
      </c>
      <c r="BI313" s="227">
        <f>IF(N313="nulová",J313,0)</f>
        <v>0</v>
      </c>
      <c r="BJ313" s="18" t="s">
        <v>79</v>
      </c>
      <c r="BK313" s="227">
        <f>ROUND(I313*H313,2)</f>
        <v>0</v>
      </c>
      <c r="BL313" s="18" t="s">
        <v>231</v>
      </c>
      <c r="BM313" s="226" t="s">
        <v>1231</v>
      </c>
    </row>
    <row r="314" s="2" customFormat="1">
      <c r="A314" s="39"/>
      <c r="B314" s="40"/>
      <c r="C314" s="41"/>
      <c r="D314" s="228" t="s">
        <v>348</v>
      </c>
      <c r="E314" s="41"/>
      <c r="F314" s="229" t="s">
        <v>609</v>
      </c>
      <c r="G314" s="41"/>
      <c r="H314" s="41"/>
      <c r="I314" s="230"/>
      <c r="J314" s="41"/>
      <c r="K314" s="41"/>
      <c r="L314" s="45"/>
      <c r="M314" s="231"/>
      <c r="N314" s="232"/>
      <c r="O314" s="85"/>
      <c r="P314" s="85"/>
      <c r="Q314" s="85"/>
      <c r="R314" s="85"/>
      <c r="S314" s="85"/>
      <c r="T314" s="86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T314" s="18" t="s">
        <v>348</v>
      </c>
      <c r="AU314" s="18" t="s">
        <v>81</v>
      </c>
    </row>
    <row r="315" s="14" customFormat="1">
      <c r="A315" s="14"/>
      <c r="B315" s="244"/>
      <c r="C315" s="245"/>
      <c r="D315" s="235" t="s">
        <v>350</v>
      </c>
      <c r="E315" s="246" t="s">
        <v>19</v>
      </c>
      <c r="F315" s="247" t="s">
        <v>281</v>
      </c>
      <c r="G315" s="245"/>
      <c r="H315" s="248">
        <v>156.69300000000001</v>
      </c>
      <c r="I315" s="249"/>
      <c r="J315" s="245"/>
      <c r="K315" s="245"/>
      <c r="L315" s="250"/>
      <c r="M315" s="251"/>
      <c r="N315" s="252"/>
      <c r="O315" s="252"/>
      <c r="P315" s="252"/>
      <c r="Q315" s="252"/>
      <c r="R315" s="252"/>
      <c r="S315" s="252"/>
      <c r="T315" s="253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4" t="s">
        <v>350</v>
      </c>
      <c r="AU315" s="254" t="s">
        <v>81</v>
      </c>
      <c r="AV315" s="14" t="s">
        <v>81</v>
      </c>
      <c r="AW315" s="14" t="s">
        <v>33</v>
      </c>
      <c r="AX315" s="14" t="s">
        <v>79</v>
      </c>
      <c r="AY315" s="254" t="s">
        <v>338</v>
      </c>
    </row>
    <row r="316" s="2" customFormat="1" ht="24.15" customHeight="1">
      <c r="A316" s="39"/>
      <c r="B316" s="40"/>
      <c r="C316" s="215" t="s">
        <v>605</v>
      </c>
      <c r="D316" s="215" t="s">
        <v>342</v>
      </c>
      <c r="E316" s="216" t="s">
        <v>611</v>
      </c>
      <c r="F316" s="217" t="s">
        <v>612</v>
      </c>
      <c r="G316" s="218" t="s">
        <v>345</v>
      </c>
      <c r="H316" s="219">
        <v>156.69300000000001</v>
      </c>
      <c r="I316" s="220"/>
      <c r="J316" s="221">
        <f>ROUND(I316*H316,2)</f>
        <v>0</v>
      </c>
      <c r="K316" s="217" t="s">
        <v>346</v>
      </c>
      <c r="L316" s="45"/>
      <c r="M316" s="222" t="s">
        <v>19</v>
      </c>
      <c r="N316" s="223" t="s">
        <v>43</v>
      </c>
      <c r="O316" s="85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231</v>
      </c>
      <c r="AT316" s="226" t="s">
        <v>342</v>
      </c>
      <c r="AU316" s="226" t="s">
        <v>81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1232</v>
      </c>
    </row>
    <row r="317" s="2" customFormat="1">
      <c r="A317" s="39"/>
      <c r="B317" s="40"/>
      <c r="C317" s="41"/>
      <c r="D317" s="228" t="s">
        <v>348</v>
      </c>
      <c r="E317" s="41"/>
      <c r="F317" s="229" t="s">
        <v>614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348</v>
      </c>
      <c r="AU317" s="18" t="s">
        <v>81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281</v>
      </c>
      <c r="G318" s="245"/>
      <c r="H318" s="248">
        <v>156.69300000000001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81</v>
      </c>
      <c r="AV318" s="14" t="s">
        <v>81</v>
      </c>
      <c r="AW318" s="14" t="s">
        <v>33</v>
      </c>
      <c r="AX318" s="14" t="s">
        <v>79</v>
      </c>
      <c r="AY318" s="254" t="s">
        <v>338</v>
      </c>
    </row>
    <row r="319" s="2" customFormat="1" ht="44.25" customHeight="1">
      <c r="A319" s="39"/>
      <c r="B319" s="40"/>
      <c r="C319" s="215" t="s">
        <v>610</v>
      </c>
      <c r="D319" s="215" t="s">
        <v>342</v>
      </c>
      <c r="E319" s="216" t="s">
        <v>1009</v>
      </c>
      <c r="F319" s="217" t="s">
        <v>1010</v>
      </c>
      <c r="G319" s="218" t="s">
        <v>345</v>
      </c>
      <c r="H319" s="219">
        <v>156.69300000000001</v>
      </c>
      <c r="I319" s="220"/>
      <c r="J319" s="221">
        <f>ROUND(I319*H319,2)</f>
        <v>0</v>
      </c>
      <c r="K319" s="217" t="s">
        <v>346</v>
      </c>
      <c r="L319" s="45"/>
      <c r="M319" s="222" t="s">
        <v>19</v>
      </c>
      <c r="N319" s="223" t="s">
        <v>43</v>
      </c>
      <c r="O319" s="85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231</v>
      </c>
      <c r="AT319" s="226" t="s">
        <v>342</v>
      </c>
      <c r="AU319" s="226" t="s">
        <v>81</v>
      </c>
      <c r="AY319" s="18" t="s">
        <v>338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79</v>
      </c>
      <c r="BK319" s="227">
        <f>ROUND(I319*H319,2)</f>
        <v>0</v>
      </c>
      <c r="BL319" s="18" t="s">
        <v>231</v>
      </c>
      <c r="BM319" s="226" t="s">
        <v>1233</v>
      </c>
    </row>
    <row r="320" s="2" customFormat="1">
      <c r="A320" s="39"/>
      <c r="B320" s="40"/>
      <c r="C320" s="41"/>
      <c r="D320" s="228" t="s">
        <v>348</v>
      </c>
      <c r="E320" s="41"/>
      <c r="F320" s="229" t="s">
        <v>1012</v>
      </c>
      <c r="G320" s="41"/>
      <c r="H320" s="41"/>
      <c r="I320" s="230"/>
      <c r="J320" s="41"/>
      <c r="K320" s="41"/>
      <c r="L320" s="45"/>
      <c r="M320" s="231"/>
      <c r="N320" s="23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348</v>
      </c>
      <c r="AU320" s="18" t="s">
        <v>81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361</v>
      </c>
      <c r="G321" s="245"/>
      <c r="H321" s="248">
        <v>0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81</v>
      </c>
      <c r="AV321" s="14" t="s">
        <v>81</v>
      </c>
      <c r="AW321" s="14" t="s">
        <v>33</v>
      </c>
      <c r="AX321" s="14" t="s">
        <v>72</v>
      </c>
      <c r="AY321" s="254" t="s">
        <v>338</v>
      </c>
    </row>
    <row r="322" s="14" customFormat="1">
      <c r="A322" s="14"/>
      <c r="B322" s="244"/>
      <c r="C322" s="245"/>
      <c r="D322" s="235" t="s">
        <v>350</v>
      </c>
      <c r="E322" s="246" t="s">
        <v>19</v>
      </c>
      <c r="F322" s="247" t="s">
        <v>359</v>
      </c>
      <c r="G322" s="245"/>
      <c r="H322" s="248">
        <v>156.69300000000001</v>
      </c>
      <c r="I322" s="249"/>
      <c r="J322" s="245"/>
      <c r="K322" s="245"/>
      <c r="L322" s="250"/>
      <c r="M322" s="251"/>
      <c r="N322" s="252"/>
      <c r="O322" s="252"/>
      <c r="P322" s="252"/>
      <c r="Q322" s="252"/>
      <c r="R322" s="252"/>
      <c r="S322" s="252"/>
      <c r="T322" s="253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4" t="s">
        <v>350</v>
      </c>
      <c r="AU322" s="254" t="s">
        <v>81</v>
      </c>
      <c r="AV322" s="14" t="s">
        <v>81</v>
      </c>
      <c r="AW322" s="14" t="s">
        <v>33</v>
      </c>
      <c r="AX322" s="14" t="s">
        <v>72</v>
      </c>
      <c r="AY322" s="254" t="s">
        <v>338</v>
      </c>
    </row>
    <row r="323" s="15" customFormat="1">
      <c r="A323" s="15"/>
      <c r="B323" s="255"/>
      <c r="C323" s="256"/>
      <c r="D323" s="235" t="s">
        <v>350</v>
      </c>
      <c r="E323" s="257" t="s">
        <v>19</v>
      </c>
      <c r="F323" s="258" t="s">
        <v>363</v>
      </c>
      <c r="G323" s="256"/>
      <c r="H323" s="259">
        <v>156.69300000000001</v>
      </c>
      <c r="I323" s="260"/>
      <c r="J323" s="256"/>
      <c r="K323" s="256"/>
      <c r="L323" s="261"/>
      <c r="M323" s="262"/>
      <c r="N323" s="263"/>
      <c r="O323" s="263"/>
      <c r="P323" s="263"/>
      <c r="Q323" s="263"/>
      <c r="R323" s="263"/>
      <c r="S323" s="263"/>
      <c r="T323" s="264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T323" s="265" t="s">
        <v>350</v>
      </c>
      <c r="AU323" s="265" t="s">
        <v>81</v>
      </c>
      <c r="AV323" s="15" t="s">
        <v>231</v>
      </c>
      <c r="AW323" s="15" t="s">
        <v>33</v>
      </c>
      <c r="AX323" s="15" t="s">
        <v>79</v>
      </c>
      <c r="AY323" s="265" t="s">
        <v>338</v>
      </c>
    </row>
    <row r="324" s="2" customFormat="1" ht="24.15" customHeight="1">
      <c r="A324" s="39"/>
      <c r="B324" s="40"/>
      <c r="C324" s="215" t="s">
        <v>615</v>
      </c>
      <c r="D324" s="215" t="s">
        <v>342</v>
      </c>
      <c r="E324" s="216" t="s">
        <v>621</v>
      </c>
      <c r="F324" s="217" t="s">
        <v>622</v>
      </c>
      <c r="G324" s="218" t="s">
        <v>345</v>
      </c>
      <c r="H324" s="219">
        <v>156.69300000000001</v>
      </c>
      <c r="I324" s="220"/>
      <c r="J324" s="221">
        <f>ROUND(I324*H324,2)</f>
        <v>0</v>
      </c>
      <c r="K324" s="217" t="s">
        <v>346</v>
      </c>
      <c r="L324" s="45"/>
      <c r="M324" s="222" t="s">
        <v>19</v>
      </c>
      <c r="N324" s="223" t="s">
        <v>43</v>
      </c>
      <c r="O324" s="85"/>
      <c r="P324" s="224">
        <f>O324*H324</f>
        <v>0</v>
      </c>
      <c r="Q324" s="224">
        <v>0</v>
      </c>
      <c r="R324" s="224">
        <f>Q324*H324</f>
        <v>0</v>
      </c>
      <c r="S324" s="224">
        <v>0</v>
      </c>
      <c r="T324" s="225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26" t="s">
        <v>231</v>
      </c>
      <c r="AT324" s="226" t="s">
        <v>342</v>
      </c>
      <c r="AU324" s="226" t="s">
        <v>81</v>
      </c>
      <c r="AY324" s="18" t="s">
        <v>338</v>
      </c>
      <c r="BE324" s="227">
        <f>IF(N324="základní",J324,0)</f>
        <v>0</v>
      </c>
      <c r="BF324" s="227">
        <f>IF(N324="snížená",J324,0)</f>
        <v>0</v>
      </c>
      <c r="BG324" s="227">
        <f>IF(N324="zákl. přenesená",J324,0)</f>
        <v>0</v>
      </c>
      <c r="BH324" s="227">
        <f>IF(N324="sníž. přenesená",J324,0)</f>
        <v>0</v>
      </c>
      <c r="BI324" s="227">
        <f>IF(N324="nulová",J324,0)</f>
        <v>0</v>
      </c>
      <c r="BJ324" s="18" t="s">
        <v>79</v>
      </c>
      <c r="BK324" s="227">
        <f>ROUND(I324*H324,2)</f>
        <v>0</v>
      </c>
      <c r="BL324" s="18" t="s">
        <v>231</v>
      </c>
      <c r="BM324" s="226" t="s">
        <v>1234</v>
      </c>
    </row>
    <row r="325" s="2" customFormat="1">
      <c r="A325" s="39"/>
      <c r="B325" s="40"/>
      <c r="C325" s="41"/>
      <c r="D325" s="228" t="s">
        <v>348</v>
      </c>
      <c r="E325" s="41"/>
      <c r="F325" s="229" t="s">
        <v>624</v>
      </c>
      <c r="G325" s="41"/>
      <c r="H325" s="41"/>
      <c r="I325" s="230"/>
      <c r="J325" s="41"/>
      <c r="K325" s="41"/>
      <c r="L325" s="45"/>
      <c r="M325" s="231"/>
      <c r="N325" s="232"/>
      <c r="O325" s="85"/>
      <c r="P325" s="85"/>
      <c r="Q325" s="85"/>
      <c r="R325" s="85"/>
      <c r="S325" s="85"/>
      <c r="T325" s="86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348</v>
      </c>
      <c r="AU325" s="18" t="s">
        <v>81</v>
      </c>
    </row>
    <row r="326" s="14" customFormat="1">
      <c r="A326" s="14"/>
      <c r="B326" s="244"/>
      <c r="C326" s="245"/>
      <c r="D326" s="235" t="s">
        <v>350</v>
      </c>
      <c r="E326" s="246" t="s">
        <v>19</v>
      </c>
      <c r="F326" s="247" t="s">
        <v>281</v>
      </c>
      <c r="G326" s="245"/>
      <c r="H326" s="248">
        <v>156.69300000000001</v>
      </c>
      <c r="I326" s="249"/>
      <c r="J326" s="245"/>
      <c r="K326" s="245"/>
      <c r="L326" s="250"/>
      <c r="M326" s="251"/>
      <c r="N326" s="252"/>
      <c r="O326" s="252"/>
      <c r="P326" s="252"/>
      <c r="Q326" s="252"/>
      <c r="R326" s="252"/>
      <c r="S326" s="252"/>
      <c r="T326" s="253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54" t="s">
        <v>350</v>
      </c>
      <c r="AU326" s="254" t="s">
        <v>81</v>
      </c>
      <c r="AV326" s="14" t="s">
        <v>81</v>
      </c>
      <c r="AW326" s="14" t="s">
        <v>33</v>
      </c>
      <c r="AX326" s="14" t="s">
        <v>79</v>
      </c>
      <c r="AY326" s="254" t="s">
        <v>338</v>
      </c>
    </row>
    <row r="327" s="2" customFormat="1" ht="44.25" customHeight="1">
      <c r="A327" s="39"/>
      <c r="B327" s="40"/>
      <c r="C327" s="215" t="s">
        <v>620</v>
      </c>
      <c r="D327" s="215" t="s">
        <v>342</v>
      </c>
      <c r="E327" s="216" t="s">
        <v>626</v>
      </c>
      <c r="F327" s="217" t="s">
        <v>627</v>
      </c>
      <c r="G327" s="218" t="s">
        <v>345</v>
      </c>
      <c r="H327" s="219">
        <v>156.69300000000001</v>
      </c>
      <c r="I327" s="220"/>
      <c r="J327" s="221">
        <f>ROUND(I327*H327,2)</f>
        <v>0</v>
      </c>
      <c r="K327" s="217" t="s">
        <v>346</v>
      </c>
      <c r="L327" s="45"/>
      <c r="M327" s="222" t="s">
        <v>19</v>
      </c>
      <c r="N327" s="223" t="s">
        <v>43</v>
      </c>
      <c r="O327" s="85"/>
      <c r="P327" s="224">
        <f>O327*H327</f>
        <v>0</v>
      </c>
      <c r="Q327" s="224">
        <v>0</v>
      </c>
      <c r="R327" s="224">
        <f>Q327*H327</f>
        <v>0</v>
      </c>
      <c r="S327" s="224">
        <v>0</v>
      </c>
      <c r="T327" s="225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26" t="s">
        <v>231</v>
      </c>
      <c r="AT327" s="226" t="s">
        <v>342</v>
      </c>
      <c r="AU327" s="226" t="s">
        <v>81</v>
      </c>
      <c r="AY327" s="18" t="s">
        <v>338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18" t="s">
        <v>79</v>
      </c>
      <c r="BK327" s="227">
        <f>ROUND(I327*H327,2)</f>
        <v>0</v>
      </c>
      <c r="BL327" s="18" t="s">
        <v>231</v>
      </c>
      <c r="BM327" s="226" t="s">
        <v>1235</v>
      </c>
    </row>
    <row r="328" s="2" customFormat="1">
      <c r="A328" s="39"/>
      <c r="B328" s="40"/>
      <c r="C328" s="41"/>
      <c r="D328" s="228" t="s">
        <v>348</v>
      </c>
      <c r="E328" s="41"/>
      <c r="F328" s="229" t="s">
        <v>629</v>
      </c>
      <c r="G328" s="41"/>
      <c r="H328" s="41"/>
      <c r="I328" s="230"/>
      <c r="J328" s="41"/>
      <c r="K328" s="41"/>
      <c r="L328" s="45"/>
      <c r="M328" s="231"/>
      <c r="N328" s="232"/>
      <c r="O328" s="85"/>
      <c r="P328" s="85"/>
      <c r="Q328" s="85"/>
      <c r="R328" s="85"/>
      <c r="S328" s="85"/>
      <c r="T328" s="86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348</v>
      </c>
      <c r="AU328" s="18" t="s">
        <v>81</v>
      </c>
    </row>
    <row r="329" s="14" customFormat="1">
      <c r="A329" s="14"/>
      <c r="B329" s="244"/>
      <c r="C329" s="245"/>
      <c r="D329" s="235" t="s">
        <v>350</v>
      </c>
      <c r="E329" s="246" t="s">
        <v>19</v>
      </c>
      <c r="F329" s="247" t="s">
        <v>281</v>
      </c>
      <c r="G329" s="245"/>
      <c r="H329" s="248">
        <v>156.69300000000001</v>
      </c>
      <c r="I329" s="249"/>
      <c r="J329" s="245"/>
      <c r="K329" s="245"/>
      <c r="L329" s="250"/>
      <c r="M329" s="251"/>
      <c r="N329" s="252"/>
      <c r="O329" s="252"/>
      <c r="P329" s="252"/>
      <c r="Q329" s="252"/>
      <c r="R329" s="252"/>
      <c r="S329" s="252"/>
      <c r="T329" s="253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4" t="s">
        <v>350</v>
      </c>
      <c r="AU329" s="254" t="s">
        <v>81</v>
      </c>
      <c r="AV329" s="14" t="s">
        <v>81</v>
      </c>
      <c r="AW329" s="14" t="s">
        <v>33</v>
      </c>
      <c r="AX329" s="14" t="s">
        <v>79</v>
      </c>
      <c r="AY329" s="254" t="s">
        <v>338</v>
      </c>
    </row>
    <row r="330" s="2" customFormat="1" ht="24.15" customHeight="1">
      <c r="A330" s="39"/>
      <c r="B330" s="40"/>
      <c r="C330" s="215" t="s">
        <v>625</v>
      </c>
      <c r="D330" s="215" t="s">
        <v>342</v>
      </c>
      <c r="E330" s="216" t="s">
        <v>631</v>
      </c>
      <c r="F330" s="217" t="s">
        <v>632</v>
      </c>
      <c r="G330" s="218" t="s">
        <v>345</v>
      </c>
      <c r="H330" s="219">
        <v>156.69300000000001</v>
      </c>
      <c r="I330" s="220"/>
      <c r="J330" s="221">
        <f>ROUND(I330*H330,2)</f>
        <v>0</v>
      </c>
      <c r="K330" s="217" t="s">
        <v>346</v>
      </c>
      <c r="L330" s="45"/>
      <c r="M330" s="222" t="s">
        <v>19</v>
      </c>
      <c r="N330" s="223" t="s">
        <v>43</v>
      </c>
      <c r="O330" s="85"/>
      <c r="P330" s="224">
        <f>O330*H330</f>
        <v>0</v>
      </c>
      <c r="Q330" s="224">
        <v>0</v>
      </c>
      <c r="R330" s="224">
        <f>Q330*H330</f>
        <v>0</v>
      </c>
      <c r="S330" s="224">
        <v>0</v>
      </c>
      <c r="T330" s="225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26" t="s">
        <v>231</v>
      </c>
      <c r="AT330" s="226" t="s">
        <v>342</v>
      </c>
      <c r="AU330" s="226" t="s">
        <v>81</v>
      </c>
      <c r="AY330" s="18" t="s">
        <v>338</v>
      </c>
      <c r="BE330" s="227">
        <f>IF(N330="základní",J330,0)</f>
        <v>0</v>
      </c>
      <c r="BF330" s="227">
        <f>IF(N330="snížená",J330,0)</f>
        <v>0</v>
      </c>
      <c r="BG330" s="227">
        <f>IF(N330="zákl. přenesená",J330,0)</f>
        <v>0</v>
      </c>
      <c r="BH330" s="227">
        <f>IF(N330="sníž. přenesená",J330,0)</f>
        <v>0</v>
      </c>
      <c r="BI330" s="227">
        <f>IF(N330="nulová",J330,0)</f>
        <v>0</v>
      </c>
      <c r="BJ330" s="18" t="s">
        <v>79</v>
      </c>
      <c r="BK330" s="227">
        <f>ROUND(I330*H330,2)</f>
        <v>0</v>
      </c>
      <c r="BL330" s="18" t="s">
        <v>231</v>
      </c>
      <c r="BM330" s="226" t="s">
        <v>1236</v>
      </c>
    </row>
    <row r="331" s="2" customFormat="1">
      <c r="A331" s="39"/>
      <c r="B331" s="40"/>
      <c r="C331" s="41"/>
      <c r="D331" s="228" t="s">
        <v>348</v>
      </c>
      <c r="E331" s="41"/>
      <c r="F331" s="229" t="s">
        <v>634</v>
      </c>
      <c r="G331" s="41"/>
      <c r="H331" s="41"/>
      <c r="I331" s="230"/>
      <c r="J331" s="41"/>
      <c r="K331" s="41"/>
      <c r="L331" s="45"/>
      <c r="M331" s="231"/>
      <c r="N331" s="232"/>
      <c r="O331" s="85"/>
      <c r="P331" s="85"/>
      <c r="Q331" s="85"/>
      <c r="R331" s="85"/>
      <c r="S331" s="85"/>
      <c r="T331" s="86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T331" s="18" t="s">
        <v>348</v>
      </c>
      <c r="AU331" s="18" t="s">
        <v>81</v>
      </c>
    </row>
    <row r="332" s="14" customFormat="1">
      <c r="A332" s="14"/>
      <c r="B332" s="244"/>
      <c r="C332" s="245"/>
      <c r="D332" s="235" t="s">
        <v>350</v>
      </c>
      <c r="E332" s="246" t="s">
        <v>19</v>
      </c>
      <c r="F332" s="247" t="s">
        <v>281</v>
      </c>
      <c r="G332" s="245"/>
      <c r="H332" s="248">
        <v>156.69300000000001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81</v>
      </c>
      <c r="AV332" s="14" t="s">
        <v>81</v>
      </c>
      <c r="AW332" s="14" t="s">
        <v>33</v>
      </c>
      <c r="AX332" s="14" t="s">
        <v>79</v>
      </c>
      <c r="AY332" s="254" t="s">
        <v>338</v>
      </c>
    </row>
    <row r="333" s="2" customFormat="1" ht="49.05" customHeight="1">
      <c r="A333" s="39"/>
      <c r="B333" s="40"/>
      <c r="C333" s="215" t="s">
        <v>630</v>
      </c>
      <c r="D333" s="215" t="s">
        <v>342</v>
      </c>
      <c r="E333" s="216" t="s">
        <v>636</v>
      </c>
      <c r="F333" s="217" t="s">
        <v>637</v>
      </c>
      <c r="G333" s="218" t="s">
        <v>345</v>
      </c>
      <c r="H333" s="219">
        <v>156.69300000000001</v>
      </c>
      <c r="I333" s="220"/>
      <c r="J333" s="221">
        <f>ROUND(I333*H333,2)</f>
        <v>0</v>
      </c>
      <c r="K333" s="217" t="s">
        <v>346</v>
      </c>
      <c r="L333" s="45"/>
      <c r="M333" s="222" t="s">
        <v>19</v>
      </c>
      <c r="N333" s="223" t="s">
        <v>43</v>
      </c>
      <c r="O333" s="85"/>
      <c r="P333" s="224">
        <f>O333*H333</f>
        <v>0</v>
      </c>
      <c r="Q333" s="224">
        <v>0</v>
      </c>
      <c r="R333" s="224">
        <f>Q333*H333</f>
        <v>0</v>
      </c>
      <c r="S333" s="224">
        <v>0</v>
      </c>
      <c r="T333" s="225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26" t="s">
        <v>231</v>
      </c>
      <c r="AT333" s="226" t="s">
        <v>342</v>
      </c>
      <c r="AU333" s="226" t="s">
        <v>81</v>
      </c>
      <c r="AY333" s="18" t="s">
        <v>338</v>
      </c>
      <c r="BE333" s="227">
        <f>IF(N333="základní",J333,0)</f>
        <v>0</v>
      </c>
      <c r="BF333" s="227">
        <f>IF(N333="snížená",J333,0)</f>
        <v>0</v>
      </c>
      <c r="BG333" s="227">
        <f>IF(N333="zákl. přenesená",J333,0)</f>
        <v>0</v>
      </c>
      <c r="BH333" s="227">
        <f>IF(N333="sníž. přenesená",J333,0)</f>
        <v>0</v>
      </c>
      <c r="BI333" s="227">
        <f>IF(N333="nulová",J333,0)</f>
        <v>0</v>
      </c>
      <c r="BJ333" s="18" t="s">
        <v>79</v>
      </c>
      <c r="BK333" s="227">
        <f>ROUND(I333*H333,2)</f>
        <v>0</v>
      </c>
      <c r="BL333" s="18" t="s">
        <v>231</v>
      </c>
      <c r="BM333" s="226" t="s">
        <v>1237</v>
      </c>
    </row>
    <row r="334" s="2" customFormat="1">
      <c r="A334" s="39"/>
      <c r="B334" s="40"/>
      <c r="C334" s="41"/>
      <c r="D334" s="228" t="s">
        <v>348</v>
      </c>
      <c r="E334" s="41"/>
      <c r="F334" s="229" t="s">
        <v>639</v>
      </c>
      <c r="G334" s="41"/>
      <c r="H334" s="41"/>
      <c r="I334" s="230"/>
      <c r="J334" s="41"/>
      <c r="K334" s="41"/>
      <c r="L334" s="45"/>
      <c r="M334" s="231"/>
      <c r="N334" s="232"/>
      <c r="O334" s="85"/>
      <c r="P334" s="85"/>
      <c r="Q334" s="85"/>
      <c r="R334" s="85"/>
      <c r="S334" s="85"/>
      <c r="T334" s="86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T334" s="18" t="s">
        <v>348</v>
      </c>
      <c r="AU334" s="18" t="s">
        <v>81</v>
      </c>
    </row>
    <row r="335" s="14" customFormat="1">
      <c r="A335" s="14"/>
      <c r="B335" s="244"/>
      <c r="C335" s="245"/>
      <c r="D335" s="235" t="s">
        <v>350</v>
      </c>
      <c r="E335" s="246" t="s">
        <v>19</v>
      </c>
      <c r="F335" s="247" t="s">
        <v>281</v>
      </c>
      <c r="G335" s="245"/>
      <c r="H335" s="248">
        <v>156.69300000000001</v>
      </c>
      <c r="I335" s="249"/>
      <c r="J335" s="245"/>
      <c r="K335" s="245"/>
      <c r="L335" s="250"/>
      <c r="M335" s="251"/>
      <c r="N335" s="252"/>
      <c r="O335" s="252"/>
      <c r="P335" s="252"/>
      <c r="Q335" s="252"/>
      <c r="R335" s="252"/>
      <c r="S335" s="252"/>
      <c r="T335" s="253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4" t="s">
        <v>350</v>
      </c>
      <c r="AU335" s="254" t="s">
        <v>81</v>
      </c>
      <c r="AV335" s="14" t="s">
        <v>81</v>
      </c>
      <c r="AW335" s="14" t="s">
        <v>33</v>
      </c>
      <c r="AX335" s="14" t="s">
        <v>79</v>
      </c>
      <c r="AY335" s="254" t="s">
        <v>338</v>
      </c>
    </row>
    <row r="336" s="12" customFormat="1" ht="22.8" customHeight="1">
      <c r="A336" s="12"/>
      <c r="B336" s="199"/>
      <c r="C336" s="200"/>
      <c r="D336" s="201" t="s">
        <v>71</v>
      </c>
      <c r="E336" s="213" t="s">
        <v>405</v>
      </c>
      <c r="F336" s="213" t="s">
        <v>640</v>
      </c>
      <c r="G336" s="200"/>
      <c r="H336" s="200"/>
      <c r="I336" s="203"/>
      <c r="J336" s="214">
        <f>BK336</f>
        <v>0</v>
      </c>
      <c r="K336" s="200"/>
      <c r="L336" s="205"/>
      <c r="M336" s="206"/>
      <c r="N336" s="207"/>
      <c r="O336" s="207"/>
      <c r="P336" s="208">
        <f>P337+P349</f>
        <v>0</v>
      </c>
      <c r="Q336" s="207"/>
      <c r="R336" s="208">
        <f>R337+R349</f>
        <v>5.9529393399999995</v>
      </c>
      <c r="S336" s="207"/>
      <c r="T336" s="209">
        <f>T337+T349</f>
        <v>0</v>
      </c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R336" s="210" t="s">
        <v>79</v>
      </c>
      <c r="AT336" s="211" t="s">
        <v>71</v>
      </c>
      <c r="AU336" s="211" t="s">
        <v>79</v>
      </c>
      <c r="AY336" s="210" t="s">
        <v>338</v>
      </c>
      <c r="BK336" s="212">
        <f>BK337+BK349</f>
        <v>0</v>
      </c>
    </row>
    <row r="337" s="12" customFormat="1" ht="20.88" customHeight="1">
      <c r="A337" s="12"/>
      <c r="B337" s="199"/>
      <c r="C337" s="200"/>
      <c r="D337" s="201" t="s">
        <v>71</v>
      </c>
      <c r="E337" s="213" t="s">
        <v>833</v>
      </c>
      <c r="F337" s="213" t="s">
        <v>1017</v>
      </c>
      <c r="G337" s="200"/>
      <c r="H337" s="200"/>
      <c r="I337" s="203"/>
      <c r="J337" s="214">
        <f>BK337</f>
        <v>0</v>
      </c>
      <c r="K337" s="200"/>
      <c r="L337" s="205"/>
      <c r="M337" s="206"/>
      <c r="N337" s="207"/>
      <c r="O337" s="207"/>
      <c r="P337" s="208">
        <f>SUM(P338:P348)</f>
        <v>0</v>
      </c>
      <c r="Q337" s="207"/>
      <c r="R337" s="208">
        <f>SUM(R338:R348)</f>
        <v>0.42217507999999998</v>
      </c>
      <c r="S337" s="207"/>
      <c r="T337" s="209">
        <f>SUM(T338:T348)</f>
        <v>0</v>
      </c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R337" s="210" t="s">
        <v>79</v>
      </c>
      <c r="AT337" s="211" t="s">
        <v>71</v>
      </c>
      <c r="AU337" s="211" t="s">
        <v>81</v>
      </c>
      <c r="AY337" s="210" t="s">
        <v>338</v>
      </c>
      <c r="BK337" s="212">
        <f>SUM(BK338:BK348)</f>
        <v>0</v>
      </c>
    </row>
    <row r="338" s="2" customFormat="1" ht="33" customHeight="1">
      <c r="A338" s="39"/>
      <c r="B338" s="40"/>
      <c r="C338" s="215" t="s">
        <v>635</v>
      </c>
      <c r="D338" s="215" t="s">
        <v>342</v>
      </c>
      <c r="E338" s="216" t="s">
        <v>655</v>
      </c>
      <c r="F338" s="217" t="s">
        <v>656</v>
      </c>
      <c r="G338" s="218" t="s">
        <v>572</v>
      </c>
      <c r="H338" s="219">
        <v>61.713999999999999</v>
      </c>
      <c r="I338" s="220"/>
      <c r="J338" s="221">
        <f>ROUND(I338*H338,2)</f>
        <v>0</v>
      </c>
      <c r="K338" s="217" t="s">
        <v>346</v>
      </c>
      <c r="L338" s="45"/>
      <c r="M338" s="222" t="s">
        <v>19</v>
      </c>
      <c r="N338" s="223" t="s">
        <v>43</v>
      </c>
      <c r="O338" s="85"/>
      <c r="P338" s="224">
        <f>O338*H338</f>
        <v>0</v>
      </c>
      <c r="Q338" s="224">
        <v>2.0000000000000002E-05</v>
      </c>
      <c r="R338" s="224">
        <f>Q338*H338</f>
        <v>0.0012342800000000001</v>
      </c>
      <c r="S338" s="224">
        <v>0</v>
      </c>
      <c r="T338" s="225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26" t="s">
        <v>231</v>
      </c>
      <c r="AT338" s="226" t="s">
        <v>342</v>
      </c>
      <c r="AU338" s="226" t="s">
        <v>241</v>
      </c>
      <c r="AY338" s="18" t="s">
        <v>338</v>
      </c>
      <c r="BE338" s="227">
        <f>IF(N338="základní",J338,0)</f>
        <v>0</v>
      </c>
      <c r="BF338" s="227">
        <f>IF(N338="snížená",J338,0)</f>
        <v>0</v>
      </c>
      <c r="BG338" s="227">
        <f>IF(N338="zákl. přenesená",J338,0)</f>
        <v>0</v>
      </c>
      <c r="BH338" s="227">
        <f>IF(N338="sníž. přenesená",J338,0)</f>
        <v>0</v>
      </c>
      <c r="BI338" s="227">
        <f>IF(N338="nulová",J338,0)</f>
        <v>0</v>
      </c>
      <c r="BJ338" s="18" t="s">
        <v>79</v>
      </c>
      <c r="BK338" s="227">
        <f>ROUND(I338*H338,2)</f>
        <v>0</v>
      </c>
      <c r="BL338" s="18" t="s">
        <v>231</v>
      </c>
      <c r="BM338" s="226" t="s">
        <v>1238</v>
      </c>
    </row>
    <row r="339" s="2" customFormat="1">
      <c r="A339" s="39"/>
      <c r="B339" s="40"/>
      <c r="C339" s="41"/>
      <c r="D339" s="228" t="s">
        <v>348</v>
      </c>
      <c r="E339" s="41"/>
      <c r="F339" s="229" t="s">
        <v>658</v>
      </c>
      <c r="G339" s="41"/>
      <c r="H339" s="41"/>
      <c r="I339" s="230"/>
      <c r="J339" s="41"/>
      <c r="K339" s="41"/>
      <c r="L339" s="45"/>
      <c r="M339" s="231"/>
      <c r="N339" s="232"/>
      <c r="O339" s="85"/>
      <c r="P339" s="85"/>
      <c r="Q339" s="85"/>
      <c r="R339" s="85"/>
      <c r="S339" s="85"/>
      <c r="T339" s="86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T339" s="18" t="s">
        <v>348</v>
      </c>
      <c r="AU339" s="18" t="s">
        <v>241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258</v>
      </c>
      <c r="G340" s="245"/>
      <c r="H340" s="248">
        <v>61.713999999999999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241</v>
      </c>
      <c r="AV340" s="14" t="s">
        <v>81</v>
      </c>
      <c r="AW340" s="14" t="s">
        <v>33</v>
      </c>
      <c r="AX340" s="14" t="s">
        <v>79</v>
      </c>
      <c r="AY340" s="254" t="s">
        <v>338</v>
      </c>
    </row>
    <row r="341" s="2" customFormat="1" ht="24.15" customHeight="1">
      <c r="A341" s="39"/>
      <c r="B341" s="40"/>
      <c r="C341" s="267" t="s">
        <v>641</v>
      </c>
      <c r="D341" s="267" t="s">
        <v>486</v>
      </c>
      <c r="E341" s="268" t="s">
        <v>660</v>
      </c>
      <c r="F341" s="269" t="s">
        <v>661</v>
      </c>
      <c r="G341" s="270" t="s">
        <v>572</v>
      </c>
      <c r="H341" s="271">
        <v>62.640000000000001</v>
      </c>
      <c r="I341" s="272"/>
      <c r="J341" s="273">
        <f>ROUND(I341*H341,2)</f>
        <v>0</v>
      </c>
      <c r="K341" s="269" t="s">
        <v>346</v>
      </c>
      <c r="L341" s="274"/>
      <c r="M341" s="275" t="s">
        <v>19</v>
      </c>
      <c r="N341" s="276" t="s">
        <v>43</v>
      </c>
      <c r="O341" s="85"/>
      <c r="P341" s="224">
        <f>O341*H341</f>
        <v>0</v>
      </c>
      <c r="Q341" s="224">
        <v>0.0067200000000000003</v>
      </c>
      <c r="R341" s="224">
        <f>Q341*H341</f>
        <v>0.4209408</v>
      </c>
      <c r="S341" s="224">
        <v>0</v>
      </c>
      <c r="T341" s="225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26" t="s">
        <v>405</v>
      </c>
      <c r="AT341" s="226" t="s">
        <v>486</v>
      </c>
      <c r="AU341" s="226" t="s">
        <v>241</v>
      </c>
      <c r="AY341" s="18" t="s">
        <v>338</v>
      </c>
      <c r="BE341" s="227">
        <f>IF(N341="základní",J341,0)</f>
        <v>0</v>
      </c>
      <c r="BF341" s="227">
        <f>IF(N341="snížená",J341,0)</f>
        <v>0</v>
      </c>
      <c r="BG341" s="227">
        <f>IF(N341="zákl. přenesená",J341,0)</f>
        <v>0</v>
      </c>
      <c r="BH341" s="227">
        <f>IF(N341="sníž. přenesená",J341,0)</f>
        <v>0</v>
      </c>
      <c r="BI341" s="227">
        <f>IF(N341="nulová",J341,0)</f>
        <v>0</v>
      </c>
      <c r="BJ341" s="18" t="s">
        <v>79</v>
      </c>
      <c r="BK341" s="227">
        <f>ROUND(I341*H341,2)</f>
        <v>0</v>
      </c>
      <c r="BL341" s="18" t="s">
        <v>231</v>
      </c>
      <c r="BM341" s="226" t="s">
        <v>1239</v>
      </c>
    </row>
    <row r="342" s="2" customFormat="1">
      <c r="A342" s="39"/>
      <c r="B342" s="40"/>
      <c r="C342" s="41"/>
      <c r="D342" s="235" t="s">
        <v>401</v>
      </c>
      <c r="E342" s="41"/>
      <c r="F342" s="266" t="s">
        <v>663</v>
      </c>
      <c r="G342" s="41"/>
      <c r="H342" s="41"/>
      <c r="I342" s="230"/>
      <c r="J342" s="41"/>
      <c r="K342" s="41"/>
      <c r="L342" s="45"/>
      <c r="M342" s="231"/>
      <c r="N342" s="232"/>
      <c r="O342" s="85"/>
      <c r="P342" s="85"/>
      <c r="Q342" s="85"/>
      <c r="R342" s="85"/>
      <c r="S342" s="85"/>
      <c r="T342" s="86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T342" s="18" t="s">
        <v>401</v>
      </c>
      <c r="AU342" s="18" t="s">
        <v>241</v>
      </c>
    </row>
    <row r="343" s="14" customFormat="1">
      <c r="A343" s="14"/>
      <c r="B343" s="244"/>
      <c r="C343" s="245"/>
      <c r="D343" s="235" t="s">
        <v>350</v>
      </c>
      <c r="E343" s="246" t="s">
        <v>266</v>
      </c>
      <c r="F343" s="247" t="s">
        <v>650</v>
      </c>
      <c r="G343" s="245"/>
      <c r="H343" s="248">
        <v>0.29999999999999999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350</v>
      </c>
      <c r="AU343" s="254" t="s">
        <v>241</v>
      </c>
      <c r="AV343" s="14" t="s">
        <v>81</v>
      </c>
      <c r="AW343" s="14" t="s">
        <v>33</v>
      </c>
      <c r="AX343" s="14" t="s">
        <v>72</v>
      </c>
      <c r="AY343" s="254" t="s">
        <v>338</v>
      </c>
    </row>
    <row r="344" s="15" customFormat="1">
      <c r="A344" s="15"/>
      <c r="B344" s="255"/>
      <c r="C344" s="256"/>
      <c r="D344" s="235" t="s">
        <v>350</v>
      </c>
      <c r="E344" s="257" t="s">
        <v>19</v>
      </c>
      <c r="F344" s="258" t="s">
        <v>353</v>
      </c>
      <c r="G344" s="256"/>
      <c r="H344" s="259">
        <v>0.29999999999999999</v>
      </c>
      <c r="I344" s="260"/>
      <c r="J344" s="256"/>
      <c r="K344" s="256"/>
      <c r="L344" s="261"/>
      <c r="M344" s="262"/>
      <c r="N344" s="263"/>
      <c r="O344" s="263"/>
      <c r="P344" s="263"/>
      <c r="Q344" s="263"/>
      <c r="R344" s="263"/>
      <c r="S344" s="263"/>
      <c r="T344" s="264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T344" s="265" t="s">
        <v>350</v>
      </c>
      <c r="AU344" s="265" t="s">
        <v>241</v>
      </c>
      <c r="AV344" s="15" t="s">
        <v>231</v>
      </c>
      <c r="AW344" s="15" t="s">
        <v>33</v>
      </c>
      <c r="AX344" s="15" t="s">
        <v>72</v>
      </c>
      <c r="AY344" s="265" t="s">
        <v>338</v>
      </c>
    </row>
    <row r="345" s="13" customFormat="1">
      <c r="A345" s="13"/>
      <c r="B345" s="233"/>
      <c r="C345" s="234"/>
      <c r="D345" s="235" t="s">
        <v>350</v>
      </c>
      <c r="E345" s="236" t="s">
        <v>19</v>
      </c>
      <c r="F345" s="237" t="s">
        <v>664</v>
      </c>
      <c r="G345" s="234"/>
      <c r="H345" s="236" t="s">
        <v>19</v>
      </c>
      <c r="I345" s="238"/>
      <c r="J345" s="234"/>
      <c r="K345" s="234"/>
      <c r="L345" s="239"/>
      <c r="M345" s="240"/>
      <c r="N345" s="241"/>
      <c r="O345" s="241"/>
      <c r="P345" s="241"/>
      <c r="Q345" s="241"/>
      <c r="R345" s="241"/>
      <c r="S345" s="241"/>
      <c r="T345" s="242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43" t="s">
        <v>350</v>
      </c>
      <c r="AU345" s="243" t="s">
        <v>241</v>
      </c>
      <c r="AV345" s="13" t="s">
        <v>79</v>
      </c>
      <c r="AW345" s="13" t="s">
        <v>33</v>
      </c>
      <c r="AX345" s="13" t="s">
        <v>72</v>
      </c>
      <c r="AY345" s="243" t="s">
        <v>338</v>
      </c>
    </row>
    <row r="346" s="14" customFormat="1">
      <c r="A346" s="14"/>
      <c r="B346" s="244"/>
      <c r="C346" s="245"/>
      <c r="D346" s="235" t="s">
        <v>350</v>
      </c>
      <c r="E346" s="246" t="s">
        <v>19</v>
      </c>
      <c r="F346" s="247" t="s">
        <v>1161</v>
      </c>
      <c r="G346" s="245"/>
      <c r="H346" s="248">
        <v>61.713999999999999</v>
      </c>
      <c r="I346" s="249"/>
      <c r="J346" s="245"/>
      <c r="K346" s="245"/>
      <c r="L346" s="250"/>
      <c r="M346" s="251"/>
      <c r="N346" s="252"/>
      <c r="O346" s="252"/>
      <c r="P346" s="252"/>
      <c r="Q346" s="252"/>
      <c r="R346" s="252"/>
      <c r="S346" s="252"/>
      <c r="T346" s="253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4" t="s">
        <v>350</v>
      </c>
      <c r="AU346" s="254" t="s">
        <v>241</v>
      </c>
      <c r="AV346" s="14" t="s">
        <v>81</v>
      </c>
      <c r="AW346" s="14" t="s">
        <v>33</v>
      </c>
      <c r="AX346" s="14" t="s">
        <v>72</v>
      </c>
      <c r="AY346" s="254" t="s">
        <v>338</v>
      </c>
    </row>
    <row r="347" s="15" customFormat="1">
      <c r="A347" s="15"/>
      <c r="B347" s="255"/>
      <c r="C347" s="256"/>
      <c r="D347" s="235" t="s">
        <v>350</v>
      </c>
      <c r="E347" s="257" t="s">
        <v>258</v>
      </c>
      <c r="F347" s="258" t="s">
        <v>363</v>
      </c>
      <c r="G347" s="256"/>
      <c r="H347" s="259">
        <v>61.713999999999999</v>
      </c>
      <c r="I347" s="260"/>
      <c r="J347" s="256"/>
      <c r="K347" s="256"/>
      <c r="L347" s="261"/>
      <c r="M347" s="262"/>
      <c r="N347" s="263"/>
      <c r="O347" s="263"/>
      <c r="P347" s="263"/>
      <c r="Q347" s="263"/>
      <c r="R347" s="263"/>
      <c r="S347" s="263"/>
      <c r="T347" s="264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65" t="s">
        <v>350</v>
      </c>
      <c r="AU347" s="265" t="s">
        <v>241</v>
      </c>
      <c r="AV347" s="15" t="s">
        <v>231</v>
      </c>
      <c r="AW347" s="15" t="s">
        <v>33</v>
      </c>
      <c r="AX347" s="15" t="s">
        <v>72</v>
      </c>
      <c r="AY347" s="265" t="s">
        <v>338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1240</v>
      </c>
      <c r="G348" s="245"/>
      <c r="H348" s="248">
        <v>62.640000000000001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241</v>
      </c>
      <c r="AV348" s="14" t="s">
        <v>81</v>
      </c>
      <c r="AW348" s="14" t="s">
        <v>33</v>
      </c>
      <c r="AX348" s="14" t="s">
        <v>79</v>
      </c>
      <c r="AY348" s="254" t="s">
        <v>338</v>
      </c>
    </row>
    <row r="349" s="12" customFormat="1" ht="20.88" customHeight="1">
      <c r="A349" s="12"/>
      <c r="B349" s="199"/>
      <c r="C349" s="200"/>
      <c r="D349" s="201" t="s">
        <v>71</v>
      </c>
      <c r="E349" s="213" t="s">
        <v>695</v>
      </c>
      <c r="F349" s="213" t="s">
        <v>696</v>
      </c>
      <c r="G349" s="200"/>
      <c r="H349" s="200"/>
      <c r="I349" s="203"/>
      <c r="J349" s="214">
        <f>BK349</f>
        <v>0</v>
      </c>
      <c r="K349" s="200"/>
      <c r="L349" s="205"/>
      <c r="M349" s="206"/>
      <c r="N349" s="207"/>
      <c r="O349" s="207"/>
      <c r="P349" s="208">
        <f>SUM(P350:P422)</f>
        <v>0</v>
      </c>
      <c r="Q349" s="207"/>
      <c r="R349" s="208">
        <f>SUM(R350:R422)</f>
        <v>5.5307642599999998</v>
      </c>
      <c r="S349" s="207"/>
      <c r="T349" s="209">
        <f>SUM(T350:T422)</f>
        <v>0</v>
      </c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R349" s="210" t="s">
        <v>79</v>
      </c>
      <c r="AT349" s="211" t="s">
        <v>71</v>
      </c>
      <c r="AU349" s="211" t="s">
        <v>81</v>
      </c>
      <c r="AY349" s="210" t="s">
        <v>338</v>
      </c>
      <c r="BK349" s="212">
        <f>SUM(BK350:BK422)</f>
        <v>0</v>
      </c>
    </row>
    <row r="350" s="2" customFormat="1" ht="24.15" customHeight="1">
      <c r="A350" s="39"/>
      <c r="B350" s="40"/>
      <c r="C350" s="215" t="s">
        <v>646</v>
      </c>
      <c r="D350" s="215" t="s">
        <v>342</v>
      </c>
      <c r="E350" s="216" t="s">
        <v>698</v>
      </c>
      <c r="F350" s="217" t="s">
        <v>699</v>
      </c>
      <c r="G350" s="218" t="s">
        <v>572</v>
      </c>
      <c r="H350" s="219">
        <v>61.713999999999999</v>
      </c>
      <c r="I350" s="220"/>
      <c r="J350" s="221">
        <f>ROUND(I350*H350,2)</f>
        <v>0</v>
      </c>
      <c r="K350" s="217" t="s">
        <v>346</v>
      </c>
      <c r="L350" s="45"/>
      <c r="M350" s="222" t="s">
        <v>19</v>
      </c>
      <c r="N350" s="223" t="s">
        <v>43</v>
      </c>
      <c r="O350" s="85"/>
      <c r="P350" s="224">
        <f>O350*H350</f>
        <v>0</v>
      </c>
      <c r="Q350" s="224">
        <v>0</v>
      </c>
      <c r="R350" s="224">
        <f>Q350*H350</f>
        <v>0</v>
      </c>
      <c r="S350" s="224">
        <v>0</v>
      </c>
      <c r="T350" s="225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26" t="s">
        <v>231</v>
      </c>
      <c r="AT350" s="226" t="s">
        <v>342</v>
      </c>
      <c r="AU350" s="226" t="s">
        <v>241</v>
      </c>
      <c r="AY350" s="18" t="s">
        <v>338</v>
      </c>
      <c r="BE350" s="227">
        <f>IF(N350="základní",J350,0)</f>
        <v>0</v>
      </c>
      <c r="BF350" s="227">
        <f>IF(N350="snížená",J350,0)</f>
        <v>0</v>
      </c>
      <c r="BG350" s="227">
        <f>IF(N350="zákl. přenesená",J350,0)</f>
        <v>0</v>
      </c>
      <c r="BH350" s="227">
        <f>IF(N350="sníž. přenesená",J350,0)</f>
        <v>0</v>
      </c>
      <c r="BI350" s="227">
        <f>IF(N350="nulová",J350,0)</f>
        <v>0</v>
      </c>
      <c r="BJ350" s="18" t="s">
        <v>79</v>
      </c>
      <c r="BK350" s="227">
        <f>ROUND(I350*H350,2)</f>
        <v>0</v>
      </c>
      <c r="BL350" s="18" t="s">
        <v>231</v>
      </c>
      <c r="BM350" s="226" t="s">
        <v>1241</v>
      </c>
    </row>
    <row r="351" s="2" customFormat="1">
      <c r="A351" s="39"/>
      <c r="B351" s="40"/>
      <c r="C351" s="41"/>
      <c r="D351" s="228" t="s">
        <v>348</v>
      </c>
      <c r="E351" s="41"/>
      <c r="F351" s="229" t="s">
        <v>701</v>
      </c>
      <c r="G351" s="41"/>
      <c r="H351" s="41"/>
      <c r="I351" s="230"/>
      <c r="J351" s="41"/>
      <c r="K351" s="41"/>
      <c r="L351" s="45"/>
      <c r="M351" s="231"/>
      <c r="N351" s="232"/>
      <c r="O351" s="85"/>
      <c r="P351" s="85"/>
      <c r="Q351" s="85"/>
      <c r="R351" s="85"/>
      <c r="S351" s="85"/>
      <c r="T351" s="86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348</v>
      </c>
      <c r="AU351" s="18" t="s">
        <v>241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294</v>
      </c>
      <c r="G352" s="245"/>
      <c r="H352" s="248">
        <v>61.713999999999999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241</v>
      </c>
      <c r="AV352" s="14" t="s">
        <v>81</v>
      </c>
      <c r="AW352" s="14" t="s">
        <v>33</v>
      </c>
      <c r="AX352" s="14" t="s">
        <v>79</v>
      </c>
      <c r="AY352" s="254" t="s">
        <v>338</v>
      </c>
    </row>
    <row r="353" s="2" customFormat="1" ht="24.15" customHeight="1">
      <c r="A353" s="39"/>
      <c r="B353" s="40"/>
      <c r="C353" s="215" t="s">
        <v>654</v>
      </c>
      <c r="D353" s="215" t="s">
        <v>342</v>
      </c>
      <c r="E353" s="216" t="s">
        <v>703</v>
      </c>
      <c r="F353" s="217" t="s">
        <v>704</v>
      </c>
      <c r="G353" s="218" t="s">
        <v>586</v>
      </c>
      <c r="H353" s="219">
        <v>2</v>
      </c>
      <c r="I353" s="220"/>
      <c r="J353" s="221">
        <f>ROUND(I353*H353,2)</f>
        <v>0</v>
      </c>
      <c r="K353" s="217" t="s">
        <v>346</v>
      </c>
      <c r="L353" s="45"/>
      <c r="M353" s="222" t="s">
        <v>19</v>
      </c>
      <c r="N353" s="223" t="s">
        <v>43</v>
      </c>
      <c r="O353" s="85"/>
      <c r="P353" s="224">
        <f>O353*H353</f>
        <v>0</v>
      </c>
      <c r="Q353" s="224">
        <v>0.41948000000000002</v>
      </c>
      <c r="R353" s="224">
        <f>Q353*H353</f>
        <v>0.83896000000000004</v>
      </c>
      <c r="S353" s="224">
        <v>0</v>
      </c>
      <c r="T353" s="225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26" t="s">
        <v>231</v>
      </c>
      <c r="AT353" s="226" t="s">
        <v>342</v>
      </c>
      <c r="AU353" s="226" t="s">
        <v>241</v>
      </c>
      <c r="AY353" s="18" t="s">
        <v>338</v>
      </c>
      <c r="BE353" s="227">
        <f>IF(N353="základní",J353,0)</f>
        <v>0</v>
      </c>
      <c r="BF353" s="227">
        <f>IF(N353="snížená",J353,0)</f>
        <v>0</v>
      </c>
      <c r="BG353" s="227">
        <f>IF(N353="zákl. přenesená",J353,0)</f>
        <v>0</v>
      </c>
      <c r="BH353" s="227">
        <f>IF(N353="sníž. přenesená",J353,0)</f>
        <v>0</v>
      </c>
      <c r="BI353" s="227">
        <f>IF(N353="nulová",J353,0)</f>
        <v>0</v>
      </c>
      <c r="BJ353" s="18" t="s">
        <v>79</v>
      </c>
      <c r="BK353" s="227">
        <f>ROUND(I353*H353,2)</f>
        <v>0</v>
      </c>
      <c r="BL353" s="18" t="s">
        <v>231</v>
      </c>
      <c r="BM353" s="226" t="s">
        <v>1242</v>
      </c>
    </row>
    <row r="354" s="2" customFormat="1">
      <c r="A354" s="39"/>
      <c r="B354" s="40"/>
      <c r="C354" s="41"/>
      <c r="D354" s="228" t="s">
        <v>348</v>
      </c>
      <c r="E354" s="41"/>
      <c r="F354" s="229" t="s">
        <v>706</v>
      </c>
      <c r="G354" s="41"/>
      <c r="H354" s="41"/>
      <c r="I354" s="230"/>
      <c r="J354" s="41"/>
      <c r="K354" s="41"/>
      <c r="L354" s="45"/>
      <c r="M354" s="231"/>
      <c r="N354" s="232"/>
      <c r="O354" s="85"/>
      <c r="P354" s="85"/>
      <c r="Q354" s="85"/>
      <c r="R354" s="85"/>
      <c r="S354" s="85"/>
      <c r="T354" s="86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T354" s="18" t="s">
        <v>348</v>
      </c>
      <c r="AU354" s="18" t="s">
        <v>241</v>
      </c>
    </row>
    <row r="355" s="13" customFormat="1">
      <c r="A355" s="13"/>
      <c r="B355" s="233"/>
      <c r="C355" s="234"/>
      <c r="D355" s="235" t="s">
        <v>350</v>
      </c>
      <c r="E355" s="236" t="s">
        <v>19</v>
      </c>
      <c r="F355" s="237" t="s">
        <v>1243</v>
      </c>
      <c r="G355" s="234"/>
      <c r="H355" s="236" t="s">
        <v>19</v>
      </c>
      <c r="I355" s="238"/>
      <c r="J355" s="234"/>
      <c r="K355" s="234"/>
      <c r="L355" s="239"/>
      <c r="M355" s="240"/>
      <c r="N355" s="241"/>
      <c r="O355" s="241"/>
      <c r="P355" s="241"/>
      <c r="Q355" s="241"/>
      <c r="R355" s="241"/>
      <c r="S355" s="241"/>
      <c r="T355" s="242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43" t="s">
        <v>350</v>
      </c>
      <c r="AU355" s="243" t="s">
        <v>241</v>
      </c>
      <c r="AV355" s="13" t="s">
        <v>79</v>
      </c>
      <c r="AW355" s="13" t="s">
        <v>33</v>
      </c>
      <c r="AX355" s="13" t="s">
        <v>72</v>
      </c>
      <c r="AY355" s="243" t="s">
        <v>338</v>
      </c>
    </row>
    <row r="356" s="14" customFormat="1">
      <c r="A356" s="14"/>
      <c r="B356" s="244"/>
      <c r="C356" s="245"/>
      <c r="D356" s="235" t="s">
        <v>350</v>
      </c>
      <c r="E356" s="246" t="s">
        <v>1244</v>
      </c>
      <c r="F356" s="247" t="s">
        <v>79</v>
      </c>
      <c r="G356" s="245"/>
      <c r="H356" s="248">
        <v>1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350</v>
      </c>
      <c r="AU356" s="254" t="s">
        <v>241</v>
      </c>
      <c r="AV356" s="14" t="s">
        <v>81</v>
      </c>
      <c r="AW356" s="14" t="s">
        <v>33</v>
      </c>
      <c r="AX356" s="14" t="s">
        <v>72</v>
      </c>
      <c r="AY356" s="254" t="s">
        <v>338</v>
      </c>
    </row>
    <row r="357" s="13" customFormat="1">
      <c r="A357" s="13"/>
      <c r="B357" s="233"/>
      <c r="C357" s="234"/>
      <c r="D357" s="235" t="s">
        <v>350</v>
      </c>
      <c r="E357" s="236" t="s">
        <v>19</v>
      </c>
      <c r="F357" s="237" t="s">
        <v>1245</v>
      </c>
      <c r="G357" s="234"/>
      <c r="H357" s="236" t="s">
        <v>19</v>
      </c>
      <c r="I357" s="238"/>
      <c r="J357" s="234"/>
      <c r="K357" s="234"/>
      <c r="L357" s="239"/>
      <c r="M357" s="240"/>
      <c r="N357" s="241"/>
      <c r="O357" s="241"/>
      <c r="P357" s="241"/>
      <c r="Q357" s="241"/>
      <c r="R357" s="241"/>
      <c r="S357" s="241"/>
      <c r="T357" s="242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43" t="s">
        <v>350</v>
      </c>
      <c r="AU357" s="243" t="s">
        <v>241</v>
      </c>
      <c r="AV357" s="13" t="s">
        <v>79</v>
      </c>
      <c r="AW357" s="13" t="s">
        <v>33</v>
      </c>
      <c r="AX357" s="13" t="s">
        <v>72</v>
      </c>
      <c r="AY357" s="243" t="s">
        <v>338</v>
      </c>
    </row>
    <row r="358" s="14" customFormat="1">
      <c r="A358" s="14"/>
      <c r="B358" s="244"/>
      <c r="C358" s="245"/>
      <c r="D358" s="235" t="s">
        <v>350</v>
      </c>
      <c r="E358" s="246" t="s">
        <v>1178</v>
      </c>
      <c r="F358" s="247" t="s">
        <v>79</v>
      </c>
      <c r="G358" s="245"/>
      <c r="H358" s="248">
        <v>1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241</v>
      </c>
      <c r="AV358" s="14" t="s">
        <v>81</v>
      </c>
      <c r="AW358" s="14" t="s">
        <v>33</v>
      </c>
      <c r="AX358" s="14" t="s">
        <v>72</v>
      </c>
      <c r="AY358" s="254" t="s">
        <v>338</v>
      </c>
    </row>
    <row r="359" s="13" customFormat="1">
      <c r="A359" s="13"/>
      <c r="B359" s="233"/>
      <c r="C359" s="234"/>
      <c r="D359" s="235" t="s">
        <v>350</v>
      </c>
      <c r="E359" s="236" t="s">
        <v>19</v>
      </c>
      <c r="F359" s="237" t="s">
        <v>1246</v>
      </c>
      <c r="G359" s="234"/>
      <c r="H359" s="236" t="s">
        <v>19</v>
      </c>
      <c r="I359" s="238"/>
      <c r="J359" s="234"/>
      <c r="K359" s="234"/>
      <c r="L359" s="239"/>
      <c r="M359" s="240"/>
      <c r="N359" s="241"/>
      <c r="O359" s="241"/>
      <c r="P359" s="241"/>
      <c r="Q359" s="241"/>
      <c r="R359" s="241"/>
      <c r="S359" s="241"/>
      <c r="T359" s="242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43" t="s">
        <v>350</v>
      </c>
      <c r="AU359" s="243" t="s">
        <v>241</v>
      </c>
      <c r="AV359" s="13" t="s">
        <v>79</v>
      </c>
      <c r="AW359" s="13" t="s">
        <v>33</v>
      </c>
      <c r="AX359" s="13" t="s">
        <v>72</v>
      </c>
      <c r="AY359" s="243" t="s">
        <v>338</v>
      </c>
    </row>
    <row r="360" s="14" customFormat="1">
      <c r="A360" s="14"/>
      <c r="B360" s="244"/>
      <c r="C360" s="245"/>
      <c r="D360" s="235" t="s">
        <v>350</v>
      </c>
      <c r="E360" s="246" t="s">
        <v>1177</v>
      </c>
      <c r="F360" s="247" t="s">
        <v>72</v>
      </c>
      <c r="G360" s="245"/>
      <c r="H360" s="248">
        <v>0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350</v>
      </c>
      <c r="AU360" s="254" t="s">
        <v>241</v>
      </c>
      <c r="AV360" s="14" t="s">
        <v>81</v>
      </c>
      <c r="AW360" s="14" t="s">
        <v>33</v>
      </c>
      <c r="AX360" s="14" t="s">
        <v>72</v>
      </c>
      <c r="AY360" s="254" t="s">
        <v>338</v>
      </c>
    </row>
    <row r="361" s="13" customFormat="1">
      <c r="A361" s="13"/>
      <c r="B361" s="233"/>
      <c r="C361" s="234"/>
      <c r="D361" s="235" t="s">
        <v>350</v>
      </c>
      <c r="E361" s="236" t="s">
        <v>19</v>
      </c>
      <c r="F361" s="237" t="s">
        <v>707</v>
      </c>
      <c r="G361" s="234"/>
      <c r="H361" s="236" t="s">
        <v>19</v>
      </c>
      <c r="I361" s="238"/>
      <c r="J361" s="234"/>
      <c r="K361" s="234"/>
      <c r="L361" s="239"/>
      <c r="M361" s="240"/>
      <c r="N361" s="241"/>
      <c r="O361" s="241"/>
      <c r="P361" s="241"/>
      <c r="Q361" s="241"/>
      <c r="R361" s="241"/>
      <c r="S361" s="241"/>
      <c r="T361" s="242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43" t="s">
        <v>350</v>
      </c>
      <c r="AU361" s="243" t="s">
        <v>241</v>
      </c>
      <c r="AV361" s="13" t="s">
        <v>79</v>
      </c>
      <c r="AW361" s="13" t="s">
        <v>33</v>
      </c>
      <c r="AX361" s="13" t="s">
        <v>72</v>
      </c>
      <c r="AY361" s="243" t="s">
        <v>338</v>
      </c>
    </row>
    <row r="362" s="14" customFormat="1">
      <c r="A362" s="14"/>
      <c r="B362" s="244"/>
      <c r="C362" s="245"/>
      <c r="D362" s="235" t="s">
        <v>350</v>
      </c>
      <c r="E362" s="246" t="s">
        <v>233</v>
      </c>
      <c r="F362" s="247" t="s">
        <v>72</v>
      </c>
      <c r="G362" s="245"/>
      <c r="H362" s="248">
        <v>0</v>
      </c>
      <c r="I362" s="249"/>
      <c r="J362" s="245"/>
      <c r="K362" s="245"/>
      <c r="L362" s="250"/>
      <c r="M362" s="251"/>
      <c r="N362" s="252"/>
      <c r="O362" s="252"/>
      <c r="P362" s="252"/>
      <c r="Q362" s="252"/>
      <c r="R362" s="252"/>
      <c r="S362" s="252"/>
      <c r="T362" s="253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4" t="s">
        <v>350</v>
      </c>
      <c r="AU362" s="254" t="s">
        <v>241</v>
      </c>
      <c r="AV362" s="14" t="s">
        <v>81</v>
      </c>
      <c r="AW362" s="14" t="s">
        <v>33</v>
      </c>
      <c r="AX362" s="14" t="s">
        <v>72</v>
      </c>
      <c r="AY362" s="254" t="s">
        <v>338</v>
      </c>
    </row>
    <row r="363" s="13" customFormat="1">
      <c r="A363" s="13"/>
      <c r="B363" s="233"/>
      <c r="C363" s="234"/>
      <c r="D363" s="235" t="s">
        <v>350</v>
      </c>
      <c r="E363" s="236" t="s">
        <v>19</v>
      </c>
      <c r="F363" s="237" t="s">
        <v>708</v>
      </c>
      <c r="G363" s="234"/>
      <c r="H363" s="236" t="s">
        <v>19</v>
      </c>
      <c r="I363" s="238"/>
      <c r="J363" s="234"/>
      <c r="K363" s="234"/>
      <c r="L363" s="239"/>
      <c r="M363" s="240"/>
      <c r="N363" s="241"/>
      <c r="O363" s="241"/>
      <c r="P363" s="241"/>
      <c r="Q363" s="241"/>
      <c r="R363" s="241"/>
      <c r="S363" s="241"/>
      <c r="T363" s="242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43" t="s">
        <v>350</v>
      </c>
      <c r="AU363" s="243" t="s">
        <v>241</v>
      </c>
      <c r="AV363" s="13" t="s">
        <v>79</v>
      </c>
      <c r="AW363" s="13" t="s">
        <v>33</v>
      </c>
      <c r="AX363" s="13" t="s">
        <v>72</v>
      </c>
      <c r="AY363" s="243" t="s">
        <v>338</v>
      </c>
    </row>
    <row r="364" s="14" customFormat="1">
      <c r="A364" s="14"/>
      <c r="B364" s="244"/>
      <c r="C364" s="245"/>
      <c r="D364" s="235" t="s">
        <v>350</v>
      </c>
      <c r="E364" s="246" t="s">
        <v>235</v>
      </c>
      <c r="F364" s="247" t="s">
        <v>72</v>
      </c>
      <c r="G364" s="245"/>
      <c r="H364" s="248">
        <v>0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350</v>
      </c>
      <c r="AU364" s="254" t="s">
        <v>241</v>
      </c>
      <c r="AV364" s="14" t="s">
        <v>81</v>
      </c>
      <c r="AW364" s="14" t="s">
        <v>33</v>
      </c>
      <c r="AX364" s="14" t="s">
        <v>72</v>
      </c>
      <c r="AY364" s="254" t="s">
        <v>338</v>
      </c>
    </row>
    <row r="365" s="13" customFormat="1">
      <c r="A365" s="13"/>
      <c r="B365" s="233"/>
      <c r="C365" s="234"/>
      <c r="D365" s="235" t="s">
        <v>350</v>
      </c>
      <c r="E365" s="236" t="s">
        <v>19</v>
      </c>
      <c r="F365" s="237" t="s">
        <v>709</v>
      </c>
      <c r="G365" s="234"/>
      <c r="H365" s="236" t="s">
        <v>19</v>
      </c>
      <c r="I365" s="238"/>
      <c r="J365" s="234"/>
      <c r="K365" s="234"/>
      <c r="L365" s="239"/>
      <c r="M365" s="240"/>
      <c r="N365" s="241"/>
      <c r="O365" s="241"/>
      <c r="P365" s="241"/>
      <c r="Q365" s="241"/>
      <c r="R365" s="241"/>
      <c r="S365" s="241"/>
      <c r="T365" s="242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43" t="s">
        <v>350</v>
      </c>
      <c r="AU365" s="243" t="s">
        <v>241</v>
      </c>
      <c r="AV365" s="13" t="s">
        <v>79</v>
      </c>
      <c r="AW365" s="13" t="s">
        <v>33</v>
      </c>
      <c r="AX365" s="13" t="s">
        <v>72</v>
      </c>
      <c r="AY365" s="243" t="s">
        <v>338</v>
      </c>
    </row>
    <row r="366" s="14" customFormat="1">
      <c r="A366" s="14"/>
      <c r="B366" s="244"/>
      <c r="C366" s="245"/>
      <c r="D366" s="235" t="s">
        <v>350</v>
      </c>
      <c r="E366" s="246" t="s">
        <v>238</v>
      </c>
      <c r="F366" s="247" t="s">
        <v>72</v>
      </c>
      <c r="G366" s="245"/>
      <c r="H366" s="248">
        <v>0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241</v>
      </c>
      <c r="AV366" s="14" t="s">
        <v>81</v>
      </c>
      <c r="AW366" s="14" t="s">
        <v>33</v>
      </c>
      <c r="AX366" s="14" t="s">
        <v>72</v>
      </c>
      <c r="AY366" s="254" t="s">
        <v>338</v>
      </c>
    </row>
    <row r="367" s="13" customFormat="1">
      <c r="A367" s="13"/>
      <c r="B367" s="233"/>
      <c r="C367" s="234"/>
      <c r="D367" s="235" t="s">
        <v>350</v>
      </c>
      <c r="E367" s="236" t="s">
        <v>19</v>
      </c>
      <c r="F367" s="237" t="s">
        <v>710</v>
      </c>
      <c r="G367" s="234"/>
      <c r="H367" s="236" t="s">
        <v>19</v>
      </c>
      <c r="I367" s="238"/>
      <c r="J367" s="234"/>
      <c r="K367" s="234"/>
      <c r="L367" s="239"/>
      <c r="M367" s="240"/>
      <c r="N367" s="241"/>
      <c r="O367" s="241"/>
      <c r="P367" s="241"/>
      <c r="Q367" s="241"/>
      <c r="R367" s="241"/>
      <c r="S367" s="241"/>
      <c r="T367" s="242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43" t="s">
        <v>350</v>
      </c>
      <c r="AU367" s="243" t="s">
        <v>241</v>
      </c>
      <c r="AV367" s="13" t="s">
        <v>79</v>
      </c>
      <c r="AW367" s="13" t="s">
        <v>33</v>
      </c>
      <c r="AX367" s="13" t="s">
        <v>72</v>
      </c>
      <c r="AY367" s="243" t="s">
        <v>338</v>
      </c>
    </row>
    <row r="368" s="14" customFormat="1">
      <c r="A368" s="14"/>
      <c r="B368" s="244"/>
      <c r="C368" s="245"/>
      <c r="D368" s="235" t="s">
        <v>350</v>
      </c>
      <c r="E368" s="246" t="s">
        <v>240</v>
      </c>
      <c r="F368" s="247" t="s">
        <v>72</v>
      </c>
      <c r="G368" s="245"/>
      <c r="H368" s="248">
        <v>0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350</v>
      </c>
      <c r="AU368" s="254" t="s">
        <v>241</v>
      </c>
      <c r="AV368" s="14" t="s">
        <v>81</v>
      </c>
      <c r="AW368" s="14" t="s">
        <v>33</v>
      </c>
      <c r="AX368" s="14" t="s">
        <v>72</v>
      </c>
      <c r="AY368" s="254" t="s">
        <v>338</v>
      </c>
    </row>
    <row r="369" s="13" customFormat="1">
      <c r="A369" s="13"/>
      <c r="B369" s="233"/>
      <c r="C369" s="234"/>
      <c r="D369" s="235" t="s">
        <v>350</v>
      </c>
      <c r="E369" s="236" t="s">
        <v>19</v>
      </c>
      <c r="F369" s="237" t="s">
        <v>711</v>
      </c>
      <c r="G369" s="234"/>
      <c r="H369" s="236" t="s">
        <v>19</v>
      </c>
      <c r="I369" s="238"/>
      <c r="J369" s="234"/>
      <c r="K369" s="234"/>
      <c r="L369" s="239"/>
      <c r="M369" s="240"/>
      <c r="N369" s="241"/>
      <c r="O369" s="241"/>
      <c r="P369" s="241"/>
      <c r="Q369" s="241"/>
      <c r="R369" s="241"/>
      <c r="S369" s="241"/>
      <c r="T369" s="242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43" t="s">
        <v>350</v>
      </c>
      <c r="AU369" s="243" t="s">
        <v>241</v>
      </c>
      <c r="AV369" s="13" t="s">
        <v>79</v>
      </c>
      <c r="AW369" s="13" t="s">
        <v>33</v>
      </c>
      <c r="AX369" s="13" t="s">
        <v>72</v>
      </c>
      <c r="AY369" s="243" t="s">
        <v>338</v>
      </c>
    </row>
    <row r="370" s="14" customFormat="1">
      <c r="A370" s="14"/>
      <c r="B370" s="244"/>
      <c r="C370" s="245"/>
      <c r="D370" s="235" t="s">
        <v>350</v>
      </c>
      <c r="E370" s="246" t="s">
        <v>230</v>
      </c>
      <c r="F370" s="247" t="s">
        <v>72</v>
      </c>
      <c r="G370" s="245"/>
      <c r="H370" s="248">
        <v>0</v>
      </c>
      <c r="I370" s="249"/>
      <c r="J370" s="245"/>
      <c r="K370" s="245"/>
      <c r="L370" s="250"/>
      <c r="M370" s="251"/>
      <c r="N370" s="252"/>
      <c r="O370" s="252"/>
      <c r="P370" s="252"/>
      <c r="Q370" s="252"/>
      <c r="R370" s="252"/>
      <c r="S370" s="252"/>
      <c r="T370" s="253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54" t="s">
        <v>350</v>
      </c>
      <c r="AU370" s="254" t="s">
        <v>241</v>
      </c>
      <c r="AV370" s="14" t="s">
        <v>81</v>
      </c>
      <c r="AW370" s="14" t="s">
        <v>33</v>
      </c>
      <c r="AX370" s="14" t="s">
        <v>72</v>
      </c>
      <c r="AY370" s="254" t="s">
        <v>338</v>
      </c>
    </row>
    <row r="371" s="13" customFormat="1">
      <c r="A371" s="13"/>
      <c r="B371" s="233"/>
      <c r="C371" s="234"/>
      <c r="D371" s="235" t="s">
        <v>350</v>
      </c>
      <c r="E371" s="236" t="s">
        <v>19</v>
      </c>
      <c r="F371" s="237" t="s">
        <v>712</v>
      </c>
      <c r="G371" s="234"/>
      <c r="H371" s="236" t="s">
        <v>19</v>
      </c>
      <c r="I371" s="238"/>
      <c r="J371" s="234"/>
      <c r="K371" s="234"/>
      <c r="L371" s="239"/>
      <c r="M371" s="240"/>
      <c r="N371" s="241"/>
      <c r="O371" s="241"/>
      <c r="P371" s="241"/>
      <c r="Q371" s="241"/>
      <c r="R371" s="241"/>
      <c r="S371" s="241"/>
      <c r="T371" s="242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43" t="s">
        <v>350</v>
      </c>
      <c r="AU371" s="243" t="s">
        <v>241</v>
      </c>
      <c r="AV371" s="13" t="s">
        <v>79</v>
      </c>
      <c r="AW371" s="13" t="s">
        <v>33</v>
      </c>
      <c r="AX371" s="13" t="s">
        <v>72</v>
      </c>
      <c r="AY371" s="243" t="s">
        <v>338</v>
      </c>
    </row>
    <row r="372" s="14" customFormat="1">
      <c r="A372" s="14"/>
      <c r="B372" s="244"/>
      <c r="C372" s="245"/>
      <c r="D372" s="235" t="s">
        <v>350</v>
      </c>
      <c r="E372" s="246" t="s">
        <v>242</v>
      </c>
      <c r="F372" s="247" t="s">
        <v>72</v>
      </c>
      <c r="G372" s="245"/>
      <c r="H372" s="248">
        <v>0</v>
      </c>
      <c r="I372" s="249"/>
      <c r="J372" s="245"/>
      <c r="K372" s="245"/>
      <c r="L372" s="250"/>
      <c r="M372" s="251"/>
      <c r="N372" s="252"/>
      <c r="O372" s="252"/>
      <c r="P372" s="252"/>
      <c r="Q372" s="252"/>
      <c r="R372" s="252"/>
      <c r="S372" s="252"/>
      <c r="T372" s="253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54" t="s">
        <v>350</v>
      </c>
      <c r="AU372" s="254" t="s">
        <v>241</v>
      </c>
      <c r="AV372" s="14" t="s">
        <v>81</v>
      </c>
      <c r="AW372" s="14" t="s">
        <v>33</v>
      </c>
      <c r="AX372" s="14" t="s">
        <v>72</v>
      </c>
      <c r="AY372" s="254" t="s">
        <v>338</v>
      </c>
    </row>
    <row r="373" s="13" customFormat="1">
      <c r="A373" s="13"/>
      <c r="B373" s="233"/>
      <c r="C373" s="234"/>
      <c r="D373" s="235" t="s">
        <v>350</v>
      </c>
      <c r="E373" s="236" t="s">
        <v>19</v>
      </c>
      <c r="F373" s="237" t="s">
        <v>713</v>
      </c>
      <c r="G373" s="234"/>
      <c r="H373" s="236" t="s">
        <v>19</v>
      </c>
      <c r="I373" s="238"/>
      <c r="J373" s="234"/>
      <c r="K373" s="234"/>
      <c r="L373" s="239"/>
      <c r="M373" s="240"/>
      <c r="N373" s="241"/>
      <c r="O373" s="241"/>
      <c r="P373" s="241"/>
      <c r="Q373" s="241"/>
      <c r="R373" s="241"/>
      <c r="S373" s="241"/>
      <c r="T373" s="242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43" t="s">
        <v>350</v>
      </c>
      <c r="AU373" s="243" t="s">
        <v>241</v>
      </c>
      <c r="AV373" s="13" t="s">
        <v>79</v>
      </c>
      <c r="AW373" s="13" t="s">
        <v>33</v>
      </c>
      <c r="AX373" s="13" t="s">
        <v>72</v>
      </c>
      <c r="AY373" s="243" t="s">
        <v>338</v>
      </c>
    </row>
    <row r="374" s="14" customFormat="1">
      <c r="A374" s="14"/>
      <c r="B374" s="244"/>
      <c r="C374" s="245"/>
      <c r="D374" s="235" t="s">
        <v>350</v>
      </c>
      <c r="E374" s="246" t="s">
        <v>243</v>
      </c>
      <c r="F374" s="247" t="s">
        <v>72</v>
      </c>
      <c r="G374" s="245"/>
      <c r="H374" s="248">
        <v>0</v>
      </c>
      <c r="I374" s="249"/>
      <c r="J374" s="245"/>
      <c r="K374" s="245"/>
      <c r="L374" s="250"/>
      <c r="M374" s="251"/>
      <c r="N374" s="252"/>
      <c r="O374" s="252"/>
      <c r="P374" s="252"/>
      <c r="Q374" s="252"/>
      <c r="R374" s="252"/>
      <c r="S374" s="252"/>
      <c r="T374" s="253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4" t="s">
        <v>350</v>
      </c>
      <c r="AU374" s="254" t="s">
        <v>241</v>
      </c>
      <c r="AV374" s="14" t="s">
        <v>81</v>
      </c>
      <c r="AW374" s="14" t="s">
        <v>33</v>
      </c>
      <c r="AX374" s="14" t="s">
        <v>72</v>
      </c>
      <c r="AY374" s="254" t="s">
        <v>338</v>
      </c>
    </row>
    <row r="375" s="13" customFormat="1">
      <c r="A375" s="13"/>
      <c r="B375" s="233"/>
      <c r="C375" s="234"/>
      <c r="D375" s="235" t="s">
        <v>350</v>
      </c>
      <c r="E375" s="236" t="s">
        <v>19</v>
      </c>
      <c r="F375" s="237" t="s">
        <v>714</v>
      </c>
      <c r="G375" s="234"/>
      <c r="H375" s="236" t="s">
        <v>19</v>
      </c>
      <c r="I375" s="238"/>
      <c r="J375" s="234"/>
      <c r="K375" s="234"/>
      <c r="L375" s="239"/>
      <c r="M375" s="240"/>
      <c r="N375" s="241"/>
      <c r="O375" s="241"/>
      <c r="P375" s="241"/>
      <c r="Q375" s="241"/>
      <c r="R375" s="241"/>
      <c r="S375" s="241"/>
      <c r="T375" s="242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43" t="s">
        <v>350</v>
      </c>
      <c r="AU375" s="243" t="s">
        <v>241</v>
      </c>
      <c r="AV375" s="13" t="s">
        <v>79</v>
      </c>
      <c r="AW375" s="13" t="s">
        <v>33</v>
      </c>
      <c r="AX375" s="13" t="s">
        <v>72</v>
      </c>
      <c r="AY375" s="243" t="s">
        <v>338</v>
      </c>
    </row>
    <row r="376" s="14" customFormat="1">
      <c r="A376" s="14"/>
      <c r="B376" s="244"/>
      <c r="C376" s="245"/>
      <c r="D376" s="235" t="s">
        <v>350</v>
      </c>
      <c r="E376" s="246" t="s">
        <v>244</v>
      </c>
      <c r="F376" s="247" t="s">
        <v>72</v>
      </c>
      <c r="G376" s="245"/>
      <c r="H376" s="248">
        <v>0</v>
      </c>
      <c r="I376" s="249"/>
      <c r="J376" s="245"/>
      <c r="K376" s="245"/>
      <c r="L376" s="250"/>
      <c r="M376" s="251"/>
      <c r="N376" s="252"/>
      <c r="O376" s="252"/>
      <c r="P376" s="252"/>
      <c r="Q376" s="252"/>
      <c r="R376" s="252"/>
      <c r="S376" s="252"/>
      <c r="T376" s="253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4" t="s">
        <v>350</v>
      </c>
      <c r="AU376" s="254" t="s">
        <v>241</v>
      </c>
      <c r="AV376" s="14" t="s">
        <v>81</v>
      </c>
      <c r="AW376" s="14" t="s">
        <v>33</v>
      </c>
      <c r="AX376" s="14" t="s">
        <v>72</v>
      </c>
      <c r="AY376" s="254" t="s">
        <v>338</v>
      </c>
    </row>
    <row r="377" s="15" customFormat="1">
      <c r="A377" s="15"/>
      <c r="B377" s="255"/>
      <c r="C377" s="256"/>
      <c r="D377" s="235" t="s">
        <v>350</v>
      </c>
      <c r="E377" s="257" t="s">
        <v>245</v>
      </c>
      <c r="F377" s="258" t="s">
        <v>363</v>
      </c>
      <c r="G377" s="256"/>
      <c r="H377" s="259">
        <v>2</v>
      </c>
      <c r="I377" s="260"/>
      <c r="J377" s="256"/>
      <c r="K377" s="256"/>
      <c r="L377" s="261"/>
      <c r="M377" s="262"/>
      <c r="N377" s="263"/>
      <c r="O377" s="263"/>
      <c r="P377" s="263"/>
      <c r="Q377" s="263"/>
      <c r="R377" s="263"/>
      <c r="S377" s="263"/>
      <c r="T377" s="264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65" t="s">
        <v>350</v>
      </c>
      <c r="AU377" s="265" t="s">
        <v>241</v>
      </c>
      <c r="AV377" s="15" t="s">
        <v>231</v>
      </c>
      <c r="AW377" s="15" t="s">
        <v>33</v>
      </c>
      <c r="AX377" s="15" t="s">
        <v>79</v>
      </c>
      <c r="AY377" s="265" t="s">
        <v>338</v>
      </c>
    </row>
    <row r="378" s="2" customFormat="1" ht="24.15" customHeight="1">
      <c r="A378" s="39"/>
      <c r="B378" s="40"/>
      <c r="C378" s="267" t="s">
        <v>659</v>
      </c>
      <c r="D378" s="267" t="s">
        <v>486</v>
      </c>
      <c r="E378" s="268" t="s">
        <v>716</v>
      </c>
      <c r="F378" s="269" t="s">
        <v>717</v>
      </c>
      <c r="G378" s="270" t="s">
        <v>586</v>
      </c>
      <c r="H378" s="271">
        <v>2</v>
      </c>
      <c r="I378" s="272"/>
      <c r="J378" s="273">
        <f>ROUND(I378*H378,2)</f>
        <v>0</v>
      </c>
      <c r="K378" s="269" t="s">
        <v>346</v>
      </c>
      <c r="L378" s="274"/>
      <c r="M378" s="275" t="s">
        <v>19</v>
      </c>
      <c r="N378" s="276" t="s">
        <v>43</v>
      </c>
      <c r="O378" s="85"/>
      <c r="P378" s="224">
        <f>O378*H378</f>
        <v>0</v>
      </c>
      <c r="Q378" s="224">
        <v>0.002</v>
      </c>
      <c r="R378" s="224">
        <f>Q378*H378</f>
        <v>0.0040000000000000001</v>
      </c>
      <c r="S378" s="224">
        <v>0</v>
      </c>
      <c r="T378" s="225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26" t="s">
        <v>405</v>
      </c>
      <c r="AT378" s="226" t="s">
        <v>486</v>
      </c>
      <c r="AU378" s="226" t="s">
        <v>241</v>
      </c>
      <c r="AY378" s="18" t="s">
        <v>338</v>
      </c>
      <c r="BE378" s="227">
        <f>IF(N378="základní",J378,0)</f>
        <v>0</v>
      </c>
      <c r="BF378" s="227">
        <f>IF(N378="snížená",J378,0)</f>
        <v>0</v>
      </c>
      <c r="BG378" s="227">
        <f>IF(N378="zákl. přenesená",J378,0)</f>
        <v>0</v>
      </c>
      <c r="BH378" s="227">
        <f>IF(N378="sníž. přenesená",J378,0)</f>
        <v>0</v>
      </c>
      <c r="BI378" s="227">
        <f>IF(N378="nulová",J378,0)</f>
        <v>0</v>
      </c>
      <c r="BJ378" s="18" t="s">
        <v>79</v>
      </c>
      <c r="BK378" s="227">
        <f>ROUND(I378*H378,2)</f>
        <v>0</v>
      </c>
      <c r="BL378" s="18" t="s">
        <v>231</v>
      </c>
      <c r="BM378" s="226" t="s">
        <v>1247</v>
      </c>
    </row>
    <row r="379" s="14" customFormat="1">
      <c r="A379" s="14"/>
      <c r="B379" s="244"/>
      <c r="C379" s="245"/>
      <c r="D379" s="235" t="s">
        <v>350</v>
      </c>
      <c r="E379" s="246" t="s">
        <v>19</v>
      </c>
      <c r="F379" s="247" t="s">
        <v>245</v>
      </c>
      <c r="G379" s="245"/>
      <c r="H379" s="248">
        <v>2</v>
      </c>
      <c r="I379" s="249"/>
      <c r="J379" s="245"/>
      <c r="K379" s="245"/>
      <c r="L379" s="250"/>
      <c r="M379" s="251"/>
      <c r="N379" s="252"/>
      <c r="O379" s="252"/>
      <c r="P379" s="252"/>
      <c r="Q379" s="252"/>
      <c r="R379" s="252"/>
      <c r="S379" s="252"/>
      <c r="T379" s="253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4" t="s">
        <v>350</v>
      </c>
      <c r="AU379" s="254" t="s">
        <v>241</v>
      </c>
      <c r="AV379" s="14" t="s">
        <v>81</v>
      </c>
      <c r="AW379" s="14" t="s">
        <v>33</v>
      </c>
      <c r="AX379" s="14" t="s">
        <v>79</v>
      </c>
      <c r="AY379" s="254" t="s">
        <v>338</v>
      </c>
    </row>
    <row r="380" s="2" customFormat="1" ht="16.5" customHeight="1">
      <c r="A380" s="39"/>
      <c r="B380" s="40"/>
      <c r="C380" s="267" t="s">
        <v>290</v>
      </c>
      <c r="D380" s="267" t="s">
        <v>486</v>
      </c>
      <c r="E380" s="268" t="s">
        <v>720</v>
      </c>
      <c r="F380" s="269" t="s">
        <v>721</v>
      </c>
      <c r="G380" s="270" t="s">
        <v>586</v>
      </c>
      <c r="H380" s="271">
        <v>2</v>
      </c>
      <c r="I380" s="272"/>
      <c r="J380" s="273">
        <f>ROUND(I380*H380,2)</f>
        <v>0</v>
      </c>
      <c r="K380" s="269" t="s">
        <v>19</v>
      </c>
      <c r="L380" s="274"/>
      <c r="M380" s="275" t="s">
        <v>19</v>
      </c>
      <c r="N380" s="276" t="s">
        <v>43</v>
      </c>
      <c r="O380" s="85"/>
      <c r="P380" s="224">
        <f>O380*H380</f>
        <v>0</v>
      </c>
      <c r="Q380" s="224">
        <v>1.4099999999999999</v>
      </c>
      <c r="R380" s="224">
        <f>Q380*H380</f>
        <v>2.8199999999999998</v>
      </c>
      <c r="S380" s="224">
        <v>0</v>
      </c>
      <c r="T380" s="225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26" t="s">
        <v>405</v>
      </c>
      <c r="AT380" s="226" t="s">
        <v>486</v>
      </c>
      <c r="AU380" s="226" t="s">
        <v>241</v>
      </c>
      <c r="AY380" s="18" t="s">
        <v>338</v>
      </c>
      <c r="BE380" s="227">
        <f>IF(N380="základní",J380,0)</f>
        <v>0</v>
      </c>
      <c r="BF380" s="227">
        <f>IF(N380="snížená",J380,0)</f>
        <v>0</v>
      </c>
      <c r="BG380" s="227">
        <f>IF(N380="zákl. přenesená",J380,0)</f>
        <v>0</v>
      </c>
      <c r="BH380" s="227">
        <f>IF(N380="sníž. přenesená",J380,0)</f>
        <v>0</v>
      </c>
      <c r="BI380" s="227">
        <f>IF(N380="nulová",J380,0)</f>
        <v>0</v>
      </c>
      <c r="BJ380" s="18" t="s">
        <v>79</v>
      </c>
      <c r="BK380" s="227">
        <f>ROUND(I380*H380,2)</f>
        <v>0</v>
      </c>
      <c r="BL380" s="18" t="s">
        <v>231</v>
      </c>
      <c r="BM380" s="226" t="s">
        <v>1248</v>
      </c>
    </row>
    <row r="381" s="14" customFormat="1">
      <c r="A381" s="14"/>
      <c r="B381" s="244"/>
      <c r="C381" s="245"/>
      <c r="D381" s="235" t="s">
        <v>350</v>
      </c>
      <c r="E381" s="246" t="s">
        <v>19</v>
      </c>
      <c r="F381" s="247" t="s">
        <v>245</v>
      </c>
      <c r="G381" s="245"/>
      <c r="H381" s="248">
        <v>2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350</v>
      </c>
      <c r="AU381" s="254" t="s">
        <v>241</v>
      </c>
      <c r="AV381" s="14" t="s">
        <v>81</v>
      </c>
      <c r="AW381" s="14" t="s">
        <v>33</v>
      </c>
      <c r="AX381" s="14" t="s">
        <v>79</v>
      </c>
      <c r="AY381" s="254" t="s">
        <v>338</v>
      </c>
    </row>
    <row r="382" s="2" customFormat="1" ht="24.15" customHeight="1">
      <c r="A382" s="39"/>
      <c r="B382" s="40"/>
      <c r="C382" s="215" t="s">
        <v>672</v>
      </c>
      <c r="D382" s="215" t="s">
        <v>342</v>
      </c>
      <c r="E382" s="216" t="s">
        <v>724</v>
      </c>
      <c r="F382" s="217" t="s">
        <v>725</v>
      </c>
      <c r="G382" s="218" t="s">
        <v>586</v>
      </c>
      <c r="H382" s="219">
        <v>1</v>
      </c>
      <c r="I382" s="220"/>
      <c r="J382" s="221">
        <f>ROUND(I382*H382,2)</f>
        <v>0</v>
      </c>
      <c r="K382" s="217" t="s">
        <v>346</v>
      </c>
      <c r="L382" s="45"/>
      <c r="M382" s="222" t="s">
        <v>19</v>
      </c>
      <c r="N382" s="223" t="s">
        <v>43</v>
      </c>
      <c r="O382" s="85"/>
      <c r="P382" s="224">
        <f>O382*H382</f>
        <v>0</v>
      </c>
      <c r="Q382" s="224">
        <v>0.0098899999999999995</v>
      </c>
      <c r="R382" s="224">
        <f>Q382*H382</f>
        <v>0.0098899999999999995</v>
      </c>
      <c r="S382" s="224">
        <v>0</v>
      </c>
      <c r="T382" s="225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26" t="s">
        <v>231</v>
      </c>
      <c r="AT382" s="226" t="s">
        <v>342</v>
      </c>
      <c r="AU382" s="226" t="s">
        <v>241</v>
      </c>
      <c r="AY382" s="18" t="s">
        <v>338</v>
      </c>
      <c r="BE382" s="227">
        <f>IF(N382="základní",J382,0)</f>
        <v>0</v>
      </c>
      <c r="BF382" s="227">
        <f>IF(N382="snížená",J382,0)</f>
        <v>0</v>
      </c>
      <c r="BG382" s="227">
        <f>IF(N382="zákl. přenesená",J382,0)</f>
        <v>0</v>
      </c>
      <c r="BH382" s="227">
        <f>IF(N382="sníž. přenesená",J382,0)</f>
        <v>0</v>
      </c>
      <c r="BI382" s="227">
        <f>IF(N382="nulová",J382,0)</f>
        <v>0</v>
      </c>
      <c r="BJ382" s="18" t="s">
        <v>79</v>
      </c>
      <c r="BK382" s="227">
        <f>ROUND(I382*H382,2)</f>
        <v>0</v>
      </c>
      <c r="BL382" s="18" t="s">
        <v>231</v>
      </c>
      <c r="BM382" s="226" t="s">
        <v>1249</v>
      </c>
    </row>
    <row r="383" s="2" customFormat="1">
      <c r="A383" s="39"/>
      <c r="B383" s="40"/>
      <c r="C383" s="41"/>
      <c r="D383" s="228" t="s">
        <v>348</v>
      </c>
      <c r="E383" s="41"/>
      <c r="F383" s="229" t="s">
        <v>727</v>
      </c>
      <c r="G383" s="41"/>
      <c r="H383" s="41"/>
      <c r="I383" s="230"/>
      <c r="J383" s="41"/>
      <c r="K383" s="41"/>
      <c r="L383" s="45"/>
      <c r="M383" s="231"/>
      <c r="N383" s="232"/>
      <c r="O383" s="85"/>
      <c r="P383" s="85"/>
      <c r="Q383" s="85"/>
      <c r="R383" s="85"/>
      <c r="S383" s="85"/>
      <c r="T383" s="86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T383" s="18" t="s">
        <v>348</v>
      </c>
      <c r="AU383" s="18" t="s">
        <v>241</v>
      </c>
    </row>
    <row r="384" s="14" customFormat="1">
      <c r="A384" s="14"/>
      <c r="B384" s="244"/>
      <c r="C384" s="245"/>
      <c r="D384" s="235" t="s">
        <v>350</v>
      </c>
      <c r="E384" s="246" t="s">
        <v>19</v>
      </c>
      <c r="F384" s="247" t="s">
        <v>1178</v>
      </c>
      <c r="G384" s="245"/>
      <c r="H384" s="248">
        <v>1</v>
      </c>
      <c r="I384" s="249"/>
      <c r="J384" s="245"/>
      <c r="K384" s="245"/>
      <c r="L384" s="250"/>
      <c r="M384" s="251"/>
      <c r="N384" s="252"/>
      <c r="O384" s="252"/>
      <c r="P384" s="252"/>
      <c r="Q384" s="252"/>
      <c r="R384" s="252"/>
      <c r="S384" s="252"/>
      <c r="T384" s="253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4" t="s">
        <v>350</v>
      </c>
      <c r="AU384" s="254" t="s">
        <v>241</v>
      </c>
      <c r="AV384" s="14" t="s">
        <v>81</v>
      </c>
      <c r="AW384" s="14" t="s">
        <v>33</v>
      </c>
      <c r="AX384" s="14" t="s">
        <v>72</v>
      </c>
      <c r="AY384" s="254" t="s">
        <v>338</v>
      </c>
    </row>
    <row r="385" s="14" customFormat="1">
      <c r="A385" s="14"/>
      <c r="B385" s="244"/>
      <c r="C385" s="245"/>
      <c r="D385" s="235" t="s">
        <v>350</v>
      </c>
      <c r="E385" s="246" t="s">
        <v>19</v>
      </c>
      <c r="F385" s="247" t="s">
        <v>1177</v>
      </c>
      <c r="G385" s="245"/>
      <c r="H385" s="248">
        <v>0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350</v>
      </c>
      <c r="AU385" s="254" t="s">
        <v>241</v>
      </c>
      <c r="AV385" s="14" t="s">
        <v>81</v>
      </c>
      <c r="AW385" s="14" t="s">
        <v>33</v>
      </c>
      <c r="AX385" s="14" t="s">
        <v>72</v>
      </c>
      <c r="AY385" s="254" t="s">
        <v>338</v>
      </c>
    </row>
    <row r="386" s="14" customFormat="1">
      <c r="A386" s="14"/>
      <c r="B386" s="244"/>
      <c r="C386" s="245"/>
      <c r="D386" s="235" t="s">
        <v>350</v>
      </c>
      <c r="E386" s="246" t="s">
        <v>19</v>
      </c>
      <c r="F386" s="247" t="s">
        <v>233</v>
      </c>
      <c r="G386" s="245"/>
      <c r="H386" s="248">
        <v>0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350</v>
      </c>
      <c r="AU386" s="254" t="s">
        <v>241</v>
      </c>
      <c r="AV386" s="14" t="s">
        <v>81</v>
      </c>
      <c r="AW386" s="14" t="s">
        <v>33</v>
      </c>
      <c r="AX386" s="14" t="s">
        <v>72</v>
      </c>
      <c r="AY386" s="254" t="s">
        <v>338</v>
      </c>
    </row>
    <row r="387" s="14" customFormat="1">
      <c r="A387" s="14"/>
      <c r="B387" s="244"/>
      <c r="C387" s="245"/>
      <c r="D387" s="235" t="s">
        <v>350</v>
      </c>
      <c r="E387" s="246" t="s">
        <v>19</v>
      </c>
      <c r="F387" s="247" t="s">
        <v>235</v>
      </c>
      <c r="G387" s="245"/>
      <c r="H387" s="248">
        <v>0</v>
      </c>
      <c r="I387" s="249"/>
      <c r="J387" s="245"/>
      <c r="K387" s="245"/>
      <c r="L387" s="250"/>
      <c r="M387" s="251"/>
      <c r="N387" s="252"/>
      <c r="O387" s="252"/>
      <c r="P387" s="252"/>
      <c r="Q387" s="252"/>
      <c r="R387" s="252"/>
      <c r="S387" s="252"/>
      <c r="T387" s="253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4" t="s">
        <v>350</v>
      </c>
      <c r="AU387" s="254" t="s">
        <v>241</v>
      </c>
      <c r="AV387" s="14" t="s">
        <v>81</v>
      </c>
      <c r="AW387" s="14" t="s">
        <v>33</v>
      </c>
      <c r="AX387" s="14" t="s">
        <v>72</v>
      </c>
      <c r="AY387" s="254" t="s">
        <v>338</v>
      </c>
    </row>
    <row r="388" s="14" customFormat="1">
      <c r="A388" s="14"/>
      <c r="B388" s="244"/>
      <c r="C388" s="245"/>
      <c r="D388" s="235" t="s">
        <v>350</v>
      </c>
      <c r="E388" s="246" t="s">
        <v>19</v>
      </c>
      <c r="F388" s="247" t="s">
        <v>238</v>
      </c>
      <c r="G388" s="245"/>
      <c r="H388" s="248">
        <v>0</v>
      </c>
      <c r="I388" s="249"/>
      <c r="J388" s="245"/>
      <c r="K388" s="245"/>
      <c r="L388" s="250"/>
      <c r="M388" s="251"/>
      <c r="N388" s="252"/>
      <c r="O388" s="252"/>
      <c r="P388" s="252"/>
      <c r="Q388" s="252"/>
      <c r="R388" s="252"/>
      <c r="S388" s="252"/>
      <c r="T388" s="25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4" t="s">
        <v>350</v>
      </c>
      <c r="AU388" s="254" t="s">
        <v>241</v>
      </c>
      <c r="AV388" s="14" t="s">
        <v>81</v>
      </c>
      <c r="AW388" s="14" t="s">
        <v>33</v>
      </c>
      <c r="AX388" s="14" t="s">
        <v>72</v>
      </c>
      <c r="AY388" s="254" t="s">
        <v>338</v>
      </c>
    </row>
    <row r="389" s="14" customFormat="1">
      <c r="A389" s="14"/>
      <c r="B389" s="244"/>
      <c r="C389" s="245"/>
      <c r="D389" s="235" t="s">
        <v>350</v>
      </c>
      <c r="E389" s="246" t="s">
        <v>19</v>
      </c>
      <c r="F389" s="247" t="s">
        <v>240</v>
      </c>
      <c r="G389" s="245"/>
      <c r="H389" s="248">
        <v>0</v>
      </c>
      <c r="I389" s="249"/>
      <c r="J389" s="245"/>
      <c r="K389" s="245"/>
      <c r="L389" s="250"/>
      <c r="M389" s="251"/>
      <c r="N389" s="252"/>
      <c r="O389" s="252"/>
      <c r="P389" s="252"/>
      <c r="Q389" s="252"/>
      <c r="R389" s="252"/>
      <c r="S389" s="252"/>
      <c r="T389" s="253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4" t="s">
        <v>350</v>
      </c>
      <c r="AU389" s="254" t="s">
        <v>241</v>
      </c>
      <c r="AV389" s="14" t="s">
        <v>81</v>
      </c>
      <c r="AW389" s="14" t="s">
        <v>33</v>
      </c>
      <c r="AX389" s="14" t="s">
        <v>72</v>
      </c>
      <c r="AY389" s="254" t="s">
        <v>338</v>
      </c>
    </row>
    <row r="390" s="14" customFormat="1">
      <c r="A390" s="14"/>
      <c r="B390" s="244"/>
      <c r="C390" s="245"/>
      <c r="D390" s="235" t="s">
        <v>350</v>
      </c>
      <c r="E390" s="246" t="s">
        <v>19</v>
      </c>
      <c r="F390" s="247" t="s">
        <v>230</v>
      </c>
      <c r="G390" s="245"/>
      <c r="H390" s="248">
        <v>0</v>
      </c>
      <c r="I390" s="249"/>
      <c r="J390" s="245"/>
      <c r="K390" s="245"/>
      <c r="L390" s="250"/>
      <c r="M390" s="251"/>
      <c r="N390" s="252"/>
      <c r="O390" s="252"/>
      <c r="P390" s="252"/>
      <c r="Q390" s="252"/>
      <c r="R390" s="252"/>
      <c r="S390" s="252"/>
      <c r="T390" s="253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4" t="s">
        <v>350</v>
      </c>
      <c r="AU390" s="254" t="s">
        <v>241</v>
      </c>
      <c r="AV390" s="14" t="s">
        <v>81</v>
      </c>
      <c r="AW390" s="14" t="s">
        <v>33</v>
      </c>
      <c r="AX390" s="14" t="s">
        <v>72</v>
      </c>
      <c r="AY390" s="254" t="s">
        <v>338</v>
      </c>
    </row>
    <row r="391" s="14" customFormat="1">
      <c r="A391" s="14"/>
      <c r="B391" s="244"/>
      <c r="C391" s="245"/>
      <c r="D391" s="235" t="s">
        <v>350</v>
      </c>
      <c r="E391" s="246" t="s">
        <v>19</v>
      </c>
      <c r="F391" s="247" t="s">
        <v>242</v>
      </c>
      <c r="G391" s="245"/>
      <c r="H391" s="248">
        <v>0</v>
      </c>
      <c r="I391" s="249"/>
      <c r="J391" s="245"/>
      <c r="K391" s="245"/>
      <c r="L391" s="250"/>
      <c r="M391" s="251"/>
      <c r="N391" s="252"/>
      <c r="O391" s="252"/>
      <c r="P391" s="252"/>
      <c r="Q391" s="252"/>
      <c r="R391" s="252"/>
      <c r="S391" s="252"/>
      <c r="T391" s="253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4" t="s">
        <v>350</v>
      </c>
      <c r="AU391" s="254" t="s">
        <v>241</v>
      </c>
      <c r="AV391" s="14" t="s">
        <v>81</v>
      </c>
      <c r="AW391" s="14" t="s">
        <v>33</v>
      </c>
      <c r="AX391" s="14" t="s">
        <v>72</v>
      </c>
      <c r="AY391" s="254" t="s">
        <v>338</v>
      </c>
    </row>
    <row r="392" s="14" customFormat="1">
      <c r="A392" s="14"/>
      <c r="B392" s="244"/>
      <c r="C392" s="245"/>
      <c r="D392" s="235" t="s">
        <v>350</v>
      </c>
      <c r="E392" s="246" t="s">
        <v>19</v>
      </c>
      <c r="F392" s="247" t="s">
        <v>243</v>
      </c>
      <c r="G392" s="245"/>
      <c r="H392" s="248">
        <v>0</v>
      </c>
      <c r="I392" s="249"/>
      <c r="J392" s="245"/>
      <c r="K392" s="245"/>
      <c r="L392" s="250"/>
      <c r="M392" s="251"/>
      <c r="N392" s="252"/>
      <c r="O392" s="252"/>
      <c r="P392" s="252"/>
      <c r="Q392" s="252"/>
      <c r="R392" s="252"/>
      <c r="S392" s="252"/>
      <c r="T392" s="253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4" t="s">
        <v>350</v>
      </c>
      <c r="AU392" s="254" t="s">
        <v>241</v>
      </c>
      <c r="AV392" s="14" t="s">
        <v>81</v>
      </c>
      <c r="AW392" s="14" t="s">
        <v>33</v>
      </c>
      <c r="AX392" s="14" t="s">
        <v>72</v>
      </c>
      <c r="AY392" s="254" t="s">
        <v>338</v>
      </c>
    </row>
    <row r="393" s="14" customFormat="1">
      <c r="A393" s="14"/>
      <c r="B393" s="244"/>
      <c r="C393" s="245"/>
      <c r="D393" s="235" t="s">
        <v>350</v>
      </c>
      <c r="E393" s="246" t="s">
        <v>19</v>
      </c>
      <c r="F393" s="247" t="s">
        <v>244</v>
      </c>
      <c r="G393" s="245"/>
      <c r="H393" s="248">
        <v>0</v>
      </c>
      <c r="I393" s="249"/>
      <c r="J393" s="245"/>
      <c r="K393" s="245"/>
      <c r="L393" s="250"/>
      <c r="M393" s="251"/>
      <c r="N393" s="252"/>
      <c r="O393" s="252"/>
      <c r="P393" s="252"/>
      <c r="Q393" s="252"/>
      <c r="R393" s="252"/>
      <c r="S393" s="252"/>
      <c r="T393" s="253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4" t="s">
        <v>350</v>
      </c>
      <c r="AU393" s="254" t="s">
        <v>241</v>
      </c>
      <c r="AV393" s="14" t="s">
        <v>81</v>
      </c>
      <c r="AW393" s="14" t="s">
        <v>33</v>
      </c>
      <c r="AX393" s="14" t="s">
        <v>72</v>
      </c>
      <c r="AY393" s="254" t="s">
        <v>338</v>
      </c>
    </row>
    <row r="394" s="15" customFormat="1">
      <c r="A394" s="15"/>
      <c r="B394" s="255"/>
      <c r="C394" s="256"/>
      <c r="D394" s="235" t="s">
        <v>350</v>
      </c>
      <c r="E394" s="257" t="s">
        <v>250</v>
      </c>
      <c r="F394" s="258" t="s">
        <v>363</v>
      </c>
      <c r="G394" s="256"/>
      <c r="H394" s="259">
        <v>1</v>
      </c>
      <c r="I394" s="260"/>
      <c r="J394" s="256"/>
      <c r="K394" s="256"/>
      <c r="L394" s="261"/>
      <c r="M394" s="262"/>
      <c r="N394" s="263"/>
      <c r="O394" s="263"/>
      <c r="P394" s="263"/>
      <c r="Q394" s="263"/>
      <c r="R394" s="263"/>
      <c r="S394" s="263"/>
      <c r="T394" s="264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T394" s="265" t="s">
        <v>350</v>
      </c>
      <c r="AU394" s="265" t="s">
        <v>241</v>
      </c>
      <c r="AV394" s="15" t="s">
        <v>231</v>
      </c>
      <c r="AW394" s="15" t="s">
        <v>33</v>
      </c>
      <c r="AX394" s="15" t="s">
        <v>79</v>
      </c>
      <c r="AY394" s="265" t="s">
        <v>338</v>
      </c>
    </row>
    <row r="395" s="2" customFormat="1" ht="24.15" customHeight="1">
      <c r="A395" s="39"/>
      <c r="B395" s="40"/>
      <c r="C395" s="267" t="s">
        <v>676</v>
      </c>
      <c r="D395" s="267" t="s">
        <v>486</v>
      </c>
      <c r="E395" s="268" t="s">
        <v>716</v>
      </c>
      <c r="F395" s="269" t="s">
        <v>717</v>
      </c>
      <c r="G395" s="270" t="s">
        <v>586</v>
      </c>
      <c r="H395" s="271">
        <v>1</v>
      </c>
      <c r="I395" s="272"/>
      <c r="J395" s="273">
        <f>ROUND(I395*H395,2)</f>
        <v>0</v>
      </c>
      <c r="K395" s="269" t="s">
        <v>346</v>
      </c>
      <c r="L395" s="274"/>
      <c r="M395" s="275" t="s">
        <v>19</v>
      </c>
      <c r="N395" s="276" t="s">
        <v>43</v>
      </c>
      <c r="O395" s="85"/>
      <c r="P395" s="224">
        <f>O395*H395</f>
        <v>0</v>
      </c>
      <c r="Q395" s="224">
        <v>0.002</v>
      </c>
      <c r="R395" s="224">
        <f>Q395*H395</f>
        <v>0.002</v>
      </c>
      <c r="S395" s="224">
        <v>0</v>
      </c>
      <c r="T395" s="225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26" t="s">
        <v>405</v>
      </c>
      <c r="AT395" s="226" t="s">
        <v>486</v>
      </c>
      <c r="AU395" s="226" t="s">
        <v>241</v>
      </c>
      <c r="AY395" s="18" t="s">
        <v>338</v>
      </c>
      <c r="BE395" s="227">
        <f>IF(N395="základní",J395,0)</f>
        <v>0</v>
      </c>
      <c r="BF395" s="227">
        <f>IF(N395="snížená",J395,0)</f>
        <v>0</v>
      </c>
      <c r="BG395" s="227">
        <f>IF(N395="zákl. přenesená",J395,0)</f>
        <v>0</v>
      </c>
      <c r="BH395" s="227">
        <f>IF(N395="sníž. přenesená",J395,0)</f>
        <v>0</v>
      </c>
      <c r="BI395" s="227">
        <f>IF(N395="nulová",J395,0)</f>
        <v>0</v>
      </c>
      <c r="BJ395" s="18" t="s">
        <v>79</v>
      </c>
      <c r="BK395" s="227">
        <f>ROUND(I395*H395,2)</f>
        <v>0</v>
      </c>
      <c r="BL395" s="18" t="s">
        <v>231</v>
      </c>
      <c r="BM395" s="226" t="s">
        <v>1250</v>
      </c>
    </row>
    <row r="396" s="14" customFormat="1">
      <c r="A396" s="14"/>
      <c r="B396" s="244"/>
      <c r="C396" s="245"/>
      <c r="D396" s="235" t="s">
        <v>350</v>
      </c>
      <c r="E396" s="246" t="s">
        <v>19</v>
      </c>
      <c r="F396" s="247" t="s">
        <v>250</v>
      </c>
      <c r="G396" s="245"/>
      <c r="H396" s="248">
        <v>1</v>
      </c>
      <c r="I396" s="249"/>
      <c r="J396" s="245"/>
      <c r="K396" s="245"/>
      <c r="L396" s="250"/>
      <c r="M396" s="251"/>
      <c r="N396" s="252"/>
      <c r="O396" s="252"/>
      <c r="P396" s="252"/>
      <c r="Q396" s="252"/>
      <c r="R396" s="252"/>
      <c r="S396" s="252"/>
      <c r="T396" s="253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54" t="s">
        <v>350</v>
      </c>
      <c r="AU396" s="254" t="s">
        <v>241</v>
      </c>
      <c r="AV396" s="14" t="s">
        <v>81</v>
      </c>
      <c r="AW396" s="14" t="s">
        <v>33</v>
      </c>
      <c r="AX396" s="14" t="s">
        <v>79</v>
      </c>
      <c r="AY396" s="254" t="s">
        <v>338</v>
      </c>
    </row>
    <row r="397" s="2" customFormat="1" ht="16.5" customHeight="1">
      <c r="A397" s="39"/>
      <c r="B397" s="40"/>
      <c r="C397" s="267" t="s">
        <v>682</v>
      </c>
      <c r="D397" s="267" t="s">
        <v>486</v>
      </c>
      <c r="E397" s="268" t="s">
        <v>731</v>
      </c>
      <c r="F397" s="269" t="s">
        <v>732</v>
      </c>
      <c r="G397" s="270" t="s">
        <v>586</v>
      </c>
      <c r="H397" s="271">
        <v>1</v>
      </c>
      <c r="I397" s="272"/>
      <c r="J397" s="273">
        <f>ROUND(I397*H397,2)</f>
        <v>0</v>
      </c>
      <c r="K397" s="269" t="s">
        <v>346</v>
      </c>
      <c r="L397" s="274"/>
      <c r="M397" s="275" t="s">
        <v>19</v>
      </c>
      <c r="N397" s="276" t="s">
        <v>43</v>
      </c>
      <c r="O397" s="85"/>
      <c r="P397" s="224">
        <f>O397*H397</f>
        <v>0</v>
      </c>
      <c r="Q397" s="224">
        <v>0.26200000000000001</v>
      </c>
      <c r="R397" s="224">
        <f>Q397*H397</f>
        <v>0.26200000000000001</v>
      </c>
      <c r="S397" s="224">
        <v>0</v>
      </c>
      <c r="T397" s="225">
        <f>S397*H397</f>
        <v>0</v>
      </c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R397" s="226" t="s">
        <v>405</v>
      </c>
      <c r="AT397" s="226" t="s">
        <v>486</v>
      </c>
      <c r="AU397" s="226" t="s">
        <v>241</v>
      </c>
      <c r="AY397" s="18" t="s">
        <v>338</v>
      </c>
      <c r="BE397" s="227">
        <f>IF(N397="základní",J397,0)</f>
        <v>0</v>
      </c>
      <c r="BF397" s="227">
        <f>IF(N397="snížená",J397,0)</f>
        <v>0</v>
      </c>
      <c r="BG397" s="227">
        <f>IF(N397="zákl. přenesená",J397,0)</f>
        <v>0</v>
      </c>
      <c r="BH397" s="227">
        <f>IF(N397="sníž. přenesená",J397,0)</f>
        <v>0</v>
      </c>
      <c r="BI397" s="227">
        <f>IF(N397="nulová",J397,0)</f>
        <v>0</v>
      </c>
      <c r="BJ397" s="18" t="s">
        <v>79</v>
      </c>
      <c r="BK397" s="227">
        <f>ROUND(I397*H397,2)</f>
        <v>0</v>
      </c>
      <c r="BL397" s="18" t="s">
        <v>231</v>
      </c>
      <c r="BM397" s="226" t="s">
        <v>1251</v>
      </c>
    </row>
    <row r="398" s="14" customFormat="1">
      <c r="A398" s="14"/>
      <c r="B398" s="244"/>
      <c r="C398" s="245"/>
      <c r="D398" s="235" t="s">
        <v>350</v>
      </c>
      <c r="E398" s="246" t="s">
        <v>19</v>
      </c>
      <c r="F398" s="247" t="s">
        <v>250</v>
      </c>
      <c r="G398" s="245"/>
      <c r="H398" s="248">
        <v>1</v>
      </c>
      <c r="I398" s="249"/>
      <c r="J398" s="245"/>
      <c r="K398" s="245"/>
      <c r="L398" s="250"/>
      <c r="M398" s="251"/>
      <c r="N398" s="252"/>
      <c r="O398" s="252"/>
      <c r="P398" s="252"/>
      <c r="Q398" s="252"/>
      <c r="R398" s="252"/>
      <c r="S398" s="252"/>
      <c r="T398" s="253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4" t="s">
        <v>350</v>
      </c>
      <c r="AU398" s="254" t="s">
        <v>241</v>
      </c>
      <c r="AV398" s="14" t="s">
        <v>81</v>
      </c>
      <c r="AW398" s="14" t="s">
        <v>33</v>
      </c>
      <c r="AX398" s="14" t="s">
        <v>79</v>
      </c>
      <c r="AY398" s="254" t="s">
        <v>338</v>
      </c>
    </row>
    <row r="399" s="2" customFormat="1" ht="24.15" customHeight="1">
      <c r="A399" s="39"/>
      <c r="B399" s="40"/>
      <c r="C399" s="215" t="s">
        <v>686</v>
      </c>
      <c r="D399" s="215" t="s">
        <v>342</v>
      </c>
      <c r="E399" s="216" t="s">
        <v>760</v>
      </c>
      <c r="F399" s="217" t="s">
        <v>761</v>
      </c>
      <c r="G399" s="218" t="s">
        <v>586</v>
      </c>
      <c r="H399" s="219">
        <v>2</v>
      </c>
      <c r="I399" s="220"/>
      <c r="J399" s="221">
        <f>ROUND(I399*H399,2)</f>
        <v>0</v>
      </c>
      <c r="K399" s="217" t="s">
        <v>346</v>
      </c>
      <c r="L399" s="45"/>
      <c r="M399" s="222" t="s">
        <v>19</v>
      </c>
      <c r="N399" s="223" t="s">
        <v>43</v>
      </c>
      <c r="O399" s="85"/>
      <c r="P399" s="224">
        <f>O399*H399</f>
        <v>0</v>
      </c>
      <c r="Q399" s="224">
        <v>0.01218</v>
      </c>
      <c r="R399" s="224">
        <f>Q399*H399</f>
        <v>0.02436</v>
      </c>
      <c r="S399" s="224">
        <v>0</v>
      </c>
      <c r="T399" s="225">
        <f>S399*H399</f>
        <v>0</v>
      </c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R399" s="226" t="s">
        <v>231</v>
      </c>
      <c r="AT399" s="226" t="s">
        <v>342</v>
      </c>
      <c r="AU399" s="226" t="s">
        <v>241</v>
      </c>
      <c r="AY399" s="18" t="s">
        <v>338</v>
      </c>
      <c r="BE399" s="227">
        <f>IF(N399="základní",J399,0)</f>
        <v>0</v>
      </c>
      <c r="BF399" s="227">
        <f>IF(N399="snížená",J399,0)</f>
        <v>0</v>
      </c>
      <c r="BG399" s="227">
        <f>IF(N399="zákl. přenesená",J399,0)</f>
        <v>0</v>
      </c>
      <c r="BH399" s="227">
        <f>IF(N399="sníž. přenesená",J399,0)</f>
        <v>0</v>
      </c>
      <c r="BI399" s="227">
        <f>IF(N399="nulová",J399,0)</f>
        <v>0</v>
      </c>
      <c r="BJ399" s="18" t="s">
        <v>79</v>
      </c>
      <c r="BK399" s="227">
        <f>ROUND(I399*H399,2)</f>
        <v>0</v>
      </c>
      <c r="BL399" s="18" t="s">
        <v>231</v>
      </c>
      <c r="BM399" s="226" t="s">
        <v>1252</v>
      </c>
    </row>
    <row r="400" s="2" customFormat="1">
      <c r="A400" s="39"/>
      <c r="B400" s="40"/>
      <c r="C400" s="41"/>
      <c r="D400" s="228" t="s">
        <v>348</v>
      </c>
      <c r="E400" s="41"/>
      <c r="F400" s="229" t="s">
        <v>763</v>
      </c>
      <c r="G400" s="41"/>
      <c r="H400" s="41"/>
      <c r="I400" s="230"/>
      <c r="J400" s="41"/>
      <c r="K400" s="41"/>
      <c r="L400" s="45"/>
      <c r="M400" s="231"/>
      <c r="N400" s="232"/>
      <c r="O400" s="85"/>
      <c r="P400" s="85"/>
      <c r="Q400" s="85"/>
      <c r="R400" s="85"/>
      <c r="S400" s="85"/>
      <c r="T400" s="86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T400" s="18" t="s">
        <v>348</v>
      </c>
      <c r="AU400" s="18" t="s">
        <v>241</v>
      </c>
    </row>
    <row r="401" s="14" customFormat="1">
      <c r="A401" s="14"/>
      <c r="B401" s="244"/>
      <c r="C401" s="245"/>
      <c r="D401" s="235" t="s">
        <v>350</v>
      </c>
      <c r="E401" s="246" t="s">
        <v>19</v>
      </c>
      <c r="F401" s="247" t="s">
        <v>246</v>
      </c>
      <c r="G401" s="245"/>
      <c r="H401" s="248">
        <v>2</v>
      </c>
      <c r="I401" s="249"/>
      <c r="J401" s="245"/>
      <c r="K401" s="245"/>
      <c r="L401" s="250"/>
      <c r="M401" s="251"/>
      <c r="N401" s="252"/>
      <c r="O401" s="252"/>
      <c r="P401" s="252"/>
      <c r="Q401" s="252"/>
      <c r="R401" s="252"/>
      <c r="S401" s="252"/>
      <c r="T401" s="253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4" t="s">
        <v>350</v>
      </c>
      <c r="AU401" s="254" t="s">
        <v>241</v>
      </c>
      <c r="AV401" s="14" t="s">
        <v>81</v>
      </c>
      <c r="AW401" s="14" t="s">
        <v>33</v>
      </c>
      <c r="AX401" s="14" t="s">
        <v>79</v>
      </c>
      <c r="AY401" s="254" t="s">
        <v>338</v>
      </c>
    </row>
    <row r="402" s="2" customFormat="1" ht="24.15" customHeight="1">
      <c r="A402" s="39"/>
      <c r="B402" s="40"/>
      <c r="C402" s="267" t="s">
        <v>691</v>
      </c>
      <c r="D402" s="267" t="s">
        <v>486</v>
      </c>
      <c r="E402" s="268" t="s">
        <v>716</v>
      </c>
      <c r="F402" s="269" t="s">
        <v>717</v>
      </c>
      <c r="G402" s="270" t="s">
        <v>586</v>
      </c>
      <c r="H402" s="271">
        <v>2</v>
      </c>
      <c r="I402" s="272"/>
      <c r="J402" s="273">
        <f>ROUND(I402*H402,2)</f>
        <v>0</v>
      </c>
      <c r="K402" s="269" t="s">
        <v>346</v>
      </c>
      <c r="L402" s="274"/>
      <c r="M402" s="275" t="s">
        <v>19</v>
      </c>
      <c r="N402" s="276" t="s">
        <v>43</v>
      </c>
      <c r="O402" s="85"/>
      <c r="P402" s="224">
        <f>O402*H402</f>
        <v>0</v>
      </c>
      <c r="Q402" s="224">
        <v>0.002</v>
      </c>
      <c r="R402" s="224">
        <f>Q402*H402</f>
        <v>0.0040000000000000001</v>
      </c>
      <c r="S402" s="224">
        <v>0</v>
      </c>
      <c r="T402" s="225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26" t="s">
        <v>405</v>
      </c>
      <c r="AT402" s="226" t="s">
        <v>486</v>
      </c>
      <c r="AU402" s="226" t="s">
        <v>241</v>
      </c>
      <c r="AY402" s="18" t="s">
        <v>338</v>
      </c>
      <c r="BE402" s="227">
        <f>IF(N402="základní",J402,0)</f>
        <v>0</v>
      </c>
      <c r="BF402" s="227">
        <f>IF(N402="snížená",J402,0)</f>
        <v>0</v>
      </c>
      <c r="BG402" s="227">
        <f>IF(N402="zákl. přenesená",J402,0)</f>
        <v>0</v>
      </c>
      <c r="BH402" s="227">
        <f>IF(N402="sníž. přenesená",J402,0)</f>
        <v>0</v>
      </c>
      <c r="BI402" s="227">
        <f>IF(N402="nulová",J402,0)</f>
        <v>0</v>
      </c>
      <c r="BJ402" s="18" t="s">
        <v>79</v>
      </c>
      <c r="BK402" s="227">
        <f>ROUND(I402*H402,2)</f>
        <v>0</v>
      </c>
      <c r="BL402" s="18" t="s">
        <v>231</v>
      </c>
      <c r="BM402" s="226" t="s">
        <v>1253</v>
      </c>
    </row>
    <row r="403" s="14" customFormat="1">
      <c r="A403" s="14"/>
      <c r="B403" s="244"/>
      <c r="C403" s="245"/>
      <c r="D403" s="235" t="s">
        <v>350</v>
      </c>
      <c r="E403" s="246" t="s">
        <v>19</v>
      </c>
      <c r="F403" s="247" t="s">
        <v>246</v>
      </c>
      <c r="G403" s="245"/>
      <c r="H403" s="248">
        <v>2</v>
      </c>
      <c r="I403" s="249"/>
      <c r="J403" s="245"/>
      <c r="K403" s="245"/>
      <c r="L403" s="250"/>
      <c r="M403" s="251"/>
      <c r="N403" s="252"/>
      <c r="O403" s="252"/>
      <c r="P403" s="252"/>
      <c r="Q403" s="252"/>
      <c r="R403" s="252"/>
      <c r="S403" s="252"/>
      <c r="T403" s="253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4" t="s">
        <v>350</v>
      </c>
      <c r="AU403" s="254" t="s">
        <v>241</v>
      </c>
      <c r="AV403" s="14" t="s">
        <v>81</v>
      </c>
      <c r="AW403" s="14" t="s">
        <v>33</v>
      </c>
      <c r="AX403" s="14" t="s">
        <v>79</v>
      </c>
      <c r="AY403" s="254" t="s">
        <v>338</v>
      </c>
    </row>
    <row r="404" s="2" customFormat="1" ht="24.15" customHeight="1">
      <c r="A404" s="39"/>
      <c r="B404" s="40"/>
      <c r="C404" s="267" t="s">
        <v>697</v>
      </c>
      <c r="D404" s="267" t="s">
        <v>486</v>
      </c>
      <c r="E404" s="268" t="s">
        <v>767</v>
      </c>
      <c r="F404" s="269" t="s">
        <v>768</v>
      </c>
      <c r="G404" s="270" t="s">
        <v>586</v>
      </c>
      <c r="H404" s="271">
        <v>2</v>
      </c>
      <c r="I404" s="272"/>
      <c r="J404" s="273">
        <f>ROUND(I404*H404,2)</f>
        <v>0</v>
      </c>
      <c r="K404" s="269" t="s">
        <v>346</v>
      </c>
      <c r="L404" s="274"/>
      <c r="M404" s="275" t="s">
        <v>19</v>
      </c>
      <c r="N404" s="276" t="s">
        <v>43</v>
      </c>
      <c r="O404" s="85"/>
      <c r="P404" s="224">
        <f>O404*H404</f>
        <v>0</v>
      </c>
      <c r="Q404" s="224">
        <v>0.56999999999999995</v>
      </c>
      <c r="R404" s="224">
        <f>Q404*H404</f>
        <v>1.1399999999999999</v>
      </c>
      <c r="S404" s="224">
        <v>0</v>
      </c>
      <c r="T404" s="225">
        <f>S404*H404</f>
        <v>0</v>
      </c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R404" s="226" t="s">
        <v>405</v>
      </c>
      <c r="AT404" s="226" t="s">
        <v>486</v>
      </c>
      <c r="AU404" s="226" t="s">
        <v>241</v>
      </c>
      <c r="AY404" s="18" t="s">
        <v>338</v>
      </c>
      <c r="BE404" s="227">
        <f>IF(N404="základní",J404,0)</f>
        <v>0</v>
      </c>
      <c r="BF404" s="227">
        <f>IF(N404="snížená",J404,0)</f>
        <v>0</v>
      </c>
      <c r="BG404" s="227">
        <f>IF(N404="zákl. přenesená",J404,0)</f>
        <v>0</v>
      </c>
      <c r="BH404" s="227">
        <f>IF(N404="sníž. přenesená",J404,0)</f>
        <v>0</v>
      </c>
      <c r="BI404" s="227">
        <f>IF(N404="nulová",J404,0)</f>
        <v>0</v>
      </c>
      <c r="BJ404" s="18" t="s">
        <v>79</v>
      </c>
      <c r="BK404" s="227">
        <f>ROUND(I404*H404,2)</f>
        <v>0</v>
      </c>
      <c r="BL404" s="18" t="s">
        <v>231</v>
      </c>
      <c r="BM404" s="226" t="s">
        <v>1254</v>
      </c>
    </row>
    <row r="405" s="14" customFormat="1">
      <c r="A405" s="14"/>
      <c r="B405" s="244"/>
      <c r="C405" s="245"/>
      <c r="D405" s="235" t="s">
        <v>350</v>
      </c>
      <c r="E405" s="246" t="s">
        <v>19</v>
      </c>
      <c r="F405" s="247" t="s">
        <v>246</v>
      </c>
      <c r="G405" s="245"/>
      <c r="H405" s="248">
        <v>2</v>
      </c>
      <c r="I405" s="249"/>
      <c r="J405" s="245"/>
      <c r="K405" s="245"/>
      <c r="L405" s="250"/>
      <c r="M405" s="251"/>
      <c r="N405" s="252"/>
      <c r="O405" s="252"/>
      <c r="P405" s="252"/>
      <c r="Q405" s="252"/>
      <c r="R405" s="252"/>
      <c r="S405" s="252"/>
      <c r="T405" s="253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4" t="s">
        <v>350</v>
      </c>
      <c r="AU405" s="254" t="s">
        <v>241</v>
      </c>
      <c r="AV405" s="14" t="s">
        <v>81</v>
      </c>
      <c r="AW405" s="14" t="s">
        <v>33</v>
      </c>
      <c r="AX405" s="14" t="s">
        <v>79</v>
      </c>
      <c r="AY405" s="254" t="s">
        <v>338</v>
      </c>
    </row>
    <row r="406" s="2" customFormat="1" ht="37.8" customHeight="1">
      <c r="A406" s="39"/>
      <c r="B406" s="40"/>
      <c r="C406" s="215" t="s">
        <v>702</v>
      </c>
      <c r="D406" s="215" t="s">
        <v>342</v>
      </c>
      <c r="E406" s="216" t="s">
        <v>771</v>
      </c>
      <c r="F406" s="217" t="s">
        <v>772</v>
      </c>
      <c r="G406" s="218" t="s">
        <v>586</v>
      </c>
      <c r="H406" s="219">
        <v>2</v>
      </c>
      <c r="I406" s="220"/>
      <c r="J406" s="221">
        <f>ROUND(I406*H406,2)</f>
        <v>0</v>
      </c>
      <c r="K406" s="217" t="s">
        <v>346</v>
      </c>
      <c r="L406" s="45"/>
      <c r="M406" s="222" t="s">
        <v>19</v>
      </c>
      <c r="N406" s="223" t="s">
        <v>43</v>
      </c>
      <c r="O406" s="85"/>
      <c r="P406" s="224">
        <f>O406*H406</f>
        <v>0</v>
      </c>
      <c r="Q406" s="224">
        <v>0.089999999999999997</v>
      </c>
      <c r="R406" s="224">
        <f>Q406*H406</f>
        <v>0.17999999999999999</v>
      </c>
      <c r="S406" s="224">
        <v>0</v>
      </c>
      <c r="T406" s="225">
        <f>S406*H406</f>
        <v>0</v>
      </c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R406" s="226" t="s">
        <v>231</v>
      </c>
      <c r="AT406" s="226" t="s">
        <v>342</v>
      </c>
      <c r="AU406" s="226" t="s">
        <v>241</v>
      </c>
      <c r="AY406" s="18" t="s">
        <v>338</v>
      </c>
      <c r="BE406" s="227">
        <f>IF(N406="základní",J406,0)</f>
        <v>0</v>
      </c>
      <c r="BF406" s="227">
        <f>IF(N406="snížená",J406,0)</f>
        <v>0</v>
      </c>
      <c r="BG406" s="227">
        <f>IF(N406="zákl. přenesená",J406,0)</f>
        <v>0</v>
      </c>
      <c r="BH406" s="227">
        <f>IF(N406="sníž. přenesená",J406,0)</f>
        <v>0</v>
      </c>
      <c r="BI406" s="227">
        <f>IF(N406="nulová",J406,0)</f>
        <v>0</v>
      </c>
      <c r="BJ406" s="18" t="s">
        <v>79</v>
      </c>
      <c r="BK406" s="227">
        <f>ROUND(I406*H406,2)</f>
        <v>0</v>
      </c>
      <c r="BL406" s="18" t="s">
        <v>231</v>
      </c>
      <c r="BM406" s="226" t="s">
        <v>1255</v>
      </c>
    </row>
    <row r="407" s="2" customFormat="1">
      <c r="A407" s="39"/>
      <c r="B407" s="40"/>
      <c r="C407" s="41"/>
      <c r="D407" s="228" t="s">
        <v>348</v>
      </c>
      <c r="E407" s="41"/>
      <c r="F407" s="229" t="s">
        <v>774</v>
      </c>
      <c r="G407" s="41"/>
      <c r="H407" s="41"/>
      <c r="I407" s="230"/>
      <c r="J407" s="41"/>
      <c r="K407" s="41"/>
      <c r="L407" s="45"/>
      <c r="M407" s="231"/>
      <c r="N407" s="232"/>
      <c r="O407" s="85"/>
      <c r="P407" s="85"/>
      <c r="Q407" s="85"/>
      <c r="R407" s="85"/>
      <c r="S407" s="85"/>
      <c r="T407" s="86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T407" s="18" t="s">
        <v>348</v>
      </c>
      <c r="AU407" s="18" t="s">
        <v>241</v>
      </c>
    </row>
    <row r="408" s="14" customFormat="1">
      <c r="A408" s="14"/>
      <c r="B408" s="244"/>
      <c r="C408" s="245"/>
      <c r="D408" s="235" t="s">
        <v>350</v>
      </c>
      <c r="E408" s="246" t="s">
        <v>19</v>
      </c>
      <c r="F408" s="247" t="s">
        <v>245</v>
      </c>
      <c r="G408" s="245"/>
      <c r="H408" s="248">
        <v>2</v>
      </c>
      <c r="I408" s="249"/>
      <c r="J408" s="245"/>
      <c r="K408" s="245"/>
      <c r="L408" s="250"/>
      <c r="M408" s="251"/>
      <c r="N408" s="252"/>
      <c r="O408" s="252"/>
      <c r="P408" s="252"/>
      <c r="Q408" s="252"/>
      <c r="R408" s="252"/>
      <c r="S408" s="252"/>
      <c r="T408" s="253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4" t="s">
        <v>350</v>
      </c>
      <c r="AU408" s="254" t="s">
        <v>241</v>
      </c>
      <c r="AV408" s="14" t="s">
        <v>81</v>
      </c>
      <c r="AW408" s="14" t="s">
        <v>33</v>
      </c>
      <c r="AX408" s="14" t="s">
        <v>72</v>
      </c>
      <c r="AY408" s="254" t="s">
        <v>338</v>
      </c>
    </row>
    <row r="409" s="14" customFormat="1">
      <c r="A409" s="14"/>
      <c r="B409" s="244"/>
      <c r="C409" s="245"/>
      <c r="D409" s="235" t="s">
        <v>350</v>
      </c>
      <c r="E409" s="246" t="s">
        <v>19</v>
      </c>
      <c r="F409" s="247" t="s">
        <v>255</v>
      </c>
      <c r="G409" s="245"/>
      <c r="H409" s="248">
        <v>0</v>
      </c>
      <c r="I409" s="249"/>
      <c r="J409" s="245"/>
      <c r="K409" s="245"/>
      <c r="L409" s="250"/>
      <c r="M409" s="251"/>
      <c r="N409" s="252"/>
      <c r="O409" s="252"/>
      <c r="P409" s="252"/>
      <c r="Q409" s="252"/>
      <c r="R409" s="252"/>
      <c r="S409" s="252"/>
      <c r="T409" s="253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4" t="s">
        <v>350</v>
      </c>
      <c r="AU409" s="254" t="s">
        <v>241</v>
      </c>
      <c r="AV409" s="14" t="s">
        <v>81</v>
      </c>
      <c r="AW409" s="14" t="s">
        <v>33</v>
      </c>
      <c r="AX409" s="14" t="s">
        <v>72</v>
      </c>
      <c r="AY409" s="254" t="s">
        <v>338</v>
      </c>
    </row>
    <row r="410" s="15" customFormat="1">
      <c r="A410" s="15"/>
      <c r="B410" s="255"/>
      <c r="C410" s="256"/>
      <c r="D410" s="235" t="s">
        <v>350</v>
      </c>
      <c r="E410" s="257" t="s">
        <v>246</v>
      </c>
      <c r="F410" s="258" t="s">
        <v>363</v>
      </c>
      <c r="G410" s="256"/>
      <c r="H410" s="259">
        <v>2</v>
      </c>
      <c r="I410" s="260"/>
      <c r="J410" s="256"/>
      <c r="K410" s="256"/>
      <c r="L410" s="261"/>
      <c r="M410" s="262"/>
      <c r="N410" s="263"/>
      <c r="O410" s="263"/>
      <c r="P410" s="263"/>
      <c r="Q410" s="263"/>
      <c r="R410" s="263"/>
      <c r="S410" s="263"/>
      <c r="T410" s="264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T410" s="265" t="s">
        <v>350</v>
      </c>
      <c r="AU410" s="265" t="s">
        <v>241</v>
      </c>
      <c r="AV410" s="15" t="s">
        <v>231</v>
      </c>
      <c r="AW410" s="15" t="s">
        <v>33</v>
      </c>
      <c r="AX410" s="15" t="s">
        <v>79</v>
      </c>
      <c r="AY410" s="265" t="s">
        <v>338</v>
      </c>
    </row>
    <row r="411" s="2" customFormat="1" ht="24.15" customHeight="1">
      <c r="A411" s="39"/>
      <c r="B411" s="40"/>
      <c r="C411" s="267" t="s">
        <v>715</v>
      </c>
      <c r="D411" s="267" t="s">
        <v>486</v>
      </c>
      <c r="E411" s="268" t="s">
        <v>776</v>
      </c>
      <c r="F411" s="269" t="s">
        <v>777</v>
      </c>
      <c r="G411" s="270" t="s">
        <v>586</v>
      </c>
      <c r="H411" s="271">
        <v>2</v>
      </c>
      <c r="I411" s="272"/>
      <c r="J411" s="273">
        <f>ROUND(I411*H411,2)</f>
        <v>0</v>
      </c>
      <c r="K411" s="269" t="s">
        <v>346</v>
      </c>
      <c r="L411" s="274"/>
      <c r="M411" s="275" t="s">
        <v>19</v>
      </c>
      <c r="N411" s="276" t="s">
        <v>43</v>
      </c>
      <c r="O411" s="85"/>
      <c r="P411" s="224">
        <f>O411*H411</f>
        <v>0</v>
      </c>
      <c r="Q411" s="224">
        <v>0.12</v>
      </c>
      <c r="R411" s="224">
        <f>Q411*H411</f>
        <v>0.23999999999999999</v>
      </c>
      <c r="S411" s="224">
        <v>0</v>
      </c>
      <c r="T411" s="225">
        <f>S411*H411</f>
        <v>0</v>
      </c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R411" s="226" t="s">
        <v>405</v>
      </c>
      <c r="AT411" s="226" t="s">
        <v>486</v>
      </c>
      <c r="AU411" s="226" t="s">
        <v>241</v>
      </c>
      <c r="AY411" s="18" t="s">
        <v>338</v>
      </c>
      <c r="BE411" s="227">
        <f>IF(N411="základní",J411,0)</f>
        <v>0</v>
      </c>
      <c r="BF411" s="227">
        <f>IF(N411="snížená",J411,0)</f>
        <v>0</v>
      </c>
      <c r="BG411" s="227">
        <f>IF(N411="zákl. přenesená",J411,0)</f>
        <v>0</v>
      </c>
      <c r="BH411" s="227">
        <f>IF(N411="sníž. přenesená",J411,0)</f>
        <v>0</v>
      </c>
      <c r="BI411" s="227">
        <f>IF(N411="nulová",J411,0)</f>
        <v>0</v>
      </c>
      <c r="BJ411" s="18" t="s">
        <v>79</v>
      </c>
      <c r="BK411" s="227">
        <f>ROUND(I411*H411,2)</f>
        <v>0</v>
      </c>
      <c r="BL411" s="18" t="s">
        <v>231</v>
      </c>
      <c r="BM411" s="226" t="s">
        <v>1256</v>
      </c>
    </row>
    <row r="412" s="14" customFormat="1">
      <c r="A412" s="14"/>
      <c r="B412" s="244"/>
      <c r="C412" s="245"/>
      <c r="D412" s="235" t="s">
        <v>350</v>
      </c>
      <c r="E412" s="246" t="s">
        <v>19</v>
      </c>
      <c r="F412" s="247" t="s">
        <v>246</v>
      </c>
      <c r="G412" s="245"/>
      <c r="H412" s="248">
        <v>2</v>
      </c>
      <c r="I412" s="249"/>
      <c r="J412" s="245"/>
      <c r="K412" s="245"/>
      <c r="L412" s="250"/>
      <c r="M412" s="251"/>
      <c r="N412" s="252"/>
      <c r="O412" s="252"/>
      <c r="P412" s="252"/>
      <c r="Q412" s="252"/>
      <c r="R412" s="252"/>
      <c r="S412" s="252"/>
      <c r="T412" s="253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4" t="s">
        <v>350</v>
      </c>
      <c r="AU412" s="254" t="s">
        <v>241</v>
      </c>
      <c r="AV412" s="14" t="s">
        <v>81</v>
      </c>
      <c r="AW412" s="14" t="s">
        <v>33</v>
      </c>
      <c r="AX412" s="14" t="s">
        <v>79</v>
      </c>
      <c r="AY412" s="254" t="s">
        <v>338</v>
      </c>
    </row>
    <row r="413" s="2" customFormat="1" ht="33" customHeight="1">
      <c r="A413" s="39"/>
      <c r="B413" s="40"/>
      <c r="C413" s="215" t="s">
        <v>719</v>
      </c>
      <c r="D413" s="215" t="s">
        <v>342</v>
      </c>
      <c r="E413" s="216" t="s">
        <v>780</v>
      </c>
      <c r="F413" s="217" t="s">
        <v>781</v>
      </c>
      <c r="G413" s="218" t="s">
        <v>391</v>
      </c>
      <c r="H413" s="219">
        <v>0.67500000000000004</v>
      </c>
      <c r="I413" s="220"/>
      <c r="J413" s="221">
        <f>ROUND(I413*H413,2)</f>
        <v>0</v>
      </c>
      <c r="K413" s="217" t="s">
        <v>346</v>
      </c>
      <c r="L413" s="45"/>
      <c r="M413" s="222" t="s">
        <v>19</v>
      </c>
      <c r="N413" s="223" t="s">
        <v>43</v>
      </c>
      <c r="O413" s="85"/>
      <c r="P413" s="224">
        <f>O413*H413</f>
        <v>0</v>
      </c>
      <c r="Q413" s="224">
        <v>0</v>
      </c>
      <c r="R413" s="224">
        <f>Q413*H413</f>
        <v>0</v>
      </c>
      <c r="S413" s="224">
        <v>0</v>
      </c>
      <c r="T413" s="225">
        <f>S413*H413</f>
        <v>0</v>
      </c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R413" s="226" t="s">
        <v>231</v>
      </c>
      <c r="AT413" s="226" t="s">
        <v>342</v>
      </c>
      <c r="AU413" s="226" t="s">
        <v>241</v>
      </c>
      <c r="AY413" s="18" t="s">
        <v>338</v>
      </c>
      <c r="BE413" s="227">
        <f>IF(N413="základní",J413,0)</f>
        <v>0</v>
      </c>
      <c r="BF413" s="227">
        <f>IF(N413="snížená",J413,0)</f>
        <v>0</v>
      </c>
      <c r="BG413" s="227">
        <f>IF(N413="zákl. přenesená",J413,0)</f>
        <v>0</v>
      </c>
      <c r="BH413" s="227">
        <f>IF(N413="sníž. přenesená",J413,0)</f>
        <v>0</v>
      </c>
      <c r="BI413" s="227">
        <f>IF(N413="nulová",J413,0)</f>
        <v>0</v>
      </c>
      <c r="BJ413" s="18" t="s">
        <v>79</v>
      </c>
      <c r="BK413" s="227">
        <f>ROUND(I413*H413,2)</f>
        <v>0</v>
      </c>
      <c r="BL413" s="18" t="s">
        <v>231</v>
      </c>
      <c r="BM413" s="226" t="s">
        <v>1257</v>
      </c>
    </row>
    <row r="414" s="2" customFormat="1">
      <c r="A414" s="39"/>
      <c r="B414" s="40"/>
      <c r="C414" s="41"/>
      <c r="D414" s="228" t="s">
        <v>348</v>
      </c>
      <c r="E414" s="41"/>
      <c r="F414" s="229" t="s">
        <v>783</v>
      </c>
      <c r="G414" s="41"/>
      <c r="H414" s="41"/>
      <c r="I414" s="230"/>
      <c r="J414" s="41"/>
      <c r="K414" s="41"/>
      <c r="L414" s="45"/>
      <c r="M414" s="231"/>
      <c r="N414" s="232"/>
      <c r="O414" s="85"/>
      <c r="P414" s="85"/>
      <c r="Q414" s="85"/>
      <c r="R414" s="85"/>
      <c r="S414" s="85"/>
      <c r="T414" s="86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T414" s="18" t="s">
        <v>348</v>
      </c>
      <c r="AU414" s="18" t="s">
        <v>241</v>
      </c>
    </row>
    <row r="415" s="14" customFormat="1">
      <c r="A415" s="14"/>
      <c r="B415" s="244"/>
      <c r="C415" s="245"/>
      <c r="D415" s="235" t="s">
        <v>350</v>
      </c>
      <c r="E415" s="246" t="s">
        <v>19</v>
      </c>
      <c r="F415" s="247" t="s">
        <v>784</v>
      </c>
      <c r="G415" s="245"/>
      <c r="H415" s="248">
        <v>0.67500000000000004</v>
      </c>
      <c r="I415" s="249"/>
      <c r="J415" s="245"/>
      <c r="K415" s="245"/>
      <c r="L415" s="250"/>
      <c r="M415" s="251"/>
      <c r="N415" s="252"/>
      <c r="O415" s="252"/>
      <c r="P415" s="252"/>
      <c r="Q415" s="252"/>
      <c r="R415" s="252"/>
      <c r="S415" s="252"/>
      <c r="T415" s="253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54" t="s">
        <v>350</v>
      </c>
      <c r="AU415" s="254" t="s">
        <v>241</v>
      </c>
      <c r="AV415" s="14" t="s">
        <v>81</v>
      </c>
      <c r="AW415" s="14" t="s">
        <v>33</v>
      </c>
      <c r="AX415" s="14" t="s">
        <v>72</v>
      </c>
      <c r="AY415" s="254" t="s">
        <v>338</v>
      </c>
    </row>
    <row r="416" s="15" customFormat="1">
      <c r="A416" s="15"/>
      <c r="B416" s="255"/>
      <c r="C416" s="256"/>
      <c r="D416" s="235" t="s">
        <v>350</v>
      </c>
      <c r="E416" s="257" t="s">
        <v>248</v>
      </c>
      <c r="F416" s="258" t="s">
        <v>363</v>
      </c>
      <c r="G416" s="256"/>
      <c r="H416" s="259">
        <v>0.67500000000000004</v>
      </c>
      <c r="I416" s="260"/>
      <c r="J416" s="256"/>
      <c r="K416" s="256"/>
      <c r="L416" s="261"/>
      <c r="M416" s="262"/>
      <c r="N416" s="263"/>
      <c r="O416" s="263"/>
      <c r="P416" s="263"/>
      <c r="Q416" s="263"/>
      <c r="R416" s="263"/>
      <c r="S416" s="263"/>
      <c r="T416" s="264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T416" s="265" t="s">
        <v>350</v>
      </c>
      <c r="AU416" s="265" t="s">
        <v>241</v>
      </c>
      <c r="AV416" s="15" t="s">
        <v>231</v>
      </c>
      <c r="AW416" s="15" t="s">
        <v>33</v>
      </c>
      <c r="AX416" s="15" t="s">
        <v>79</v>
      </c>
      <c r="AY416" s="265" t="s">
        <v>338</v>
      </c>
    </row>
    <row r="417" s="2" customFormat="1" ht="24.15" customHeight="1">
      <c r="A417" s="39"/>
      <c r="B417" s="40"/>
      <c r="C417" s="215" t="s">
        <v>723</v>
      </c>
      <c r="D417" s="215" t="s">
        <v>342</v>
      </c>
      <c r="E417" s="216" t="s">
        <v>786</v>
      </c>
      <c r="F417" s="217" t="s">
        <v>787</v>
      </c>
      <c r="G417" s="218" t="s">
        <v>572</v>
      </c>
      <c r="H417" s="219">
        <v>61.713999999999999</v>
      </c>
      <c r="I417" s="220"/>
      <c r="J417" s="221">
        <f>ROUND(I417*H417,2)</f>
        <v>0</v>
      </c>
      <c r="K417" s="217" t="s">
        <v>346</v>
      </c>
      <c r="L417" s="45"/>
      <c r="M417" s="222" t="s">
        <v>19</v>
      </c>
      <c r="N417" s="223" t="s">
        <v>43</v>
      </c>
      <c r="O417" s="85"/>
      <c r="P417" s="224">
        <f>O417*H417</f>
        <v>0</v>
      </c>
      <c r="Q417" s="224">
        <v>9.0000000000000006E-05</v>
      </c>
      <c r="R417" s="224">
        <f>Q417*H417</f>
        <v>0.0055542600000000001</v>
      </c>
      <c r="S417" s="224">
        <v>0</v>
      </c>
      <c r="T417" s="225">
        <f>S417*H417</f>
        <v>0</v>
      </c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R417" s="226" t="s">
        <v>231</v>
      </c>
      <c r="AT417" s="226" t="s">
        <v>342</v>
      </c>
      <c r="AU417" s="226" t="s">
        <v>241</v>
      </c>
      <c r="AY417" s="18" t="s">
        <v>338</v>
      </c>
      <c r="BE417" s="227">
        <f>IF(N417="základní",J417,0)</f>
        <v>0</v>
      </c>
      <c r="BF417" s="227">
        <f>IF(N417="snížená",J417,0)</f>
        <v>0</v>
      </c>
      <c r="BG417" s="227">
        <f>IF(N417="zákl. přenesená",J417,0)</f>
        <v>0</v>
      </c>
      <c r="BH417" s="227">
        <f>IF(N417="sníž. přenesená",J417,0)</f>
        <v>0</v>
      </c>
      <c r="BI417" s="227">
        <f>IF(N417="nulová",J417,0)</f>
        <v>0</v>
      </c>
      <c r="BJ417" s="18" t="s">
        <v>79</v>
      </c>
      <c r="BK417" s="227">
        <f>ROUND(I417*H417,2)</f>
        <v>0</v>
      </c>
      <c r="BL417" s="18" t="s">
        <v>231</v>
      </c>
      <c r="BM417" s="226" t="s">
        <v>1258</v>
      </c>
    </row>
    <row r="418" s="2" customFormat="1">
      <c r="A418" s="39"/>
      <c r="B418" s="40"/>
      <c r="C418" s="41"/>
      <c r="D418" s="228" t="s">
        <v>348</v>
      </c>
      <c r="E418" s="41"/>
      <c r="F418" s="229" t="s">
        <v>789</v>
      </c>
      <c r="G418" s="41"/>
      <c r="H418" s="41"/>
      <c r="I418" s="230"/>
      <c r="J418" s="41"/>
      <c r="K418" s="41"/>
      <c r="L418" s="45"/>
      <c r="M418" s="231"/>
      <c r="N418" s="232"/>
      <c r="O418" s="85"/>
      <c r="P418" s="85"/>
      <c r="Q418" s="85"/>
      <c r="R418" s="85"/>
      <c r="S418" s="85"/>
      <c r="T418" s="86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T418" s="18" t="s">
        <v>348</v>
      </c>
      <c r="AU418" s="18" t="s">
        <v>241</v>
      </c>
    </row>
    <row r="419" s="14" customFormat="1">
      <c r="A419" s="14"/>
      <c r="B419" s="244"/>
      <c r="C419" s="245"/>
      <c r="D419" s="235" t="s">
        <v>350</v>
      </c>
      <c r="E419" s="246" t="s">
        <v>19</v>
      </c>
      <c r="F419" s="247" t="s">
        <v>952</v>
      </c>
      <c r="G419" s="245"/>
      <c r="H419" s="248">
        <v>0</v>
      </c>
      <c r="I419" s="249"/>
      <c r="J419" s="245"/>
      <c r="K419" s="245"/>
      <c r="L419" s="250"/>
      <c r="M419" s="251"/>
      <c r="N419" s="252"/>
      <c r="O419" s="252"/>
      <c r="P419" s="252"/>
      <c r="Q419" s="252"/>
      <c r="R419" s="252"/>
      <c r="S419" s="252"/>
      <c r="T419" s="253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54" t="s">
        <v>350</v>
      </c>
      <c r="AU419" s="254" t="s">
        <v>241</v>
      </c>
      <c r="AV419" s="14" t="s">
        <v>81</v>
      </c>
      <c r="AW419" s="14" t="s">
        <v>33</v>
      </c>
      <c r="AX419" s="14" t="s">
        <v>72</v>
      </c>
      <c r="AY419" s="254" t="s">
        <v>338</v>
      </c>
    </row>
    <row r="420" s="14" customFormat="1">
      <c r="A420" s="14"/>
      <c r="B420" s="244"/>
      <c r="C420" s="245"/>
      <c r="D420" s="235" t="s">
        <v>350</v>
      </c>
      <c r="E420" s="246" t="s">
        <v>19</v>
      </c>
      <c r="F420" s="247" t="s">
        <v>258</v>
      </c>
      <c r="G420" s="245"/>
      <c r="H420" s="248">
        <v>61.713999999999999</v>
      </c>
      <c r="I420" s="249"/>
      <c r="J420" s="245"/>
      <c r="K420" s="245"/>
      <c r="L420" s="250"/>
      <c r="M420" s="251"/>
      <c r="N420" s="252"/>
      <c r="O420" s="252"/>
      <c r="P420" s="252"/>
      <c r="Q420" s="252"/>
      <c r="R420" s="252"/>
      <c r="S420" s="252"/>
      <c r="T420" s="253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4" t="s">
        <v>350</v>
      </c>
      <c r="AU420" s="254" t="s">
        <v>241</v>
      </c>
      <c r="AV420" s="14" t="s">
        <v>81</v>
      </c>
      <c r="AW420" s="14" t="s">
        <v>33</v>
      </c>
      <c r="AX420" s="14" t="s">
        <v>72</v>
      </c>
      <c r="AY420" s="254" t="s">
        <v>338</v>
      </c>
    </row>
    <row r="421" s="14" customFormat="1">
      <c r="A421" s="14"/>
      <c r="B421" s="244"/>
      <c r="C421" s="245"/>
      <c r="D421" s="235" t="s">
        <v>350</v>
      </c>
      <c r="E421" s="246" t="s">
        <v>19</v>
      </c>
      <c r="F421" s="247" t="s">
        <v>256</v>
      </c>
      <c r="G421" s="245"/>
      <c r="H421" s="248">
        <v>0</v>
      </c>
      <c r="I421" s="249"/>
      <c r="J421" s="245"/>
      <c r="K421" s="245"/>
      <c r="L421" s="250"/>
      <c r="M421" s="251"/>
      <c r="N421" s="252"/>
      <c r="O421" s="252"/>
      <c r="P421" s="252"/>
      <c r="Q421" s="252"/>
      <c r="R421" s="252"/>
      <c r="S421" s="252"/>
      <c r="T421" s="253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4" t="s">
        <v>350</v>
      </c>
      <c r="AU421" s="254" t="s">
        <v>241</v>
      </c>
      <c r="AV421" s="14" t="s">
        <v>81</v>
      </c>
      <c r="AW421" s="14" t="s">
        <v>33</v>
      </c>
      <c r="AX421" s="14" t="s">
        <v>72</v>
      </c>
      <c r="AY421" s="254" t="s">
        <v>338</v>
      </c>
    </row>
    <row r="422" s="15" customFormat="1">
      <c r="A422" s="15"/>
      <c r="B422" s="255"/>
      <c r="C422" s="256"/>
      <c r="D422" s="235" t="s">
        <v>350</v>
      </c>
      <c r="E422" s="257" t="s">
        <v>294</v>
      </c>
      <c r="F422" s="258" t="s">
        <v>363</v>
      </c>
      <c r="G422" s="256"/>
      <c r="H422" s="259">
        <v>61.713999999999999</v>
      </c>
      <c r="I422" s="260"/>
      <c r="J422" s="256"/>
      <c r="K422" s="256"/>
      <c r="L422" s="261"/>
      <c r="M422" s="262"/>
      <c r="N422" s="263"/>
      <c r="O422" s="263"/>
      <c r="P422" s="263"/>
      <c r="Q422" s="263"/>
      <c r="R422" s="263"/>
      <c r="S422" s="263"/>
      <c r="T422" s="264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T422" s="265" t="s">
        <v>350</v>
      </c>
      <c r="AU422" s="265" t="s">
        <v>241</v>
      </c>
      <c r="AV422" s="15" t="s">
        <v>231</v>
      </c>
      <c r="AW422" s="15" t="s">
        <v>33</v>
      </c>
      <c r="AX422" s="15" t="s">
        <v>79</v>
      </c>
      <c r="AY422" s="265" t="s">
        <v>338</v>
      </c>
    </row>
    <row r="423" s="12" customFormat="1" ht="22.8" customHeight="1">
      <c r="A423" s="12"/>
      <c r="B423" s="199"/>
      <c r="C423" s="200"/>
      <c r="D423" s="201" t="s">
        <v>71</v>
      </c>
      <c r="E423" s="213" t="s">
        <v>252</v>
      </c>
      <c r="F423" s="213" t="s">
        <v>790</v>
      </c>
      <c r="G423" s="200"/>
      <c r="H423" s="200"/>
      <c r="I423" s="203"/>
      <c r="J423" s="214">
        <f>BK423</f>
        <v>0</v>
      </c>
      <c r="K423" s="200"/>
      <c r="L423" s="205"/>
      <c r="M423" s="206"/>
      <c r="N423" s="207"/>
      <c r="O423" s="207"/>
      <c r="P423" s="208">
        <f>SUM(P424:P437)</f>
        <v>0</v>
      </c>
      <c r="Q423" s="207"/>
      <c r="R423" s="208">
        <f>SUM(R424:R437)</f>
        <v>0.045925250000000001</v>
      </c>
      <c r="S423" s="207"/>
      <c r="T423" s="209">
        <f>SUM(T424:T437)</f>
        <v>0</v>
      </c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R423" s="210" t="s">
        <v>79</v>
      </c>
      <c r="AT423" s="211" t="s">
        <v>71</v>
      </c>
      <c r="AU423" s="211" t="s">
        <v>79</v>
      </c>
      <c r="AY423" s="210" t="s">
        <v>338</v>
      </c>
      <c r="BK423" s="212">
        <f>SUM(BK424:BK437)</f>
        <v>0</v>
      </c>
    </row>
    <row r="424" s="2" customFormat="1" ht="37.8" customHeight="1">
      <c r="A424" s="39"/>
      <c r="B424" s="40"/>
      <c r="C424" s="215" t="s">
        <v>728</v>
      </c>
      <c r="D424" s="215" t="s">
        <v>342</v>
      </c>
      <c r="E424" s="216" t="s">
        <v>792</v>
      </c>
      <c r="F424" s="217" t="s">
        <v>793</v>
      </c>
      <c r="G424" s="218" t="s">
        <v>572</v>
      </c>
      <c r="H424" s="219">
        <v>131.215</v>
      </c>
      <c r="I424" s="220"/>
      <c r="J424" s="221">
        <f>ROUND(I424*H424,2)</f>
        <v>0</v>
      </c>
      <c r="K424" s="217" t="s">
        <v>346</v>
      </c>
      <c r="L424" s="45"/>
      <c r="M424" s="222" t="s">
        <v>19</v>
      </c>
      <c r="N424" s="223" t="s">
        <v>43</v>
      </c>
      <c r="O424" s="85"/>
      <c r="P424" s="224">
        <f>O424*H424</f>
        <v>0</v>
      </c>
      <c r="Q424" s="224">
        <v>1.0000000000000001E-05</v>
      </c>
      <c r="R424" s="224">
        <f>Q424*H424</f>
        <v>0.0013121500000000002</v>
      </c>
      <c r="S424" s="224">
        <v>0</v>
      </c>
      <c r="T424" s="225">
        <f>S424*H424</f>
        <v>0</v>
      </c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R424" s="226" t="s">
        <v>231</v>
      </c>
      <c r="AT424" s="226" t="s">
        <v>342</v>
      </c>
      <c r="AU424" s="226" t="s">
        <v>81</v>
      </c>
      <c r="AY424" s="18" t="s">
        <v>338</v>
      </c>
      <c r="BE424" s="227">
        <f>IF(N424="základní",J424,0)</f>
        <v>0</v>
      </c>
      <c r="BF424" s="227">
        <f>IF(N424="snížená",J424,0)</f>
        <v>0</v>
      </c>
      <c r="BG424" s="227">
        <f>IF(N424="zákl. přenesená",J424,0)</f>
        <v>0</v>
      </c>
      <c r="BH424" s="227">
        <f>IF(N424="sníž. přenesená",J424,0)</f>
        <v>0</v>
      </c>
      <c r="BI424" s="227">
        <f>IF(N424="nulová",J424,0)</f>
        <v>0</v>
      </c>
      <c r="BJ424" s="18" t="s">
        <v>79</v>
      </c>
      <c r="BK424" s="227">
        <f>ROUND(I424*H424,2)</f>
        <v>0</v>
      </c>
      <c r="BL424" s="18" t="s">
        <v>231</v>
      </c>
      <c r="BM424" s="226" t="s">
        <v>1259</v>
      </c>
    </row>
    <row r="425" s="2" customFormat="1">
      <c r="A425" s="39"/>
      <c r="B425" s="40"/>
      <c r="C425" s="41"/>
      <c r="D425" s="228" t="s">
        <v>348</v>
      </c>
      <c r="E425" s="41"/>
      <c r="F425" s="229" t="s">
        <v>795</v>
      </c>
      <c r="G425" s="41"/>
      <c r="H425" s="41"/>
      <c r="I425" s="230"/>
      <c r="J425" s="41"/>
      <c r="K425" s="41"/>
      <c r="L425" s="45"/>
      <c r="M425" s="231"/>
      <c r="N425" s="232"/>
      <c r="O425" s="85"/>
      <c r="P425" s="85"/>
      <c r="Q425" s="85"/>
      <c r="R425" s="85"/>
      <c r="S425" s="85"/>
      <c r="T425" s="86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T425" s="18" t="s">
        <v>348</v>
      </c>
      <c r="AU425" s="18" t="s">
        <v>81</v>
      </c>
    </row>
    <row r="426" s="14" customFormat="1">
      <c r="A426" s="14"/>
      <c r="B426" s="244"/>
      <c r="C426" s="245"/>
      <c r="D426" s="235" t="s">
        <v>350</v>
      </c>
      <c r="E426" s="246" t="s">
        <v>19</v>
      </c>
      <c r="F426" s="247" t="s">
        <v>796</v>
      </c>
      <c r="G426" s="245"/>
      <c r="H426" s="248">
        <v>123.38</v>
      </c>
      <c r="I426" s="249"/>
      <c r="J426" s="245"/>
      <c r="K426" s="245"/>
      <c r="L426" s="250"/>
      <c r="M426" s="251"/>
      <c r="N426" s="252"/>
      <c r="O426" s="252"/>
      <c r="P426" s="252"/>
      <c r="Q426" s="252"/>
      <c r="R426" s="252"/>
      <c r="S426" s="252"/>
      <c r="T426" s="253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54" t="s">
        <v>350</v>
      </c>
      <c r="AU426" s="254" t="s">
        <v>81</v>
      </c>
      <c r="AV426" s="14" t="s">
        <v>81</v>
      </c>
      <c r="AW426" s="14" t="s">
        <v>33</v>
      </c>
      <c r="AX426" s="14" t="s">
        <v>72</v>
      </c>
      <c r="AY426" s="254" t="s">
        <v>338</v>
      </c>
    </row>
    <row r="427" s="14" customFormat="1">
      <c r="A427" s="14"/>
      <c r="B427" s="244"/>
      <c r="C427" s="245"/>
      <c r="D427" s="235" t="s">
        <v>350</v>
      </c>
      <c r="E427" s="246" t="s">
        <v>19</v>
      </c>
      <c r="F427" s="247" t="s">
        <v>1148</v>
      </c>
      <c r="G427" s="245"/>
      <c r="H427" s="248">
        <v>7.835</v>
      </c>
      <c r="I427" s="249"/>
      <c r="J427" s="245"/>
      <c r="K427" s="245"/>
      <c r="L427" s="250"/>
      <c r="M427" s="251"/>
      <c r="N427" s="252"/>
      <c r="O427" s="252"/>
      <c r="P427" s="252"/>
      <c r="Q427" s="252"/>
      <c r="R427" s="252"/>
      <c r="S427" s="252"/>
      <c r="T427" s="253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54" t="s">
        <v>350</v>
      </c>
      <c r="AU427" s="254" t="s">
        <v>81</v>
      </c>
      <c r="AV427" s="14" t="s">
        <v>81</v>
      </c>
      <c r="AW427" s="14" t="s">
        <v>33</v>
      </c>
      <c r="AX427" s="14" t="s">
        <v>72</v>
      </c>
      <c r="AY427" s="254" t="s">
        <v>338</v>
      </c>
    </row>
    <row r="428" s="15" customFormat="1">
      <c r="A428" s="15"/>
      <c r="B428" s="255"/>
      <c r="C428" s="256"/>
      <c r="D428" s="235" t="s">
        <v>350</v>
      </c>
      <c r="E428" s="257" t="s">
        <v>287</v>
      </c>
      <c r="F428" s="258" t="s">
        <v>363</v>
      </c>
      <c r="G428" s="256"/>
      <c r="H428" s="259">
        <v>131.215</v>
      </c>
      <c r="I428" s="260"/>
      <c r="J428" s="256"/>
      <c r="K428" s="256"/>
      <c r="L428" s="261"/>
      <c r="M428" s="262"/>
      <c r="N428" s="263"/>
      <c r="O428" s="263"/>
      <c r="P428" s="263"/>
      <c r="Q428" s="263"/>
      <c r="R428" s="263"/>
      <c r="S428" s="263"/>
      <c r="T428" s="264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T428" s="265" t="s">
        <v>350</v>
      </c>
      <c r="AU428" s="265" t="s">
        <v>81</v>
      </c>
      <c r="AV428" s="15" t="s">
        <v>231</v>
      </c>
      <c r="AW428" s="15" t="s">
        <v>33</v>
      </c>
      <c r="AX428" s="15" t="s">
        <v>79</v>
      </c>
      <c r="AY428" s="265" t="s">
        <v>338</v>
      </c>
    </row>
    <row r="429" s="2" customFormat="1" ht="55.5" customHeight="1">
      <c r="A429" s="39"/>
      <c r="B429" s="40"/>
      <c r="C429" s="215" t="s">
        <v>730</v>
      </c>
      <c r="D429" s="215" t="s">
        <v>342</v>
      </c>
      <c r="E429" s="216" t="s">
        <v>799</v>
      </c>
      <c r="F429" s="217" t="s">
        <v>800</v>
      </c>
      <c r="G429" s="218" t="s">
        <v>572</v>
      </c>
      <c r="H429" s="219">
        <v>131.215</v>
      </c>
      <c r="I429" s="220"/>
      <c r="J429" s="221">
        <f>ROUND(I429*H429,2)</f>
        <v>0</v>
      </c>
      <c r="K429" s="217" t="s">
        <v>346</v>
      </c>
      <c r="L429" s="45"/>
      <c r="M429" s="222" t="s">
        <v>19</v>
      </c>
      <c r="N429" s="223" t="s">
        <v>43</v>
      </c>
      <c r="O429" s="85"/>
      <c r="P429" s="224">
        <f>O429*H429</f>
        <v>0</v>
      </c>
      <c r="Q429" s="224">
        <v>0.00034000000000000002</v>
      </c>
      <c r="R429" s="224">
        <f>Q429*H429</f>
        <v>0.044613100000000003</v>
      </c>
      <c r="S429" s="224">
        <v>0</v>
      </c>
      <c r="T429" s="225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26" t="s">
        <v>231</v>
      </c>
      <c r="AT429" s="226" t="s">
        <v>342</v>
      </c>
      <c r="AU429" s="226" t="s">
        <v>81</v>
      </c>
      <c r="AY429" s="18" t="s">
        <v>338</v>
      </c>
      <c r="BE429" s="227">
        <f>IF(N429="základní",J429,0)</f>
        <v>0</v>
      </c>
      <c r="BF429" s="227">
        <f>IF(N429="snížená",J429,0)</f>
        <v>0</v>
      </c>
      <c r="BG429" s="227">
        <f>IF(N429="zákl. přenesená",J429,0)</f>
        <v>0</v>
      </c>
      <c r="BH429" s="227">
        <f>IF(N429="sníž. přenesená",J429,0)</f>
        <v>0</v>
      </c>
      <c r="BI429" s="227">
        <f>IF(N429="nulová",J429,0)</f>
        <v>0</v>
      </c>
      <c r="BJ429" s="18" t="s">
        <v>79</v>
      </c>
      <c r="BK429" s="227">
        <f>ROUND(I429*H429,2)</f>
        <v>0</v>
      </c>
      <c r="BL429" s="18" t="s">
        <v>231</v>
      </c>
      <c r="BM429" s="226" t="s">
        <v>1260</v>
      </c>
    </row>
    <row r="430" s="2" customFormat="1">
      <c r="A430" s="39"/>
      <c r="B430" s="40"/>
      <c r="C430" s="41"/>
      <c r="D430" s="228" t="s">
        <v>348</v>
      </c>
      <c r="E430" s="41"/>
      <c r="F430" s="229" t="s">
        <v>802</v>
      </c>
      <c r="G430" s="41"/>
      <c r="H430" s="41"/>
      <c r="I430" s="230"/>
      <c r="J430" s="41"/>
      <c r="K430" s="41"/>
      <c r="L430" s="45"/>
      <c r="M430" s="231"/>
      <c r="N430" s="232"/>
      <c r="O430" s="85"/>
      <c r="P430" s="85"/>
      <c r="Q430" s="85"/>
      <c r="R430" s="85"/>
      <c r="S430" s="85"/>
      <c r="T430" s="86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T430" s="18" t="s">
        <v>348</v>
      </c>
      <c r="AU430" s="18" t="s">
        <v>81</v>
      </c>
    </row>
    <row r="431" s="14" customFormat="1">
      <c r="A431" s="14"/>
      <c r="B431" s="244"/>
      <c r="C431" s="245"/>
      <c r="D431" s="235" t="s">
        <v>350</v>
      </c>
      <c r="E431" s="246" t="s">
        <v>19</v>
      </c>
      <c r="F431" s="247" t="s">
        <v>287</v>
      </c>
      <c r="G431" s="245"/>
      <c r="H431" s="248">
        <v>131.215</v>
      </c>
      <c r="I431" s="249"/>
      <c r="J431" s="245"/>
      <c r="K431" s="245"/>
      <c r="L431" s="250"/>
      <c r="M431" s="251"/>
      <c r="N431" s="252"/>
      <c r="O431" s="252"/>
      <c r="P431" s="252"/>
      <c r="Q431" s="252"/>
      <c r="R431" s="252"/>
      <c r="S431" s="252"/>
      <c r="T431" s="253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54" t="s">
        <v>350</v>
      </c>
      <c r="AU431" s="254" t="s">
        <v>81</v>
      </c>
      <c r="AV431" s="14" t="s">
        <v>81</v>
      </c>
      <c r="AW431" s="14" t="s">
        <v>33</v>
      </c>
      <c r="AX431" s="14" t="s">
        <v>79</v>
      </c>
      <c r="AY431" s="254" t="s">
        <v>338</v>
      </c>
    </row>
    <row r="432" s="2" customFormat="1" ht="24.15" customHeight="1">
      <c r="A432" s="39"/>
      <c r="B432" s="40"/>
      <c r="C432" s="215" t="s">
        <v>734</v>
      </c>
      <c r="D432" s="215" t="s">
        <v>342</v>
      </c>
      <c r="E432" s="216" t="s">
        <v>804</v>
      </c>
      <c r="F432" s="217" t="s">
        <v>805</v>
      </c>
      <c r="G432" s="218" t="s">
        <v>572</v>
      </c>
      <c r="H432" s="219">
        <v>131.215</v>
      </c>
      <c r="I432" s="220"/>
      <c r="J432" s="221">
        <f>ROUND(I432*H432,2)</f>
        <v>0</v>
      </c>
      <c r="K432" s="217" t="s">
        <v>346</v>
      </c>
      <c r="L432" s="45"/>
      <c r="M432" s="222" t="s">
        <v>19</v>
      </c>
      <c r="N432" s="223" t="s">
        <v>43</v>
      </c>
      <c r="O432" s="85"/>
      <c r="P432" s="224">
        <f>O432*H432</f>
        <v>0</v>
      </c>
      <c r="Q432" s="224">
        <v>0</v>
      </c>
      <c r="R432" s="224">
        <f>Q432*H432</f>
        <v>0</v>
      </c>
      <c r="S432" s="224">
        <v>0</v>
      </c>
      <c r="T432" s="225">
        <f>S432*H432</f>
        <v>0</v>
      </c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R432" s="226" t="s">
        <v>231</v>
      </c>
      <c r="AT432" s="226" t="s">
        <v>342</v>
      </c>
      <c r="AU432" s="226" t="s">
        <v>81</v>
      </c>
      <c r="AY432" s="18" t="s">
        <v>338</v>
      </c>
      <c r="BE432" s="227">
        <f>IF(N432="základní",J432,0)</f>
        <v>0</v>
      </c>
      <c r="BF432" s="227">
        <f>IF(N432="snížená",J432,0)</f>
        <v>0</v>
      </c>
      <c r="BG432" s="227">
        <f>IF(N432="zákl. přenesená",J432,0)</f>
        <v>0</v>
      </c>
      <c r="BH432" s="227">
        <f>IF(N432="sníž. přenesená",J432,0)</f>
        <v>0</v>
      </c>
      <c r="BI432" s="227">
        <f>IF(N432="nulová",J432,0)</f>
        <v>0</v>
      </c>
      <c r="BJ432" s="18" t="s">
        <v>79</v>
      </c>
      <c r="BK432" s="227">
        <f>ROUND(I432*H432,2)</f>
        <v>0</v>
      </c>
      <c r="BL432" s="18" t="s">
        <v>231</v>
      </c>
      <c r="BM432" s="226" t="s">
        <v>1261</v>
      </c>
    </row>
    <row r="433" s="2" customFormat="1">
      <c r="A433" s="39"/>
      <c r="B433" s="40"/>
      <c r="C433" s="41"/>
      <c r="D433" s="228" t="s">
        <v>348</v>
      </c>
      <c r="E433" s="41"/>
      <c r="F433" s="229" t="s">
        <v>807</v>
      </c>
      <c r="G433" s="41"/>
      <c r="H433" s="41"/>
      <c r="I433" s="230"/>
      <c r="J433" s="41"/>
      <c r="K433" s="41"/>
      <c r="L433" s="45"/>
      <c r="M433" s="231"/>
      <c r="N433" s="232"/>
      <c r="O433" s="85"/>
      <c r="P433" s="85"/>
      <c r="Q433" s="85"/>
      <c r="R433" s="85"/>
      <c r="S433" s="85"/>
      <c r="T433" s="86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T433" s="18" t="s">
        <v>348</v>
      </c>
      <c r="AU433" s="18" t="s">
        <v>81</v>
      </c>
    </row>
    <row r="434" s="14" customFormat="1">
      <c r="A434" s="14"/>
      <c r="B434" s="244"/>
      <c r="C434" s="245"/>
      <c r="D434" s="235" t="s">
        <v>350</v>
      </c>
      <c r="E434" s="246" t="s">
        <v>19</v>
      </c>
      <c r="F434" s="247" t="s">
        <v>287</v>
      </c>
      <c r="G434" s="245"/>
      <c r="H434" s="248">
        <v>131.215</v>
      </c>
      <c r="I434" s="249"/>
      <c r="J434" s="245"/>
      <c r="K434" s="245"/>
      <c r="L434" s="250"/>
      <c r="M434" s="251"/>
      <c r="N434" s="252"/>
      <c r="O434" s="252"/>
      <c r="P434" s="252"/>
      <c r="Q434" s="252"/>
      <c r="R434" s="252"/>
      <c r="S434" s="252"/>
      <c r="T434" s="253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4" t="s">
        <v>350</v>
      </c>
      <c r="AU434" s="254" t="s">
        <v>81</v>
      </c>
      <c r="AV434" s="14" t="s">
        <v>81</v>
      </c>
      <c r="AW434" s="14" t="s">
        <v>33</v>
      </c>
      <c r="AX434" s="14" t="s">
        <v>79</v>
      </c>
      <c r="AY434" s="254" t="s">
        <v>338</v>
      </c>
    </row>
    <row r="435" s="2" customFormat="1" ht="24.15" customHeight="1">
      <c r="A435" s="39"/>
      <c r="B435" s="40"/>
      <c r="C435" s="215" t="s">
        <v>739</v>
      </c>
      <c r="D435" s="215" t="s">
        <v>342</v>
      </c>
      <c r="E435" s="216" t="s">
        <v>809</v>
      </c>
      <c r="F435" s="217" t="s">
        <v>810</v>
      </c>
      <c r="G435" s="218" t="s">
        <v>572</v>
      </c>
      <c r="H435" s="219">
        <v>131.215</v>
      </c>
      <c r="I435" s="220"/>
      <c r="J435" s="221">
        <f>ROUND(I435*H435,2)</f>
        <v>0</v>
      </c>
      <c r="K435" s="217" t="s">
        <v>346</v>
      </c>
      <c r="L435" s="45"/>
      <c r="M435" s="222" t="s">
        <v>19</v>
      </c>
      <c r="N435" s="223" t="s">
        <v>43</v>
      </c>
      <c r="O435" s="85"/>
      <c r="P435" s="224">
        <f>O435*H435</f>
        <v>0</v>
      </c>
      <c r="Q435" s="224">
        <v>0</v>
      </c>
      <c r="R435" s="224">
        <f>Q435*H435</f>
        <v>0</v>
      </c>
      <c r="S435" s="224">
        <v>0</v>
      </c>
      <c r="T435" s="225">
        <f>S435*H435</f>
        <v>0</v>
      </c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R435" s="226" t="s">
        <v>231</v>
      </c>
      <c r="AT435" s="226" t="s">
        <v>342</v>
      </c>
      <c r="AU435" s="226" t="s">
        <v>81</v>
      </c>
      <c r="AY435" s="18" t="s">
        <v>338</v>
      </c>
      <c r="BE435" s="227">
        <f>IF(N435="základní",J435,0)</f>
        <v>0</v>
      </c>
      <c r="BF435" s="227">
        <f>IF(N435="snížená",J435,0)</f>
        <v>0</v>
      </c>
      <c r="BG435" s="227">
        <f>IF(N435="zákl. přenesená",J435,0)</f>
        <v>0</v>
      </c>
      <c r="BH435" s="227">
        <f>IF(N435="sníž. přenesená",J435,0)</f>
        <v>0</v>
      </c>
      <c r="BI435" s="227">
        <f>IF(N435="nulová",J435,0)</f>
        <v>0</v>
      </c>
      <c r="BJ435" s="18" t="s">
        <v>79</v>
      </c>
      <c r="BK435" s="227">
        <f>ROUND(I435*H435,2)</f>
        <v>0</v>
      </c>
      <c r="BL435" s="18" t="s">
        <v>231</v>
      </c>
      <c r="BM435" s="226" t="s">
        <v>1262</v>
      </c>
    </row>
    <row r="436" s="2" customFormat="1">
      <c r="A436" s="39"/>
      <c r="B436" s="40"/>
      <c r="C436" s="41"/>
      <c r="D436" s="228" t="s">
        <v>348</v>
      </c>
      <c r="E436" s="41"/>
      <c r="F436" s="229" t="s">
        <v>812</v>
      </c>
      <c r="G436" s="41"/>
      <c r="H436" s="41"/>
      <c r="I436" s="230"/>
      <c r="J436" s="41"/>
      <c r="K436" s="41"/>
      <c r="L436" s="45"/>
      <c r="M436" s="231"/>
      <c r="N436" s="232"/>
      <c r="O436" s="85"/>
      <c r="P436" s="85"/>
      <c r="Q436" s="85"/>
      <c r="R436" s="85"/>
      <c r="S436" s="85"/>
      <c r="T436" s="86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T436" s="18" t="s">
        <v>348</v>
      </c>
      <c r="AU436" s="18" t="s">
        <v>81</v>
      </c>
    </row>
    <row r="437" s="14" customFormat="1">
      <c r="A437" s="14"/>
      <c r="B437" s="244"/>
      <c r="C437" s="245"/>
      <c r="D437" s="235" t="s">
        <v>350</v>
      </c>
      <c r="E437" s="246" t="s">
        <v>19</v>
      </c>
      <c r="F437" s="247" t="s">
        <v>287</v>
      </c>
      <c r="G437" s="245"/>
      <c r="H437" s="248">
        <v>131.215</v>
      </c>
      <c r="I437" s="249"/>
      <c r="J437" s="245"/>
      <c r="K437" s="245"/>
      <c r="L437" s="250"/>
      <c r="M437" s="251"/>
      <c r="N437" s="252"/>
      <c r="O437" s="252"/>
      <c r="P437" s="252"/>
      <c r="Q437" s="252"/>
      <c r="R437" s="252"/>
      <c r="S437" s="252"/>
      <c r="T437" s="253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4" t="s">
        <v>350</v>
      </c>
      <c r="AU437" s="254" t="s">
        <v>81</v>
      </c>
      <c r="AV437" s="14" t="s">
        <v>81</v>
      </c>
      <c r="AW437" s="14" t="s">
        <v>33</v>
      </c>
      <c r="AX437" s="14" t="s">
        <v>79</v>
      </c>
      <c r="AY437" s="254" t="s">
        <v>338</v>
      </c>
    </row>
    <row r="438" s="12" customFormat="1" ht="22.8" customHeight="1">
      <c r="A438" s="12"/>
      <c r="B438" s="199"/>
      <c r="C438" s="200"/>
      <c r="D438" s="201" t="s">
        <v>71</v>
      </c>
      <c r="E438" s="213" t="s">
        <v>813</v>
      </c>
      <c r="F438" s="213" t="s">
        <v>814</v>
      </c>
      <c r="G438" s="200"/>
      <c r="H438" s="200"/>
      <c r="I438" s="203"/>
      <c r="J438" s="214">
        <f>BK438</f>
        <v>0</v>
      </c>
      <c r="K438" s="200"/>
      <c r="L438" s="205"/>
      <c r="M438" s="206"/>
      <c r="N438" s="207"/>
      <c r="O438" s="207"/>
      <c r="P438" s="208">
        <f>SUM(P439:P451)</f>
        <v>0</v>
      </c>
      <c r="Q438" s="207"/>
      <c r="R438" s="208">
        <f>SUM(R439:R451)</f>
        <v>0</v>
      </c>
      <c r="S438" s="207"/>
      <c r="T438" s="209">
        <f>SUM(T439:T451)</f>
        <v>0</v>
      </c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R438" s="210" t="s">
        <v>79</v>
      </c>
      <c r="AT438" s="211" t="s">
        <v>71</v>
      </c>
      <c r="AU438" s="211" t="s">
        <v>79</v>
      </c>
      <c r="AY438" s="210" t="s">
        <v>338</v>
      </c>
      <c r="BK438" s="212">
        <f>SUM(BK439:BK451)</f>
        <v>0</v>
      </c>
    </row>
    <row r="439" s="2" customFormat="1" ht="33" customHeight="1">
      <c r="A439" s="39"/>
      <c r="B439" s="40"/>
      <c r="C439" s="215" t="s">
        <v>741</v>
      </c>
      <c r="D439" s="215" t="s">
        <v>342</v>
      </c>
      <c r="E439" s="216" t="s">
        <v>816</v>
      </c>
      <c r="F439" s="217" t="s">
        <v>817</v>
      </c>
      <c r="G439" s="218" t="s">
        <v>489</v>
      </c>
      <c r="H439" s="219">
        <v>106.476</v>
      </c>
      <c r="I439" s="220"/>
      <c r="J439" s="221">
        <f>ROUND(I439*H439,2)</f>
        <v>0</v>
      </c>
      <c r="K439" s="217" t="s">
        <v>346</v>
      </c>
      <c r="L439" s="45"/>
      <c r="M439" s="222" t="s">
        <v>19</v>
      </c>
      <c r="N439" s="223" t="s">
        <v>43</v>
      </c>
      <c r="O439" s="85"/>
      <c r="P439" s="224">
        <f>O439*H439</f>
        <v>0</v>
      </c>
      <c r="Q439" s="224">
        <v>0</v>
      </c>
      <c r="R439" s="224">
        <f>Q439*H439</f>
        <v>0</v>
      </c>
      <c r="S439" s="224">
        <v>0</v>
      </c>
      <c r="T439" s="225">
        <f>S439*H439</f>
        <v>0</v>
      </c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R439" s="226" t="s">
        <v>231</v>
      </c>
      <c r="AT439" s="226" t="s">
        <v>342</v>
      </c>
      <c r="AU439" s="226" t="s">
        <v>81</v>
      </c>
      <c r="AY439" s="18" t="s">
        <v>338</v>
      </c>
      <c r="BE439" s="227">
        <f>IF(N439="základní",J439,0)</f>
        <v>0</v>
      </c>
      <c r="BF439" s="227">
        <f>IF(N439="snížená",J439,0)</f>
        <v>0</v>
      </c>
      <c r="BG439" s="227">
        <f>IF(N439="zákl. přenesená",J439,0)</f>
        <v>0</v>
      </c>
      <c r="BH439" s="227">
        <f>IF(N439="sníž. přenesená",J439,0)</f>
        <v>0</v>
      </c>
      <c r="BI439" s="227">
        <f>IF(N439="nulová",J439,0)</f>
        <v>0</v>
      </c>
      <c r="BJ439" s="18" t="s">
        <v>79</v>
      </c>
      <c r="BK439" s="227">
        <f>ROUND(I439*H439,2)</f>
        <v>0</v>
      </c>
      <c r="BL439" s="18" t="s">
        <v>231</v>
      </c>
      <c r="BM439" s="226" t="s">
        <v>1263</v>
      </c>
    </row>
    <row r="440" s="2" customFormat="1">
      <c r="A440" s="39"/>
      <c r="B440" s="40"/>
      <c r="C440" s="41"/>
      <c r="D440" s="228" t="s">
        <v>348</v>
      </c>
      <c r="E440" s="41"/>
      <c r="F440" s="229" t="s">
        <v>819</v>
      </c>
      <c r="G440" s="41"/>
      <c r="H440" s="41"/>
      <c r="I440" s="230"/>
      <c r="J440" s="41"/>
      <c r="K440" s="41"/>
      <c r="L440" s="45"/>
      <c r="M440" s="231"/>
      <c r="N440" s="232"/>
      <c r="O440" s="85"/>
      <c r="P440" s="85"/>
      <c r="Q440" s="85"/>
      <c r="R440" s="85"/>
      <c r="S440" s="85"/>
      <c r="T440" s="86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T440" s="18" t="s">
        <v>348</v>
      </c>
      <c r="AU440" s="18" t="s">
        <v>81</v>
      </c>
    </row>
    <row r="441" s="14" customFormat="1">
      <c r="A441" s="14"/>
      <c r="B441" s="244"/>
      <c r="C441" s="245"/>
      <c r="D441" s="235" t="s">
        <v>350</v>
      </c>
      <c r="E441" s="246" t="s">
        <v>19</v>
      </c>
      <c r="F441" s="247" t="s">
        <v>1264</v>
      </c>
      <c r="G441" s="245"/>
      <c r="H441" s="248">
        <v>106.476</v>
      </c>
      <c r="I441" s="249"/>
      <c r="J441" s="245"/>
      <c r="K441" s="245"/>
      <c r="L441" s="250"/>
      <c r="M441" s="251"/>
      <c r="N441" s="252"/>
      <c r="O441" s="252"/>
      <c r="P441" s="252"/>
      <c r="Q441" s="252"/>
      <c r="R441" s="252"/>
      <c r="S441" s="252"/>
      <c r="T441" s="253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4" t="s">
        <v>350</v>
      </c>
      <c r="AU441" s="254" t="s">
        <v>81</v>
      </c>
      <c r="AV441" s="14" t="s">
        <v>81</v>
      </c>
      <c r="AW441" s="14" t="s">
        <v>33</v>
      </c>
      <c r="AX441" s="14" t="s">
        <v>79</v>
      </c>
      <c r="AY441" s="254" t="s">
        <v>338</v>
      </c>
    </row>
    <row r="442" s="2" customFormat="1" ht="44.25" customHeight="1">
      <c r="A442" s="39"/>
      <c r="B442" s="40"/>
      <c r="C442" s="215" t="s">
        <v>745</v>
      </c>
      <c r="D442" s="215" t="s">
        <v>342</v>
      </c>
      <c r="E442" s="216" t="s">
        <v>822</v>
      </c>
      <c r="F442" s="217" t="s">
        <v>823</v>
      </c>
      <c r="G442" s="218" t="s">
        <v>489</v>
      </c>
      <c r="H442" s="219">
        <v>2528.8049999999998</v>
      </c>
      <c r="I442" s="220"/>
      <c r="J442" s="221">
        <f>ROUND(I442*H442,2)</f>
        <v>0</v>
      </c>
      <c r="K442" s="217" t="s">
        <v>346</v>
      </c>
      <c r="L442" s="45"/>
      <c r="M442" s="222" t="s">
        <v>19</v>
      </c>
      <c r="N442" s="223" t="s">
        <v>43</v>
      </c>
      <c r="O442" s="85"/>
      <c r="P442" s="224">
        <f>O442*H442</f>
        <v>0</v>
      </c>
      <c r="Q442" s="224">
        <v>0</v>
      </c>
      <c r="R442" s="224">
        <f>Q442*H442</f>
        <v>0</v>
      </c>
      <c r="S442" s="224">
        <v>0</v>
      </c>
      <c r="T442" s="225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26" t="s">
        <v>231</v>
      </c>
      <c r="AT442" s="226" t="s">
        <v>342</v>
      </c>
      <c r="AU442" s="226" t="s">
        <v>81</v>
      </c>
      <c r="AY442" s="18" t="s">
        <v>338</v>
      </c>
      <c r="BE442" s="227">
        <f>IF(N442="základní",J442,0)</f>
        <v>0</v>
      </c>
      <c r="BF442" s="227">
        <f>IF(N442="snížená",J442,0)</f>
        <v>0</v>
      </c>
      <c r="BG442" s="227">
        <f>IF(N442="zákl. přenesená",J442,0)</f>
        <v>0</v>
      </c>
      <c r="BH442" s="227">
        <f>IF(N442="sníž. přenesená",J442,0)</f>
        <v>0</v>
      </c>
      <c r="BI442" s="227">
        <f>IF(N442="nulová",J442,0)</f>
        <v>0</v>
      </c>
      <c r="BJ442" s="18" t="s">
        <v>79</v>
      </c>
      <c r="BK442" s="227">
        <f>ROUND(I442*H442,2)</f>
        <v>0</v>
      </c>
      <c r="BL442" s="18" t="s">
        <v>231</v>
      </c>
      <c r="BM442" s="226" t="s">
        <v>1265</v>
      </c>
    </row>
    <row r="443" s="2" customFormat="1">
      <c r="A443" s="39"/>
      <c r="B443" s="40"/>
      <c r="C443" s="41"/>
      <c r="D443" s="228" t="s">
        <v>348</v>
      </c>
      <c r="E443" s="41"/>
      <c r="F443" s="229" t="s">
        <v>825</v>
      </c>
      <c r="G443" s="41"/>
      <c r="H443" s="41"/>
      <c r="I443" s="230"/>
      <c r="J443" s="41"/>
      <c r="K443" s="41"/>
      <c r="L443" s="45"/>
      <c r="M443" s="231"/>
      <c r="N443" s="232"/>
      <c r="O443" s="85"/>
      <c r="P443" s="85"/>
      <c r="Q443" s="85"/>
      <c r="R443" s="85"/>
      <c r="S443" s="85"/>
      <c r="T443" s="86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T443" s="18" t="s">
        <v>348</v>
      </c>
      <c r="AU443" s="18" t="s">
        <v>81</v>
      </c>
    </row>
    <row r="444" s="14" customFormat="1">
      <c r="A444" s="14"/>
      <c r="B444" s="244"/>
      <c r="C444" s="245"/>
      <c r="D444" s="235" t="s">
        <v>350</v>
      </c>
      <c r="E444" s="246" t="s">
        <v>19</v>
      </c>
      <c r="F444" s="247" t="s">
        <v>1266</v>
      </c>
      <c r="G444" s="245"/>
      <c r="H444" s="248">
        <v>2528.8049999999998</v>
      </c>
      <c r="I444" s="249"/>
      <c r="J444" s="245"/>
      <c r="K444" s="245"/>
      <c r="L444" s="250"/>
      <c r="M444" s="251"/>
      <c r="N444" s="252"/>
      <c r="O444" s="252"/>
      <c r="P444" s="252"/>
      <c r="Q444" s="252"/>
      <c r="R444" s="252"/>
      <c r="S444" s="252"/>
      <c r="T444" s="253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54" t="s">
        <v>350</v>
      </c>
      <c r="AU444" s="254" t="s">
        <v>81</v>
      </c>
      <c r="AV444" s="14" t="s">
        <v>81</v>
      </c>
      <c r="AW444" s="14" t="s">
        <v>33</v>
      </c>
      <c r="AX444" s="14" t="s">
        <v>79</v>
      </c>
      <c r="AY444" s="254" t="s">
        <v>338</v>
      </c>
    </row>
    <row r="445" s="2" customFormat="1" ht="37.8" customHeight="1">
      <c r="A445" s="39"/>
      <c r="B445" s="40"/>
      <c r="C445" s="215" t="s">
        <v>753</v>
      </c>
      <c r="D445" s="215" t="s">
        <v>342</v>
      </c>
      <c r="E445" s="216" t="s">
        <v>828</v>
      </c>
      <c r="F445" s="217" t="s">
        <v>829</v>
      </c>
      <c r="G445" s="218" t="s">
        <v>489</v>
      </c>
      <c r="H445" s="219">
        <v>26.619</v>
      </c>
      <c r="I445" s="220"/>
      <c r="J445" s="221">
        <f>ROUND(I445*H445,2)</f>
        <v>0</v>
      </c>
      <c r="K445" s="217" t="s">
        <v>346</v>
      </c>
      <c r="L445" s="45"/>
      <c r="M445" s="222" t="s">
        <v>19</v>
      </c>
      <c r="N445" s="223" t="s">
        <v>43</v>
      </c>
      <c r="O445" s="85"/>
      <c r="P445" s="224">
        <f>O445*H445</f>
        <v>0</v>
      </c>
      <c r="Q445" s="224">
        <v>0</v>
      </c>
      <c r="R445" s="224">
        <f>Q445*H445</f>
        <v>0</v>
      </c>
      <c r="S445" s="224">
        <v>0</v>
      </c>
      <c r="T445" s="225">
        <f>S445*H445</f>
        <v>0</v>
      </c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R445" s="226" t="s">
        <v>231</v>
      </c>
      <c r="AT445" s="226" t="s">
        <v>342</v>
      </c>
      <c r="AU445" s="226" t="s">
        <v>81</v>
      </c>
      <c r="AY445" s="18" t="s">
        <v>338</v>
      </c>
      <c r="BE445" s="227">
        <f>IF(N445="základní",J445,0)</f>
        <v>0</v>
      </c>
      <c r="BF445" s="227">
        <f>IF(N445="snížená",J445,0)</f>
        <v>0</v>
      </c>
      <c r="BG445" s="227">
        <f>IF(N445="zákl. přenesená",J445,0)</f>
        <v>0</v>
      </c>
      <c r="BH445" s="227">
        <f>IF(N445="sníž. přenesená",J445,0)</f>
        <v>0</v>
      </c>
      <c r="BI445" s="227">
        <f>IF(N445="nulová",J445,0)</f>
        <v>0</v>
      </c>
      <c r="BJ445" s="18" t="s">
        <v>79</v>
      </c>
      <c r="BK445" s="227">
        <f>ROUND(I445*H445,2)</f>
        <v>0</v>
      </c>
      <c r="BL445" s="18" t="s">
        <v>231</v>
      </c>
      <c r="BM445" s="226" t="s">
        <v>1267</v>
      </c>
    </row>
    <row r="446" s="2" customFormat="1">
      <c r="A446" s="39"/>
      <c r="B446" s="40"/>
      <c r="C446" s="41"/>
      <c r="D446" s="228" t="s">
        <v>348</v>
      </c>
      <c r="E446" s="41"/>
      <c r="F446" s="229" t="s">
        <v>831</v>
      </c>
      <c r="G446" s="41"/>
      <c r="H446" s="41"/>
      <c r="I446" s="230"/>
      <c r="J446" s="41"/>
      <c r="K446" s="41"/>
      <c r="L446" s="45"/>
      <c r="M446" s="231"/>
      <c r="N446" s="232"/>
      <c r="O446" s="85"/>
      <c r="P446" s="85"/>
      <c r="Q446" s="85"/>
      <c r="R446" s="85"/>
      <c r="S446" s="85"/>
      <c r="T446" s="86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T446" s="18" t="s">
        <v>348</v>
      </c>
      <c r="AU446" s="18" t="s">
        <v>81</v>
      </c>
    </row>
    <row r="447" s="14" customFormat="1">
      <c r="A447" s="14"/>
      <c r="B447" s="244"/>
      <c r="C447" s="245"/>
      <c r="D447" s="235" t="s">
        <v>350</v>
      </c>
      <c r="E447" s="246" t="s">
        <v>19</v>
      </c>
      <c r="F447" s="247" t="s">
        <v>1268</v>
      </c>
      <c r="G447" s="245"/>
      <c r="H447" s="248">
        <v>26.619</v>
      </c>
      <c r="I447" s="249"/>
      <c r="J447" s="245"/>
      <c r="K447" s="245"/>
      <c r="L447" s="250"/>
      <c r="M447" s="251"/>
      <c r="N447" s="252"/>
      <c r="O447" s="252"/>
      <c r="P447" s="252"/>
      <c r="Q447" s="252"/>
      <c r="R447" s="252"/>
      <c r="S447" s="252"/>
      <c r="T447" s="253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54" t="s">
        <v>350</v>
      </c>
      <c r="AU447" s="254" t="s">
        <v>81</v>
      </c>
      <c r="AV447" s="14" t="s">
        <v>81</v>
      </c>
      <c r="AW447" s="14" t="s">
        <v>33</v>
      </c>
      <c r="AX447" s="14" t="s">
        <v>79</v>
      </c>
      <c r="AY447" s="254" t="s">
        <v>338</v>
      </c>
    </row>
    <row r="448" s="2" customFormat="1" ht="44.25" customHeight="1">
      <c r="A448" s="39"/>
      <c r="B448" s="40"/>
      <c r="C448" s="215" t="s">
        <v>755</v>
      </c>
      <c r="D448" s="215" t="s">
        <v>342</v>
      </c>
      <c r="E448" s="216" t="s">
        <v>834</v>
      </c>
      <c r="F448" s="217" t="s">
        <v>505</v>
      </c>
      <c r="G448" s="218" t="s">
        <v>489</v>
      </c>
      <c r="H448" s="219">
        <v>68.944999999999993</v>
      </c>
      <c r="I448" s="220"/>
      <c r="J448" s="221">
        <f>ROUND(I448*H448,2)</f>
        <v>0</v>
      </c>
      <c r="K448" s="217" t="s">
        <v>346</v>
      </c>
      <c r="L448" s="45"/>
      <c r="M448" s="222" t="s">
        <v>19</v>
      </c>
      <c r="N448" s="223" t="s">
        <v>43</v>
      </c>
      <c r="O448" s="85"/>
      <c r="P448" s="224">
        <f>O448*H448</f>
        <v>0</v>
      </c>
      <c r="Q448" s="224">
        <v>0</v>
      </c>
      <c r="R448" s="224">
        <f>Q448*H448</f>
        <v>0</v>
      </c>
      <c r="S448" s="224">
        <v>0</v>
      </c>
      <c r="T448" s="225">
        <f>S448*H448</f>
        <v>0</v>
      </c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R448" s="226" t="s">
        <v>231</v>
      </c>
      <c r="AT448" s="226" t="s">
        <v>342</v>
      </c>
      <c r="AU448" s="226" t="s">
        <v>81</v>
      </c>
      <c r="AY448" s="18" t="s">
        <v>338</v>
      </c>
      <c r="BE448" s="227">
        <f>IF(N448="základní",J448,0)</f>
        <v>0</v>
      </c>
      <c r="BF448" s="227">
        <f>IF(N448="snížená",J448,0)</f>
        <v>0</v>
      </c>
      <c r="BG448" s="227">
        <f>IF(N448="zákl. přenesená",J448,0)</f>
        <v>0</v>
      </c>
      <c r="BH448" s="227">
        <f>IF(N448="sníž. přenesená",J448,0)</f>
        <v>0</v>
      </c>
      <c r="BI448" s="227">
        <f>IF(N448="nulová",J448,0)</f>
        <v>0</v>
      </c>
      <c r="BJ448" s="18" t="s">
        <v>79</v>
      </c>
      <c r="BK448" s="227">
        <f>ROUND(I448*H448,2)</f>
        <v>0</v>
      </c>
      <c r="BL448" s="18" t="s">
        <v>231</v>
      </c>
      <c r="BM448" s="226" t="s">
        <v>1269</v>
      </c>
    </row>
    <row r="449" s="2" customFormat="1">
      <c r="A449" s="39"/>
      <c r="B449" s="40"/>
      <c r="C449" s="41"/>
      <c r="D449" s="228" t="s">
        <v>348</v>
      </c>
      <c r="E449" s="41"/>
      <c r="F449" s="229" t="s">
        <v>836</v>
      </c>
      <c r="G449" s="41"/>
      <c r="H449" s="41"/>
      <c r="I449" s="230"/>
      <c r="J449" s="41"/>
      <c r="K449" s="41"/>
      <c r="L449" s="45"/>
      <c r="M449" s="231"/>
      <c r="N449" s="232"/>
      <c r="O449" s="85"/>
      <c r="P449" s="85"/>
      <c r="Q449" s="85"/>
      <c r="R449" s="85"/>
      <c r="S449" s="85"/>
      <c r="T449" s="86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T449" s="18" t="s">
        <v>348</v>
      </c>
      <c r="AU449" s="18" t="s">
        <v>81</v>
      </c>
    </row>
    <row r="450" s="2" customFormat="1" ht="44.25" customHeight="1">
      <c r="A450" s="39"/>
      <c r="B450" s="40"/>
      <c r="C450" s="215" t="s">
        <v>759</v>
      </c>
      <c r="D450" s="215" t="s">
        <v>342</v>
      </c>
      <c r="E450" s="216" t="s">
        <v>838</v>
      </c>
      <c r="F450" s="217" t="s">
        <v>839</v>
      </c>
      <c r="G450" s="218" t="s">
        <v>489</v>
      </c>
      <c r="H450" s="219">
        <v>64.150000000000006</v>
      </c>
      <c r="I450" s="220"/>
      <c r="J450" s="221">
        <f>ROUND(I450*H450,2)</f>
        <v>0</v>
      </c>
      <c r="K450" s="217" t="s">
        <v>346</v>
      </c>
      <c r="L450" s="45"/>
      <c r="M450" s="222" t="s">
        <v>19</v>
      </c>
      <c r="N450" s="223" t="s">
        <v>43</v>
      </c>
      <c r="O450" s="85"/>
      <c r="P450" s="224">
        <f>O450*H450</f>
        <v>0</v>
      </c>
      <c r="Q450" s="224">
        <v>0</v>
      </c>
      <c r="R450" s="224">
        <f>Q450*H450</f>
        <v>0</v>
      </c>
      <c r="S450" s="224">
        <v>0</v>
      </c>
      <c r="T450" s="225">
        <f>S450*H450</f>
        <v>0</v>
      </c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R450" s="226" t="s">
        <v>231</v>
      </c>
      <c r="AT450" s="226" t="s">
        <v>342</v>
      </c>
      <c r="AU450" s="226" t="s">
        <v>81</v>
      </c>
      <c r="AY450" s="18" t="s">
        <v>338</v>
      </c>
      <c r="BE450" s="227">
        <f>IF(N450="základní",J450,0)</f>
        <v>0</v>
      </c>
      <c r="BF450" s="227">
        <f>IF(N450="snížená",J450,0)</f>
        <v>0</v>
      </c>
      <c r="BG450" s="227">
        <f>IF(N450="zákl. přenesená",J450,0)</f>
        <v>0</v>
      </c>
      <c r="BH450" s="227">
        <f>IF(N450="sníž. přenesená",J450,0)</f>
        <v>0</v>
      </c>
      <c r="BI450" s="227">
        <f>IF(N450="nulová",J450,0)</f>
        <v>0</v>
      </c>
      <c r="BJ450" s="18" t="s">
        <v>79</v>
      </c>
      <c r="BK450" s="227">
        <f>ROUND(I450*H450,2)</f>
        <v>0</v>
      </c>
      <c r="BL450" s="18" t="s">
        <v>231</v>
      </c>
      <c r="BM450" s="226" t="s">
        <v>1270</v>
      </c>
    </row>
    <row r="451" s="2" customFormat="1">
      <c r="A451" s="39"/>
      <c r="B451" s="40"/>
      <c r="C451" s="41"/>
      <c r="D451" s="228" t="s">
        <v>348</v>
      </c>
      <c r="E451" s="41"/>
      <c r="F451" s="229" t="s">
        <v>841</v>
      </c>
      <c r="G451" s="41"/>
      <c r="H451" s="41"/>
      <c r="I451" s="230"/>
      <c r="J451" s="41"/>
      <c r="K451" s="41"/>
      <c r="L451" s="45"/>
      <c r="M451" s="231"/>
      <c r="N451" s="232"/>
      <c r="O451" s="85"/>
      <c r="P451" s="85"/>
      <c r="Q451" s="85"/>
      <c r="R451" s="85"/>
      <c r="S451" s="85"/>
      <c r="T451" s="86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T451" s="18" t="s">
        <v>348</v>
      </c>
      <c r="AU451" s="18" t="s">
        <v>81</v>
      </c>
    </row>
    <row r="452" s="12" customFormat="1" ht="22.8" customHeight="1">
      <c r="A452" s="12"/>
      <c r="B452" s="199"/>
      <c r="C452" s="200"/>
      <c r="D452" s="201" t="s">
        <v>71</v>
      </c>
      <c r="E452" s="213" t="s">
        <v>842</v>
      </c>
      <c r="F452" s="213" t="s">
        <v>843</v>
      </c>
      <c r="G452" s="200"/>
      <c r="H452" s="200"/>
      <c r="I452" s="203"/>
      <c r="J452" s="214">
        <f>BK452</f>
        <v>0</v>
      </c>
      <c r="K452" s="200"/>
      <c r="L452" s="205"/>
      <c r="M452" s="206"/>
      <c r="N452" s="207"/>
      <c r="O452" s="207"/>
      <c r="P452" s="208">
        <f>SUM(P453:P454)</f>
        <v>0</v>
      </c>
      <c r="Q452" s="207"/>
      <c r="R452" s="208">
        <f>SUM(R453:R454)</f>
        <v>0</v>
      </c>
      <c r="S452" s="207"/>
      <c r="T452" s="209">
        <f>SUM(T453:T454)</f>
        <v>0</v>
      </c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R452" s="210" t="s">
        <v>79</v>
      </c>
      <c r="AT452" s="211" t="s">
        <v>71</v>
      </c>
      <c r="AU452" s="211" t="s">
        <v>79</v>
      </c>
      <c r="AY452" s="210" t="s">
        <v>338</v>
      </c>
      <c r="BK452" s="212">
        <f>SUM(BK453:BK454)</f>
        <v>0</v>
      </c>
    </row>
    <row r="453" s="2" customFormat="1" ht="49.05" customHeight="1">
      <c r="A453" s="39"/>
      <c r="B453" s="40"/>
      <c r="C453" s="215" t="s">
        <v>764</v>
      </c>
      <c r="D453" s="215" t="s">
        <v>342</v>
      </c>
      <c r="E453" s="216" t="s">
        <v>845</v>
      </c>
      <c r="F453" s="217" t="s">
        <v>846</v>
      </c>
      <c r="G453" s="218" t="s">
        <v>489</v>
      </c>
      <c r="H453" s="219">
        <v>137.87299999999999</v>
      </c>
      <c r="I453" s="220"/>
      <c r="J453" s="221">
        <f>ROUND(I453*H453,2)</f>
        <v>0</v>
      </c>
      <c r="K453" s="217" t="s">
        <v>346</v>
      </c>
      <c r="L453" s="45"/>
      <c r="M453" s="222" t="s">
        <v>19</v>
      </c>
      <c r="N453" s="223" t="s">
        <v>43</v>
      </c>
      <c r="O453" s="85"/>
      <c r="P453" s="224">
        <f>O453*H453</f>
        <v>0</v>
      </c>
      <c r="Q453" s="224">
        <v>0</v>
      </c>
      <c r="R453" s="224">
        <f>Q453*H453</f>
        <v>0</v>
      </c>
      <c r="S453" s="224">
        <v>0</v>
      </c>
      <c r="T453" s="225">
        <f>S453*H453</f>
        <v>0</v>
      </c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R453" s="226" t="s">
        <v>231</v>
      </c>
      <c r="AT453" s="226" t="s">
        <v>342</v>
      </c>
      <c r="AU453" s="226" t="s">
        <v>81</v>
      </c>
      <c r="AY453" s="18" t="s">
        <v>338</v>
      </c>
      <c r="BE453" s="227">
        <f>IF(N453="základní",J453,0)</f>
        <v>0</v>
      </c>
      <c r="BF453" s="227">
        <f>IF(N453="snížená",J453,0)</f>
        <v>0</v>
      </c>
      <c r="BG453" s="227">
        <f>IF(N453="zákl. přenesená",J453,0)</f>
        <v>0</v>
      </c>
      <c r="BH453" s="227">
        <f>IF(N453="sníž. přenesená",J453,0)</f>
        <v>0</v>
      </c>
      <c r="BI453" s="227">
        <f>IF(N453="nulová",J453,0)</f>
        <v>0</v>
      </c>
      <c r="BJ453" s="18" t="s">
        <v>79</v>
      </c>
      <c r="BK453" s="227">
        <f>ROUND(I453*H453,2)</f>
        <v>0</v>
      </c>
      <c r="BL453" s="18" t="s">
        <v>231</v>
      </c>
      <c r="BM453" s="226" t="s">
        <v>1271</v>
      </c>
    </row>
    <row r="454" s="2" customFormat="1">
      <c r="A454" s="39"/>
      <c r="B454" s="40"/>
      <c r="C454" s="41"/>
      <c r="D454" s="228" t="s">
        <v>348</v>
      </c>
      <c r="E454" s="41"/>
      <c r="F454" s="229" t="s">
        <v>848</v>
      </c>
      <c r="G454" s="41"/>
      <c r="H454" s="41"/>
      <c r="I454" s="230"/>
      <c r="J454" s="41"/>
      <c r="K454" s="41"/>
      <c r="L454" s="45"/>
      <c r="M454" s="288"/>
      <c r="N454" s="289"/>
      <c r="O454" s="290"/>
      <c r="P454" s="290"/>
      <c r="Q454" s="290"/>
      <c r="R454" s="290"/>
      <c r="S454" s="290"/>
      <c r="T454" s="291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T454" s="18" t="s">
        <v>348</v>
      </c>
      <c r="AU454" s="18" t="s">
        <v>81</v>
      </c>
    </row>
    <row r="455" s="2" customFormat="1" ht="6.96" customHeight="1">
      <c r="A455" s="39"/>
      <c r="B455" s="60"/>
      <c r="C455" s="61"/>
      <c r="D455" s="61"/>
      <c r="E455" s="61"/>
      <c r="F455" s="61"/>
      <c r="G455" s="61"/>
      <c r="H455" s="61"/>
      <c r="I455" s="61"/>
      <c r="J455" s="61"/>
      <c r="K455" s="61"/>
      <c r="L455" s="45"/>
      <c r="M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</row>
  </sheetData>
  <sheetProtection sheet="1" autoFilter="0" formatColumns="0" formatRows="0" objects="1" scenarios="1" spinCount="100000" saltValue="ozkjEfylYzT9p8B3vRRImUevGaknrxWCakdR7W8yibzl4kKR3c7kphQ7Jyz7EgS84inWV+e1hw/f+Zppr/zM9Q==" hashValue="QEwZstmncVwmF36JoA8UY//5WbPDiVe8rjhb1z3Jn/+xsWy8HM7RM+g4a9VKpATtPUVrcZy1nsFyjAuAkMAing==" algorithmName="SHA-512" password="CC35"/>
  <autoFilter ref="C103:K454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2:H92"/>
    <mergeCell ref="E94:H94"/>
    <mergeCell ref="E96:H96"/>
    <mergeCell ref="L2:V2"/>
  </mergeCells>
  <hyperlinks>
    <hyperlink ref="F109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7"/>
    <hyperlink ref="F142" r:id="rId5" display="https://podminky.urs.cz/item/CS_URS_2025_02/121151105"/>
    <hyperlink ref="F153" r:id="rId6" display="https://podminky.urs.cz/item/CS_URS_2025_02/122251403"/>
    <hyperlink ref="F157" r:id="rId7" display="https://podminky.urs.cz/item/CS_URS_2025_02/131213131"/>
    <hyperlink ref="F165" r:id="rId8" display="https://podminky.urs.cz/item/CS_URS_2025_02/132254206"/>
    <hyperlink ref="F183" r:id="rId9" display="https://podminky.urs.cz/item/CS_URS_2025_02/151101102"/>
    <hyperlink ref="F187" r:id="rId10" display="https://podminky.urs.cz/item/CS_URS_2025_02/151101112"/>
    <hyperlink ref="F190" r:id="rId11" display="https://podminky.urs.cz/item/CS_URS_2025_02/151501501"/>
    <hyperlink ref="F195" r:id="rId12" display="https://podminky.urs.cz/item/CS_URS_2025_02/162551108"/>
    <hyperlink ref="F200" r:id="rId13" display="https://podminky.urs.cz/item/CS_URS_2025_02/162751117"/>
    <hyperlink ref="F208" r:id="rId14" display="https://podminky.urs.cz/item/CS_URS_2025_02/162751119"/>
    <hyperlink ref="F214" r:id="rId15" display="https://podminky.urs.cz/item/CS_URS_2025_02/171251101"/>
    <hyperlink ref="F217" r:id="rId16" display="https://podminky.urs.cz/item/CS_URS_2025_02/171251109"/>
    <hyperlink ref="F223" r:id="rId17" display="https://podminky.urs.cz/item/CS_URS_2025_02/174111101"/>
    <hyperlink ref="F226" r:id="rId18" display="https://podminky.urs.cz/item/CS_URS_2025_02/174151101"/>
    <hyperlink ref="F231" r:id="rId19" display="https://podminky.urs.cz/item/CS_URS_2025_02/175151101"/>
    <hyperlink ref="F251" r:id="rId20" display="https://podminky.urs.cz/item/CS_URS_2025_02/171201231"/>
    <hyperlink ref="F257" r:id="rId21" display="https://podminky.urs.cz/item/CS_URS_2025_02/181152302"/>
    <hyperlink ref="F262" r:id="rId22" display="https://podminky.urs.cz/item/CS_URS_2025_02/181351005"/>
    <hyperlink ref="F265" r:id="rId23" display="https://podminky.urs.cz/item/CS_URS_2025_02/181411131"/>
    <hyperlink ref="F271" r:id="rId24" display="https://podminky.urs.cz/item/CS_URS_2025_02/184813511"/>
    <hyperlink ref="F277" r:id="rId25" display="https://podminky.urs.cz/item/CS_URS_2025_02/185803111"/>
    <hyperlink ref="F280" r:id="rId26" display="https://podminky.urs.cz/item/CS_URS_2025_02/185804312"/>
    <hyperlink ref="F284" r:id="rId27" display="https://podminky.urs.cz/item/CS_URS_2025_02/185851121"/>
    <hyperlink ref="F288" r:id="rId28" display="https://podminky.urs.cz/item/CS_URS_2025_02/185851129"/>
    <hyperlink ref="F294" r:id="rId29" display="https://podminky.urs.cz/item/CS_URS_2025_02/212750101"/>
    <hyperlink ref="F298" r:id="rId30" display="https://podminky.urs.cz/item/CS_URS_2025_02/212972112"/>
    <hyperlink ref="F303" r:id="rId31" display="https://podminky.urs.cz/item/CS_URS_2025_02/452112112"/>
    <hyperlink ref="F314" r:id="rId32" display="https://podminky.urs.cz/item/CS_URS_2025_02/564871016"/>
    <hyperlink ref="F317" r:id="rId33" display="https://podminky.urs.cz/item/CS_URS_2025_02/573111112"/>
    <hyperlink ref="F320" r:id="rId34" display="https://podminky.urs.cz/item/CS_URS_2025_02/565165102"/>
    <hyperlink ref="F325" r:id="rId35" display="https://podminky.urs.cz/item/CS_URS_2025_02/573211109"/>
    <hyperlink ref="F328" r:id="rId36" display="https://podminky.urs.cz/item/CS_URS_2025_02/577155012"/>
    <hyperlink ref="F331" r:id="rId37" display="https://podminky.urs.cz/item/CS_URS_2025_02/573211107"/>
    <hyperlink ref="F334" r:id="rId38" display="https://podminky.urs.cz/item/CS_URS_2025_02/577134011"/>
    <hyperlink ref="F339" r:id="rId39" display="https://podminky.urs.cz/item/CS_URS_2025_02/871370420"/>
    <hyperlink ref="F351" r:id="rId40" display="https://podminky.urs.cz/item/CS_URS_2025_02/892381111"/>
    <hyperlink ref="F354" r:id="rId41" display="https://podminky.urs.cz/item/CS_URS_2025_02/894410101"/>
    <hyperlink ref="F383" r:id="rId42" display="https://podminky.urs.cz/item/CS_URS_2025_02/894410211"/>
    <hyperlink ref="F400" r:id="rId43" display="https://podminky.urs.cz/item/CS_URS_2025_02/894410232"/>
    <hyperlink ref="F407" r:id="rId44" display="https://podminky.urs.cz/item/CS_URS_2025_02/899104112"/>
    <hyperlink ref="F414" r:id="rId45" display="https://podminky.urs.cz/item/CS_URS_2025_02/899623151"/>
    <hyperlink ref="F418" r:id="rId46" display="https://podminky.urs.cz/item/CS_URS_2025_02/899722113"/>
    <hyperlink ref="F425" r:id="rId47" display="https://podminky.urs.cz/item/CS_URS_2025_02/919112233"/>
    <hyperlink ref="F430" r:id="rId48" display="https://podminky.urs.cz/item/CS_URS_2025_02/919122132"/>
    <hyperlink ref="F433" r:id="rId49" display="https://podminky.urs.cz/item/CS_URS_2025_02/919735111"/>
    <hyperlink ref="F436" r:id="rId50" display="https://podminky.urs.cz/item/CS_URS_2025_02/919735112"/>
    <hyperlink ref="F440" r:id="rId51" display="https://podminky.urs.cz/item/CS_URS_2025_02/997013501"/>
    <hyperlink ref="F443" r:id="rId52" display="https://podminky.urs.cz/item/CS_URS_2025_02/997013509"/>
    <hyperlink ref="F446" r:id="rId53" display="https://podminky.urs.cz/item/CS_URS_2025_02/997013511"/>
    <hyperlink ref="F449" r:id="rId54" display="https://podminky.urs.cz/item/CS_URS_2025_02/997013873"/>
    <hyperlink ref="F451" r:id="rId55" display="https://podminky.urs.cz/item/CS_URS_2025_02/997013875"/>
    <hyperlink ref="F454" r:id="rId56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7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113</v>
      </c>
      <c r="AZ2" s="139" t="s">
        <v>300</v>
      </c>
      <c r="BA2" s="139" t="s">
        <v>19</v>
      </c>
      <c r="BB2" s="139" t="s">
        <v>19</v>
      </c>
      <c r="BC2" s="139" t="s">
        <v>897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942</v>
      </c>
      <c r="BA3" s="139" t="s">
        <v>19</v>
      </c>
      <c r="BB3" s="139" t="s">
        <v>19</v>
      </c>
      <c r="BC3" s="139" t="s">
        <v>943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256</v>
      </c>
      <c r="BA4" s="139" t="s">
        <v>19</v>
      </c>
      <c r="BB4" s="139" t="s">
        <v>19</v>
      </c>
      <c r="BC4" s="139" t="s">
        <v>72</v>
      </c>
      <c r="BD4" s="139" t="s">
        <v>81</v>
      </c>
    </row>
    <row r="5" hidden="1" s="1" customFormat="1" ht="6.96" customHeight="1">
      <c r="B5" s="21"/>
      <c r="L5" s="21"/>
      <c r="AZ5" s="139" t="s">
        <v>258</v>
      </c>
      <c r="BA5" s="139" t="s">
        <v>19</v>
      </c>
      <c r="BB5" s="139" t="s">
        <v>19</v>
      </c>
      <c r="BC5" s="139" t="s">
        <v>72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1272</v>
      </c>
      <c r="BA6" s="139" t="s">
        <v>19</v>
      </c>
      <c r="BB6" s="139" t="s">
        <v>19</v>
      </c>
      <c r="BC6" s="139" t="s">
        <v>79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1273</v>
      </c>
      <c r="BA7" s="139" t="s">
        <v>19</v>
      </c>
      <c r="BB7" s="139" t="s">
        <v>19</v>
      </c>
      <c r="BC7" s="139" t="s">
        <v>1274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263</v>
      </c>
      <c r="BA8" s="139" t="s">
        <v>19</v>
      </c>
      <c r="BB8" s="139" t="s">
        <v>19</v>
      </c>
      <c r="BC8" s="139" t="s">
        <v>955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265</v>
      </c>
      <c r="BA9" s="139" t="s">
        <v>19</v>
      </c>
      <c r="BB9" s="139" t="s">
        <v>19</v>
      </c>
      <c r="BC9" s="139" t="s">
        <v>264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266</v>
      </c>
      <c r="BA10" s="139" t="s">
        <v>19</v>
      </c>
      <c r="BB10" s="139" t="s">
        <v>19</v>
      </c>
      <c r="BC10" s="139" t="s">
        <v>264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1275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267</v>
      </c>
      <c r="BA11" s="139" t="s">
        <v>19</v>
      </c>
      <c r="BB11" s="139" t="s">
        <v>19</v>
      </c>
      <c r="BC11" s="139" t="s">
        <v>944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269</v>
      </c>
      <c r="BA12" s="139" t="s">
        <v>19</v>
      </c>
      <c r="BB12" s="139" t="s">
        <v>19</v>
      </c>
      <c r="BC12" s="139" t="s">
        <v>79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270</v>
      </c>
      <c r="BA13" s="139" t="s">
        <v>19</v>
      </c>
      <c r="BB13" s="139" t="s">
        <v>19</v>
      </c>
      <c r="BC13" s="139" t="s">
        <v>1276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1277</v>
      </c>
      <c r="BA14" s="139" t="s">
        <v>19</v>
      </c>
      <c r="BB14" s="139" t="s">
        <v>19</v>
      </c>
      <c r="BC14" s="139" t="s">
        <v>273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274</v>
      </c>
      <c r="BA15" s="139" t="s">
        <v>19</v>
      </c>
      <c r="BB15" s="139" t="s">
        <v>19</v>
      </c>
      <c r="BC15" s="139" t="s">
        <v>79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275</v>
      </c>
      <c r="BA16" s="139" t="s">
        <v>19</v>
      </c>
      <c r="BB16" s="139" t="s">
        <v>19</v>
      </c>
      <c r="BC16" s="139" t="s">
        <v>1278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277</v>
      </c>
      <c r="BA17" s="139" t="s">
        <v>19</v>
      </c>
      <c r="BB17" s="139" t="s">
        <v>19</v>
      </c>
      <c r="BC17" s="139" t="s">
        <v>264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1279</v>
      </c>
      <c r="BA18" s="139" t="s">
        <v>19</v>
      </c>
      <c r="BB18" s="139" t="s">
        <v>19</v>
      </c>
      <c r="BC18" s="139" t="s">
        <v>279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1280</v>
      </c>
      <c r="BA19" s="139" t="s">
        <v>19</v>
      </c>
      <c r="BB19" s="139" t="s">
        <v>19</v>
      </c>
      <c r="BC19" s="139" t="s">
        <v>279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1281</v>
      </c>
      <c r="BA20" s="139" t="s">
        <v>19</v>
      </c>
      <c r="BB20" s="139" t="s">
        <v>19</v>
      </c>
      <c r="BC20" s="139" t="s">
        <v>1282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1283</v>
      </c>
      <c r="BA21" s="139" t="s">
        <v>19</v>
      </c>
      <c r="BB21" s="139" t="s">
        <v>19</v>
      </c>
      <c r="BC21" s="139" t="s">
        <v>1284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1285</v>
      </c>
      <c r="BA22" s="139" t="s">
        <v>19</v>
      </c>
      <c r="BB22" s="139" t="s">
        <v>19</v>
      </c>
      <c r="BC22" s="139" t="s">
        <v>1286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1287</v>
      </c>
      <c r="BA23" s="139" t="s">
        <v>19</v>
      </c>
      <c r="BB23" s="139" t="s">
        <v>19</v>
      </c>
      <c r="BC23" s="139" t="s">
        <v>1288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1289</v>
      </c>
      <c r="BA24" s="139" t="s">
        <v>19</v>
      </c>
      <c r="BB24" s="139" t="s">
        <v>19</v>
      </c>
      <c r="BC24" s="139" t="s">
        <v>72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1290</v>
      </c>
      <c r="BA25" s="139" t="s">
        <v>19</v>
      </c>
      <c r="BB25" s="139" t="s">
        <v>19</v>
      </c>
      <c r="BC25" s="139" t="s">
        <v>72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286</v>
      </c>
      <c r="BA26" s="139" t="s">
        <v>19</v>
      </c>
      <c r="BB26" s="139" t="s">
        <v>19</v>
      </c>
      <c r="BC26" s="139" t="s">
        <v>1291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287</v>
      </c>
      <c r="BA27" s="139" t="s">
        <v>19</v>
      </c>
      <c r="BB27" s="139" t="s">
        <v>19</v>
      </c>
      <c r="BC27" s="139" t="s">
        <v>1292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289</v>
      </c>
      <c r="BA28" s="139" t="s">
        <v>19</v>
      </c>
      <c r="BB28" s="139" t="s">
        <v>19</v>
      </c>
      <c r="BC28" s="139" t="s">
        <v>301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291</v>
      </c>
      <c r="BA29" s="153" t="s">
        <v>19</v>
      </c>
      <c r="BB29" s="153" t="s">
        <v>19</v>
      </c>
      <c r="BC29" s="153" t="s">
        <v>1293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294</v>
      </c>
      <c r="BA30" s="139" t="s">
        <v>19</v>
      </c>
      <c r="BB30" s="139" t="s">
        <v>19</v>
      </c>
      <c r="BC30" s="139" t="s">
        <v>1294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296</v>
      </c>
      <c r="BA31" s="139" t="s">
        <v>19</v>
      </c>
      <c r="BB31" s="139" t="s">
        <v>19</v>
      </c>
      <c r="BC31" s="139" t="s">
        <v>1295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ROUND(J104,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298</v>
      </c>
      <c r="BA32" s="139" t="s">
        <v>19</v>
      </c>
      <c r="BB32" s="139" t="s">
        <v>19</v>
      </c>
      <c r="BC32" s="139" t="s">
        <v>1296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216</v>
      </c>
      <c r="BA33" s="139" t="s">
        <v>19</v>
      </c>
      <c r="BB33" s="139" t="s">
        <v>19</v>
      </c>
      <c r="BC33" s="139" t="s">
        <v>1297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218</v>
      </c>
      <c r="BA34" s="139" t="s">
        <v>19</v>
      </c>
      <c r="BB34" s="139" t="s">
        <v>19</v>
      </c>
      <c r="BC34" s="139" t="s">
        <v>1298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ROUND((SUM(BE104:BE528)),  2)</f>
        <v>0</v>
      </c>
      <c r="G35" s="39"/>
      <c r="H35" s="39"/>
      <c r="I35" s="160">
        <v>0.20999999999999999</v>
      </c>
      <c r="J35" s="159">
        <f>ROUND(((SUM(BE104:BE528))*I35),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221</v>
      </c>
      <c r="BA35" s="139" t="s">
        <v>19</v>
      </c>
      <c r="BB35" s="139" t="s">
        <v>19</v>
      </c>
      <c r="BC35" s="139" t="s">
        <v>1299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ROUND((SUM(BF104:BF528)),  2)</f>
        <v>0</v>
      </c>
      <c r="G36" s="39"/>
      <c r="H36" s="39"/>
      <c r="I36" s="160">
        <v>0.12</v>
      </c>
      <c r="J36" s="159">
        <f>ROUND(((SUM(BF104:BF528))*I36),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223</v>
      </c>
      <c r="BA36" s="139" t="s">
        <v>19</v>
      </c>
      <c r="BB36" s="139" t="s">
        <v>19</v>
      </c>
      <c r="BC36" s="139" t="s">
        <v>1300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ROUND((SUM(BG104:BG528)),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225</v>
      </c>
      <c r="BA37" s="139" t="s">
        <v>19</v>
      </c>
      <c r="BB37" s="139" t="s">
        <v>19</v>
      </c>
      <c r="BC37" s="139" t="s">
        <v>1301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ROUND((SUM(BH104:BH528)),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227</v>
      </c>
      <c r="BA38" s="139" t="s">
        <v>19</v>
      </c>
      <c r="BB38" s="139" t="s">
        <v>19</v>
      </c>
      <c r="BC38" s="139" t="s">
        <v>1302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ROUND((SUM(BI104:BI528)),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230</v>
      </c>
      <c r="BA39" s="139" t="s">
        <v>19</v>
      </c>
      <c r="BB39" s="139" t="s">
        <v>19</v>
      </c>
      <c r="BC39" s="139" t="s">
        <v>241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233</v>
      </c>
      <c r="BA40" s="139" t="s">
        <v>19</v>
      </c>
      <c r="BB40" s="139" t="s">
        <v>19</v>
      </c>
      <c r="BC40" s="139" t="s">
        <v>236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235</v>
      </c>
      <c r="BA41" s="139" t="s">
        <v>19</v>
      </c>
      <c r="BB41" s="139" t="s">
        <v>19</v>
      </c>
      <c r="BC41" s="139" t="s">
        <v>79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238</v>
      </c>
      <c r="BA42" s="139" t="s">
        <v>19</v>
      </c>
      <c r="BB42" s="139" t="s">
        <v>19</v>
      </c>
      <c r="BC42" s="139" t="s">
        <v>72</v>
      </c>
      <c r="BD42" s="139" t="s">
        <v>81</v>
      </c>
    </row>
    <row r="43" hidden="1">
      <c r="AZ43" s="139" t="s">
        <v>240</v>
      </c>
      <c r="BA43" s="139" t="s">
        <v>19</v>
      </c>
      <c r="BB43" s="139" t="s">
        <v>19</v>
      </c>
      <c r="BC43" s="139" t="s">
        <v>81</v>
      </c>
      <c r="BD43" s="139" t="s">
        <v>81</v>
      </c>
    </row>
    <row r="44" hidden="1">
      <c r="AZ44" s="139" t="s">
        <v>242</v>
      </c>
      <c r="BA44" s="139" t="s">
        <v>19</v>
      </c>
      <c r="BB44" s="139" t="s">
        <v>19</v>
      </c>
      <c r="BC44" s="139" t="s">
        <v>79</v>
      </c>
      <c r="BD44" s="139" t="s">
        <v>81</v>
      </c>
    </row>
    <row r="45" hidden="1">
      <c r="AZ45" s="139" t="s">
        <v>243</v>
      </c>
      <c r="BA45" s="139" t="s">
        <v>19</v>
      </c>
      <c r="BB45" s="139" t="s">
        <v>19</v>
      </c>
      <c r="BC45" s="139" t="s">
        <v>72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244</v>
      </c>
      <c r="BA46" s="139" t="s">
        <v>19</v>
      </c>
      <c r="BB46" s="139" t="s">
        <v>19</v>
      </c>
      <c r="BC46" s="139" t="s">
        <v>241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245</v>
      </c>
      <c r="BA47" s="139" t="s">
        <v>19</v>
      </c>
      <c r="BB47" s="139" t="s">
        <v>19</v>
      </c>
      <c r="BC47" s="139" t="s">
        <v>460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246</v>
      </c>
      <c r="BA48" s="139" t="s">
        <v>19</v>
      </c>
      <c r="BB48" s="139" t="s">
        <v>19</v>
      </c>
      <c r="BC48" s="139" t="s">
        <v>460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248</v>
      </c>
      <c r="BA49" s="139" t="s">
        <v>19</v>
      </c>
      <c r="BB49" s="139" t="s">
        <v>19</v>
      </c>
      <c r="BC49" s="139" t="s">
        <v>1303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250</v>
      </c>
      <c r="BA50" s="139" t="s">
        <v>19</v>
      </c>
      <c r="BB50" s="139" t="s">
        <v>19</v>
      </c>
      <c r="BC50" s="139" t="s">
        <v>460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251</v>
      </c>
      <c r="BA51" s="139" t="s">
        <v>19</v>
      </c>
      <c r="BB51" s="139" t="s">
        <v>19</v>
      </c>
      <c r="BC51" s="139" t="s">
        <v>454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253</v>
      </c>
      <c r="BA52" s="139" t="s">
        <v>19</v>
      </c>
      <c r="BB52" s="139" t="s">
        <v>19</v>
      </c>
      <c r="BC52" s="139" t="s">
        <v>460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255</v>
      </c>
      <c r="BA53" s="139" t="s">
        <v>19</v>
      </c>
      <c r="BB53" s="139" t="s">
        <v>19</v>
      </c>
      <c r="BC53" s="139" t="s">
        <v>72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SO 01 - A3 - Splašková kanalizace A3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952</v>
      </c>
      <c r="BA54" s="139" t="s">
        <v>19</v>
      </c>
      <c r="BB54" s="139" t="s">
        <v>19</v>
      </c>
      <c r="BC54" s="139" t="s">
        <v>1294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954</v>
      </c>
      <c r="BA55" s="139" t="s">
        <v>19</v>
      </c>
      <c r="BB55" s="139" t="s">
        <v>19</v>
      </c>
      <c r="BC55" s="139" t="s">
        <v>955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1177</v>
      </c>
      <c r="BA56" s="139" t="s">
        <v>19</v>
      </c>
      <c r="BB56" s="139" t="s">
        <v>19</v>
      </c>
      <c r="BC56" s="139" t="s">
        <v>72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Z57" s="139" t="s">
        <v>1178</v>
      </c>
      <c r="BA57" s="139" t="s">
        <v>19</v>
      </c>
      <c r="BB57" s="139" t="s">
        <v>19</v>
      </c>
      <c r="BC57" s="139" t="s">
        <v>72</v>
      </c>
      <c r="BD57" s="139" t="s">
        <v>81</v>
      </c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Z58" s="139" t="s">
        <v>1304</v>
      </c>
      <c r="BA58" s="139" t="s">
        <v>19</v>
      </c>
      <c r="BB58" s="139" t="s">
        <v>19</v>
      </c>
      <c r="BC58" s="139" t="s">
        <v>264</v>
      </c>
      <c r="BD58" s="139" t="s">
        <v>81</v>
      </c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Z59" s="139" t="s">
        <v>1305</v>
      </c>
      <c r="BA59" s="139" t="s">
        <v>19</v>
      </c>
      <c r="BB59" s="139" t="s">
        <v>19</v>
      </c>
      <c r="BC59" s="139" t="s">
        <v>72</v>
      </c>
      <c r="BD59" s="139" t="s">
        <v>81</v>
      </c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Z60" s="139" t="s">
        <v>1306</v>
      </c>
      <c r="BA60" s="139" t="s">
        <v>19</v>
      </c>
      <c r="BB60" s="139" t="s">
        <v>19</v>
      </c>
      <c r="BC60" s="139" t="s">
        <v>1307</v>
      </c>
      <c r="BD60" s="139" t="s">
        <v>81</v>
      </c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Z61" s="139" t="s">
        <v>1308</v>
      </c>
      <c r="BA61" s="139" t="s">
        <v>19</v>
      </c>
      <c r="BB61" s="139" t="s">
        <v>19</v>
      </c>
      <c r="BC61" s="139" t="s">
        <v>72</v>
      </c>
      <c r="BD61" s="139" t="s">
        <v>81</v>
      </c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Z62" s="139" t="s">
        <v>1309</v>
      </c>
      <c r="BA62" s="139" t="s">
        <v>19</v>
      </c>
      <c r="BB62" s="139" t="s">
        <v>19</v>
      </c>
      <c r="BC62" s="139" t="s">
        <v>1307</v>
      </c>
      <c r="BD62" s="139" t="s">
        <v>81</v>
      </c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J104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  <c r="AZ63" s="139" t="s">
        <v>1310</v>
      </c>
      <c r="BA63" s="139" t="s">
        <v>19</v>
      </c>
      <c r="BB63" s="139" t="s">
        <v>19</v>
      </c>
      <c r="BC63" s="139" t="s">
        <v>1311</v>
      </c>
      <c r="BD63" s="139" t="s">
        <v>81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J105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Z64" s="292" t="s">
        <v>1312</v>
      </c>
      <c r="BA64" s="292" t="s">
        <v>19</v>
      </c>
      <c r="BB64" s="292" t="s">
        <v>19</v>
      </c>
      <c r="BC64" s="292" t="s">
        <v>955</v>
      </c>
      <c r="BD64" s="292" t="s">
        <v>81</v>
      </c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J106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Z65" s="293" t="s">
        <v>1313</v>
      </c>
      <c r="BA65" s="293" t="s">
        <v>19</v>
      </c>
      <c r="BB65" s="293" t="s">
        <v>19</v>
      </c>
      <c r="BC65" s="293" t="s">
        <v>1314</v>
      </c>
      <c r="BD65" s="293" t="s">
        <v>81</v>
      </c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J107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Z66" s="293" t="s">
        <v>1315</v>
      </c>
      <c r="BA66" s="293" t="s">
        <v>19</v>
      </c>
      <c r="BB66" s="293" t="s">
        <v>19</v>
      </c>
      <c r="BC66" s="293" t="s">
        <v>79</v>
      </c>
      <c r="BD66" s="293" t="s">
        <v>81</v>
      </c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J164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J179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J211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J223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J242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J285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J324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J325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316</v>
      </c>
      <c r="E75" s="185"/>
      <c r="F75" s="185"/>
      <c r="G75" s="185"/>
      <c r="H75" s="185"/>
      <c r="I75" s="185"/>
      <c r="J75" s="186">
        <f>J334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317</v>
      </c>
      <c r="E76" s="185"/>
      <c r="F76" s="185"/>
      <c r="G76" s="185"/>
      <c r="H76" s="185"/>
      <c r="I76" s="185"/>
      <c r="J76" s="186">
        <f>J345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9.92" customHeight="1">
      <c r="A77" s="10"/>
      <c r="B77" s="183"/>
      <c r="C77" s="126"/>
      <c r="D77" s="184" t="s">
        <v>318</v>
      </c>
      <c r="E77" s="185"/>
      <c r="F77" s="185"/>
      <c r="G77" s="185"/>
      <c r="H77" s="185"/>
      <c r="I77" s="185"/>
      <c r="J77" s="186">
        <f>J379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4.88" customHeight="1">
      <c r="A78" s="10"/>
      <c r="B78" s="183"/>
      <c r="C78" s="126"/>
      <c r="D78" s="184" t="s">
        <v>961</v>
      </c>
      <c r="E78" s="185"/>
      <c r="F78" s="185"/>
      <c r="G78" s="185"/>
      <c r="H78" s="185"/>
      <c r="I78" s="185"/>
      <c r="J78" s="186">
        <f>J380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4.88" customHeight="1">
      <c r="A79" s="10"/>
      <c r="B79" s="183"/>
      <c r="C79" s="126"/>
      <c r="D79" s="184" t="s">
        <v>319</v>
      </c>
      <c r="E79" s="185"/>
      <c r="F79" s="185"/>
      <c r="G79" s="185"/>
      <c r="H79" s="185"/>
      <c r="I79" s="185"/>
      <c r="J79" s="186">
        <f>J391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320</v>
      </c>
      <c r="E80" s="185"/>
      <c r="F80" s="185"/>
      <c r="G80" s="185"/>
      <c r="H80" s="185"/>
      <c r="I80" s="185"/>
      <c r="J80" s="186">
        <f>J495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10" customFormat="1" ht="19.92" customHeight="1">
      <c r="A81" s="10"/>
      <c r="B81" s="183"/>
      <c r="C81" s="126"/>
      <c r="D81" s="184" t="s">
        <v>321</v>
      </c>
      <c r="E81" s="185"/>
      <c r="F81" s="185"/>
      <c r="G81" s="185"/>
      <c r="H81" s="185"/>
      <c r="I81" s="185"/>
      <c r="J81" s="186">
        <f>J510</f>
        <v>0</v>
      </c>
      <c r="K81" s="126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hidden="1" s="10" customFormat="1" ht="19.92" customHeight="1">
      <c r="A82" s="10"/>
      <c r="B82" s="183"/>
      <c r="C82" s="126"/>
      <c r="D82" s="184" t="s">
        <v>322</v>
      </c>
      <c r="E82" s="185"/>
      <c r="F82" s="185"/>
      <c r="G82" s="185"/>
      <c r="H82" s="185"/>
      <c r="I82" s="185"/>
      <c r="J82" s="186">
        <f>J526</f>
        <v>0</v>
      </c>
      <c r="K82" s="126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hidden="1" s="2" customFormat="1" ht="21.84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hidden="1" s="2" customFormat="1" ht="6.96" customHeight="1">
      <c r="A84" s="39"/>
      <c r="B84" s="60"/>
      <c r="C84" s="61"/>
      <c r="D84" s="61"/>
      <c r="E84" s="61"/>
      <c r="F84" s="61"/>
      <c r="G84" s="61"/>
      <c r="H84" s="61"/>
      <c r="I84" s="61"/>
      <c r="J84" s="61"/>
      <c r="K84" s="6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hidden="1"/>
    <row r="86" hidden="1"/>
    <row r="87" hidden="1"/>
    <row r="88" s="2" customFormat="1" ht="6.96" customHeight="1">
      <c r="A88" s="39"/>
      <c r="B88" s="62"/>
      <c r="C88" s="63"/>
      <c r="D88" s="63"/>
      <c r="E88" s="63"/>
      <c r="F88" s="63"/>
      <c r="G88" s="63"/>
      <c r="H88" s="63"/>
      <c r="I88" s="63"/>
      <c r="J88" s="63"/>
      <c r="K88" s="63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24.96" customHeight="1">
      <c r="A89" s="39"/>
      <c r="B89" s="40"/>
      <c r="C89" s="24" t="s">
        <v>323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16</v>
      </c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6.5" customHeight="1">
      <c r="A92" s="39"/>
      <c r="B92" s="40"/>
      <c r="C92" s="41"/>
      <c r="D92" s="41"/>
      <c r="E92" s="172" t="str">
        <f>E7</f>
        <v>Odkanalizování obce Rtyně nad Bílinou – etapa 1</v>
      </c>
      <c r="F92" s="33"/>
      <c r="G92" s="33"/>
      <c r="H92" s="33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1" customFormat="1" ht="12" customHeight="1">
      <c r="B93" s="22"/>
      <c r="C93" s="33" t="s">
        <v>229</v>
      </c>
      <c r="D93" s="23"/>
      <c r="E93" s="23"/>
      <c r="F93" s="23"/>
      <c r="G93" s="23"/>
      <c r="H93" s="23"/>
      <c r="I93" s="23"/>
      <c r="J93" s="23"/>
      <c r="K93" s="23"/>
      <c r="L93" s="21"/>
    </row>
    <row r="94" s="2" customFormat="1" ht="16.5" customHeight="1">
      <c r="A94" s="39"/>
      <c r="B94" s="40"/>
      <c r="C94" s="41"/>
      <c r="D94" s="41"/>
      <c r="E94" s="172" t="s">
        <v>232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2" customHeight="1">
      <c r="A95" s="39"/>
      <c r="B95" s="40"/>
      <c r="C95" s="33" t="s">
        <v>234</v>
      </c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6.5" customHeight="1">
      <c r="A96" s="39"/>
      <c r="B96" s="40"/>
      <c r="C96" s="41"/>
      <c r="D96" s="41"/>
      <c r="E96" s="70" t="str">
        <f>E11</f>
        <v>SO 01 - A3 - Splašková kanalizace A3</v>
      </c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2" customHeight="1">
      <c r="A98" s="39"/>
      <c r="B98" s="40"/>
      <c r="C98" s="33" t="s">
        <v>21</v>
      </c>
      <c r="D98" s="41"/>
      <c r="E98" s="41"/>
      <c r="F98" s="28" t="str">
        <f>F14</f>
        <v>Rtyně nad Bílinou</v>
      </c>
      <c r="G98" s="41"/>
      <c r="H98" s="41"/>
      <c r="I98" s="33" t="s">
        <v>23</v>
      </c>
      <c r="J98" s="73" t="str">
        <f>IF(J14="","",J14)</f>
        <v>31. 7. 2025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6.96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5.65" customHeight="1">
      <c r="A100" s="39"/>
      <c r="B100" s="40"/>
      <c r="C100" s="33" t="s">
        <v>25</v>
      </c>
      <c r="D100" s="41"/>
      <c r="E100" s="41"/>
      <c r="F100" s="28" t="str">
        <f>E17</f>
        <v xml:space="preserve">Obec Rtyně nad Bílinou </v>
      </c>
      <c r="G100" s="41"/>
      <c r="H100" s="41"/>
      <c r="I100" s="33" t="s">
        <v>31</v>
      </c>
      <c r="J100" s="37" t="str">
        <f>E23</f>
        <v xml:space="preserve">AQUECON a.s. – kancelář Praha </v>
      </c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5.15" customHeight="1">
      <c r="A101" s="39"/>
      <c r="B101" s="40"/>
      <c r="C101" s="33" t="s">
        <v>29</v>
      </c>
      <c r="D101" s="41"/>
      <c r="E101" s="41"/>
      <c r="F101" s="28" t="str">
        <f>IF(E20="","",E20)</f>
        <v>Vyplň údaj</v>
      </c>
      <c r="G101" s="41"/>
      <c r="H101" s="41"/>
      <c r="I101" s="33" t="s">
        <v>34</v>
      </c>
      <c r="J101" s="37" t="str">
        <f>E26</f>
        <v>QS-B s.r.o.</v>
      </c>
      <c r="K101" s="41"/>
      <c r="L101" s="146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10.32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146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11" customFormat="1" ht="29.28" customHeight="1">
      <c r="A103" s="188"/>
      <c r="B103" s="189"/>
      <c r="C103" s="190" t="s">
        <v>324</v>
      </c>
      <c r="D103" s="191" t="s">
        <v>57</v>
      </c>
      <c r="E103" s="191" t="s">
        <v>53</v>
      </c>
      <c r="F103" s="191" t="s">
        <v>54</v>
      </c>
      <c r="G103" s="191" t="s">
        <v>325</v>
      </c>
      <c r="H103" s="191" t="s">
        <v>326</v>
      </c>
      <c r="I103" s="191" t="s">
        <v>327</v>
      </c>
      <c r="J103" s="191" t="s">
        <v>303</v>
      </c>
      <c r="K103" s="192" t="s">
        <v>328</v>
      </c>
      <c r="L103" s="193"/>
      <c r="M103" s="93" t="s">
        <v>19</v>
      </c>
      <c r="N103" s="94" t="s">
        <v>42</v>
      </c>
      <c r="O103" s="94" t="s">
        <v>329</v>
      </c>
      <c r="P103" s="94" t="s">
        <v>330</v>
      </c>
      <c r="Q103" s="94" t="s">
        <v>331</v>
      </c>
      <c r="R103" s="94" t="s">
        <v>332</v>
      </c>
      <c r="S103" s="94" t="s">
        <v>333</v>
      </c>
      <c r="T103" s="95" t="s">
        <v>334</v>
      </c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</row>
    <row r="104" s="2" customFormat="1" ht="22.8" customHeight="1">
      <c r="A104" s="39"/>
      <c r="B104" s="40"/>
      <c r="C104" s="100" t="s">
        <v>335</v>
      </c>
      <c r="D104" s="41"/>
      <c r="E104" s="41"/>
      <c r="F104" s="41"/>
      <c r="G104" s="41"/>
      <c r="H104" s="41"/>
      <c r="I104" s="41"/>
      <c r="J104" s="194">
        <f>BK104</f>
        <v>0</v>
      </c>
      <c r="K104" s="41"/>
      <c r="L104" s="45"/>
      <c r="M104" s="96"/>
      <c r="N104" s="195"/>
      <c r="O104" s="97"/>
      <c r="P104" s="196">
        <f>P105</f>
        <v>0</v>
      </c>
      <c r="Q104" s="97"/>
      <c r="R104" s="196">
        <f>R105</f>
        <v>1042.1800560000002</v>
      </c>
      <c r="S104" s="97"/>
      <c r="T104" s="197">
        <f>T105</f>
        <v>456.19829700000008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71</v>
      </c>
      <c r="AU104" s="18" t="s">
        <v>304</v>
      </c>
      <c r="BK104" s="198">
        <f>BK105</f>
        <v>0</v>
      </c>
    </row>
    <row r="105" s="12" customFormat="1" ht="25.92" customHeight="1">
      <c r="A105" s="12"/>
      <c r="B105" s="199"/>
      <c r="C105" s="200"/>
      <c r="D105" s="201" t="s">
        <v>71</v>
      </c>
      <c r="E105" s="202" t="s">
        <v>336</v>
      </c>
      <c r="F105" s="202" t="s">
        <v>337</v>
      </c>
      <c r="G105" s="200"/>
      <c r="H105" s="200"/>
      <c r="I105" s="203"/>
      <c r="J105" s="204">
        <f>BK105</f>
        <v>0</v>
      </c>
      <c r="K105" s="200"/>
      <c r="L105" s="205"/>
      <c r="M105" s="206"/>
      <c r="N105" s="207"/>
      <c r="O105" s="207"/>
      <c r="P105" s="208">
        <f>P106+P324+P334+P345+P379+P495+P510+P526</f>
        <v>0</v>
      </c>
      <c r="Q105" s="207"/>
      <c r="R105" s="208">
        <f>R106+R324+R334+R345+R379+R495+R510+R526</f>
        <v>1042.1800560000002</v>
      </c>
      <c r="S105" s="207"/>
      <c r="T105" s="209">
        <f>T106+T324+T334+T345+T379+T495+T510+T526</f>
        <v>456.19829700000008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72</v>
      </c>
      <c r="AY105" s="210" t="s">
        <v>338</v>
      </c>
      <c r="BK105" s="212">
        <f>BK106+BK324+BK334+BK345+BK379+BK495+BK510+BK526</f>
        <v>0</v>
      </c>
    </row>
    <row r="106" s="12" customFormat="1" ht="22.8" customHeight="1">
      <c r="A106" s="12"/>
      <c r="B106" s="199"/>
      <c r="C106" s="200"/>
      <c r="D106" s="201" t="s">
        <v>71</v>
      </c>
      <c r="E106" s="213" t="s">
        <v>79</v>
      </c>
      <c r="F106" s="213" t="s">
        <v>339</v>
      </c>
      <c r="G106" s="200"/>
      <c r="H106" s="200"/>
      <c r="I106" s="203"/>
      <c r="J106" s="214">
        <f>BK106</f>
        <v>0</v>
      </c>
      <c r="K106" s="200"/>
      <c r="L106" s="205"/>
      <c r="M106" s="206"/>
      <c r="N106" s="207"/>
      <c r="O106" s="207"/>
      <c r="P106" s="208">
        <f>P107+P164+P179+P211+P223+P242+P285</f>
        <v>0</v>
      </c>
      <c r="Q106" s="207"/>
      <c r="R106" s="208">
        <f>R107+R164+R179+R211+R223+R242+R285</f>
        <v>899.59130786000003</v>
      </c>
      <c r="S106" s="207"/>
      <c r="T106" s="209">
        <f>T107+T164+T179+T211+T223+T242+T285</f>
        <v>456.19829700000008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0" t="s">
        <v>79</v>
      </c>
      <c r="AT106" s="211" t="s">
        <v>71</v>
      </c>
      <c r="AU106" s="211" t="s">
        <v>79</v>
      </c>
      <c r="AY106" s="210" t="s">
        <v>338</v>
      </c>
      <c r="BK106" s="212">
        <f>BK107+BK164+BK179+BK211+BK223+BK242+BK285</f>
        <v>0</v>
      </c>
    </row>
    <row r="107" s="12" customFormat="1" ht="20.88" customHeight="1">
      <c r="A107" s="12"/>
      <c r="B107" s="199"/>
      <c r="C107" s="200"/>
      <c r="D107" s="201" t="s">
        <v>71</v>
      </c>
      <c r="E107" s="213" t="s">
        <v>340</v>
      </c>
      <c r="F107" s="213" t="s">
        <v>341</v>
      </c>
      <c r="G107" s="200"/>
      <c r="H107" s="200"/>
      <c r="I107" s="203"/>
      <c r="J107" s="214">
        <f>BK107</f>
        <v>0</v>
      </c>
      <c r="K107" s="200"/>
      <c r="L107" s="205"/>
      <c r="M107" s="206"/>
      <c r="N107" s="207"/>
      <c r="O107" s="207"/>
      <c r="P107" s="208">
        <f>SUM(P108:P163)</f>
        <v>0</v>
      </c>
      <c r="Q107" s="207"/>
      <c r="R107" s="208">
        <f>SUM(R108:R163)</f>
        <v>0.02715381</v>
      </c>
      <c r="S107" s="207"/>
      <c r="T107" s="209">
        <f>SUM(T108:T163)</f>
        <v>456.19829700000008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10" t="s">
        <v>79</v>
      </c>
      <c r="AT107" s="211" t="s">
        <v>71</v>
      </c>
      <c r="AU107" s="211" t="s">
        <v>81</v>
      </c>
      <c r="AY107" s="210" t="s">
        <v>338</v>
      </c>
      <c r="BK107" s="212">
        <f>SUM(BK108:BK163)</f>
        <v>0</v>
      </c>
    </row>
    <row r="108" s="2" customFormat="1" ht="66.75" customHeight="1">
      <c r="A108" s="39"/>
      <c r="B108" s="40"/>
      <c r="C108" s="215" t="s">
        <v>79</v>
      </c>
      <c r="D108" s="215" t="s">
        <v>342</v>
      </c>
      <c r="E108" s="216" t="s">
        <v>1316</v>
      </c>
      <c r="F108" s="217" t="s">
        <v>1317</v>
      </c>
      <c r="G108" s="218" t="s">
        <v>345</v>
      </c>
      <c r="H108" s="219">
        <v>29.109999999999999</v>
      </c>
      <c r="I108" s="220"/>
      <c r="J108" s="221">
        <f>ROUND(I108*H108,2)</f>
        <v>0</v>
      </c>
      <c r="K108" s="217" t="s">
        <v>346</v>
      </c>
      <c r="L108" s="45"/>
      <c r="M108" s="222" t="s">
        <v>19</v>
      </c>
      <c r="N108" s="223" t="s">
        <v>43</v>
      </c>
      <c r="O108" s="85"/>
      <c r="P108" s="224">
        <f>O108*H108</f>
        <v>0</v>
      </c>
      <c r="Q108" s="224">
        <v>0</v>
      </c>
      <c r="R108" s="224">
        <f>Q108*H108</f>
        <v>0</v>
      </c>
      <c r="S108" s="224">
        <v>0.26000000000000001</v>
      </c>
      <c r="T108" s="225">
        <f>S108*H108</f>
        <v>7.5686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26" t="s">
        <v>231</v>
      </c>
      <c r="AT108" s="226" t="s">
        <v>342</v>
      </c>
      <c r="AU108" s="226" t="s">
        <v>241</v>
      </c>
      <c r="AY108" s="18" t="s">
        <v>338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8" t="s">
        <v>79</v>
      </c>
      <c r="BK108" s="227">
        <f>ROUND(I108*H108,2)</f>
        <v>0</v>
      </c>
      <c r="BL108" s="18" t="s">
        <v>231</v>
      </c>
      <c r="BM108" s="226" t="s">
        <v>1318</v>
      </c>
    </row>
    <row r="109" s="2" customFormat="1">
      <c r="A109" s="39"/>
      <c r="B109" s="40"/>
      <c r="C109" s="41"/>
      <c r="D109" s="228" t="s">
        <v>348</v>
      </c>
      <c r="E109" s="41"/>
      <c r="F109" s="229" t="s">
        <v>1319</v>
      </c>
      <c r="G109" s="41"/>
      <c r="H109" s="41"/>
      <c r="I109" s="230"/>
      <c r="J109" s="41"/>
      <c r="K109" s="41"/>
      <c r="L109" s="45"/>
      <c r="M109" s="231"/>
      <c r="N109" s="23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348</v>
      </c>
      <c r="AU109" s="18" t="s">
        <v>241</v>
      </c>
    </row>
    <row r="110" s="13" customFormat="1">
      <c r="A110" s="13"/>
      <c r="B110" s="233"/>
      <c r="C110" s="234"/>
      <c r="D110" s="235" t="s">
        <v>350</v>
      </c>
      <c r="E110" s="236" t="s">
        <v>19</v>
      </c>
      <c r="F110" s="237" t="s">
        <v>1320</v>
      </c>
      <c r="G110" s="234"/>
      <c r="H110" s="236" t="s">
        <v>19</v>
      </c>
      <c r="I110" s="238"/>
      <c r="J110" s="234"/>
      <c r="K110" s="234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350</v>
      </c>
      <c r="AU110" s="243" t="s">
        <v>241</v>
      </c>
      <c r="AV110" s="13" t="s">
        <v>79</v>
      </c>
      <c r="AW110" s="13" t="s">
        <v>33</v>
      </c>
      <c r="AX110" s="13" t="s">
        <v>72</v>
      </c>
      <c r="AY110" s="243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1309</v>
      </c>
      <c r="F111" s="247" t="s">
        <v>1321</v>
      </c>
      <c r="G111" s="245"/>
      <c r="H111" s="248">
        <v>0.59999999999999998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5" customFormat="1">
      <c r="A112" s="15"/>
      <c r="B112" s="255"/>
      <c r="C112" s="256"/>
      <c r="D112" s="235" t="s">
        <v>350</v>
      </c>
      <c r="E112" s="257" t="s">
        <v>19</v>
      </c>
      <c r="F112" s="258" t="s">
        <v>353</v>
      </c>
      <c r="G112" s="256"/>
      <c r="H112" s="259">
        <v>0.59999999999999998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350</v>
      </c>
      <c r="AU112" s="265" t="s">
        <v>241</v>
      </c>
      <c r="AV112" s="15" t="s">
        <v>231</v>
      </c>
      <c r="AW112" s="15" t="s">
        <v>33</v>
      </c>
      <c r="AX112" s="15" t="s">
        <v>72</v>
      </c>
      <c r="AY112" s="265" t="s">
        <v>338</v>
      </c>
    </row>
    <row r="113" s="13" customFormat="1">
      <c r="A113" s="13"/>
      <c r="B113" s="233"/>
      <c r="C113" s="234"/>
      <c r="D113" s="235" t="s">
        <v>350</v>
      </c>
      <c r="E113" s="236" t="s">
        <v>19</v>
      </c>
      <c r="F113" s="237" t="s">
        <v>1079</v>
      </c>
      <c r="G113" s="234"/>
      <c r="H113" s="236" t="s">
        <v>19</v>
      </c>
      <c r="I113" s="238"/>
      <c r="J113" s="234"/>
      <c r="K113" s="234"/>
      <c r="L113" s="239"/>
      <c r="M113" s="240"/>
      <c r="N113" s="241"/>
      <c r="O113" s="241"/>
      <c r="P113" s="241"/>
      <c r="Q113" s="241"/>
      <c r="R113" s="241"/>
      <c r="S113" s="241"/>
      <c r="T113" s="242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3" t="s">
        <v>350</v>
      </c>
      <c r="AU113" s="243" t="s">
        <v>241</v>
      </c>
      <c r="AV113" s="13" t="s">
        <v>79</v>
      </c>
      <c r="AW113" s="13" t="s">
        <v>33</v>
      </c>
      <c r="AX113" s="13" t="s">
        <v>72</v>
      </c>
      <c r="AY113" s="243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1310</v>
      </c>
      <c r="F114" s="247" t="s">
        <v>1311</v>
      </c>
      <c r="G114" s="245"/>
      <c r="H114" s="248">
        <v>13.928000000000001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19</v>
      </c>
      <c r="F115" s="258" t="s">
        <v>353</v>
      </c>
      <c r="G115" s="256"/>
      <c r="H115" s="259">
        <v>13.928000000000001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1312</v>
      </c>
      <c r="F117" s="247" t="s">
        <v>1322</v>
      </c>
      <c r="G117" s="245"/>
      <c r="H117" s="248">
        <v>0.25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5" customFormat="1">
      <c r="A118" s="15"/>
      <c r="B118" s="255"/>
      <c r="C118" s="256"/>
      <c r="D118" s="235" t="s">
        <v>350</v>
      </c>
      <c r="E118" s="257" t="s">
        <v>19</v>
      </c>
      <c r="F118" s="258" t="s">
        <v>353</v>
      </c>
      <c r="G118" s="256"/>
      <c r="H118" s="259">
        <v>0.25</v>
      </c>
      <c r="I118" s="260"/>
      <c r="J118" s="256"/>
      <c r="K118" s="256"/>
      <c r="L118" s="261"/>
      <c r="M118" s="262"/>
      <c r="N118" s="263"/>
      <c r="O118" s="263"/>
      <c r="P118" s="263"/>
      <c r="Q118" s="263"/>
      <c r="R118" s="263"/>
      <c r="S118" s="263"/>
      <c r="T118" s="264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5" t="s">
        <v>350</v>
      </c>
      <c r="AU118" s="265" t="s">
        <v>241</v>
      </c>
      <c r="AV118" s="15" t="s">
        <v>231</v>
      </c>
      <c r="AW118" s="15" t="s">
        <v>33</v>
      </c>
      <c r="AX118" s="15" t="s">
        <v>72</v>
      </c>
      <c r="AY118" s="265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19</v>
      </c>
      <c r="F119" s="247" t="s">
        <v>1323</v>
      </c>
      <c r="G119" s="245"/>
      <c r="H119" s="248">
        <v>29.109999999999999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5" customFormat="1">
      <c r="A120" s="15"/>
      <c r="B120" s="255"/>
      <c r="C120" s="256"/>
      <c r="D120" s="235" t="s">
        <v>350</v>
      </c>
      <c r="E120" s="257" t="s">
        <v>1313</v>
      </c>
      <c r="F120" s="258" t="s">
        <v>363</v>
      </c>
      <c r="G120" s="256"/>
      <c r="H120" s="259">
        <v>29.109999999999999</v>
      </c>
      <c r="I120" s="260"/>
      <c r="J120" s="256"/>
      <c r="K120" s="256"/>
      <c r="L120" s="261"/>
      <c r="M120" s="262"/>
      <c r="N120" s="263"/>
      <c r="O120" s="263"/>
      <c r="P120" s="263"/>
      <c r="Q120" s="263"/>
      <c r="R120" s="263"/>
      <c r="S120" s="263"/>
      <c r="T120" s="264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5" t="s">
        <v>350</v>
      </c>
      <c r="AU120" s="265" t="s">
        <v>241</v>
      </c>
      <c r="AV120" s="15" t="s">
        <v>231</v>
      </c>
      <c r="AW120" s="15" t="s">
        <v>33</v>
      </c>
      <c r="AX120" s="15" t="s">
        <v>79</v>
      </c>
      <c r="AY120" s="265" t="s">
        <v>338</v>
      </c>
    </row>
    <row r="121" s="2" customFormat="1" ht="66.75" customHeight="1">
      <c r="A121" s="39"/>
      <c r="B121" s="40"/>
      <c r="C121" s="215" t="s">
        <v>81</v>
      </c>
      <c r="D121" s="215" t="s">
        <v>342</v>
      </c>
      <c r="E121" s="216" t="s">
        <v>1324</v>
      </c>
      <c r="F121" s="217" t="s">
        <v>1325</v>
      </c>
      <c r="G121" s="218" t="s">
        <v>345</v>
      </c>
      <c r="H121" s="219">
        <v>29.109999999999999</v>
      </c>
      <c r="I121" s="220"/>
      <c r="J121" s="221">
        <f>ROUND(I121*H121,2)</f>
        <v>0</v>
      </c>
      <c r="K121" s="217" t="s">
        <v>346</v>
      </c>
      <c r="L121" s="45"/>
      <c r="M121" s="222" t="s">
        <v>19</v>
      </c>
      <c r="N121" s="223" t="s">
        <v>43</v>
      </c>
      <c r="O121" s="85"/>
      <c r="P121" s="224">
        <f>O121*H121</f>
        <v>0</v>
      </c>
      <c r="Q121" s="224">
        <v>0</v>
      </c>
      <c r="R121" s="224">
        <f>Q121*H121</f>
        <v>0</v>
      </c>
      <c r="S121" s="224">
        <v>0.28999999999999998</v>
      </c>
      <c r="T121" s="225">
        <f>S121*H121</f>
        <v>8.4418999999999986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26" t="s">
        <v>231</v>
      </c>
      <c r="AT121" s="226" t="s">
        <v>342</v>
      </c>
      <c r="AU121" s="226" t="s">
        <v>241</v>
      </c>
      <c r="AY121" s="18" t="s">
        <v>338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8" t="s">
        <v>79</v>
      </c>
      <c r="BK121" s="227">
        <f>ROUND(I121*H121,2)</f>
        <v>0</v>
      </c>
      <c r="BL121" s="18" t="s">
        <v>231</v>
      </c>
      <c r="BM121" s="226" t="s">
        <v>1326</v>
      </c>
    </row>
    <row r="122" s="2" customFormat="1">
      <c r="A122" s="39"/>
      <c r="B122" s="40"/>
      <c r="C122" s="41"/>
      <c r="D122" s="228" t="s">
        <v>348</v>
      </c>
      <c r="E122" s="41"/>
      <c r="F122" s="229" t="s">
        <v>1327</v>
      </c>
      <c r="G122" s="41"/>
      <c r="H122" s="41"/>
      <c r="I122" s="230"/>
      <c r="J122" s="41"/>
      <c r="K122" s="41"/>
      <c r="L122" s="45"/>
      <c r="M122" s="231"/>
      <c r="N122" s="232"/>
      <c r="O122" s="85"/>
      <c r="P122" s="85"/>
      <c r="Q122" s="85"/>
      <c r="R122" s="85"/>
      <c r="S122" s="85"/>
      <c r="T122" s="86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348</v>
      </c>
      <c r="AU122" s="18" t="s">
        <v>241</v>
      </c>
    </row>
    <row r="123" s="14" customFormat="1">
      <c r="A123" s="14"/>
      <c r="B123" s="244"/>
      <c r="C123" s="245"/>
      <c r="D123" s="235" t="s">
        <v>350</v>
      </c>
      <c r="E123" s="246" t="s">
        <v>19</v>
      </c>
      <c r="F123" s="247" t="s">
        <v>1313</v>
      </c>
      <c r="G123" s="245"/>
      <c r="H123" s="248">
        <v>29.109999999999999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79</v>
      </c>
      <c r="AY123" s="254" t="s">
        <v>338</v>
      </c>
    </row>
    <row r="124" s="2" customFormat="1" ht="66.75" customHeight="1">
      <c r="A124" s="39"/>
      <c r="B124" s="40"/>
      <c r="C124" s="215" t="s">
        <v>241</v>
      </c>
      <c r="D124" s="215" t="s">
        <v>342</v>
      </c>
      <c r="E124" s="216" t="s">
        <v>343</v>
      </c>
      <c r="F124" s="217" t="s">
        <v>344</v>
      </c>
      <c r="G124" s="218" t="s">
        <v>345</v>
      </c>
      <c r="H124" s="219">
        <v>532.74800000000005</v>
      </c>
      <c r="I124" s="220"/>
      <c r="J124" s="221">
        <f>ROUND(I124*H124,2)</f>
        <v>0</v>
      </c>
      <c r="K124" s="217" t="s">
        <v>346</v>
      </c>
      <c r="L124" s="45"/>
      <c r="M124" s="222" t="s">
        <v>19</v>
      </c>
      <c r="N124" s="223" t="s">
        <v>43</v>
      </c>
      <c r="O124" s="85"/>
      <c r="P124" s="224">
        <f>O124*H124</f>
        <v>0</v>
      </c>
      <c r="Q124" s="224">
        <v>0</v>
      </c>
      <c r="R124" s="224">
        <f>Q124*H124</f>
        <v>0</v>
      </c>
      <c r="S124" s="224">
        <v>0.44</v>
      </c>
      <c r="T124" s="225">
        <f>S124*H124</f>
        <v>234.40912000000003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26" t="s">
        <v>231</v>
      </c>
      <c r="AT124" s="226" t="s">
        <v>342</v>
      </c>
      <c r="AU124" s="226" t="s">
        <v>241</v>
      </c>
      <c r="AY124" s="18" t="s">
        <v>338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8" t="s">
        <v>79</v>
      </c>
      <c r="BK124" s="227">
        <f>ROUND(I124*H124,2)</f>
        <v>0</v>
      </c>
      <c r="BL124" s="18" t="s">
        <v>231</v>
      </c>
      <c r="BM124" s="226" t="s">
        <v>1328</v>
      </c>
    </row>
    <row r="125" s="2" customFormat="1">
      <c r="A125" s="39"/>
      <c r="B125" s="40"/>
      <c r="C125" s="41"/>
      <c r="D125" s="228" t="s">
        <v>348</v>
      </c>
      <c r="E125" s="41"/>
      <c r="F125" s="229" t="s">
        <v>349</v>
      </c>
      <c r="G125" s="41"/>
      <c r="H125" s="41"/>
      <c r="I125" s="230"/>
      <c r="J125" s="41"/>
      <c r="K125" s="41"/>
      <c r="L125" s="45"/>
      <c r="M125" s="231"/>
      <c r="N125" s="232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348</v>
      </c>
      <c r="AU125" s="18" t="s">
        <v>241</v>
      </c>
    </row>
    <row r="126" s="13" customFormat="1">
      <c r="A126" s="13"/>
      <c r="B126" s="233"/>
      <c r="C126" s="234"/>
      <c r="D126" s="235" t="s">
        <v>350</v>
      </c>
      <c r="E126" s="236" t="s">
        <v>19</v>
      </c>
      <c r="F126" s="237" t="s">
        <v>351</v>
      </c>
      <c r="G126" s="234"/>
      <c r="H126" s="236" t="s">
        <v>19</v>
      </c>
      <c r="I126" s="238"/>
      <c r="J126" s="234"/>
      <c r="K126" s="234"/>
      <c r="L126" s="239"/>
      <c r="M126" s="240"/>
      <c r="N126" s="241"/>
      <c r="O126" s="241"/>
      <c r="P126" s="241"/>
      <c r="Q126" s="241"/>
      <c r="R126" s="241"/>
      <c r="S126" s="241"/>
      <c r="T126" s="242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3" t="s">
        <v>350</v>
      </c>
      <c r="AU126" s="243" t="s">
        <v>241</v>
      </c>
      <c r="AV126" s="13" t="s">
        <v>79</v>
      </c>
      <c r="AW126" s="13" t="s">
        <v>33</v>
      </c>
      <c r="AX126" s="13" t="s">
        <v>72</v>
      </c>
      <c r="AY126" s="243" t="s">
        <v>338</v>
      </c>
    </row>
    <row r="127" s="14" customFormat="1">
      <c r="A127" s="14"/>
      <c r="B127" s="244"/>
      <c r="C127" s="245"/>
      <c r="D127" s="235" t="s">
        <v>350</v>
      </c>
      <c r="E127" s="246" t="s">
        <v>1272</v>
      </c>
      <c r="F127" s="247" t="s">
        <v>352</v>
      </c>
      <c r="G127" s="245"/>
      <c r="H127" s="248">
        <v>1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350</v>
      </c>
      <c r="AU127" s="254" t="s">
        <v>241</v>
      </c>
      <c r="AV127" s="14" t="s">
        <v>81</v>
      </c>
      <c r="AW127" s="14" t="s">
        <v>33</v>
      </c>
      <c r="AX127" s="14" t="s">
        <v>72</v>
      </c>
      <c r="AY127" s="254" t="s">
        <v>338</v>
      </c>
    </row>
    <row r="128" s="14" customFormat="1">
      <c r="A128" s="14"/>
      <c r="B128" s="244"/>
      <c r="C128" s="245"/>
      <c r="D128" s="235" t="s">
        <v>350</v>
      </c>
      <c r="E128" s="246" t="s">
        <v>1306</v>
      </c>
      <c r="F128" s="247" t="s">
        <v>1321</v>
      </c>
      <c r="G128" s="245"/>
      <c r="H128" s="248">
        <v>0.59999999999999998</v>
      </c>
      <c r="I128" s="249"/>
      <c r="J128" s="245"/>
      <c r="K128" s="245"/>
      <c r="L128" s="250"/>
      <c r="M128" s="251"/>
      <c r="N128" s="252"/>
      <c r="O128" s="252"/>
      <c r="P128" s="252"/>
      <c r="Q128" s="252"/>
      <c r="R128" s="252"/>
      <c r="S128" s="252"/>
      <c r="T128" s="253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4" t="s">
        <v>350</v>
      </c>
      <c r="AU128" s="254" t="s">
        <v>241</v>
      </c>
      <c r="AV128" s="14" t="s">
        <v>81</v>
      </c>
      <c r="AW128" s="14" t="s">
        <v>33</v>
      </c>
      <c r="AX128" s="14" t="s">
        <v>72</v>
      </c>
      <c r="AY128" s="254" t="s">
        <v>338</v>
      </c>
    </row>
    <row r="129" s="15" customFormat="1">
      <c r="A129" s="15"/>
      <c r="B129" s="255"/>
      <c r="C129" s="256"/>
      <c r="D129" s="235" t="s">
        <v>350</v>
      </c>
      <c r="E129" s="257" t="s">
        <v>19</v>
      </c>
      <c r="F129" s="258" t="s">
        <v>353</v>
      </c>
      <c r="G129" s="256"/>
      <c r="H129" s="259">
        <v>1.6000000000000001</v>
      </c>
      <c r="I129" s="260"/>
      <c r="J129" s="256"/>
      <c r="K129" s="256"/>
      <c r="L129" s="261"/>
      <c r="M129" s="262"/>
      <c r="N129" s="263"/>
      <c r="O129" s="263"/>
      <c r="P129" s="263"/>
      <c r="Q129" s="263"/>
      <c r="R129" s="263"/>
      <c r="S129" s="263"/>
      <c r="T129" s="264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65" t="s">
        <v>350</v>
      </c>
      <c r="AU129" s="265" t="s">
        <v>241</v>
      </c>
      <c r="AV129" s="15" t="s">
        <v>231</v>
      </c>
      <c r="AW129" s="15" t="s">
        <v>33</v>
      </c>
      <c r="AX129" s="15" t="s">
        <v>72</v>
      </c>
      <c r="AY129" s="265" t="s">
        <v>338</v>
      </c>
    </row>
    <row r="130" s="13" customFormat="1">
      <c r="A130" s="13"/>
      <c r="B130" s="233"/>
      <c r="C130" s="234"/>
      <c r="D130" s="235" t="s">
        <v>350</v>
      </c>
      <c r="E130" s="236" t="s">
        <v>19</v>
      </c>
      <c r="F130" s="237" t="s">
        <v>1079</v>
      </c>
      <c r="G130" s="234"/>
      <c r="H130" s="236" t="s">
        <v>19</v>
      </c>
      <c r="I130" s="238"/>
      <c r="J130" s="234"/>
      <c r="K130" s="234"/>
      <c r="L130" s="239"/>
      <c r="M130" s="240"/>
      <c r="N130" s="241"/>
      <c r="O130" s="241"/>
      <c r="P130" s="241"/>
      <c r="Q130" s="241"/>
      <c r="R130" s="241"/>
      <c r="S130" s="241"/>
      <c r="T130" s="24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3" t="s">
        <v>350</v>
      </c>
      <c r="AU130" s="243" t="s">
        <v>241</v>
      </c>
      <c r="AV130" s="13" t="s">
        <v>79</v>
      </c>
      <c r="AW130" s="13" t="s">
        <v>33</v>
      </c>
      <c r="AX130" s="13" t="s">
        <v>72</v>
      </c>
      <c r="AY130" s="243" t="s">
        <v>338</v>
      </c>
    </row>
    <row r="131" s="14" customFormat="1">
      <c r="A131" s="14"/>
      <c r="B131" s="244"/>
      <c r="C131" s="245"/>
      <c r="D131" s="235" t="s">
        <v>350</v>
      </c>
      <c r="E131" s="246" t="s">
        <v>1273</v>
      </c>
      <c r="F131" s="247" t="s">
        <v>1274</v>
      </c>
      <c r="G131" s="245"/>
      <c r="H131" s="248">
        <v>119.593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350</v>
      </c>
      <c r="AU131" s="254" t="s">
        <v>241</v>
      </c>
      <c r="AV131" s="14" t="s">
        <v>81</v>
      </c>
      <c r="AW131" s="14" t="s">
        <v>33</v>
      </c>
      <c r="AX131" s="14" t="s">
        <v>72</v>
      </c>
      <c r="AY131" s="254" t="s">
        <v>338</v>
      </c>
    </row>
    <row r="132" s="14" customFormat="1">
      <c r="A132" s="14"/>
      <c r="B132" s="244"/>
      <c r="C132" s="245"/>
      <c r="D132" s="235" t="s">
        <v>350</v>
      </c>
      <c r="E132" s="246" t="s">
        <v>1285</v>
      </c>
      <c r="F132" s="247" t="s">
        <v>1286</v>
      </c>
      <c r="G132" s="245"/>
      <c r="H132" s="248">
        <v>94.361999999999995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1290</v>
      </c>
      <c r="F133" s="247" t="s">
        <v>72</v>
      </c>
      <c r="G133" s="245"/>
      <c r="H133" s="248">
        <v>0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72</v>
      </c>
      <c r="AY133" s="254" t="s">
        <v>338</v>
      </c>
    </row>
    <row r="134" s="14" customFormat="1">
      <c r="A134" s="14"/>
      <c r="B134" s="244"/>
      <c r="C134" s="245"/>
      <c r="D134" s="235" t="s">
        <v>350</v>
      </c>
      <c r="E134" s="246" t="s">
        <v>1305</v>
      </c>
      <c r="F134" s="247" t="s">
        <v>72</v>
      </c>
      <c r="G134" s="245"/>
      <c r="H134" s="248">
        <v>0</v>
      </c>
      <c r="I134" s="249"/>
      <c r="J134" s="245"/>
      <c r="K134" s="245"/>
      <c r="L134" s="250"/>
      <c r="M134" s="251"/>
      <c r="N134" s="252"/>
      <c r="O134" s="252"/>
      <c r="P134" s="252"/>
      <c r="Q134" s="252"/>
      <c r="R134" s="252"/>
      <c r="S134" s="252"/>
      <c r="T134" s="253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4" t="s">
        <v>350</v>
      </c>
      <c r="AU134" s="254" t="s">
        <v>241</v>
      </c>
      <c r="AV134" s="14" t="s">
        <v>81</v>
      </c>
      <c r="AW134" s="14" t="s">
        <v>33</v>
      </c>
      <c r="AX134" s="14" t="s">
        <v>72</v>
      </c>
      <c r="AY134" s="254" t="s">
        <v>338</v>
      </c>
    </row>
    <row r="135" s="15" customFormat="1">
      <c r="A135" s="15"/>
      <c r="B135" s="255"/>
      <c r="C135" s="256"/>
      <c r="D135" s="235" t="s">
        <v>350</v>
      </c>
      <c r="E135" s="257" t="s">
        <v>286</v>
      </c>
      <c r="F135" s="258" t="s">
        <v>353</v>
      </c>
      <c r="G135" s="256"/>
      <c r="H135" s="259">
        <v>213.95499999999998</v>
      </c>
      <c r="I135" s="260"/>
      <c r="J135" s="256"/>
      <c r="K135" s="256"/>
      <c r="L135" s="261"/>
      <c r="M135" s="262"/>
      <c r="N135" s="263"/>
      <c r="O135" s="263"/>
      <c r="P135" s="263"/>
      <c r="Q135" s="263"/>
      <c r="R135" s="263"/>
      <c r="S135" s="263"/>
      <c r="T135" s="264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65" t="s">
        <v>350</v>
      </c>
      <c r="AU135" s="265" t="s">
        <v>241</v>
      </c>
      <c r="AV135" s="15" t="s">
        <v>231</v>
      </c>
      <c r="AW135" s="15" t="s">
        <v>33</v>
      </c>
      <c r="AX135" s="15" t="s">
        <v>72</v>
      </c>
      <c r="AY135" s="265" t="s">
        <v>338</v>
      </c>
    </row>
    <row r="136" s="13" customFormat="1">
      <c r="A136" s="13"/>
      <c r="B136" s="233"/>
      <c r="C136" s="234"/>
      <c r="D136" s="235" t="s">
        <v>350</v>
      </c>
      <c r="E136" s="236" t="s">
        <v>19</v>
      </c>
      <c r="F136" s="237" t="s">
        <v>355</v>
      </c>
      <c r="G136" s="234"/>
      <c r="H136" s="236" t="s">
        <v>19</v>
      </c>
      <c r="I136" s="238"/>
      <c r="J136" s="234"/>
      <c r="K136" s="234"/>
      <c r="L136" s="239"/>
      <c r="M136" s="240"/>
      <c r="N136" s="241"/>
      <c r="O136" s="241"/>
      <c r="P136" s="241"/>
      <c r="Q136" s="241"/>
      <c r="R136" s="241"/>
      <c r="S136" s="241"/>
      <c r="T136" s="242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3" t="s">
        <v>350</v>
      </c>
      <c r="AU136" s="243" t="s">
        <v>241</v>
      </c>
      <c r="AV136" s="13" t="s">
        <v>79</v>
      </c>
      <c r="AW136" s="13" t="s">
        <v>33</v>
      </c>
      <c r="AX136" s="13" t="s">
        <v>72</v>
      </c>
      <c r="AY136" s="243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1277</v>
      </c>
      <c r="F137" s="247" t="s">
        <v>356</v>
      </c>
      <c r="G137" s="245"/>
      <c r="H137" s="248">
        <v>0.46999999999999997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72</v>
      </c>
      <c r="AY137" s="254" t="s">
        <v>338</v>
      </c>
    </row>
    <row r="138" s="14" customFormat="1">
      <c r="A138" s="14"/>
      <c r="B138" s="244"/>
      <c r="C138" s="245"/>
      <c r="D138" s="235" t="s">
        <v>350</v>
      </c>
      <c r="E138" s="246" t="s">
        <v>1279</v>
      </c>
      <c r="F138" s="247" t="s">
        <v>357</v>
      </c>
      <c r="G138" s="245"/>
      <c r="H138" s="248">
        <v>0.48999999999999999</v>
      </c>
      <c r="I138" s="249"/>
      <c r="J138" s="245"/>
      <c r="K138" s="245"/>
      <c r="L138" s="250"/>
      <c r="M138" s="251"/>
      <c r="N138" s="252"/>
      <c r="O138" s="252"/>
      <c r="P138" s="252"/>
      <c r="Q138" s="252"/>
      <c r="R138" s="252"/>
      <c r="S138" s="252"/>
      <c r="T138" s="253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4" t="s">
        <v>350</v>
      </c>
      <c r="AU138" s="254" t="s">
        <v>241</v>
      </c>
      <c r="AV138" s="14" t="s">
        <v>81</v>
      </c>
      <c r="AW138" s="14" t="s">
        <v>33</v>
      </c>
      <c r="AX138" s="14" t="s">
        <v>72</v>
      </c>
      <c r="AY138" s="254" t="s">
        <v>338</v>
      </c>
    </row>
    <row r="139" s="14" customFormat="1">
      <c r="A139" s="14"/>
      <c r="B139" s="244"/>
      <c r="C139" s="245"/>
      <c r="D139" s="235" t="s">
        <v>350</v>
      </c>
      <c r="E139" s="246" t="s">
        <v>1280</v>
      </c>
      <c r="F139" s="247" t="s">
        <v>357</v>
      </c>
      <c r="G139" s="245"/>
      <c r="H139" s="248">
        <v>0.48999999999999999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350</v>
      </c>
      <c r="AU139" s="254" t="s">
        <v>241</v>
      </c>
      <c r="AV139" s="14" t="s">
        <v>81</v>
      </c>
      <c r="AW139" s="14" t="s">
        <v>33</v>
      </c>
      <c r="AX139" s="14" t="s">
        <v>72</v>
      </c>
      <c r="AY139" s="254" t="s">
        <v>338</v>
      </c>
    </row>
    <row r="140" s="14" customFormat="1">
      <c r="A140" s="14"/>
      <c r="B140" s="244"/>
      <c r="C140" s="245"/>
      <c r="D140" s="235" t="s">
        <v>350</v>
      </c>
      <c r="E140" s="246" t="s">
        <v>1304</v>
      </c>
      <c r="F140" s="247" t="s">
        <v>1329</v>
      </c>
      <c r="G140" s="245"/>
      <c r="H140" s="248">
        <v>0.29999999999999999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350</v>
      </c>
      <c r="AU140" s="254" t="s">
        <v>241</v>
      </c>
      <c r="AV140" s="14" t="s">
        <v>81</v>
      </c>
      <c r="AW140" s="14" t="s">
        <v>33</v>
      </c>
      <c r="AX140" s="14" t="s">
        <v>72</v>
      </c>
      <c r="AY140" s="254" t="s">
        <v>338</v>
      </c>
    </row>
    <row r="141" s="15" customFormat="1">
      <c r="A141" s="15"/>
      <c r="B141" s="255"/>
      <c r="C141" s="256"/>
      <c r="D141" s="235" t="s">
        <v>350</v>
      </c>
      <c r="E141" s="257" t="s">
        <v>19</v>
      </c>
      <c r="F141" s="258" t="s">
        <v>353</v>
      </c>
      <c r="G141" s="256"/>
      <c r="H141" s="259">
        <v>1.75</v>
      </c>
      <c r="I141" s="260"/>
      <c r="J141" s="256"/>
      <c r="K141" s="256"/>
      <c r="L141" s="261"/>
      <c r="M141" s="262"/>
      <c r="N141" s="263"/>
      <c r="O141" s="263"/>
      <c r="P141" s="263"/>
      <c r="Q141" s="263"/>
      <c r="R141" s="263"/>
      <c r="S141" s="263"/>
      <c r="T141" s="264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65" t="s">
        <v>350</v>
      </c>
      <c r="AU141" s="265" t="s">
        <v>241</v>
      </c>
      <c r="AV141" s="15" t="s">
        <v>231</v>
      </c>
      <c r="AW141" s="15" t="s">
        <v>33</v>
      </c>
      <c r="AX141" s="15" t="s">
        <v>72</v>
      </c>
      <c r="AY141" s="265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1283</v>
      </c>
      <c r="F142" s="247" t="s">
        <v>1330</v>
      </c>
      <c r="G142" s="245"/>
      <c r="H142" s="248">
        <v>297.78699999999998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4" customFormat="1">
      <c r="A143" s="14"/>
      <c r="B143" s="244"/>
      <c r="C143" s="245"/>
      <c r="D143" s="235" t="s">
        <v>350</v>
      </c>
      <c r="E143" s="246" t="s">
        <v>1287</v>
      </c>
      <c r="F143" s="247" t="s">
        <v>1331</v>
      </c>
      <c r="G143" s="245"/>
      <c r="H143" s="248">
        <v>234.96100000000001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350</v>
      </c>
      <c r="AU143" s="254" t="s">
        <v>241</v>
      </c>
      <c r="AV143" s="14" t="s">
        <v>81</v>
      </c>
      <c r="AW143" s="14" t="s">
        <v>33</v>
      </c>
      <c r="AX143" s="14" t="s">
        <v>72</v>
      </c>
      <c r="AY143" s="254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1289</v>
      </c>
      <c r="F144" s="247" t="s">
        <v>1332</v>
      </c>
      <c r="G144" s="245"/>
      <c r="H144" s="248">
        <v>0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4" customFormat="1">
      <c r="A145" s="14"/>
      <c r="B145" s="244"/>
      <c r="C145" s="245"/>
      <c r="D145" s="235" t="s">
        <v>350</v>
      </c>
      <c r="E145" s="246" t="s">
        <v>1308</v>
      </c>
      <c r="F145" s="247" t="s">
        <v>1333</v>
      </c>
      <c r="G145" s="245"/>
      <c r="H145" s="248">
        <v>0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350</v>
      </c>
      <c r="AU145" s="254" t="s">
        <v>241</v>
      </c>
      <c r="AV145" s="14" t="s">
        <v>81</v>
      </c>
      <c r="AW145" s="14" t="s">
        <v>33</v>
      </c>
      <c r="AX145" s="14" t="s">
        <v>72</v>
      </c>
      <c r="AY145" s="254" t="s">
        <v>338</v>
      </c>
    </row>
    <row r="146" s="15" customFormat="1">
      <c r="A146" s="15"/>
      <c r="B146" s="255"/>
      <c r="C146" s="256"/>
      <c r="D146" s="235" t="s">
        <v>350</v>
      </c>
      <c r="E146" s="257" t="s">
        <v>1281</v>
      </c>
      <c r="F146" s="258" t="s">
        <v>363</v>
      </c>
      <c r="G146" s="256"/>
      <c r="H146" s="259">
        <v>532.74800000000005</v>
      </c>
      <c r="I146" s="260"/>
      <c r="J146" s="256"/>
      <c r="K146" s="256"/>
      <c r="L146" s="261"/>
      <c r="M146" s="262"/>
      <c r="N146" s="263"/>
      <c r="O146" s="263"/>
      <c r="P146" s="263"/>
      <c r="Q146" s="263"/>
      <c r="R146" s="263"/>
      <c r="S146" s="263"/>
      <c r="T146" s="264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5" t="s">
        <v>350</v>
      </c>
      <c r="AU146" s="265" t="s">
        <v>241</v>
      </c>
      <c r="AV146" s="15" t="s">
        <v>231</v>
      </c>
      <c r="AW146" s="15" t="s">
        <v>33</v>
      </c>
      <c r="AX146" s="15" t="s">
        <v>79</v>
      </c>
      <c r="AY146" s="265" t="s">
        <v>338</v>
      </c>
    </row>
    <row r="147" s="2" customFormat="1" ht="44.25" customHeight="1">
      <c r="A147" s="39"/>
      <c r="B147" s="40"/>
      <c r="C147" s="215" t="s">
        <v>231</v>
      </c>
      <c r="D147" s="215" t="s">
        <v>342</v>
      </c>
      <c r="E147" s="216" t="s">
        <v>364</v>
      </c>
      <c r="F147" s="217" t="s">
        <v>365</v>
      </c>
      <c r="G147" s="218" t="s">
        <v>345</v>
      </c>
      <c r="H147" s="219">
        <v>532.74800000000005</v>
      </c>
      <c r="I147" s="220"/>
      <c r="J147" s="221">
        <f>ROUND(I147*H147,2)</f>
        <v>0</v>
      </c>
      <c r="K147" s="217" t="s">
        <v>346</v>
      </c>
      <c r="L147" s="45"/>
      <c r="M147" s="222" t="s">
        <v>19</v>
      </c>
      <c r="N147" s="223" t="s">
        <v>43</v>
      </c>
      <c r="O147" s="85"/>
      <c r="P147" s="224">
        <f>O147*H147</f>
        <v>0</v>
      </c>
      <c r="Q147" s="224">
        <v>1.0000000000000001E-05</v>
      </c>
      <c r="R147" s="224">
        <f>Q147*H147</f>
        <v>0.0053274800000000008</v>
      </c>
      <c r="S147" s="224">
        <v>0.091999999999999998</v>
      </c>
      <c r="T147" s="225">
        <f>S147*H147</f>
        <v>49.012816000000001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26" t="s">
        <v>231</v>
      </c>
      <c r="AT147" s="226" t="s">
        <v>342</v>
      </c>
      <c r="AU147" s="226" t="s">
        <v>241</v>
      </c>
      <c r="AY147" s="18" t="s">
        <v>338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8" t="s">
        <v>79</v>
      </c>
      <c r="BK147" s="227">
        <f>ROUND(I147*H147,2)</f>
        <v>0</v>
      </c>
      <c r="BL147" s="18" t="s">
        <v>231</v>
      </c>
      <c r="BM147" s="226" t="s">
        <v>1334</v>
      </c>
    </row>
    <row r="148" s="2" customFormat="1">
      <c r="A148" s="39"/>
      <c r="B148" s="40"/>
      <c r="C148" s="41"/>
      <c r="D148" s="228" t="s">
        <v>348</v>
      </c>
      <c r="E148" s="41"/>
      <c r="F148" s="229" t="s">
        <v>367</v>
      </c>
      <c r="G148" s="41"/>
      <c r="H148" s="41"/>
      <c r="I148" s="230"/>
      <c r="J148" s="41"/>
      <c r="K148" s="41"/>
      <c r="L148" s="45"/>
      <c r="M148" s="231"/>
      <c r="N148" s="232"/>
      <c r="O148" s="85"/>
      <c r="P148" s="85"/>
      <c r="Q148" s="85"/>
      <c r="R148" s="85"/>
      <c r="S148" s="85"/>
      <c r="T148" s="86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348</v>
      </c>
      <c r="AU148" s="18" t="s">
        <v>241</v>
      </c>
    </row>
    <row r="149" s="14" customFormat="1">
      <c r="A149" s="14"/>
      <c r="B149" s="244"/>
      <c r="C149" s="245"/>
      <c r="D149" s="235" t="s">
        <v>350</v>
      </c>
      <c r="E149" s="246" t="s">
        <v>19</v>
      </c>
      <c r="F149" s="247" t="s">
        <v>1335</v>
      </c>
      <c r="G149" s="245"/>
      <c r="H149" s="248">
        <v>532.74800000000005</v>
      </c>
      <c r="I149" s="249"/>
      <c r="J149" s="245"/>
      <c r="K149" s="245"/>
      <c r="L149" s="250"/>
      <c r="M149" s="251"/>
      <c r="N149" s="252"/>
      <c r="O149" s="252"/>
      <c r="P149" s="252"/>
      <c r="Q149" s="252"/>
      <c r="R149" s="252"/>
      <c r="S149" s="252"/>
      <c r="T149" s="253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4" t="s">
        <v>350</v>
      </c>
      <c r="AU149" s="254" t="s">
        <v>241</v>
      </c>
      <c r="AV149" s="14" t="s">
        <v>81</v>
      </c>
      <c r="AW149" s="14" t="s">
        <v>33</v>
      </c>
      <c r="AX149" s="14" t="s">
        <v>79</v>
      </c>
      <c r="AY149" s="254" t="s">
        <v>338</v>
      </c>
    </row>
    <row r="150" s="2" customFormat="1" ht="44.25" customHeight="1">
      <c r="A150" s="39"/>
      <c r="B150" s="40"/>
      <c r="C150" s="215" t="s">
        <v>239</v>
      </c>
      <c r="D150" s="215" t="s">
        <v>342</v>
      </c>
      <c r="E150" s="216" t="s">
        <v>368</v>
      </c>
      <c r="F150" s="217" t="s">
        <v>369</v>
      </c>
      <c r="G150" s="218" t="s">
        <v>345</v>
      </c>
      <c r="H150" s="219">
        <v>506.11099999999999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2.0000000000000002E-05</v>
      </c>
      <c r="R150" s="224">
        <f>Q150*H150</f>
        <v>0.010122220000000001</v>
      </c>
      <c r="S150" s="224">
        <v>0.13800000000000001</v>
      </c>
      <c r="T150" s="225">
        <f>S150*H150</f>
        <v>69.843318000000011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1336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371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1335</v>
      </c>
      <c r="G152" s="245"/>
      <c r="H152" s="248">
        <v>532.74800000000005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72</v>
      </c>
      <c r="AY152" s="254" t="s">
        <v>338</v>
      </c>
    </row>
    <row r="153" s="14" customFormat="1">
      <c r="A153" s="14"/>
      <c r="B153" s="244"/>
      <c r="C153" s="245"/>
      <c r="D153" s="235" t="s">
        <v>350</v>
      </c>
      <c r="E153" s="246" t="s">
        <v>19</v>
      </c>
      <c r="F153" s="247" t="s">
        <v>1337</v>
      </c>
      <c r="G153" s="245"/>
      <c r="H153" s="248">
        <v>506.11099999999999</v>
      </c>
      <c r="I153" s="249"/>
      <c r="J153" s="245"/>
      <c r="K153" s="245"/>
      <c r="L153" s="250"/>
      <c r="M153" s="251"/>
      <c r="N153" s="252"/>
      <c r="O153" s="252"/>
      <c r="P153" s="252"/>
      <c r="Q153" s="252"/>
      <c r="R153" s="252"/>
      <c r="S153" s="252"/>
      <c r="T153" s="253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4" t="s">
        <v>350</v>
      </c>
      <c r="AU153" s="254" t="s">
        <v>241</v>
      </c>
      <c r="AV153" s="14" t="s">
        <v>81</v>
      </c>
      <c r="AW153" s="14" t="s">
        <v>33</v>
      </c>
      <c r="AX153" s="14" t="s">
        <v>79</v>
      </c>
      <c r="AY153" s="254" t="s">
        <v>338</v>
      </c>
    </row>
    <row r="154" s="2" customFormat="1" ht="44.25" customHeight="1">
      <c r="A154" s="39"/>
      <c r="B154" s="40"/>
      <c r="C154" s="215" t="s">
        <v>236</v>
      </c>
      <c r="D154" s="215" t="s">
        <v>342</v>
      </c>
      <c r="E154" s="216" t="s">
        <v>373</v>
      </c>
      <c r="F154" s="217" t="s">
        <v>374</v>
      </c>
      <c r="G154" s="218" t="s">
        <v>345</v>
      </c>
      <c r="H154" s="219">
        <v>268.00799999999998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2.0000000000000002E-05</v>
      </c>
      <c r="R154" s="224">
        <f>Q154*H154</f>
        <v>0.0053601600000000001</v>
      </c>
      <c r="S154" s="224">
        <v>0.161</v>
      </c>
      <c r="T154" s="225">
        <f>S154*H154</f>
        <v>43.149287999999999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1338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376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4" customFormat="1">
      <c r="A156" s="14"/>
      <c r="B156" s="244"/>
      <c r="C156" s="245"/>
      <c r="D156" s="235" t="s">
        <v>350</v>
      </c>
      <c r="E156" s="246" t="s">
        <v>19</v>
      </c>
      <c r="F156" s="247" t="s">
        <v>1283</v>
      </c>
      <c r="G156" s="245"/>
      <c r="H156" s="248">
        <v>297.78699999999998</v>
      </c>
      <c r="I156" s="249"/>
      <c r="J156" s="245"/>
      <c r="K156" s="245"/>
      <c r="L156" s="250"/>
      <c r="M156" s="251"/>
      <c r="N156" s="252"/>
      <c r="O156" s="252"/>
      <c r="P156" s="252"/>
      <c r="Q156" s="252"/>
      <c r="R156" s="252"/>
      <c r="S156" s="252"/>
      <c r="T156" s="253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4" t="s">
        <v>350</v>
      </c>
      <c r="AU156" s="254" t="s">
        <v>241</v>
      </c>
      <c r="AV156" s="14" t="s">
        <v>81</v>
      </c>
      <c r="AW156" s="14" t="s">
        <v>33</v>
      </c>
      <c r="AX156" s="14" t="s">
        <v>72</v>
      </c>
      <c r="AY156" s="254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19</v>
      </c>
      <c r="F157" s="247" t="s">
        <v>1339</v>
      </c>
      <c r="G157" s="245"/>
      <c r="H157" s="248">
        <v>268.00799999999998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79</v>
      </c>
      <c r="AY157" s="254" t="s">
        <v>338</v>
      </c>
    </row>
    <row r="158" s="2" customFormat="1" ht="44.25" customHeight="1">
      <c r="A158" s="39"/>
      <c r="B158" s="40"/>
      <c r="C158" s="215" t="s">
        <v>396</v>
      </c>
      <c r="D158" s="215" t="s">
        <v>342</v>
      </c>
      <c r="E158" s="216" t="s">
        <v>966</v>
      </c>
      <c r="F158" s="217" t="s">
        <v>967</v>
      </c>
      <c r="G158" s="218" t="s">
        <v>345</v>
      </c>
      <c r="H158" s="219">
        <v>211.465</v>
      </c>
      <c r="I158" s="220"/>
      <c r="J158" s="221">
        <f>ROUND(I158*H158,2)</f>
        <v>0</v>
      </c>
      <c r="K158" s="217" t="s">
        <v>346</v>
      </c>
      <c r="L158" s="45"/>
      <c r="M158" s="222" t="s">
        <v>19</v>
      </c>
      <c r="N158" s="223" t="s">
        <v>43</v>
      </c>
      <c r="O158" s="85"/>
      <c r="P158" s="224">
        <f>O158*H158</f>
        <v>0</v>
      </c>
      <c r="Q158" s="224">
        <v>3.0000000000000001E-05</v>
      </c>
      <c r="R158" s="224">
        <f>Q158*H158</f>
        <v>0.0063439500000000001</v>
      </c>
      <c r="S158" s="224">
        <v>0.20699999999999999</v>
      </c>
      <c r="T158" s="225">
        <f>S158*H158</f>
        <v>43.773254999999999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26" t="s">
        <v>231</v>
      </c>
      <c r="AT158" s="226" t="s">
        <v>342</v>
      </c>
      <c r="AU158" s="226" t="s">
        <v>241</v>
      </c>
      <c r="AY158" s="18" t="s">
        <v>338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18" t="s">
        <v>79</v>
      </c>
      <c r="BK158" s="227">
        <f>ROUND(I158*H158,2)</f>
        <v>0</v>
      </c>
      <c r="BL158" s="18" t="s">
        <v>231</v>
      </c>
      <c r="BM158" s="226" t="s">
        <v>1340</v>
      </c>
    </row>
    <row r="159" s="2" customFormat="1">
      <c r="A159" s="39"/>
      <c r="B159" s="40"/>
      <c r="C159" s="41"/>
      <c r="D159" s="228" t="s">
        <v>348</v>
      </c>
      <c r="E159" s="41"/>
      <c r="F159" s="229" t="s">
        <v>969</v>
      </c>
      <c r="G159" s="41"/>
      <c r="H159" s="41"/>
      <c r="I159" s="230"/>
      <c r="J159" s="41"/>
      <c r="K159" s="41"/>
      <c r="L159" s="45"/>
      <c r="M159" s="231"/>
      <c r="N159" s="232"/>
      <c r="O159" s="85"/>
      <c r="P159" s="85"/>
      <c r="Q159" s="85"/>
      <c r="R159" s="85"/>
      <c r="S159" s="85"/>
      <c r="T159" s="86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348</v>
      </c>
      <c r="AU159" s="18" t="s">
        <v>241</v>
      </c>
    </row>
    <row r="160" s="14" customFormat="1">
      <c r="A160" s="14"/>
      <c r="B160" s="244"/>
      <c r="C160" s="245"/>
      <c r="D160" s="235" t="s">
        <v>350</v>
      </c>
      <c r="E160" s="246" t="s">
        <v>19</v>
      </c>
      <c r="F160" s="247" t="s">
        <v>1289</v>
      </c>
      <c r="G160" s="245"/>
      <c r="H160" s="248">
        <v>0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4" customFormat="1">
      <c r="A161" s="14"/>
      <c r="B161" s="244"/>
      <c r="C161" s="245"/>
      <c r="D161" s="235" t="s">
        <v>350</v>
      </c>
      <c r="E161" s="246" t="s">
        <v>19</v>
      </c>
      <c r="F161" s="247" t="s">
        <v>1287</v>
      </c>
      <c r="G161" s="245"/>
      <c r="H161" s="248">
        <v>234.96100000000001</v>
      </c>
      <c r="I161" s="249"/>
      <c r="J161" s="245"/>
      <c r="K161" s="245"/>
      <c r="L161" s="250"/>
      <c r="M161" s="251"/>
      <c r="N161" s="252"/>
      <c r="O161" s="252"/>
      <c r="P161" s="252"/>
      <c r="Q161" s="252"/>
      <c r="R161" s="252"/>
      <c r="S161" s="252"/>
      <c r="T161" s="253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4" t="s">
        <v>350</v>
      </c>
      <c r="AU161" s="254" t="s">
        <v>241</v>
      </c>
      <c r="AV161" s="14" t="s">
        <v>81</v>
      </c>
      <c r="AW161" s="14" t="s">
        <v>33</v>
      </c>
      <c r="AX161" s="14" t="s">
        <v>72</v>
      </c>
      <c r="AY161" s="254" t="s">
        <v>338</v>
      </c>
    </row>
    <row r="162" s="15" customFormat="1">
      <c r="A162" s="15"/>
      <c r="B162" s="255"/>
      <c r="C162" s="256"/>
      <c r="D162" s="235" t="s">
        <v>350</v>
      </c>
      <c r="E162" s="257" t="s">
        <v>19</v>
      </c>
      <c r="F162" s="258" t="s">
        <v>363</v>
      </c>
      <c r="G162" s="256"/>
      <c r="H162" s="259">
        <v>234.96100000000001</v>
      </c>
      <c r="I162" s="260"/>
      <c r="J162" s="256"/>
      <c r="K162" s="256"/>
      <c r="L162" s="261"/>
      <c r="M162" s="262"/>
      <c r="N162" s="263"/>
      <c r="O162" s="263"/>
      <c r="P162" s="263"/>
      <c r="Q162" s="263"/>
      <c r="R162" s="263"/>
      <c r="S162" s="263"/>
      <c r="T162" s="264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65" t="s">
        <v>350</v>
      </c>
      <c r="AU162" s="265" t="s">
        <v>241</v>
      </c>
      <c r="AV162" s="15" t="s">
        <v>231</v>
      </c>
      <c r="AW162" s="15" t="s">
        <v>33</v>
      </c>
      <c r="AX162" s="15" t="s">
        <v>72</v>
      </c>
      <c r="AY162" s="265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19</v>
      </c>
      <c r="F163" s="247" t="s">
        <v>1341</v>
      </c>
      <c r="G163" s="245"/>
      <c r="H163" s="248">
        <v>211.465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79</v>
      </c>
      <c r="AY163" s="254" t="s">
        <v>338</v>
      </c>
    </row>
    <row r="164" s="12" customFormat="1" ht="20.88" customHeight="1">
      <c r="A164" s="12"/>
      <c r="B164" s="199"/>
      <c r="C164" s="200"/>
      <c r="D164" s="201" t="s">
        <v>71</v>
      </c>
      <c r="E164" s="213" t="s">
        <v>8</v>
      </c>
      <c r="F164" s="213" t="s">
        <v>378</v>
      </c>
      <c r="G164" s="200"/>
      <c r="H164" s="200"/>
      <c r="I164" s="203"/>
      <c r="J164" s="214">
        <f>BK164</f>
        <v>0</v>
      </c>
      <c r="K164" s="200"/>
      <c r="L164" s="205"/>
      <c r="M164" s="206"/>
      <c r="N164" s="207"/>
      <c r="O164" s="207"/>
      <c r="P164" s="208">
        <f>SUM(P165:P178)</f>
        <v>0</v>
      </c>
      <c r="Q164" s="207"/>
      <c r="R164" s="208">
        <f>SUM(R165:R178)</f>
        <v>0</v>
      </c>
      <c r="S164" s="207"/>
      <c r="T164" s="209">
        <f>SUM(T165:T178)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10" t="s">
        <v>79</v>
      </c>
      <c r="AT164" s="211" t="s">
        <v>71</v>
      </c>
      <c r="AU164" s="211" t="s">
        <v>81</v>
      </c>
      <c r="AY164" s="210" t="s">
        <v>338</v>
      </c>
      <c r="BK164" s="212">
        <f>SUM(BK165:BK178)</f>
        <v>0</v>
      </c>
    </row>
    <row r="165" s="2" customFormat="1" ht="24.15" customHeight="1">
      <c r="A165" s="39"/>
      <c r="B165" s="40"/>
      <c r="C165" s="215" t="s">
        <v>405</v>
      </c>
      <c r="D165" s="215" t="s">
        <v>342</v>
      </c>
      <c r="E165" s="216" t="s">
        <v>379</v>
      </c>
      <c r="F165" s="217" t="s">
        <v>380</v>
      </c>
      <c r="G165" s="218" t="s">
        <v>345</v>
      </c>
      <c r="H165" s="219">
        <v>599.20600000000002</v>
      </c>
      <c r="I165" s="220"/>
      <c r="J165" s="221">
        <f>ROUND(I165*H165,2)</f>
        <v>0</v>
      </c>
      <c r="K165" s="217" t="s">
        <v>346</v>
      </c>
      <c r="L165" s="45"/>
      <c r="M165" s="222" t="s">
        <v>19</v>
      </c>
      <c r="N165" s="223" t="s">
        <v>43</v>
      </c>
      <c r="O165" s="85"/>
      <c r="P165" s="224">
        <f>O165*H165</f>
        <v>0</v>
      </c>
      <c r="Q165" s="224">
        <v>0</v>
      </c>
      <c r="R165" s="224">
        <f>Q165*H165</f>
        <v>0</v>
      </c>
      <c r="S165" s="224">
        <v>0</v>
      </c>
      <c r="T165" s="225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26" t="s">
        <v>231</v>
      </c>
      <c r="AT165" s="226" t="s">
        <v>342</v>
      </c>
      <c r="AU165" s="226" t="s">
        <v>241</v>
      </c>
      <c r="AY165" s="18" t="s">
        <v>338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8" t="s">
        <v>79</v>
      </c>
      <c r="BK165" s="227">
        <f>ROUND(I165*H165,2)</f>
        <v>0</v>
      </c>
      <c r="BL165" s="18" t="s">
        <v>231</v>
      </c>
      <c r="BM165" s="226" t="s">
        <v>1342</v>
      </c>
    </row>
    <row r="166" s="2" customFormat="1">
      <c r="A166" s="39"/>
      <c r="B166" s="40"/>
      <c r="C166" s="41"/>
      <c r="D166" s="228" t="s">
        <v>348</v>
      </c>
      <c r="E166" s="41"/>
      <c r="F166" s="229" t="s">
        <v>382</v>
      </c>
      <c r="G166" s="41"/>
      <c r="H166" s="41"/>
      <c r="I166" s="230"/>
      <c r="J166" s="41"/>
      <c r="K166" s="41"/>
      <c r="L166" s="45"/>
      <c r="M166" s="231"/>
      <c r="N166" s="232"/>
      <c r="O166" s="85"/>
      <c r="P166" s="85"/>
      <c r="Q166" s="85"/>
      <c r="R166" s="85"/>
      <c r="S166" s="85"/>
      <c r="T166" s="86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348</v>
      </c>
      <c r="AU166" s="18" t="s">
        <v>241</v>
      </c>
    </row>
    <row r="167" s="13" customFormat="1">
      <c r="A167" s="13"/>
      <c r="B167" s="233"/>
      <c r="C167" s="234"/>
      <c r="D167" s="235" t="s">
        <v>350</v>
      </c>
      <c r="E167" s="236" t="s">
        <v>19</v>
      </c>
      <c r="F167" s="237" t="s">
        <v>383</v>
      </c>
      <c r="G167" s="234"/>
      <c r="H167" s="236" t="s">
        <v>19</v>
      </c>
      <c r="I167" s="238"/>
      <c r="J167" s="234"/>
      <c r="K167" s="234"/>
      <c r="L167" s="239"/>
      <c r="M167" s="240"/>
      <c r="N167" s="241"/>
      <c r="O167" s="241"/>
      <c r="P167" s="241"/>
      <c r="Q167" s="241"/>
      <c r="R167" s="241"/>
      <c r="S167" s="241"/>
      <c r="T167" s="242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3" t="s">
        <v>350</v>
      </c>
      <c r="AU167" s="243" t="s">
        <v>241</v>
      </c>
      <c r="AV167" s="13" t="s">
        <v>79</v>
      </c>
      <c r="AW167" s="13" t="s">
        <v>33</v>
      </c>
      <c r="AX167" s="13" t="s">
        <v>72</v>
      </c>
      <c r="AY167" s="243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274</v>
      </c>
      <c r="F168" s="247" t="s">
        <v>384</v>
      </c>
      <c r="G168" s="245"/>
      <c r="H168" s="248">
        <v>1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3" customFormat="1">
      <c r="A169" s="13"/>
      <c r="B169" s="233"/>
      <c r="C169" s="234"/>
      <c r="D169" s="235" t="s">
        <v>350</v>
      </c>
      <c r="E169" s="236" t="s">
        <v>19</v>
      </c>
      <c r="F169" s="237" t="s">
        <v>1343</v>
      </c>
      <c r="G169" s="234"/>
      <c r="H169" s="236" t="s">
        <v>19</v>
      </c>
      <c r="I169" s="238"/>
      <c r="J169" s="234"/>
      <c r="K169" s="234"/>
      <c r="L169" s="239"/>
      <c r="M169" s="240"/>
      <c r="N169" s="241"/>
      <c r="O169" s="241"/>
      <c r="P169" s="241"/>
      <c r="Q169" s="241"/>
      <c r="R169" s="241"/>
      <c r="S169" s="241"/>
      <c r="T169" s="24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3" t="s">
        <v>350</v>
      </c>
      <c r="AU169" s="243" t="s">
        <v>241</v>
      </c>
      <c r="AV169" s="13" t="s">
        <v>79</v>
      </c>
      <c r="AW169" s="13" t="s">
        <v>33</v>
      </c>
      <c r="AX169" s="13" t="s">
        <v>72</v>
      </c>
      <c r="AY169" s="243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275</v>
      </c>
      <c r="F170" s="247" t="s">
        <v>1278</v>
      </c>
      <c r="G170" s="245"/>
      <c r="H170" s="248">
        <v>240.64500000000001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3" customFormat="1">
      <c r="A171" s="13"/>
      <c r="B171" s="233"/>
      <c r="C171" s="234"/>
      <c r="D171" s="235" t="s">
        <v>350</v>
      </c>
      <c r="E171" s="236" t="s">
        <v>19</v>
      </c>
      <c r="F171" s="237" t="s">
        <v>386</v>
      </c>
      <c r="G171" s="234"/>
      <c r="H171" s="236" t="s">
        <v>19</v>
      </c>
      <c r="I171" s="238"/>
      <c r="J171" s="234"/>
      <c r="K171" s="234"/>
      <c r="L171" s="239"/>
      <c r="M171" s="240"/>
      <c r="N171" s="241"/>
      <c r="O171" s="241"/>
      <c r="P171" s="241"/>
      <c r="Q171" s="241"/>
      <c r="R171" s="241"/>
      <c r="S171" s="241"/>
      <c r="T171" s="24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3" t="s">
        <v>350</v>
      </c>
      <c r="AU171" s="243" t="s">
        <v>241</v>
      </c>
      <c r="AV171" s="13" t="s">
        <v>79</v>
      </c>
      <c r="AW171" s="13" t="s">
        <v>33</v>
      </c>
      <c r="AX171" s="13" t="s">
        <v>72</v>
      </c>
      <c r="AY171" s="243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277</v>
      </c>
      <c r="F172" s="247" t="s">
        <v>387</v>
      </c>
      <c r="G172" s="245"/>
      <c r="H172" s="248">
        <v>0.29999999999999999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5" customFormat="1">
      <c r="A173" s="15"/>
      <c r="B173" s="255"/>
      <c r="C173" s="256"/>
      <c r="D173" s="235" t="s">
        <v>350</v>
      </c>
      <c r="E173" s="257" t="s">
        <v>19</v>
      </c>
      <c r="F173" s="258" t="s">
        <v>363</v>
      </c>
      <c r="G173" s="256"/>
      <c r="H173" s="259">
        <v>241.94500000000002</v>
      </c>
      <c r="I173" s="260"/>
      <c r="J173" s="256"/>
      <c r="K173" s="256"/>
      <c r="L173" s="261"/>
      <c r="M173" s="262"/>
      <c r="N173" s="263"/>
      <c r="O173" s="263"/>
      <c r="P173" s="263"/>
      <c r="Q173" s="263"/>
      <c r="R173" s="263"/>
      <c r="S173" s="263"/>
      <c r="T173" s="264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T173" s="265" t="s">
        <v>350</v>
      </c>
      <c r="AU173" s="265" t="s">
        <v>241</v>
      </c>
      <c r="AV173" s="15" t="s">
        <v>231</v>
      </c>
      <c r="AW173" s="15" t="s">
        <v>33</v>
      </c>
      <c r="AX173" s="15" t="s">
        <v>72</v>
      </c>
      <c r="AY173" s="265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388</v>
      </c>
      <c r="G174" s="245"/>
      <c r="H174" s="248">
        <v>599.20600000000002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5" customFormat="1">
      <c r="A175" s="15"/>
      <c r="B175" s="255"/>
      <c r="C175" s="256"/>
      <c r="D175" s="235" t="s">
        <v>350</v>
      </c>
      <c r="E175" s="257" t="s">
        <v>227</v>
      </c>
      <c r="F175" s="258" t="s">
        <v>363</v>
      </c>
      <c r="G175" s="256"/>
      <c r="H175" s="259">
        <v>599.20600000000002</v>
      </c>
      <c r="I175" s="260"/>
      <c r="J175" s="256"/>
      <c r="K175" s="256"/>
      <c r="L175" s="261"/>
      <c r="M175" s="262"/>
      <c r="N175" s="263"/>
      <c r="O175" s="263"/>
      <c r="P175" s="263"/>
      <c r="Q175" s="263"/>
      <c r="R175" s="263"/>
      <c r="S175" s="263"/>
      <c r="T175" s="264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5" t="s">
        <v>350</v>
      </c>
      <c r="AU175" s="265" t="s">
        <v>241</v>
      </c>
      <c r="AV175" s="15" t="s">
        <v>231</v>
      </c>
      <c r="AW175" s="15" t="s">
        <v>33</v>
      </c>
      <c r="AX175" s="15" t="s">
        <v>79</v>
      </c>
      <c r="AY175" s="265" t="s">
        <v>338</v>
      </c>
    </row>
    <row r="176" s="2" customFormat="1" ht="37.8" customHeight="1">
      <c r="A176" s="39"/>
      <c r="B176" s="40"/>
      <c r="C176" s="215" t="s">
        <v>252</v>
      </c>
      <c r="D176" s="215" t="s">
        <v>342</v>
      </c>
      <c r="E176" s="216" t="s">
        <v>389</v>
      </c>
      <c r="F176" s="217" t="s">
        <v>390</v>
      </c>
      <c r="G176" s="218" t="s">
        <v>391</v>
      </c>
      <c r="H176" s="219">
        <v>1204.287</v>
      </c>
      <c r="I176" s="220"/>
      <c r="J176" s="221">
        <f>ROUND(I176*H176,2)</f>
        <v>0</v>
      </c>
      <c r="K176" s="217" t="s">
        <v>346</v>
      </c>
      <c r="L176" s="45"/>
      <c r="M176" s="222" t="s">
        <v>19</v>
      </c>
      <c r="N176" s="223" t="s">
        <v>43</v>
      </c>
      <c r="O176" s="85"/>
      <c r="P176" s="224">
        <f>O176*H176</f>
        <v>0</v>
      </c>
      <c r="Q176" s="224">
        <v>0</v>
      </c>
      <c r="R176" s="224">
        <f>Q176*H176</f>
        <v>0</v>
      </c>
      <c r="S176" s="224">
        <v>0</v>
      </c>
      <c r="T176" s="225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26" t="s">
        <v>231</v>
      </c>
      <c r="AT176" s="226" t="s">
        <v>342</v>
      </c>
      <c r="AU176" s="226" t="s">
        <v>241</v>
      </c>
      <c r="AY176" s="18" t="s">
        <v>338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18" t="s">
        <v>79</v>
      </c>
      <c r="BK176" s="227">
        <f>ROUND(I176*H176,2)</f>
        <v>0</v>
      </c>
      <c r="BL176" s="18" t="s">
        <v>231</v>
      </c>
      <c r="BM176" s="226" t="s">
        <v>1344</v>
      </c>
    </row>
    <row r="177" s="2" customFormat="1">
      <c r="A177" s="39"/>
      <c r="B177" s="40"/>
      <c r="C177" s="41"/>
      <c r="D177" s="228" t="s">
        <v>348</v>
      </c>
      <c r="E177" s="41"/>
      <c r="F177" s="229" t="s">
        <v>393</v>
      </c>
      <c r="G177" s="41"/>
      <c r="H177" s="41"/>
      <c r="I177" s="230"/>
      <c r="J177" s="41"/>
      <c r="K177" s="41"/>
      <c r="L177" s="45"/>
      <c r="M177" s="231"/>
      <c r="N177" s="232"/>
      <c r="O177" s="85"/>
      <c r="P177" s="85"/>
      <c r="Q177" s="85"/>
      <c r="R177" s="85"/>
      <c r="S177" s="85"/>
      <c r="T177" s="86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348</v>
      </c>
      <c r="AU177" s="18" t="s">
        <v>241</v>
      </c>
    </row>
    <row r="178" s="14" customFormat="1">
      <c r="A178" s="14"/>
      <c r="B178" s="244"/>
      <c r="C178" s="245"/>
      <c r="D178" s="235" t="s">
        <v>350</v>
      </c>
      <c r="E178" s="246" t="s">
        <v>19</v>
      </c>
      <c r="F178" s="247" t="s">
        <v>225</v>
      </c>
      <c r="G178" s="245"/>
      <c r="H178" s="248">
        <v>1204.287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350</v>
      </c>
      <c r="AU178" s="254" t="s">
        <v>241</v>
      </c>
      <c r="AV178" s="14" t="s">
        <v>81</v>
      </c>
      <c r="AW178" s="14" t="s">
        <v>33</v>
      </c>
      <c r="AX178" s="14" t="s">
        <v>79</v>
      </c>
      <c r="AY178" s="254" t="s">
        <v>338</v>
      </c>
    </row>
    <row r="179" s="12" customFormat="1" ht="20.88" customHeight="1">
      <c r="A179" s="12"/>
      <c r="B179" s="199"/>
      <c r="C179" s="200"/>
      <c r="D179" s="201" t="s">
        <v>71</v>
      </c>
      <c r="E179" s="213" t="s">
        <v>394</v>
      </c>
      <c r="F179" s="213" t="s">
        <v>395</v>
      </c>
      <c r="G179" s="200"/>
      <c r="H179" s="200"/>
      <c r="I179" s="203"/>
      <c r="J179" s="214">
        <f>BK179</f>
        <v>0</v>
      </c>
      <c r="K179" s="200"/>
      <c r="L179" s="205"/>
      <c r="M179" s="206"/>
      <c r="N179" s="207"/>
      <c r="O179" s="207"/>
      <c r="P179" s="208">
        <f>SUM(P180:P210)</f>
        <v>0</v>
      </c>
      <c r="Q179" s="207"/>
      <c r="R179" s="208">
        <f>SUM(R180:R210)</f>
        <v>0</v>
      </c>
      <c r="S179" s="207"/>
      <c r="T179" s="209">
        <f>SUM(T180:T210)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10" t="s">
        <v>79</v>
      </c>
      <c r="AT179" s="211" t="s">
        <v>71</v>
      </c>
      <c r="AU179" s="211" t="s">
        <v>81</v>
      </c>
      <c r="AY179" s="210" t="s">
        <v>338</v>
      </c>
      <c r="BK179" s="212">
        <f>SUM(BK180:BK210)</f>
        <v>0</v>
      </c>
    </row>
    <row r="180" s="2" customFormat="1" ht="66.75" customHeight="1">
      <c r="A180" s="39"/>
      <c r="B180" s="40"/>
      <c r="C180" s="215" t="s">
        <v>430</v>
      </c>
      <c r="D180" s="215" t="s">
        <v>342</v>
      </c>
      <c r="E180" s="216" t="s">
        <v>397</v>
      </c>
      <c r="F180" s="217" t="s">
        <v>398</v>
      </c>
      <c r="G180" s="218" t="s">
        <v>391</v>
      </c>
      <c r="H180" s="219">
        <v>112.63200000000001</v>
      </c>
      <c r="I180" s="220"/>
      <c r="J180" s="221">
        <f>ROUND(I180*H180,2)</f>
        <v>0</v>
      </c>
      <c r="K180" s="217" t="s">
        <v>346</v>
      </c>
      <c r="L180" s="45"/>
      <c r="M180" s="222" t="s">
        <v>19</v>
      </c>
      <c r="N180" s="223" t="s">
        <v>43</v>
      </c>
      <c r="O180" s="85"/>
      <c r="P180" s="224">
        <f>O180*H180</f>
        <v>0</v>
      </c>
      <c r="Q180" s="224">
        <v>0</v>
      </c>
      <c r="R180" s="224">
        <f>Q180*H180</f>
        <v>0</v>
      </c>
      <c r="S180" s="224">
        <v>0</v>
      </c>
      <c r="T180" s="225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26" t="s">
        <v>231</v>
      </c>
      <c r="AT180" s="226" t="s">
        <v>342</v>
      </c>
      <c r="AU180" s="226" t="s">
        <v>241</v>
      </c>
      <c r="AY180" s="18" t="s">
        <v>338</v>
      </c>
      <c r="BE180" s="227">
        <f>IF(N180="základní",J180,0)</f>
        <v>0</v>
      </c>
      <c r="BF180" s="227">
        <f>IF(N180="snížená",J180,0)</f>
        <v>0</v>
      </c>
      <c r="BG180" s="227">
        <f>IF(N180="zákl. přenesená",J180,0)</f>
        <v>0</v>
      </c>
      <c r="BH180" s="227">
        <f>IF(N180="sníž. přenesená",J180,0)</f>
        <v>0</v>
      </c>
      <c r="BI180" s="227">
        <f>IF(N180="nulová",J180,0)</f>
        <v>0</v>
      </c>
      <c r="BJ180" s="18" t="s">
        <v>79</v>
      </c>
      <c r="BK180" s="227">
        <f>ROUND(I180*H180,2)</f>
        <v>0</v>
      </c>
      <c r="BL180" s="18" t="s">
        <v>231</v>
      </c>
      <c r="BM180" s="226" t="s">
        <v>1345</v>
      </c>
    </row>
    <row r="181" s="2" customFormat="1">
      <c r="A181" s="39"/>
      <c r="B181" s="40"/>
      <c r="C181" s="41"/>
      <c r="D181" s="228" t="s">
        <v>348</v>
      </c>
      <c r="E181" s="41"/>
      <c r="F181" s="229" t="s">
        <v>400</v>
      </c>
      <c r="G181" s="41"/>
      <c r="H181" s="41"/>
      <c r="I181" s="230"/>
      <c r="J181" s="41"/>
      <c r="K181" s="41"/>
      <c r="L181" s="45"/>
      <c r="M181" s="231"/>
      <c r="N181" s="232"/>
      <c r="O181" s="85"/>
      <c r="P181" s="85"/>
      <c r="Q181" s="85"/>
      <c r="R181" s="85"/>
      <c r="S181" s="85"/>
      <c r="T181" s="86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348</v>
      </c>
      <c r="AU181" s="18" t="s">
        <v>241</v>
      </c>
    </row>
    <row r="182" s="2" customFormat="1">
      <c r="A182" s="39"/>
      <c r="B182" s="40"/>
      <c r="C182" s="41"/>
      <c r="D182" s="235" t="s">
        <v>401</v>
      </c>
      <c r="E182" s="41"/>
      <c r="F182" s="266" t="s">
        <v>402</v>
      </c>
      <c r="G182" s="41"/>
      <c r="H182" s="41"/>
      <c r="I182" s="230"/>
      <c r="J182" s="41"/>
      <c r="K182" s="41"/>
      <c r="L182" s="45"/>
      <c r="M182" s="231"/>
      <c r="N182" s="232"/>
      <c r="O182" s="85"/>
      <c r="P182" s="85"/>
      <c r="Q182" s="85"/>
      <c r="R182" s="85"/>
      <c r="S182" s="85"/>
      <c r="T182" s="86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401</v>
      </c>
      <c r="AU182" s="18" t="s">
        <v>241</v>
      </c>
    </row>
    <row r="183" s="13" customFormat="1">
      <c r="A183" s="13"/>
      <c r="B183" s="233"/>
      <c r="C183" s="234"/>
      <c r="D183" s="235" t="s">
        <v>350</v>
      </c>
      <c r="E183" s="236" t="s">
        <v>19</v>
      </c>
      <c r="F183" s="237" t="s">
        <v>403</v>
      </c>
      <c r="G183" s="234"/>
      <c r="H183" s="236" t="s">
        <v>19</v>
      </c>
      <c r="I183" s="238"/>
      <c r="J183" s="234"/>
      <c r="K183" s="234"/>
      <c r="L183" s="239"/>
      <c r="M183" s="240"/>
      <c r="N183" s="241"/>
      <c r="O183" s="241"/>
      <c r="P183" s="241"/>
      <c r="Q183" s="241"/>
      <c r="R183" s="241"/>
      <c r="S183" s="241"/>
      <c r="T183" s="242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3" t="s">
        <v>350</v>
      </c>
      <c r="AU183" s="243" t="s">
        <v>241</v>
      </c>
      <c r="AV183" s="13" t="s">
        <v>79</v>
      </c>
      <c r="AW183" s="13" t="s">
        <v>33</v>
      </c>
      <c r="AX183" s="13" t="s">
        <v>72</v>
      </c>
      <c r="AY183" s="243" t="s">
        <v>338</v>
      </c>
    </row>
    <row r="184" s="14" customFormat="1">
      <c r="A184" s="14"/>
      <c r="B184" s="244"/>
      <c r="C184" s="245"/>
      <c r="D184" s="235" t="s">
        <v>350</v>
      </c>
      <c r="E184" s="246" t="s">
        <v>289</v>
      </c>
      <c r="F184" s="247" t="s">
        <v>301</v>
      </c>
      <c r="G184" s="245"/>
      <c r="H184" s="248">
        <v>38</v>
      </c>
      <c r="I184" s="249"/>
      <c r="J184" s="245"/>
      <c r="K184" s="245"/>
      <c r="L184" s="250"/>
      <c r="M184" s="251"/>
      <c r="N184" s="252"/>
      <c r="O184" s="252"/>
      <c r="P184" s="252"/>
      <c r="Q184" s="252"/>
      <c r="R184" s="252"/>
      <c r="S184" s="252"/>
      <c r="T184" s="253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4" t="s">
        <v>350</v>
      </c>
      <c r="AU184" s="254" t="s">
        <v>241</v>
      </c>
      <c r="AV184" s="14" t="s">
        <v>81</v>
      </c>
      <c r="AW184" s="14" t="s">
        <v>33</v>
      </c>
      <c r="AX184" s="14" t="s">
        <v>72</v>
      </c>
      <c r="AY184" s="254" t="s">
        <v>338</v>
      </c>
    </row>
    <row r="185" s="15" customFormat="1">
      <c r="A185" s="15"/>
      <c r="B185" s="255"/>
      <c r="C185" s="256"/>
      <c r="D185" s="235" t="s">
        <v>350</v>
      </c>
      <c r="E185" s="257" t="s">
        <v>19</v>
      </c>
      <c r="F185" s="258" t="s">
        <v>363</v>
      </c>
      <c r="G185" s="256"/>
      <c r="H185" s="259">
        <v>38</v>
      </c>
      <c r="I185" s="260"/>
      <c r="J185" s="256"/>
      <c r="K185" s="256"/>
      <c r="L185" s="261"/>
      <c r="M185" s="262"/>
      <c r="N185" s="263"/>
      <c r="O185" s="263"/>
      <c r="P185" s="263"/>
      <c r="Q185" s="263"/>
      <c r="R185" s="263"/>
      <c r="S185" s="263"/>
      <c r="T185" s="264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65" t="s">
        <v>350</v>
      </c>
      <c r="AU185" s="265" t="s">
        <v>241</v>
      </c>
      <c r="AV185" s="15" t="s">
        <v>231</v>
      </c>
      <c r="AW185" s="15" t="s">
        <v>33</v>
      </c>
      <c r="AX185" s="15" t="s">
        <v>72</v>
      </c>
      <c r="AY185" s="265" t="s">
        <v>338</v>
      </c>
    </row>
    <row r="186" s="14" customFormat="1">
      <c r="A186" s="14"/>
      <c r="B186" s="244"/>
      <c r="C186" s="245"/>
      <c r="D186" s="235" t="s">
        <v>350</v>
      </c>
      <c r="E186" s="246" t="s">
        <v>19</v>
      </c>
      <c r="F186" s="247" t="s">
        <v>404</v>
      </c>
      <c r="G186" s="245"/>
      <c r="H186" s="248">
        <v>112.63200000000001</v>
      </c>
      <c r="I186" s="249"/>
      <c r="J186" s="245"/>
      <c r="K186" s="245"/>
      <c r="L186" s="250"/>
      <c r="M186" s="251"/>
      <c r="N186" s="252"/>
      <c r="O186" s="252"/>
      <c r="P186" s="252"/>
      <c r="Q186" s="252"/>
      <c r="R186" s="252"/>
      <c r="S186" s="252"/>
      <c r="T186" s="25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4" t="s">
        <v>350</v>
      </c>
      <c r="AU186" s="254" t="s">
        <v>241</v>
      </c>
      <c r="AV186" s="14" t="s">
        <v>81</v>
      </c>
      <c r="AW186" s="14" t="s">
        <v>33</v>
      </c>
      <c r="AX186" s="14" t="s">
        <v>72</v>
      </c>
      <c r="AY186" s="254" t="s">
        <v>338</v>
      </c>
    </row>
    <row r="187" s="15" customFormat="1">
      <c r="A187" s="15"/>
      <c r="B187" s="255"/>
      <c r="C187" s="256"/>
      <c r="D187" s="235" t="s">
        <v>350</v>
      </c>
      <c r="E187" s="257" t="s">
        <v>291</v>
      </c>
      <c r="F187" s="258" t="s">
        <v>363</v>
      </c>
      <c r="G187" s="256"/>
      <c r="H187" s="259">
        <v>112.63200000000001</v>
      </c>
      <c r="I187" s="260"/>
      <c r="J187" s="256"/>
      <c r="K187" s="256"/>
      <c r="L187" s="261"/>
      <c r="M187" s="262"/>
      <c r="N187" s="263"/>
      <c r="O187" s="263"/>
      <c r="P187" s="263"/>
      <c r="Q187" s="263"/>
      <c r="R187" s="263"/>
      <c r="S187" s="263"/>
      <c r="T187" s="264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65" t="s">
        <v>350</v>
      </c>
      <c r="AU187" s="265" t="s">
        <v>241</v>
      </c>
      <c r="AV187" s="15" t="s">
        <v>231</v>
      </c>
      <c r="AW187" s="15" t="s">
        <v>33</v>
      </c>
      <c r="AX187" s="15" t="s">
        <v>79</v>
      </c>
      <c r="AY187" s="265" t="s">
        <v>338</v>
      </c>
    </row>
    <row r="188" s="2" customFormat="1" ht="55.5" customHeight="1">
      <c r="A188" s="39"/>
      <c r="B188" s="40"/>
      <c r="C188" s="215" t="s">
        <v>340</v>
      </c>
      <c r="D188" s="215" t="s">
        <v>342</v>
      </c>
      <c r="E188" s="216" t="s">
        <v>406</v>
      </c>
      <c r="F188" s="217" t="s">
        <v>407</v>
      </c>
      <c r="G188" s="218" t="s">
        <v>391</v>
      </c>
      <c r="H188" s="219">
        <v>1722.085</v>
      </c>
      <c r="I188" s="220"/>
      <c r="J188" s="221">
        <f>ROUND(I188*H188,2)</f>
        <v>0</v>
      </c>
      <c r="K188" s="217" t="s">
        <v>346</v>
      </c>
      <c r="L188" s="45"/>
      <c r="M188" s="222" t="s">
        <v>19</v>
      </c>
      <c r="N188" s="223" t="s">
        <v>43</v>
      </c>
      <c r="O188" s="85"/>
      <c r="P188" s="224">
        <f>O188*H188</f>
        <v>0</v>
      </c>
      <c r="Q188" s="224">
        <v>0</v>
      </c>
      <c r="R188" s="224">
        <f>Q188*H188</f>
        <v>0</v>
      </c>
      <c r="S188" s="224">
        <v>0</v>
      </c>
      <c r="T188" s="225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26" t="s">
        <v>231</v>
      </c>
      <c r="AT188" s="226" t="s">
        <v>342</v>
      </c>
      <c r="AU188" s="226" t="s">
        <v>241</v>
      </c>
      <c r="AY188" s="18" t="s">
        <v>338</v>
      </c>
      <c r="BE188" s="227">
        <f>IF(N188="základní",J188,0)</f>
        <v>0</v>
      </c>
      <c r="BF188" s="227">
        <f>IF(N188="snížená",J188,0)</f>
        <v>0</v>
      </c>
      <c r="BG188" s="227">
        <f>IF(N188="zákl. přenesená",J188,0)</f>
        <v>0</v>
      </c>
      <c r="BH188" s="227">
        <f>IF(N188="sníž. přenesená",J188,0)</f>
        <v>0</v>
      </c>
      <c r="BI188" s="227">
        <f>IF(N188="nulová",J188,0)</f>
        <v>0</v>
      </c>
      <c r="BJ188" s="18" t="s">
        <v>79</v>
      </c>
      <c r="BK188" s="227">
        <f>ROUND(I188*H188,2)</f>
        <v>0</v>
      </c>
      <c r="BL188" s="18" t="s">
        <v>231</v>
      </c>
      <c r="BM188" s="226" t="s">
        <v>1346</v>
      </c>
    </row>
    <row r="189" s="2" customFormat="1">
      <c r="A189" s="39"/>
      <c r="B189" s="40"/>
      <c r="C189" s="41"/>
      <c r="D189" s="228" t="s">
        <v>348</v>
      </c>
      <c r="E189" s="41"/>
      <c r="F189" s="229" t="s">
        <v>409</v>
      </c>
      <c r="G189" s="41"/>
      <c r="H189" s="41"/>
      <c r="I189" s="230"/>
      <c r="J189" s="41"/>
      <c r="K189" s="41"/>
      <c r="L189" s="45"/>
      <c r="M189" s="231"/>
      <c r="N189" s="232"/>
      <c r="O189" s="85"/>
      <c r="P189" s="85"/>
      <c r="Q189" s="85"/>
      <c r="R189" s="85"/>
      <c r="S189" s="85"/>
      <c r="T189" s="86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348</v>
      </c>
      <c r="AU189" s="18" t="s">
        <v>241</v>
      </c>
    </row>
    <row r="190" s="13" customFormat="1">
      <c r="A190" s="13"/>
      <c r="B190" s="233"/>
      <c r="C190" s="234"/>
      <c r="D190" s="235" t="s">
        <v>350</v>
      </c>
      <c r="E190" s="236" t="s">
        <v>19</v>
      </c>
      <c r="F190" s="237" t="s">
        <v>410</v>
      </c>
      <c r="G190" s="234"/>
      <c r="H190" s="236" t="s">
        <v>19</v>
      </c>
      <c r="I190" s="238"/>
      <c r="J190" s="234"/>
      <c r="K190" s="234"/>
      <c r="L190" s="239"/>
      <c r="M190" s="240"/>
      <c r="N190" s="241"/>
      <c r="O190" s="241"/>
      <c r="P190" s="241"/>
      <c r="Q190" s="241"/>
      <c r="R190" s="241"/>
      <c r="S190" s="241"/>
      <c r="T190" s="242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3" t="s">
        <v>350</v>
      </c>
      <c r="AU190" s="243" t="s">
        <v>241</v>
      </c>
      <c r="AV190" s="13" t="s">
        <v>79</v>
      </c>
      <c r="AW190" s="13" t="s">
        <v>33</v>
      </c>
      <c r="AX190" s="13" t="s">
        <v>72</v>
      </c>
      <c r="AY190" s="243" t="s">
        <v>338</v>
      </c>
    </row>
    <row r="191" s="14" customFormat="1">
      <c r="A191" s="14"/>
      <c r="B191" s="244"/>
      <c r="C191" s="245"/>
      <c r="D191" s="235" t="s">
        <v>350</v>
      </c>
      <c r="E191" s="246" t="s">
        <v>263</v>
      </c>
      <c r="F191" s="247" t="s">
        <v>955</v>
      </c>
      <c r="G191" s="245"/>
      <c r="H191" s="248">
        <v>0.25</v>
      </c>
      <c r="I191" s="249"/>
      <c r="J191" s="245"/>
      <c r="K191" s="245"/>
      <c r="L191" s="250"/>
      <c r="M191" s="251"/>
      <c r="N191" s="252"/>
      <c r="O191" s="252"/>
      <c r="P191" s="252"/>
      <c r="Q191" s="252"/>
      <c r="R191" s="252"/>
      <c r="S191" s="252"/>
      <c r="T191" s="25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4" t="s">
        <v>350</v>
      </c>
      <c r="AU191" s="254" t="s">
        <v>241</v>
      </c>
      <c r="AV191" s="14" t="s">
        <v>81</v>
      </c>
      <c r="AW191" s="14" t="s">
        <v>33</v>
      </c>
      <c r="AX191" s="14" t="s">
        <v>72</v>
      </c>
      <c r="AY191" s="254" t="s">
        <v>338</v>
      </c>
    </row>
    <row r="192" s="14" customFormat="1">
      <c r="A192" s="14"/>
      <c r="B192" s="244"/>
      <c r="C192" s="245"/>
      <c r="D192" s="235" t="s">
        <v>350</v>
      </c>
      <c r="E192" s="246" t="s">
        <v>942</v>
      </c>
      <c r="F192" s="247" t="s">
        <v>974</v>
      </c>
      <c r="G192" s="245"/>
      <c r="H192" s="248">
        <v>0.5</v>
      </c>
      <c r="I192" s="249"/>
      <c r="J192" s="245"/>
      <c r="K192" s="245"/>
      <c r="L192" s="250"/>
      <c r="M192" s="251"/>
      <c r="N192" s="252"/>
      <c r="O192" s="252"/>
      <c r="P192" s="252"/>
      <c r="Q192" s="252"/>
      <c r="R192" s="252"/>
      <c r="S192" s="252"/>
      <c r="T192" s="253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4" t="s">
        <v>350</v>
      </c>
      <c r="AU192" s="254" t="s">
        <v>241</v>
      </c>
      <c r="AV192" s="14" t="s">
        <v>81</v>
      </c>
      <c r="AW192" s="14" t="s">
        <v>33</v>
      </c>
      <c r="AX192" s="14" t="s">
        <v>72</v>
      </c>
      <c r="AY192" s="254" t="s">
        <v>338</v>
      </c>
    </row>
    <row r="193" s="13" customFormat="1">
      <c r="A193" s="13"/>
      <c r="B193" s="233"/>
      <c r="C193" s="234"/>
      <c r="D193" s="235" t="s">
        <v>350</v>
      </c>
      <c r="E193" s="236" t="s">
        <v>19</v>
      </c>
      <c r="F193" s="237" t="s">
        <v>411</v>
      </c>
      <c r="G193" s="234"/>
      <c r="H193" s="236" t="s">
        <v>19</v>
      </c>
      <c r="I193" s="238"/>
      <c r="J193" s="234"/>
      <c r="K193" s="234"/>
      <c r="L193" s="239"/>
      <c r="M193" s="240"/>
      <c r="N193" s="241"/>
      <c r="O193" s="241"/>
      <c r="P193" s="241"/>
      <c r="Q193" s="241"/>
      <c r="R193" s="241"/>
      <c r="S193" s="241"/>
      <c r="T193" s="24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3" t="s">
        <v>350</v>
      </c>
      <c r="AU193" s="243" t="s">
        <v>241</v>
      </c>
      <c r="AV193" s="13" t="s">
        <v>79</v>
      </c>
      <c r="AW193" s="13" t="s">
        <v>33</v>
      </c>
      <c r="AX193" s="13" t="s">
        <v>72</v>
      </c>
      <c r="AY193" s="243" t="s">
        <v>338</v>
      </c>
    </row>
    <row r="194" s="14" customFormat="1">
      <c r="A194" s="14"/>
      <c r="B194" s="244"/>
      <c r="C194" s="245"/>
      <c r="D194" s="235" t="s">
        <v>350</v>
      </c>
      <c r="E194" s="246" t="s">
        <v>267</v>
      </c>
      <c r="F194" s="247" t="s">
        <v>975</v>
      </c>
      <c r="G194" s="245"/>
      <c r="H194" s="248">
        <v>1.49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3" customFormat="1">
      <c r="A195" s="13"/>
      <c r="B195" s="233"/>
      <c r="C195" s="234"/>
      <c r="D195" s="235" t="s">
        <v>350</v>
      </c>
      <c r="E195" s="236" t="s">
        <v>19</v>
      </c>
      <c r="F195" s="237" t="s">
        <v>413</v>
      </c>
      <c r="G195" s="234"/>
      <c r="H195" s="236" t="s">
        <v>19</v>
      </c>
      <c r="I195" s="238"/>
      <c r="J195" s="234"/>
      <c r="K195" s="234"/>
      <c r="L195" s="239"/>
      <c r="M195" s="240"/>
      <c r="N195" s="241"/>
      <c r="O195" s="241"/>
      <c r="P195" s="241"/>
      <c r="Q195" s="241"/>
      <c r="R195" s="241"/>
      <c r="S195" s="241"/>
      <c r="T195" s="24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3" t="s">
        <v>350</v>
      </c>
      <c r="AU195" s="243" t="s">
        <v>241</v>
      </c>
      <c r="AV195" s="13" t="s">
        <v>79</v>
      </c>
      <c r="AW195" s="13" t="s">
        <v>33</v>
      </c>
      <c r="AX195" s="13" t="s">
        <v>72</v>
      </c>
      <c r="AY195" s="243" t="s">
        <v>338</v>
      </c>
    </row>
    <row r="196" s="14" customFormat="1">
      <c r="A196" s="14"/>
      <c r="B196" s="244"/>
      <c r="C196" s="245"/>
      <c r="D196" s="235" t="s">
        <v>350</v>
      </c>
      <c r="E196" s="246" t="s">
        <v>270</v>
      </c>
      <c r="F196" s="247" t="s">
        <v>1276</v>
      </c>
      <c r="G196" s="245"/>
      <c r="H196" s="248">
        <v>2.964</v>
      </c>
      <c r="I196" s="249"/>
      <c r="J196" s="245"/>
      <c r="K196" s="245"/>
      <c r="L196" s="250"/>
      <c r="M196" s="251"/>
      <c r="N196" s="252"/>
      <c r="O196" s="252"/>
      <c r="P196" s="252"/>
      <c r="Q196" s="252"/>
      <c r="R196" s="252"/>
      <c r="S196" s="252"/>
      <c r="T196" s="253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4" t="s">
        <v>350</v>
      </c>
      <c r="AU196" s="254" t="s">
        <v>241</v>
      </c>
      <c r="AV196" s="14" t="s">
        <v>81</v>
      </c>
      <c r="AW196" s="14" t="s">
        <v>33</v>
      </c>
      <c r="AX196" s="14" t="s">
        <v>72</v>
      </c>
      <c r="AY196" s="254" t="s">
        <v>338</v>
      </c>
    </row>
    <row r="197" s="13" customFormat="1">
      <c r="A197" s="13"/>
      <c r="B197" s="233"/>
      <c r="C197" s="234"/>
      <c r="D197" s="235" t="s">
        <v>350</v>
      </c>
      <c r="E197" s="236" t="s">
        <v>19</v>
      </c>
      <c r="F197" s="237" t="s">
        <v>415</v>
      </c>
      <c r="G197" s="234"/>
      <c r="H197" s="236" t="s">
        <v>19</v>
      </c>
      <c r="I197" s="238"/>
      <c r="J197" s="234"/>
      <c r="K197" s="234"/>
      <c r="L197" s="239"/>
      <c r="M197" s="240"/>
      <c r="N197" s="241"/>
      <c r="O197" s="241"/>
      <c r="P197" s="241"/>
      <c r="Q197" s="241"/>
      <c r="R197" s="241"/>
      <c r="S197" s="241"/>
      <c r="T197" s="24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3" t="s">
        <v>350</v>
      </c>
      <c r="AU197" s="243" t="s">
        <v>241</v>
      </c>
      <c r="AV197" s="13" t="s">
        <v>79</v>
      </c>
      <c r="AW197" s="13" t="s">
        <v>33</v>
      </c>
      <c r="AX197" s="13" t="s">
        <v>72</v>
      </c>
      <c r="AY197" s="243" t="s">
        <v>338</v>
      </c>
    </row>
    <row r="198" s="14" customFormat="1">
      <c r="A198" s="14"/>
      <c r="B198" s="244"/>
      <c r="C198" s="245"/>
      <c r="D198" s="235" t="s">
        <v>350</v>
      </c>
      <c r="E198" s="246" t="s">
        <v>269</v>
      </c>
      <c r="F198" s="247" t="s">
        <v>79</v>
      </c>
      <c r="G198" s="245"/>
      <c r="H198" s="248">
        <v>1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3" customFormat="1">
      <c r="A199" s="13"/>
      <c r="B199" s="233"/>
      <c r="C199" s="234"/>
      <c r="D199" s="235" t="s">
        <v>350</v>
      </c>
      <c r="E199" s="236" t="s">
        <v>19</v>
      </c>
      <c r="F199" s="237" t="s">
        <v>1347</v>
      </c>
      <c r="G199" s="234"/>
      <c r="H199" s="236" t="s">
        <v>19</v>
      </c>
      <c r="I199" s="238"/>
      <c r="J199" s="234"/>
      <c r="K199" s="234"/>
      <c r="L199" s="239"/>
      <c r="M199" s="240"/>
      <c r="N199" s="241"/>
      <c r="O199" s="241"/>
      <c r="P199" s="241"/>
      <c r="Q199" s="241"/>
      <c r="R199" s="241"/>
      <c r="S199" s="241"/>
      <c r="T199" s="242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3" t="s">
        <v>350</v>
      </c>
      <c r="AU199" s="243" t="s">
        <v>241</v>
      </c>
      <c r="AV199" s="13" t="s">
        <v>79</v>
      </c>
      <c r="AW199" s="13" t="s">
        <v>33</v>
      </c>
      <c r="AX199" s="13" t="s">
        <v>72</v>
      </c>
      <c r="AY199" s="243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300</v>
      </c>
      <c r="F200" s="247" t="s">
        <v>897</v>
      </c>
      <c r="G200" s="245"/>
      <c r="H200" s="248">
        <v>18.5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5" customFormat="1">
      <c r="A201" s="15"/>
      <c r="B201" s="255"/>
      <c r="C201" s="256"/>
      <c r="D201" s="235" t="s">
        <v>350</v>
      </c>
      <c r="E201" s="257" t="s">
        <v>19</v>
      </c>
      <c r="F201" s="258" t="s">
        <v>363</v>
      </c>
      <c r="G201" s="256"/>
      <c r="H201" s="259">
        <v>24.704000000000001</v>
      </c>
      <c r="I201" s="260"/>
      <c r="J201" s="256"/>
      <c r="K201" s="256"/>
      <c r="L201" s="261"/>
      <c r="M201" s="262"/>
      <c r="N201" s="263"/>
      <c r="O201" s="263"/>
      <c r="P201" s="263"/>
      <c r="Q201" s="263"/>
      <c r="R201" s="263"/>
      <c r="S201" s="263"/>
      <c r="T201" s="264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65" t="s">
        <v>350</v>
      </c>
      <c r="AU201" s="265" t="s">
        <v>241</v>
      </c>
      <c r="AV201" s="15" t="s">
        <v>231</v>
      </c>
      <c r="AW201" s="15" t="s">
        <v>33</v>
      </c>
      <c r="AX201" s="15" t="s">
        <v>72</v>
      </c>
      <c r="AY201" s="265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418</v>
      </c>
      <c r="G202" s="245"/>
      <c r="H202" s="248">
        <v>955.20699999999999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4" customFormat="1">
      <c r="A203" s="14"/>
      <c r="B203" s="244"/>
      <c r="C203" s="245"/>
      <c r="D203" s="235" t="s">
        <v>350</v>
      </c>
      <c r="E203" s="246" t="s">
        <v>19</v>
      </c>
      <c r="F203" s="247" t="s">
        <v>1348</v>
      </c>
      <c r="G203" s="245"/>
      <c r="H203" s="248">
        <v>444.41500000000002</v>
      </c>
      <c r="I203" s="249"/>
      <c r="J203" s="245"/>
      <c r="K203" s="245"/>
      <c r="L203" s="250"/>
      <c r="M203" s="251"/>
      <c r="N203" s="252"/>
      <c r="O203" s="252"/>
      <c r="P203" s="252"/>
      <c r="Q203" s="252"/>
      <c r="R203" s="252"/>
      <c r="S203" s="252"/>
      <c r="T203" s="253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4" t="s">
        <v>350</v>
      </c>
      <c r="AU203" s="254" t="s">
        <v>241</v>
      </c>
      <c r="AV203" s="14" t="s">
        <v>81</v>
      </c>
      <c r="AW203" s="14" t="s">
        <v>33</v>
      </c>
      <c r="AX203" s="14" t="s">
        <v>72</v>
      </c>
      <c r="AY203" s="254" t="s">
        <v>338</v>
      </c>
    </row>
    <row r="204" s="14" customFormat="1">
      <c r="A204" s="14"/>
      <c r="B204" s="244"/>
      <c r="C204" s="245"/>
      <c r="D204" s="235" t="s">
        <v>350</v>
      </c>
      <c r="E204" s="246" t="s">
        <v>19</v>
      </c>
      <c r="F204" s="247" t="s">
        <v>1349</v>
      </c>
      <c r="G204" s="245"/>
      <c r="H204" s="248">
        <v>347.84300000000002</v>
      </c>
      <c r="I204" s="249"/>
      <c r="J204" s="245"/>
      <c r="K204" s="245"/>
      <c r="L204" s="250"/>
      <c r="M204" s="251"/>
      <c r="N204" s="252"/>
      <c r="O204" s="252"/>
      <c r="P204" s="252"/>
      <c r="Q204" s="252"/>
      <c r="R204" s="252"/>
      <c r="S204" s="252"/>
      <c r="T204" s="253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4" t="s">
        <v>350</v>
      </c>
      <c r="AU204" s="254" t="s">
        <v>241</v>
      </c>
      <c r="AV204" s="14" t="s">
        <v>81</v>
      </c>
      <c r="AW204" s="14" t="s">
        <v>33</v>
      </c>
      <c r="AX204" s="14" t="s">
        <v>72</v>
      </c>
      <c r="AY204" s="254" t="s">
        <v>338</v>
      </c>
    </row>
    <row r="205" s="14" customFormat="1">
      <c r="A205" s="14"/>
      <c r="B205" s="244"/>
      <c r="C205" s="245"/>
      <c r="D205" s="235" t="s">
        <v>350</v>
      </c>
      <c r="E205" s="246" t="s">
        <v>19</v>
      </c>
      <c r="F205" s="247" t="s">
        <v>1350</v>
      </c>
      <c r="G205" s="245"/>
      <c r="H205" s="248">
        <v>0</v>
      </c>
      <c r="I205" s="249"/>
      <c r="J205" s="245"/>
      <c r="K205" s="245"/>
      <c r="L205" s="250"/>
      <c r="M205" s="251"/>
      <c r="N205" s="252"/>
      <c r="O205" s="252"/>
      <c r="P205" s="252"/>
      <c r="Q205" s="252"/>
      <c r="R205" s="252"/>
      <c r="S205" s="252"/>
      <c r="T205" s="253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4" t="s">
        <v>350</v>
      </c>
      <c r="AU205" s="254" t="s">
        <v>241</v>
      </c>
      <c r="AV205" s="14" t="s">
        <v>81</v>
      </c>
      <c r="AW205" s="14" t="s">
        <v>33</v>
      </c>
      <c r="AX205" s="14" t="s">
        <v>72</v>
      </c>
      <c r="AY205" s="254" t="s">
        <v>338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1350</v>
      </c>
      <c r="G206" s="245"/>
      <c r="H206" s="248">
        <v>0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4" customFormat="1">
      <c r="A207" s="14"/>
      <c r="B207" s="244"/>
      <c r="C207" s="245"/>
      <c r="D207" s="235" t="s">
        <v>350</v>
      </c>
      <c r="E207" s="246" t="s">
        <v>19</v>
      </c>
      <c r="F207" s="247" t="s">
        <v>1351</v>
      </c>
      <c r="G207" s="245"/>
      <c r="H207" s="248">
        <v>56.323</v>
      </c>
      <c r="I207" s="249"/>
      <c r="J207" s="245"/>
      <c r="K207" s="245"/>
      <c r="L207" s="250"/>
      <c r="M207" s="251"/>
      <c r="N207" s="252"/>
      <c r="O207" s="252"/>
      <c r="P207" s="252"/>
      <c r="Q207" s="252"/>
      <c r="R207" s="252"/>
      <c r="S207" s="252"/>
      <c r="T207" s="253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4" t="s">
        <v>350</v>
      </c>
      <c r="AU207" s="254" t="s">
        <v>241</v>
      </c>
      <c r="AV207" s="14" t="s">
        <v>81</v>
      </c>
      <c r="AW207" s="14" t="s">
        <v>33</v>
      </c>
      <c r="AX207" s="14" t="s">
        <v>72</v>
      </c>
      <c r="AY207" s="254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1352</v>
      </c>
      <c r="G208" s="245"/>
      <c r="H208" s="248">
        <v>0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72</v>
      </c>
      <c r="AY208" s="254" t="s">
        <v>338</v>
      </c>
    </row>
    <row r="209" s="14" customFormat="1">
      <c r="A209" s="14"/>
      <c r="B209" s="244"/>
      <c r="C209" s="245"/>
      <c r="D209" s="235" t="s">
        <v>350</v>
      </c>
      <c r="E209" s="246" t="s">
        <v>19</v>
      </c>
      <c r="F209" s="247" t="s">
        <v>1353</v>
      </c>
      <c r="G209" s="245"/>
      <c r="H209" s="248">
        <v>-81.703000000000003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350</v>
      </c>
      <c r="AU209" s="254" t="s">
        <v>241</v>
      </c>
      <c r="AV209" s="14" t="s">
        <v>81</v>
      </c>
      <c r="AW209" s="14" t="s">
        <v>33</v>
      </c>
      <c r="AX209" s="14" t="s">
        <v>72</v>
      </c>
      <c r="AY209" s="254" t="s">
        <v>338</v>
      </c>
    </row>
    <row r="210" s="15" customFormat="1">
      <c r="A210" s="15"/>
      <c r="B210" s="255"/>
      <c r="C210" s="256"/>
      <c r="D210" s="235" t="s">
        <v>350</v>
      </c>
      <c r="E210" s="257" t="s">
        <v>223</v>
      </c>
      <c r="F210" s="258" t="s">
        <v>363</v>
      </c>
      <c r="G210" s="256"/>
      <c r="H210" s="259">
        <v>1722.0850000000003</v>
      </c>
      <c r="I210" s="260"/>
      <c r="J210" s="256"/>
      <c r="K210" s="256"/>
      <c r="L210" s="261"/>
      <c r="M210" s="262"/>
      <c r="N210" s="263"/>
      <c r="O210" s="263"/>
      <c r="P210" s="263"/>
      <c r="Q210" s="263"/>
      <c r="R210" s="263"/>
      <c r="S210" s="263"/>
      <c r="T210" s="264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65" t="s">
        <v>350</v>
      </c>
      <c r="AU210" s="265" t="s">
        <v>241</v>
      </c>
      <c r="AV210" s="15" t="s">
        <v>231</v>
      </c>
      <c r="AW210" s="15" t="s">
        <v>33</v>
      </c>
      <c r="AX210" s="15" t="s">
        <v>79</v>
      </c>
      <c r="AY210" s="265" t="s">
        <v>338</v>
      </c>
    </row>
    <row r="211" s="12" customFormat="1" ht="20.88" customHeight="1">
      <c r="A211" s="12"/>
      <c r="B211" s="199"/>
      <c r="C211" s="200"/>
      <c r="D211" s="201" t="s">
        <v>71</v>
      </c>
      <c r="E211" s="213" t="s">
        <v>423</v>
      </c>
      <c r="F211" s="213" t="s">
        <v>424</v>
      </c>
      <c r="G211" s="200"/>
      <c r="H211" s="200"/>
      <c r="I211" s="203"/>
      <c r="J211" s="214">
        <f>BK211</f>
        <v>0</v>
      </c>
      <c r="K211" s="200"/>
      <c r="L211" s="205"/>
      <c r="M211" s="206"/>
      <c r="N211" s="207"/>
      <c r="O211" s="207"/>
      <c r="P211" s="208">
        <f>SUM(P212:P222)</f>
        <v>0</v>
      </c>
      <c r="Q211" s="207"/>
      <c r="R211" s="208">
        <f>SUM(R212:R222)</f>
        <v>2.4581940499999999</v>
      </c>
      <c r="S211" s="207"/>
      <c r="T211" s="209">
        <f>SUM(T212:T222)</f>
        <v>0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210" t="s">
        <v>79</v>
      </c>
      <c r="AT211" s="211" t="s">
        <v>71</v>
      </c>
      <c r="AU211" s="211" t="s">
        <v>81</v>
      </c>
      <c r="AY211" s="210" t="s">
        <v>338</v>
      </c>
      <c r="BK211" s="212">
        <f>SUM(BK212:BK222)</f>
        <v>0</v>
      </c>
    </row>
    <row r="212" s="2" customFormat="1" ht="37.8" customHeight="1">
      <c r="A212" s="39"/>
      <c r="B212" s="40"/>
      <c r="C212" s="215" t="s">
        <v>8</v>
      </c>
      <c r="D212" s="215" t="s">
        <v>342</v>
      </c>
      <c r="E212" s="216" t="s">
        <v>425</v>
      </c>
      <c r="F212" s="217" t="s">
        <v>426</v>
      </c>
      <c r="G212" s="218" t="s">
        <v>345</v>
      </c>
      <c r="H212" s="219">
        <v>2891.9929999999999</v>
      </c>
      <c r="I212" s="220"/>
      <c r="J212" s="221">
        <f>ROUND(I212*H212,2)</f>
        <v>0</v>
      </c>
      <c r="K212" s="217" t="s">
        <v>346</v>
      </c>
      <c r="L212" s="45"/>
      <c r="M212" s="222" t="s">
        <v>19</v>
      </c>
      <c r="N212" s="223" t="s">
        <v>43</v>
      </c>
      <c r="O212" s="85"/>
      <c r="P212" s="224">
        <f>O212*H212</f>
        <v>0</v>
      </c>
      <c r="Q212" s="224">
        <v>0.00084999999999999995</v>
      </c>
      <c r="R212" s="224">
        <f>Q212*H212</f>
        <v>2.4581940499999999</v>
      </c>
      <c r="S212" s="224">
        <v>0</v>
      </c>
      <c r="T212" s="225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26" t="s">
        <v>231</v>
      </c>
      <c r="AT212" s="226" t="s">
        <v>342</v>
      </c>
      <c r="AU212" s="226" t="s">
        <v>241</v>
      </c>
      <c r="AY212" s="18" t="s">
        <v>338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18" t="s">
        <v>79</v>
      </c>
      <c r="BK212" s="227">
        <f>ROUND(I212*H212,2)</f>
        <v>0</v>
      </c>
      <c r="BL212" s="18" t="s">
        <v>231</v>
      </c>
      <c r="BM212" s="226" t="s">
        <v>1354</v>
      </c>
    </row>
    <row r="213" s="2" customFormat="1">
      <c r="A213" s="39"/>
      <c r="B213" s="40"/>
      <c r="C213" s="41"/>
      <c r="D213" s="228" t="s">
        <v>348</v>
      </c>
      <c r="E213" s="41"/>
      <c r="F213" s="229" t="s">
        <v>428</v>
      </c>
      <c r="G213" s="41"/>
      <c r="H213" s="41"/>
      <c r="I213" s="230"/>
      <c r="J213" s="41"/>
      <c r="K213" s="41"/>
      <c r="L213" s="45"/>
      <c r="M213" s="231"/>
      <c r="N213" s="232"/>
      <c r="O213" s="85"/>
      <c r="P213" s="85"/>
      <c r="Q213" s="85"/>
      <c r="R213" s="85"/>
      <c r="S213" s="85"/>
      <c r="T213" s="86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348</v>
      </c>
      <c r="AU213" s="18" t="s">
        <v>241</v>
      </c>
    </row>
    <row r="214" s="14" customFormat="1">
      <c r="A214" s="14"/>
      <c r="B214" s="244"/>
      <c r="C214" s="245"/>
      <c r="D214" s="235" t="s">
        <v>350</v>
      </c>
      <c r="E214" s="246" t="s">
        <v>19</v>
      </c>
      <c r="F214" s="247" t="s">
        <v>429</v>
      </c>
      <c r="G214" s="245"/>
      <c r="H214" s="248">
        <v>2891.9929999999999</v>
      </c>
      <c r="I214" s="249"/>
      <c r="J214" s="245"/>
      <c r="K214" s="245"/>
      <c r="L214" s="250"/>
      <c r="M214" s="251"/>
      <c r="N214" s="252"/>
      <c r="O214" s="252"/>
      <c r="P214" s="252"/>
      <c r="Q214" s="252"/>
      <c r="R214" s="252"/>
      <c r="S214" s="252"/>
      <c r="T214" s="253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4" t="s">
        <v>350</v>
      </c>
      <c r="AU214" s="254" t="s">
        <v>241</v>
      </c>
      <c r="AV214" s="14" t="s">
        <v>81</v>
      </c>
      <c r="AW214" s="14" t="s">
        <v>33</v>
      </c>
      <c r="AX214" s="14" t="s">
        <v>72</v>
      </c>
      <c r="AY214" s="254" t="s">
        <v>338</v>
      </c>
    </row>
    <row r="215" s="15" customFormat="1">
      <c r="A215" s="15"/>
      <c r="B215" s="255"/>
      <c r="C215" s="256"/>
      <c r="D215" s="235" t="s">
        <v>350</v>
      </c>
      <c r="E215" s="257" t="s">
        <v>296</v>
      </c>
      <c r="F215" s="258" t="s">
        <v>363</v>
      </c>
      <c r="G215" s="256"/>
      <c r="H215" s="259">
        <v>2891.9929999999999</v>
      </c>
      <c r="I215" s="260"/>
      <c r="J215" s="256"/>
      <c r="K215" s="256"/>
      <c r="L215" s="261"/>
      <c r="M215" s="262"/>
      <c r="N215" s="263"/>
      <c r="O215" s="263"/>
      <c r="P215" s="263"/>
      <c r="Q215" s="263"/>
      <c r="R215" s="263"/>
      <c r="S215" s="263"/>
      <c r="T215" s="264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65" t="s">
        <v>350</v>
      </c>
      <c r="AU215" s="265" t="s">
        <v>241</v>
      </c>
      <c r="AV215" s="15" t="s">
        <v>231</v>
      </c>
      <c r="AW215" s="15" t="s">
        <v>33</v>
      </c>
      <c r="AX215" s="15" t="s">
        <v>79</v>
      </c>
      <c r="AY215" s="265" t="s">
        <v>338</v>
      </c>
    </row>
    <row r="216" s="2" customFormat="1" ht="44.25" customHeight="1">
      <c r="A216" s="39"/>
      <c r="B216" s="40"/>
      <c r="C216" s="215" t="s">
        <v>394</v>
      </c>
      <c r="D216" s="215" t="s">
        <v>342</v>
      </c>
      <c r="E216" s="216" t="s">
        <v>431</v>
      </c>
      <c r="F216" s="217" t="s">
        <v>432</v>
      </c>
      <c r="G216" s="218" t="s">
        <v>345</v>
      </c>
      <c r="H216" s="219">
        <v>2891.9929999999999</v>
      </c>
      <c r="I216" s="220"/>
      <c r="J216" s="221">
        <f>ROUND(I216*H216,2)</f>
        <v>0</v>
      </c>
      <c r="K216" s="217" t="s">
        <v>346</v>
      </c>
      <c r="L216" s="45"/>
      <c r="M216" s="222" t="s">
        <v>19</v>
      </c>
      <c r="N216" s="223" t="s">
        <v>43</v>
      </c>
      <c r="O216" s="85"/>
      <c r="P216" s="224">
        <f>O216*H216</f>
        <v>0</v>
      </c>
      <c r="Q216" s="224">
        <v>0</v>
      </c>
      <c r="R216" s="224">
        <f>Q216*H216</f>
        <v>0</v>
      </c>
      <c r="S216" s="224">
        <v>0</v>
      </c>
      <c r="T216" s="225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26" t="s">
        <v>231</v>
      </c>
      <c r="AT216" s="226" t="s">
        <v>342</v>
      </c>
      <c r="AU216" s="226" t="s">
        <v>241</v>
      </c>
      <c r="AY216" s="18" t="s">
        <v>338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18" t="s">
        <v>79</v>
      </c>
      <c r="BK216" s="227">
        <f>ROUND(I216*H216,2)</f>
        <v>0</v>
      </c>
      <c r="BL216" s="18" t="s">
        <v>231</v>
      </c>
      <c r="BM216" s="226" t="s">
        <v>1355</v>
      </c>
    </row>
    <row r="217" s="2" customFormat="1">
      <c r="A217" s="39"/>
      <c r="B217" s="40"/>
      <c r="C217" s="41"/>
      <c r="D217" s="228" t="s">
        <v>348</v>
      </c>
      <c r="E217" s="41"/>
      <c r="F217" s="229" t="s">
        <v>434</v>
      </c>
      <c r="G217" s="41"/>
      <c r="H217" s="41"/>
      <c r="I217" s="230"/>
      <c r="J217" s="41"/>
      <c r="K217" s="41"/>
      <c r="L217" s="45"/>
      <c r="M217" s="231"/>
      <c r="N217" s="232"/>
      <c r="O217" s="85"/>
      <c r="P217" s="85"/>
      <c r="Q217" s="85"/>
      <c r="R217" s="85"/>
      <c r="S217" s="85"/>
      <c r="T217" s="86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348</v>
      </c>
      <c r="AU217" s="18" t="s">
        <v>241</v>
      </c>
    </row>
    <row r="218" s="14" customFormat="1">
      <c r="A218" s="14"/>
      <c r="B218" s="244"/>
      <c r="C218" s="245"/>
      <c r="D218" s="235" t="s">
        <v>350</v>
      </c>
      <c r="E218" s="246" t="s">
        <v>19</v>
      </c>
      <c r="F218" s="247" t="s">
        <v>296</v>
      </c>
      <c r="G218" s="245"/>
      <c r="H218" s="248">
        <v>2891.9929999999999</v>
      </c>
      <c r="I218" s="249"/>
      <c r="J218" s="245"/>
      <c r="K218" s="245"/>
      <c r="L218" s="250"/>
      <c r="M218" s="251"/>
      <c r="N218" s="252"/>
      <c r="O218" s="252"/>
      <c r="P218" s="252"/>
      <c r="Q218" s="252"/>
      <c r="R218" s="252"/>
      <c r="S218" s="252"/>
      <c r="T218" s="253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4" t="s">
        <v>350</v>
      </c>
      <c r="AU218" s="254" t="s">
        <v>241</v>
      </c>
      <c r="AV218" s="14" t="s">
        <v>81</v>
      </c>
      <c r="AW218" s="14" t="s">
        <v>33</v>
      </c>
      <c r="AX218" s="14" t="s">
        <v>79</v>
      </c>
      <c r="AY218" s="254" t="s">
        <v>338</v>
      </c>
    </row>
    <row r="219" s="2" customFormat="1" ht="24.15" customHeight="1">
      <c r="A219" s="39"/>
      <c r="B219" s="40"/>
      <c r="C219" s="215" t="s">
        <v>454</v>
      </c>
      <c r="D219" s="215" t="s">
        <v>342</v>
      </c>
      <c r="E219" s="216" t="s">
        <v>435</v>
      </c>
      <c r="F219" s="217" t="s">
        <v>436</v>
      </c>
      <c r="G219" s="218" t="s">
        <v>391</v>
      </c>
      <c r="H219" s="219">
        <v>2154.5349999999999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1356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438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439</v>
      </c>
      <c r="G221" s="245"/>
      <c r="H221" s="248">
        <v>2154.5349999999999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5" customFormat="1">
      <c r="A222" s="15"/>
      <c r="B222" s="255"/>
      <c r="C222" s="256"/>
      <c r="D222" s="235" t="s">
        <v>350</v>
      </c>
      <c r="E222" s="257" t="s">
        <v>19</v>
      </c>
      <c r="F222" s="258" t="s">
        <v>363</v>
      </c>
      <c r="G222" s="256"/>
      <c r="H222" s="259">
        <v>2154.5349999999999</v>
      </c>
      <c r="I222" s="260"/>
      <c r="J222" s="256"/>
      <c r="K222" s="256"/>
      <c r="L222" s="261"/>
      <c r="M222" s="262"/>
      <c r="N222" s="263"/>
      <c r="O222" s="263"/>
      <c r="P222" s="263"/>
      <c r="Q222" s="263"/>
      <c r="R222" s="263"/>
      <c r="S222" s="263"/>
      <c r="T222" s="264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65" t="s">
        <v>350</v>
      </c>
      <c r="AU222" s="265" t="s">
        <v>241</v>
      </c>
      <c r="AV222" s="15" t="s">
        <v>231</v>
      </c>
      <c r="AW222" s="15" t="s">
        <v>33</v>
      </c>
      <c r="AX222" s="15" t="s">
        <v>79</v>
      </c>
      <c r="AY222" s="265" t="s">
        <v>338</v>
      </c>
    </row>
    <row r="223" s="12" customFormat="1" ht="20.88" customHeight="1">
      <c r="A223" s="12"/>
      <c r="B223" s="199"/>
      <c r="C223" s="200"/>
      <c r="D223" s="201" t="s">
        <v>71</v>
      </c>
      <c r="E223" s="213" t="s">
        <v>440</v>
      </c>
      <c r="F223" s="213" t="s">
        <v>441</v>
      </c>
      <c r="G223" s="200"/>
      <c r="H223" s="200"/>
      <c r="I223" s="203"/>
      <c r="J223" s="214">
        <f>BK223</f>
        <v>0</v>
      </c>
      <c r="K223" s="200"/>
      <c r="L223" s="205"/>
      <c r="M223" s="206"/>
      <c r="N223" s="207"/>
      <c r="O223" s="207"/>
      <c r="P223" s="208">
        <f>SUM(P224:P241)</f>
        <v>0</v>
      </c>
      <c r="Q223" s="207"/>
      <c r="R223" s="208">
        <f>SUM(R224:R241)</f>
        <v>0</v>
      </c>
      <c r="S223" s="207"/>
      <c r="T223" s="209">
        <f>SUM(T224:T241)</f>
        <v>0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210" t="s">
        <v>79</v>
      </c>
      <c r="AT223" s="211" t="s">
        <v>71</v>
      </c>
      <c r="AU223" s="211" t="s">
        <v>81</v>
      </c>
      <c r="AY223" s="210" t="s">
        <v>338</v>
      </c>
      <c r="BK223" s="212">
        <f>SUM(BK224:BK241)</f>
        <v>0</v>
      </c>
    </row>
    <row r="224" s="2" customFormat="1" ht="62.7" customHeight="1">
      <c r="A224" s="39"/>
      <c r="B224" s="40"/>
      <c r="C224" s="215" t="s">
        <v>423</v>
      </c>
      <c r="D224" s="215" t="s">
        <v>342</v>
      </c>
      <c r="E224" s="216" t="s">
        <v>442</v>
      </c>
      <c r="F224" s="217" t="s">
        <v>443</v>
      </c>
      <c r="G224" s="218" t="s">
        <v>391</v>
      </c>
      <c r="H224" s="219">
        <v>2408.5740000000001</v>
      </c>
      <c r="I224" s="220"/>
      <c r="J224" s="221">
        <f>ROUND(I224*H224,2)</f>
        <v>0</v>
      </c>
      <c r="K224" s="217" t="s">
        <v>346</v>
      </c>
      <c r="L224" s="45"/>
      <c r="M224" s="222" t="s">
        <v>19</v>
      </c>
      <c r="N224" s="223" t="s">
        <v>43</v>
      </c>
      <c r="O224" s="85"/>
      <c r="P224" s="224">
        <f>O224*H224</f>
        <v>0</v>
      </c>
      <c r="Q224" s="224">
        <v>0</v>
      </c>
      <c r="R224" s="224">
        <f>Q224*H224</f>
        <v>0</v>
      </c>
      <c r="S224" s="224">
        <v>0</v>
      </c>
      <c r="T224" s="225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26" t="s">
        <v>231</v>
      </c>
      <c r="AT224" s="226" t="s">
        <v>342</v>
      </c>
      <c r="AU224" s="226" t="s">
        <v>241</v>
      </c>
      <c r="AY224" s="18" t="s">
        <v>338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18" t="s">
        <v>79</v>
      </c>
      <c r="BK224" s="227">
        <f>ROUND(I224*H224,2)</f>
        <v>0</v>
      </c>
      <c r="BL224" s="18" t="s">
        <v>231</v>
      </c>
      <c r="BM224" s="226" t="s">
        <v>1357</v>
      </c>
    </row>
    <row r="225" s="2" customFormat="1">
      <c r="A225" s="39"/>
      <c r="B225" s="40"/>
      <c r="C225" s="41"/>
      <c r="D225" s="228" t="s">
        <v>348</v>
      </c>
      <c r="E225" s="41"/>
      <c r="F225" s="229" t="s">
        <v>445</v>
      </c>
      <c r="G225" s="41"/>
      <c r="H225" s="41"/>
      <c r="I225" s="230"/>
      <c r="J225" s="41"/>
      <c r="K225" s="41"/>
      <c r="L225" s="45"/>
      <c r="M225" s="231"/>
      <c r="N225" s="232"/>
      <c r="O225" s="85"/>
      <c r="P225" s="85"/>
      <c r="Q225" s="85"/>
      <c r="R225" s="85"/>
      <c r="S225" s="85"/>
      <c r="T225" s="86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348</v>
      </c>
      <c r="AU225" s="18" t="s">
        <v>241</v>
      </c>
    </row>
    <row r="226" s="2" customFormat="1">
      <c r="A226" s="39"/>
      <c r="B226" s="40"/>
      <c r="C226" s="41"/>
      <c r="D226" s="235" t="s">
        <v>401</v>
      </c>
      <c r="E226" s="41"/>
      <c r="F226" s="266" t="s">
        <v>446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401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225</v>
      </c>
      <c r="G227" s="245"/>
      <c r="H227" s="248">
        <v>1204.287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4" customFormat="1">
      <c r="A228" s="14"/>
      <c r="B228" s="244"/>
      <c r="C228" s="245"/>
      <c r="D228" s="235" t="s">
        <v>350</v>
      </c>
      <c r="E228" s="246" t="s">
        <v>19</v>
      </c>
      <c r="F228" s="247" t="s">
        <v>1358</v>
      </c>
      <c r="G228" s="245"/>
      <c r="H228" s="248">
        <v>2408.5740000000001</v>
      </c>
      <c r="I228" s="249"/>
      <c r="J228" s="245"/>
      <c r="K228" s="245"/>
      <c r="L228" s="250"/>
      <c r="M228" s="251"/>
      <c r="N228" s="252"/>
      <c r="O228" s="252"/>
      <c r="P228" s="252"/>
      <c r="Q228" s="252"/>
      <c r="R228" s="252"/>
      <c r="S228" s="252"/>
      <c r="T228" s="253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4" t="s">
        <v>350</v>
      </c>
      <c r="AU228" s="254" t="s">
        <v>241</v>
      </c>
      <c r="AV228" s="14" t="s">
        <v>81</v>
      </c>
      <c r="AW228" s="14" t="s">
        <v>33</v>
      </c>
      <c r="AX228" s="14" t="s">
        <v>79</v>
      </c>
      <c r="AY228" s="254" t="s">
        <v>338</v>
      </c>
    </row>
    <row r="229" s="2" customFormat="1" ht="62.7" customHeight="1">
      <c r="A229" s="39"/>
      <c r="B229" s="40"/>
      <c r="C229" s="215" t="s">
        <v>440</v>
      </c>
      <c r="D229" s="215" t="s">
        <v>342</v>
      </c>
      <c r="E229" s="216" t="s">
        <v>448</v>
      </c>
      <c r="F229" s="217" t="s">
        <v>449</v>
      </c>
      <c r="G229" s="218" t="s">
        <v>391</v>
      </c>
      <c r="H229" s="219">
        <v>517.798</v>
      </c>
      <c r="I229" s="220"/>
      <c r="J229" s="221">
        <f>ROUND(I229*H229,2)</f>
        <v>0</v>
      </c>
      <c r="K229" s="217" t="s">
        <v>346</v>
      </c>
      <c r="L229" s="45"/>
      <c r="M229" s="222" t="s">
        <v>19</v>
      </c>
      <c r="N229" s="223" t="s">
        <v>43</v>
      </c>
      <c r="O229" s="85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231</v>
      </c>
      <c r="AT229" s="226" t="s">
        <v>342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1359</v>
      </c>
    </row>
    <row r="230" s="2" customFormat="1">
      <c r="A230" s="39"/>
      <c r="B230" s="40"/>
      <c r="C230" s="41"/>
      <c r="D230" s="228" t="s">
        <v>348</v>
      </c>
      <c r="E230" s="41"/>
      <c r="F230" s="229" t="s">
        <v>451</v>
      </c>
      <c r="G230" s="41"/>
      <c r="H230" s="41"/>
      <c r="I230" s="230"/>
      <c r="J230" s="41"/>
      <c r="K230" s="41"/>
      <c r="L230" s="45"/>
      <c r="M230" s="231"/>
      <c r="N230" s="232"/>
      <c r="O230" s="85"/>
      <c r="P230" s="85"/>
      <c r="Q230" s="85"/>
      <c r="R230" s="85"/>
      <c r="S230" s="85"/>
      <c r="T230" s="86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T230" s="18" t="s">
        <v>348</v>
      </c>
      <c r="AU230" s="18" t="s">
        <v>241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216</v>
      </c>
      <c r="G231" s="245"/>
      <c r="H231" s="248">
        <v>157.77799999999999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4" customFormat="1">
      <c r="A232" s="14"/>
      <c r="B232" s="244"/>
      <c r="C232" s="245"/>
      <c r="D232" s="235" t="s">
        <v>350</v>
      </c>
      <c r="E232" s="246" t="s">
        <v>19</v>
      </c>
      <c r="F232" s="247" t="s">
        <v>221</v>
      </c>
      <c r="G232" s="245"/>
      <c r="H232" s="248">
        <v>290.75999999999999</v>
      </c>
      <c r="I232" s="249"/>
      <c r="J232" s="245"/>
      <c r="K232" s="245"/>
      <c r="L232" s="250"/>
      <c r="M232" s="251"/>
      <c r="N232" s="252"/>
      <c r="O232" s="252"/>
      <c r="P232" s="252"/>
      <c r="Q232" s="252"/>
      <c r="R232" s="252"/>
      <c r="S232" s="252"/>
      <c r="T232" s="253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4" t="s">
        <v>350</v>
      </c>
      <c r="AU232" s="254" t="s">
        <v>241</v>
      </c>
      <c r="AV232" s="14" t="s">
        <v>81</v>
      </c>
      <c r="AW232" s="14" t="s">
        <v>33</v>
      </c>
      <c r="AX232" s="14" t="s">
        <v>72</v>
      </c>
      <c r="AY232" s="254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452</v>
      </c>
      <c r="G233" s="245"/>
      <c r="H233" s="248">
        <v>23.946999999999999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4" customFormat="1">
      <c r="A234" s="14"/>
      <c r="B234" s="244"/>
      <c r="C234" s="245"/>
      <c r="D234" s="235" t="s">
        <v>350</v>
      </c>
      <c r="E234" s="246" t="s">
        <v>19</v>
      </c>
      <c r="F234" s="247" t="s">
        <v>453</v>
      </c>
      <c r="G234" s="245"/>
      <c r="H234" s="248">
        <v>39.575000000000003</v>
      </c>
      <c r="I234" s="249"/>
      <c r="J234" s="245"/>
      <c r="K234" s="245"/>
      <c r="L234" s="250"/>
      <c r="M234" s="251"/>
      <c r="N234" s="252"/>
      <c r="O234" s="252"/>
      <c r="P234" s="252"/>
      <c r="Q234" s="252"/>
      <c r="R234" s="252"/>
      <c r="S234" s="252"/>
      <c r="T234" s="253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4" t="s">
        <v>350</v>
      </c>
      <c r="AU234" s="254" t="s">
        <v>241</v>
      </c>
      <c r="AV234" s="14" t="s">
        <v>81</v>
      </c>
      <c r="AW234" s="14" t="s">
        <v>33</v>
      </c>
      <c r="AX234" s="14" t="s">
        <v>72</v>
      </c>
      <c r="AY234" s="254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248</v>
      </c>
      <c r="G235" s="245"/>
      <c r="H235" s="248">
        <v>5.7380000000000004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72</v>
      </c>
      <c r="AY235" s="254" t="s">
        <v>338</v>
      </c>
    </row>
    <row r="236" s="15" customFormat="1">
      <c r="A236" s="15"/>
      <c r="B236" s="255"/>
      <c r="C236" s="256"/>
      <c r="D236" s="235" t="s">
        <v>350</v>
      </c>
      <c r="E236" s="257" t="s">
        <v>218</v>
      </c>
      <c r="F236" s="258" t="s">
        <v>363</v>
      </c>
      <c r="G236" s="256"/>
      <c r="H236" s="259">
        <v>517.79800000000012</v>
      </c>
      <c r="I236" s="260"/>
      <c r="J236" s="256"/>
      <c r="K236" s="256"/>
      <c r="L236" s="261"/>
      <c r="M236" s="262"/>
      <c r="N236" s="263"/>
      <c r="O236" s="263"/>
      <c r="P236" s="263"/>
      <c r="Q236" s="263"/>
      <c r="R236" s="263"/>
      <c r="S236" s="263"/>
      <c r="T236" s="264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65" t="s">
        <v>350</v>
      </c>
      <c r="AU236" s="265" t="s">
        <v>241</v>
      </c>
      <c r="AV236" s="15" t="s">
        <v>231</v>
      </c>
      <c r="AW236" s="15" t="s">
        <v>33</v>
      </c>
      <c r="AX236" s="15" t="s">
        <v>79</v>
      </c>
      <c r="AY236" s="265" t="s">
        <v>338</v>
      </c>
    </row>
    <row r="237" s="2" customFormat="1" ht="66.75" customHeight="1">
      <c r="A237" s="39"/>
      <c r="B237" s="40"/>
      <c r="C237" s="215" t="s">
        <v>460</v>
      </c>
      <c r="D237" s="215" t="s">
        <v>342</v>
      </c>
      <c r="E237" s="216" t="s">
        <v>455</v>
      </c>
      <c r="F237" s="217" t="s">
        <v>456</v>
      </c>
      <c r="G237" s="218" t="s">
        <v>391</v>
      </c>
      <c r="H237" s="219">
        <v>5177.9799999999996</v>
      </c>
      <c r="I237" s="220"/>
      <c r="J237" s="221">
        <f>ROUND(I237*H237,2)</f>
        <v>0</v>
      </c>
      <c r="K237" s="217" t="s">
        <v>346</v>
      </c>
      <c r="L237" s="45"/>
      <c r="M237" s="222" t="s">
        <v>19</v>
      </c>
      <c r="N237" s="223" t="s">
        <v>43</v>
      </c>
      <c r="O237" s="85"/>
      <c r="P237" s="224">
        <f>O237*H237</f>
        <v>0</v>
      </c>
      <c r="Q237" s="224">
        <v>0</v>
      </c>
      <c r="R237" s="224">
        <f>Q237*H237</f>
        <v>0</v>
      </c>
      <c r="S237" s="224">
        <v>0</v>
      </c>
      <c r="T237" s="225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26" t="s">
        <v>231</v>
      </c>
      <c r="AT237" s="226" t="s">
        <v>342</v>
      </c>
      <c r="AU237" s="226" t="s">
        <v>241</v>
      </c>
      <c r="AY237" s="18" t="s">
        <v>338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18" t="s">
        <v>79</v>
      </c>
      <c r="BK237" s="227">
        <f>ROUND(I237*H237,2)</f>
        <v>0</v>
      </c>
      <c r="BL237" s="18" t="s">
        <v>231</v>
      </c>
      <c r="BM237" s="226" t="s">
        <v>1360</v>
      </c>
    </row>
    <row r="238" s="2" customFormat="1">
      <c r="A238" s="39"/>
      <c r="B238" s="40"/>
      <c r="C238" s="41"/>
      <c r="D238" s="228" t="s">
        <v>348</v>
      </c>
      <c r="E238" s="41"/>
      <c r="F238" s="229" t="s">
        <v>458</v>
      </c>
      <c r="G238" s="41"/>
      <c r="H238" s="41"/>
      <c r="I238" s="230"/>
      <c r="J238" s="41"/>
      <c r="K238" s="41"/>
      <c r="L238" s="45"/>
      <c r="M238" s="231"/>
      <c r="N238" s="232"/>
      <c r="O238" s="85"/>
      <c r="P238" s="85"/>
      <c r="Q238" s="85"/>
      <c r="R238" s="85"/>
      <c r="S238" s="85"/>
      <c r="T238" s="86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348</v>
      </c>
      <c r="AU238" s="18" t="s">
        <v>241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218</v>
      </c>
      <c r="G239" s="245"/>
      <c r="H239" s="248">
        <v>517.798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5" customFormat="1">
      <c r="A240" s="15"/>
      <c r="B240" s="255"/>
      <c r="C240" s="256"/>
      <c r="D240" s="235" t="s">
        <v>350</v>
      </c>
      <c r="E240" s="257" t="s">
        <v>19</v>
      </c>
      <c r="F240" s="258" t="s">
        <v>363</v>
      </c>
      <c r="G240" s="256"/>
      <c r="H240" s="259">
        <v>517.798</v>
      </c>
      <c r="I240" s="260"/>
      <c r="J240" s="256"/>
      <c r="K240" s="256"/>
      <c r="L240" s="261"/>
      <c r="M240" s="262"/>
      <c r="N240" s="263"/>
      <c r="O240" s="263"/>
      <c r="P240" s="263"/>
      <c r="Q240" s="263"/>
      <c r="R240" s="263"/>
      <c r="S240" s="263"/>
      <c r="T240" s="264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T240" s="265" t="s">
        <v>350</v>
      </c>
      <c r="AU240" s="265" t="s">
        <v>241</v>
      </c>
      <c r="AV240" s="15" t="s">
        <v>231</v>
      </c>
      <c r="AW240" s="15" t="s">
        <v>33</v>
      </c>
      <c r="AX240" s="15" t="s">
        <v>72</v>
      </c>
      <c r="AY240" s="265" t="s">
        <v>338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1361</v>
      </c>
      <c r="G241" s="245"/>
      <c r="H241" s="248">
        <v>5177.9799999999996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79</v>
      </c>
      <c r="AY241" s="254" t="s">
        <v>338</v>
      </c>
    </row>
    <row r="242" s="12" customFormat="1" ht="20.88" customHeight="1">
      <c r="A242" s="12"/>
      <c r="B242" s="199"/>
      <c r="C242" s="200"/>
      <c r="D242" s="201" t="s">
        <v>71</v>
      </c>
      <c r="E242" s="213" t="s">
        <v>460</v>
      </c>
      <c r="F242" s="213" t="s">
        <v>461</v>
      </c>
      <c r="G242" s="200"/>
      <c r="H242" s="200"/>
      <c r="I242" s="203"/>
      <c r="J242" s="214">
        <f>BK242</f>
        <v>0</v>
      </c>
      <c r="K242" s="200"/>
      <c r="L242" s="205"/>
      <c r="M242" s="206"/>
      <c r="N242" s="207"/>
      <c r="O242" s="207"/>
      <c r="P242" s="208">
        <f>SUM(P243:P284)</f>
        <v>0</v>
      </c>
      <c r="Q242" s="207"/>
      <c r="R242" s="208">
        <f>SUM(R243:R284)</f>
        <v>897.07600000000002</v>
      </c>
      <c r="S242" s="207"/>
      <c r="T242" s="209">
        <f>SUM(T243:T284)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10" t="s">
        <v>79</v>
      </c>
      <c r="AT242" s="211" t="s">
        <v>71</v>
      </c>
      <c r="AU242" s="211" t="s">
        <v>81</v>
      </c>
      <c r="AY242" s="210" t="s">
        <v>338</v>
      </c>
      <c r="BK242" s="212">
        <f>SUM(BK243:BK284)</f>
        <v>0</v>
      </c>
    </row>
    <row r="243" s="2" customFormat="1" ht="37.8" customHeight="1">
      <c r="A243" s="39"/>
      <c r="B243" s="40"/>
      <c r="C243" s="215" t="s">
        <v>476</v>
      </c>
      <c r="D243" s="215" t="s">
        <v>342</v>
      </c>
      <c r="E243" s="216" t="s">
        <v>462</v>
      </c>
      <c r="F243" s="217" t="s">
        <v>463</v>
      </c>
      <c r="G243" s="218" t="s">
        <v>391</v>
      </c>
      <c r="H243" s="219">
        <v>1204.287</v>
      </c>
      <c r="I243" s="220"/>
      <c r="J243" s="221">
        <f>ROUND(I243*H243,2)</f>
        <v>0</v>
      </c>
      <c r="K243" s="217" t="s">
        <v>346</v>
      </c>
      <c r="L243" s="45"/>
      <c r="M243" s="222" t="s">
        <v>19</v>
      </c>
      <c r="N243" s="223" t="s">
        <v>43</v>
      </c>
      <c r="O243" s="85"/>
      <c r="P243" s="224">
        <f>O243*H243</f>
        <v>0</v>
      </c>
      <c r="Q243" s="224">
        <v>0</v>
      </c>
      <c r="R243" s="224">
        <f>Q243*H243</f>
        <v>0</v>
      </c>
      <c r="S243" s="224">
        <v>0</v>
      </c>
      <c r="T243" s="225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26" t="s">
        <v>231</v>
      </c>
      <c r="AT243" s="226" t="s">
        <v>342</v>
      </c>
      <c r="AU243" s="226" t="s">
        <v>241</v>
      </c>
      <c r="AY243" s="18" t="s">
        <v>338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18" t="s">
        <v>79</v>
      </c>
      <c r="BK243" s="227">
        <f>ROUND(I243*H243,2)</f>
        <v>0</v>
      </c>
      <c r="BL243" s="18" t="s">
        <v>231</v>
      </c>
      <c r="BM243" s="226" t="s">
        <v>1362</v>
      </c>
    </row>
    <row r="244" s="2" customFormat="1">
      <c r="A244" s="39"/>
      <c r="B244" s="40"/>
      <c r="C244" s="41"/>
      <c r="D244" s="228" t="s">
        <v>348</v>
      </c>
      <c r="E244" s="41"/>
      <c r="F244" s="229" t="s">
        <v>465</v>
      </c>
      <c r="G244" s="41"/>
      <c r="H244" s="41"/>
      <c r="I244" s="230"/>
      <c r="J244" s="41"/>
      <c r="K244" s="41"/>
      <c r="L244" s="45"/>
      <c r="M244" s="231"/>
      <c r="N244" s="232"/>
      <c r="O244" s="85"/>
      <c r="P244" s="85"/>
      <c r="Q244" s="85"/>
      <c r="R244" s="85"/>
      <c r="S244" s="85"/>
      <c r="T244" s="86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T244" s="18" t="s">
        <v>348</v>
      </c>
      <c r="AU244" s="18" t="s">
        <v>241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225</v>
      </c>
      <c r="G245" s="245"/>
      <c r="H245" s="248">
        <v>1204.287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79</v>
      </c>
      <c r="AY245" s="254" t="s">
        <v>338</v>
      </c>
    </row>
    <row r="246" s="2" customFormat="1" ht="24.15" customHeight="1">
      <c r="A246" s="39"/>
      <c r="B246" s="40"/>
      <c r="C246" s="215" t="s">
        <v>481</v>
      </c>
      <c r="D246" s="215" t="s">
        <v>342</v>
      </c>
      <c r="E246" s="216" t="s">
        <v>466</v>
      </c>
      <c r="F246" s="217" t="s">
        <v>467</v>
      </c>
      <c r="G246" s="218" t="s">
        <v>391</v>
      </c>
      <c r="H246" s="219">
        <v>1204.287</v>
      </c>
      <c r="I246" s="220"/>
      <c r="J246" s="221">
        <f>ROUND(I246*H246,2)</f>
        <v>0</v>
      </c>
      <c r="K246" s="217" t="s">
        <v>346</v>
      </c>
      <c r="L246" s="45"/>
      <c r="M246" s="222" t="s">
        <v>19</v>
      </c>
      <c r="N246" s="223" t="s">
        <v>43</v>
      </c>
      <c r="O246" s="85"/>
      <c r="P246" s="224">
        <f>O246*H246</f>
        <v>0</v>
      </c>
      <c r="Q246" s="224">
        <v>0</v>
      </c>
      <c r="R246" s="224">
        <f>Q246*H246</f>
        <v>0</v>
      </c>
      <c r="S246" s="224">
        <v>0</v>
      </c>
      <c r="T246" s="225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26" t="s">
        <v>231</v>
      </c>
      <c r="AT246" s="226" t="s">
        <v>342</v>
      </c>
      <c r="AU246" s="226" t="s">
        <v>241</v>
      </c>
      <c r="AY246" s="18" t="s">
        <v>338</v>
      </c>
      <c r="BE246" s="227">
        <f>IF(N246="základní",J246,0)</f>
        <v>0</v>
      </c>
      <c r="BF246" s="227">
        <f>IF(N246="snížená",J246,0)</f>
        <v>0</v>
      </c>
      <c r="BG246" s="227">
        <f>IF(N246="zákl. přenesená",J246,0)</f>
        <v>0</v>
      </c>
      <c r="BH246" s="227">
        <f>IF(N246="sníž. přenesená",J246,0)</f>
        <v>0</v>
      </c>
      <c r="BI246" s="227">
        <f>IF(N246="nulová",J246,0)</f>
        <v>0</v>
      </c>
      <c r="BJ246" s="18" t="s">
        <v>79</v>
      </c>
      <c r="BK246" s="227">
        <f>ROUND(I246*H246,2)</f>
        <v>0</v>
      </c>
      <c r="BL246" s="18" t="s">
        <v>231</v>
      </c>
      <c r="BM246" s="226" t="s">
        <v>1363</v>
      </c>
    </row>
    <row r="247" s="2" customFormat="1">
      <c r="A247" s="39"/>
      <c r="B247" s="40"/>
      <c r="C247" s="41"/>
      <c r="D247" s="228" t="s">
        <v>348</v>
      </c>
      <c r="E247" s="41"/>
      <c r="F247" s="229" t="s">
        <v>469</v>
      </c>
      <c r="G247" s="41"/>
      <c r="H247" s="41"/>
      <c r="I247" s="230"/>
      <c r="J247" s="41"/>
      <c r="K247" s="41"/>
      <c r="L247" s="45"/>
      <c r="M247" s="231"/>
      <c r="N247" s="232"/>
      <c r="O247" s="85"/>
      <c r="P247" s="85"/>
      <c r="Q247" s="85"/>
      <c r="R247" s="85"/>
      <c r="S247" s="85"/>
      <c r="T247" s="86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348</v>
      </c>
      <c r="AU247" s="18" t="s">
        <v>241</v>
      </c>
    </row>
    <row r="248" s="13" customFormat="1">
      <c r="A248" s="13"/>
      <c r="B248" s="233"/>
      <c r="C248" s="234"/>
      <c r="D248" s="235" t="s">
        <v>350</v>
      </c>
      <c r="E248" s="236" t="s">
        <v>19</v>
      </c>
      <c r="F248" s="237" t="s">
        <v>470</v>
      </c>
      <c r="G248" s="234"/>
      <c r="H248" s="236" t="s">
        <v>19</v>
      </c>
      <c r="I248" s="238"/>
      <c r="J248" s="234"/>
      <c r="K248" s="234"/>
      <c r="L248" s="239"/>
      <c r="M248" s="240"/>
      <c r="N248" s="241"/>
      <c r="O248" s="241"/>
      <c r="P248" s="241"/>
      <c r="Q248" s="241"/>
      <c r="R248" s="241"/>
      <c r="S248" s="241"/>
      <c r="T248" s="242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3" t="s">
        <v>350</v>
      </c>
      <c r="AU248" s="243" t="s">
        <v>241</v>
      </c>
      <c r="AV248" s="13" t="s">
        <v>79</v>
      </c>
      <c r="AW248" s="13" t="s">
        <v>33</v>
      </c>
      <c r="AX248" s="13" t="s">
        <v>72</v>
      </c>
      <c r="AY248" s="243" t="s">
        <v>338</v>
      </c>
    </row>
    <row r="249" s="14" customFormat="1">
      <c r="A249" s="14"/>
      <c r="B249" s="244"/>
      <c r="C249" s="245"/>
      <c r="D249" s="235" t="s">
        <v>350</v>
      </c>
      <c r="E249" s="246" t="s">
        <v>19</v>
      </c>
      <c r="F249" s="247" t="s">
        <v>223</v>
      </c>
      <c r="G249" s="245"/>
      <c r="H249" s="248">
        <v>1722.085</v>
      </c>
      <c r="I249" s="249"/>
      <c r="J249" s="245"/>
      <c r="K249" s="245"/>
      <c r="L249" s="250"/>
      <c r="M249" s="251"/>
      <c r="N249" s="252"/>
      <c r="O249" s="252"/>
      <c r="P249" s="252"/>
      <c r="Q249" s="252"/>
      <c r="R249" s="252"/>
      <c r="S249" s="252"/>
      <c r="T249" s="253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4" t="s">
        <v>350</v>
      </c>
      <c r="AU249" s="254" t="s">
        <v>241</v>
      </c>
      <c r="AV249" s="14" t="s">
        <v>81</v>
      </c>
      <c r="AW249" s="14" t="s">
        <v>33</v>
      </c>
      <c r="AX249" s="14" t="s">
        <v>72</v>
      </c>
      <c r="AY249" s="254" t="s">
        <v>338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471</v>
      </c>
      <c r="G250" s="245"/>
      <c r="H250" s="248">
        <v>-517.798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72</v>
      </c>
      <c r="AY250" s="254" t="s">
        <v>338</v>
      </c>
    </row>
    <row r="251" s="15" customFormat="1">
      <c r="A251" s="15"/>
      <c r="B251" s="255"/>
      <c r="C251" s="256"/>
      <c r="D251" s="235" t="s">
        <v>350</v>
      </c>
      <c r="E251" s="257" t="s">
        <v>225</v>
      </c>
      <c r="F251" s="258" t="s">
        <v>363</v>
      </c>
      <c r="G251" s="256"/>
      <c r="H251" s="259">
        <v>1204.287</v>
      </c>
      <c r="I251" s="260"/>
      <c r="J251" s="256"/>
      <c r="K251" s="256"/>
      <c r="L251" s="261"/>
      <c r="M251" s="262"/>
      <c r="N251" s="263"/>
      <c r="O251" s="263"/>
      <c r="P251" s="263"/>
      <c r="Q251" s="263"/>
      <c r="R251" s="263"/>
      <c r="S251" s="263"/>
      <c r="T251" s="264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65" t="s">
        <v>350</v>
      </c>
      <c r="AU251" s="265" t="s">
        <v>241</v>
      </c>
      <c r="AV251" s="15" t="s">
        <v>231</v>
      </c>
      <c r="AW251" s="15" t="s">
        <v>33</v>
      </c>
      <c r="AX251" s="15" t="s">
        <v>79</v>
      </c>
      <c r="AY251" s="265" t="s">
        <v>338</v>
      </c>
    </row>
    <row r="252" s="2" customFormat="1" ht="44.25" customHeight="1">
      <c r="A252" s="39"/>
      <c r="B252" s="40"/>
      <c r="C252" s="215" t="s">
        <v>254</v>
      </c>
      <c r="D252" s="215" t="s">
        <v>342</v>
      </c>
      <c r="E252" s="216" t="s">
        <v>472</v>
      </c>
      <c r="F252" s="217" t="s">
        <v>473</v>
      </c>
      <c r="G252" s="218" t="s">
        <v>391</v>
      </c>
      <c r="H252" s="219">
        <v>112.63200000000001</v>
      </c>
      <c r="I252" s="220"/>
      <c r="J252" s="221">
        <f>ROUND(I252*H252,2)</f>
        <v>0</v>
      </c>
      <c r="K252" s="217" t="s">
        <v>346</v>
      </c>
      <c r="L252" s="45"/>
      <c r="M252" s="222" t="s">
        <v>19</v>
      </c>
      <c r="N252" s="223" t="s">
        <v>43</v>
      </c>
      <c r="O252" s="85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26" t="s">
        <v>231</v>
      </c>
      <c r="AT252" s="226" t="s">
        <v>342</v>
      </c>
      <c r="AU252" s="226" t="s">
        <v>241</v>
      </c>
      <c r="AY252" s="18" t="s">
        <v>338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18" t="s">
        <v>79</v>
      </c>
      <c r="BK252" s="227">
        <f>ROUND(I252*H252,2)</f>
        <v>0</v>
      </c>
      <c r="BL252" s="18" t="s">
        <v>231</v>
      </c>
      <c r="BM252" s="226" t="s">
        <v>1364</v>
      </c>
    </row>
    <row r="253" s="2" customFormat="1">
      <c r="A253" s="39"/>
      <c r="B253" s="40"/>
      <c r="C253" s="41"/>
      <c r="D253" s="228" t="s">
        <v>348</v>
      </c>
      <c r="E253" s="41"/>
      <c r="F253" s="229" t="s">
        <v>475</v>
      </c>
      <c r="G253" s="41"/>
      <c r="H253" s="41"/>
      <c r="I253" s="230"/>
      <c r="J253" s="41"/>
      <c r="K253" s="41"/>
      <c r="L253" s="45"/>
      <c r="M253" s="231"/>
      <c r="N253" s="232"/>
      <c r="O253" s="85"/>
      <c r="P253" s="85"/>
      <c r="Q253" s="85"/>
      <c r="R253" s="85"/>
      <c r="S253" s="85"/>
      <c r="T253" s="86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T253" s="18" t="s">
        <v>348</v>
      </c>
      <c r="AU253" s="18" t="s">
        <v>241</v>
      </c>
    </row>
    <row r="254" s="14" customFormat="1">
      <c r="A254" s="14"/>
      <c r="B254" s="244"/>
      <c r="C254" s="245"/>
      <c r="D254" s="235" t="s">
        <v>350</v>
      </c>
      <c r="E254" s="246" t="s">
        <v>19</v>
      </c>
      <c r="F254" s="247" t="s">
        <v>291</v>
      </c>
      <c r="G254" s="245"/>
      <c r="H254" s="248">
        <v>112.63200000000001</v>
      </c>
      <c r="I254" s="249"/>
      <c r="J254" s="245"/>
      <c r="K254" s="245"/>
      <c r="L254" s="250"/>
      <c r="M254" s="251"/>
      <c r="N254" s="252"/>
      <c r="O254" s="252"/>
      <c r="P254" s="252"/>
      <c r="Q254" s="252"/>
      <c r="R254" s="252"/>
      <c r="S254" s="252"/>
      <c r="T254" s="253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4" t="s">
        <v>350</v>
      </c>
      <c r="AU254" s="254" t="s">
        <v>241</v>
      </c>
      <c r="AV254" s="14" t="s">
        <v>81</v>
      </c>
      <c r="AW254" s="14" t="s">
        <v>33</v>
      </c>
      <c r="AX254" s="14" t="s">
        <v>79</v>
      </c>
      <c r="AY254" s="254" t="s">
        <v>338</v>
      </c>
    </row>
    <row r="255" s="2" customFormat="1" ht="44.25" customHeight="1">
      <c r="A255" s="39"/>
      <c r="B255" s="40"/>
      <c r="C255" s="215" t="s">
        <v>7</v>
      </c>
      <c r="D255" s="215" t="s">
        <v>342</v>
      </c>
      <c r="E255" s="216" t="s">
        <v>477</v>
      </c>
      <c r="F255" s="217" t="s">
        <v>478</v>
      </c>
      <c r="G255" s="218" t="s">
        <v>391</v>
      </c>
      <c r="H255" s="219">
        <v>1495.047</v>
      </c>
      <c r="I255" s="220"/>
      <c r="J255" s="221">
        <f>ROUND(I255*H255,2)</f>
        <v>0</v>
      </c>
      <c r="K255" s="217" t="s">
        <v>346</v>
      </c>
      <c r="L255" s="45"/>
      <c r="M255" s="222" t="s">
        <v>19</v>
      </c>
      <c r="N255" s="223" t="s">
        <v>43</v>
      </c>
      <c r="O255" s="85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26" t="s">
        <v>231</v>
      </c>
      <c r="AT255" s="226" t="s">
        <v>342</v>
      </c>
      <c r="AU255" s="226" t="s">
        <v>241</v>
      </c>
      <c r="AY255" s="18" t="s">
        <v>338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18" t="s">
        <v>79</v>
      </c>
      <c r="BK255" s="227">
        <f>ROUND(I255*H255,2)</f>
        <v>0</v>
      </c>
      <c r="BL255" s="18" t="s">
        <v>231</v>
      </c>
      <c r="BM255" s="226" t="s">
        <v>1365</v>
      </c>
    </row>
    <row r="256" s="2" customFormat="1">
      <c r="A256" s="39"/>
      <c r="B256" s="40"/>
      <c r="C256" s="41"/>
      <c r="D256" s="228" t="s">
        <v>348</v>
      </c>
      <c r="E256" s="41"/>
      <c r="F256" s="229" t="s">
        <v>480</v>
      </c>
      <c r="G256" s="41"/>
      <c r="H256" s="41"/>
      <c r="I256" s="230"/>
      <c r="J256" s="41"/>
      <c r="K256" s="41"/>
      <c r="L256" s="45"/>
      <c r="M256" s="231"/>
      <c r="N256" s="232"/>
      <c r="O256" s="85"/>
      <c r="P256" s="85"/>
      <c r="Q256" s="85"/>
      <c r="R256" s="85"/>
      <c r="S256" s="85"/>
      <c r="T256" s="86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T256" s="18" t="s">
        <v>348</v>
      </c>
      <c r="AU256" s="18" t="s">
        <v>241</v>
      </c>
    </row>
    <row r="257" s="14" customFormat="1">
      <c r="A257" s="14"/>
      <c r="B257" s="244"/>
      <c r="C257" s="245"/>
      <c r="D257" s="235" t="s">
        <v>350</v>
      </c>
      <c r="E257" s="246" t="s">
        <v>19</v>
      </c>
      <c r="F257" s="247" t="s">
        <v>221</v>
      </c>
      <c r="G257" s="245"/>
      <c r="H257" s="248">
        <v>290.75999999999999</v>
      </c>
      <c r="I257" s="249"/>
      <c r="J257" s="245"/>
      <c r="K257" s="245"/>
      <c r="L257" s="250"/>
      <c r="M257" s="251"/>
      <c r="N257" s="252"/>
      <c r="O257" s="252"/>
      <c r="P257" s="252"/>
      <c r="Q257" s="252"/>
      <c r="R257" s="252"/>
      <c r="S257" s="252"/>
      <c r="T257" s="253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4" t="s">
        <v>350</v>
      </c>
      <c r="AU257" s="254" t="s">
        <v>241</v>
      </c>
      <c r="AV257" s="14" t="s">
        <v>81</v>
      </c>
      <c r="AW257" s="14" t="s">
        <v>33</v>
      </c>
      <c r="AX257" s="14" t="s">
        <v>72</v>
      </c>
      <c r="AY257" s="254" t="s">
        <v>338</v>
      </c>
    </row>
    <row r="258" s="14" customFormat="1">
      <c r="A258" s="14"/>
      <c r="B258" s="244"/>
      <c r="C258" s="245"/>
      <c r="D258" s="235" t="s">
        <v>350</v>
      </c>
      <c r="E258" s="246" t="s">
        <v>19</v>
      </c>
      <c r="F258" s="247" t="s">
        <v>225</v>
      </c>
      <c r="G258" s="245"/>
      <c r="H258" s="248">
        <v>1204.287</v>
      </c>
      <c r="I258" s="249"/>
      <c r="J258" s="245"/>
      <c r="K258" s="245"/>
      <c r="L258" s="250"/>
      <c r="M258" s="251"/>
      <c r="N258" s="252"/>
      <c r="O258" s="252"/>
      <c r="P258" s="252"/>
      <c r="Q258" s="252"/>
      <c r="R258" s="252"/>
      <c r="S258" s="252"/>
      <c r="T258" s="253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4" t="s">
        <v>350</v>
      </c>
      <c r="AU258" s="254" t="s">
        <v>241</v>
      </c>
      <c r="AV258" s="14" t="s">
        <v>81</v>
      </c>
      <c r="AW258" s="14" t="s">
        <v>33</v>
      </c>
      <c r="AX258" s="14" t="s">
        <v>72</v>
      </c>
      <c r="AY258" s="254" t="s">
        <v>338</v>
      </c>
    </row>
    <row r="259" s="15" customFormat="1">
      <c r="A259" s="15"/>
      <c r="B259" s="255"/>
      <c r="C259" s="256"/>
      <c r="D259" s="235" t="s">
        <v>350</v>
      </c>
      <c r="E259" s="257" t="s">
        <v>19</v>
      </c>
      <c r="F259" s="258" t="s">
        <v>363</v>
      </c>
      <c r="G259" s="256"/>
      <c r="H259" s="259">
        <v>1495.047</v>
      </c>
      <c r="I259" s="260"/>
      <c r="J259" s="256"/>
      <c r="K259" s="256"/>
      <c r="L259" s="261"/>
      <c r="M259" s="262"/>
      <c r="N259" s="263"/>
      <c r="O259" s="263"/>
      <c r="P259" s="263"/>
      <c r="Q259" s="263"/>
      <c r="R259" s="263"/>
      <c r="S259" s="263"/>
      <c r="T259" s="264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65" t="s">
        <v>350</v>
      </c>
      <c r="AU259" s="265" t="s">
        <v>241</v>
      </c>
      <c r="AV259" s="15" t="s">
        <v>231</v>
      </c>
      <c r="AW259" s="15" t="s">
        <v>33</v>
      </c>
      <c r="AX259" s="15" t="s">
        <v>79</v>
      </c>
      <c r="AY259" s="265" t="s">
        <v>338</v>
      </c>
    </row>
    <row r="260" s="2" customFormat="1" ht="66.75" customHeight="1">
      <c r="A260" s="39"/>
      <c r="B260" s="40"/>
      <c r="C260" s="215" t="s">
        <v>247</v>
      </c>
      <c r="D260" s="215" t="s">
        <v>342</v>
      </c>
      <c r="E260" s="216" t="s">
        <v>482</v>
      </c>
      <c r="F260" s="217" t="s">
        <v>483</v>
      </c>
      <c r="G260" s="218" t="s">
        <v>391</v>
      </c>
      <c r="H260" s="219">
        <v>157.77799999999999</v>
      </c>
      <c r="I260" s="220"/>
      <c r="J260" s="221">
        <f>ROUND(I260*H260,2)</f>
        <v>0</v>
      </c>
      <c r="K260" s="217" t="s">
        <v>346</v>
      </c>
      <c r="L260" s="45"/>
      <c r="M260" s="222" t="s">
        <v>19</v>
      </c>
      <c r="N260" s="223" t="s">
        <v>43</v>
      </c>
      <c r="O260" s="85"/>
      <c r="P260" s="224">
        <f>O260*H260</f>
        <v>0</v>
      </c>
      <c r="Q260" s="224">
        <v>0</v>
      </c>
      <c r="R260" s="224">
        <f>Q260*H260</f>
        <v>0</v>
      </c>
      <c r="S260" s="224">
        <v>0</v>
      </c>
      <c r="T260" s="225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26" t="s">
        <v>231</v>
      </c>
      <c r="AT260" s="226" t="s">
        <v>342</v>
      </c>
      <c r="AU260" s="226" t="s">
        <v>241</v>
      </c>
      <c r="AY260" s="18" t="s">
        <v>338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18" t="s">
        <v>79</v>
      </c>
      <c r="BK260" s="227">
        <f>ROUND(I260*H260,2)</f>
        <v>0</v>
      </c>
      <c r="BL260" s="18" t="s">
        <v>231</v>
      </c>
      <c r="BM260" s="226" t="s">
        <v>1366</v>
      </c>
    </row>
    <row r="261" s="2" customFormat="1">
      <c r="A261" s="39"/>
      <c r="B261" s="40"/>
      <c r="C261" s="41"/>
      <c r="D261" s="228" t="s">
        <v>348</v>
      </c>
      <c r="E261" s="41"/>
      <c r="F261" s="229" t="s">
        <v>485</v>
      </c>
      <c r="G261" s="41"/>
      <c r="H261" s="41"/>
      <c r="I261" s="230"/>
      <c r="J261" s="41"/>
      <c r="K261" s="41"/>
      <c r="L261" s="45"/>
      <c r="M261" s="231"/>
      <c r="N261" s="232"/>
      <c r="O261" s="85"/>
      <c r="P261" s="85"/>
      <c r="Q261" s="85"/>
      <c r="R261" s="85"/>
      <c r="S261" s="85"/>
      <c r="T261" s="86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T261" s="18" t="s">
        <v>348</v>
      </c>
      <c r="AU261" s="18" t="s">
        <v>241</v>
      </c>
    </row>
    <row r="262" s="14" customFormat="1">
      <c r="A262" s="14"/>
      <c r="B262" s="244"/>
      <c r="C262" s="245"/>
      <c r="D262" s="235" t="s">
        <v>350</v>
      </c>
      <c r="E262" s="246" t="s">
        <v>19</v>
      </c>
      <c r="F262" s="247" t="s">
        <v>216</v>
      </c>
      <c r="G262" s="245"/>
      <c r="H262" s="248">
        <v>157.77799999999999</v>
      </c>
      <c r="I262" s="249"/>
      <c r="J262" s="245"/>
      <c r="K262" s="245"/>
      <c r="L262" s="250"/>
      <c r="M262" s="251"/>
      <c r="N262" s="252"/>
      <c r="O262" s="252"/>
      <c r="P262" s="252"/>
      <c r="Q262" s="252"/>
      <c r="R262" s="252"/>
      <c r="S262" s="252"/>
      <c r="T262" s="253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4" t="s">
        <v>350</v>
      </c>
      <c r="AU262" s="254" t="s">
        <v>241</v>
      </c>
      <c r="AV262" s="14" t="s">
        <v>81</v>
      </c>
      <c r="AW262" s="14" t="s">
        <v>33</v>
      </c>
      <c r="AX262" s="14" t="s">
        <v>72</v>
      </c>
      <c r="AY262" s="254" t="s">
        <v>338</v>
      </c>
    </row>
    <row r="263" s="15" customFormat="1">
      <c r="A263" s="15"/>
      <c r="B263" s="255"/>
      <c r="C263" s="256"/>
      <c r="D263" s="235" t="s">
        <v>350</v>
      </c>
      <c r="E263" s="257" t="s">
        <v>19</v>
      </c>
      <c r="F263" s="258" t="s">
        <v>363</v>
      </c>
      <c r="G263" s="256"/>
      <c r="H263" s="259">
        <v>157.77799999999999</v>
      </c>
      <c r="I263" s="260"/>
      <c r="J263" s="256"/>
      <c r="K263" s="256"/>
      <c r="L263" s="261"/>
      <c r="M263" s="262"/>
      <c r="N263" s="263"/>
      <c r="O263" s="263"/>
      <c r="P263" s="263"/>
      <c r="Q263" s="263"/>
      <c r="R263" s="263"/>
      <c r="S263" s="263"/>
      <c r="T263" s="264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65" t="s">
        <v>350</v>
      </c>
      <c r="AU263" s="265" t="s">
        <v>241</v>
      </c>
      <c r="AV263" s="15" t="s">
        <v>231</v>
      </c>
      <c r="AW263" s="15" t="s">
        <v>33</v>
      </c>
      <c r="AX263" s="15" t="s">
        <v>79</v>
      </c>
      <c r="AY263" s="265" t="s">
        <v>338</v>
      </c>
    </row>
    <row r="264" s="2" customFormat="1" ht="16.5" customHeight="1">
      <c r="A264" s="39"/>
      <c r="B264" s="40"/>
      <c r="C264" s="267" t="s">
        <v>510</v>
      </c>
      <c r="D264" s="267" t="s">
        <v>486</v>
      </c>
      <c r="E264" s="268" t="s">
        <v>487</v>
      </c>
      <c r="F264" s="269" t="s">
        <v>488</v>
      </c>
      <c r="G264" s="270" t="s">
        <v>489</v>
      </c>
      <c r="H264" s="271">
        <v>581.51999999999998</v>
      </c>
      <c r="I264" s="272"/>
      <c r="J264" s="273">
        <f>ROUND(I264*H264,2)</f>
        <v>0</v>
      </c>
      <c r="K264" s="269" t="s">
        <v>346</v>
      </c>
      <c r="L264" s="274"/>
      <c r="M264" s="275" t="s">
        <v>19</v>
      </c>
      <c r="N264" s="276" t="s">
        <v>43</v>
      </c>
      <c r="O264" s="85"/>
      <c r="P264" s="224">
        <f>O264*H264</f>
        <v>0</v>
      </c>
      <c r="Q264" s="224">
        <v>1</v>
      </c>
      <c r="R264" s="224">
        <f>Q264*H264</f>
        <v>581.51999999999998</v>
      </c>
      <c r="S264" s="224">
        <v>0</v>
      </c>
      <c r="T264" s="225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26" t="s">
        <v>405</v>
      </c>
      <c r="AT264" s="226" t="s">
        <v>486</v>
      </c>
      <c r="AU264" s="226" t="s">
        <v>241</v>
      </c>
      <c r="AY264" s="18" t="s">
        <v>338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18" t="s">
        <v>79</v>
      </c>
      <c r="BK264" s="227">
        <f>ROUND(I264*H264,2)</f>
        <v>0</v>
      </c>
      <c r="BL264" s="18" t="s">
        <v>231</v>
      </c>
      <c r="BM264" s="226" t="s">
        <v>1367</v>
      </c>
    </row>
    <row r="265" s="13" customFormat="1">
      <c r="A265" s="13"/>
      <c r="B265" s="233"/>
      <c r="C265" s="234"/>
      <c r="D265" s="235" t="s">
        <v>350</v>
      </c>
      <c r="E265" s="236" t="s">
        <v>19</v>
      </c>
      <c r="F265" s="237" t="s">
        <v>491</v>
      </c>
      <c r="G265" s="234"/>
      <c r="H265" s="236" t="s">
        <v>19</v>
      </c>
      <c r="I265" s="238"/>
      <c r="J265" s="234"/>
      <c r="K265" s="234"/>
      <c r="L265" s="239"/>
      <c r="M265" s="240"/>
      <c r="N265" s="241"/>
      <c r="O265" s="241"/>
      <c r="P265" s="241"/>
      <c r="Q265" s="241"/>
      <c r="R265" s="241"/>
      <c r="S265" s="241"/>
      <c r="T265" s="24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3" t="s">
        <v>350</v>
      </c>
      <c r="AU265" s="243" t="s">
        <v>241</v>
      </c>
      <c r="AV265" s="13" t="s">
        <v>79</v>
      </c>
      <c r="AW265" s="13" t="s">
        <v>33</v>
      </c>
      <c r="AX265" s="13" t="s">
        <v>72</v>
      </c>
      <c r="AY265" s="243" t="s">
        <v>338</v>
      </c>
    </row>
    <row r="266" s="14" customFormat="1">
      <c r="A266" s="14"/>
      <c r="B266" s="244"/>
      <c r="C266" s="245"/>
      <c r="D266" s="235" t="s">
        <v>350</v>
      </c>
      <c r="E266" s="246" t="s">
        <v>19</v>
      </c>
      <c r="F266" s="247" t="s">
        <v>492</v>
      </c>
      <c r="G266" s="245"/>
      <c r="H266" s="248">
        <v>72.689999999999998</v>
      </c>
      <c r="I266" s="249"/>
      <c r="J266" s="245"/>
      <c r="K266" s="245"/>
      <c r="L266" s="250"/>
      <c r="M266" s="251"/>
      <c r="N266" s="252"/>
      <c r="O266" s="252"/>
      <c r="P266" s="252"/>
      <c r="Q266" s="252"/>
      <c r="R266" s="252"/>
      <c r="S266" s="252"/>
      <c r="T266" s="253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4" t="s">
        <v>350</v>
      </c>
      <c r="AU266" s="254" t="s">
        <v>241</v>
      </c>
      <c r="AV266" s="14" t="s">
        <v>81</v>
      </c>
      <c r="AW266" s="14" t="s">
        <v>33</v>
      </c>
      <c r="AX266" s="14" t="s">
        <v>72</v>
      </c>
      <c r="AY266" s="254" t="s">
        <v>338</v>
      </c>
    </row>
    <row r="267" s="13" customFormat="1">
      <c r="A267" s="13"/>
      <c r="B267" s="233"/>
      <c r="C267" s="234"/>
      <c r="D267" s="235" t="s">
        <v>350</v>
      </c>
      <c r="E267" s="236" t="s">
        <v>19</v>
      </c>
      <c r="F267" s="237" t="s">
        <v>493</v>
      </c>
      <c r="G267" s="234"/>
      <c r="H267" s="236" t="s">
        <v>19</v>
      </c>
      <c r="I267" s="238"/>
      <c r="J267" s="234"/>
      <c r="K267" s="234"/>
      <c r="L267" s="239"/>
      <c r="M267" s="240"/>
      <c r="N267" s="241"/>
      <c r="O267" s="241"/>
      <c r="P267" s="241"/>
      <c r="Q267" s="241"/>
      <c r="R267" s="241"/>
      <c r="S267" s="241"/>
      <c r="T267" s="242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3" t="s">
        <v>350</v>
      </c>
      <c r="AU267" s="243" t="s">
        <v>241</v>
      </c>
      <c r="AV267" s="13" t="s">
        <v>79</v>
      </c>
      <c r="AW267" s="13" t="s">
        <v>33</v>
      </c>
      <c r="AX267" s="13" t="s">
        <v>72</v>
      </c>
      <c r="AY267" s="243" t="s">
        <v>338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494</v>
      </c>
      <c r="G268" s="245"/>
      <c r="H268" s="248">
        <v>218.06999999999999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72</v>
      </c>
      <c r="AY268" s="254" t="s">
        <v>338</v>
      </c>
    </row>
    <row r="269" s="15" customFormat="1">
      <c r="A269" s="15"/>
      <c r="B269" s="255"/>
      <c r="C269" s="256"/>
      <c r="D269" s="235" t="s">
        <v>350</v>
      </c>
      <c r="E269" s="257" t="s">
        <v>221</v>
      </c>
      <c r="F269" s="258" t="s">
        <v>363</v>
      </c>
      <c r="G269" s="256"/>
      <c r="H269" s="259">
        <v>290.75999999999999</v>
      </c>
      <c r="I269" s="260"/>
      <c r="J269" s="256"/>
      <c r="K269" s="256"/>
      <c r="L269" s="261"/>
      <c r="M269" s="262"/>
      <c r="N269" s="263"/>
      <c r="O269" s="263"/>
      <c r="P269" s="263"/>
      <c r="Q269" s="263"/>
      <c r="R269" s="263"/>
      <c r="S269" s="263"/>
      <c r="T269" s="264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65" t="s">
        <v>350</v>
      </c>
      <c r="AU269" s="265" t="s">
        <v>241</v>
      </c>
      <c r="AV269" s="15" t="s">
        <v>231</v>
      </c>
      <c r="AW269" s="15" t="s">
        <v>33</v>
      </c>
      <c r="AX269" s="15" t="s">
        <v>72</v>
      </c>
      <c r="AY269" s="265" t="s">
        <v>338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1368</v>
      </c>
      <c r="G270" s="245"/>
      <c r="H270" s="248">
        <v>581.51999999999998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79</v>
      </c>
      <c r="AY270" s="254" t="s">
        <v>338</v>
      </c>
    </row>
    <row r="271" s="2" customFormat="1" ht="16.5" customHeight="1">
      <c r="A271" s="39"/>
      <c r="B271" s="40"/>
      <c r="C271" s="267" t="s">
        <v>515</v>
      </c>
      <c r="D271" s="267" t="s">
        <v>486</v>
      </c>
      <c r="E271" s="268" t="s">
        <v>496</v>
      </c>
      <c r="F271" s="269" t="s">
        <v>497</v>
      </c>
      <c r="G271" s="270" t="s">
        <v>489</v>
      </c>
      <c r="H271" s="271">
        <v>315.55599999999998</v>
      </c>
      <c r="I271" s="272"/>
      <c r="J271" s="273">
        <f>ROUND(I271*H271,2)</f>
        <v>0</v>
      </c>
      <c r="K271" s="269" t="s">
        <v>346</v>
      </c>
      <c r="L271" s="274"/>
      <c r="M271" s="275" t="s">
        <v>19</v>
      </c>
      <c r="N271" s="276" t="s">
        <v>43</v>
      </c>
      <c r="O271" s="85"/>
      <c r="P271" s="224">
        <f>O271*H271</f>
        <v>0</v>
      </c>
      <c r="Q271" s="224">
        <v>1</v>
      </c>
      <c r="R271" s="224">
        <f>Q271*H271</f>
        <v>315.55599999999998</v>
      </c>
      <c r="S271" s="224">
        <v>0</v>
      </c>
      <c r="T271" s="225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26" t="s">
        <v>405</v>
      </c>
      <c r="AT271" s="226" t="s">
        <v>486</v>
      </c>
      <c r="AU271" s="226" t="s">
        <v>241</v>
      </c>
      <c r="AY271" s="18" t="s">
        <v>338</v>
      </c>
      <c r="BE271" s="227">
        <f>IF(N271="základní",J271,0)</f>
        <v>0</v>
      </c>
      <c r="BF271" s="227">
        <f>IF(N271="snížená",J271,0)</f>
        <v>0</v>
      </c>
      <c r="BG271" s="227">
        <f>IF(N271="zákl. přenesená",J271,0)</f>
        <v>0</v>
      </c>
      <c r="BH271" s="227">
        <f>IF(N271="sníž. přenesená",J271,0)</f>
        <v>0</v>
      </c>
      <c r="BI271" s="227">
        <f>IF(N271="nulová",J271,0)</f>
        <v>0</v>
      </c>
      <c r="BJ271" s="18" t="s">
        <v>79</v>
      </c>
      <c r="BK271" s="227">
        <f>ROUND(I271*H271,2)</f>
        <v>0</v>
      </c>
      <c r="BL271" s="18" t="s">
        <v>231</v>
      </c>
      <c r="BM271" s="226" t="s">
        <v>1369</v>
      </c>
    </row>
    <row r="272" s="14" customFormat="1">
      <c r="A272" s="14"/>
      <c r="B272" s="244"/>
      <c r="C272" s="245"/>
      <c r="D272" s="235" t="s">
        <v>350</v>
      </c>
      <c r="E272" s="246" t="s">
        <v>19</v>
      </c>
      <c r="F272" s="247" t="s">
        <v>499</v>
      </c>
      <c r="G272" s="245"/>
      <c r="H272" s="248">
        <v>181.72499999999999</v>
      </c>
      <c r="I272" s="249"/>
      <c r="J272" s="245"/>
      <c r="K272" s="245"/>
      <c r="L272" s="250"/>
      <c r="M272" s="251"/>
      <c r="N272" s="252"/>
      <c r="O272" s="252"/>
      <c r="P272" s="252"/>
      <c r="Q272" s="252"/>
      <c r="R272" s="252"/>
      <c r="S272" s="252"/>
      <c r="T272" s="253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4" t="s">
        <v>350</v>
      </c>
      <c r="AU272" s="254" t="s">
        <v>241</v>
      </c>
      <c r="AV272" s="14" t="s">
        <v>81</v>
      </c>
      <c r="AW272" s="14" t="s">
        <v>33</v>
      </c>
      <c r="AX272" s="14" t="s">
        <v>72</v>
      </c>
      <c r="AY272" s="254" t="s">
        <v>338</v>
      </c>
    </row>
    <row r="273" s="16" customFormat="1">
      <c r="A273" s="16"/>
      <c r="B273" s="277"/>
      <c r="C273" s="278"/>
      <c r="D273" s="235" t="s">
        <v>350</v>
      </c>
      <c r="E273" s="279" t="s">
        <v>19</v>
      </c>
      <c r="F273" s="280" t="s">
        <v>500</v>
      </c>
      <c r="G273" s="278"/>
      <c r="H273" s="281">
        <v>181.72499999999999</v>
      </c>
      <c r="I273" s="282"/>
      <c r="J273" s="278"/>
      <c r="K273" s="278"/>
      <c r="L273" s="283"/>
      <c r="M273" s="284"/>
      <c r="N273" s="285"/>
      <c r="O273" s="285"/>
      <c r="P273" s="285"/>
      <c r="Q273" s="285"/>
      <c r="R273" s="285"/>
      <c r="S273" s="285"/>
      <c r="T273" s="28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T273" s="287" t="s">
        <v>350</v>
      </c>
      <c r="AU273" s="287" t="s">
        <v>241</v>
      </c>
      <c r="AV273" s="16" t="s">
        <v>241</v>
      </c>
      <c r="AW273" s="16" t="s">
        <v>33</v>
      </c>
      <c r="AX273" s="16" t="s">
        <v>72</v>
      </c>
      <c r="AY273" s="287" t="s">
        <v>338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501</v>
      </c>
      <c r="G274" s="245"/>
      <c r="H274" s="248">
        <v>0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72</v>
      </c>
      <c r="AY274" s="254" t="s">
        <v>338</v>
      </c>
    </row>
    <row r="275" s="14" customFormat="1">
      <c r="A275" s="14"/>
      <c r="B275" s="244"/>
      <c r="C275" s="245"/>
      <c r="D275" s="235" t="s">
        <v>350</v>
      </c>
      <c r="E275" s="246" t="s">
        <v>19</v>
      </c>
      <c r="F275" s="247" t="s">
        <v>993</v>
      </c>
      <c r="G275" s="245"/>
      <c r="H275" s="248">
        <v>-23.946999999999999</v>
      </c>
      <c r="I275" s="249"/>
      <c r="J275" s="245"/>
      <c r="K275" s="245"/>
      <c r="L275" s="250"/>
      <c r="M275" s="251"/>
      <c r="N275" s="252"/>
      <c r="O275" s="252"/>
      <c r="P275" s="252"/>
      <c r="Q275" s="252"/>
      <c r="R275" s="252"/>
      <c r="S275" s="252"/>
      <c r="T275" s="253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4" t="s">
        <v>350</v>
      </c>
      <c r="AU275" s="254" t="s">
        <v>241</v>
      </c>
      <c r="AV275" s="14" t="s">
        <v>81</v>
      </c>
      <c r="AW275" s="14" t="s">
        <v>33</v>
      </c>
      <c r="AX275" s="14" t="s">
        <v>72</v>
      </c>
      <c r="AY275" s="254" t="s">
        <v>338</v>
      </c>
    </row>
    <row r="276" s="14" customFormat="1">
      <c r="A276" s="14"/>
      <c r="B276" s="244"/>
      <c r="C276" s="245"/>
      <c r="D276" s="235" t="s">
        <v>350</v>
      </c>
      <c r="E276" s="246" t="s">
        <v>19</v>
      </c>
      <c r="F276" s="247" t="s">
        <v>502</v>
      </c>
      <c r="G276" s="245"/>
      <c r="H276" s="248">
        <v>0</v>
      </c>
      <c r="I276" s="249"/>
      <c r="J276" s="245"/>
      <c r="K276" s="245"/>
      <c r="L276" s="250"/>
      <c r="M276" s="251"/>
      <c r="N276" s="252"/>
      <c r="O276" s="252"/>
      <c r="P276" s="252"/>
      <c r="Q276" s="252"/>
      <c r="R276" s="252"/>
      <c r="S276" s="252"/>
      <c r="T276" s="253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4" t="s">
        <v>350</v>
      </c>
      <c r="AU276" s="254" t="s">
        <v>241</v>
      </c>
      <c r="AV276" s="14" t="s">
        <v>81</v>
      </c>
      <c r="AW276" s="14" t="s">
        <v>33</v>
      </c>
      <c r="AX276" s="14" t="s">
        <v>72</v>
      </c>
      <c r="AY276" s="254" t="s">
        <v>338</v>
      </c>
    </row>
    <row r="277" s="16" customFormat="1">
      <c r="A277" s="16"/>
      <c r="B277" s="277"/>
      <c r="C277" s="278"/>
      <c r="D277" s="235" t="s">
        <v>350</v>
      </c>
      <c r="E277" s="279" t="s">
        <v>298</v>
      </c>
      <c r="F277" s="280" t="s">
        <v>500</v>
      </c>
      <c r="G277" s="278"/>
      <c r="H277" s="281">
        <v>-23.946999999999999</v>
      </c>
      <c r="I277" s="282"/>
      <c r="J277" s="278"/>
      <c r="K277" s="278"/>
      <c r="L277" s="283"/>
      <c r="M277" s="284"/>
      <c r="N277" s="285"/>
      <c r="O277" s="285"/>
      <c r="P277" s="285"/>
      <c r="Q277" s="285"/>
      <c r="R277" s="285"/>
      <c r="S277" s="285"/>
      <c r="T277" s="28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T277" s="287" t="s">
        <v>350</v>
      </c>
      <c r="AU277" s="287" t="s">
        <v>241</v>
      </c>
      <c r="AV277" s="16" t="s">
        <v>241</v>
      </c>
      <c r="AW277" s="16" t="s">
        <v>33</v>
      </c>
      <c r="AX277" s="16" t="s">
        <v>72</v>
      </c>
      <c r="AY277" s="287" t="s">
        <v>338</v>
      </c>
    </row>
    <row r="278" s="15" customFormat="1">
      <c r="A278" s="15"/>
      <c r="B278" s="255"/>
      <c r="C278" s="256"/>
      <c r="D278" s="235" t="s">
        <v>350</v>
      </c>
      <c r="E278" s="257" t="s">
        <v>216</v>
      </c>
      <c r="F278" s="258" t="s">
        <v>363</v>
      </c>
      <c r="G278" s="256"/>
      <c r="H278" s="259">
        <v>157.77799999999999</v>
      </c>
      <c r="I278" s="260"/>
      <c r="J278" s="256"/>
      <c r="K278" s="256"/>
      <c r="L278" s="261"/>
      <c r="M278" s="262"/>
      <c r="N278" s="263"/>
      <c r="O278" s="263"/>
      <c r="P278" s="263"/>
      <c r="Q278" s="263"/>
      <c r="R278" s="263"/>
      <c r="S278" s="263"/>
      <c r="T278" s="264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65" t="s">
        <v>350</v>
      </c>
      <c r="AU278" s="265" t="s">
        <v>241</v>
      </c>
      <c r="AV278" s="15" t="s">
        <v>231</v>
      </c>
      <c r="AW278" s="15" t="s">
        <v>33</v>
      </c>
      <c r="AX278" s="15" t="s">
        <v>72</v>
      </c>
      <c r="AY278" s="265" t="s">
        <v>338</v>
      </c>
    </row>
    <row r="279" s="14" customFormat="1">
      <c r="A279" s="14"/>
      <c r="B279" s="244"/>
      <c r="C279" s="245"/>
      <c r="D279" s="235" t="s">
        <v>350</v>
      </c>
      <c r="E279" s="246" t="s">
        <v>19</v>
      </c>
      <c r="F279" s="247" t="s">
        <v>1370</v>
      </c>
      <c r="G279" s="245"/>
      <c r="H279" s="248">
        <v>315.55599999999998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350</v>
      </c>
      <c r="AU279" s="254" t="s">
        <v>241</v>
      </c>
      <c r="AV279" s="14" t="s">
        <v>81</v>
      </c>
      <c r="AW279" s="14" t="s">
        <v>33</v>
      </c>
      <c r="AX279" s="14" t="s">
        <v>79</v>
      </c>
      <c r="AY279" s="254" t="s">
        <v>338</v>
      </c>
    </row>
    <row r="280" s="2" customFormat="1" ht="44.25" customHeight="1">
      <c r="A280" s="39"/>
      <c r="B280" s="40"/>
      <c r="C280" s="215" t="s">
        <v>520</v>
      </c>
      <c r="D280" s="215" t="s">
        <v>342</v>
      </c>
      <c r="E280" s="216" t="s">
        <v>504</v>
      </c>
      <c r="F280" s="217" t="s">
        <v>505</v>
      </c>
      <c r="G280" s="218" t="s">
        <v>489</v>
      </c>
      <c r="H280" s="219">
        <v>1035.596</v>
      </c>
      <c r="I280" s="220"/>
      <c r="J280" s="221">
        <f>ROUND(I280*H280,2)</f>
        <v>0</v>
      </c>
      <c r="K280" s="217" t="s">
        <v>346</v>
      </c>
      <c r="L280" s="45"/>
      <c r="M280" s="222" t="s">
        <v>19</v>
      </c>
      <c r="N280" s="223" t="s">
        <v>43</v>
      </c>
      <c r="O280" s="85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26" t="s">
        <v>231</v>
      </c>
      <c r="AT280" s="226" t="s">
        <v>342</v>
      </c>
      <c r="AU280" s="226" t="s">
        <v>241</v>
      </c>
      <c r="AY280" s="18" t="s">
        <v>338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18" t="s">
        <v>79</v>
      </c>
      <c r="BK280" s="227">
        <f>ROUND(I280*H280,2)</f>
        <v>0</v>
      </c>
      <c r="BL280" s="18" t="s">
        <v>231</v>
      </c>
      <c r="BM280" s="226" t="s">
        <v>1371</v>
      </c>
    </row>
    <row r="281" s="2" customFormat="1">
      <c r="A281" s="39"/>
      <c r="B281" s="40"/>
      <c r="C281" s="41"/>
      <c r="D281" s="228" t="s">
        <v>348</v>
      </c>
      <c r="E281" s="41"/>
      <c r="F281" s="229" t="s">
        <v>507</v>
      </c>
      <c r="G281" s="41"/>
      <c r="H281" s="41"/>
      <c r="I281" s="230"/>
      <c r="J281" s="41"/>
      <c r="K281" s="41"/>
      <c r="L281" s="45"/>
      <c r="M281" s="231"/>
      <c r="N281" s="232"/>
      <c r="O281" s="85"/>
      <c r="P281" s="85"/>
      <c r="Q281" s="85"/>
      <c r="R281" s="85"/>
      <c r="S281" s="85"/>
      <c r="T281" s="8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348</v>
      </c>
      <c r="AU281" s="18" t="s">
        <v>241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218</v>
      </c>
      <c r="G282" s="245"/>
      <c r="H282" s="248">
        <v>517.798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72</v>
      </c>
      <c r="AY282" s="254" t="s">
        <v>338</v>
      </c>
    </row>
    <row r="283" s="15" customFormat="1">
      <c r="A283" s="15"/>
      <c r="B283" s="255"/>
      <c r="C283" s="256"/>
      <c r="D283" s="235" t="s">
        <v>350</v>
      </c>
      <c r="E283" s="257" t="s">
        <v>19</v>
      </c>
      <c r="F283" s="258" t="s">
        <v>363</v>
      </c>
      <c r="G283" s="256"/>
      <c r="H283" s="259">
        <v>517.798</v>
      </c>
      <c r="I283" s="260"/>
      <c r="J283" s="256"/>
      <c r="K283" s="256"/>
      <c r="L283" s="261"/>
      <c r="M283" s="262"/>
      <c r="N283" s="263"/>
      <c r="O283" s="263"/>
      <c r="P283" s="263"/>
      <c r="Q283" s="263"/>
      <c r="R283" s="263"/>
      <c r="S283" s="263"/>
      <c r="T283" s="264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T283" s="265" t="s">
        <v>350</v>
      </c>
      <c r="AU283" s="265" t="s">
        <v>241</v>
      </c>
      <c r="AV283" s="15" t="s">
        <v>231</v>
      </c>
      <c r="AW283" s="15" t="s">
        <v>33</v>
      </c>
      <c r="AX283" s="15" t="s">
        <v>72</v>
      </c>
      <c r="AY283" s="265" t="s">
        <v>338</v>
      </c>
    </row>
    <row r="284" s="14" customFormat="1">
      <c r="A284" s="14"/>
      <c r="B284" s="244"/>
      <c r="C284" s="245"/>
      <c r="D284" s="235" t="s">
        <v>350</v>
      </c>
      <c r="E284" s="246" t="s">
        <v>19</v>
      </c>
      <c r="F284" s="247" t="s">
        <v>1372</v>
      </c>
      <c r="G284" s="245"/>
      <c r="H284" s="248">
        <v>1035.596</v>
      </c>
      <c r="I284" s="249"/>
      <c r="J284" s="245"/>
      <c r="K284" s="245"/>
      <c r="L284" s="250"/>
      <c r="M284" s="251"/>
      <c r="N284" s="252"/>
      <c r="O284" s="252"/>
      <c r="P284" s="252"/>
      <c r="Q284" s="252"/>
      <c r="R284" s="252"/>
      <c r="S284" s="252"/>
      <c r="T284" s="253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4" t="s">
        <v>350</v>
      </c>
      <c r="AU284" s="254" t="s">
        <v>241</v>
      </c>
      <c r="AV284" s="14" t="s">
        <v>81</v>
      </c>
      <c r="AW284" s="14" t="s">
        <v>33</v>
      </c>
      <c r="AX284" s="14" t="s">
        <v>79</v>
      </c>
      <c r="AY284" s="254" t="s">
        <v>338</v>
      </c>
    </row>
    <row r="285" s="12" customFormat="1" ht="20.88" customHeight="1">
      <c r="A285" s="12"/>
      <c r="B285" s="199"/>
      <c r="C285" s="200"/>
      <c r="D285" s="201" t="s">
        <v>71</v>
      </c>
      <c r="E285" s="213" t="s">
        <v>476</v>
      </c>
      <c r="F285" s="213" t="s">
        <v>509</v>
      </c>
      <c r="G285" s="200"/>
      <c r="H285" s="200"/>
      <c r="I285" s="203"/>
      <c r="J285" s="214">
        <f>BK285</f>
        <v>0</v>
      </c>
      <c r="K285" s="200"/>
      <c r="L285" s="205"/>
      <c r="M285" s="206"/>
      <c r="N285" s="207"/>
      <c r="O285" s="207"/>
      <c r="P285" s="208">
        <f>SUM(P286:P323)</f>
        <v>0</v>
      </c>
      <c r="Q285" s="207"/>
      <c r="R285" s="208">
        <f>SUM(R286:R323)</f>
        <v>0.029960000000000001</v>
      </c>
      <c r="S285" s="207"/>
      <c r="T285" s="209">
        <f>SUM(T286:T323)</f>
        <v>0</v>
      </c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R285" s="210" t="s">
        <v>79</v>
      </c>
      <c r="AT285" s="211" t="s">
        <v>71</v>
      </c>
      <c r="AU285" s="211" t="s">
        <v>81</v>
      </c>
      <c r="AY285" s="210" t="s">
        <v>338</v>
      </c>
      <c r="BK285" s="212">
        <f>SUM(BK286:BK323)</f>
        <v>0</v>
      </c>
    </row>
    <row r="286" s="2" customFormat="1" ht="24.15" customHeight="1">
      <c r="A286" s="39"/>
      <c r="B286" s="40"/>
      <c r="C286" s="215" t="s">
        <v>525</v>
      </c>
      <c r="D286" s="215" t="s">
        <v>342</v>
      </c>
      <c r="E286" s="216" t="s">
        <v>511</v>
      </c>
      <c r="F286" s="217" t="s">
        <v>512</v>
      </c>
      <c r="G286" s="218" t="s">
        <v>345</v>
      </c>
      <c r="H286" s="219">
        <v>1161.0640000000001</v>
      </c>
      <c r="I286" s="220"/>
      <c r="J286" s="221">
        <f>ROUND(I286*H286,2)</f>
        <v>0</v>
      </c>
      <c r="K286" s="217" t="s">
        <v>346</v>
      </c>
      <c r="L286" s="45"/>
      <c r="M286" s="222" t="s">
        <v>19</v>
      </c>
      <c r="N286" s="223" t="s">
        <v>43</v>
      </c>
      <c r="O286" s="85"/>
      <c r="P286" s="224">
        <f>O286*H286</f>
        <v>0</v>
      </c>
      <c r="Q286" s="224">
        <v>0</v>
      </c>
      <c r="R286" s="224">
        <f>Q286*H286</f>
        <v>0</v>
      </c>
      <c r="S286" s="224">
        <v>0</v>
      </c>
      <c r="T286" s="225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26" t="s">
        <v>231</v>
      </c>
      <c r="AT286" s="226" t="s">
        <v>342</v>
      </c>
      <c r="AU286" s="226" t="s">
        <v>241</v>
      </c>
      <c r="AY286" s="18" t="s">
        <v>338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18" t="s">
        <v>79</v>
      </c>
      <c r="BK286" s="227">
        <f>ROUND(I286*H286,2)</f>
        <v>0</v>
      </c>
      <c r="BL286" s="18" t="s">
        <v>231</v>
      </c>
      <c r="BM286" s="226" t="s">
        <v>1373</v>
      </c>
    </row>
    <row r="287" s="2" customFormat="1">
      <c r="A287" s="39"/>
      <c r="B287" s="40"/>
      <c r="C287" s="41"/>
      <c r="D287" s="228" t="s">
        <v>348</v>
      </c>
      <c r="E287" s="41"/>
      <c r="F287" s="229" t="s">
        <v>514</v>
      </c>
      <c r="G287" s="41"/>
      <c r="H287" s="41"/>
      <c r="I287" s="230"/>
      <c r="J287" s="41"/>
      <c r="K287" s="41"/>
      <c r="L287" s="45"/>
      <c r="M287" s="231"/>
      <c r="N287" s="232"/>
      <c r="O287" s="85"/>
      <c r="P287" s="85"/>
      <c r="Q287" s="85"/>
      <c r="R287" s="85"/>
      <c r="S287" s="85"/>
      <c r="T287" s="86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348</v>
      </c>
      <c r="AU287" s="18" t="s">
        <v>241</v>
      </c>
    </row>
    <row r="288" s="14" customFormat="1">
      <c r="A288" s="14"/>
      <c r="B288" s="244"/>
      <c r="C288" s="245"/>
      <c r="D288" s="235" t="s">
        <v>350</v>
      </c>
      <c r="E288" s="246" t="s">
        <v>19</v>
      </c>
      <c r="F288" s="247" t="s">
        <v>227</v>
      </c>
      <c r="G288" s="245"/>
      <c r="H288" s="248">
        <v>599.20600000000002</v>
      </c>
      <c r="I288" s="249"/>
      <c r="J288" s="245"/>
      <c r="K288" s="245"/>
      <c r="L288" s="250"/>
      <c r="M288" s="251"/>
      <c r="N288" s="252"/>
      <c r="O288" s="252"/>
      <c r="P288" s="252"/>
      <c r="Q288" s="252"/>
      <c r="R288" s="252"/>
      <c r="S288" s="252"/>
      <c r="T288" s="253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4" t="s">
        <v>350</v>
      </c>
      <c r="AU288" s="254" t="s">
        <v>241</v>
      </c>
      <c r="AV288" s="14" t="s">
        <v>81</v>
      </c>
      <c r="AW288" s="14" t="s">
        <v>33</v>
      </c>
      <c r="AX288" s="14" t="s">
        <v>72</v>
      </c>
      <c r="AY288" s="254" t="s">
        <v>338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1281</v>
      </c>
      <c r="G289" s="245"/>
      <c r="H289" s="248">
        <v>532.74800000000005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4" customFormat="1">
      <c r="A290" s="14"/>
      <c r="B290" s="244"/>
      <c r="C290" s="245"/>
      <c r="D290" s="235" t="s">
        <v>350</v>
      </c>
      <c r="E290" s="246" t="s">
        <v>19</v>
      </c>
      <c r="F290" s="247" t="s">
        <v>1313</v>
      </c>
      <c r="G290" s="245"/>
      <c r="H290" s="248">
        <v>29.109999999999999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350</v>
      </c>
      <c r="AU290" s="254" t="s">
        <v>241</v>
      </c>
      <c r="AV290" s="14" t="s">
        <v>81</v>
      </c>
      <c r="AW290" s="14" t="s">
        <v>33</v>
      </c>
      <c r="AX290" s="14" t="s">
        <v>72</v>
      </c>
      <c r="AY290" s="254" t="s">
        <v>338</v>
      </c>
    </row>
    <row r="291" s="15" customFormat="1">
      <c r="A291" s="15"/>
      <c r="B291" s="255"/>
      <c r="C291" s="256"/>
      <c r="D291" s="235" t="s">
        <v>350</v>
      </c>
      <c r="E291" s="257" t="s">
        <v>19</v>
      </c>
      <c r="F291" s="258" t="s">
        <v>363</v>
      </c>
      <c r="G291" s="256"/>
      <c r="H291" s="259">
        <v>1161.0640000000001</v>
      </c>
      <c r="I291" s="260"/>
      <c r="J291" s="256"/>
      <c r="K291" s="256"/>
      <c r="L291" s="261"/>
      <c r="M291" s="262"/>
      <c r="N291" s="263"/>
      <c r="O291" s="263"/>
      <c r="P291" s="263"/>
      <c r="Q291" s="263"/>
      <c r="R291" s="263"/>
      <c r="S291" s="263"/>
      <c r="T291" s="264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T291" s="265" t="s">
        <v>350</v>
      </c>
      <c r="AU291" s="265" t="s">
        <v>241</v>
      </c>
      <c r="AV291" s="15" t="s">
        <v>231</v>
      </c>
      <c r="AW291" s="15" t="s">
        <v>33</v>
      </c>
      <c r="AX291" s="15" t="s">
        <v>79</v>
      </c>
      <c r="AY291" s="265" t="s">
        <v>338</v>
      </c>
    </row>
    <row r="292" s="2" customFormat="1" ht="37.8" customHeight="1">
      <c r="A292" s="39"/>
      <c r="B292" s="40"/>
      <c r="C292" s="215" t="s">
        <v>531</v>
      </c>
      <c r="D292" s="215" t="s">
        <v>342</v>
      </c>
      <c r="E292" s="216" t="s">
        <v>516</v>
      </c>
      <c r="F292" s="217" t="s">
        <v>517</v>
      </c>
      <c r="G292" s="218" t="s">
        <v>345</v>
      </c>
      <c r="H292" s="219">
        <v>599.20600000000002</v>
      </c>
      <c r="I292" s="220"/>
      <c r="J292" s="221">
        <f>ROUND(I292*H292,2)</f>
        <v>0</v>
      </c>
      <c r="K292" s="217" t="s">
        <v>346</v>
      </c>
      <c r="L292" s="45"/>
      <c r="M292" s="222" t="s">
        <v>19</v>
      </c>
      <c r="N292" s="223" t="s">
        <v>43</v>
      </c>
      <c r="O292" s="85"/>
      <c r="P292" s="224">
        <f>O292*H292</f>
        <v>0</v>
      </c>
      <c r="Q292" s="224">
        <v>0</v>
      </c>
      <c r="R292" s="224">
        <f>Q292*H292</f>
        <v>0</v>
      </c>
      <c r="S292" s="224">
        <v>0</v>
      </c>
      <c r="T292" s="225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26" t="s">
        <v>231</v>
      </c>
      <c r="AT292" s="226" t="s">
        <v>342</v>
      </c>
      <c r="AU292" s="226" t="s">
        <v>241</v>
      </c>
      <c r="AY292" s="18" t="s">
        <v>338</v>
      </c>
      <c r="BE292" s="227">
        <f>IF(N292="základní",J292,0)</f>
        <v>0</v>
      </c>
      <c r="BF292" s="227">
        <f>IF(N292="snížená",J292,0)</f>
        <v>0</v>
      </c>
      <c r="BG292" s="227">
        <f>IF(N292="zákl. přenesená",J292,0)</f>
        <v>0</v>
      </c>
      <c r="BH292" s="227">
        <f>IF(N292="sníž. přenesená",J292,0)</f>
        <v>0</v>
      </c>
      <c r="BI292" s="227">
        <f>IF(N292="nulová",J292,0)</f>
        <v>0</v>
      </c>
      <c r="BJ292" s="18" t="s">
        <v>79</v>
      </c>
      <c r="BK292" s="227">
        <f>ROUND(I292*H292,2)</f>
        <v>0</v>
      </c>
      <c r="BL292" s="18" t="s">
        <v>231</v>
      </c>
      <c r="BM292" s="226" t="s">
        <v>1374</v>
      </c>
    </row>
    <row r="293" s="2" customFormat="1">
      <c r="A293" s="39"/>
      <c r="B293" s="40"/>
      <c r="C293" s="41"/>
      <c r="D293" s="228" t="s">
        <v>348</v>
      </c>
      <c r="E293" s="41"/>
      <c r="F293" s="229" t="s">
        <v>519</v>
      </c>
      <c r="G293" s="41"/>
      <c r="H293" s="41"/>
      <c r="I293" s="230"/>
      <c r="J293" s="41"/>
      <c r="K293" s="41"/>
      <c r="L293" s="45"/>
      <c r="M293" s="231"/>
      <c r="N293" s="232"/>
      <c r="O293" s="85"/>
      <c r="P293" s="85"/>
      <c r="Q293" s="85"/>
      <c r="R293" s="85"/>
      <c r="S293" s="85"/>
      <c r="T293" s="86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T293" s="18" t="s">
        <v>348</v>
      </c>
      <c r="AU293" s="18" t="s">
        <v>241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227</v>
      </c>
      <c r="G294" s="245"/>
      <c r="H294" s="248">
        <v>599.20600000000002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241</v>
      </c>
      <c r="AV294" s="14" t="s">
        <v>81</v>
      </c>
      <c r="AW294" s="14" t="s">
        <v>33</v>
      </c>
      <c r="AX294" s="14" t="s">
        <v>79</v>
      </c>
      <c r="AY294" s="254" t="s">
        <v>338</v>
      </c>
    </row>
    <row r="295" s="2" customFormat="1" ht="37.8" customHeight="1">
      <c r="A295" s="39"/>
      <c r="B295" s="40"/>
      <c r="C295" s="215" t="s">
        <v>536</v>
      </c>
      <c r="D295" s="215" t="s">
        <v>342</v>
      </c>
      <c r="E295" s="216" t="s">
        <v>521</v>
      </c>
      <c r="F295" s="217" t="s">
        <v>522</v>
      </c>
      <c r="G295" s="218" t="s">
        <v>345</v>
      </c>
      <c r="H295" s="219">
        <v>599.20600000000002</v>
      </c>
      <c r="I295" s="220"/>
      <c r="J295" s="221">
        <f>ROUND(I295*H295,2)</f>
        <v>0</v>
      </c>
      <c r="K295" s="217" t="s">
        <v>346</v>
      </c>
      <c r="L295" s="45"/>
      <c r="M295" s="222" t="s">
        <v>19</v>
      </c>
      <c r="N295" s="223" t="s">
        <v>43</v>
      </c>
      <c r="O295" s="85"/>
      <c r="P295" s="224">
        <f>O295*H295</f>
        <v>0</v>
      </c>
      <c r="Q295" s="224">
        <v>0</v>
      </c>
      <c r="R295" s="224">
        <f>Q295*H295</f>
        <v>0</v>
      </c>
      <c r="S295" s="224">
        <v>0</v>
      </c>
      <c r="T295" s="225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26" t="s">
        <v>231</v>
      </c>
      <c r="AT295" s="226" t="s">
        <v>342</v>
      </c>
      <c r="AU295" s="226" t="s">
        <v>241</v>
      </c>
      <c r="AY295" s="18" t="s">
        <v>338</v>
      </c>
      <c r="BE295" s="227">
        <f>IF(N295="základní",J295,0)</f>
        <v>0</v>
      </c>
      <c r="BF295" s="227">
        <f>IF(N295="snížená",J295,0)</f>
        <v>0</v>
      </c>
      <c r="BG295" s="227">
        <f>IF(N295="zákl. přenesená",J295,0)</f>
        <v>0</v>
      </c>
      <c r="BH295" s="227">
        <f>IF(N295="sníž. přenesená",J295,0)</f>
        <v>0</v>
      </c>
      <c r="BI295" s="227">
        <f>IF(N295="nulová",J295,0)</f>
        <v>0</v>
      </c>
      <c r="BJ295" s="18" t="s">
        <v>79</v>
      </c>
      <c r="BK295" s="227">
        <f>ROUND(I295*H295,2)</f>
        <v>0</v>
      </c>
      <c r="BL295" s="18" t="s">
        <v>231</v>
      </c>
      <c r="BM295" s="226" t="s">
        <v>1375</v>
      </c>
    </row>
    <row r="296" s="2" customFormat="1">
      <c r="A296" s="39"/>
      <c r="B296" s="40"/>
      <c r="C296" s="41"/>
      <c r="D296" s="228" t="s">
        <v>348</v>
      </c>
      <c r="E296" s="41"/>
      <c r="F296" s="229" t="s">
        <v>524</v>
      </c>
      <c r="G296" s="41"/>
      <c r="H296" s="41"/>
      <c r="I296" s="230"/>
      <c r="J296" s="41"/>
      <c r="K296" s="41"/>
      <c r="L296" s="45"/>
      <c r="M296" s="231"/>
      <c r="N296" s="232"/>
      <c r="O296" s="85"/>
      <c r="P296" s="85"/>
      <c r="Q296" s="85"/>
      <c r="R296" s="85"/>
      <c r="S296" s="85"/>
      <c r="T296" s="86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348</v>
      </c>
      <c r="AU296" s="18" t="s">
        <v>241</v>
      </c>
    </row>
    <row r="297" s="14" customFormat="1">
      <c r="A297" s="14"/>
      <c r="B297" s="244"/>
      <c r="C297" s="245"/>
      <c r="D297" s="235" t="s">
        <v>350</v>
      </c>
      <c r="E297" s="246" t="s">
        <v>19</v>
      </c>
      <c r="F297" s="247" t="s">
        <v>227</v>
      </c>
      <c r="G297" s="245"/>
      <c r="H297" s="248">
        <v>599.20600000000002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350</v>
      </c>
      <c r="AU297" s="254" t="s">
        <v>241</v>
      </c>
      <c r="AV297" s="14" t="s">
        <v>81</v>
      </c>
      <c r="AW297" s="14" t="s">
        <v>33</v>
      </c>
      <c r="AX297" s="14" t="s">
        <v>79</v>
      </c>
      <c r="AY297" s="254" t="s">
        <v>338</v>
      </c>
    </row>
    <row r="298" s="2" customFormat="1" ht="16.5" customHeight="1">
      <c r="A298" s="39"/>
      <c r="B298" s="40"/>
      <c r="C298" s="267" t="s">
        <v>541</v>
      </c>
      <c r="D298" s="267" t="s">
        <v>486</v>
      </c>
      <c r="E298" s="268" t="s">
        <v>526</v>
      </c>
      <c r="F298" s="269" t="s">
        <v>527</v>
      </c>
      <c r="G298" s="270" t="s">
        <v>528</v>
      </c>
      <c r="H298" s="271">
        <v>11.984</v>
      </c>
      <c r="I298" s="272"/>
      <c r="J298" s="273">
        <f>ROUND(I298*H298,2)</f>
        <v>0</v>
      </c>
      <c r="K298" s="269" t="s">
        <v>346</v>
      </c>
      <c r="L298" s="274"/>
      <c r="M298" s="275" t="s">
        <v>19</v>
      </c>
      <c r="N298" s="276" t="s">
        <v>43</v>
      </c>
      <c r="O298" s="85"/>
      <c r="P298" s="224">
        <f>O298*H298</f>
        <v>0</v>
      </c>
      <c r="Q298" s="224">
        <v>0.001</v>
      </c>
      <c r="R298" s="224">
        <f>Q298*H298</f>
        <v>0.011984</v>
      </c>
      <c r="S298" s="224">
        <v>0</v>
      </c>
      <c r="T298" s="225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26" t="s">
        <v>405</v>
      </c>
      <c r="AT298" s="226" t="s">
        <v>486</v>
      </c>
      <c r="AU298" s="226" t="s">
        <v>241</v>
      </c>
      <c r="AY298" s="18" t="s">
        <v>338</v>
      </c>
      <c r="BE298" s="227">
        <f>IF(N298="základní",J298,0)</f>
        <v>0</v>
      </c>
      <c r="BF298" s="227">
        <f>IF(N298="snížená",J298,0)</f>
        <v>0</v>
      </c>
      <c r="BG298" s="227">
        <f>IF(N298="zákl. přenesená",J298,0)</f>
        <v>0</v>
      </c>
      <c r="BH298" s="227">
        <f>IF(N298="sníž. přenesená",J298,0)</f>
        <v>0</v>
      </c>
      <c r="BI298" s="227">
        <f>IF(N298="nulová",J298,0)</f>
        <v>0</v>
      </c>
      <c r="BJ298" s="18" t="s">
        <v>79</v>
      </c>
      <c r="BK298" s="227">
        <f>ROUND(I298*H298,2)</f>
        <v>0</v>
      </c>
      <c r="BL298" s="18" t="s">
        <v>231</v>
      </c>
      <c r="BM298" s="226" t="s">
        <v>1376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227</v>
      </c>
      <c r="G299" s="245"/>
      <c r="H299" s="248">
        <v>599.20600000000002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1377</v>
      </c>
      <c r="G300" s="245"/>
      <c r="H300" s="248">
        <v>11.984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2" customFormat="1" ht="49.05" customHeight="1">
      <c r="A301" s="39"/>
      <c r="B301" s="40"/>
      <c r="C301" s="215" t="s">
        <v>546</v>
      </c>
      <c r="D301" s="215" t="s">
        <v>342</v>
      </c>
      <c r="E301" s="216" t="s">
        <v>532</v>
      </c>
      <c r="F301" s="217" t="s">
        <v>533</v>
      </c>
      <c r="G301" s="218" t="s">
        <v>345</v>
      </c>
      <c r="H301" s="219">
        <v>599.20600000000002</v>
      </c>
      <c r="I301" s="220"/>
      <c r="J301" s="221">
        <f>ROUND(I301*H301,2)</f>
        <v>0</v>
      </c>
      <c r="K301" s="217" t="s">
        <v>346</v>
      </c>
      <c r="L301" s="45"/>
      <c r="M301" s="222" t="s">
        <v>19</v>
      </c>
      <c r="N301" s="223" t="s">
        <v>43</v>
      </c>
      <c r="O301" s="85"/>
      <c r="P301" s="224">
        <f>O301*H301</f>
        <v>0</v>
      </c>
      <c r="Q301" s="224">
        <v>0</v>
      </c>
      <c r="R301" s="224">
        <f>Q301*H301</f>
        <v>0</v>
      </c>
      <c r="S301" s="224">
        <v>0</v>
      </c>
      <c r="T301" s="22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26" t="s">
        <v>231</v>
      </c>
      <c r="AT301" s="226" t="s">
        <v>342</v>
      </c>
      <c r="AU301" s="226" t="s">
        <v>241</v>
      </c>
      <c r="AY301" s="18" t="s">
        <v>338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8" t="s">
        <v>79</v>
      </c>
      <c r="BK301" s="227">
        <f>ROUND(I301*H301,2)</f>
        <v>0</v>
      </c>
      <c r="BL301" s="18" t="s">
        <v>231</v>
      </c>
      <c r="BM301" s="226" t="s">
        <v>1378</v>
      </c>
    </row>
    <row r="302" s="2" customFormat="1">
      <c r="A302" s="39"/>
      <c r="B302" s="40"/>
      <c r="C302" s="41"/>
      <c r="D302" s="228" t="s">
        <v>348</v>
      </c>
      <c r="E302" s="41"/>
      <c r="F302" s="229" t="s">
        <v>535</v>
      </c>
      <c r="G302" s="41"/>
      <c r="H302" s="41"/>
      <c r="I302" s="230"/>
      <c r="J302" s="41"/>
      <c r="K302" s="41"/>
      <c r="L302" s="45"/>
      <c r="M302" s="231"/>
      <c r="N302" s="232"/>
      <c r="O302" s="85"/>
      <c r="P302" s="85"/>
      <c r="Q302" s="85"/>
      <c r="R302" s="85"/>
      <c r="S302" s="85"/>
      <c r="T302" s="8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T302" s="18" t="s">
        <v>348</v>
      </c>
      <c r="AU302" s="18" t="s">
        <v>241</v>
      </c>
    </row>
    <row r="303" s="14" customFormat="1">
      <c r="A303" s="14"/>
      <c r="B303" s="244"/>
      <c r="C303" s="245"/>
      <c r="D303" s="235" t="s">
        <v>350</v>
      </c>
      <c r="E303" s="246" t="s">
        <v>19</v>
      </c>
      <c r="F303" s="247" t="s">
        <v>227</v>
      </c>
      <c r="G303" s="245"/>
      <c r="H303" s="248">
        <v>599.20600000000002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350</v>
      </c>
      <c r="AU303" s="254" t="s">
        <v>241</v>
      </c>
      <c r="AV303" s="14" t="s">
        <v>81</v>
      </c>
      <c r="AW303" s="14" t="s">
        <v>33</v>
      </c>
      <c r="AX303" s="14" t="s">
        <v>79</v>
      </c>
      <c r="AY303" s="254" t="s">
        <v>338</v>
      </c>
    </row>
    <row r="304" s="2" customFormat="1" ht="24.15" customHeight="1">
      <c r="A304" s="39"/>
      <c r="B304" s="40"/>
      <c r="C304" s="215" t="s">
        <v>551</v>
      </c>
      <c r="D304" s="215" t="s">
        <v>342</v>
      </c>
      <c r="E304" s="216" t="s">
        <v>537</v>
      </c>
      <c r="F304" s="217" t="s">
        <v>538</v>
      </c>
      <c r="G304" s="218" t="s">
        <v>489</v>
      </c>
      <c r="H304" s="219">
        <v>0.017999999999999999</v>
      </c>
      <c r="I304" s="220"/>
      <c r="J304" s="221">
        <f>ROUND(I304*H304,2)</f>
        <v>0</v>
      </c>
      <c r="K304" s="217" t="s">
        <v>346</v>
      </c>
      <c r="L304" s="45"/>
      <c r="M304" s="222" t="s">
        <v>19</v>
      </c>
      <c r="N304" s="223" t="s">
        <v>43</v>
      </c>
      <c r="O304" s="85"/>
      <c r="P304" s="224">
        <f>O304*H304</f>
        <v>0</v>
      </c>
      <c r="Q304" s="224">
        <v>0</v>
      </c>
      <c r="R304" s="224">
        <f>Q304*H304</f>
        <v>0</v>
      </c>
      <c r="S304" s="224">
        <v>0</v>
      </c>
      <c r="T304" s="225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26" t="s">
        <v>231</v>
      </c>
      <c r="AT304" s="226" t="s">
        <v>342</v>
      </c>
      <c r="AU304" s="226" t="s">
        <v>241</v>
      </c>
      <c r="AY304" s="18" t="s">
        <v>338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18" t="s">
        <v>79</v>
      </c>
      <c r="BK304" s="227">
        <f>ROUND(I304*H304,2)</f>
        <v>0</v>
      </c>
      <c r="BL304" s="18" t="s">
        <v>231</v>
      </c>
      <c r="BM304" s="226" t="s">
        <v>1379</v>
      </c>
    </row>
    <row r="305" s="2" customFormat="1">
      <c r="A305" s="39"/>
      <c r="B305" s="40"/>
      <c r="C305" s="41"/>
      <c r="D305" s="228" t="s">
        <v>348</v>
      </c>
      <c r="E305" s="41"/>
      <c r="F305" s="229" t="s">
        <v>540</v>
      </c>
      <c r="G305" s="41"/>
      <c r="H305" s="41"/>
      <c r="I305" s="230"/>
      <c r="J305" s="41"/>
      <c r="K305" s="41"/>
      <c r="L305" s="45"/>
      <c r="M305" s="231"/>
      <c r="N305" s="232"/>
      <c r="O305" s="85"/>
      <c r="P305" s="85"/>
      <c r="Q305" s="85"/>
      <c r="R305" s="85"/>
      <c r="S305" s="85"/>
      <c r="T305" s="86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348</v>
      </c>
      <c r="AU305" s="18" t="s">
        <v>241</v>
      </c>
    </row>
    <row r="306" s="2" customFormat="1" ht="16.5" customHeight="1">
      <c r="A306" s="39"/>
      <c r="B306" s="40"/>
      <c r="C306" s="267" t="s">
        <v>556</v>
      </c>
      <c r="D306" s="267" t="s">
        <v>486</v>
      </c>
      <c r="E306" s="268" t="s">
        <v>542</v>
      </c>
      <c r="F306" s="269" t="s">
        <v>543</v>
      </c>
      <c r="G306" s="270" t="s">
        <v>528</v>
      </c>
      <c r="H306" s="271">
        <v>17.975999999999999</v>
      </c>
      <c r="I306" s="272"/>
      <c r="J306" s="273">
        <f>ROUND(I306*H306,2)</f>
        <v>0</v>
      </c>
      <c r="K306" s="269" t="s">
        <v>346</v>
      </c>
      <c r="L306" s="274"/>
      <c r="M306" s="275" t="s">
        <v>19</v>
      </c>
      <c r="N306" s="276" t="s">
        <v>43</v>
      </c>
      <c r="O306" s="85"/>
      <c r="P306" s="224">
        <f>O306*H306</f>
        <v>0</v>
      </c>
      <c r="Q306" s="224">
        <v>0.001</v>
      </c>
      <c r="R306" s="224">
        <f>Q306*H306</f>
        <v>0.017975999999999999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405</v>
      </c>
      <c r="AT306" s="226" t="s">
        <v>486</v>
      </c>
      <c r="AU306" s="226" t="s">
        <v>241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1380</v>
      </c>
    </row>
    <row r="307" s="14" customFormat="1">
      <c r="A307" s="14"/>
      <c r="B307" s="244"/>
      <c r="C307" s="245"/>
      <c r="D307" s="235" t="s">
        <v>350</v>
      </c>
      <c r="E307" s="246" t="s">
        <v>19</v>
      </c>
      <c r="F307" s="247" t="s">
        <v>227</v>
      </c>
      <c r="G307" s="245"/>
      <c r="H307" s="248">
        <v>599.20600000000002</v>
      </c>
      <c r="I307" s="249"/>
      <c r="J307" s="245"/>
      <c r="K307" s="245"/>
      <c r="L307" s="250"/>
      <c r="M307" s="251"/>
      <c r="N307" s="252"/>
      <c r="O307" s="252"/>
      <c r="P307" s="252"/>
      <c r="Q307" s="252"/>
      <c r="R307" s="252"/>
      <c r="S307" s="252"/>
      <c r="T307" s="253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4" t="s">
        <v>350</v>
      </c>
      <c r="AU307" s="254" t="s">
        <v>241</v>
      </c>
      <c r="AV307" s="14" t="s">
        <v>81</v>
      </c>
      <c r="AW307" s="14" t="s">
        <v>33</v>
      </c>
      <c r="AX307" s="14" t="s">
        <v>72</v>
      </c>
      <c r="AY307" s="254" t="s">
        <v>338</v>
      </c>
    </row>
    <row r="308" s="14" customFormat="1">
      <c r="A308" s="14"/>
      <c r="B308" s="244"/>
      <c r="C308" s="245"/>
      <c r="D308" s="235" t="s">
        <v>350</v>
      </c>
      <c r="E308" s="246" t="s">
        <v>19</v>
      </c>
      <c r="F308" s="247" t="s">
        <v>1381</v>
      </c>
      <c r="G308" s="245"/>
      <c r="H308" s="248">
        <v>17.975999999999999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350</v>
      </c>
      <c r="AU308" s="254" t="s">
        <v>241</v>
      </c>
      <c r="AV308" s="14" t="s">
        <v>81</v>
      </c>
      <c r="AW308" s="14" t="s">
        <v>33</v>
      </c>
      <c r="AX308" s="14" t="s">
        <v>79</v>
      </c>
      <c r="AY308" s="254" t="s">
        <v>338</v>
      </c>
    </row>
    <row r="309" s="2" customFormat="1" ht="24.15" customHeight="1">
      <c r="A309" s="39"/>
      <c r="B309" s="40"/>
      <c r="C309" s="215" t="s">
        <v>561</v>
      </c>
      <c r="D309" s="215" t="s">
        <v>342</v>
      </c>
      <c r="E309" s="216" t="s">
        <v>547</v>
      </c>
      <c r="F309" s="217" t="s">
        <v>548</v>
      </c>
      <c r="G309" s="218" t="s">
        <v>345</v>
      </c>
      <c r="H309" s="219">
        <v>599.20600000000002</v>
      </c>
      <c r="I309" s="220"/>
      <c r="J309" s="221">
        <f>ROUND(I309*H309,2)</f>
        <v>0</v>
      </c>
      <c r="K309" s="217" t="s">
        <v>346</v>
      </c>
      <c r="L309" s="45"/>
      <c r="M309" s="222" t="s">
        <v>19</v>
      </c>
      <c r="N309" s="223" t="s">
        <v>43</v>
      </c>
      <c r="O309" s="85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26" t="s">
        <v>231</v>
      </c>
      <c r="AT309" s="226" t="s">
        <v>342</v>
      </c>
      <c r="AU309" s="226" t="s">
        <v>241</v>
      </c>
      <c r="AY309" s="18" t="s">
        <v>338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8" t="s">
        <v>79</v>
      </c>
      <c r="BK309" s="227">
        <f>ROUND(I309*H309,2)</f>
        <v>0</v>
      </c>
      <c r="BL309" s="18" t="s">
        <v>231</v>
      </c>
      <c r="BM309" s="226" t="s">
        <v>1382</v>
      </c>
    </row>
    <row r="310" s="2" customFormat="1">
      <c r="A310" s="39"/>
      <c r="B310" s="40"/>
      <c r="C310" s="41"/>
      <c r="D310" s="228" t="s">
        <v>348</v>
      </c>
      <c r="E310" s="41"/>
      <c r="F310" s="229" t="s">
        <v>550</v>
      </c>
      <c r="G310" s="41"/>
      <c r="H310" s="41"/>
      <c r="I310" s="230"/>
      <c r="J310" s="41"/>
      <c r="K310" s="41"/>
      <c r="L310" s="45"/>
      <c r="M310" s="231"/>
      <c r="N310" s="232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348</v>
      </c>
      <c r="AU310" s="18" t="s">
        <v>241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227</v>
      </c>
      <c r="G311" s="245"/>
      <c r="H311" s="248">
        <v>599.20600000000002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241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2" customFormat="1" ht="21.75" customHeight="1">
      <c r="A312" s="39"/>
      <c r="B312" s="40"/>
      <c r="C312" s="215" t="s">
        <v>569</v>
      </c>
      <c r="D312" s="215" t="s">
        <v>342</v>
      </c>
      <c r="E312" s="216" t="s">
        <v>552</v>
      </c>
      <c r="F312" s="217" t="s">
        <v>553</v>
      </c>
      <c r="G312" s="218" t="s">
        <v>391</v>
      </c>
      <c r="H312" s="219">
        <v>11.984</v>
      </c>
      <c r="I312" s="220"/>
      <c r="J312" s="221">
        <f>ROUND(I312*H312,2)</f>
        <v>0</v>
      </c>
      <c r="K312" s="217" t="s">
        <v>346</v>
      </c>
      <c r="L312" s="45"/>
      <c r="M312" s="222" t="s">
        <v>19</v>
      </c>
      <c r="N312" s="223" t="s">
        <v>43</v>
      </c>
      <c r="O312" s="85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231</v>
      </c>
      <c r="AT312" s="226" t="s">
        <v>342</v>
      </c>
      <c r="AU312" s="226" t="s">
        <v>241</v>
      </c>
      <c r="AY312" s="18" t="s">
        <v>338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79</v>
      </c>
      <c r="BK312" s="227">
        <f>ROUND(I312*H312,2)</f>
        <v>0</v>
      </c>
      <c r="BL312" s="18" t="s">
        <v>231</v>
      </c>
      <c r="BM312" s="226" t="s">
        <v>1383</v>
      </c>
    </row>
    <row r="313" s="2" customFormat="1">
      <c r="A313" s="39"/>
      <c r="B313" s="40"/>
      <c r="C313" s="41"/>
      <c r="D313" s="228" t="s">
        <v>348</v>
      </c>
      <c r="E313" s="41"/>
      <c r="F313" s="229" t="s">
        <v>555</v>
      </c>
      <c r="G313" s="41"/>
      <c r="H313" s="41"/>
      <c r="I313" s="230"/>
      <c r="J313" s="41"/>
      <c r="K313" s="41"/>
      <c r="L313" s="45"/>
      <c r="M313" s="231"/>
      <c r="N313" s="23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348</v>
      </c>
      <c r="AU313" s="18" t="s">
        <v>241</v>
      </c>
    </row>
    <row r="314" s="14" customFormat="1">
      <c r="A314" s="14"/>
      <c r="B314" s="244"/>
      <c r="C314" s="245"/>
      <c r="D314" s="235" t="s">
        <v>350</v>
      </c>
      <c r="E314" s="246" t="s">
        <v>19</v>
      </c>
      <c r="F314" s="247" t="s">
        <v>227</v>
      </c>
      <c r="G314" s="245"/>
      <c r="H314" s="248">
        <v>599.20600000000002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350</v>
      </c>
      <c r="AU314" s="254" t="s">
        <v>241</v>
      </c>
      <c r="AV314" s="14" t="s">
        <v>81</v>
      </c>
      <c r="AW314" s="14" t="s">
        <v>33</v>
      </c>
      <c r="AX314" s="14" t="s">
        <v>72</v>
      </c>
      <c r="AY314" s="254" t="s">
        <v>338</v>
      </c>
    </row>
    <row r="315" s="14" customFormat="1">
      <c r="A315" s="14"/>
      <c r="B315" s="244"/>
      <c r="C315" s="245"/>
      <c r="D315" s="235" t="s">
        <v>350</v>
      </c>
      <c r="E315" s="246" t="s">
        <v>19</v>
      </c>
      <c r="F315" s="247" t="s">
        <v>1377</v>
      </c>
      <c r="G315" s="245"/>
      <c r="H315" s="248">
        <v>11.984</v>
      </c>
      <c r="I315" s="249"/>
      <c r="J315" s="245"/>
      <c r="K315" s="245"/>
      <c r="L315" s="250"/>
      <c r="M315" s="251"/>
      <c r="N315" s="252"/>
      <c r="O315" s="252"/>
      <c r="P315" s="252"/>
      <c r="Q315" s="252"/>
      <c r="R315" s="252"/>
      <c r="S315" s="252"/>
      <c r="T315" s="253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4" t="s">
        <v>350</v>
      </c>
      <c r="AU315" s="254" t="s">
        <v>241</v>
      </c>
      <c r="AV315" s="14" t="s">
        <v>81</v>
      </c>
      <c r="AW315" s="14" t="s">
        <v>33</v>
      </c>
      <c r="AX315" s="14" t="s">
        <v>79</v>
      </c>
      <c r="AY315" s="254" t="s">
        <v>338</v>
      </c>
    </row>
    <row r="316" s="2" customFormat="1" ht="21.75" customHeight="1">
      <c r="A316" s="39"/>
      <c r="B316" s="40"/>
      <c r="C316" s="215" t="s">
        <v>576</v>
      </c>
      <c r="D316" s="215" t="s">
        <v>342</v>
      </c>
      <c r="E316" s="216" t="s">
        <v>557</v>
      </c>
      <c r="F316" s="217" t="s">
        <v>558</v>
      </c>
      <c r="G316" s="218" t="s">
        <v>391</v>
      </c>
      <c r="H316" s="219">
        <v>11.984</v>
      </c>
      <c r="I316" s="220"/>
      <c r="J316" s="221">
        <f>ROUND(I316*H316,2)</f>
        <v>0</v>
      </c>
      <c r="K316" s="217" t="s">
        <v>346</v>
      </c>
      <c r="L316" s="45"/>
      <c r="M316" s="222" t="s">
        <v>19</v>
      </c>
      <c r="N316" s="223" t="s">
        <v>43</v>
      </c>
      <c r="O316" s="85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231</v>
      </c>
      <c r="AT316" s="226" t="s">
        <v>342</v>
      </c>
      <c r="AU316" s="226" t="s">
        <v>241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1384</v>
      </c>
    </row>
    <row r="317" s="2" customFormat="1">
      <c r="A317" s="39"/>
      <c r="B317" s="40"/>
      <c r="C317" s="41"/>
      <c r="D317" s="228" t="s">
        <v>348</v>
      </c>
      <c r="E317" s="41"/>
      <c r="F317" s="229" t="s">
        <v>560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348</v>
      </c>
      <c r="AU317" s="18" t="s">
        <v>241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227</v>
      </c>
      <c r="G318" s="245"/>
      <c r="H318" s="248">
        <v>599.20600000000002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241</v>
      </c>
      <c r="AV318" s="14" t="s">
        <v>81</v>
      </c>
      <c r="AW318" s="14" t="s">
        <v>33</v>
      </c>
      <c r="AX318" s="14" t="s">
        <v>72</v>
      </c>
      <c r="AY318" s="254" t="s">
        <v>338</v>
      </c>
    </row>
    <row r="319" s="14" customFormat="1">
      <c r="A319" s="14"/>
      <c r="B319" s="244"/>
      <c r="C319" s="245"/>
      <c r="D319" s="235" t="s">
        <v>350</v>
      </c>
      <c r="E319" s="246" t="s">
        <v>19</v>
      </c>
      <c r="F319" s="247" t="s">
        <v>1377</v>
      </c>
      <c r="G319" s="245"/>
      <c r="H319" s="248">
        <v>11.984</v>
      </c>
      <c r="I319" s="249"/>
      <c r="J319" s="245"/>
      <c r="K319" s="245"/>
      <c r="L319" s="250"/>
      <c r="M319" s="251"/>
      <c r="N319" s="252"/>
      <c r="O319" s="252"/>
      <c r="P319" s="252"/>
      <c r="Q319" s="252"/>
      <c r="R319" s="252"/>
      <c r="S319" s="252"/>
      <c r="T319" s="253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4" t="s">
        <v>350</v>
      </c>
      <c r="AU319" s="254" t="s">
        <v>241</v>
      </c>
      <c r="AV319" s="14" t="s">
        <v>81</v>
      </c>
      <c r="AW319" s="14" t="s">
        <v>33</v>
      </c>
      <c r="AX319" s="14" t="s">
        <v>79</v>
      </c>
      <c r="AY319" s="254" t="s">
        <v>338</v>
      </c>
    </row>
    <row r="320" s="2" customFormat="1" ht="24.15" customHeight="1">
      <c r="A320" s="39"/>
      <c r="B320" s="40"/>
      <c r="C320" s="215" t="s">
        <v>583</v>
      </c>
      <c r="D320" s="215" t="s">
        <v>342</v>
      </c>
      <c r="E320" s="216" t="s">
        <v>562</v>
      </c>
      <c r="F320" s="217" t="s">
        <v>563</v>
      </c>
      <c r="G320" s="218" t="s">
        <v>391</v>
      </c>
      <c r="H320" s="219">
        <v>119.84099999999999</v>
      </c>
      <c r="I320" s="220"/>
      <c r="J320" s="221">
        <f>ROUND(I320*H320,2)</f>
        <v>0</v>
      </c>
      <c r="K320" s="217" t="s">
        <v>346</v>
      </c>
      <c r="L320" s="45"/>
      <c r="M320" s="222" t="s">
        <v>19</v>
      </c>
      <c r="N320" s="223" t="s">
        <v>43</v>
      </c>
      <c r="O320" s="85"/>
      <c r="P320" s="224">
        <f>O320*H320</f>
        <v>0</v>
      </c>
      <c r="Q320" s="224">
        <v>0</v>
      </c>
      <c r="R320" s="224">
        <f>Q320*H320</f>
        <v>0</v>
      </c>
      <c r="S320" s="224">
        <v>0</v>
      </c>
      <c r="T320" s="225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26" t="s">
        <v>231</v>
      </c>
      <c r="AT320" s="226" t="s">
        <v>342</v>
      </c>
      <c r="AU320" s="226" t="s">
        <v>241</v>
      </c>
      <c r="AY320" s="18" t="s">
        <v>338</v>
      </c>
      <c r="BE320" s="227">
        <f>IF(N320="základní",J320,0)</f>
        <v>0</v>
      </c>
      <c r="BF320" s="227">
        <f>IF(N320="snížená",J320,0)</f>
        <v>0</v>
      </c>
      <c r="BG320" s="227">
        <f>IF(N320="zákl. přenesená",J320,0)</f>
        <v>0</v>
      </c>
      <c r="BH320" s="227">
        <f>IF(N320="sníž. přenesená",J320,0)</f>
        <v>0</v>
      </c>
      <c r="BI320" s="227">
        <f>IF(N320="nulová",J320,0)</f>
        <v>0</v>
      </c>
      <c r="BJ320" s="18" t="s">
        <v>79</v>
      </c>
      <c r="BK320" s="227">
        <f>ROUND(I320*H320,2)</f>
        <v>0</v>
      </c>
      <c r="BL320" s="18" t="s">
        <v>231</v>
      </c>
      <c r="BM320" s="226" t="s">
        <v>1385</v>
      </c>
    </row>
    <row r="321" s="2" customFormat="1">
      <c r="A321" s="39"/>
      <c r="B321" s="40"/>
      <c r="C321" s="41"/>
      <c r="D321" s="228" t="s">
        <v>348</v>
      </c>
      <c r="E321" s="41"/>
      <c r="F321" s="229" t="s">
        <v>565</v>
      </c>
      <c r="G321" s="41"/>
      <c r="H321" s="41"/>
      <c r="I321" s="230"/>
      <c r="J321" s="41"/>
      <c r="K321" s="41"/>
      <c r="L321" s="45"/>
      <c r="M321" s="231"/>
      <c r="N321" s="232"/>
      <c r="O321" s="85"/>
      <c r="P321" s="85"/>
      <c r="Q321" s="85"/>
      <c r="R321" s="85"/>
      <c r="S321" s="85"/>
      <c r="T321" s="86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T321" s="18" t="s">
        <v>348</v>
      </c>
      <c r="AU321" s="18" t="s">
        <v>241</v>
      </c>
    </row>
    <row r="322" s="14" customFormat="1">
      <c r="A322" s="14"/>
      <c r="B322" s="244"/>
      <c r="C322" s="245"/>
      <c r="D322" s="235" t="s">
        <v>350</v>
      </c>
      <c r="E322" s="246" t="s">
        <v>19</v>
      </c>
      <c r="F322" s="247" t="s">
        <v>227</v>
      </c>
      <c r="G322" s="245"/>
      <c r="H322" s="248">
        <v>599.20600000000002</v>
      </c>
      <c r="I322" s="249"/>
      <c r="J322" s="245"/>
      <c r="K322" s="245"/>
      <c r="L322" s="250"/>
      <c r="M322" s="251"/>
      <c r="N322" s="252"/>
      <c r="O322" s="252"/>
      <c r="P322" s="252"/>
      <c r="Q322" s="252"/>
      <c r="R322" s="252"/>
      <c r="S322" s="252"/>
      <c r="T322" s="253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4" t="s">
        <v>350</v>
      </c>
      <c r="AU322" s="254" t="s">
        <v>241</v>
      </c>
      <c r="AV322" s="14" t="s">
        <v>81</v>
      </c>
      <c r="AW322" s="14" t="s">
        <v>33</v>
      </c>
      <c r="AX322" s="14" t="s">
        <v>72</v>
      </c>
      <c r="AY322" s="254" t="s">
        <v>338</v>
      </c>
    </row>
    <row r="323" s="14" customFormat="1">
      <c r="A323" s="14"/>
      <c r="B323" s="244"/>
      <c r="C323" s="245"/>
      <c r="D323" s="235" t="s">
        <v>350</v>
      </c>
      <c r="E323" s="246" t="s">
        <v>19</v>
      </c>
      <c r="F323" s="247" t="s">
        <v>1386</v>
      </c>
      <c r="G323" s="245"/>
      <c r="H323" s="248">
        <v>119.84099999999999</v>
      </c>
      <c r="I323" s="249"/>
      <c r="J323" s="245"/>
      <c r="K323" s="245"/>
      <c r="L323" s="250"/>
      <c r="M323" s="251"/>
      <c r="N323" s="252"/>
      <c r="O323" s="252"/>
      <c r="P323" s="252"/>
      <c r="Q323" s="252"/>
      <c r="R323" s="252"/>
      <c r="S323" s="252"/>
      <c r="T323" s="253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4" t="s">
        <v>350</v>
      </c>
      <c r="AU323" s="254" t="s">
        <v>241</v>
      </c>
      <c r="AV323" s="14" t="s">
        <v>81</v>
      </c>
      <c r="AW323" s="14" t="s">
        <v>33</v>
      </c>
      <c r="AX323" s="14" t="s">
        <v>79</v>
      </c>
      <c r="AY323" s="254" t="s">
        <v>338</v>
      </c>
    </row>
    <row r="324" s="12" customFormat="1" ht="22.8" customHeight="1">
      <c r="A324" s="12"/>
      <c r="B324" s="199"/>
      <c r="C324" s="200"/>
      <c r="D324" s="201" t="s">
        <v>71</v>
      </c>
      <c r="E324" s="213" t="s">
        <v>81</v>
      </c>
      <c r="F324" s="213" t="s">
        <v>567</v>
      </c>
      <c r="G324" s="200"/>
      <c r="H324" s="200"/>
      <c r="I324" s="203"/>
      <c r="J324" s="214">
        <f>BK324</f>
        <v>0</v>
      </c>
      <c r="K324" s="200"/>
      <c r="L324" s="205"/>
      <c r="M324" s="206"/>
      <c r="N324" s="207"/>
      <c r="O324" s="207"/>
      <c r="P324" s="208">
        <f>P325</f>
        <v>0</v>
      </c>
      <c r="Q324" s="207"/>
      <c r="R324" s="208">
        <f>R325</f>
        <v>49.887949999999996</v>
      </c>
      <c r="S324" s="207"/>
      <c r="T324" s="209">
        <f>T325</f>
        <v>0</v>
      </c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R324" s="210" t="s">
        <v>79</v>
      </c>
      <c r="AT324" s="211" t="s">
        <v>71</v>
      </c>
      <c r="AU324" s="211" t="s">
        <v>79</v>
      </c>
      <c r="AY324" s="210" t="s">
        <v>338</v>
      </c>
      <c r="BK324" s="212">
        <f>BK325</f>
        <v>0</v>
      </c>
    </row>
    <row r="325" s="12" customFormat="1" ht="20.88" customHeight="1">
      <c r="A325" s="12"/>
      <c r="B325" s="199"/>
      <c r="C325" s="200"/>
      <c r="D325" s="201" t="s">
        <v>71</v>
      </c>
      <c r="E325" s="213" t="s">
        <v>7</v>
      </c>
      <c r="F325" s="213" t="s">
        <v>568</v>
      </c>
      <c r="G325" s="200"/>
      <c r="H325" s="200"/>
      <c r="I325" s="203"/>
      <c r="J325" s="214">
        <f>BK325</f>
        <v>0</v>
      </c>
      <c r="K325" s="200"/>
      <c r="L325" s="205"/>
      <c r="M325" s="206"/>
      <c r="N325" s="207"/>
      <c r="O325" s="207"/>
      <c r="P325" s="208">
        <f>SUM(P326:P333)</f>
        <v>0</v>
      </c>
      <c r="Q325" s="207"/>
      <c r="R325" s="208">
        <f>SUM(R326:R333)</f>
        <v>49.887949999999996</v>
      </c>
      <c r="S325" s="207"/>
      <c r="T325" s="209">
        <f>SUM(T326:T333)</f>
        <v>0</v>
      </c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R325" s="210" t="s">
        <v>79</v>
      </c>
      <c r="AT325" s="211" t="s">
        <v>71</v>
      </c>
      <c r="AU325" s="211" t="s">
        <v>81</v>
      </c>
      <c r="AY325" s="210" t="s">
        <v>338</v>
      </c>
      <c r="BK325" s="212">
        <f>SUM(BK326:BK333)</f>
        <v>0</v>
      </c>
    </row>
    <row r="326" s="2" customFormat="1" ht="62.7" customHeight="1">
      <c r="A326" s="39"/>
      <c r="B326" s="40"/>
      <c r="C326" s="215" t="s">
        <v>589</v>
      </c>
      <c r="D326" s="215" t="s">
        <v>342</v>
      </c>
      <c r="E326" s="216" t="s">
        <v>570</v>
      </c>
      <c r="F326" s="217" t="s">
        <v>571</v>
      </c>
      <c r="G326" s="218" t="s">
        <v>572</v>
      </c>
      <c r="H326" s="219">
        <v>243.92699999999999</v>
      </c>
      <c r="I326" s="220"/>
      <c r="J326" s="221">
        <f>ROUND(I326*H326,2)</f>
        <v>0</v>
      </c>
      <c r="K326" s="217" t="s">
        <v>346</v>
      </c>
      <c r="L326" s="45"/>
      <c r="M326" s="222" t="s">
        <v>19</v>
      </c>
      <c r="N326" s="223" t="s">
        <v>43</v>
      </c>
      <c r="O326" s="85"/>
      <c r="P326" s="224">
        <f>O326*H326</f>
        <v>0</v>
      </c>
      <c r="Q326" s="224">
        <v>0.2044</v>
      </c>
      <c r="R326" s="224">
        <f>Q326*H326</f>
        <v>49.8586788</v>
      </c>
      <c r="S326" s="224">
        <v>0</v>
      </c>
      <c r="T326" s="225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26" t="s">
        <v>231</v>
      </c>
      <c r="AT326" s="226" t="s">
        <v>342</v>
      </c>
      <c r="AU326" s="226" t="s">
        <v>241</v>
      </c>
      <c r="AY326" s="18" t="s">
        <v>338</v>
      </c>
      <c r="BE326" s="227">
        <f>IF(N326="základní",J326,0)</f>
        <v>0</v>
      </c>
      <c r="BF326" s="227">
        <f>IF(N326="snížená",J326,0)</f>
        <v>0</v>
      </c>
      <c r="BG326" s="227">
        <f>IF(N326="zákl. přenesená",J326,0)</f>
        <v>0</v>
      </c>
      <c r="BH326" s="227">
        <f>IF(N326="sníž. přenesená",J326,0)</f>
        <v>0</v>
      </c>
      <c r="BI326" s="227">
        <f>IF(N326="nulová",J326,0)</f>
        <v>0</v>
      </c>
      <c r="BJ326" s="18" t="s">
        <v>79</v>
      </c>
      <c r="BK326" s="227">
        <f>ROUND(I326*H326,2)</f>
        <v>0</v>
      </c>
      <c r="BL326" s="18" t="s">
        <v>231</v>
      </c>
      <c r="BM326" s="226" t="s">
        <v>1387</v>
      </c>
    </row>
    <row r="327" s="2" customFormat="1">
      <c r="A327" s="39"/>
      <c r="B327" s="40"/>
      <c r="C327" s="41"/>
      <c r="D327" s="228" t="s">
        <v>348</v>
      </c>
      <c r="E327" s="41"/>
      <c r="F327" s="229" t="s">
        <v>574</v>
      </c>
      <c r="G327" s="41"/>
      <c r="H327" s="41"/>
      <c r="I327" s="230"/>
      <c r="J327" s="41"/>
      <c r="K327" s="41"/>
      <c r="L327" s="45"/>
      <c r="M327" s="231"/>
      <c r="N327" s="232"/>
      <c r="O327" s="85"/>
      <c r="P327" s="85"/>
      <c r="Q327" s="85"/>
      <c r="R327" s="85"/>
      <c r="S327" s="85"/>
      <c r="T327" s="86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T327" s="18" t="s">
        <v>348</v>
      </c>
      <c r="AU327" s="18" t="s">
        <v>241</v>
      </c>
    </row>
    <row r="328" s="14" customFormat="1">
      <c r="A328" s="14"/>
      <c r="B328" s="244"/>
      <c r="C328" s="245"/>
      <c r="D328" s="235" t="s">
        <v>350</v>
      </c>
      <c r="E328" s="246" t="s">
        <v>19</v>
      </c>
      <c r="F328" s="247" t="s">
        <v>294</v>
      </c>
      <c r="G328" s="245"/>
      <c r="H328" s="248">
        <v>487.85300000000001</v>
      </c>
      <c r="I328" s="249"/>
      <c r="J328" s="245"/>
      <c r="K328" s="245"/>
      <c r="L328" s="250"/>
      <c r="M328" s="251"/>
      <c r="N328" s="252"/>
      <c r="O328" s="252"/>
      <c r="P328" s="252"/>
      <c r="Q328" s="252"/>
      <c r="R328" s="252"/>
      <c r="S328" s="252"/>
      <c r="T328" s="253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4" t="s">
        <v>350</v>
      </c>
      <c r="AU328" s="254" t="s">
        <v>241</v>
      </c>
      <c r="AV328" s="14" t="s">
        <v>81</v>
      </c>
      <c r="AW328" s="14" t="s">
        <v>33</v>
      </c>
      <c r="AX328" s="14" t="s">
        <v>72</v>
      </c>
      <c r="AY328" s="254" t="s">
        <v>338</v>
      </c>
    </row>
    <row r="329" s="14" customFormat="1">
      <c r="A329" s="14"/>
      <c r="B329" s="244"/>
      <c r="C329" s="245"/>
      <c r="D329" s="235" t="s">
        <v>350</v>
      </c>
      <c r="E329" s="246" t="s">
        <v>19</v>
      </c>
      <c r="F329" s="247" t="s">
        <v>1388</v>
      </c>
      <c r="G329" s="245"/>
      <c r="H329" s="248">
        <v>243.92699999999999</v>
      </c>
      <c r="I329" s="249"/>
      <c r="J329" s="245"/>
      <c r="K329" s="245"/>
      <c r="L329" s="250"/>
      <c r="M329" s="251"/>
      <c r="N329" s="252"/>
      <c r="O329" s="252"/>
      <c r="P329" s="252"/>
      <c r="Q329" s="252"/>
      <c r="R329" s="252"/>
      <c r="S329" s="252"/>
      <c r="T329" s="253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4" t="s">
        <v>350</v>
      </c>
      <c r="AU329" s="254" t="s">
        <v>241</v>
      </c>
      <c r="AV329" s="14" t="s">
        <v>81</v>
      </c>
      <c r="AW329" s="14" t="s">
        <v>33</v>
      </c>
      <c r="AX329" s="14" t="s">
        <v>79</v>
      </c>
      <c r="AY329" s="254" t="s">
        <v>338</v>
      </c>
    </row>
    <row r="330" s="2" customFormat="1" ht="16.5" customHeight="1">
      <c r="A330" s="39"/>
      <c r="B330" s="40"/>
      <c r="C330" s="215" t="s">
        <v>301</v>
      </c>
      <c r="D330" s="215" t="s">
        <v>342</v>
      </c>
      <c r="E330" s="216" t="s">
        <v>577</v>
      </c>
      <c r="F330" s="217" t="s">
        <v>578</v>
      </c>
      <c r="G330" s="218" t="s">
        <v>572</v>
      </c>
      <c r="H330" s="219">
        <v>292.71199999999999</v>
      </c>
      <c r="I330" s="220"/>
      <c r="J330" s="221">
        <f>ROUND(I330*H330,2)</f>
        <v>0</v>
      </c>
      <c r="K330" s="217" t="s">
        <v>346</v>
      </c>
      <c r="L330" s="45"/>
      <c r="M330" s="222" t="s">
        <v>19</v>
      </c>
      <c r="N330" s="223" t="s">
        <v>43</v>
      </c>
      <c r="O330" s="85"/>
      <c r="P330" s="224">
        <f>O330*H330</f>
        <v>0</v>
      </c>
      <c r="Q330" s="224">
        <v>0.00010000000000000001</v>
      </c>
      <c r="R330" s="224">
        <f>Q330*H330</f>
        <v>0.029271200000000001</v>
      </c>
      <c r="S330" s="224">
        <v>0</v>
      </c>
      <c r="T330" s="225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26" t="s">
        <v>231</v>
      </c>
      <c r="AT330" s="226" t="s">
        <v>342</v>
      </c>
      <c r="AU330" s="226" t="s">
        <v>241</v>
      </c>
      <c r="AY330" s="18" t="s">
        <v>338</v>
      </c>
      <c r="BE330" s="227">
        <f>IF(N330="základní",J330,0)</f>
        <v>0</v>
      </c>
      <c r="BF330" s="227">
        <f>IF(N330="snížená",J330,0)</f>
        <v>0</v>
      </c>
      <c r="BG330" s="227">
        <f>IF(N330="zákl. přenesená",J330,0)</f>
        <v>0</v>
      </c>
      <c r="BH330" s="227">
        <f>IF(N330="sníž. přenesená",J330,0)</f>
        <v>0</v>
      </c>
      <c r="BI330" s="227">
        <f>IF(N330="nulová",J330,0)</f>
        <v>0</v>
      </c>
      <c r="BJ330" s="18" t="s">
        <v>79</v>
      </c>
      <c r="BK330" s="227">
        <f>ROUND(I330*H330,2)</f>
        <v>0</v>
      </c>
      <c r="BL330" s="18" t="s">
        <v>231</v>
      </c>
      <c r="BM330" s="226" t="s">
        <v>1389</v>
      </c>
    </row>
    <row r="331" s="2" customFormat="1">
      <c r="A331" s="39"/>
      <c r="B331" s="40"/>
      <c r="C331" s="41"/>
      <c r="D331" s="228" t="s">
        <v>348</v>
      </c>
      <c r="E331" s="41"/>
      <c r="F331" s="229" t="s">
        <v>580</v>
      </c>
      <c r="G331" s="41"/>
      <c r="H331" s="41"/>
      <c r="I331" s="230"/>
      <c r="J331" s="41"/>
      <c r="K331" s="41"/>
      <c r="L331" s="45"/>
      <c r="M331" s="231"/>
      <c r="N331" s="232"/>
      <c r="O331" s="85"/>
      <c r="P331" s="85"/>
      <c r="Q331" s="85"/>
      <c r="R331" s="85"/>
      <c r="S331" s="85"/>
      <c r="T331" s="86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T331" s="18" t="s">
        <v>348</v>
      </c>
      <c r="AU331" s="18" t="s">
        <v>241</v>
      </c>
    </row>
    <row r="332" s="14" customFormat="1">
      <c r="A332" s="14"/>
      <c r="B332" s="244"/>
      <c r="C332" s="245"/>
      <c r="D332" s="235" t="s">
        <v>350</v>
      </c>
      <c r="E332" s="246" t="s">
        <v>19</v>
      </c>
      <c r="F332" s="247" t="s">
        <v>294</v>
      </c>
      <c r="G332" s="245"/>
      <c r="H332" s="248">
        <v>487.85300000000001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241</v>
      </c>
      <c r="AV332" s="14" t="s">
        <v>81</v>
      </c>
      <c r="AW332" s="14" t="s">
        <v>33</v>
      </c>
      <c r="AX332" s="14" t="s">
        <v>72</v>
      </c>
      <c r="AY332" s="254" t="s">
        <v>338</v>
      </c>
    </row>
    <row r="333" s="14" customFormat="1">
      <c r="A333" s="14"/>
      <c r="B333" s="244"/>
      <c r="C333" s="245"/>
      <c r="D333" s="235" t="s">
        <v>350</v>
      </c>
      <c r="E333" s="246" t="s">
        <v>19</v>
      </c>
      <c r="F333" s="247" t="s">
        <v>1390</v>
      </c>
      <c r="G333" s="245"/>
      <c r="H333" s="248">
        <v>292.71199999999999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350</v>
      </c>
      <c r="AU333" s="254" t="s">
        <v>241</v>
      </c>
      <c r="AV333" s="14" t="s">
        <v>81</v>
      </c>
      <c r="AW333" s="14" t="s">
        <v>33</v>
      </c>
      <c r="AX333" s="14" t="s">
        <v>79</v>
      </c>
      <c r="AY333" s="254" t="s">
        <v>338</v>
      </c>
    </row>
    <row r="334" s="12" customFormat="1" ht="22.8" customHeight="1">
      <c r="A334" s="12"/>
      <c r="B334" s="199"/>
      <c r="C334" s="200"/>
      <c r="D334" s="201" t="s">
        <v>71</v>
      </c>
      <c r="E334" s="213" t="s">
        <v>231</v>
      </c>
      <c r="F334" s="213" t="s">
        <v>582</v>
      </c>
      <c r="G334" s="200"/>
      <c r="H334" s="200"/>
      <c r="I334" s="203"/>
      <c r="J334" s="214">
        <f>BK334</f>
        <v>0</v>
      </c>
      <c r="K334" s="200"/>
      <c r="L334" s="205"/>
      <c r="M334" s="206"/>
      <c r="N334" s="207"/>
      <c r="O334" s="207"/>
      <c r="P334" s="208">
        <f>SUM(P335:P344)</f>
        <v>0</v>
      </c>
      <c r="Q334" s="207"/>
      <c r="R334" s="208">
        <f>SUM(R335:R344)</f>
        <v>8.4435599999999997</v>
      </c>
      <c r="S334" s="207"/>
      <c r="T334" s="209">
        <f>SUM(T335:T344)</f>
        <v>0</v>
      </c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R334" s="210" t="s">
        <v>79</v>
      </c>
      <c r="AT334" s="211" t="s">
        <v>71</v>
      </c>
      <c r="AU334" s="211" t="s">
        <v>79</v>
      </c>
      <c r="AY334" s="210" t="s">
        <v>338</v>
      </c>
      <c r="BK334" s="212">
        <f>SUM(BK335:BK344)</f>
        <v>0</v>
      </c>
    </row>
    <row r="335" s="2" customFormat="1" ht="33" customHeight="1">
      <c r="A335" s="39"/>
      <c r="B335" s="40"/>
      <c r="C335" s="215" t="s">
        <v>596</v>
      </c>
      <c r="D335" s="215" t="s">
        <v>342</v>
      </c>
      <c r="E335" s="216" t="s">
        <v>584</v>
      </c>
      <c r="F335" s="217" t="s">
        <v>585</v>
      </c>
      <c r="G335" s="218" t="s">
        <v>586</v>
      </c>
      <c r="H335" s="219">
        <v>68</v>
      </c>
      <c r="I335" s="220"/>
      <c r="J335" s="221">
        <f>ROUND(I335*H335,2)</f>
        <v>0</v>
      </c>
      <c r="K335" s="217" t="s">
        <v>346</v>
      </c>
      <c r="L335" s="45"/>
      <c r="M335" s="222" t="s">
        <v>19</v>
      </c>
      <c r="N335" s="223" t="s">
        <v>43</v>
      </c>
      <c r="O335" s="85"/>
      <c r="P335" s="224">
        <f>O335*H335</f>
        <v>0</v>
      </c>
      <c r="Q335" s="224">
        <v>0.087419999999999998</v>
      </c>
      <c r="R335" s="224">
        <f>Q335*H335</f>
        <v>5.9445600000000001</v>
      </c>
      <c r="S335" s="224">
        <v>0</v>
      </c>
      <c r="T335" s="225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26" t="s">
        <v>231</v>
      </c>
      <c r="AT335" s="226" t="s">
        <v>342</v>
      </c>
      <c r="AU335" s="226" t="s">
        <v>81</v>
      </c>
      <c r="AY335" s="18" t="s">
        <v>338</v>
      </c>
      <c r="BE335" s="227">
        <f>IF(N335="základní",J335,0)</f>
        <v>0</v>
      </c>
      <c r="BF335" s="227">
        <f>IF(N335="snížená",J335,0)</f>
        <v>0</v>
      </c>
      <c r="BG335" s="227">
        <f>IF(N335="zákl. přenesená",J335,0)</f>
        <v>0</v>
      </c>
      <c r="BH335" s="227">
        <f>IF(N335="sníž. přenesená",J335,0)</f>
        <v>0</v>
      </c>
      <c r="BI335" s="227">
        <f>IF(N335="nulová",J335,0)</f>
        <v>0</v>
      </c>
      <c r="BJ335" s="18" t="s">
        <v>79</v>
      </c>
      <c r="BK335" s="227">
        <f>ROUND(I335*H335,2)</f>
        <v>0</v>
      </c>
      <c r="BL335" s="18" t="s">
        <v>231</v>
      </c>
      <c r="BM335" s="226" t="s">
        <v>1391</v>
      </c>
    </row>
    <row r="336" s="2" customFormat="1">
      <c r="A336" s="39"/>
      <c r="B336" s="40"/>
      <c r="C336" s="41"/>
      <c r="D336" s="228" t="s">
        <v>348</v>
      </c>
      <c r="E336" s="41"/>
      <c r="F336" s="229" t="s">
        <v>588</v>
      </c>
      <c r="G336" s="41"/>
      <c r="H336" s="41"/>
      <c r="I336" s="230"/>
      <c r="J336" s="41"/>
      <c r="K336" s="41"/>
      <c r="L336" s="45"/>
      <c r="M336" s="231"/>
      <c r="N336" s="232"/>
      <c r="O336" s="85"/>
      <c r="P336" s="85"/>
      <c r="Q336" s="85"/>
      <c r="R336" s="85"/>
      <c r="S336" s="85"/>
      <c r="T336" s="86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348</v>
      </c>
      <c r="AU336" s="18" t="s">
        <v>81</v>
      </c>
    </row>
    <row r="337" s="2" customFormat="1" ht="24.15" customHeight="1">
      <c r="A337" s="39"/>
      <c r="B337" s="40"/>
      <c r="C337" s="267" t="s">
        <v>600</v>
      </c>
      <c r="D337" s="267" t="s">
        <v>486</v>
      </c>
      <c r="E337" s="268" t="s">
        <v>590</v>
      </c>
      <c r="F337" s="269" t="s">
        <v>591</v>
      </c>
      <c r="G337" s="270" t="s">
        <v>586</v>
      </c>
      <c r="H337" s="271">
        <v>17</v>
      </c>
      <c r="I337" s="272"/>
      <c r="J337" s="273">
        <f>ROUND(I337*H337,2)</f>
        <v>0</v>
      </c>
      <c r="K337" s="269" t="s">
        <v>346</v>
      </c>
      <c r="L337" s="274"/>
      <c r="M337" s="275" t="s">
        <v>19</v>
      </c>
      <c r="N337" s="276" t="s">
        <v>43</v>
      </c>
      <c r="O337" s="85"/>
      <c r="P337" s="224">
        <f>O337*H337</f>
        <v>0</v>
      </c>
      <c r="Q337" s="224">
        <v>0.021000000000000001</v>
      </c>
      <c r="R337" s="224">
        <f>Q337*H337</f>
        <v>0.35700000000000004</v>
      </c>
      <c r="S337" s="224">
        <v>0</v>
      </c>
      <c r="T337" s="225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26" t="s">
        <v>405</v>
      </c>
      <c r="AT337" s="226" t="s">
        <v>486</v>
      </c>
      <c r="AU337" s="226" t="s">
        <v>81</v>
      </c>
      <c r="AY337" s="18" t="s">
        <v>338</v>
      </c>
      <c r="BE337" s="227">
        <f>IF(N337="základní",J337,0)</f>
        <v>0</v>
      </c>
      <c r="BF337" s="227">
        <f>IF(N337="snížená",J337,0)</f>
        <v>0</v>
      </c>
      <c r="BG337" s="227">
        <f>IF(N337="zákl. přenesená",J337,0)</f>
        <v>0</v>
      </c>
      <c r="BH337" s="227">
        <f>IF(N337="sníž. přenesená",J337,0)</f>
        <v>0</v>
      </c>
      <c r="BI337" s="227">
        <f>IF(N337="nulová",J337,0)</f>
        <v>0</v>
      </c>
      <c r="BJ337" s="18" t="s">
        <v>79</v>
      </c>
      <c r="BK337" s="227">
        <f>ROUND(I337*H337,2)</f>
        <v>0</v>
      </c>
      <c r="BL337" s="18" t="s">
        <v>231</v>
      </c>
      <c r="BM337" s="226" t="s">
        <v>1392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246</v>
      </c>
      <c r="G338" s="245"/>
      <c r="H338" s="248">
        <v>17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81</v>
      </c>
      <c r="AV338" s="14" t="s">
        <v>81</v>
      </c>
      <c r="AW338" s="14" t="s">
        <v>33</v>
      </c>
      <c r="AX338" s="14" t="s">
        <v>79</v>
      </c>
      <c r="AY338" s="254" t="s">
        <v>338</v>
      </c>
    </row>
    <row r="339" s="2" customFormat="1" ht="24.15" customHeight="1">
      <c r="A339" s="39"/>
      <c r="B339" s="40"/>
      <c r="C339" s="267" t="s">
        <v>605</v>
      </c>
      <c r="D339" s="267" t="s">
        <v>486</v>
      </c>
      <c r="E339" s="268" t="s">
        <v>593</v>
      </c>
      <c r="F339" s="269" t="s">
        <v>594</v>
      </c>
      <c r="G339" s="270" t="s">
        <v>586</v>
      </c>
      <c r="H339" s="271">
        <v>17</v>
      </c>
      <c r="I339" s="272"/>
      <c r="J339" s="273">
        <f>ROUND(I339*H339,2)</f>
        <v>0</v>
      </c>
      <c r="K339" s="269" t="s">
        <v>346</v>
      </c>
      <c r="L339" s="274"/>
      <c r="M339" s="275" t="s">
        <v>19</v>
      </c>
      <c r="N339" s="276" t="s">
        <v>43</v>
      </c>
      <c r="O339" s="85"/>
      <c r="P339" s="224">
        <f>O339*H339</f>
        <v>0</v>
      </c>
      <c r="Q339" s="224">
        <v>0.032000000000000001</v>
      </c>
      <c r="R339" s="224">
        <f>Q339*H339</f>
        <v>0.54400000000000004</v>
      </c>
      <c r="S339" s="224">
        <v>0</v>
      </c>
      <c r="T339" s="225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26" t="s">
        <v>405</v>
      </c>
      <c r="AT339" s="226" t="s">
        <v>486</v>
      </c>
      <c r="AU339" s="226" t="s">
        <v>81</v>
      </c>
      <c r="AY339" s="18" t="s">
        <v>338</v>
      </c>
      <c r="BE339" s="227">
        <f>IF(N339="základní",J339,0)</f>
        <v>0</v>
      </c>
      <c r="BF339" s="227">
        <f>IF(N339="snížená",J339,0)</f>
        <v>0</v>
      </c>
      <c r="BG339" s="227">
        <f>IF(N339="zákl. přenesená",J339,0)</f>
        <v>0</v>
      </c>
      <c r="BH339" s="227">
        <f>IF(N339="sníž. přenesená",J339,0)</f>
        <v>0</v>
      </c>
      <c r="BI339" s="227">
        <f>IF(N339="nulová",J339,0)</f>
        <v>0</v>
      </c>
      <c r="BJ339" s="18" t="s">
        <v>79</v>
      </c>
      <c r="BK339" s="227">
        <f>ROUND(I339*H339,2)</f>
        <v>0</v>
      </c>
      <c r="BL339" s="18" t="s">
        <v>231</v>
      </c>
      <c r="BM339" s="226" t="s">
        <v>1393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246</v>
      </c>
      <c r="G340" s="245"/>
      <c r="H340" s="248">
        <v>17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81</v>
      </c>
      <c r="AV340" s="14" t="s">
        <v>81</v>
      </c>
      <c r="AW340" s="14" t="s">
        <v>33</v>
      </c>
      <c r="AX340" s="14" t="s">
        <v>79</v>
      </c>
      <c r="AY340" s="254" t="s">
        <v>338</v>
      </c>
    </row>
    <row r="341" s="2" customFormat="1" ht="24.15" customHeight="1">
      <c r="A341" s="39"/>
      <c r="B341" s="40"/>
      <c r="C341" s="267" t="s">
        <v>610</v>
      </c>
      <c r="D341" s="267" t="s">
        <v>486</v>
      </c>
      <c r="E341" s="268" t="s">
        <v>597</v>
      </c>
      <c r="F341" s="269" t="s">
        <v>598</v>
      </c>
      <c r="G341" s="270" t="s">
        <v>586</v>
      </c>
      <c r="H341" s="271">
        <v>17</v>
      </c>
      <c r="I341" s="272"/>
      <c r="J341" s="273">
        <f>ROUND(I341*H341,2)</f>
        <v>0</v>
      </c>
      <c r="K341" s="269" t="s">
        <v>346</v>
      </c>
      <c r="L341" s="274"/>
      <c r="M341" s="275" t="s">
        <v>19</v>
      </c>
      <c r="N341" s="276" t="s">
        <v>43</v>
      </c>
      <c r="O341" s="85"/>
      <c r="P341" s="224">
        <f>O341*H341</f>
        <v>0</v>
      </c>
      <c r="Q341" s="224">
        <v>0.041000000000000002</v>
      </c>
      <c r="R341" s="224">
        <f>Q341*H341</f>
        <v>0.69700000000000006</v>
      </c>
      <c r="S341" s="224">
        <v>0</v>
      </c>
      <c r="T341" s="225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26" t="s">
        <v>405</v>
      </c>
      <c r="AT341" s="226" t="s">
        <v>486</v>
      </c>
      <c r="AU341" s="226" t="s">
        <v>81</v>
      </c>
      <c r="AY341" s="18" t="s">
        <v>338</v>
      </c>
      <c r="BE341" s="227">
        <f>IF(N341="základní",J341,0)</f>
        <v>0</v>
      </c>
      <c r="BF341" s="227">
        <f>IF(N341="snížená",J341,0)</f>
        <v>0</v>
      </c>
      <c r="BG341" s="227">
        <f>IF(N341="zákl. přenesená",J341,0)</f>
        <v>0</v>
      </c>
      <c r="BH341" s="227">
        <f>IF(N341="sníž. přenesená",J341,0)</f>
        <v>0</v>
      </c>
      <c r="BI341" s="227">
        <f>IF(N341="nulová",J341,0)</f>
        <v>0</v>
      </c>
      <c r="BJ341" s="18" t="s">
        <v>79</v>
      </c>
      <c r="BK341" s="227">
        <f>ROUND(I341*H341,2)</f>
        <v>0</v>
      </c>
      <c r="BL341" s="18" t="s">
        <v>231</v>
      </c>
      <c r="BM341" s="226" t="s">
        <v>1394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246</v>
      </c>
      <c r="G342" s="245"/>
      <c r="H342" s="248">
        <v>17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81</v>
      </c>
      <c r="AV342" s="14" t="s">
        <v>81</v>
      </c>
      <c r="AW342" s="14" t="s">
        <v>33</v>
      </c>
      <c r="AX342" s="14" t="s">
        <v>79</v>
      </c>
      <c r="AY342" s="254" t="s">
        <v>338</v>
      </c>
    </row>
    <row r="343" s="2" customFormat="1" ht="24.15" customHeight="1">
      <c r="A343" s="39"/>
      <c r="B343" s="40"/>
      <c r="C343" s="267" t="s">
        <v>615</v>
      </c>
      <c r="D343" s="267" t="s">
        <v>486</v>
      </c>
      <c r="E343" s="268" t="s">
        <v>601</v>
      </c>
      <c r="F343" s="269" t="s">
        <v>602</v>
      </c>
      <c r="G343" s="270" t="s">
        <v>586</v>
      </c>
      <c r="H343" s="271">
        <v>17</v>
      </c>
      <c r="I343" s="272"/>
      <c r="J343" s="273">
        <f>ROUND(I343*H343,2)</f>
        <v>0</v>
      </c>
      <c r="K343" s="269" t="s">
        <v>346</v>
      </c>
      <c r="L343" s="274"/>
      <c r="M343" s="275" t="s">
        <v>19</v>
      </c>
      <c r="N343" s="276" t="s">
        <v>43</v>
      </c>
      <c r="O343" s="85"/>
      <c r="P343" s="224">
        <f>O343*H343</f>
        <v>0</v>
      </c>
      <c r="Q343" s="224">
        <v>0.052999999999999998</v>
      </c>
      <c r="R343" s="224">
        <f>Q343*H343</f>
        <v>0.90100000000000002</v>
      </c>
      <c r="S343" s="224">
        <v>0</v>
      </c>
      <c r="T343" s="225">
        <f>S343*H343</f>
        <v>0</v>
      </c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R343" s="226" t="s">
        <v>405</v>
      </c>
      <c r="AT343" s="226" t="s">
        <v>486</v>
      </c>
      <c r="AU343" s="226" t="s">
        <v>81</v>
      </c>
      <c r="AY343" s="18" t="s">
        <v>338</v>
      </c>
      <c r="BE343" s="227">
        <f>IF(N343="základní",J343,0)</f>
        <v>0</v>
      </c>
      <c r="BF343" s="227">
        <f>IF(N343="snížená",J343,0)</f>
        <v>0</v>
      </c>
      <c r="BG343" s="227">
        <f>IF(N343="zákl. přenesená",J343,0)</f>
        <v>0</v>
      </c>
      <c r="BH343" s="227">
        <f>IF(N343="sníž. přenesená",J343,0)</f>
        <v>0</v>
      </c>
      <c r="BI343" s="227">
        <f>IF(N343="nulová",J343,0)</f>
        <v>0</v>
      </c>
      <c r="BJ343" s="18" t="s">
        <v>79</v>
      </c>
      <c r="BK343" s="227">
        <f>ROUND(I343*H343,2)</f>
        <v>0</v>
      </c>
      <c r="BL343" s="18" t="s">
        <v>231</v>
      </c>
      <c r="BM343" s="226" t="s">
        <v>1395</v>
      </c>
    </row>
    <row r="344" s="14" customFormat="1">
      <c r="A344" s="14"/>
      <c r="B344" s="244"/>
      <c r="C344" s="245"/>
      <c r="D344" s="235" t="s">
        <v>350</v>
      </c>
      <c r="E344" s="246" t="s">
        <v>19</v>
      </c>
      <c r="F344" s="247" t="s">
        <v>246</v>
      </c>
      <c r="G344" s="245"/>
      <c r="H344" s="248">
        <v>17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350</v>
      </c>
      <c r="AU344" s="254" t="s">
        <v>81</v>
      </c>
      <c r="AV344" s="14" t="s">
        <v>81</v>
      </c>
      <c r="AW344" s="14" t="s">
        <v>33</v>
      </c>
      <c r="AX344" s="14" t="s">
        <v>79</v>
      </c>
      <c r="AY344" s="254" t="s">
        <v>338</v>
      </c>
    </row>
    <row r="345" s="12" customFormat="1" ht="22.8" customHeight="1">
      <c r="A345" s="12"/>
      <c r="B345" s="199"/>
      <c r="C345" s="200"/>
      <c r="D345" s="201" t="s">
        <v>71</v>
      </c>
      <c r="E345" s="213" t="s">
        <v>239</v>
      </c>
      <c r="F345" s="213" t="s">
        <v>604</v>
      </c>
      <c r="G345" s="200"/>
      <c r="H345" s="200"/>
      <c r="I345" s="203"/>
      <c r="J345" s="214">
        <f>BK345</f>
        <v>0</v>
      </c>
      <c r="K345" s="200"/>
      <c r="L345" s="205"/>
      <c r="M345" s="206"/>
      <c r="N345" s="207"/>
      <c r="O345" s="207"/>
      <c r="P345" s="208">
        <f>SUM(P346:P378)</f>
        <v>0</v>
      </c>
      <c r="Q345" s="207"/>
      <c r="R345" s="208">
        <f>SUM(R346:R378)</f>
        <v>6.5549502000000004</v>
      </c>
      <c r="S345" s="207"/>
      <c r="T345" s="209">
        <f>SUM(T346:T378)</f>
        <v>0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R345" s="210" t="s">
        <v>79</v>
      </c>
      <c r="AT345" s="211" t="s">
        <v>71</v>
      </c>
      <c r="AU345" s="211" t="s">
        <v>79</v>
      </c>
      <c r="AY345" s="210" t="s">
        <v>338</v>
      </c>
      <c r="BK345" s="212">
        <f>SUM(BK346:BK378)</f>
        <v>0</v>
      </c>
    </row>
    <row r="346" s="2" customFormat="1" ht="33" customHeight="1">
      <c r="A346" s="39"/>
      <c r="B346" s="40"/>
      <c r="C346" s="215" t="s">
        <v>620</v>
      </c>
      <c r="D346" s="215" t="s">
        <v>342</v>
      </c>
      <c r="E346" s="216" t="s">
        <v>606</v>
      </c>
      <c r="F346" s="217" t="s">
        <v>607</v>
      </c>
      <c r="G346" s="218" t="s">
        <v>345</v>
      </c>
      <c r="H346" s="219">
        <v>532.74800000000005</v>
      </c>
      <c r="I346" s="220"/>
      <c r="J346" s="221">
        <f>ROUND(I346*H346,2)</f>
        <v>0</v>
      </c>
      <c r="K346" s="217" t="s">
        <v>346</v>
      </c>
      <c r="L346" s="45"/>
      <c r="M346" s="222" t="s">
        <v>19</v>
      </c>
      <c r="N346" s="223" t="s">
        <v>43</v>
      </c>
      <c r="O346" s="85"/>
      <c r="P346" s="224">
        <f>O346*H346</f>
        <v>0</v>
      </c>
      <c r="Q346" s="224">
        <v>0</v>
      </c>
      <c r="R346" s="224">
        <f>Q346*H346</f>
        <v>0</v>
      </c>
      <c r="S346" s="224">
        <v>0</v>
      </c>
      <c r="T346" s="225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26" t="s">
        <v>231</v>
      </c>
      <c r="AT346" s="226" t="s">
        <v>342</v>
      </c>
      <c r="AU346" s="226" t="s">
        <v>81</v>
      </c>
      <c r="AY346" s="18" t="s">
        <v>338</v>
      </c>
      <c r="BE346" s="227">
        <f>IF(N346="základní",J346,0)</f>
        <v>0</v>
      </c>
      <c r="BF346" s="227">
        <f>IF(N346="snížená",J346,0)</f>
        <v>0</v>
      </c>
      <c r="BG346" s="227">
        <f>IF(N346="zákl. přenesená",J346,0)</f>
        <v>0</v>
      </c>
      <c r="BH346" s="227">
        <f>IF(N346="sníž. přenesená",J346,0)</f>
        <v>0</v>
      </c>
      <c r="BI346" s="227">
        <f>IF(N346="nulová",J346,0)</f>
        <v>0</v>
      </c>
      <c r="BJ346" s="18" t="s">
        <v>79</v>
      </c>
      <c r="BK346" s="227">
        <f>ROUND(I346*H346,2)</f>
        <v>0</v>
      </c>
      <c r="BL346" s="18" t="s">
        <v>231</v>
      </c>
      <c r="BM346" s="226" t="s">
        <v>1396</v>
      </c>
    </row>
    <row r="347" s="2" customFormat="1">
      <c r="A347" s="39"/>
      <c r="B347" s="40"/>
      <c r="C347" s="41"/>
      <c r="D347" s="228" t="s">
        <v>348</v>
      </c>
      <c r="E347" s="41"/>
      <c r="F347" s="229" t="s">
        <v>609</v>
      </c>
      <c r="G347" s="41"/>
      <c r="H347" s="41"/>
      <c r="I347" s="230"/>
      <c r="J347" s="41"/>
      <c r="K347" s="41"/>
      <c r="L347" s="45"/>
      <c r="M347" s="231"/>
      <c r="N347" s="232"/>
      <c r="O347" s="85"/>
      <c r="P347" s="85"/>
      <c r="Q347" s="85"/>
      <c r="R347" s="85"/>
      <c r="S347" s="85"/>
      <c r="T347" s="86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348</v>
      </c>
      <c r="AU347" s="18" t="s">
        <v>81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1281</v>
      </c>
      <c r="G348" s="245"/>
      <c r="H348" s="248">
        <v>532.74800000000005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81</v>
      </c>
      <c r="AV348" s="14" t="s">
        <v>81</v>
      </c>
      <c r="AW348" s="14" t="s">
        <v>33</v>
      </c>
      <c r="AX348" s="14" t="s">
        <v>79</v>
      </c>
      <c r="AY348" s="254" t="s">
        <v>338</v>
      </c>
    </row>
    <row r="349" s="2" customFormat="1" ht="24.15" customHeight="1">
      <c r="A349" s="39"/>
      <c r="B349" s="40"/>
      <c r="C349" s="215" t="s">
        <v>625</v>
      </c>
      <c r="D349" s="215" t="s">
        <v>342</v>
      </c>
      <c r="E349" s="216" t="s">
        <v>611</v>
      </c>
      <c r="F349" s="217" t="s">
        <v>612</v>
      </c>
      <c r="G349" s="218" t="s">
        <v>345</v>
      </c>
      <c r="H349" s="219">
        <v>532.74800000000005</v>
      </c>
      <c r="I349" s="220"/>
      <c r="J349" s="221">
        <f>ROUND(I349*H349,2)</f>
        <v>0</v>
      </c>
      <c r="K349" s="217" t="s">
        <v>346</v>
      </c>
      <c r="L349" s="45"/>
      <c r="M349" s="222" t="s">
        <v>19</v>
      </c>
      <c r="N349" s="223" t="s">
        <v>43</v>
      </c>
      <c r="O349" s="85"/>
      <c r="P349" s="224">
        <f>O349*H349</f>
        <v>0</v>
      </c>
      <c r="Q349" s="224">
        <v>0</v>
      </c>
      <c r="R349" s="224">
        <f>Q349*H349</f>
        <v>0</v>
      </c>
      <c r="S349" s="224">
        <v>0</v>
      </c>
      <c r="T349" s="225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26" t="s">
        <v>231</v>
      </c>
      <c r="AT349" s="226" t="s">
        <v>342</v>
      </c>
      <c r="AU349" s="226" t="s">
        <v>81</v>
      </c>
      <c r="AY349" s="18" t="s">
        <v>338</v>
      </c>
      <c r="BE349" s="227">
        <f>IF(N349="základní",J349,0)</f>
        <v>0</v>
      </c>
      <c r="BF349" s="227">
        <f>IF(N349="snížená",J349,0)</f>
        <v>0</v>
      </c>
      <c r="BG349" s="227">
        <f>IF(N349="zákl. přenesená",J349,0)</f>
        <v>0</v>
      </c>
      <c r="BH349" s="227">
        <f>IF(N349="sníž. přenesená",J349,0)</f>
        <v>0</v>
      </c>
      <c r="BI349" s="227">
        <f>IF(N349="nulová",J349,0)</f>
        <v>0</v>
      </c>
      <c r="BJ349" s="18" t="s">
        <v>79</v>
      </c>
      <c r="BK349" s="227">
        <f>ROUND(I349*H349,2)</f>
        <v>0</v>
      </c>
      <c r="BL349" s="18" t="s">
        <v>231</v>
      </c>
      <c r="BM349" s="226" t="s">
        <v>1397</v>
      </c>
    </row>
    <row r="350" s="2" customFormat="1">
      <c r="A350" s="39"/>
      <c r="B350" s="40"/>
      <c r="C350" s="41"/>
      <c r="D350" s="228" t="s">
        <v>348</v>
      </c>
      <c r="E350" s="41"/>
      <c r="F350" s="229" t="s">
        <v>614</v>
      </c>
      <c r="G350" s="41"/>
      <c r="H350" s="41"/>
      <c r="I350" s="230"/>
      <c r="J350" s="41"/>
      <c r="K350" s="41"/>
      <c r="L350" s="45"/>
      <c r="M350" s="231"/>
      <c r="N350" s="232"/>
      <c r="O350" s="85"/>
      <c r="P350" s="85"/>
      <c r="Q350" s="85"/>
      <c r="R350" s="85"/>
      <c r="S350" s="85"/>
      <c r="T350" s="86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T350" s="18" t="s">
        <v>348</v>
      </c>
      <c r="AU350" s="18" t="s">
        <v>81</v>
      </c>
    </row>
    <row r="351" s="14" customFormat="1">
      <c r="A351" s="14"/>
      <c r="B351" s="244"/>
      <c r="C351" s="245"/>
      <c r="D351" s="235" t="s">
        <v>350</v>
      </c>
      <c r="E351" s="246" t="s">
        <v>19</v>
      </c>
      <c r="F351" s="247" t="s">
        <v>1335</v>
      </c>
      <c r="G351" s="245"/>
      <c r="H351" s="248">
        <v>532.74800000000005</v>
      </c>
      <c r="I351" s="249"/>
      <c r="J351" s="245"/>
      <c r="K351" s="245"/>
      <c r="L351" s="250"/>
      <c r="M351" s="251"/>
      <c r="N351" s="252"/>
      <c r="O351" s="252"/>
      <c r="P351" s="252"/>
      <c r="Q351" s="252"/>
      <c r="R351" s="252"/>
      <c r="S351" s="252"/>
      <c r="T351" s="253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4" t="s">
        <v>350</v>
      </c>
      <c r="AU351" s="254" t="s">
        <v>81</v>
      </c>
      <c r="AV351" s="14" t="s">
        <v>81</v>
      </c>
      <c r="AW351" s="14" t="s">
        <v>33</v>
      </c>
      <c r="AX351" s="14" t="s">
        <v>79</v>
      </c>
      <c r="AY351" s="254" t="s">
        <v>338</v>
      </c>
    </row>
    <row r="352" s="2" customFormat="1" ht="44.25" customHeight="1">
      <c r="A352" s="39"/>
      <c r="B352" s="40"/>
      <c r="C352" s="215" t="s">
        <v>630</v>
      </c>
      <c r="D352" s="215" t="s">
        <v>342</v>
      </c>
      <c r="E352" s="216" t="s">
        <v>1009</v>
      </c>
      <c r="F352" s="217" t="s">
        <v>1010</v>
      </c>
      <c r="G352" s="218" t="s">
        <v>345</v>
      </c>
      <c r="H352" s="219">
        <v>234.96100000000001</v>
      </c>
      <c r="I352" s="220"/>
      <c r="J352" s="221">
        <f>ROUND(I352*H352,2)</f>
        <v>0</v>
      </c>
      <c r="K352" s="217" t="s">
        <v>346</v>
      </c>
      <c r="L352" s="45"/>
      <c r="M352" s="222" t="s">
        <v>19</v>
      </c>
      <c r="N352" s="223" t="s">
        <v>43</v>
      </c>
      <c r="O352" s="85"/>
      <c r="P352" s="224">
        <f>O352*H352</f>
        <v>0</v>
      </c>
      <c r="Q352" s="224">
        <v>0</v>
      </c>
      <c r="R352" s="224">
        <f>Q352*H352</f>
        <v>0</v>
      </c>
      <c r="S352" s="224">
        <v>0</v>
      </c>
      <c r="T352" s="225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26" t="s">
        <v>231</v>
      </c>
      <c r="AT352" s="226" t="s">
        <v>342</v>
      </c>
      <c r="AU352" s="226" t="s">
        <v>81</v>
      </c>
      <c r="AY352" s="18" t="s">
        <v>338</v>
      </c>
      <c r="BE352" s="227">
        <f>IF(N352="základní",J352,0)</f>
        <v>0</v>
      </c>
      <c r="BF352" s="227">
        <f>IF(N352="snížená",J352,0)</f>
        <v>0</v>
      </c>
      <c r="BG352" s="227">
        <f>IF(N352="zákl. přenesená",J352,0)</f>
        <v>0</v>
      </c>
      <c r="BH352" s="227">
        <f>IF(N352="sníž. přenesená",J352,0)</f>
        <v>0</v>
      </c>
      <c r="BI352" s="227">
        <f>IF(N352="nulová",J352,0)</f>
        <v>0</v>
      </c>
      <c r="BJ352" s="18" t="s">
        <v>79</v>
      </c>
      <c r="BK352" s="227">
        <f>ROUND(I352*H352,2)</f>
        <v>0</v>
      </c>
      <c r="BL352" s="18" t="s">
        <v>231</v>
      </c>
      <c r="BM352" s="226" t="s">
        <v>1398</v>
      </c>
    </row>
    <row r="353" s="2" customFormat="1">
      <c r="A353" s="39"/>
      <c r="B353" s="40"/>
      <c r="C353" s="41"/>
      <c r="D353" s="228" t="s">
        <v>348</v>
      </c>
      <c r="E353" s="41"/>
      <c r="F353" s="229" t="s">
        <v>1012</v>
      </c>
      <c r="G353" s="41"/>
      <c r="H353" s="41"/>
      <c r="I353" s="230"/>
      <c r="J353" s="41"/>
      <c r="K353" s="41"/>
      <c r="L353" s="45"/>
      <c r="M353" s="231"/>
      <c r="N353" s="232"/>
      <c r="O353" s="85"/>
      <c r="P353" s="85"/>
      <c r="Q353" s="85"/>
      <c r="R353" s="85"/>
      <c r="S353" s="85"/>
      <c r="T353" s="86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T353" s="18" t="s">
        <v>348</v>
      </c>
      <c r="AU353" s="18" t="s">
        <v>81</v>
      </c>
    </row>
    <row r="354" s="14" customFormat="1">
      <c r="A354" s="14"/>
      <c r="B354" s="244"/>
      <c r="C354" s="245"/>
      <c r="D354" s="235" t="s">
        <v>350</v>
      </c>
      <c r="E354" s="246" t="s">
        <v>19</v>
      </c>
      <c r="F354" s="247" t="s">
        <v>1289</v>
      </c>
      <c r="G354" s="245"/>
      <c r="H354" s="248">
        <v>0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81</v>
      </c>
      <c r="AV354" s="14" t="s">
        <v>81</v>
      </c>
      <c r="AW354" s="14" t="s">
        <v>33</v>
      </c>
      <c r="AX354" s="14" t="s">
        <v>72</v>
      </c>
      <c r="AY354" s="254" t="s">
        <v>338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1287</v>
      </c>
      <c r="G355" s="245"/>
      <c r="H355" s="248">
        <v>234.96100000000001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81</v>
      </c>
      <c r="AV355" s="14" t="s">
        <v>81</v>
      </c>
      <c r="AW355" s="14" t="s">
        <v>33</v>
      </c>
      <c r="AX355" s="14" t="s">
        <v>72</v>
      </c>
      <c r="AY355" s="254" t="s">
        <v>338</v>
      </c>
    </row>
    <row r="356" s="15" customFormat="1">
      <c r="A356" s="15"/>
      <c r="B356" s="255"/>
      <c r="C356" s="256"/>
      <c r="D356" s="235" t="s">
        <v>350</v>
      </c>
      <c r="E356" s="257" t="s">
        <v>19</v>
      </c>
      <c r="F356" s="258" t="s">
        <v>363</v>
      </c>
      <c r="G356" s="256"/>
      <c r="H356" s="259">
        <v>234.96100000000001</v>
      </c>
      <c r="I356" s="260"/>
      <c r="J356" s="256"/>
      <c r="K356" s="256"/>
      <c r="L356" s="261"/>
      <c r="M356" s="262"/>
      <c r="N356" s="263"/>
      <c r="O356" s="263"/>
      <c r="P356" s="263"/>
      <c r="Q356" s="263"/>
      <c r="R356" s="263"/>
      <c r="S356" s="263"/>
      <c r="T356" s="264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T356" s="265" t="s">
        <v>350</v>
      </c>
      <c r="AU356" s="265" t="s">
        <v>81</v>
      </c>
      <c r="AV356" s="15" t="s">
        <v>231</v>
      </c>
      <c r="AW356" s="15" t="s">
        <v>33</v>
      </c>
      <c r="AX356" s="15" t="s">
        <v>79</v>
      </c>
      <c r="AY356" s="265" t="s">
        <v>338</v>
      </c>
    </row>
    <row r="357" s="2" customFormat="1" ht="44.25" customHeight="1">
      <c r="A357" s="39"/>
      <c r="B357" s="40"/>
      <c r="C357" s="215" t="s">
        <v>635</v>
      </c>
      <c r="D357" s="215" t="s">
        <v>342</v>
      </c>
      <c r="E357" s="216" t="s">
        <v>616</v>
      </c>
      <c r="F357" s="217" t="s">
        <v>617</v>
      </c>
      <c r="G357" s="218" t="s">
        <v>345</v>
      </c>
      <c r="H357" s="219">
        <v>297.78699999999998</v>
      </c>
      <c r="I357" s="220"/>
      <c r="J357" s="221">
        <f>ROUND(I357*H357,2)</f>
        <v>0</v>
      </c>
      <c r="K357" s="217" t="s">
        <v>346</v>
      </c>
      <c r="L357" s="45"/>
      <c r="M357" s="222" t="s">
        <v>19</v>
      </c>
      <c r="N357" s="223" t="s">
        <v>43</v>
      </c>
      <c r="O357" s="85"/>
      <c r="P357" s="224">
        <f>O357*H357</f>
        <v>0</v>
      </c>
      <c r="Q357" s="224">
        <v>0</v>
      </c>
      <c r="R357" s="224">
        <f>Q357*H357</f>
        <v>0</v>
      </c>
      <c r="S357" s="224">
        <v>0</v>
      </c>
      <c r="T357" s="225">
        <f>S357*H357</f>
        <v>0</v>
      </c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R357" s="226" t="s">
        <v>231</v>
      </c>
      <c r="AT357" s="226" t="s">
        <v>342</v>
      </c>
      <c r="AU357" s="226" t="s">
        <v>81</v>
      </c>
      <c r="AY357" s="18" t="s">
        <v>338</v>
      </c>
      <c r="BE357" s="227">
        <f>IF(N357="základní",J357,0)</f>
        <v>0</v>
      </c>
      <c r="BF357" s="227">
        <f>IF(N357="snížená",J357,0)</f>
        <v>0</v>
      </c>
      <c r="BG357" s="227">
        <f>IF(N357="zákl. přenesená",J357,0)</f>
        <v>0</v>
      </c>
      <c r="BH357" s="227">
        <f>IF(N357="sníž. přenesená",J357,0)</f>
        <v>0</v>
      </c>
      <c r="BI357" s="227">
        <f>IF(N357="nulová",J357,0)</f>
        <v>0</v>
      </c>
      <c r="BJ357" s="18" t="s">
        <v>79</v>
      </c>
      <c r="BK357" s="227">
        <f>ROUND(I357*H357,2)</f>
        <v>0</v>
      </c>
      <c r="BL357" s="18" t="s">
        <v>231</v>
      </c>
      <c r="BM357" s="226" t="s">
        <v>1399</v>
      </c>
    </row>
    <row r="358" s="2" customFormat="1">
      <c r="A358" s="39"/>
      <c r="B358" s="40"/>
      <c r="C358" s="41"/>
      <c r="D358" s="228" t="s">
        <v>348</v>
      </c>
      <c r="E358" s="41"/>
      <c r="F358" s="229" t="s">
        <v>619</v>
      </c>
      <c r="G358" s="41"/>
      <c r="H358" s="41"/>
      <c r="I358" s="230"/>
      <c r="J358" s="41"/>
      <c r="K358" s="41"/>
      <c r="L358" s="45"/>
      <c r="M358" s="231"/>
      <c r="N358" s="232"/>
      <c r="O358" s="85"/>
      <c r="P358" s="85"/>
      <c r="Q358" s="85"/>
      <c r="R358" s="85"/>
      <c r="S358" s="85"/>
      <c r="T358" s="86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T358" s="18" t="s">
        <v>348</v>
      </c>
      <c r="AU358" s="18" t="s">
        <v>81</v>
      </c>
    </row>
    <row r="359" s="14" customFormat="1">
      <c r="A359" s="14"/>
      <c r="B359" s="244"/>
      <c r="C359" s="245"/>
      <c r="D359" s="235" t="s">
        <v>350</v>
      </c>
      <c r="E359" s="246" t="s">
        <v>19</v>
      </c>
      <c r="F359" s="247" t="s">
        <v>1283</v>
      </c>
      <c r="G359" s="245"/>
      <c r="H359" s="248">
        <v>297.78699999999998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350</v>
      </c>
      <c r="AU359" s="254" t="s">
        <v>81</v>
      </c>
      <c r="AV359" s="14" t="s">
        <v>81</v>
      </c>
      <c r="AW359" s="14" t="s">
        <v>33</v>
      </c>
      <c r="AX359" s="14" t="s">
        <v>72</v>
      </c>
      <c r="AY359" s="254" t="s">
        <v>338</v>
      </c>
    </row>
    <row r="360" s="15" customFormat="1">
      <c r="A360" s="15"/>
      <c r="B360" s="255"/>
      <c r="C360" s="256"/>
      <c r="D360" s="235" t="s">
        <v>350</v>
      </c>
      <c r="E360" s="257" t="s">
        <v>19</v>
      </c>
      <c r="F360" s="258" t="s">
        <v>363</v>
      </c>
      <c r="G360" s="256"/>
      <c r="H360" s="259">
        <v>297.78699999999998</v>
      </c>
      <c r="I360" s="260"/>
      <c r="J360" s="256"/>
      <c r="K360" s="256"/>
      <c r="L360" s="261"/>
      <c r="M360" s="262"/>
      <c r="N360" s="263"/>
      <c r="O360" s="263"/>
      <c r="P360" s="263"/>
      <c r="Q360" s="263"/>
      <c r="R360" s="263"/>
      <c r="S360" s="263"/>
      <c r="T360" s="264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T360" s="265" t="s">
        <v>350</v>
      </c>
      <c r="AU360" s="265" t="s">
        <v>81</v>
      </c>
      <c r="AV360" s="15" t="s">
        <v>231</v>
      </c>
      <c r="AW360" s="15" t="s">
        <v>33</v>
      </c>
      <c r="AX360" s="15" t="s">
        <v>79</v>
      </c>
      <c r="AY360" s="265" t="s">
        <v>338</v>
      </c>
    </row>
    <row r="361" s="2" customFormat="1" ht="24.15" customHeight="1">
      <c r="A361" s="39"/>
      <c r="B361" s="40"/>
      <c r="C361" s="215" t="s">
        <v>641</v>
      </c>
      <c r="D361" s="215" t="s">
        <v>342</v>
      </c>
      <c r="E361" s="216" t="s">
        <v>621</v>
      </c>
      <c r="F361" s="217" t="s">
        <v>622</v>
      </c>
      <c r="G361" s="218" t="s">
        <v>345</v>
      </c>
      <c r="H361" s="219">
        <v>532.74800000000005</v>
      </c>
      <c r="I361" s="220"/>
      <c r="J361" s="221">
        <f>ROUND(I361*H361,2)</f>
        <v>0</v>
      </c>
      <c r="K361" s="217" t="s">
        <v>346</v>
      </c>
      <c r="L361" s="45"/>
      <c r="M361" s="222" t="s">
        <v>19</v>
      </c>
      <c r="N361" s="223" t="s">
        <v>43</v>
      </c>
      <c r="O361" s="85"/>
      <c r="P361" s="224">
        <f>O361*H361</f>
        <v>0</v>
      </c>
      <c r="Q361" s="224">
        <v>0</v>
      </c>
      <c r="R361" s="224">
        <f>Q361*H361</f>
        <v>0</v>
      </c>
      <c r="S361" s="224">
        <v>0</v>
      </c>
      <c r="T361" s="225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26" t="s">
        <v>231</v>
      </c>
      <c r="AT361" s="226" t="s">
        <v>342</v>
      </c>
      <c r="AU361" s="226" t="s">
        <v>81</v>
      </c>
      <c r="AY361" s="18" t="s">
        <v>338</v>
      </c>
      <c r="BE361" s="227">
        <f>IF(N361="základní",J361,0)</f>
        <v>0</v>
      </c>
      <c r="BF361" s="227">
        <f>IF(N361="snížená",J361,0)</f>
        <v>0</v>
      </c>
      <c r="BG361" s="227">
        <f>IF(N361="zákl. přenesená",J361,0)</f>
        <v>0</v>
      </c>
      <c r="BH361" s="227">
        <f>IF(N361="sníž. přenesená",J361,0)</f>
        <v>0</v>
      </c>
      <c r="BI361" s="227">
        <f>IF(N361="nulová",J361,0)</f>
        <v>0</v>
      </c>
      <c r="BJ361" s="18" t="s">
        <v>79</v>
      </c>
      <c r="BK361" s="227">
        <f>ROUND(I361*H361,2)</f>
        <v>0</v>
      </c>
      <c r="BL361" s="18" t="s">
        <v>231</v>
      </c>
      <c r="BM361" s="226" t="s">
        <v>1400</v>
      </c>
    </row>
    <row r="362" s="2" customFormat="1">
      <c r="A362" s="39"/>
      <c r="B362" s="40"/>
      <c r="C362" s="41"/>
      <c r="D362" s="228" t="s">
        <v>348</v>
      </c>
      <c r="E362" s="41"/>
      <c r="F362" s="229" t="s">
        <v>624</v>
      </c>
      <c r="G362" s="41"/>
      <c r="H362" s="41"/>
      <c r="I362" s="230"/>
      <c r="J362" s="41"/>
      <c r="K362" s="41"/>
      <c r="L362" s="45"/>
      <c r="M362" s="231"/>
      <c r="N362" s="232"/>
      <c r="O362" s="85"/>
      <c r="P362" s="85"/>
      <c r="Q362" s="85"/>
      <c r="R362" s="85"/>
      <c r="S362" s="85"/>
      <c r="T362" s="86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T362" s="18" t="s">
        <v>348</v>
      </c>
      <c r="AU362" s="18" t="s">
        <v>81</v>
      </c>
    </row>
    <row r="363" s="14" customFormat="1">
      <c r="A363" s="14"/>
      <c r="B363" s="244"/>
      <c r="C363" s="245"/>
      <c r="D363" s="235" t="s">
        <v>350</v>
      </c>
      <c r="E363" s="246" t="s">
        <v>19</v>
      </c>
      <c r="F363" s="247" t="s">
        <v>1335</v>
      </c>
      <c r="G363" s="245"/>
      <c r="H363" s="248">
        <v>532.74800000000005</v>
      </c>
      <c r="I363" s="249"/>
      <c r="J363" s="245"/>
      <c r="K363" s="245"/>
      <c r="L363" s="250"/>
      <c r="M363" s="251"/>
      <c r="N363" s="252"/>
      <c r="O363" s="252"/>
      <c r="P363" s="252"/>
      <c r="Q363" s="252"/>
      <c r="R363" s="252"/>
      <c r="S363" s="252"/>
      <c r="T363" s="253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4" t="s">
        <v>350</v>
      </c>
      <c r="AU363" s="254" t="s">
        <v>81</v>
      </c>
      <c r="AV363" s="14" t="s">
        <v>81</v>
      </c>
      <c r="AW363" s="14" t="s">
        <v>33</v>
      </c>
      <c r="AX363" s="14" t="s">
        <v>79</v>
      </c>
      <c r="AY363" s="254" t="s">
        <v>338</v>
      </c>
    </row>
    <row r="364" s="2" customFormat="1" ht="44.25" customHeight="1">
      <c r="A364" s="39"/>
      <c r="B364" s="40"/>
      <c r="C364" s="215" t="s">
        <v>646</v>
      </c>
      <c r="D364" s="215" t="s">
        <v>342</v>
      </c>
      <c r="E364" s="216" t="s">
        <v>626</v>
      </c>
      <c r="F364" s="217" t="s">
        <v>627</v>
      </c>
      <c r="G364" s="218" t="s">
        <v>345</v>
      </c>
      <c r="H364" s="219">
        <v>532.74800000000005</v>
      </c>
      <c r="I364" s="220"/>
      <c r="J364" s="221">
        <f>ROUND(I364*H364,2)</f>
        <v>0</v>
      </c>
      <c r="K364" s="217" t="s">
        <v>346</v>
      </c>
      <c r="L364" s="45"/>
      <c r="M364" s="222" t="s">
        <v>19</v>
      </c>
      <c r="N364" s="223" t="s">
        <v>43</v>
      </c>
      <c r="O364" s="85"/>
      <c r="P364" s="224">
        <f>O364*H364</f>
        <v>0</v>
      </c>
      <c r="Q364" s="224">
        <v>0</v>
      </c>
      <c r="R364" s="224">
        <f>Q364*H364</f>
        <v>0</v>
      </c>
      <c r="S364" s="224">
        <v>0</v>
      </c>
      <c r="T364" s="225">
        <f>S364*H364</f>
        <v>0</v>
      </c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R364" s="226" t="s">
        <v>231</v>
      </c>
      <c r="AT364" s="226" t="s">
        <v>342</v>
      </c>
      <c r="AU364" s="226" t="s">
        <v>81</v>
      </c>
      <c r="AY364" s="18" t="s">
        <v>338</v>
      </c>
      <c r="BE364" s="227">
        <f>IF(N364="základní",J364,0)</f>
        <v>0</v>
      </c>
      <c r="BF364" s="227">
        <f>IF(N364="snížená",J364,0)</f>
        <v>0</v>
      </c>
      <c r="BG364" s="227">
        <f>IF(N364="zákl. přenesená",J364,0)</f>
        <v>0</v>
      </c>
      <c r="BH364" s="227">
        <f>IF(N364="sníž. přenesená",J364,0)</f>
        <v>0</v>
      </c>
      <c r="BI364" s="227">
        <f>IF(N364="nulová",J364,0)</f>
        <v>0</v>
      </c>
      <c r="BJ364" s="18" t="s">
        <v>79</v>
      </c>
      <c r="BK364" s="227">
        <f>ROUND(I364*H364,2)</f>
        <v>0</v>
      </c>
      <c r="BL364" s="18" t="s">
        <v>231</v>
      </c>
      <c r="BM364" s="226" t="s">
        <v>1401</v>
      </c>
    </row>
    <row r="365" s="2" customFormat="1">
      <c r="A365" s="39"/>
      <c r="B365" s="40"/>
      <c r="C365" s="41"/>
      <c r="D365" s="228" t="s">
        <v>348</v>
      </c>
      <c r="E365" s="41"/>
      <c r="F365" s="229" t="s">
        <v>629</v>
      </c>
      <c r="G365" s="41"/>
      <c r="H365" s="41"/>
      <c r="I365" s="230"/>
      <c r="J365" s="41"/>
      <c r="K365" s="41"/>
      <c r="L365" s="45"/>
      <c r="M365" s="231"/>
      <c r="N365" s="232"/>
      <c r="O365" s="85"/>
      <c r="P365" s="85"/>
      <c r="Q365" s="85"/>
      <c r="R365" s="85"/>
      <c r="S365" s="85"/>
      <c r="T365" s="86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T365" s="18" t="s">
        <v>348</v>
      </c>
      <c r="AU365" s="18" t="s">
        <v>81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1335</v>
      </c>
      <c r="G366" s="245"/>
      <c r="H366" s="248">
        <v>532.74800000000005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81</v>
      </c>
      <c r="AV366" s="14" t="s">
        <v>81</v>
      </c>
      <c r="AW366" s="14" t="s">
        <v>33</v>
      </c>
      <c r="AX366" s="14" t="s">
        <v>79</v>
      </c>
      <c r="AY366" s="254" t="s">
        <v>338</v>
      </c>
    </row>
    <row r="367" s="2" customFormat="1" ht="24.15" customHeight="1">
      <c r="A367" s="39"/>
      <c r="B367" s="40"/>
      <c r="C367" s="215" t="s">
        <v>654</v>
      </c>
      <c r="D367" s="215" t="s">
        <v>342</v>
      </c>
      <c r="E367" s="216" t="s">
        <v>631</v>
      </c>
      <c r="F367" s="217" t="s">
        <v>632</v>
      </c>
      <c r="G367" s="218" t="s">
        <v>345</v>
      </c>
      <c r="H367" s="219">
        <v>532.74800000000005</v>
      </c>
      <c r="I367" s="220"/>
      <c r="J367" s="221">
        <f>ROUND(I367*H367,2)</f>
        <v>0</v>
      </c>
      <c r="K367" s="217" t="s">
        <v>346</v>
      </c>
      <c r="L367" s="45"/>
      <c r="M367" s="222" t="s">
        <v>19</v>
      </c>
      <c r="N367" s="223" t="s">
        <v>43</v>
      </c>
      <c r="O367" s="85"/>
      <c r="P367" s="224">
        <f>O367*H367</f>
        <v>0</v>
      </c>
      <c r="Q367" s="224">
        <v>0</v>
      </c>
      <c r="R367" s="224">
        <f>Q367*H367</f>
        <v>0</v>
      </c>
      <c r="S367" s="224">
        <v>0</v>
      </c>
      <c r="T367" s="225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226" t="s">
        <v>231</v>
      </c>
      <c r="AT367" s="226" t="s">
        <v>342</v>
      </c>
      <c r="AU367" s="226" t="s">
        <v>81</v>
      </c>
      <c r="AY367" s="18" t="s">
        <v>338</v>
      </c>
      <c r="BE367" s="227">
        <f>IF(N367="základní",J367,0)</f>
        <v>0</v>
      </c>
      <c r="BF367" s="227">
        <f>IF(N367="snížená",J367,0)</f>
        <v>0</v>
      </c>
      <c r="BG367" s="227">
        <f>IF(N367="zákl. přenesená",J367,0)</f>
        <v>0</v>
      </c>
      <c r="BH367" s="227">
        <f>IF(N367="sníž. přenesená",J367,0)</f>
        <v>0</v>
      </c>
      <c r="BI367" s="227">
        <f>IF(N367="nulová",J367,0)</f>
        <v>0</v>
      </c>
      <c r="BJ367" s="18" t="s">
        <v>79</v>
      </c>
      <c r="BK367" s="227">
        <f>ROUND(I367*H367,2)</f>
        <v>0</v>
      </c>
      <c r="BL367" s="18" t="s">
        <v>231</v>
      </c>
      <c r="BM367" s="226" t="s">
        <v>1402</v>
      </c>
    </row>
    <row r="368" s="2" customFormat="1">
      <c r="A368" s="39"/>
      <c r="B368" s="40"/>
      <c r="C368" s="41"/>
      <c r="D368" s="228" t="s">
        <v>348</v>
      </c>
      <c r="E368" s="41"/>
      <c r="F368" s="229" t="s">
        <v>634</v>
      </c>
      <c r="G368" s="41"/>
      <c r="H368" s="41"/>
      <c r="I368" s="230"/>
      <c r="J368" s="41"/>
      <c r="K368" s="41"/>
      <c r="L368" s="45"/>
      <c r="M368" s="231"/>
      <c r="N368" s="232"/>
      <c r="O368" s="85"/>
      <c r="P368" s="85"/>
      <c r="Q368" s="85"/>
      <c r="R368" s="85"/>
      <c r="S368" s="85"/>
      <c r="T368" s="86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T368" s="18" t="s">
        <v>348</v>
      </c>
      <c r="AU368" s="18" t="s">
        <v>81</v>
      </c>
    </row>
    <row r="369" s="14" customFormat="1">
      <c r="A369" s="14"/>
      <c r="B369" s="244"/>
      <c r="C369" s="245"/>
      <c r="D369" s="235" t="s">
        <v>350</v>
      </c>
      <c r="E369" s="246" t="s">
        <v>19</v>
      </c>
      <c r="F369" s="247" t="s">
        <v>1335</v>
      </c>
      <c r="G369" s="245"/>
      <c r="H369" s="248">
        <v>532.74800000000005</v>
      </c>
      <c r="I369" s="249"/>
      <c r="J369" s="245"/>
      <c r="K369" s="245"/>
      <c r="L369" s="250"/>
      <c r="M369" s="251"/>
      <c r="N369" s="252"/>
      <c r="O369" s="252"/>
      <c r="P369" s="252"/>
      <c r="Q369" s="252"/>
      <c r="R369" s="252"/>
      <c r="S369" s="252"/>
      <c r="T369" s="253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54" t="s">
        <v>350</v>
      </c>
      <c r="AU369" s="254" t="s">
        <v>81</v>
      </c>
      <c r="AV369" s="14" t="s">
        <v>81</v>
      </c>
      <c r="AW369" s="14" t="s">
        <v>33</v>
      </c>
      <c r="AX369" s="14" t="s">
        <v>79</v>
      </c>
      <c r="AY369" s="254" t="s">
        <v>338</v>
      </c>
    </row>
    <row r="370" s="2" customFormat="1" ht="49.05" customHeight="1">
      <c r="A370" s="39"/>
      <c r="B370" s="40"/>
      <c r="C370" s="215" t="s">
        <v>659</v>
      </c>
      <c r="D370" s="215" t="s">
        <v>342</v>
      </c>
      <c r="E370" s="216" t="s">
        <v>636</v>
      </c>
      <c r="F370" s="217" t="s">
        <v>637</v>
      </c>
      <c r="G370" s="218" t="s">
        <v>345</v>
      </c>
      <c r="H370" s="219">
        <v>532.74800000000005</v>
      </c>
      <c r="I370" s="220"/>
      <c r="J370" s="221">
        <f>ROUND(I370*H370,2)</f>
        <v>0</v>
      </c>
      <c r="K370" s="217" t="s">
        <v>346</v>
      </c>
      <c r="L370" s="45"/>
      <c r="M370" s="222" t="s">
        <v>19</v>
      </c>
      <c r="N370" s="223" t="s">
        <v>43</v>
      </c>
      <c r="O370" s="85"/>
      <c r="P370" s="224">
        <f>O370*H370</f>
        <v>0</v>
      </c>
      <c r="Q370" s="224">
        <v>0</v>
      </c>
      <c r="R370" s="224">
        <f>Q370*H370</f>
        <v>0</v>
      </c>
      <c r="S370" s="224">
        <v>0</v>
      </c>
      <c r="T370" s="225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26" t="s">
        <v>231</v>
      </c>
      <c r="AT370" s="226" t="s">
        <v>342</v>
      </c>
      <c r="AU370" s="226" t="s">
        <v>81</v>
      </c>
      <c r="AY370" s="18" t="s">
        <v>338</v>
      </c>
      <c r="BE370" s="227">
        <f>IF(N370="základní",J370,0)</f>
        <v>0</v>
      </c>
      <c r="BF370" s="227">
        <f>IF(N370="snížená",J370,0)</f>
        <v>0</v>
      </c>
      <c r="BG370" s="227">
        <f>IF(N370="zákl. přenesená",J370,0)</f>
        <v>0</v>
      </c>
      <c r="BH370" s="227">
        <f>IF(N370="sníž. přenesená",J370,0)</f>
        <v>0</v>
      </c>
      <c r="BI370" s="227">
        <f>IF(N370="nulová",J370,0)</f>
        <v>0</v>
      </c>
      <c r="BJ370" s="18" t="s">
        <v>79</v>
      </c>
      <c r="BK370" s="227">
        <f>ROUND(I370*H370,2)</f>
        <v>0</v>
      </c>
      <c r="BL370" s="18" t="s">
        <v>231</v>
      </c>
      <c r="BM370" s="226" t="s">
        <v>1403</v>
      </c>
    </row>
    <row r="371" s="2" customFormat="1">
      <c r="A371" s="39"/>
      <c r="B371" s="40"/>
      <c r="C371" s="41"/>
      <c r="D371" s="228" t="s">
        <v>348</v>
      </c>
      <c r="E371" s="41"/>
      <c r="F371" s="229" t="s">
        <v>639</v>
      </c>
      <c r="G371" s="41"/>
      <c r="H371" s="41"/>
      <c r="I371" s="230"/>
      <c r="J371" s="41"/>
      <c r="K371" s="41"/>
      <c r="L371" s="45"/>
      <c r="M371" s="231"/>
      <c r="N371" s="232"/>
      <c r="O371" s="85"/>
      <c r="P371" s="85"/>
      <c r="Q371" s="85"/>
      <c r="R371" s="85"/>
      <c r="S371" s="85"/>
      <c r="T371" s="86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348</v>
      </c>
      <c r="AU371" s="18" t="s">
        <v>81</v>
      </c>
    </row>
    <row r="372" s="14" customFormat="1">
      <c r="A372" s="14"/>
      <c r="B372" s="244"/>
      <c r="C372" s="245"/>
      <c r="D372" s="235" t="s">
        <v>350</v>
      </c>
      <c r="E372" s="246" t="s">
        <v>19</v>
      </c>
      <c r="F372" s="247" t="s">
        <v>1335</v>
      </c>
      <c r="G372" s="245"/>
      <c r="H372" s="248">
        <v>532.74800000000005</v>
      </c>
      <c r="I372" s="249"/>
      <c r="J372" s="245"/>
      <c r="K372" s="245"/>
      <c r="L372" s="250"/>
      <c r="M372" s="251"/>
      <c r="N372" s="252"/>
      <c r="O372" s="252"/>
      <c r="P372" s="252"/>
      <c r="Q372" s="252"/>
      <c r="R372" s="252"/>
      <c r="S372" s="252"/>
      <c r="T372" s="253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54" t="s">
        <v>350</v>
      </c>
      <c r="AU372" s="254" t="s">
        <v>81</v>
      </c>
      <c r="AV372" s="14" t="s">
        <v>81</v>
      </c>
      <c r="AW372" s="14" t="s">
        <v>33</v>
      </c>
      <c r="AX372" s="14" t="s">
        <v>79</v>
      </c>
      <c r="AY372" s="254" t="s">
        <v>338</v>
      </c>
    </row>
    <row r="373" s="2" customFormat="1" ht="78" customHeight="1">
      <c r="A373" s="39"/>
      <c r="B373" s="40"/>
      <c r="C373" s="215" t="s">
        <v>290</v>
      </c>
      <c r="D373" s="215" t="s">
        <v>342</v>
      </c>
      <c r="E373" s="216" t="s">
        <v>1404</v>
      </c>
      <c r="F373" s="217" t="s">
        <v>1405</v>
      </c>
      <c r="G373" s="218" t="s">
        <v>345</v>
      </c>
      <c r="H373" s="219">
        <v>29.109999999999999</v>
      </c>
      <c r="I373" s="220"/>
      <c r="J373" s="221">
        <f>ROUND(I373*H373,2)</f>
        <v>0</v>
      </c>
      <c r="K373" s="217" t="s">
        <v>346</v>
      </c>
      <c r="L373" s="45"/>
      <c r="M373" s="222" t="s">
        <v>19</v>
      </c>
      <c r="N373" s="223" t="s">
        <v>43</v>
      </c>
      <c r="O373" s="85"/>
      <c r="P373" s="224">
        <f>O373*H373</f>
        <v>0</v>
      </c>
      <c r="Q373" s="224">
        <v>0.089219999999999994</v>
      </c>
      <c r="R373" s="224">
        <f>Q373*H373</f>
        <v>2.5971941999999997</v>
      </c>
      <c r="S373" s="224">
        <v>0</v>
      </c>
      <c r="T373" s="225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26" t="s">
        <v>231</v>
      </c>
      <c r="AT373" s="226" t="s">
        <v>342</v>
      </c>
      <c r="AU373" s="226" t="s">
        <v>81</v>
      </c>
      <c r="AY373" s="18" t="s">
        <v>338</v>
      </c>
      <c r="BE373" s="227">
        <f>IF(N373="základní",J373,0)</f>
        <v>0</v>
      </c>
      <c r="BF373" s="227">
        <f>IF(N373="snížená",J373,0)</f>
        <v>0</v>
      </c>
      <c r="BG373" s="227">
        <f>IF(N373="zákl. přenesená",J373,0)</f>
        <v>0</v>
      </c>
      <c r="BH373" s="227">
        <f>IF(N373="sníž. přenesená",J373,0)</f>
        <v>0</v>
      </c>
      <c r="BI373" s="227">
        <f>IF(N373="nulová",J373,0)</f>
        <v>0</v>
      </c>
      <c r="BJ373" s="18" t="s">
        <v>79</v>
      </c>
      <c r="BK373" s="227">
        <f>ROUND(I373*H373,2)</f>
        <v>0</v>
      </c>
      <c r="BL373" s="18" t="s">
        <v>231</v>
      </c>
      <c r="BM373" s="226" t="s">
        <v>1406</v>
      </c>
    </row>
    <row r="374" s="2" customFormat="1">
      <c r="A374" s="39"/>
      <c r="B374" s="40"/>
      <c r="C374" s="41"/>
      <c r="D374" s="228" t="s">
        <v>348</v>
      </c>
      <c r="E374" s="41"/>
      <c r="F374" s="229" t="s">
        <v>1407</v>
      </c>
      <c r="G374" s="41"/>
      <c r="H374" s="41"/>
      <c r="I374" s="230"/>
      <c r="J374" s="41"/>
      <c r="K374" s="41"/>
      <c r="L374" s="45"/>
      <c r="M374" s="231"/>
      <c r="N374" s="232"/>
      <c r="O374" s="85"/>
      <c r="P374" s="85"/>
      <c r="Q374" s="85"/>
      <c r="R374" s="85"/>
      <c r="S374" s="85"/>
      <c r="T374" s="86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T374" s="18" t="s">
        <v>348</v>
      </c>
      <c r="AU374" s="18" t="s">
        <v>81</v>
      </c>
    </row>
    <row r="375" s="14" customFormat="1">
      <c r="A375" s="14"/>
      <c r="B375" s="244"/>
      <c r="C375" s="245"/>
      <c r="D375" s="235" t="s">
        <v>350</v>
      </c>
      <c r="E375" s="246" t="s">
        <v>19</v>
      </c>
      <c r="F375" s="247" t="s">
        <v>1313</v>
      </c>
      <c r="G375" s="245"/>
      <c r="H375" s="248">
        <v>29.109999999999999</v>
      </c>
      <c r="I375" s="249"/>
      <c r="J375" s="245"/>
      <c r="K375" s="245"/>
      <c r="L375" s="250"/>
      <c r="M375" s="251"/>
      <c r="N375" s="252"/>
      <c r="O375" s="252"/>
      <c r="P375" s="252"/>
      <c r="Q375" s="252"/>
      <c r="R375" s="252"/>
      <c r="S375" s="252"/>
      <c r="T375" s="253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4" t="s">
        <v>350</v>
      </c>
      <c r="AU375" s="254" t="s">
        <v>81</v>
      </c>
      <c r="AV375" s="14" t="s">
        <v>81</v>
      </c>
      <c r="AW375" s="14" t="s">
        <v>33</v>
      </c>
      <c r="AX375" s="14" t="s">
        <v>79</v>
      </c>
      <c r="AY375" s="254" t="s">
        <v>338</v>
      </c>
    </row>
    <row r="376" s="2" customFormat="1" ht="24.15" customHeight="1">
      <c r="A376" s="39"/>
      <c r="B376" s="40"/>
      <c r="C376" s="267" t="s">
        <v>672</v>
      </c>
      <c r="D376" s="267" t="s">
        <v>486</v>
      </c>
      <c r="E376" s="268" t="s">
        <v>1408</v>
      </c>
      <c r="F376" s="269" t="s">
        <v>1409</v>
      </c>
      <c r="G376" s="270" t="s">
        <v>345</v>
      </c>
      <c r="H376" s="271">
        <v>29.983000000000001</v>
      </c>
      <c r="I376" s="272"/>
      <c r="J376" s="273">
        <f>ROUND(I376*H376,2)</f>
        <v>0</v>
      </c>
      <c r="K376" s="269" t="s">
        <v>346</v>
      </c>
      <c r="L376" s="274"/>
      <c r="M376" s="275" t="s">
        <v>19</v>
      </c>
      <c r="N376" s="276" t="s">
        <v>43</v>
      </c>
      <c r="O376" s="85"/>
      <c r="P376" s="224">
        <f>O376*H376</f>
        <v>0</v>
      </c>
      <c r="Q376" s="224">
        <v>0.13200000000000001</v>
      </c>
      <c r="R376" s="224">
        <f>Q376*H376</f>
        <v>3.9577560000000003</v>
      </c>
      <c r="S376" s="224">
        <v>0</v>
      </c>
      <c r="T376" s="225">
        <f>S376*H376</f>
        <v>0</v>
      </c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R376" s="226" t="s">
        <v>405</v>
      </c>
      <c r="AT376" s="226" t="s">
        <v>486</v>
      </c>
      <c r="AU376" s="226" t="s">
        <v>81</v>
      </c>
      <c r="AY376" s="18" t="s">
        <v>338</v>
      </c>
      <c r="BE376" s="227">
        <f>IF(N376="základní",J376,0)</f>
        <v>0</v>
      </c>
      <c r="BF376" s="227">
        <f>IF(N376="snížená",J376,0)</f>
        <v>0</v>
      </c>
      <c r="BG376" s="227">
        <f>IF(N376="zákl. přenesená",J376,0)</f>
        <v>0</v>
      </c>
      <c r="BH376" s="227">
        <f>IF(N376="sníž. přenesená",J376,0)</f>
        <v>0</v>
      </c>
      <c r="BI376" s="227">
        <f>IF(N376="nulová",J376,0)</f>
        <v>0</v>
      </c>
      <c r="BJ376" s="18" t="s">
        <v>79</v>
      </c>
      <c r="BK376" s="227">
        <f>ROUND(I376*H376,2)</f>
        <v>0</v>
      </c>
      <c r="BL376" s="18" t="s">
        <v>231</v>
      </c>
      <c r="BM376" s="226" t="s">
        <v>1410</v>
      </c>
    </row>
    <row r="377" s="14" customFormat="1">
      <c r="A377" s="14"/>
      <c r="B377" s="244"/>
      <c r="C377" s="245"/>
      <c r="D377" s="235" t="s">
        <v>350</v>
      </c>
      <c r="E377" s="246" t="s">
        <v>19</v>
      </c>
      <c r="F377" s="247" t="s">
        <v>1313</v>
      </c>
      <c r="G377" s="245"/>
      <c r="H377" s="248">
        <v>29.109999999999999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350</v>
      </c>
      <c r="AU377" s="254" t="s">
        <v>81</v>
      </c>
      <c r="AV377" s="14" t="s">
        <v>81</v>
      </c>
      <c r="AW377" s="14" t="s">
        <v>33</v>
      </c>
      <c r="AX377" s="14" t="s">
        <v>72</v>
      </c>
      <c r="AY377" s="254" t="s">
        <v>338</v>
      </c>
    </row>
    <row r="378" s="14" customFormat="1">
      <c r="A378" s="14"/>
      <c r="B378" s="244"/>
      <c r="C378" s="245"/>
      <c r="D378" s="235" t="s">
        <v>350</v>
      </c>
      <c r="E378" s="246" t="s">
        <v>19</v>
      </c>
      <c r="F378" s="247" t="s">
        <v>1411</v>
      </c>
      <c r="G378" s="245"/>
      <c r="H378" s="248">
        <v>29.983000000000001</v>
      </c>
      <c r="I378" s="249"/>
      <c r="J378" s="245"/>
      <c r="K378" s="245"/>
      <c r="L378" s="250"/>
      <c r="M378" s="251"/>
      <c r="N378" s="252"/>
      <c r="O378" s="252"/>
      <c r="P378" s="252"/>
      <c r="Q378" s="252"/>
      <c r="R378" s="252"/>
      <c r="S378" s="252"/>
      <c r="T378" s="253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4" t="s">
        <v>350</v>
      </c>
      <c r="AU378" s="254" t="s">
        <v>81</v>
      </c>
      <c r="AV378" s="14" t="s">
        <v>81</v>
      </c>
      <c r="AW378" s="14" t="s">
        <v>33</v>
      </c>
      <c r="AX378" s="14" t="s">
        <v>79</v>
      </c>
      <c r="AY378" s="254" t="s">
        <v>338</v>
      </c>
    </row>
    <row r="379" s="12" customFormat="1" ht="22.8" customHeight="1">
      <c r="A379" s="12"/>
      <c r="B379" s="199"/>
      <c r="C379" s="200"/>
      <c r="D379" s="201" t="s">
        <v>71</v>
      </c>
      <c r="E379" s="213" t="s">
        <v>405</v>
      </c>
      <c r="F379" s="213" t="s">
        <v>640</v>
      </c>
      <c r="G379" s="200"/>
      <c r="H379" s="200"/>
      <c r="I379" s="203"/>
      <c r="J379" s="214">
        <f>BK379</f>
        <v>0</v>
      </c>
      <c r="K379" s="200"/>
      <c r="L379" s="205"/>
      <c r="M379" s="206"/>
      <c r="N379" s="207"/>
      <c r="O379" s="207"/>
      <c r="P379" s="208">
        <f>P380+P391</f>
        <v>0</v>
      </c>
      <c r="Q379" s="207"/>
      <c r="R379" s="208">
        <f>R380+R391</f>
        <v>77.543196490000014</v>
      </c>
      <c r="S379" s="207"/>
      <c r="T379" s="209">
        <f>T380+T391</f>
        <v>0</v>
      </c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R379" s="210" t="s">
        <v>79</v>
      </c>
      <c r="AT379" s="211" t="s">
        <v>71</v>
      </c>
      <c r="AU379" s="211" t="s">
        <v>79</v>
      </c>
      <c r="AY379" s="210" t="s">
        <v>338</v>
      </c>
      <c r="BK379" s="212">
        <f>BK380+BK391</f>
        <v>0</v>
      </c>
    </row>
    <row r="380" s="12" customFormat="1" ht="20.88" customHeight="1">
      <c r="A380" s="12"/>
      <c r="B380" s="199"/>
      <c r="C380" s="200"/>
      <c r="D380" s="201" t="s">
        <v>71</v>
      </c>
      <c r="E380" s="213" t="s">
        <v>833</v>
      </c>
      <c r="F380" s="213" t="s">
        <v>1017</v>
      </c>
      <c r="G380" s="200"/>
      <c r="H380" s="200"/>
      <c r="I380" s="203"/>
      <c r="J380" s="214">
        <f>BK380</f>
        <v>0</v>
      </c>
      <c r="K380" s="200"/>
      <c r="L380" s="205"/>
      <c r="M380" s="206"/>
      <c r="N380" s="207"/>
      <c r="O380" s="207"/>
      <c r="P380" s="208">
        <f>SUM(P381:P390)</f>
        <v>0</v>
      </c>
      <c r="Q380" s="207"/>
      <c r="R380" s="208">
        <f>SUM(R381:R390)</f>
        <v>2.55634972</v>
      </c>
      <c r="S380" s="207"/>
      <c r="T380" s="209">
        <f>SUM(T381:T390)</f>
        <v>0</v>
      </c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R380" s="210" t="s">
        <v>79</v>
      </c>
      <c r="AT380" s="211" t="s">
        <v>71</v>
      </c>
      <c r="AU380" s="211" t="s">
        <v>81</v>
      </c>
      <c r="AY380" s="210" t="s">
        <v>338</v>
      </c>
      <c r="BK380" s="212">
        <f>SUM(BK381:BK390)</f>
        <v>0</v>
      </c>
    </row>
    <row r="381" s="2" customFormat="1" ht="33" customHeight="1">
      <c r="A381" s="39"/>
      <c r="B381" s="40"/>
      <c r="C381" s="215" t="s">
        <v>676</v>
      </c>
      <c r="D381" s="215" t="s">
        <v>342</v>
      </c>
      <c r="E381" s="216" t="s">
        <v>1018</v>
      </c>
      <c r="F381" s="217" t="s">
        <v>1019</v>
      </c>
      <c r="G381" s="218" t="s">
        <v>572</v>
      </c>
      <c r="H381" s="219">
        <v>487.85300000000001</v>
      </c>
      <c r="I381" s="220"/>
      <c r="J381" s="221">
        <f>ROUND(I381*H381,2)</f>
        <v>0</v>
      </c>
      <c r="K381" s="217" t="s">
        <v>346</v>
      </c>
      <c r="L381" s="45"/>
      <c r="M381" s="222" t="s">
        <v>19</v>
      </c>
      <c r="N381" s="223" t="s">
        <v>43</v>
      </c>
      <c r="O381" s="85"/>
      <c r="P381" s="224">
        <f>O381*H381</f>
        <v>0</v>
      </c>
      <c r="Q381" s="224">
        <v>2.0000000000000002E-05</v>
      </c>
      <c r="R381" s="224">
        <f>Q381*H381</f>
        <v>0.0097570600000000014</v>
      </c>
      <c r="S381" s="224">
        <v>0</v>
      </c>
      <c r="T381" s="225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26" t="s">
        <v>231</v>
      </c>
      <c r="AT381" s="226" t="s">
        <v>342</v>
      </c>
      <c r="AU381" s="226" t="s">
        <v>241</v>
      </c>
      <c r="AY381" s="18" t="s">
        <v>338</v>
      </c>
      <c r="BE381" s="227">
        <f>IF(N381="základní",J381,0)</f>
        <v>0</v>
      </c>
      <c r="BF381" s="227">
        <f>IF(N381="snížená",J381,0)</f>
        <v>0</v>
      </c>
      <c r="BG381" s="227">
        <f>IF(N381="zákl. přenesená",J381,0)</f>
        <v>0</v>
      </c>
      <c r="BH381" s="227">
        <f>IF(N381="sníž. přenesená",J381,0)</f>
        <v>0</v>
      </c>
      <c r="BI381" s="227">
        <f>IF(N381="nulová",J381,0)</f>
        <v>0</v>
      </c>
      <c r="BJ381" s="18" t="s">
        <v>79</v>
      </c>
      <c r="BK381" s="227">
        <f>ROUND(I381*H381,2)</f>
        <v>0</v>
      </c>
      <c r="BL381" s="18" t="s">
        <v>231</v>
      </c>
      <c r="BM381" s="226" t="s">
        <v>1412</v>
      </c>
    </row>
    <row r="382" s="2" customFormat="1">
      <c r="A382" s="39"/>
      <c r="B382" s="40"/>
      <c r="C382" s="41"/>
      <c r="D382" s="228" t="s">
        <v>348</v>
      </c>
      <c r="E382" s="41"/>
      <c r="F382" s="229" t="s">
        <v>1021</v>
      </c>
      <c r="G382" s="41"/>
      <c r="H382" s="41"/>
      <c r="I382" s="230"/>
      <c r="J382" s="41"/>
      <c r="K382" s="41"/>
      <c r="L382" s="45"/>
      <c r="M382" s="231"/>
      <c r="N382" s="232"/>
      <c r="O382" s="85"/>
      <c r="P382" s="85"/>
      <c r="Q382" s="85"/>
      <c r="R382" s="85"/>
      <c r="S382" s="85"/>
      <c r="T382" s="86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T382" s="18" t="s">
        <v>348</v>
      </c>
      <c r="AU382" s="18" t="s">
        <v>241</v>
      </c>
    </row>
    <row r="383" s="14" customFormat="1">
      <c r="A383" s="14"/>
      <c r="B383" s="244"/>
      <c r="C383" s="245"/>
      <c r="D383" s="235" t="s">
        <v>350</v>
      </c>
      <c r="E383" s="246" t="s">
        <v>19</v>
      </c>
      <c r="F383" s="247" t="s">
        <v>952</v>
      </c>
      <c r="G383" s="245"/>
      <c r="H383" s="248">
        <v>487.85300000000001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350</v>
      </c>
      <c r="AU383" s="254" t="s">
        <v>241</v>
      </c>
      <c r="AV383" s="14" t="s">
        <v>81</v>
      </c>
      <c r="AW383" s="14" t="s">
        <v>33</v>
      </c>
      <c r="AX383" s="14" t="s">
        <v>79</v>
      </c>
      <c r="AY383" s="254" t="s">
        <v>338</v>
      </c>
    </row>
    <row r="384" s="2" customFormat="1" ht="24.15" customHeight="1">
      <c r="A384" s="39"/>
      <c r="B384" s="40"/>
      <c r="C384" s="267" t="s">
        <v>682</v>
      </c>
      <c r="D384" s="267" t="s">
        <v>486</v>
      </c>
      <c r="E384" s="268" t="s">
        <v>1022</v>
      </c>
      <c r="F384" s="269" t="s">
        <v>1023</v>
      </c>
      <c r="G384" s="270" t="s">
        <v>572</v>
      </c>
      <c r="H384" s="271">
        <v>487.85300000000001</v>
      </c>
      <c r="I384" s="272"/>
      <c r="J384" s="273">
        <f>ROUND(I384*H384,2)</f>
        <v>0</v>
      </c>
      <c r="K384" s="269" t="s">
        <v>346</v>
      </c>
      <c r="L384" s="274"/>
      <c r="M384" s="275" t="s">
        <v>19</v>
      </c>
      <c r="N384" s="276" t="s">
        <v>43</v>
      </c>
      <c r="O384" s="85"/>
      <c r="P384" s="224">
        <f>O384*H384</f>
        <v>0</v>
      </c>
      <c r="Q384" s="224">
        <v>0.0052199999999999998</v>
      </c>
      <c r="R384" s="224">
        <f>Q384*H384</f>
        <v>2.54659266</v>
      </c>
      <c r="S384" s="224">
        <v>0</v>
      </c>
      <c r="T384" s="225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26" t="s">
        <v>405</v>
      </c>
      <c r="AT384" s="226" t="s">
        <v>486</v>
      </c>
      <c r="AU384" s="226" t="s">
        <v>241</v>
      </c>
      <c r="AY384" s="18" t="s">
        <v>338</v>
      </c>
      <c r="BE384" s="227">
        <f>IF(N384="základní",J384,0)</f>
        <v>0</v>
      </c>
      <c r="BF384" s="227">
        <f>IF(N384="snížená",J384,0)</f>
        <v>0</v>
      </c>
      <c r="BG384" s="227">
        <f>IF(N384="zákl. přenesená",J384,0)</f>
        <v>0</v>
      </c>
      <c r="BH384" s="227">
        <f>IF(N384="sníž. přenesená",J384,0)</f>
        <v>0</v>
      </c>
      <c r="BI384" s="227">
        <f>IF(N384="nulová",J384,0)</f>
        <v>0</v>
      </c>
      <c r="BJ384" s="18" t="s">
        <v>79</v>
      </c>
      <c r="BK384" s="227">
        <f>ROUND(I384*H384,2)</f>
        <v>0</v>
      </c>
      <c r="BL384" s="18" t="s">
        <v>231</v>
      </c>
      <c r="BM384" s="226" t="s">
        <v>1413</v>
      </c>
    </row>
    <row r="385" s="2" customFormat="1">
      <c r="A385" s="39"/>
      <c r="B385" s="40"/>
      <c r="C385" s="41"/>
      <c r="D385" s="235" t="s">
        <v>401</v>
      </c>
      <c r="E385" s="41"/>
      <c r="F385" s="266" t="s">
        <v>663</v>
      </c>
      <c r="G385" s="41"/>
      <c r="H385" s="41"/>
      <c r="I385" s="230"/>
      <c r="J385" s="41"/>
      <c r="K385" s="41"/>
      <c r="L385" s="45"/>
      <c r="M385" s="231"/>
      <c r="N385" s="232"/>
      <c r="O385" s="85"/>
      <c r="P385" s="85"/>
      <c r="Q385" s="85"/>
      <c r="R385" s="85"/>
      <c r="S385" s="85"/>
      <c r="T385" s="86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18" t="s">
        <v>401</v>
      </c>
      <c r="AU385" s="18" t="s">
        <v>241</v>
      </c>
    </row>
    <row r="386" s="14" customFormat="1">
      <c r="A386" s="14"/>
      <c r="B386" s="244"/>
      <c r="C386" s="245"/>
      <c r="D386" s="235" t="s">
        <v>350</v>
      </c>
      <c r="E386" s="246" t="s">
        <v>954</v>
      </c>
      <c r="F386" s="247" t="s">
        <v>1025</v>
      </c>
      <c r="G386" s="245"/>
      <c r="H386" s="248">
        <v>0.25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350</v>
      </c>
      <c r="AU386" s="254" t="s">
        <v>241</v>
      </c>
      <c r="AV386" s="14" t="s">
        <v>81</v>
      </c>
      <c r="AW386" s="14" t="s">
        <v>33</v>
      </c>
      <c r="AX386" s="14" t="s">
        <v>72</v>
      </c>
      <c r="AY386" s="254" t="s">
        <v>338</v>
      </c>
    </row>
    <row r="387" s="15" customFormat="1">
      <c r="A387" s="15"/>
      <c r="B387" s="255"/>
      <c r="C387" s="256"/>
      <c r="D387" s="235" t="s">
        <v>350</v>
      </c>
      <c r="E387" s="257" t="s">
        <v>19</v>
      </c>
      <c r="F387" s="258" t="s">
        <v>353</v>
      </c>
      <c r="G387" s="256"/>
      <c r="H387" s="259">
        <v>0.25</v>
      </c>
      <c r="I387" s="260"/>
      <c r="J387" s="256"/>
      <c r="K387" s="256"/>
      <c r="L387" s="261"/>
      <c r="M387" s="262"/>
      <c r="N387" s="263"/>
      <c r="O387" s="263"/>
      <c r="P387" s="263"/>
      <c r="Q387" s="263"/>
      <c r="R387" s="263"/>
      <c r="S387" s="263"/>
      <c r="T387" s="264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T387" s="265" t="s">
        <v>350</v>
      </c>
      <c r="AU387" s="265" t="s">
        <v>241</v>
      </c>
      <c r="AV387" s="15" t="s">
        <v>231</v>
      </c>
      <c r="AW387" s="15" t="s">
        <v>33</v>
      </c>
      <c r="AX387" s="15" t="s">
        <v>72</v>
      </c>
      <c r="AY387" s="265" t="s">
        <v>338</v>
      </c>
    </row>
    <row r="388" s="13" customFormat="1">
      <c r="A388" s="13"/>
      <c r="B388" s="233"/>
      <c r="C388" s="234"/>
      <c r="D388" s="235" t="s">
        <v>350</v>
      </c>
      <c r="E388" s="236" t="s">
        <v>19</v>
      </c>
      <c r="F388" s="237" t="s">
        <v>1026</v>
      </c>
      <c r="G388" s="234"/>
      <c r="H388" s="236" t="s">
        <v>19</v>
      </c>
      <c r="I388" s="238"/>
      <c r="J388" s="234"/>
      <c r="K388" s="234"/>
      <c r="L388" s="239"/>
      <c r="M388" s="240"/>
      <c r="N388" s="241"/>
      <c r="O388" s="241"/>
      <c r="P388" s="241"/>
      <c r="Q388" s="241"/>
      <c r="R388" s="241"/>
      <c r="S388" s="241"/>
      <c r="T388" s="242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43" t="s">
        <v>350</v>
      </c>
      <c r="AU388" s="243" t="s">
        <v>241</v>
      </c>
      <c r="AV388" s="13" t="s">
        <v>79</v>
      </c>
      <c r="AW388" s="13" t="s">
        <v>33</v>
      </c>
      <c r="AX388" s="13" t="s">
        <v>72</v>
      </c>
      <c r="AY388" s="243" t="s">
        <v>338</v>
      </c>
    </row>
    <row r="389" s="14" customFormat="1">
      <c r="A389" s="14"/>
      <c r="B389" s="244"/>
      <c r="C389" s="245"/>
      <c r="D389" s="235" t="s">
        <v>350</v>
      </c>
      <c r="E389" s="246" t="s">
        <v>19</v>
      </c>
      <c r="F389" s="247" t="s">
        <v>1294</v>
      </c>
      <c r="G389" s="245"/>
      <c r="H389" s="248">
        <v>487.85300000000001</v>
      </c>
      <c r="I389" s="249"/>
      <c r="J389" s="245"/>
      <c r="K389" s="245"/>
      <c r="L389" s="250"/>
      <c r="M389" s="251"/>
      <c r="N389" s="252"/>
      <c r="O389" s="252"/>
      <c r="P389" s="252"/>
      <c r="Q389" s="252"/>
      <c r="R389" s="252"/>
      <c r="S389" s="252"/>
      <c r="T389" s="253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4" t="s">
        <v>350</v>
      </c>
      <c r="AU389" s="254" t="s">
        <v>241</v>
      </c>
      <c r="AV389" s="14" t="s">
        <v>81</v>
      </c>
      <c r="AW389" s="14" t="s">
        <v>33</v>
      </c>
      <c r="AX389" s="14" t="s">
        <v>72</v>
      </c>
      <c r="AY389" s="254" t="s">
        <v>338</v>
      </c>
    </row>
    <row r="390" s="15" customFormat="1">
      <c r="A390" s="15"/>
      <c r="B390" s="255"/>
      <c r="C390" s="256"/>
      <c r="D390" s="235" t="s">
        <v>350</v>
      </c>
      <c r="E390" s="257" t="s">
        <v>952</v>
      </c>
      <c r="F390" s="258" t="s">
        <v>363</v>
      </c>
      <c r="G390" s="256"/>
      <c r="H390" s="259">
        <v>487.85300000000001</v>
      </c>
      <c r="I390" s="260"/>
      <c r="J390" s="256"/>
      <c r="K390" s="256"/>
      <c r="L390" s="261"/>
      <c r="M390" s="262"/>
      <c r="N390" s="263"/>
      <c r="O390" s="263"/>
      <c r="P390" s="263"/>
      <c r="Q390" s="263"/>
      <c r="R390" s="263"/>
      <c r="S390" s="263"/>
      <c r="T390" s="264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T390" s="265" t="s">
        <v>350</v>
      </c>
      <c r="AU390" s="265" t="s">
        <v>241</v>
      </c>
      <c r="AV390" s="15" t="s">
        <v>231</v>
      </c>
      <c r="AW390" s="15" t="s">
        <v>33</v>
      </c>
      <c r="AX390" s="15" t="s">
        <v>79</v>
      </c>
      <c r="AY390" s="265" t="s">
        <v>338</v>
      </c>
    </row>
    <row r="391" s="12" customFormat="1" ht="20.88" customHeight="1">
      <c r="A391" s="12"/>
      <c r="B391" s="199"/>
      <c r="C391" s="200"/>
      <c r="D391" s="201" t="s">
        <v>71</v>
      </c>
      <c r="E391" s="213" t="s">
        <v>695</v>
      </c>
      <c r="F391" s="213" t="s">
        <v>696</v>
      </c>
      <c r="G391" s="200"/>
      <c r="H391" s="200"/>
      <c r="I391" s="203"/>
      <c r="J391" s="214">
        <f>BK391</f>
        <v>0</v>
      </c>
      <c r="K391" s="200"/>
      <c r="L391" s="205"/>
      <c r="M391" s="206"/>
      <c r="N391" s="207"/>
      <c r="O391" s="207"/>
      <c r="P391" s="208">
        <f>SUM(P392:P494)</f>
        <v>0</v>
      </c>
      <c r="Q391" s="207"/>
      <c r="R391" s="208">
        <f>SUM(R392:R494)</f>
        <v>74.986846770000014</v>
      </c>
      <c r="S391" s="207"/>
      <c r="T391" s="209">
        <f>SUM(T392:T494)</f>
        <v>0</v>
      </c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R391" s="210" t="s">
        <v>79</v>
      </c>
      <c r="AT391" s="211" t="s">
        <v>71</v>
      </c>
      <c r="AU391" s="211" t="s">
        <v>81</v>
      </c>
      <c r="AY391" s="210" t="s">
        <v>338</v>
      </c>
      <c r="BK391" s="212">
        <f>SUM(BK392:BK494)</f>
        <v>0</v>
      </c>
    </row>
    <row r="392" s="2" customFormat="1" ht="24.15" customHeight="1">
      <c r="A392" s="39"/>
      <c r="B392" s="40"/>
      <c r="C392" s="215" t="s">
        <v>686</v>
      </c>
      <c r="D392" s="215" t="s">
        <v>342</v>
      </c>
      <c r="E392" s="216" t="s">
        <v>698</v>
      </c>
      <c r="F392" s="217" t="s">
        <v>699</v>
      </c>
      <c r="G392" s="218" t="s">
        <v>572</v>
      </c>
      <c r="H392" s="219">
        <v>487.85300000000001</v>
      </c>
      <c r="I392" s="220"/>
      <c r="J392" s="221">
        <f>ROUND(I392*H392,2)</f>
        <v>0</v>
      </c>
      <c r="K392" s="217" t="s">
        <v>346</v>
      </c>
      <c r="L392" s="45"/>
      <c r="M392" s="222" t="s">
        <v>19</v>
      </c>
      <c r="N392" s="223" t="s">
        <v>43</v>
      </c>
      <c r="O392" s="85"/>
      <c r="P392" s="224">
        <f>O392*H392</f>
        <v>0</v>
      </c>
      <c r="Q392" s="224">
        <v>0</v>
      </c>
      <c r="R392" s="224">
        <f>Q392*H392</f>
        <v>0</v>
      </c>
      <c r="S392" s="224">
        <v>0</v>
      </c>
      <c r="T392" s="225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26" t="s">
        <v>231</v>
      </c>
      <c r="AT392" s="226" t="s">
        <v>342</v>
      </c>
      <c r="AU392" s="226" t="s">
        <v>241</v>
      </c>
      <c r="AY392" s="18" t="s">
        <v>338</v>
      </c>
      <c r="BE392" s="227">
        <f>IF(N392="základní",J392,0)</f>
        <v>0</v>
      </c>
      <c r="BF392" s="227">
        <f>IF(N392="snížená",J392,0)</f>
        <v>0</v>
      </c>
      <c r="BG392" s="227">
        <f>IF(N392="zákl. přenesená",J392,0)</f>
        <v>0</v>
      </c>
      <c r="BH392" s="227">
        <f>IF(N392="sníž. přenesená",J392,0)</f>
        <v>0</v>
      </c>
      <c r="BI392" s="227">
        <f>IF(N392="nulová",J392,0)</f>
        <v>0</v>
      </c>
      <c r="BJ392" s="18" t="s">
        <v>79</v>
      </c>
      <c r="BK392" s="227">
        <f>ROUND(I392*H392,2)</f>
        <v>0</v>
      </c>
      <c r="BL392" s="18" t="s">
        <v>231</v>
      </c>
      <c r="BM392" s="226" t="s">
        <v>1414</v>
      </c>
    </row>
    <row r="393" s="2" customFormat="1">
      <c r="A393" s="39"/>
      <c r="B393" s="40"/>
      <c r="C393" s="41"/>
      <c r="D393" s="228" t="s">
        <v>348</v>
      </c>
      <c r="E393" s="41"/>
      <c r="F393" s="229" t="s">
        <v>701</v>
      </c>
      <c r="G393" s="41"/>
      <c r="H393" s="41"/>
      <c r="I393" s="230"/>
      <c r="J393" s="41"/>
      <c r="K393" s="41"/>
      <c r="L393" s="45"/>
      <c r="M393" s="231"/>
      <c r="N393" s="232"/>
      <c r="O393" s="85"/>
      <c r="P393" s="85"/>
      <c r="Q393" s="85"/>
      <c r="R393" s="85"/>
      <c r="S393" s="85"/>
      <c r="T393" s="86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8" t="s">
        <v>348</v>
      </c>
      <c r="AU393" s="18" t="s">
        <v>241</v>
      </c>
    </row>
    <row r="394" s="14" customFormat="1">
      <c r="A394" s="14"/>
      <c r="B394" s="244"/>
      <c r="C394" s="245"/>
      <c r="D394" s="235" t="s">
        <v>350</v>
      </c>
      <c r="E394" s="246" t="s">
        <v>19</v>
      </c>
      <c r="F394" s="247" t="s">
        <v>294</v>
      </c>
      <c r="G394" s="245"/>
      <c r="H394" s="248">
        <v>487.85300000000001</v>
      </c>
      <c r="I394" s="249"/>
      <c r="J394" s="245"/>
      <c r="K394" s="245"/>
      <c r="L394" s="250"/>
      <c r="M394" s="251"/>
      <c r="N394" s="252"/>
      <c r="O394" s="252"/>
      <c r="P394" s="252"/>
      <c r="Q394" s="252"/>
      <c r="R394" s="252"/>
      <c r="S394" s="252"/>
      <c r="T394" s="253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4" t="s">
        <v>350</v>
      </c>
      <c r="AU394" s="254" t="s">
        <v>241</v>
      </c>
      <c r="AV394" s="14" t="s">
        <v>81</v>
      </c>
      <c r="AW394" s="14" t="s">
        <v>33</v>
      </c>
      <c r="AX394" s="14" t="s">
        <v>79</v>
      </c>
      <c r="AY394" s="254" t="s">
        <v>338</v>
      </c>
    </row>
    <row r="395" s="2" customFormat="1" ht="24.15" customHeight="1">
      <c r="A395" s="39"/>
      <c r="B395" s="40"/>
      <c r="C395" s="215" t="s">
        <v>691</v>
      </c>
      <c r="D395" s="215" t="s">
        <v>342</v>
      </c>
      <c r="E395" s="216" t="s">
        <v>703</v>
      </c>
      <c r="F395" s="217" t="s">
        <v>704</v>
      </c>
      <c r="G395" s="218" t="s">
        <v>586</v>
      </c>
      <c r="H395" s="219">
        <v>17</v>
      </c>
      <c r="I395" s="220"/>
      <c r="J395" s="221">
        <f>ROUND(I395*H395,2)</f>
        <v>0</v>
      </c>
      <c r="K395" s="217" t="s">
        <v>346</v>
      </c>
      <c r="L395" s="45"/>
      <c r="M395" s="222" t="s">
        <v>19</v>
      </c>
      <c r="N395" s="223" t="s">
        <v>43</v>
      </c>
      <c r="O395" s="85"/>
      <c r="P395" s="224">
        <f>O395*H395</f>
        <v>0</v>
      </c>
      <c r="Q395" s="224">
        <v>0.41948000000000002</v>
      </c>
      <c r="R395" s="224">
        <f>Q395*H395</f>
        <v>7.1311600000000004</v>
      </c>
      <c r="S395" s="224">
        <v>0</v>
      </c>
      <c r="T395" s="225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26" t="s">
        <v>231</v>
      </c>
      <c r="AT395" s="226" t="s">
        <v>342</v>
      </c>
      <c r="AU395" s="226" t="s">
        <v>241</v>
      </c>
      <c r="AY395" s="18" t="s">
        <v>338</v>
      </c>
      <c r="BE395" s="227">
        <f>IF(N395="základní",J395,0)</f>
        <v>0</v>
      </c>
      <c r="BF395" s="227">
        <f>IF(N395="snížená",J395,0)</f>
        <v>0</v>
      </c>
      <c r="BG395" s="227">
        <f>IF(N395="zákl. přenesená",J395,0)</f>
        <v>0</v>
      </c>
      <c r="BH395" s="227">
        <f>IF(N395="sníž. přenesená",J395,0)</f>
        <v>0</v>
      </c>
      <c r="BI395" s="227">
        <f>IF(N395="nulová",J395,0)</f>
        <v>0</v>
      </c>
      <c r="BJ395" s="18" t="s">
        <v>79</v>
      </c>
      <c r="BK395" s="227">
        <f>ROUND(I395*H395,2)</f>
        <v>0</v>
      </c>
      <c r="BL395" s="18" t="s">
        <v>231</v>
      </c>
      <c r="BM395" s="226" t="s">
        <v>1415</v>
      </c>
    </row>
    <row r="396" s="2" customFormat="1">
      <c r="A396" s="39"/>
      <c r="B396" s="40"/>
      <c r="C396" s="41"/>
      <c r="D396" s="228" t="s">
        <v>348</v>
      </c>
      <c r="E396" s="41"/>
      <c r="F396" s="229" t="s">
        <v>706</v>
      </c>
      <c r="G396" s="41"/>
      <c r="H396" s="41"/>
      <c r="I396" s="230"/>
      <c r="J396" s="41"/>
      <c r="K396" s="41"/>
      <c r="L396" s="45"/>
      <c r="M396" s="231"/>
      <c r="N396" s="232"/>
      <c r="O396" s="85"/>
      <c r="P396" s="85"/>
      <c r="Q396" s="85"/>
      <c r="R396" s="85"/>
      <c r="S396" s="85"/>
      <c r="T396" s="86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T396" s="18" t="s">
        <v>348</v>
      </c>
      <c r="AU396" s="18" t="s">
        <v>241</v>
      </c>
    </row>
    <row r="397" s="13" customFormat="1">
      <c r="A397" s="13"/>
      <c r="B397" s="233"/>
      <c r="C397" s="234"/>
      <c r="D397" s="235" t="s">
        <v>350</v>
      </c>
      <c r="E397" s="236" t="s">
        <v>19</v>
      </c>
      <c r="F397" s="237" t="s">
        <v>1243</v>
      </c>
      <c r="G397" s="234"/>
      <c r="H397" s="236" t="s">
        <v>19</v>
      </c>
      <c r="I397" s="238"/>
      <c r="J397" s="234"/>
      <c r="K397" s="234"/>
      <c r="L397" s="239"/>
      <c r="M397" s="240"/>
      <c r="N397" s="241"/>
      <c r="O397" s="241"/>
      <c r="P397" s="241"/>
      <c r="Q397" s="241"/>
      <c r="R397" s="241"/>
      <c r="S397" s="241"/>
      <c r="T397" s="242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43" t="s">
        <v>350</v>
      </c>
      <c r="AU397" s="243" t="s">
        <v>241</v>
      </c>
      <c r="AV397" s="13" t="s">
        <v>79</v>
      </c>
      <c r="AW397" s="13" t="s">
        <v>33</v>
      </c>
      <c r="AX397" s="13" t="s">
        <v>72</v>
      </c>
      <c r="AY397" s="243" t="s">
        <v>338</v>
      </c>
    </row>
    <row r="398" s="14" customFormat="1">
      <c r="A398" s="14"/>
      <c r="B398" s="244"/>
      <c r="C398" s="245"/>
      <c r="D398" s="235" t="s">
        <v>350</v>
      </c>
      <c r="E398" s="246" t="s">
        <v>1244</v>
      </c>
      <c r="F398" s="247" t="s">
        <v>72</v>
      </c>
      <c r="G398" s="245"/>
      <c r="H398" s="248">
        <v>0</v>
      </c>
      <c r="I398" s="249"/>
      <c r="J398" s="245"/>
      <c r="K398" s="245"/>
      <c r="L398" s="250"/>
      <c r="M398" s="251"/>
      <c r="N398" s="252"/>
      <c r="O398" s="252"/>
      <c r="P398" s="252"/>
      <c r="Q398" s="252"/>
      <c r="R398" s="252"/>
      <c r="S398" s="252"/>
      <c r="T398" s="253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4" t="s">
        <v>350</v>
      </c>
      <c r="AU398" s="254" t="s">
        <v>241</v>
      </c>
      <c r="AV398" s="14" t="s">
        <v>81</v>
      </c>
      <c r="AW398" s="14" t="s">
        <v>33</v>
      </c>
      <c r="AX398" s="14" t="s">
        <v>72</v>
      </c>
      <c r="AY398" s="254" t="s">
        <v>338</v>
      </c>
    </row>
    <row r="399" s="13" customFormat="1">
      <c r="A399" s="13"/>
      <c r="B399" s="233"/>
      <c r="C399" s="234"/>
      <c r="D399" s="235" t="s">
        <v>350</v>
      </c>
      <c r="E399" s="236" t="s">
        <v>19</v>
      </c>
      <c r="F399" s="237" t="s">
        <v>1245</v>
      </c>
      <c r="G399" s="234"/>
      <c r="H399" s="236" t="s">
        <v>19</v>
      </c>
      <c r="I399" s="238"/>
      <c r="J399" s="234"/>
      <c r="K399" s="234"/>
      <c r="L399" s="239"/>
      <c r="M399" s="240"/>
      <c r="N399" s="241"/>
      <c r="O399" s="241"/>
      <c r="P399" s="241"/>
      <c r="Q399" s="241"/>
      <c r="R399" s="241"/>
      <c r="S399" s="241"/>
      <c r="T399" s="242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43" t="s">
        <v>350</v>
      </c>
      <c r="AU399" s="243" t="s">
        <v>241</v>
      </c>
      <c r="AV399" s="13" t="s">
        <v>79</v>
      </c>
      <c r="AW399" s="13" t="s">
        <v>33</v>
      </c>
      <c r="AX399" s="13" t="s">
        <v>72</v>
      </c>
      <c r="AY399" s="243" t="s">
        <v>338</v>
      </c>
    </row>
    <row r="400" s="14" customFormat="1">
      <c r="A400" s="14"/>
      <c r="B400" s="244"/>
      <c r="C400" s="245"/>
      <c r="D400" s="235" t="s">
        <v>350</v>
      </c>
      <c r="E400" s="246" t="s">
        <v>1178</v>
      </c>
      <c r="F400" s="247" t="s">
        <v>72</v>
      </c>
      <c r="G400" s="245"/>
      <c r="H400" s="248">
        <v>0</v>
      </c>
      <c r="I400" s="249"/>
      <c r="J400" s="245"/>
      <c r="K400" s="245"/>
      <c r="L400" s="250"/>
      <c r="M400" s="251"/>
      <c r="N400" s="252"/>
      <c r="O400" s="252"/>
      <c r="P400" s="252"/>
      <c r="Q400" s="252"/>
      <c r="R400" s="252"/>
      <c r="S400" s="252"/>
      <c r="T400" s="253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4" t="s">
        <v>350</v>
      </c>
      <c r="AU400" s="254" t="s">
        <v>241</v>
      </c>
      <c r="AV400" s="14" t="s">
        <v>81</v>
      </c>
      <c r="AW400" s="14" t="s">
        <v>33</v>
      </c>
      <c r="AX400" s="14" t="s">
        <v>72</v>
      </c>
      <c r="AY400" s="254" t="s">
        <v>338</v>
      </c>
    </row>
    <row r="401" s="13" customFormat="1">
      <c r="A401" s="13"/>
      <c r="B401" s="233"/>
      <c r="C401" s="234"/>
      <c r="D401" s="235" t="s">
        <v>350</v>
      </c>
      <c r="E401" s="236" t="s">
        <v>19</v>
      </c>
      <c r="F401" s="237" t="s">
        <v>1246</v>
      </c>
      <c r="G401" s="234"/>
      <c r="H401" s="236" t="s">
        <v>19</v>
      </c>
      <c r="I401" s="238"/>
      <c r="J401" s="234"/>
      <c r="K401" s="234"/>
      <c r="L401" s="239"/>
      <c r="M401" s="240"/>
      <c r="N401" s="241"/>
      <c r="O401" s="241"/>
      <c r="P401" s="241"/>
      <c r="Q401" s="241"/>
      <c r="R401" s="241"/>
      <c r="S401" s="241"/>
      <c r="T401" s="242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43" t="s">
        <v>350</v>
      </c>
      <c r="AU401" s="243" t="s">
        <v>241</v>
      </c>
      <c r="AV401" s="13" t="s">
        <v>79</v>
      </c>
      <c r="AW401" s="13" t="s">
        <v>33</v>
      </c>
      <c r="AX401" s="13" t="s">
        <v>72</v>
      </c>
      <c r="AY401" s="243" t="s">
        <v>338</v>
      </c>
    </row>
    <row r="402" s="14" customFormat="1">
      <c r="A402" s="14"/>
      <c r="B402" s="244"/>
      <c r="C402" s="245"/>
      <c r="D402" s="235" t="s">
        <v>350</v>
      </c>
      <c r="E402" s="246" t="s">
        <v>1177</v>
      </c>
      <c r="F402" s="247" t="s">
        <v>72</v>
      </c>
      <c r="G402" s="245"/>
      <c r="H402" s="248">
        <v>0</v>
      </c>
      <c r="I402" s="249"/>
      <c r="J402" s="245"/>
      <c r="K402" s="245"/>
      <c r="L402" s="250"/>
      <c r="M402" s="251"/>
      <c r="N402" s="252"/>
      <c r="O402" s="252"/>
      <c r="P402" s="252"/>
      <c r="Q402" s="252"/>
      <c r="R402" s="252"/>
      <c r="S402" s="252"/>
      <c r="T402" s="253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4" t="s">
        <v>350</v>
      </c>
      <c r="AU402" s="254" t="s">
        <v>241</v>
      </c>
      <c r="AV402" s="14" t="s">
        <v>81</v>
      </c>
      <c r="AW402" s="14" t="s">
        <v>33</v>
      </c>
      <c r="AX402" s="14" t="s">
        <v>72</v>
      </c>
      <c r="AY402" s="254" t="s">
        <v>338</v>
      </c>
    </row>
    <row r="403" s="13" customFormat="1">
      <c r="A403" s="13"/>
      <c r="B403" s="233"/>
      <c r="C403" s="234"/>
      <c r="D403" s="235" t="s">
        <v>350</v>
      </c>
      <c r="E403" s="236" t="s">
        <v>19</v>
      </c>
      <c r="F403" s="237" t="s">
        <v>707</v>
      </c>
      <c r="G403" s="234"/>
      <c r="H403" s="236" t="s">
        <v>19</v>
      </c>
      <c r="I403" s="238"/>
      <c r="J403" s="234"/>
      <c r="K403" s="234"/>
      <c r="L403" s="239"/>
      <c r="M403" s="240"/>
      <c r="N403" s="241"/>
      <c r="O403" s="241"/>
      <c r="P403" s="241"/>
      <c r="Q403" s="241"/>
      <c r="R403" s="241"/>
      <c r="S403" s="241"/>
      <c r="T403" s="242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43" t="s">
        <v>350</v>
      </c>
      <c r="AU403" s="243" t="s">
        <v>241</v>
      </c>
      <c r="AV403" s="13" t="s">
        <v>79</v>
      </c>
      <c r="AW403" s="13" t="s">
        <v>33</v>
      </c>
      <c r="AX403" s="13" t="s">
        <v>72</v>
      </c>
      <c r="AY403" s="243" t="s">
        <v>338</v>
      </c>
    </row>
    <row r="404" s="14" customFormat="1">
      <c r="A404" s="14"/>
      <c r="B404" s="244"/>
      <c r="C404" s="245"/>
      <c r="D404" s="235" t="s">
        <v>350</v>
      </c>
      <c r="E404" s="246" t="s">
        <v>233</v>
      </c>
      <c r="F404" s="247" t="s">
        <v>236</v>
      </c>
      <c r="G404" s="245"/>
      <c r="H404" s="248">
        <v>6</v>
      </c>
      <c r="I404" s="249"/>
      <c r="J404" s="245"/>
      <c r="K404" s="245"/>
      <c r="L404" s="250"/>
      <c r="M404" s="251"/>
      <c r="N404" s="252"/>
      <c r="O404" s="252"/>
      <c r="P404" s="252"/>
      <c r="Q404" s="252"/>
      <c r="R404" s="252"/>
      <c r="S404" s="252"/>
      <c r="T404" s="253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4" t="s">
        <v>350</v>
      </c>
      <c r="AU404" s="254" t="s">
        <v>241</v>
      </c>
      <c r="AV404" s="14" t="s">
        <v>81</v>
      </c>
      <c r="AW404" s="14" t="s">
        <v>33</v>
      </c>
      <c r="AX404" s="14" t="s">
        <v>72</v>
      </c>
      <c r="AY404" s="254" t="s">
        <v>338</v>
      </c>
    </row>
    <row r="405" s="13" customFormat="1">
      <c r="A405" s="13"/>
      <c r="B405" s="233"/>
      <c r="C405" s="234"/>
      <c r="D405" s="235" t="s">
        <v>350</v>
      </c>
      <c r="E405" s="236" t="s">
        <v>19</v>
      </c>
      <c r="F405" s="237" t="s">
        <v>708</v>
      </c>
      <c r="G405" s="234"/>
      <c r="H405" s="236" t="s">
        <v>19</v>
      </c>
      <c r="I405" s="238"/>
      <c r="J405" s="234"/>
      <c r="K405" s="234"/>
      <c r="L405" s="239"/>
      <c r="M405" s="240"/>
      <c r="N405" s="241"/>
      <c r="O405" s="241"/>
      <c r="P405" s="241"/>
      <c r="Q405" s="241"/>
      <c r="R405" s="241"/>
      <c r="S405" s="241"/>
      <c r="T405" s="242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43" t="s">
        <v>350</v>
      </c>
      <c r="AU405" s="243" t="s">
        <v>241</v>
      </c>
      <c r="AV405" s="13" t="s">
        <v>79</v>
      </c>
      <c r="AW405" s="13" t="s">
        <v>33</v>
      </c>
      <c r="AX405" s="13" t="s">
        <v>72</v>
      </c>
      <c r="AY405" s="243" t="s">
        <v>338</v>
      </c>
    </row>
    <row r="406" s="14" customFormat="1">
      <c r="A406" s="14"/>
      <c r="B406" s="244"/>
      <c r="C406" s="245"/>
      <c r="D406" s="235" t="s">
        <v>350</v>
      </c>
      <c r="E406" s="246" t="s">
        <v>235</v>
      </c>
      <c r="F406" s="247" t="s">
        <v>79</v>
      </c>
      <c r="G406" s="245"/>
      <c r="H406" s="248">
        <v>1</v>
      </c>
      <c r="I406" s="249"/>
      <c r="J406" s="245"/>
      <c r="K406" s="245"/>
      <c r="L406" s="250"/>
      <c r="M406" s="251"/>
      <c r="N406" s="252"/>
      <c r="O406" s="252"/>
      <c r="P406" s="252"/>
      <c r="Q406" s="252"/>
      <c r="R406" s="252"/>
      <c r="S406" s="252"/>
      <c r="T406" s="253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54" t="s">
        <v>350</v>
      </c>
      <c r="AU406" s="254" t="s">
        <v>241</v>
      </c>
      <c r="AV406" s="14" t="s">
        <v>81</v>
      </c>
      <c r="AW406" s="14" t="s">
        <v>33</v>
      </c>
      <c r="AX406" s="14" t="s">
        <v>72</v>
      </c>
      <c r="AY406" s="254" t="s">
        <v>338</v>
      </c>
    </row>
    <row r="407" s="13" customFormat="1">
      <c r="A407" s="13"/>
      <c r="B407" s="233"/>
      <c r="C407" s="234"/>
      <c r="D407" s="235" t="s">
        <v>350</v>
      </c>
      <c r="E407" s="236" t="s">
        <v>19</v>
      </c>
      <c r="F407" s="237" t="s">
        <v>709</v>
      </c>
      <c r="G407" s="234"/>
      <c r="H407" s="236" t="s">
        <v>19</v>
      </c>
      <c r="I407" s="238"/>
      <c r="J407" s="234"/>
      <c r="K407" s="234"/>
      <c r="L407" s="239"/>
      <c r="M407" s="240"/>
      <c r="N407" s="241"/>
      <c r="O407" s="241"/>
      <c r="P407" s="241"/>
      <c r="Q407" s="241"/>
      <c r="R407" s="241"/>
      <c r="S407" s="241"/>
      <c r="T407" s="242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43" t="s">
        <v>350</v>
      </c>
      <c r="AU407" s="243" t="s">
        <v>241</v>
      </c>
      <c r="AV407" s="13" t="s">
        <v>79</v>
      </c>
      <c r="AW407" s="13" t="s">
        <v>33</v>
      </c>
      <c r="AX407" s="13" t="s">
        <v>72</v>
      </c>
      <c r="AY407" s="243" t="s">
        <v>338</v>
      </c>
    </row>
    <row r="408" s="14" customFormat="1">
      <c r="A408" s="14"/>
      <c r="B408" s="244"/>
      <c r="C408" s="245"/>
      <c r="D408" s="235" t="s">
        <v>350</v>
      </c>
      <c r="E408" s="246" t="s">
        <v>238</v>
      </c>
      <c r="F408" s="247" t="s">
        <v>72</v>
      </c>
      <c r="G408" s="245"/>
      <c r="H408" s="248">
        <v>0</v>
      </c>
      <c r="I408" s="249"/>
      <c r="J408" s="245"/>
      <c r="K408" s="245"/>
      <c r="L408" s="250"/>
      <c r="M408" s="251"/>
      <c r="N408" s="252"/>
      <c r="O408" s="252"/>
      <c r="P408" s="252"/>
      <c r="Q408" s="252"/>
      <c r="R408" s="252"/>
      <c r="S408" s="252"/>
      <c r="T408" s="253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4" t="s">
        <v>350</v>
      </c>
      <c r="AU408" s="254" t="s">
        <v>241</v>
      </c>
      <c r="AV408" s="14" t="s">
        <v>81</v>
      </c>
      <c r="AW408" s="14" t="s">
        <v>33</v>
      </c>
      <c r="AX408" s="14" t="s">
        <v>72</v>
      </c>
      <c r="AY408" s="254" t="s">
        <v>338</v>
      </c>
    </row>
    <row r="409" s="13" customFormat="1">
      <c r="A409" s="13"/>
      <c r="B409" s="233"/>
      <c r="C409" s="234"/>
      <c r="D409" s="235" t="s">
        <v>350</v>
      </c>
      <c r="E409" s="236" t="s">
        <v>19</v>
      </c>
      <c r="F409" s="237" t="s">
        <v>710</v>
      </c>
      <c r="G409" s="234"/>
      <c r="H409" s="236" t="s">
        <v>19</v>
      </c>
      <c r="I409" s="238"/>
      <c r="J409" s="234"/>
      <c r="K409" s="234"/>
      <c r="L409" s="239"/>
      <c r="M409" s="240"/>
      <c r="N409" s="241"/>
      <c r="O409" s="241"/>
      <c r="P409" s="241"/>
      <c r="Q409" s="241"/>
      <c r="R409" s="241"/>
      <c r="S409" s="241"/>
      <c r="T409" s="242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43" t="s">
        <v>350</v>
      </c>
      <c r="AU409" s="243" t="s">
        <v>241</v>
      </c>
      <c r="AV409" s="13" t="s">
        <v>79</v>
      </c>
      <c r="AW409" s="13" t="s">
        <v>33</v>
      </c>
      <c r="AX409" s="13" t="s">
        <v>72</v>
      </c>
      <c r="AY409" s="243" t="s">
        <v>338</v>
      </c>
    </row>
    <row r="410" s="14" customFormat="1">
      <c r="A410" s="14"/>
      <c r="B410" s="244"/>
      <c r="C410" s="245"/>
      <c r="D410" s="235" t="s">
        <v>350</v>
      </c>
      <c r="E410" s="246" t="s">
        <v>240</v>
      </c>
      <c r="F410" s="247" t="s">
        <v>81</v>
      </c>
      <c r="G410" s="245"/>
      <c r="H410" s="248">
        <v>2</v>
      </c>
      <c r="I410" s="249"/>
      <c r="J410" s="245"/>
      <c r="K410" s="245"/>
      <c r="L410" s="250"/>
      <c r="M410" s="251"/>
      <c r="N410" s="252"/>
      <c r="O410" s="252"/>
      <c r="P410" s="252"/>
      <c r="Q410" s="252"/>
      <c r="R410" s="252"/>
      <c r="S410" s="252"/>
      <c r="T410" s="253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54" t="s">
        <v>350</v>
      </c>
      <c r="AU410" s="254" t="s">
        <v>241</v>
      </c>
      <c r="AV410" s="14" t="s">
        <v>81</v>
      </c>
      <c r="AW410" s="14" t="s">
        <v>33</v>
      </c>
      <c r="AX410" s="14" t="s">
        <v>72</v>
      </c>
      <c r="AY410" s="254" t="s">
        <v>338</v>
      </c>
    </row>
    <row r="411" s="13" customFormat="1">
      <c r="A411" s="13"/>
      <c r="B411" s="233"/>
      <c r="C411" s="234"/>
      <c r="D411" s="235" t="s">
        <v>350</v>
      </c>
      <c r="E411" s="236" t="s">
        <v>19</v>
      </c>
      <c r="F411" s="237" t="s">
        <v>711</v>
      </c>
      <c r="G411" s="234"/>
      <c r="H411" s="236" t="s">
        <v>19</v>
      </c>
      <c r="I411" s="238"/>
      <c r="J411" s="234"/>
      <c r="K411" s="234"/>
      <c r="L411" s="239"/>
      <c r="M411" s="240"/>
      <c r="N411" s="241"/>
      <c r="O411" s="241"/>
      <c r="P411" s="241"/>
      <c r="Q411" s="241"/>
      <c r="R411" s="241"/>
      <c r="S411" s="241"/>
      <c r="T411" s="242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43" t="s">
        <v>350</v>
      </c>
      <c r="AU411" s="243" t="s">
        <v>241</v>
      </c>
      <c r="AV411" s="13" t="s">
        <v>79</v>
      </c>
      <c r="AW411" s="13" t="s">
        <v>33</v>
      </c>
      <c r="AX411" s="13" t="s">
        <v>72</v>
      </c>
      <c r="AY411" s="243" t="s">
        <v>338</v>
      </c>
    </row>
    <row r="412" s="14" customFormat="1">
      <c r="A412" s="14"/>
      <c r="B412" s="244"/>
      <c r="C412" s="245"/>
      <c r="D412" s="235" t="s">
        <v>350</v>
      </c>
      <c r="E412" s="246" t="s">
        <v>230</v>
      </c>
      <c r="F412" s="247" t="s">
        <v>241</v>
      </c>
      <c r="G412" s="245"/>
      <c r="H412" s="248">
        <v>3</v>
      </c>
      <c r="I412" s="249"/>
      <c r="J412" s="245"/>
      <c r="K412" s="245"/>
      <c r="L412" s="250"/>
      <c r="M412" s="251"/>
      <c r="N412" s="252"/>
      <c r="O412" s="252"/>
      <c r="P412" s="252"/>
      <c r="Q412" s="252"/>
      <c r="R412" s="252"/>
      <c r="S412" s="252"/>
      <c r="T412" s="253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4" t="s">
        <v>350</v>
      </c>
      <c r="AU412" s="254" t="s">
        <v>241</v>
      </c>
      <c r="AV412" s="14" t="s">
        <v>81</v>
      </c>
      <c r="AW412" s="14" t="s">
        <v>33</v>
      </c>
      <c r="AX412" s="14" t="s">
        <v>72</v>
      </c>
      <c r="AY412" s="254" t="s">
        <v>338</v>
      </c>
    </row>
    <row r="413" s="13" customFormat="1">
      <c r="A413" s="13"/>
      <c r="B413" s="233"/>
      <c r="C413" s="234"/>
      <c r="D413" s="235" t="s">
        <v>350</v>
      </c>
      <c r="E413" s="236" t="s">
        <v>19</v>
      </c>
      <c r="F413" s="237" t="s">
        <v>712</v>
      </c>
      <c r="G413" s="234"/>
      <c r="H413" s="236" t="s">
        <v>19</v>
      </c>
      <c r="I413" s="238"/>
      <c r="J413" s="234"/>
      <c r="K413" s="234"/>
      <c r="L413" s="239"/>
      <c r="M413" s="240"/>
      <c r="N413" s="241"/>
      <c r="O413" s="241"/>
      <c r="P413" s="241"/>
      <c r="Q413" s="241"/>
      <c r="R413" s="241"/>
      <c r="S413" s="241"/>
      <c r="T413" s="242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43" t="s">
        <v>350</v>
      </c>
      <c r="AU413" s="243" t="s">
        <v>241</v>
      </c>
      <c r="AV413" s="13" t="s">
        <v>79</v>
      </c>
      <c r="AW413" s="13" t="s">
        <v>33</v>
      </c>
      <c r="AX413" s="13" t="s">
        <v>72</v>
      </c>
      <c r="AY413" s="243" t="s">
        <v>338</v>
      </c>
    </row>
    <row r="414" s="14" customFormat="1">
      <c r="A414" s="14"/>
      <c r="B414" s="244"/>
      <c r="C414" s="245"/>
      <c r="D414" s="235" t="s">
        <v>350</v>
      </c>
      <c r="E414" s="246" t="s">
        <v>242</v>
      </c>
      <c r="F414" s="247" t="s">
        <v>79</v>
      </c>
      <c r="G414" s="245"/>
      <c r="H414" s="248">
        <v>1</v>
      </c>
      <c r="I414" s="249"/>
      <c r="J414" s="245"/>
      <c r="K414" s="245"/>
      <c r="L414" s="250"/>
      <c r="M414" s="251"/>
      <c r="N414" s="252"/>
      <c r="O414" s="252"/>
      <c r="P414" s="252"/>
      <c r="Q414" s="252"/>
      <c r="R414" s="252"/>
      <c r="S414" s="252"/>
      <c r="T414" s="253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54" t="s">
        <v>350</v>
      </c>
      <c r="AU414" s="254" t="s">
        <v>241</v>
      </c>
      <c r="AV414" s="14" t="s">
        <v>81</v>
      </c>
      <c r="AW414" s="14" t="s">
        <v>33</v>
      </c>
      <c r="AX414" s="14" t="s">
        <v>72</v>
      </c>
      <c r="AY414" s="254" t="s">
        <v>338</v>
      </c>
    </row>
    <row r="415" s="13" customFormat="1">
      <c r="A415" s="13"/>
      <c r="B415" s="233"/>
      <c r="C415" s="234"/>
      <c r="D415" s="235" t="s">
        <v>350</v>
      </c>
      <c r="E415" s="236" t="s">
        <v>19</v>
      </c>
      <c r="F415" s="237" t="s">
        <v>713</v>
      </c>
      <c r="G415" s="234"/>
      <c r="H415" s="236" t="s">
        <v>19</v>
      </c>
      <c r="I415" s="238"/>
      <c r="J415" s="234"/>
      <c r="K415" s="234"/>
      <c r="L415" s="239"/>
      <c r="M415" s="240"/>
      <c r="N415" s="241"/>
      <c r="O415" s="241"/>
      <c r="P415" s="241"/>
      <c r="Q415" s="241"/>
      <c r="R415" s="241"/>
      <c r="S415" s="241"/>
      <c r="T415" s="242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43" t="s">
        <v>350</v>
      </c>
      <c r="AU415" s="243" t="s">
        <v>241</v>
      </c>
      <c r="AV415" s="13" t="s">
        <v>79</v>
      </c>
      <c r="AW415" s="13" t="s">
        <v>33</v>
      </c>
      <c r="AX415" s="13" t="s">
        <v>72</v>
      </c>
      <c r="AY415" s="243" t="s">
        <v>338</v>
      </c>
    </row>
    <row r="416" s="14" customFormat="1">
      <c r="A416" s="14"/>
      <c r="B416" s="244"/>
      <c r="C416" s="245"/>
      <c r="D416" s="235" t="s">
        <v>350</v>
      </c>
      <c r="E416" s="246" t="s">
        <v>243</v>
      </c>
      <c r="F416" s="247" t="s">
        <v>72</v>
      </c>
      <c r="G416" s="245"/>
      <c r="H416" s="248">
        <v>0</v>
      </c>
      <c r="I416" s="249"/>
      <c r="J416" s="245"/>
      <c r="K416" s="245"/>
      <c r="L416" s="250"/>
      <c r="M416" s="251"/>
      <c r="N416" s="252"/>
      <c r="O416" s="252"/>
      <c r="P416" s="252"/>
      <c r="Q416" s="252"/>
      <c r="R416" s="252"/>
      <c r="S416" s="252"/>
      <c r="T416" s="253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54" t="s">
        <v>350</v>
      </c>
      <c r="AU416" s="254" t="s">
        <v>241</v>
      </c>
      <c r="AV416" s="14" t="s">
        <v>81</v>
      </c>
      <c r="AW416" s="14" t="s">
        <v>33</v>
      </c>
      <c r="AX416" s="14" t="s">
        <v>72</v>
      </c>
      <c r="AY416" s="254" t="s">
        <v>338</v>
      </c>
    </row>
    <row r="417" s="13" customFormat="1">
      <c r="A417" s="13"/>
      <c r="B417" s="233"/>
      <c r="C417" s="234"/>
      <c r="D417" s="235" t="s">
        <v>350</v>
      </c>
      <c r="E417" s="236" t="s">
        <v>19</v>
      </c>
      <c r="F417" s="237" t="s">
        <v>714</v>
      </c>
      <c r="G417" s="234"/>
      <c r="H417" s="236" t="s">
        <v>19</v>
      </c>
      <c r="I417" s="238"/>
      <c r="J417" s="234"/>
      <c r="K417" s="234"/>
      <c r="L417" s="239"/>
      <c r="M417" s="240"/>
      <c r="N417" s="241"/>
      <c r="O417" s="241"/>
      <c r="P417" s="241"/>
      <c r="Q417" s="241"/>
      <c r="R417" s="241"/>
      <c r="S417" s="241"/>
      <c r="T417" s="242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43" t="s">
        <v>350</v>
      </c>
      <c r="AU417" s="243" t="s">
        <v>241</v>
      </c>
      <c r="AV417" s="13" t="s">
        <v>79</v>
      </c>
      <c r="AW417" s="13" t="s">
        <v>33</v>
      </c>
      <c r="AX417" s="13" t="s">
        <v>72</v>
      </c>
      <c r="AY417" s="243" t="s">
        <v>338</v>
      </c>
    </row>
    <row r="418" s="14" customFormat="1">
      <c r="A418" s="14"/>
      <c r="B418" s="244"/>
      <c r="C418" s="245"/>
      <c r="D418" s="235" t="s">
        <v>350</v>
      </c>
      <c r="E418" s="246" t="s">
        <v>244</v>
      </c>
      <c r="F418" s="247" t="s">
        <v>241</v>
      </c>
      <c r="G418" s="245"/>
      <c r="H418" s="248">
        <v>3</v>
      </c>
      <c r="I418" s="249"/>
      <c r="J418" s="245"/>
      <c r="K418" s="245"/>
      <c r="L418" s="250"/>
      <c r="M418" s="251"/>
      <c r="N418" s="252"/>
      <c r="O418" s="252"/>
      <c r="P418" s="252"/>
      <c r="Q418" s="252"/>
      <c r="R418" s="252"/>
      <c r="S418" s="252"/>
      <c r="T418" s="253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4" t="s">
        <v>350</v>
      </c>
      <c r="AU418" s="254" t="s">
        <v>241</v>
      </c>
      <c r="AV418" s="14" t="s">
        <v>81</v>
      </c>
      <c r="AW418" s="14" t="s">
        <v>33</v>
      </c>
      <c r="AX418" s="14" t="s">
        <v>72</v>
      </c>
      <c r="AY418" s="254" t="s">
        <v>338</v>
      </c>
    </row>
    <row r="419" s="13" customFormat="1">
      <c r="A419" s="13"/>
      <c r="B419" s="233"/>
      <c r="C419" s="234"/>
      <c r="D419" s="235" t="s">
        <v>350</v>
      </c>
      <c r="E419" s="236" t="s">
        <v>19</v>
      </c>
      <c r="F419" s="237" t="s">
        <v>1416</v>
      </c>
      <c r="G419" s="234"/>
      <c r="H419" s="236" t="s">
        <v>19</v>
      </c>
      <c r="I419" s="238"/>
      <c r="J419" s="234"/>
      <c r="K419" s="234"/>
      <c r="L419" s="239"/>
      <c r="M419" s="240"/>
      <c r="N419" s="241"/>
      <c r="O419" s="241"/>
      <c r="P419" s="241"/>
      <c r="Q419" s="241"/>
      <c r="R419" s="241"/>
      <c r="S419" s="241"/>
      <c r="T419" s="24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43" t="s">
        <v>350</v>
      </c>
      <c r="AU419" s="243" t="s">
        <v>241</v>
      </c>
      <c r="AV419" s="13" t="s">
        <v>79</v>
      </c>
      <c r="AW419" s="13" t="s">
        <v>33</v>
      </c>
      <c r="AX419" s="13" t="s">
        <v>72</v>
      </c>
      <c r="AY419" s="243" t="s">
        <v>338</v>
      </c>
    </row>
    <row r="420" s="14" customFormat="1">
      <c r="A420" s="14"/>
      <c r="B420" s="244"/>
      <c r="C420" s="245"/>
      <c r="D420" s="235" t="s">
        <v>350</v>
      </c>
      <c r="E420" s="246" t="s">
        <v>1315</v>
      </c>
      <c r="F420" s="247" t="s">
        <v>79</v>
      </c>
      <c r="G420" s="245"/>
      <c r="H420" s="248">
        <v>1</v>
      </c>
      <c r="I420" s="249"/>
      <c r="J420" s="245"/>
      <c r="K420" s="245"/>
      <c r="L420" s="250"/>
      <c r="M420" s="251"/>
      <c r="N420" s="252"/>
      <c r="O420" s="252"/>
      <c r="P420" s="252"/>
      <c r="Q420" s="252"/>
      <c r="R420" s="252"/>
      <c r="S420" s="252"/>
      <c r="T420" s="253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4" t="s">
        <v>350</v>
      </c>
      <c r="AU420" s="254" t="s">
        <v>241</v>
      </c>
      <c r="AV420" s="14" t="s">
        <v>81</v>
      </c>
      <c r="AW420" s="14" t="s">
        <v>33</v>
      </c>
      <c r="AX420" s="14" t="s">
        <v>72</v>
      </c>
      <c r="AY420" s="254" t="s">
        <v>338</v>
      </c>
    </row>
    <row r="421" s="15" customFormat="1">
      <c r="A421" s="15"/>
      <c r="B421" s="255"/>
      <c r="C421" s="256"/>
      <c r="D421" s="235" t="s">
        <v>350</v>
      </c>
      <c r="E421" s="257" t="s">
        <v>245</v>
      </c>
      <c r="F421" s="258" t="s">
        <v>363</v>
      </c>
      <c r="G421" s="256"/>
      <c r="H421" s="259">
        <v>17</v>
      </c>
      <c r="I421" s="260"/>
      <c r="J421" s="256"/>
      <c r="K421" s="256"/>
      <c r="L421" s="261"/>
      <c r="M421" s="262"/>
      <c r="N421" s="263"/>
      <c r="O421" s="263"/>
      <c r="P421" s="263"/>
      <c r="Q421" s="263"/>
      <c r="R421" s="263"/>
      <c r="S421" s="263"/>
      <c r="T421" s="264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T421" s="265" t="s">
        <v>350</v>
      </c>
      <c r="AU421" s="265" t="s">
        <v>241</v>
      </c>
      <c r="AV421" s="15" t="s">
        <v>231</v>
      </c>
      <c r="AW421" s="15" t="s">
        <v>33</v>
      </c>
      <c r="AX421" s="15" t="s">
        <v>79</v>
      </c>
      <c r="AY421" s="265" t="s">
        <v>338</v>
      </c>
    </row>
    <row r="422" s="2" customFormat="1" ht="24.15" customHeight="1">
      <c r="A422" s="39"/>
      <c r="B422" s="40"/>
      <c r="C422" s="267" t="s">
        <v>697</v>
      </c>
      <c r="D422" s="267" t="s">
        <v>486</v>
      </c>
      <c r="E422" s="268" t="s">
        <v>716</v>
      </c>
      <c r="F422" s="269" t="s">
        <v>717</v>
      </c>
      <c r="G422" s="270" t="s">
        <v>586</v>
      </c>
      <c r="H422" s="271">
        <v>17</v>
      </c>
      <c r="I422" s="272"/>
      <c r="J422" s="273">
        <f>ROUND(I422*H422,2)</f>
        <v>0</v>
      </c>
      <c r="K422" s="269" t="s">
        <v>346</v>
      </c>
      <c r="L422" s="274"/>
      <c r="M422" s="275" t="s">
        <v>19</v>
      </c>
      <c r="N422" s="276" t="s">
        <v>43</v>
      </c>
      <c r="O422" s="85"/>
      <c r="P422" s="224">
        <f>O422*H422</f>
        <v>0</v>
      </c>
      <c r="Q422" s="224">
        <v>0.002</v>
      </c>
      <c r="R422" s="224">
        <f>Q422*H422</f>
        <v>0.034000000000000002</v>
      </c>
      <c r="S422" s="224">
        <v>0</v>
      </c>
      <c r="T422" s="225">
        <f>S422*H422</f>
        <v>0</v>
      </c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R422" s="226" t="s">
        <v>405</v>
      </c>
      <c r="AT422" s="226" t="s">
        <v>486</v>
      </c>
      <c r="AU422" s="226" t="s">
        <v>241</v>
      </c>
      <c r="AY422" s="18" t="s">
        <v>338</v>
      </c>
      <c r="BE422" s="227">
        <f>IF(N422="základní",J422,0)</f>
        <v>0</v>
      </c>
      <c r="BF422" s="227">
        <f>IF(N422="snížená",J422,0)</f>
        <v>0</v>
      </c>
      <c r="BG422" s="227">
        <f>IF(N422="zákl. přenesená",J422,0)</f>
        <v>0</v>
      </c>
      <c r="BH422" s="227">
        <f>IF(N422="sníž. přenesená",J422,0)</f>
        <v>0</v>
      </c>
      <c r="BI422" s="227">
        <f>IF(N422="nulová",J422,0)</f>
        <v>0</v>
      </c>
      <c r="BJ422" s="18" t="s">
        <v>79</v>
      </c>
      <c r="BK422" s="227">
        <f>ROUND(I422*H422,2)</f>
        <v>0</v>
      </c>
      <c r="BL422" s="18" t="s">
        <v>231</v>
      </c>
      <c r="BM422" s="226" t="s">
        <v>1417</v>
      </c>
    </row>
    <row r="423" s="14" customFormat="1">
      <c r="A423" s="14"/>
      <c r="B423" s="244"/>
      <c r="C423" s="245"/>
      <c r="D423" s="235" t="s">
        <v>350</v>
      </c>
      <c r="E423" s="246" t="s">
        <v>19</v>
      </c>
      <c r="F423" s="247" t="s">
        <v>245</v>
      </c>
      <c r="G423" s="245"/>
      <c r="H423" s="248">
        <v>17</v>
      </c>
      <c r="I423" s="249"/>
      <c r="J423" s="245"/>
      <c r="K423" s="245"/>
      <c r="L423" s="250"/>
      <c r="M423" s="251"/>
      <c r="N423" s="252"/>
      <c r="O423" s="252"/>
      <c r="P423" s="252"/>
      <c r="Q423" s="252"/>
      <c r="R423" s="252"/>
      <c r="S423" s="252"/>
      <c r="T423" s="253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4" t="s">
        <v>350</v>
      </c>
      <c r="AU423" s="254" t="s">
        <v>241</v>
      </c>
      <c r="AV423" s="14" t="s">
        <v>81</v>
      </c>
      <c r="AW423" s="14" t="s">
        <v>33</v>
      </c>
      <c r="AX423" s="14" t="s">
        <v>79</v>
      </c>
      <c r="AY423" s="254" t="s">
        <v>338</v>
      </c>
    </row>
    <row r="424" s="2" customFormat="1" ht="16.5" customHeight="1">
      <c r="A424" s="39"/>
      <c r="B424" s="40"/>
      <c r="C424" s="267" t="s">
        <v>702</v>
      </c>
      <c r="D424" s="267" t="s">
        <v>486</v>
      </c>
      <c r="E424" s="268" t="s">
        <v>720</v>
      </c>
      <c r="F424" s="269" t="s">
        <v>721</v>
      </c>
      <c r="G424" s="270" t="s">
        <v>586</v>
      </c>
      <c r="H424" s="271">
        <v>17</v>
      </c>
      <c r="I424" s="272"/>
      <c r="J424" s="273">
        <f>ROUND(I424*H424,2)</f>
        <v>0</v>
      </c>
      <c r="K424" s="269" t="s">
        <v>19</v>
      </c>
      <c r="L424" s="274"/>
      <c r="M424" s="275" t="s">
        <v>19</v>
      </c>
      <c r="N424" s="276" t="s">
        <v>43</v>
      </c>
      <c r="O424" s="85"/>
      <c r="P424" s="224">
        <f>O424*H424</f>
        <v>0</v>
      </c>
      <c r="Q424" s="224">
        <v>1.4099999999999999</v>
      </c>
      <c r="R424" s="224">
        <f>Q424*H424</f>
        <v>23.969999999999999</v>
      </c>
      <c r="S424" s="224">
        <v>0</v>
      </c>
      <c r="T424" s="225">
        <f>S424*H424</f>
        <v>0</v>
      </c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R424" s="226" t="s">
        <v>405</v>
      </c>
      <c r="AT424" s="226" t="s">
        <v>486</v>
      </c>
      <c r="AU424" s="226" t="s">
        <v>241</v>
      </c>
      <c r="AY424" s="18" t="s">
        <v>338</v>
      </c>
      <c r="BE424" s="227">
        <f>IF(N424="základní",J424,0)</f>
        <v>0</v>
      </c>
      <c r="BF424" s="227">
        <f>IF(N424="snížená",J424,0)</f>
        <v>0</v>
      </c>
      <c r="BG424" s="227">
        <f>IF(N424="zákl. přenesená",J424,0)</f>
        <v>0</v>
      </c>
      <c r="BH424" s="227">
        <f>IF(N424="sníž. přenesená",J424,0)</f>
        <v>0</v>
      </c>
      <c r="BI424" s="227">
        <f>IF(N424="nulová",J424,0)</f>
        <v>0</v>
      </c>
      <c r="BJ424" s="18" t="s">
        <v>79</v>
      </c>
      <c r="BK424" s="227">
        <f>ROUND(I424*H424,2)</f>
        <v>0</v>
      </c>
      <c r="BL424" s="18" t="s">
        <v>231</v>
      </c>
      <c r="BM424" s="226" t="s">
        <v>1418</v>
      </c>
    </row>
    <row r="425" s="14" customFormat="1">
      <c r="A425" s="14"/>
      <c r="B425" s="244"/>
      <c r="C425" s="245"/>
      <c r="D425" s="235" t="s">
        <v>350</v>
      </c>
      <c r="E425" s="246" t="s">
        <v>19</v>
      </c>
      <c r="F425" s="247" t="s">
        <v>245</v>
      </c>
      <c r="G425" s="245"/>
      <c r="H425" s="248">
        <v>17</v>
      </c>
      <c r="I425" s="249"/>
      <c r="J425" s="245"/>
      <c r="K425" s="245"/>
      <c r="L425" s="250"/>
      <c r="M425" s="251"/>
      <c r="N425" s="252"/>
      <c r="O425" s="252"/>
      <c r="P425" s="252"/>
      <c r="Q425" s="252"/>
      <c r="R425" s="252"/>
      <c r="S425" s="252"/>
      <c r="T425" s="253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54" t="s">
        <v>350</v>
      </c>
      <c r="AU425" s="254" t="s">
        <v>241</v>
      </c>
      <c r="AV425" s="14" t="s">
        <v>81</v>
      </c>
      <c r="AW425" s="14" t="s">
        <v>33</v>
      </c>
      <c r="AX425" s="14" t="s">
        <v>79</v>
      </c>
      <c r="AY425" s="254" t="s">
        <v>338</v>
      </c>
    </row>
    <row r="426" s="2" customFormat="1" ht="24.15" customHeight="1">
      <c r="A426" s="39"/>
      <c r="B426" s="40"/>
      <c r="C426" s="215" t="s">
        <v>715</v>
      </c>
      <c r="D426" s="215" t="s">
        <v>342</v>
      </c>
      <c r="E426" s="216" t="s">
        <v>724</v>
      </c>
      <c r="F426" s="217" t="s">
        <v>725</v>
      </c>
      <c r="G426" s="218" t="s">
        <v>586</v>
      </c>
      <c r="H426" s="219">
        <v>17</v>
      </c>
      <c r="I426" s="220"/>
      <c r="J426" s="221">
        <f>ROUND(I426*H426,2)</f>
        <v>0</v>
      </c>
      <c r="K426" s="217" t="s">
        <v>346</v>
      </c>
      <c r="L426" s="45"/>
      <c r="M426" s="222" t="s">
        <v>19</v>
      </c>
      <c r="N426" s="223" t="s">
        <v>43</v>
      </c>
      <c r="O426" s="85"/>
      <c r="P426" s="224">
        <f>O426*H426</f>
        <v>0</v>
      </c>
      <c r="Q426" s="224">
        <v>0.0098899999999999995</v>
      </c>
      <c r="R426" s="224">
        <f>Q426*H426</f>
        <v>0.16813</v>
      </c>
      <c r="S426" s="224">
        <v>0</v>
      </c>
      <c r="T426" s="225">
        <f>S426*H426</f>
        <v>0</v>
      </c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R426" s="226" t="s">
        <v>231</v>
      </c>
      <c r="AT426" s="226" t="s">
        <v>342</v>
      </c>
      <c r="AU426" s="226" t="s">
        <v>241</v>
      </c>
      <c r="AY426" s="18" t="s">
        <v>338</v>
      </c>
      <c r="BE426" s="227">
        <f>IF(N426="základní",J426,0)</f>
        <v>0</v>
      </c>
      <c r="BF426" s="227">
        <f>IF(N426="snížená",J426,0)</f>
        <v>0</v>
      </c>
      <c r="BG426" s="227">
        <f>IF(N426="zákl. přenesená",J426,0)</f>
        <v>0</v>
      </c>
      <c r="BH426" s="227">
        <f>IF(N426="sníž. přenesená",J426,0)</f>
        <v>0</v>
      </c>
      <c r="BI426" s="227">
        <f>IF(N426="nulová",J426,0)</f>
        <v>0</v>
      </c>
      <c r="BJ426" s="18" t="s">
        <v>79</v>
      </c>
      <c r="BK426" s="227">
        <f>ROUND(I426*H426,2)</f>
        <v>0</v>
      </c>
      <c r="BL426" s="18" t="s">
        <v>231</v>
      </c>
      <c r="BM426" s="226" t="s">
        <v>1419</v>
      </c>
    </row>
    <row r="427" s="2" customFormat="1">
      <c r="A427" s="39"/>
      <c r="B427" s="40"/>
      <c r="C427" s="41"/>
      <c r="D427" s="228" t="s">
        <v>348</v>
      </c>
      <c r="E427" s="41"/>
      <c r="F427" s="229" t="s">
        <v>727</v>
      </c>
      <c r="G427" s="41"/>
      <c r="H427" s="41"/>
      <c r="I427" s="230"/>
      <c r="J427" s="41"/>
      <c r="K427" s="41"/>
      <c r="L427" s="45"/>
      <c r="M427" s="231"/>
      <c r="N427" s="232"/>
      <c r="O427" s="85"/>
      <c r="P427" s="85"/>
      <c r="Q427" s="85"/>
      <c r="R427" s="85"/>
      <c r="S427" s="85"/>
      <c r="T427" s="86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T427" s="18" t="s">
        <v>348</v>
      </c>
      <c r="AU427" s="18" t="s">
        <v>241</v>
      </c>
    </row>
    <row r="428" s="14" customFormat="1">
      <c r="A428" s="14"/>
      <c r="B428" s="244"/>
      <c r="C428" s="245"/>
      <c r="D428" s="235" t="s">
        <v>350</v>
      </c>
      <c r="E428" s="246" t="s">
        <v>19</v>
      </c>
      <c r="F428" s="247" t="s">
        <v>1178</v>
      </c>
      <c r="G428" s="245"/>
      <c r="H428" s="248">
        <v>0</v>
      </c>
      <c r="I428" s="249"/>
      <c r="J428" s="245"/>
      <c r="K428" s="245"/>
      <c r="L428" s="250"/>
      <c r="M428" s="251"/>
      <c r="N428" s="252"/>
      <c r="O428" s="252"/>
      <c r="P428" s="252"/>
      <c r="Q428" s="252"/>
      <c r="R428" s="252"/>
      <c r="S428" s="252"/>
      <c r="T428" s="253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4" t="s">
        <v>350</v>
      </c>
      <c r="AU428" s="254" t="s">
        <v>241</v>
      </c>
      <c r="AV428" s="14" t="s">
        <v>81</v>
      </c>
      <c r="AW428" s="14" t="s">
        <v>33</v>
      </c>
      <c r="AX428" s="14" t="s">
        <v>72</v>
      </c>
      <c r="AY428" s="254" t="s">
        <v>338</v>
      </c>
    </row>
    <row r="429" s="14" customFormat="1">
      <c r="A429" s="14"/>
      <c r="B429" s="244"/>
      <c r="C429" s="245"/>
      <c r="D429" s="235" t="s">
        <v>350</v>
      </c>
      <c r="E429" s="246" t="s">
        <v>19</v>
      </c>
      <c r="F429" s="247" t="s">
        <v>1177</v>
      </c>
      <c r="G429" s="245"/>
      <c r="H429" s="248">
        <v>0</v>
      </c>
      <c r="I429" s="249"/>
      <c r="J429" s="245"/>
      <c r="K429" s="245"/>
      <c r="L429" s="250"/>
      <c r="M429" s="251"/>
      <c r="N429" s="252"/>
      <c r="O429" s="252"/>
      <c r="P429" s="252"/>
      <c r="Q429" s="252"/>
      <c r="R429" s="252"/>
      <c r="S429" s="252"/>
      <c r="T429" s="253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4" t="s">
        <v>350</v>
      </c>
      <c r="AU429" s="254" t="s">
        <v>241</v>
      </c>
      <c r="AV429" s="14" t="s">
        <v>81</v>
      </c>
      <c r="AW429" s="14" t="s">
        <v>33</v>
      </c>
      <c r="AX429" s="14" t="s">
        <v>72</v>
      </c>
      <c r="AY429" s="254" t="s">
        <v>338</v>
      </c>
    </row>
    <row r="430" s="14" customFormat="1">
      <c r="A430" s="14"/>
      <c r="B430" s="244"/>
      <c r="C430" s="245"/>
      <c r="D430" s="235" t="s">
        <v>350</v>
      </c>
      <c r="E430" s="246" t="s">
        <v>19</v>
      </c>
      <c r="F430" s="247" t="s">
        <v>233</v>
      </c>
      <c r="G430" s="245"/>
      <c r="H430" s="248">
        <v>6</v>
      </c>
      <c r="I430" s="249"/>
      <c r="J430" s="245"/>
      <c r="K430" s="245"/>
      <c r="L430" s="250"/>
      <c r="M430" s="251"/>
      <c r="N430" s="252"/>
      <c r="O430" s="252"/>
      <c r="P430" s="252"/>
      <c r="Q430" s="252"/>
      <c r="R430" s="252"/>
      <c r="S430" s="252"/>
      <c r="T430" s="253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4" t="s">
        <v>350</v>
      </c>
      <c r="AU430" s="254" t="s">
        <v>241</v>
      </c>
      <c r="AV430" s="14" t="s">
        <v>81</v>
      </c>
      <c r="AW430" s="14" t="s">
        <v>33</v>
      </c>
      <c r="AX430" s="14" t="s">
        <v>72</v>
      </c>
      <c r="AY430" s="254" t="s">
        <v>338</v>
      </c>
    </row>
    <row r="431" s="14" customFormat="1">
      <c r="A431" s="14"/>
      <c r="B431" s="244"/>
      <c r="C431" s="245"/>
      <c r="D431" s="235" t="s">
        <v>350</v>
      </c>
      <c r="E431" s="246" t="s">
        <v>19</v>
      </c>
      <c r="F431" s="247" t="s">
        <v>235</v>
      </c>
      <c r="G431" s="245"/>
      <c r="H431" s="248">
        <v>1</v>
      </c>
      <c r="I431" s="249"/>
      <c r="J431" s="245"/>
      <c r="K431" s="245"/>
      <c r="L431" s="250"/>
      <c r="M431" s="251"/>
      <c r="N431" s="252"/>
      <c r="O431" s="252"/>
      <c r="P431" s="252"/>
      <c r="Q431" s="252"/>
      <c r="R431" s="252"/>
      <c r="S431" s="252"/>
      <c r="T431" s="253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54" t="s">
        <v>350</v>
      </c>
      <c r="AU431" s="254" t="s">
        <v>241</v>
      </c>
      <c r="AV431" s="14" t="s">
        <v>81</v>
      </c>
      <c r="AW431" s="14" t="s">
        <v>33</v>
      </c>
      <c r="AX431" s="14" t="s">
        <v>72</v>
      </c>
      <c r="AY431" s="254" t="s">
        <v>338</v>
      </c>
    </row>
    <row r="432" s="14" customFormat="1">
      <c r="A432" s="14"/>
      <c r="B432" s="244"/>
      <c r="C432" s="245"/>
      <c r="D432" s="235" t="s">
        <v>350</v>
      </c>
      <c r="E432" s="246" t="s">
        <v>19</v>
      </c>
      <c r="F432" s="247" t="s">
        <v>238</v>
      </c>
      <c r="G432" s="245"/>
      <c r="H432" s="248">
        <v>0</v>
      </c>
      <c r="I432" s="249"/>
      <c r="J432" s="245"/>
      <c r="K432" s="245"/>
      <c r="L432" s="250"/>
      <c r="M432" s="251"/>
      <c r="N432" s="252"/>
      <c r="O432" s="252"/>
      <c r="P432" s="252"/>
      <c r="Q432" s="252"/>
      <c r="R432" s="252"/>
      <c r="S432" s="252"/>
      <c r="T432" s="253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54" t="s">
        <v>350</v>
      </c>
      <c r="AU432" s="254" t="s">
        <v>241</v>
      </c>
      <c r="AV432" s="14" t="s">
        <v>81</v>
      </c>
      <c r="AW432" s="14" t="s">
        <v>33</v>
      </c>
      <c r="AX432" s="14" t="s">
        <v>72</v>
      </c>
      <c r="AY432" s="254" t="s">
        <v>338</v>
      </c>
    </row>
    <row r="433" s="14" customFormat="1">
      <c r="A433" s="14"/>
      <c r="B433" s="244"/>
      <c r="C433" s="245"/>
      <c r="D433" s="235" t="s">
        <v>350</v>
      </c>
      <c r="E433" s="246" t="s">
        <v>19</v>
      </c>
      <c r="F433" s="247" t="s">
        <v>240</v>
      </c>
      <c r="G433" s="245"/>
      <c r="H433" s="248">
        <v>2</v>
      </c>
      <c r="I433" s="249"/>
      <c r="J433" s="245"/>
      <c r="K433" s="245"/>
      <c r="L433" s="250"/>
      <c r="M433" s="251"/>
      <c r="N433" s="252"/>
      <c r="O433" s="252"/>
      <c r="P433" s="252"/>
      <c r="Q433" s="252"/>
      <c r="R433" s="252"/>
      <c r="S433" s="252"/>
      <c r="T433" s="253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4" t="s">
        <v>350</v>
      </c>
      <c r="AU433" s="254" t="s">
        <v>241</v>
      </c>
      <c r="AV433" s="14" t="s">
        <v>81</v>
      </c>
      <c r="AW433" s="14" t="s">
        <v>33</v>
      </c>
      <c r="AX433" s="14" t="s">
        <v>72</v>
      </c>
      <c r="AY433" s="254" t="s">
        <v>338</v>
      </c>
    </row>
    <row r="434" s="14" customFormat="1">
      <c r="A434" s="14"/>
      <c r="B434" s="244"/>
      <c r="C434" s="245"/>
      <c r="D434" s="235" t="s">
        <v>350</v>
      </c>
      <c r="E434" s="246" t="s">
        <v>19</v>
      </c>
      <c r="F434" s="247" t="s">
        <v>230</v>
      </c>
      <c r="G434" s="245"/>
      <c r="H434" s="248">
        <v>3</v>
      </c>
      <c r="I434" s="249"/>
      <c r="J434" s="245"/>
      <c r="K434" s="245"/>
      <c r="L434" s="250"/>
      <c r="M434" s="251"/>
      <c r="N434" s="252"/>
      <c r="O434" s="252"/>
      <c r="P434" s="252"/>
      <c r="Q434" s="252"/>
      <c r="R434" s="252"/>
      <c r="S434" s="252"/>
      <c r="T434" s="253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4" t="s">
        <v>350</v>
      </c>
      <c r="AU434" s="254" t="s">
        <v>241</v>
      </c>
      <c r="AV434" s="14" t="s">
        <v>81</v>
      </c>
      <c r="AW434" s="14" t="s">
        <v>33</v>
      </c>
      <c r="AX434" s="14" t="s">
        <v>72</v>
      </c>
      <c r="AY434" s="254" t="s">
        <v>338</v>
      </c>
    </row>
    <row r="435" s="14" customFormat="1">
      <c r="A435" s="14"/>
      <c r="B435" s="244"/>
      <c r="C435" s="245"/>
      <c r="D435" s="235" t="s">
        <v>350</v>
      </c>
      <c r="E435" s="246" t="s">
        <v>19</v>
      </c>
      <c r="F435" s="247" t="s">
        <v>242</v>
      </c>
      <c r="G435" s="245"/>
      <c r="H435" s="248">
        <v>1</v>
      </c>
      <c r="I435" s="249"/>
      <c r="J435" s="245"/>
      <c r="K435" s="245"/>
      <c r="L435" s="250"/>
      <c r="M435" s="251"/>
      <c r="N435" s="252"/>
      <c r="O435" s="252"/>
      <c r="P435" s="252"/>
      <c r="Q435" s="252"/>
      <c r="R435" s="252"/>
      <c r="S435" s="252"/>
      <c r="T435" s="253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54" t="s">
        <v>350</v>
      </c>
      <c r="AU435" s="254" t="s">
        <v>241</v>
      </c>
      <c r="AV435" s="14" t="s">
        <v>81</v>
      </c>
      <c r="AW435" s="14" t="s">
        <v>33</v>
      </c>
      <c r="AX435" s="14" t="s">
        <v>72</v>
      </c>
      <c r="AY435" s="254" t="s">
        <v>338</v>
      </c>
    </row>
    <row r="436" s="14" customFormat="1">
      <c r="A436" s="14"/>
      <c r="B436" s="244"/>
      <c r="C436" s="245"/>
      <c r="D436" s="235" t="s">
        <v>350</v>
      </c>
      <c r="E436" s="246" t="s">
        <v>19</v>
      </c>
      <c r="F436" s="247" t="s">
        <v>243</v>
      </c>
      <c r="G436" s="245"/>
      <c r="H436" s="248">
        <v>0</v>
      </c>
      <c r="I436" s="249"/>
      <c r="J436" s="245"/>
      <c r="K436" s="245"/>
      <c r="L436" s="250"/>
      <c r="M436" s="251"/>
      <c r="N436" s="252"/>
      <c r="O436" s="252"/>
      <c r="P436" s="252"/>
      <c r="Q436" s="252"/>
      <c r="R436" s="252"/>
      <c r="S436" s="252"/>
      <c r="T436" s="253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54" t="s">
        <v>350</v>
      </c>
      <c r="AU436" s="254" t="s">
        <v>241</v>
      </c>
      <c r="AV436" s="14" t="s">
        <v>81</v>
      </c>
      <c r="AW436" s="14" t="s">
        <v>33</v>
      </c>
      <c r="AX436" s="14" t="s">
        <v>72</v>
      </c>
      <c r="AY436" s="254" t="s">
        <v>338</v>
      </c>
    </row>
    <row r="437" s="14" customFormat="1">
      <c r="A437" s="14"/>
      <c r="B437" s="244"/>
      <c r="C437" s="245"/>
      <c r="D437" s="235" t="s">
        <v>350</v>
      </c>
      <c r="E437" s="246" t="s">
        <v>19</v>
      </c>
      <c r="F437" s="247" t="s">
        <v>244</v>
      </c>
      <c r="G437" s="245"/>
      <c r="H437" s="248">
        <v>3</v>
      </c>
      <c r="I437" s="249"/>
      <c r="J437" s="245"/>
      <c r="K437" s="245"/>
      <c r="L437" s="250"/>
      <c r="M437" s="251"/>
      <c r="N437" s="252"/>
      <c r="O437" s="252"/>
      <c r="P437" s="252"/>
      <c r="Q437" s="252"/>
      <c r="R437" s="252"/>
      <c r="S437" s="252"/>
      <c r="T437" s="253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4" t="s">
        <v>350</v>
      </c>
      <c r="AU437" s="254" t="s">
        <v>241</v>
      </c>
      <c r="AV437" s="14" t="s">
        <v>81</v>
      </c>
      <c r="AW437" s="14" t="s">
        <v>33</v>
      </c>
      <c r="AX437" s="14" t="s">
        <v>72</v>
      </c>
      <c r="AY437" s="254" t="s">
        <v>338</v>
      </c>
    </row>
    <row r="438" s="14" customFormat="1">
      <c r="A438" s="14"/>
      <c r="B438" s="244"/>
      <c r="C438" s="245"/>
      <c r="D438" s="235" t="s">
        <v>350</v>
      </c>
      <c r="E438" s="246" t="s">
        <v>19</v>
      </c>
      <c r="F438" s="247" t="s">
        <v>1315</v>
      </c>
      <c r="G438" s="245"/>
      <c r="H438" s="248">
        <v>1</v>
      </c>
      <c r="I438" s="249"/>
      <c r="J438" s="245"/>
      <c r="K438" s="245"/>
      <c r="L438" s="250"/>
      <c r="M438" s="251"/>
      <c r="N438" s="252"/>
      <c r="O438" s="252"/>
      <c r="P438" s="252"/>
      <c r="Q438" s="252"/>
      <c r="R438" s="252"/>
      <c r="S438" s="252"/>
      <c r="T438" s="253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54" t="s">
        <v>350</v>
      </c>
      <c r="AU438" s="254" t="s">
        <v>241</v>
      </c>
      <c r="AV438" s="14" t="s">
        <v>81</v>
      </c>
      <c r="AW438" s="14" t="s">
        <v>33</v>
      </c>
      <c r="AX438" s="14" t="s">
        <v>72</v>
      </c>
      <c r="AY438" s="254" t="s">
        <v>338</v>
      </c>
    </row>
    <row r="439" s="15" customFormat="1">
      <c r="A439" s="15"/>
      <c r="B439" s="255"/>
      <c r="C439" s="256"/>
      <c r="D439" s="235" t="s">
        <v>350</v>
      </c>
      <c r="E439" s="257" t="s">
        <v>250</v>
      </c>
      <c r="F439" s="258" t="s">
        <v>363</v>
      </c>
      <c r="G439" s="256"/>
      <c r="H439" s="259">
        <v>17</v>
      </c>
      <c r="I439" s="260"/>
      <c r="J439" s="256"/>
      <c r="K439" s="256"/>
      <c r="L439" s="261"/>
      <c r="M439" s="262"/>
      <c r="N439" s="263"/>
      <c r="O439" s="263"/>
      <c r="P439" s="263"/>
      <c r="Q439" s="263"/>
      <c r="R439" s="263"/>
      <c r="S439" s="263"/>
      <c r="T439" s="264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T439" s="265" t="s">
        <v>350</v>
      </c>
      <c r="AU439" s="265" t="s">
        <v>241</v>
      </c>
      <c r="AV439" s="15" t="s">
        <v>231</v>
      </c>
      <c r="AW439" s="15" t="s">
        <v>33</v>
      </c>
      <c r="AX439" s="15" t="s">
        <v>79</v>
      </c>
      <c r="AY439" s="265" t="s">
        <v>338</v>
      </c>
    </row>
    <row r="440" s="2" customFormat="1" ht="24.15" customHeight="1">
      <c r="A440" s="39"/>
      <c r="B440" s="40"/>
      <c r="C440" s="267" t="s">
        <v>719</v>
      </c>
      <c r="D440" s="267" t="s">
        <v>486</v>
      </c>
      <c r="E440" s="268" t="s">
        <v>716</v>
      </c>
      <c r="F440" s="269" t="s">
        <v>717</v>
      </c>
      <c r="G440" s="270" t="s">
        <v>586</v>
      </c>
      <c r="H440" s="271">
        <v>17</v>
      </c>
      <c r="I440" s="272"/>
      <c r="J440" s="273">
        <f>ROUND(I440*H440,2)</f>
        <v>0</v>
      </c>
      <c r="K440" s="269" t="s">
        <v>346</v>
      </c>
      <c r="L440" s="274"/>
      <c r="M440" s="275" t="s">
        <v>19</v>
      </c>
      <c r="N440" s="276" t="s">
        <v>43</v>
      </c>
      <c r="O440" s="85"/>
      <c r="P440" s="224">
        <f>O440*H440</f>
        <v>0</v>
      </c>
      <c r="Q440" s="224">
        <v>0.002</v>
      </c>
      <c r="R440" s="224">
        <f>Q440*H440</f>
        <v>0.034000000000000002</v>
      </c>
      <c r="S440" s="224">
        <v>0</v>
      </c>
      <c r="T440" s="225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26" t="s">
        <v>405</v>
      </c>
      <c r="AT440" s="226" t="s">
        <v>486</v>
      </c>
      <c r="AU440" s="226" t="s">
        <v>241</v>
      </c>
      <c r="AY440" s="18" t="s">
        <v>338</v>
      </c>
      <c r="BE440" s="227">
        <f>IF(N440="základní",J440,0)</f>
        <v>0</v>
      </c>
      <c r="BF440" s="227">
        <f>IF(N440="snížená",J440,0)</f>
        <v>0</v>
      </c>
      <c r="BG440" s="227">
        <f>IF(N440="zákl. přenesená",J440,0)</f>
        <v>0</v>
      </c>
      <c r="BH440" s="227">
        <f>IF(N440="sníž. přenesená",J440,0)</f>
        <v>0</v>
      </c>
      <c r="BI440" s="227">
        <f>IF(N440="nulová",J440,0)</f>
        <v>0</v>
      </c>
      <c r="BJ440" s="18" t="s">
        <v>79</v>
      </c>
      <c r="BK440" s="227">
        <f>ROUND(I440*H440,2)</f>
        <v>0</v>
      </c>
      <c r="BL440" s="18" t="s">
        <v>231</v>
      </c>
      <c r="BM440" s="226" t="s">
        <v>1420</v>
      </c>
    </row>
    <row r="441" s="14" customFormat="1">
      <c r="A441" s="14"/>
      <c r="B441" s="244"/>
      <c r="C441" s="245"/>
      <c r="D441" s="235" t="s">
        <v>350</v>
      </c>
      <c r="E441" s="246" t="s">
        <v>19</v>
      </c>
      <c r="F441" s="247" t="s">
        <v>250</v>
      </c>
      <c r="G441" s="245"/>
      <c r="H441" s="248">
        <v>17</v>
      </c>
      <c r="I441" s="249"/>
      <c r="J441" s="245"/>
      <c r="K441" s="245"/>
      <c r="L441" s="250"/>
      <c r="M441" s="251"/>
      <c r="N441" s="252"/>
      <c r="O441" s="252"/>
      <c r="P441" s="252"/>
      <c r="Q441" s="252"/>
      <c r="R441" s="252"/>
      <c r="S441" s="252"/>
      <c r="T441" s="253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4" t="s">
        <v>350</v>
      </c>
      <c r="AU441" s="254" t="s">
        <v>241</v>
      </c>
      <c r="AV441" s="14" t="s">
        <v>81</v>
      </c>
      <c r="AW441" s="14" t="s">
        <v>33</v>
      </c>
      <c r="AX441" s="14" t="s">
        <v>79</v>
      </c>
      <c r="AY441" s="254" t="s">
        <v>338</v>
      </c>
    </row>
    <row r="442" s="2" customFormat="1" ht="16.5" customHeight="1">
      <c r="A442" s="39"/>
      <c r="B442" s="40"/>
      <c r="C442" s="267" t="s">
        <v>723</v>
      </c>
      <c r="D442" s="267" t="s">
        <v>486</v>
      </c>
      <c r="E442" s="268" t="s">
        <v>731</v>
      </c>
      <c r="F442" s="269" t="s">
        <v>732</v>
      </c>
      <c r="G442" s="270" t="s">
        <v>586</v>
      </c>
      <c r="H442" s="271">
        <v>17</v>
      </c>
      <c r="I442" s="272"/>
      <c r="J442" s="273">
        <f>ROUND(I442*H442,2)</f>
        <v>0</v>
      </c>
      <c r="K442" s="269" t="s">
        <v>346</v>
      </c>
      <c r="L442" s="274"/>
      <c r="M442" s="275" t="s">
        <v>19</v>
      </c>
      <c r="N442" s="276" t="s">
        <v>43</v>
      </c>
      <c r="O442" s="85"/>
      <c r="P442" s="224">
        <f>O442*H442</f>
        <v>0</v>
      </c>
      <c r="Q442" s="224">
        <v>0.26200000000000001</v>
      </c>
      <c r="R442" s="224">
        <f>Q442*H442</f>
        <v>4.4540000000000006</v>
      </c>
      <c r="S442" s="224">
        <v>0</v>
      </c>
      <c r="T442" s="225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26" t="s">
        <v>405</v>
      </c>
      <c r="AT442" s="226" t="s">
        <v>486</v>
      </c>
      <c r="AU442" s="226" t="s">
        <v>241</v>
      </c>
      <c r="AY442" s="18" t="s">
        <v>338</v>
      </c>
      <c r="BE442" s="227">
        <f>IF(N442="základní",J442,0)</f>
        <v>0</v>
      </c>
      <c r="BF442" s="227">
        <f>IF(N442="snížená",J442,0)</f>
        <v>0</v>
      </c>
      <c r="BG442" s="227">
        <f>IF(N442="zákl. přenesená",J442,0)</f>
        <v>0</v>
      </c>
      <c r="BH442" s="227">
        <f>IF(N442="sníž. přenesená",J442,0)</f>
        <v>0</v>
      </c>
      <c r="BI442" s="227">
        <f>IF(N442="nulová",J442,0)</f>
        <v>0</v>
      </c>
      <c r="BJ442" s="18" t="s">
        <v>79</v>
      </c>
      <c r="BK442" s="227">
        <f>ROUND(I442*H442,2)</f>
        <v>0</v>
      </c>
      <c r="BL442" s="18" t="s">
        <v>231</v>
      </c>
      <c r="BM442" s="226" t="s">
        <v>1421</v>
      </c>
    </row>
    <row r="443" s="14" customFormat="1">
      <c r="A443" s="14"/>
      <c r="B443" s="244"/>
      <c r="C443" s="245"/>
      <c r="D443" s="235" t="s">
        <v>350</v>
      </c>
      <c r="E443" s="246" t="s">
        <v>19</v>
      </c>
      <c r="F443" s="247" t="s">
        <v>250</v>
      </c>
      <c r="G443" s="245"/>
      <c r="H443" s="248">
        <v>17</v>
      </c>
      <c r="I443" s="249"/>
      <c r="J443" s="245"/>
      <c r="K443" s="245"/>
      <c r="L443" s="250"/>
      <c r="M443" s="251"/>
      <c r="N443" s="252"/>
      <c r="O443" s="252"/>
      <c r="P443" s="252"/>
      <c r="Q443" s="252"/>
      <c r="R443" s="252"/>
      <c r="S443" s="252"/>
      <c r="T443" s="253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54" t="s">
        <v>350</v>
      </c>
      <c r="AU443" s="254" t="s">
        <v>241</v>
      </c>
      <c r="AV443" s="14" t="s">
        <v>81</v>
      </c>
      <c r="AW443" s="14" t="s">
        <v>33</v>
      </c>
      <c r="AX443" s="14" t="s">
        <v>79</v>
      </c>
      <c r="AY443" s="254" t="s">
        <v>338</v>
      </c>
    </row>
    <row r="444" s="2" customFormat="1" ht="24.15" customHeight="1">
      <c r="A444" s="39"/>
      <c r="B444" s="40"/>
      <c r="C444" s="215" t="s">
        <v>728</v>
      </c>
      <c r="D444" s="215" t="s">
        <v>342</v>
      </c>
      <c r="E444" s="216" t="s">
        <v>735</v>
      </c>
      <c r="F444" s="217" t="s">
        <v>736</v>
      </c>
      <c r="G444" s="218" t="s">
        <v>586</v>
      </c>
      <c r="H444" s="219">
        <v>14</v>
      </c>
      <c r="I444" s="220"/>
      <c r="J444" s="221">
        <f>ROUND(I444*H444,2)</f>
        <v>0</v>
      </c>
      <c r="K444" s="217" t="s">
        <v>346</v>
      </c>
      <c r="L444" s="45"/>
      <c r="M444" s="222" t="s">
        <v>19</v>
      </c>
      <c r="N444" s="223" t="s">
        <v>43</v>
      </c>
      <c r="O444" s="85"/>
      <c r="P444" s="224">
        <f>O444*H444</f>
        <v>0</v>
      </c>
      <c r="Q444" s="224">
        <v>0.0098899999999999995</v>
      </c>
      <c r="R444" s="224">
        <f>Q444*H444</f>
        <v>0.13846</v>
      </c>
      <c r="S444" s="224">
        <v>0</v>
      </c>
      <c r="T444" s="225">
        <f>S444*H444</f>
        <v>0</v>
      </c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R444" s="226" t="s">
        <v>231</v>
      </c>
      <c r="AT444" s="226" t="s">
        <v>342</v>
      </c>
      <c r="AU444" s="226" t="s">
        <v>241</v>
      </c>
      <c r="AY444" s="18" t="s">
        <v>338</v>
      </c>
      <c r="BE444" s="227">
        <f>IF(N444="základní",J444,0)</f>
        <v>0</v>
      </c>
      <c r="BF444" s="227">
        <f>IF(N444="snížená",J444,0)</f>
        <v>0</v>
      </c>
      <c r="BG444" s="227">
        <f>IF(N444="zákl. přenesená",J444,0)</f>
        <v>0</v>
      </c>
      <c r="BH444" s="227">
        <f>IF(N444="sníž. přenesená",J444,0)</f>
        <v>0</v>
      </c>
      <c r="BI444" s="227">
        <f>IF(N444="nulová",J444,0)</f>
        <v>0</v>
      </c>
      <c r="BJ444" s="18" t="s">
        <v>79</v>
      </c>
      <c r="BK444" s="227">
        <f>ROUND(I444*H444,2)</f>
        <v>0</v>
      </c>
      <c r="BL444" s="18" t="s">
        <v>231</v>
      </c>
      <c r="BM444" s="226" t="s">
        <v>1422</v>
      </c>
    </row>
    <row r="445" s="2" customFormat="1">
      <c r="A445" s="39"/>
      <c r="B445" s="40"/>
      <c r="C445" s="41"/>
      <c r="D445" s="228" t="s">
        <v>348</v>
      </c>
      <c r="E445" s="41"/>
      <c r="F445" s="229" t="s">
        <v>738</v>
      </c>
      <c r="G445" s="41"/>
      <c r="H445" s="41"/>
      <c r="I445" s="230"/>
      <c r="J445" s="41"/>
      <c r="K445" s="41"/>
      <c r="L445" s="45"/>
      <c r="M445" s="231"/>
      <c r="N445" s="232"/>
      <c r="O445" s="85"/>
      <c r="P445" s="85"/>
      <c r="Q445" s="85"/>
      <c r="R445" s="85"/>
      <c r="S445" s="85"/>
      <c r="T445" s="86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T445" s="18" t="s">
        <v>348</v>
      </c>
      <c r="AU445" s="18" t="s">
        <v>241</v>
      </c>
    </row>
    <row r="446" s="14" customFormat="1">
      <c r="A446" s="14"/>
      <c r="B446" s="244"/>
      <c r="C446" s="245"/>
      <c r="D446" s="235" t="s">
        <v>350</v>
      </c>
      <c r="E446" s="246" t="s">
        <v>19</v>
      </c>
      <c r="F446" s="247" t="s">
        <v>1177</v>
      </c>
      <c r="G446" s="245"/>
      <c r="H446" s="248">
        <v>0</v>
      </c>
      <c r="I446" s="249"/>
      <c r="J446" s="245"/>
      <c r="K446" s="245"/>
      <c r="L446" s="250"/>
      <c r="M446" s="251"/>
      <c r="N446" s="252"/>
      <c r="O446" s="252"/>
      <c r="P446" s="252"/>
      <c r="Q446" s="252"/>
      <c r="R446" s="252"/>
      <c r="S446" s="252"/>
      <c r="T446" s="253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4" t="s">
        <v>350</v>
      </c>
      <c r="AU446" s="254" t="s">
        <v>241</v>
      </c>
      <c r="AV446" s="14" t="s">
        <v>81</v>
      </c>
      <c r="AW446" s="14" t="s">
        <v>33</v>
      </c>
      <c r="AX446" s="14" t="s">
        <v>72</v>
      </c>
      <c r="AY446" s="254" t="s">
        <v>338</v>
      </c>
    </row>
    <row r="447" s="14" customFormat="1">
      <c r="A447" s="14"/>
      <c r="B447" s="244"/>
      <c r="C447" s="245"/>
      <c r="D447" s="235" t="s">
        <v>350</v>
      </c>
      <c r="E447" s="246" t="s">
        <v>19</v>
      </c>
      <c r="F447" s="247" t="s">
        <v>233</v>
      </c>
      <c r="G447" s="245"/>
      <c r="H447" s="248">
        <v>6</v>
      </c>
      <c r="I447" s="249"/>
      <c r="J447" s="245"/>
      <c r="K447" s="245"/>
      <c r="L447" s="250"/>
      <c r="M447" s="251"/>
      <c r="N447" s="252"/>
      <c r="O447" s="252"/>
      <c r="P447" s="252"/>
      <c r="Q447" s="252"/>
      <c r="R447" s="252"/>
      <c r="S447" s="252"/>
      <c r="T447" s="253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54" t="s">
        <v>350</v>
      </c>
      <c r="AU447" s="254" t="s">
        <v>241</v>
      </c>
      <c r="AV447" s="14" t="s">
        <v>81</v>
      </c>
      <c r="AW447" s="14" t="s">
        <v>33</v>
      </c>
      <c r="AX447" s="14" t="s">
        <v>72</v>
      </c>
      <c r="AY447" s="254" t="s">
        <v>338</v>
      </c>
    </row>
    <row r="448" s="14" customFormat="1">
      <c r="A448" s="14"/>
      <c r="B448" s="244"/>
      <c r="C448" s="245"/>
      <c r="D448" s="235" t="s">
        <v>350</v>
      </c>
      <c r="E448" s="246" t="s">
        <v>19</v>
      </c>
      <c r="F448" s="247" t="s">
        <v>240</v>
      </c>
      <c r="G448" s="245"/>
      <c r="H448" s="248">
        <v>2</v>
      </c>
      <c r="I448" s="249"/>
      <c r="J448" s="245"/>
      <c r="K448" s="245"/>
      <c r="L448" s="250"/>
      <c r="M448" s="251"/>
      <c r="N448" s="252"/>
      <c r="O448" s="252"/>
      <c r="P448" s="252"/>
      <c r="Q448" s="252"/>
      <c r="R448" s="252"/>
      <c r="S448" s="252"/>
      <c r="T448" s="253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54" t="s">
        <v>350</v>
      </c>
      <c r="AU448" s="254" t="s">
        <v>241</v>
      </c>
      <c r="AV448" s="14" t="s">
        <v>81</v>
      </c>
      <c r="AW448" s="14" t="s">
        <v>33</v>
      </c>
      <c r="AX448" s="14" t="s">
        <v>72</v>
      </c>
      <c r="AY448" s="254" t="s">
        <v>338</v>
      </c>
    </row>
    <row r="449" s="14" customFormat="1">
      <c r="A449" s="14"/>
      <c r="B449" s="244"/>
      <c r="C449" s="245"/>
      <c r="D449" s="235" t="s">
        <v>350</v>
      </c>
      <c r="E449" s="246" t="s">
        <v>19</v>
      </c>
      <c r="F449" s="247" t="s">
        <v>230</v>
      </c>
      <c r="G449" s="245"/>
      <c r="H449" s="248">
        <v>3</v>
      </c>
      <c r="I449" s="249"/>
      <c r="J449" s="245"/>
      <c r="K449" s="245"/>
      <c r="L449" s="250"/>
      <c r="M449" s="251"/>
      <c r="N449" s="252"/>
      <c r="O449" s="252"/>
      <c r="P449" s="252"/>
      <c r="Q449" s="252"/>
      <c r="R449" s="252"/>
      <c r="S449" s="252"/>
      <c r="T449" s="253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54" t="s">
        <v>350</v>
      </c>
      <c r="AU449" s="254" t="s">
        <v>241</v>
      </c>
      <c r="AV449" s="14" t="s">
        <v>81</v>
      </c>
      <c r="AW449" s="14" t="s">
        <v>33</v>
      </c>
      <c r="AX449" s="14" t="s">
        <v>72</v>
      </c>
      <c r="AY449" s="254" t="s">
        <v>338</v>
      </c>
    </row>
    <row r="450" s="14" customFormat="1">
      <c r="A450" s="14"/>
      <c r="B450" s="244"/>
      <c r="C450" s="245"/>
      <c r="D450" s="235" t="s">
        <v>350</v>
      </c>
      <c r="E450" s="246" t="s">
        <v>19</v>
      </c>
      <c r="F450" s="247" t="s">
        <v>244</v>
      </c>
      <c r="G450" s="245"/>
      <c r="H450" s="248">
        <v>3</v>
      </c>
      <c r="I450" s="249"/>
      <c r="J450" s="245"/>
      <c r="K450" s="245"/>
      <c r="L450" s="250"/>
      <c r="M450" s="251"/>
      <c r="N450" s="252"/>
      <c r="O450" s="252"/>
      <c r="P450" s="252"/>
      <c r="Q450" s="252"/>
      <c r="R450" s="252"/>
      <c r="S450" s="252"/>
      <c r="T450" s="253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4" t="s">
        <v>350</v>
      </c>
      <c r="AU450" s="254" t="s">
        <v>241</v>
      </c>
      <c r="AV450" s="14" t="s">
        <v>81</v>
      </c>
      <c r="AW450" s="14" t="s">
        <v>33</v>
      </c>
      <c r="AX450" s="14" t="s">
        <v>72</v>
      </c>
      <c r="AY450" s="254" t="s">
        <v>338</v>
      </c>
    </row>
    <row r="451" s="15" customFormat="1">
      <c r="A451" s="15"/>
      <c r="B451" s="255"/>
      <c r="C451" s="256"/>
      <c r="D451" s="235" t="s">
        <v>350</v>
      </c>
      <c r="E451" s="257" t="s">
        <v>251</v>
      </c>
      <c r="F451" s="258" t="s">
        <v>363</v>
      </c>
      <c r="G451" s="256"/>
      <c r="H451" s="259">
        <v>14</v>
      </c>
      <c r="I451" s="260"/>
      <c r="J451" s="256"/>
      <c r="K451" s="256"/>
      <c r="L451" s="261"/>
      <c r="M451" s="262"/>
      <c r="N451" s="263"/>
      <c r="O451" s="263"/>
      <c r="P451" s="263"/>
      <c r="Q451" s="263"/>
      <c r="R451" s="263"/>
      <c r="S451" s="263"/>
      <c r="T451" s="264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T451" s="265" t="s">
        <v>350</v>
      </c>
      <c r="AU451" s="265" t="s">
        <v>241</v>
      </c>
      <c r="AV451" s="15" t="s">
        <v>231</v>
      </c>
      <c r="AW451" s="15" t="s">
        <v>33</v>
      </c>
      <c r="AX451" s="15" t="s">
        <v>79</v>
      </c>
      <c r="AY451" s="265" t="s">
        <v>338</v>
      </c>
    </row>
    <row r="452" s="2" customFormat="1" ht="24.15" customHeight="1">
      <c r="A452" s="39"/>
      <c r="B452" s="40"/>
      <c r="C452" s="267" t="s">
        <v>730</v>
      </c>
      <c r="D452" s="267" t="s">
        <v>486</v>
      </c>
      <c r="E452" s="268" t="s">
        <v>716</v>
      </c>
      <c r="F452" s="269" t="s">
        <v>717</v>
      </c>
      <c r="G452" s="270" t="s">
        <v>586</v>
      </c>
      <c r="H452" s="271">
        <v>14</v>
      </c>
      <c r="I452" s="272"/>
      <c r="J452" s="273">
        <f>ROUND(I452*H452,2)</f>
        <v>0</v>
      </c>
      <c r="K452" s="269" t="s">
        <v>346</v>
      </c>
      <c r="L452" s="274"/>
      <c r="M452" s="275" t="s">
        <v>19</v>
      </c>
      <c r="N452" s="276" t="s">
        <v>43</v>
      </c>
      <c r="O452" s="85"/>
      <c r="P452" s="224">
        <f>O452*H452</f>
        <v>0</v>
      </c>
      <c r="Q452" s="224">
        <v>0.002</v>
      </c>
      <c r="R452" s="224">
        <f>Q452*H452</f>
        <v>0.028000000000000001</v>
      </c>
      <c r="S452" s="224">
        <v>0</v>
      </c>
      <c r="T452" s="225">
        <f>S452*H452</f>
        <v>0</v>
      </c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R452" s="226" t="s">
        <v>405</v>
      </c>
      <c r="AT452" s="226" t="s">
        <v>486</v>
      </c>
      <c r="AU452" s="226" t="s">
        <v>241</v>
      </c>
      <c r="AY452" s="18" t="s">
        <v>338</v>
      </c>
      <c r="BE452" s="227">
        <f>IF(N452="základní",J452,0)</f>
        <v>0</v>
      </c>
      <c r="BF452" s="227">
        <f>IF(N452="snížená",J452,0)</f>
        <v>0</v>
      </c>
      <c r="BG452" s="227">
        <f>IF(N452="zákl. přenesená",J452,0)</f>
        <v>0</v>
      </c>
      <c r="BH452" s="227">
        <f>IF(N452="sníž. přenesená",J452,0)</f>
        <v>0</v>
      </c>
      <c r="BI452" s="227">
        <f>IF(N452="nulová",J452,0)</f>
        <v>0</v>
      </c>
      <c r="BJ452" s="18" t="s">
        <v>79</v>
      </c>
      <c r="BK452" s="227">
        <f>ROUND(I452*H452,2)</f>
        <v>0</v>
      </c>
      <c r="BL452" s="18" t="s">
        <v>231</v>
      </c>
      <c r="BM452" s="226" t="s">
        <v>1423</v>
      </c>
    </row>
    <row r="453" s="14" customFormat="1">
      <c r="A453" s="14"/>
      <c r="B453" s="244"/>
      <c r="C453" s="245"/>
      <c r="D453" s="235" t="s">
        <v>350</v>
      </c>
      <c r="E453" s="246" t="s">
        <v>19</v>
      </c>
      <c r="F453" s="247" t="s">
        <v>251</v>
      </c>
      <c r="G453" s="245"/>
      <c r="H453" s="248">
        <v>14</v>
      </c>
      <c r="I453" s="249"/>
      <c r="J453" s="245"/>
      <c r="K453" s="245"/>
      <c r="L453" s="250"/>
      <c r="M453" s="251"/>
      <c r="N453" s="252"/>
      <c r="O453" s="252"/>
      <c r="P453" s="252"/>
      <c r="Q453" s="252"/>
      <c r="R453" s="252"/>
      <c r="S453" s="252"/>
      <c r="T453" s="253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4" t="s">
        <v>350</v>
      </c>
      <c r="AU453" s="254" t="s">
        <v>241</v>
      </c>
      <c r="AV453" s="14" t="s">
        <v>81</v>
      </c>
      <c r="AW453" s="14" t="s">
        <v>33</v>
      </c>
      <c r="AX453" s="14" t="s">
        <v>79</v>
      </c>
      <c r="AY453" s="254" t="s">
        <v>338</v>
      </c>
    </row>
    <row r="454" s="2" customFormat="1" ht="16.5" customHeight="1">
      <c r="A454" s="39"/>
      <c r="B454" s="40"/>
      <c r="C454" s="267" t="s">
        <v>734</v>
      </c>
      <c r="D454" s="267" t="s">
        <v>486</v>
      </c>
      <c r="E454" s="268" t="s">
        <v>742</v>
      </c>
      <c r="F454" s="269" t="s">
        <v>743</v>
      </c>
      <c r="G454" s="270" t="s">
        <v>586</v>
      </c>
      <c r="H454" s="271">
        <v>14</v>
      </c>
      <c r="I454" s="272"/>
      <c r="J454" s="273">
        <f>ROUND(I454*H454,2)</f>
        <v>0</v>
      </c>
      <c r="K454" s="269" t="s">
        <v>346</v>
      </c>
      <c r="L454" s="274"/>
      <c r="M454" s="275" t="s">
        <v>19</v>
      </c>
      <c r="N454" s="276" t="s">
        <v>43</v>
      </c>
      <c r="O454" s="85"/>
      <c r="P454" s="224">
        <f>O454*H454</f>
        <v>0</v>
      </c>
      <c r="Q454" s="224">
        <v>0.52600000000000002</v>
      </c>
      <c r="R454" s="224">
        <f>Q454*H454</f>
        <v>7.3640000000000008</v>
      </c>
      <c r="S454" s="224">
        <v>0</v>
      </c>
      <c r="T454" s="225">
        <f>S454*H454</f>
        <v>0</v>
      </c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R454" s="226" t="s">
        <v>405</v>
      </c>
      <c r="AT454" s="226" t="s">
        <v>486</v>
      </c>
      <c r="AU454" s="226" t="s">
        <v>241</v>
      </c>
      <c r="AY454" s="18" t="s">
        <v>338</v>
      </c>
      <c r="BE454" s="227">
        <f>IF(N454="základní",J454,0)</f>
        <v>0</v>
      </c>
      <c r="BF454" s="227">
        <f>IF(N454="snížená",J454,0)</f>
        <v>0</v>
      </c>
      <c r="BG454" s="227">
        <f>IF(N454="zákl. přenesená",J454,0)</f>
        <v>0</v>
      </c>
      <c r="BH454" s="227">
        <f>IF(N454="sníž. přenesená",J454,0)</f>
        <v>0</v>
      </c>
      <c r="BI454" s="227">
        <f>IF(N454="nulová",J454,0)</f>
        <v>0</v>
      </c>
      <c r="BJ454" s="18" t="s">
        <v>79</v>
      </c>
      <c r="BK454" s="227">
        <f>ROUND(I454*H454,2)</f>
        <v>0</v>
      </c>
      <c r="BL454" s="18" t="s">
        <v>231</v>
      </c>
      <c r="BM454" s="226" t="s">
        <v>1424</v>
      </c>
    </row>
    <row r="455" s="14" customFormat="1">
      <c r="A455" s="14"/>
      <c r="B455" s="244"/>
      <c r="C455" s="245"/>
      <c r="D455" s="235" t="s">
        <v>350</v>
      </c>
      <c r="E455" s="246" t="s">
        <v>19</v>
      </c>
      <c r="F455" s="247" t="s">
        <v>251</v>
      </c>
      <c r="G455" s="245"/>
      <c r="H455" s="248">
        <v>14</v>
      </c>
      <c r="I455" s="249"/>
      <c r="J455" s="245"/>
      <c r="K455" s="245"/>
      <c r="L455" s="250"/>
      <c r="M455" s="251"/>
      <c r="N455" s="252"/>
      <c r="O455" s="252"/>
      <c r="P455" s="252"/>
      <c r="Q455" s="252"/>
      <c r="R455" s="252"/>
      <c r="S455" s="252"/>
      <c r="T455" s="253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54" t="s">
        <v>350</v>
      </c>
      <c r="AU455" s="254" t="s">
        <v>241</v>
      </c>
      <c r="AV455" s="14" t="s">
        <v>81</v>
      </c>
      <c r="AW455" s="14" t="s">
        <v>33</v>
      </c>
      <c r="AX455" s="14" t="s">
        <v>79</v>
      </c>
      <c r="AY455" s="254" t="s">
        <v>338</v>
      </c>
    </row>
    <row r="456" s="2" customFormat="1" ht="24.15" customHeight="1">
      <c r="A456" s="39"/>
      <c r="B456" s="40"/>
      <c r="C456" s="215" t="s">
        <v>739</v>
      </c>
      <c r="D456" s="215" t="s">
        <v>342</v>
      </c>
      <c r="E456" s="216" t="s">
        <v>746</v>
      </c>
      <c r="F456" s="217" t="s">
        <v>747</v>
      </c>
      <c r="G456" s="218" t="s">
        <v>586</v>
      </c>
      <c r="H456" s="219">
        <v>17</v>
      </c>
      <c r="I456" s="220"/>
      <c r="J456" s="221">
        <f>ROUND(I456*H456,2)</f>
        <v>0</v>
      </c>
      <c r="K456" s="217" t="s">
        <v>346</v>
      </c>
      <c r="L456" s="45"/>
      <c r="M456" s="222" t="s">
        <v>19</v>
      </c>
      <c r="N456" s="223" t="s">
        <v>43</v>
      </c>
      <c r="O456" s="85"/>
      <c r="P456" s="224">
        <f>O456*H456</f>
        <v>0</v>
      </c>
      <c r="Q456" s="224">
        <v>0.0098899999999999995</v>
      </c>
      <c r="R456" s="224">
        <f>Q456*H456</f>
        <v>0.16813</v>
      </c>
      <c r="S456" s="224">
        <v>0</v>
      </c>
      <c r="T456" s="225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26" t="s">
        <v>231</v>
      </c>
      <c r="AT456" s="226" t="s">
        <v>342</v>
      </c>
      <c r="AU456" s="226" t="s">
        <v>241</v>
      </c>
      <c r="AY456" s="18" t="s">
        <v>338</v>
      </c>
      <c r="BE456" s="227">
        <f>IF(N456="základní",J456,0)</f>
        <v>0</v>
      </c>
      <c r="BF456" s="227">
        <f>IF(N456="snížená",J456,0)</f>
        <v>0</v>
      </c>
      <c r="BG456" s="227">
        <f>IF(N456="zákl. přenesená",J456,0)</f>
        <v>0</v>
      </c>
      <c r="BH456" s="227">
        <f>IF(N456="sníž. přenesená",J456,0)</f>
        <v>0</v>
      </c>
      <c r="BI456" s="227">
        <f>IF(N456="nulová",J456,0)</f>
        <v>0</v>
      </c>
      <c r="BJ456" s="18" t="s">
        <v>79</v>
      </c>
      <c r="BK456" s="227">
        <f>ROUND(I456*H456,2)</f>
        <v>0</v>
      </c>
      <c r="BL456" s="18" t="s">
        <v>231</v>
      </c>
      <c r="BM456" s="226" t="s">
        <v>1425</v>
      </c>
    </row>
    <row r="457" s="2" customFormat="1">
      <c r="A457" s="39"/>
      <c r="B457" s="40"/>
      <c r="C457" s="41"/>
      <c r="D457" s="228" t="s">
        <v>348</v>
      </c>
      <c r="E457" s="41"/>
      <c r="F457" s="229" t="s">
        <v>749</v>
      </c>
      <c r="G457" s="41"/>
      <c r="H457" s="41"/>
      <c r="I457" s="230"/>
      <c r="J457" s="41"/>
      <c r="K457" s="41"/>
      <c r="L457" s="45"/>
      <c r="M457" s="231"/>
      <c r="N457" s="232"/>
      <c r="O457" s="85"/>
      <c r="P457" s="85"/>
      <c r="Q457" s="85"/>
      <c r="R457" s="85"/>
      <c r="S457" s="85"/>
      <c r="T457" s="86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T457" s="18" t="s">
        <v>348</v>
      </c>
      <c r="AU457" s="18" t="s">
        <v>241</v>
      </c>
    </row>
    <row r="458" s="14" customFormat="1">
      <c r="A458" s="14"/>
      <c r="B458" s="244"/>
      <c r="C458" s="245"/>
      <c r="D458" s="235" t="s">
        <v>350</v>
      </c>
      <c r="E458" s="246" t="s">
        <v>19</v>
      </c>
      <c r="F458" s="247" t="s">
        <v>235</v>
      </c>
      <c r="G458" s="245"/>
      <c r="H458" s="248">
        <v>1</v>
      </c>
      <c r="I458" s="249"/>
      <c r="J458" s="245"/>
      <c r="K458" s="245"/>
      <c r="L458" s="250"/>
      <c r="M458" s="251"/>
      <c r="N458" s="252"/>
      <c r="O458" s="252"/>
      <c r="P458" s="252"/>
      <c r="Q458" s="252"/>
      <c r="R458" s="252"/>
      <c r="S458" s="252"/>
      <c r="T458" s="253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54" t="s">
        <v>350</v>
      </c>
      <c r="AU458" s="254" t="s">
        <v>241</v>
      </c>
      <c r="AV458" s="14" t="s">
        <v>81</v>
      </c>
      <c r="AW458" s="14" t="s">
        <v>33</v>
      </c>
      <c r="AX458" s="14" t="s">
        <v>72</v>
      </c>
      <c r="AY458" s="254" t="s">
        <v>338</v>
      </c>
    </row>
    <row r="459" s="14" customFormat="1">
      <c r="A459" s="14"/>
      <c r="B459" s="244"/>
      <c r="C459" s="245"/>
      <c r="D459" s="235" t="s">
        <v>350</v>
      </c>
      <c r="E459" s="246" t="s">
        <v>19</v>
      </c>
      <c r="F459" s="247" t="s">
        <v>238</v>
      </c>
      <c r="G459" s="245"/>
      <c r="H459" s="248">
        <v>0</v>
      </c>
      <c r="I459" s="249"/>
      <c r="J459" s="245"/>
      <c r="K459" s="245"/>
      <c r="L459" s="250"/>
      <c r="M459" s="251"/>
      <c r="N459" s="252"/>
      <c r="O459" s="252"/>
      <c r="P459" s="252"/>
      <c r="Q459" s="252"/>
      <c r="R459" s="252"/>
      <c r="S459" s="252"/>
      <c r="T459" s="253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54" t="s">
        <v>350</v>
      </c>
      <c r="AU459" s="254" t="s">
        <v>241</v>
      </c>
      <c r="AV459" s="14" t="s">
        <v>81</v>
      </c>
      <c r="AW459" s="14" t="s">
        <v>33</v>
      </c>
      <c r="AX459" s="14" t="s">
        <v>72</v>
      </c>
      <c r="AY459" s="254" t="s">
        <v>338</v>
      </c>
    </row>
    <row r="460" s="14" customFormat="1">
      <c r="A460" s="14"/>
      <c r="B460" s="244"/>
      <c r="C460" s="245"/>
      <c r="D460" s="235" t="s">
        <v>350</v>
      </c>
      <c r="E460" s="246" t="s">
        <v>19</v>
      </c>
      <c r="F460" s="247" t="s">
        <v>240</v>
      </c>
      <c r="G460" s="245"/>
      <c r="H460" s="248">
        <v>2</v>
      </c>
      <c r="I460" s="249"/>
      <c r="J460" s="245"/>
      <c r="K460" s="245"/>
      <c r="L460" s="250"/>
      <c r="M460" s="251"/>
      <c r="N460" s="252"/>
      <c r="O460" s="252"/>
      <c r="P460" s="252"/>
      <c r="Q460" s="252"/>
      <c r="R460" s="252"/>
      <c r="S460" s="252"/>
      <c r="T460" s="253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54" t="s">
        <v>350</v>
      </c>
      <c r="AU460" s="254" t="s">
        <v>241</v>
      </c>
      <c r="AV460" s="14" t="s">
        <v>81</v>
      </c>
      <c r="AW460" s="14" t="s">
        <v>33</v>
      </c>
      <c r="AX460" s="14" t="s">
        <v>72</v>
      </c>
      <c r="AY460" s="254" t="s">
        <v>338</v>
      </c>
    </row>
    <row r="461" s="14" customFormat="1">
      <c r="A461" s="14"/>
      <c r="B461" s="244"/>
      <c r="C461" s="245"/>
      <c r="D461" s="235" t="s">
        <v>350</v>
      </c>
      <c r="E461" s="246" t="s">
        <v>19</v>
      </c>
      <c r="F461" s="247" t="s">
        <v>230</v>
      </c>
      <c r="G461" s="245"/>
      <c r="H461" s="248">
        <v>3</v>
      </c>
      <c r="I461" s="249"/>
      <c r="J461" s="245"/>
      <c r="K461" s="245"/>
      <c r="L461" s="250"/>
      <c r="M461" s="251"/>
      <c r="N461" s="252"/>
      <c r="O461" s="252"/>
      <c r="P461" s="252"/>
      <c r="Q461" s="252"/>
      <c r="R461" s="252"/>
      <c r="S461" s="252"/>
      <c r="T461" s="253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54" t="s">
        <v>350</v>
      </c>
      <c r="AU461" s="254" t="s">
        <v>241</v>
      </c>
      <c r="AV461" s="14" t="s">
        <v>81</v>
      </c>
      <c r="AW461" s="14" t="s">
        <v>33</v>
      </c>
      <c r="AX461" s="14" t="s">
        <v>72</v>
      </c>
      <c r="AY461" s="254" t="s">
        <v>338</v>
      </c>
    </row>
    <row r="462" s="14" customFormat="1">
      <c r="A462" s="14"/>
      <c r="B462" s="244"/>
      <c r="C462" s="245"/>
      <c r="D462" s="235" t="s">
        <v>350</v>
      </c>
      <c r="E462" s="246" t="s">
        <v>19</v>
      </c>
      <c r="F462" s="247" t="s">
        <v>750</v>
      </c>
      <c r="G462" s="245"/>
      <c r="H462" s="248">
        <v>2</v>
      </c>
      <c r="I462" s="249"/>
      <c r="J462" s="245"/>
      <c r="K462" s="245"/>
      <c r="L462" s="250"/>
      <c r="M462" s="251"/>
      <c r="N462" s="252"/>
      <c r="O462" s="252"/>
      <c r="P462" s="252"/>
      <c r="Q462" s="252"/>
      <c r="R462" s="252"/>
      <c r="S462" s="252"/>
      <c r="T462" s="253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4" t="s">
        <v>350</v>
      </c>
      <c r="AU462" s="254" t="s">
        <v>241</v>
      </c>
      <c r="AV462" s="14" t="s">
        <v>81</v>
      </c>
      <c r="AW462" s="14" t="s">
        <v>33</v>
      </c>
      <c r="AX462" s="14" t="s">
        <v>72</v>
      </c>
      <c r="AY462" s="254" t="s">
        <v>338</v>
      </c>
    </row>
    <row r="463" s="14" customFormat="1">
      <c r="A463" s="14"/>
      <c r="B463" s="244"/>
      <c r="C463" s="245"/>
      <c r="D463" s="235" t="s">
        <v>350</v>
      </c>
      <c r="E463" s="246" t="s">
        <v>19</v>
      </c>
      <c r="F463" s="247" t="s">
        <v>751</v>
      </c>
      <c r="G463" s="245"/>
      <c r="H463" s="248">
        <v>0</v>
      </c>
      <c r="I463" s="249"/>
      <c r="J463" s="245"/>
      <c r="K463" s="245"/>
      <c r="L463" s="250"/>
      <c r="M463" s="251"/>
      <c r="N463" s="252"/>
      <c r="O463" s="252"/>
      <c r="P463" s="252"/>
      <c r="Q463" s="252"/>
      <c r="R463" s="252"/>
      <c r="S463" s="252"/>
      <c r="T463" s="253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54" t="s">
        <v>350</v>
      </c>
      <c r="AU463" s="254" t="s">
        <v>241</v>
      </c>
      <c r="AV463" s="14" t="s">
        <v>81</v>
      </c>
      <c r="AW463" s="14" t="s">
        <v>33</v>
      </c>
      <c r="AX463" s="14" t="s">
        <v>72</v>
      </c>
      <c r="AY463" s="254" t="s">
        <v>338</v>
      </c>
    </row>
    <row r="464" s="14" customFormat="1">
      <c r="A464" s="14"/>
      <c r="B464" s="244"/>
      <c r="C464" s="245"/>
      <c r="D464" s="235" t="s">
        <v>350</v>
      </c>
      <c r="E464" s="246" t="s">
        <v>19</v>
      </c>
      <c r="F464" s="247" t="s">
        <v>752</v>
      </c>
      <c r="G464" s="245"/>
      <c r="H464" s="248">
        <v>6</v>
      </c>
      <c r="I464" s="249"/>
      <c r="J464" s="245"/>
      <c r="K464" s="245"/>
      <c r="L464" s="250"/>
      <c r="M464" s="251"/>
      <c r="N464" s="252"/>
      <c r="O464" s="252"/>
      <c r="P464" s="252"/>
      <c r="Q464" s="252"/>
      <c r="R464" s="252"/>
      <c r="S464" s="252"/>
      <c r="T464" s="253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54" t="s">
        <v>350</v>
      </c>
      <c r="AU464" s="254" t="s">
        <v>241</v>
      </c>
      <c r="AV464" s="14" t="s">
        <v>81</v>
      </c>
      <c r="AW464" s="14" t="s">
        <v>33</v>
      </c>
      <c r="AX464" s="14" t="s">
        <v>72</v>
      </c>
      <c r="AY464" s="254" t="s">
        <v>338</v>
      </c>
    </row>
    <row r="465" s="14" customFormat="1">
      <c r="A465" s="14"/>
      <c r="B465" s="244"/>
      <c r="C465" s="245"/>
      <c r="D465" s="235" t="s">
        <v>350</v>
      </c>
      <c r="E465" s="246" t="s">
        <v>19</v>
      </c>
      <c r="F465" s="247" t="s">
        <v>1426</v>
      </c>
      <c r="G465" s="245"/>
      <c r="H465" s="248">
        <v>3</v>
      </c>
      <c r="I465" s="249"/>
      <c r="J465" s="245"/>
      <c r="K465" s="245"/>
      <c r="L465" s="250"/>
      <c r="M465" s="251"/>
      <c r="N465" s="252"/>
      <c r="O465" s="252"/>
      <c r="P465" s="252"/>
      <c r="Q465" s="252"/>
      <c r="R465" s="252"/>
      <c r="S465" s="252"/>
      <c r="T465" s="253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54" t="s">
        <v>350</v>
      </c>
      <c r="AU465" s="254" t="s">
        <v>241</v>
      </c>
      <c r="AV465" s="14" t="s">
        <v>81</v>
      </c>
      <c r="AW465" s="14" t="s">
        <v>33</v>
      </c>
      <c r="AX465" s="14" t="s">
        <v>72</v>
      </c>
      <c r="AY465" s="254" t="s">
        <v>338</v>
      </c>
    </row>
    <row r="466" s="15" customFormat="1">
      <c r="A466" s="15"/>
      <c r="B466" s="255"/>
      <c r="C466" s="256"/>
      <c r="D466" s="235" t="s">
        <v>350</v>
      </c>
      <c r="E466" s="257" t="s">
        <v>253</v>
      </c>
      <c r="F466" s="258" t="s">
        <v>363</v>
      </c>
      <c r="G466" s="256"/>
      <c r="H466" s="259">
        <v>17</v>
      </c>
      <c r="I466" s="260"/>
      <c r="J466" s="256"/>
      <c r="K466" s="256"/>
      <c r="L466" s="261"/>
      <c r="M466" s="262"/>
      <c r="N466" s="263"/>
      <c r="O466" s="263"/>
      <c r="P466" s="263"/>
      <c r="Q466" s="263"/>
      <c r="R466" s="263"/>
      <c r="S466" s="263"/>
      <c r="T466" s="264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T466" s="265" t="s">
        <v>350</v>
      </c>
      <c r="AU466" s="265" t="s">
        <v>241</v>
      </c>
      <c r="AV466" s="15" t="s">
        <v>231</v>
      </c>
      <c r="AW466" s="15" t="s">
        <v>33</v>
      </c>
      <c r="AX466" s="15" t="s">
        <v>79</v>
      </c>
      <c r="AY466" s="265" t="s">
        <v>338</v>
      </c>
    </row>
    <row r="467" s="2" customFormat="1" ht="24.15" customHeight="1">
      <c r="A467" s="39"/>
      <c r="B467" s="40"/>
      <c r="C467" s="267" t="s">
        <v>741</v>
      </c>
      <c r="D467" s="267" t="s">
        <v>486</v>
      </c>
      <c r="E467" s="268" t="s">
        <v>716</v>
      </c>
      <c r="F467" s="269" t="s">
        <v>717</v>
      </c>
      <c r="G467" s="270" t="s">
        <v>586</v>
      </c>
      <c r="H467" s="271">
        <v>17</v>
      </c>
      <c r="I467" s="272"/>
      <c r="J467" s="273">
        <f>ROUND(I467*H467,2)</f>
        <v>0</v>
      </c>
      <c r="K467" s="269" t="s">
        <v>346</v>
      </c>
      <c r="L467" s="274"/>
      <c r="M467" s="275" t="s">
        <v>19</v>
      </c>
      <c r="N467" s="276" t="s">
        <v>43</v>
      </c>
      <c r="O467" s="85"/>
      <c r="P467" s="224">
        <f>O467*H467</f>
        <v>0</v>
      </c>
      <c r="Q467" s="224">
        <v>0.002</v>
      </c>
      <c r="R467" s="224">
        <f>Q467*H467</f>
        <v>0.034000000000000002</v>
      </c>
      <c r="S467" s="224">
        <v>0</v>
      </c>
      <c r="T467" s="225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26" t="s">
        <v>405</v>
      </c>
      <c r="AT467" s="226" t="s">
        <v>486</v>
      </c>
      <c r="AU467" s="226" t="s">
        <v>241</v>
      </c>
      <c r="AY467" s="18" t="s">
        <v>338</v>
      </c>
      <c r="BE467" s="227">
        <f>IF(N467="základní",J467,0)</f>
        <v>0</v>
      </c>
      <c r="BF467" s="227">
        <f>IF(N467="snížená",J467,0)</f>
        <v>0</v>
      </c>
      <c r="BG467" s="227">
        <f>IF(N467="zákl. přenesená",J467,0)</f>
        <v>0</v>
      </c>
      <c r="BH467" s="227">
        <f>IF(N467="sníž. přenesená",J467,0)</f>
        <v>0</v>
      </c>
      <c r="BI467" s="227">
        <f>IF(N467="nulová",J467,0)</f>
        <v>0</v>
      </c>
      <c r="BJ467" s="18" t="s">
        <v>79</v>
      </c>
      <c r="BK467" s="227">
        <f>ROUND(I467*H467,2)</f>
        <v>0</v>
      </c>
      <c r="BL467" s="18" t="s">
        <v>231</v>
      </c>
      <c r="BM467" s="226" t="s">
        <v>1427</v>
      </c>
    </row>
    <row r="468" s="14" customFormat="1">
      <c r="A468" s="14"/>
      <c r="B468" s="244"/>
      <c r="C468" s="245"/>
      <c r="D468" s="235" t="s">
        <v>350</v>
      </c>
      <c r="E468" s="246" t="s">
        <v>19</v>
      </c>
      <c r="F468" s="247" t="s">
        <v>253</v>
      </c>
      <c r="G468" s="245"/>
      <c r="H468" s="248">
        <v>17</v>
      </c>
      <c r="I468" s="249"/>
      <c r="J468" s="245"/>
      <c r="K468" s="245"/>
      <c r="L468" s="250"/>
      <c r="M468" s="251"/>
      <c r="N468" s="252"/>
      <c r="O468" s="252"/>
      <c r="P468" s="252"/>
      <c r="Q468" s="252"/>
      <c r="R468" s="252"/>
      <c r="S468" s="252"/>
      <c r="T468" s="253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54" t="s">
        <v>350</v>
      </c>
      <c r="AU468" s="254" t="s">
        <v>241</v>
      </c>
      <c r="AV468" s="14" t="s">
        <v>81</v>
      </c>
      <c r="AW468" s="14" t="s">
        <v>33</v>
      </c>
      <c r="AX468" s="14" t="s">
        <v>79</v>
      </c>
      <c r="AY468" s="254" t="s">
        <v>338</v>
      </c>
    </row>
    <row r="469" s="2" customFormat="1" ht="16.5" customHeight="1">
      <c r="A469" s="39"/>
      <c r="B469" s="40"/>
      <c r="C469" s="267" t="s">
        <v>745</v>
      </c>
      <c r="D469" s="267" t="s">
        <v>486</v>
      </c>
      <c r="E469" s="268" t="s">
        <v>756</v>
      </c>
      <c r="F469" s="269" t="s">
        <v>757</v>
      </c>
      <c r="G469" s="270" t="s">
        <v>586</v>
      </c>
      <c r="H469" s="271">
        <v>17</v>
      </c>
      <c r="I469" s="272"/>
      <c r="J469" s="273">
        <f>ROUND(I469*H469,2)</f>
        <v>0</v>
      </c>
      <c r="K469" s="269" t="s">
        <v>346</v>
      </c>
      <c r="L469" s="274"/>
      <c r="M469" s="275" t="s">
        <v>19</v>
      </c>
      <c r="N469" s="276" t="s">
        <v>43</v>
      </c>
      <c r="O469" s="85"/>
      <c r="P469" s="224">
        <f>O469*H469</f>
        <v>0</v>
      </c>
      <c r="Q469" s="224">
        <v>1.0540000000000001</v>
      </c>
      <c r="R469" s="224">
        <f>Q469*H469</f>
        <v>17.917999999999999</v>
      </c>
      <c r="S469" s="224">
        <v>0</v>
      </c>
      <c r="T469" s="225">
        <f>S469*H469</f>
        <v>0</v>
      </c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R469" s="226" t="s">
        <v>405</v>
      </c>
      <c r="AT469" s="226" t="s">
        <v>486</v>
      </c>
      <c r="AU469" s="226" t="s">
        <v>241</v>
      </c>
      <c r="AY469" s="18" t="s">
        <v>338</v>
      </c>
      <c r="BE469" s="227">
        <f>IF(N469="základní",J469,0)</f>
        <v>0</v>
      </c>
      <c r="BF469" s="227">
        <f>IF(N469="snížená",J469,0)</f>
        <v>0</v>
      </c>
      <c r="BG469" s="227">
        <f>IF(N469="zákl. přenesená",J469,0)</f>
        <v>0</v>
      </c>
      <c r="BH469" s="227">
        <f>IF(N469="sníž. přenesená",J469,0)</f>
        <v>0</v>
      </c>
      <c r="BI469" s="227">
        <f>IF(N469="nulová",J469,0)</f>
        <v>0</v>
      </c>
      <c r="BJ469" s="18" t="s">
        <v>79</v>
      </c>
      <c r="BK469" s="227">
        <f>ROUND(I469*H469,2)</f>
        <v>0</v>
      </c>
      <c r="BL469" s="18" t="s">
        <v>231</v>
      </c>
      <c r="BM469" s="226" t="s">
        <v>1428</v>
      </c>
    </row>
    <row r="470" s="14" customFormat="1">
      <c r="A470" s="14"/>
      <c r="B470" s="244"/>
      <c r="C470" s="245"/>
      <c r="D470" s="235" t="s">
        <v>350</v>
      </c>
      <c r="E470" s="246" t="s">
        <v>19</v>
      </c>
      <c r="F470" s="247" t="s">
        <v>253</v>
      </c>
      <c r="G470" s="245"/>
      <c r="H470" s="248">
        <v>17</v>
      </c>
      <c r="I470" s="249"/>
      <c r="J470" s="245"/>
      <c r="K470" s="245"/>
      <c r="L470" s="250"/>
      <c r="M470" s="251"/>
      <c r="N470" s="252"/>
      <c r="O470" s="252"/>
      <c r="P470" s="252"/>
      <c r="Q470" s="252"/>
      <c r="R470" s="252"/>
      <c r="S470" s="252"/>
      <c r="T470" s="253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54" t="s">
        <v>350</v>
      </c>
      <c r="AU470" s="254" t="s">
        <v>241</v>
      </c>
      <c r="AV470" s="14" t="s">
        <v>81</v>
      </c>
      <c r="AW470" s="14" t="s">
        <v>33</v>
      </c>
      <c r="AX470" s="14" t="s">
        <v>79</v>
      </c>
      <c r="AY470" s="254" t="s">
        <v>338</v>
      </c>
    </row>
    <row r="471" s="2" customFormat="1" ht="24.15" customHeight="1">
      <c r="A471" s="39"/>
      <c r="B471" s="40"/>
      <c r="C471" s="215" t="s">
        <v>753</v>
      </c>
      <c r="D471" s="215" t="s">
        <v>342</v>
      </c>
      <c r="E471" s="216" t="s">
        <v>760</v>
      </c>
      <c r="F471" s="217" t="s">
        <v>761</v>
      </c>
      <c r="G471" s="218" t="s">
        <v>586</v>
      </c>
      <c r="H471" s="219">
        <v>17</v>
      </c>
      <c r="I471" s="220"/>
      <c r="J471" s="221">
        <f>ROUND(I471*H471,2)</f>
        <v>0</v>
      </c>
      <c r="K471" s="217" t="s">
        <v>346</v>
      </c>
      <c r="L471" s="45"/>
      <c r="M471" s="222" t="s">
        <v>19</v>
      </c>
      <c r="N471" s="223" t="s">
        <v>43</v>
      </c>
      <c r="O471" s="85"/>
      <c r="P471" s="224">
        <f>O471*H471</f>
        <v>0</v>
      </c>
      <c r="Q471" s="224">
        <v>0.01218</v>
      </c>
      <c r="R471" s="224">
        <f>Q471*H471</f>
        <v>0.20705999999999999</v>
      </c>
      <c r="S471" s="224">
        <v>0</v>
      </c>
      <c r="T471" s="225">
        <f>S471*H471</f>
        <v>0</v>
      </c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R471" s="226" t="s">
        <v>231</v>
      </c>
      <c r="AT471" s="226" t="s">
        <v>342</v>
      </c>
      <c r="AU471" s="226" t="s">
        <v>241</v>
      </c>
      <c r="AY471" s="18" t="s">
        <v>338</v>
      </c>
      <c r="BE471" s="227">
        <f>IF(N471="základní",J471,0)</f>
        <v>0</v>
      </c>
      <c r="BF471" s="227">
        <f>IF(N471="snížená",J471,0)</f>
        <v>0</v>
      </c>
      <c r="BG471" s="227">
        <f>IF(N471="zákl. přenesená",J471,0)</f>
        <v>0</v>
      </c>
      <c r="BH471" s="227">
        <f>IF(N471="sníž. přenesená",J471,0)</f>
        <v>0</v>
      </c>
      <c r="BI471" s="227">
        <f>IF(N471="nulová",J471,0)</f>
        <v>0</v>
      </c>
      <c r="BJ471" s="18" t="s">
        <v>79</v>
      </c>
      <c r="BK471" s="227">
        <f>ROUND(I471*H471,2)</f>
        <v>0</v>
      </c>
      <c r="BL471" s="18" t="s">
        <v>231</v>
      </c>
      <c r="BM471" s="226" t="s">
        <v>1429</v>
      </c>
    </row>
    <row r="472" s="2" customFormat="1">
      <c r="A472" s="39"/>
      <c r="B472" s="40"/>
      <c r="C472" s="41"/>
      <c r="D472" s="228" t="s">
        <v>348</v>
      </c>
      <c r="E472" s="41"/>
      <c r="F472" s="229" t="s">
        <v>763</v>
      </c>
      <c r="G472" s="41"/>
      <c r="H472" s="41"/>
      <c r="I472" s="230"/>
      <c r="J472" s="41"/>
      <c r="K472" s="41"/>
      <c r="L472" s="45"/>
      <c r="M472" s="231"/>
      <c r="N472" s="232"/>
      <c r="O472" s="85"/>
      <c r="P472" s="85"/>
      <c r="Q472" s="85"/>
      <c r="R472" s="85"/>
      <c r="S472" s="85"/>
      <c r="T472" s="86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T472" s="18" t="s">
        <v>348</v>
      </c>
      <c r="AU472" s="18" t="s">
        <v>241</v>
      </c>
    </row>
    <row r="473" s="14" customFormat="1">
      <c r="A473" s="14"/>
      <c r="B473" s="244"/>
      <c r="C473" s="245"/>
      <c r="D473" s="235" t="s">
        <v>350</v>
      </c>
      <c r="E473" s="246" t="s">
        <v>19</v>
      </c>
      <c r="F473" s="247" t="s">
        <v>246</v>
      </c>
      <c r="G473" s="245"/>
      <c r="H473" s="248">
        <v>17</v>
      </c>
      <c r="I473" s="249"/>
      <c r="J473" s="245"/>
      <c r="K473" s="245"/>
      <c r="L473" s="250"/>
      <c r="M473" s="251"/>
      <c r="N473" s="252"/>
      <c r="O473" s="252"/>
      <c r="P473" s="252"/>
      <c r="Q473" s="252"/>
      <c r="R473" s="252"/>
      <c r="S473" s="252"/>
      <c r="T473" s="253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54" t="s">
        <v>350</v>
      </c>
      <c r="AU473" s="254" t="s">
        <v>241</v>
      </c>
      <c r="AV473" s="14" t="s">
        <v>81</v>
      </c>
      <c r="AW473" s="14" t="s">
        <v>33</v>
      </c>
      <c r="AX473" s="14" t="s">
        <v>79</v>
      </c>
      <c r="AY473" s="254" t="s">
        <v>338</v>
      </c>
    </row>
    <row r="474" s="2" customFormat="1" ht="24.15" customHeight="1">
      <c r="A474" s="39"/>
      <c r="B474" s="40"/>
      <c r="C474" s="267" t="s">
        <v>755</v>
      </c>
      <c r="D474" s="267" t="s">
        <v>486</v>
      </c>
      <c r="E474" s="268" t="s">
        <v>716</v>
      </c>
      <c r="F474" s="269" t="s">
        <v>717</v>
      </c>
      <c r="G474" s="270" t="s">
        <v>586</v>
      </c>
      <c r="H474" s="271">
        <v>17</v>
      </c>
      <c r="I474" s="272"/>
      <c r="J474" s="273">
        <f>ROUND(I474*H474,2)</f>
        <v>0</v>
      </c>
      <c r="K474" s="269" t="s">
        <v>346</v>
      </c>
      <c r="L474" s="274"/>
      <c r="M474" s="275" t="s">
        <v>19</v>
      </c>
      <c r="N474" s="276" t="s">
        <v>43</v>
      </c>
      <c r="O474" s="85"/>
      <c r="P474" s="224">
        <f>O474*H474</f>
        <v>0</v>
      </c>
      <c r="Q474" s="224">
        <v>0.002</v>
      </c>
      <c r="R474" s="224">
        <f>Q474*H474</f>
        <v>0.034000000000000002</v>
      </c>
      <c r="S474" s="224">
        <v>0</v>
      </c>
      <c r="T474" s="225">
        <f>S474*H474</f>
        <v>0</v>
      </c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R474" s="226" t="s">
        <v>405</v>
      </c>
      <c r="AT474" s="226" t="s">
        <v>486</v>
      </c>
      <c r="AU474" s="226" t="s">
        <v>241</v>
      </c>
      <c r="AY474" s="18" t="s">
        <v>338</v>
      </c>
      <c r="BE474" s="227">
        <f>IF(N474="základní",J474,0)</f>
        <v>0</v>
      </c>
      <c r="BF474" s="227">
        <f>IF(N474="snížená",J474,0)</f>
        <v>0</v>
      </c>
      <c r="BG474" s="227">
        <f>IF(N474="zákl. přenesená",J474,0)</f>
        <v>0</v>
      </c>
      <c r="BH474" s="227">
        <f>IF(N474="sníž. přenesená",J474,0)</f>
        <v>0</v>
      </c>
      <c r="BI474" s="227">
        <f>IF(N474="nulová",J474,0)</f>
        <v>0</v>
      </c>
      <c r="BJ474" s="18" t="s">
        <v>79</v>
      </c>
      <c r="BK474" s="227">
        <f>ROUND(I474*H474,2)</f>
        <v>0</v>
      </c>
      <c r="BL474" s="18" t="s">
        <v>231</v>
      </c>
      <c r="BM474" s="226" t="s">
        <v>1430</v>
      </c>
    </row>
    <row r="475" s="14" customFormat="1">
      <c r="A475" s="14"/>
      <c r="B475" s="244"/>
      <c r="C475" s="245"/>
      <c r="D475" s="235" t="s">
        <v>350</v>
      </c>
      <c r="E475" s="246" t="s">
        <v>19</v>
      </c>
      <c r="F475" s="247" t="s">
        <v>246</v>
      </c>
      <c r="G475" s="245"/>
      <c r="H475" s="248">
        <v>17</v>
      </c>
      <c r="I475" s="249"/>
      <c r="J475" s="245"/>
      <c r="K475" s="245"/>
      <c r="L475" s="250"/>
      <c r="M475" s="251"/>
      <c r="N475" s="252"/>
      <c r="O475" s="252"/>
      <c r="P475" s="252"/>
      <c r="Q475" s="252"/>
      <c r="R475" s="252"/>
      <c r="S475" s="252"/>
      <c r="T475" s="253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4" t="s">
        <v>350</v>
      </c>
      <c r="AU475" s="254" t="s">
        <v>241</v>
      </c>
      <c r="AV475" s="14" t="s">
        <v>81</v>
      </c>
      <c r="AW475" s="14" t="s">
        <v>33</v>
      </c>
      <c r="AX475" s="14" t="s">
        <v>79</v>
      </c>
      <c r="AY475" s="254" t="s">
        <v>338</v>
      </c>
    </row>
    <row r="476" s="2" customFormat="1" ht="24.15" customHeight="1">
      <c r="A476" s="39"/>
      <c r="B476" s="40"/>
      <c r="C476" s="267" t="s">
        <v>759</v>
      </c>
      <c r="D476" s="267" t="s">
        <v>486</v>
      </c>
      <c r="E476" s="268" t="s">
        <v>767</v>
      </c>
      <c r="F476" s="269" t="s">
        <v>768</v>
      </c>
      <c r="G476" s="270" t="s">
        <v>586</v>
      </c>
      <c r="H476" s="271">
        <v>17</v>
      </c>
      <c r="I476" s="272"/>
      <c r="J476" s="273">
        <f>ROUND(I476*H476,2)</f>
        <v>0</v>
      </c>
      <c r="K476" s="269" t="s">
        <v>346</v>
      </c>
      <c r="L476" s="274"/>
      <c r="M476" s="275" t="s">
        <v>19</v>
      </c>
      <c r="N476" s="276" t="s">
        <v>43</v>
      </c>
      <c r="O476" s="85"/>
      <c r="P476" s="224">
        <f>O476*H476</f>
        <v>0</v>
      </c>
      <c r="Q476" s="224">
        <v>0.56999999999999995</v>
      </c>
      <c r="R476" s="224">
        <f>Q476*H476</f>
        <v>9.6899999999999995</v>
      </c>
      <c r="S476" s="224">
        <v>0</v>
      </c>
      <c r="T476" s="225">
        <f>S476*H476</f>
        <v>0</v>
      </c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R476" s="226" t="s">
        <v>405</v>
      </c>
      <c r="AT476" s="226" t="s">
        <v>486</v>
      </c>
      <c r="AU476" s="226" t="s">
        <v>241</v>
      </c>
      <c r="AY476" s="18" t="s">
        <v>338</v>
      </c>
      <c r="BE476" s="227">
        <f>IF(N476="základní",J476,0)</f>
        <v>0</v>
      </c>
      <c r="BF476" s="227">
        <f>IF(N476="snížená",J476,0)</f>
        <v>0</v>
      </c>
      <c r="BG476" s="227">
        <f>IF(N476="zákl. přenesená",J476,0)</f>
        <v>0</v>
      </c>
      <c r="BH476" s="227">
        <f>IF(N476="sníž. přenesená",J476,0)</f>
        <v>0</v>
      </c>
      <c r="BI476" s="227">
        <f>IF(N476="nulová",J476,0)</f>
        <v>0</v>
      </c>
      <c r="BJ476" s="18" t="s">
        <v>79</v>
      </c>
      <c r="BK476" s="227">
        <f>ROUND(I476*H476,2)</f>
        <v>0</v>
      </c>
      <c r="BL476" s="18" t="s">
        <v>231</v>
      </c>
      <c r="BM476" s="226" t="s">
        <v>1431</v>
      </c>
    </row>
    <row r="477" s="14" customFormat="1">
      <c r="A477" s="14"/>
      <c r="B477" s="244"/>
      <c r="C477" s="245"/>
      <c r="D477" s="235" t="s">
        <v>350</v>
      </c>
      <c r="E477" s="246" t="s">
        <v>19</v>
      </c>
      <c r="F477" s="247" t="s">
        <v>246</v>
      </c>
      <c r="G477" s="245"/>
      <c r="H477" s="248">
        <v>17</v>
      </c>
      <c r="I477" s="249"/>
      <c r="J477" s="245"/>
      <c r="K477" s="245"/>
      <c r="L477" s="250"/>
      <c r="M477" s="251"/>
      <c r="N477" s="252"/>
      <c r="O477" s="252"/>
      <c r="P477" s="252"/>
      <c r="Q477" s="252"/>
      <c r="R477" s="252"/>
      <c r="S477" s="252"/>
      <c r="T477" s="253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54" t="s">
        <v>350</v>
      </c>
      <c r="AU477" s="254" t="s">
        <v>241</v>
      </c>
      <c r="AV477" s="14" t="s">
        <v>81</v>
      </c>
      <c r="AW477" s="14" t="s">
        <v>33</v>
      </c>
      <c r="AX477" s="14" t="s">
        <v>79</v>
      </c>
      <c r="AY477" s="254" t="s">
        <v>338</v>
      </c>
    </row>
    <row r="478" s="2" customFormat="1" ht="37.8" customHeight="1">
      <c r="A478" s="39"/>
      <c r="B478" s="40"/>
      <c r="C478" s="215" t="s">
        <v>764</v>
      </c>
      <c r="D478" s="215" t="s">
        <v>342</v>
      </c>
      <c r="E478" s="216" t="s">
        <v>771</v>
      </c>
      <c r="F478" s="217" t="s">
        <v>772</v>
      </c>
      <c r="G478" s="218" t="s">
        <v>586</v>
      </c>
      <c r="H478" s="219">
        <v>17</v>
      </c>
      <c r="I478" s="220"/>
      <c r="J478" s="221">
        <f>ROUND(I478*H478,2)</f>
        <v>0</v>
      </c>
      <c r="K478" s="217" t="s">
        <v>346</v>
      </c>
      <c r="L478" s="45"/>
      <c r="M478" s="222" t="s">
        <v>19</v>
      </c>
      <c r="N478" s="223" t="s">
        <v>43</v>
      </c>
      <c r="O478" s="85"/>
      <c r="P478" s="224">
        <f>O478*H478</f>
        <v>0</v>
      </c>
      <c r="Q478" s="224">
        <v>0.089999999999999997</v>
      </c>
      <c r="R478" s="224">
        <f>Q478*H478</f>
        <v>1.53</v>
      </c>
      <c r="S478" s="224">
        <v>0</v>
      </c>
      <c r="T478" s="225">
        <f>S478*H478</f>
        <v>0</v>
      </c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R478" s="226" t="s">
        <v>231</v>
      </c>
      <c r="AT478" s="226" t="s">
        <v>342</v>
      </c>
      <c r="AU478" s="226" t="s">
        <v>241</v>
      </c>
      <c r="AY478" s="18" t="s">
        <v>338</v>
      </c>
      <c r="BE478" s="227">
        <f>IF(N478="základní",J478,0)</f>
        <v>0</v>
      </c>
      <c r="BF478" s="227">
        <f>IF(N478="snížená",J478,0)</f>
        <v>0</v>
      </c>
      <c r="BG478" s="227">
        <f>IF(N478="zákl. přenesená",J478,0)</f>
        <v>0</v>
      </c>
      <c r="BH478" s="227">
        <f>IF(N478="sníž. přenesená",J478,0)</f>
        <v>0</v>
      </c>
      <c r="BI478" s="227">
        <f>IF(N478="nulová",J478,0)</f>
        <v>0</v>
      </c>
      <c r="BJ478" s="18" t="s">
        <v>79</v>
      </c>
      <c r="BK478" s="227">
        <f>ROUND(I478*H478,2)</f>
        <v>0</v>
      </c>
      <c r="BL478" s="18" t="s">
        <v>231</v>
      </c>
      <c r="BM478" s="226" t="s">
        <v>1432</v>
      </c>
    </row>
    <row r="479" s="2" customFormat="1">
      <c r="A479" s="39"/>
      <c r="B479" s="40"/>
      <c r="C479" s="41"/>
      <c r="D479" s="228" t="s">
        <v>348</v>
      </c>
      <c r="E479" s="41"/>
      <c r="F479" s="229" t="s">
        <v>774</v>
      </c>
      <c r="G479" s="41"/>
      <c r="H479" s="41"/>
      <c r="I479" s="230"/>
      <c r="J479" s="41"/>
      <c r="K479" s="41"/>
      <c r="L479" s="45"/>
      <c r="M479" s="231"/>
      <c r="N479" s="232"/>
      <c r="O479" s="85"/>
      <c r="P479" s="85"/>
      <c r="Q479" s="85"/>
      <c r="R479" s="85"/>
      <c r="S479" s="85"/>
      <c r="T479" s="86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T479" s="18" t="s">
        <v>348</v>
      </c>
      <c r="AU479" s="18" t="s">
        <v>241</v>
      </c>
    </row>
    <row r="480" s="14" customFormat="1">
      <c r="A480" s="14"/>
      <c r="B480" s="244"/>
      <c r="C480" s="245"/>
      <c r="D480" s="235" t="s">
        <v>350</v>
      </c>
      <c r="E480" s="246" t="s">
        <v>19</v>
      </c>
      <c r="F480" s="247" t="s">
        <v>245</v>
      </c>
      <c r="G480" s="245"/>
      <c r="H480" s="248">
        <v>17</v>
      </c>
      <c r="I480" s="249"/>
      <c r="J480" s="245"/>
      <c r="K480" s="245"/>
      <c r="L480" s="250"/>
      <c r="M480" s="251"/>
      <c r="N480" s="252"/>
      <c r="O480" s="252"/>
      <c r="P480" s="252"/>
      <c r="Q480" s="252"/>
      <c r="R480" s="252"/>
      <c r="S480" s="252"/>
      <c r="T480" s="253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54" t="s">
        <v>350</v>
      </c>
      <c r="AU480" s="254" t="s">
        <v>241</v>
      </c>
      <c r="AV480" s="14" t="s">
        <v>81</v>
      </c>
      <c r="AW480" s="14" t="s">
        <v>33</v>
      </c>
      <c r="AX480" s="14" t="s">
        <v>72</v>
      </c>
      <c r="AY480" s="254" t="s">
        <v>338</v>
      </c>
    </row>
    <row r="481" s="14" customFormat="1">
      <c r="A481" s="14"/>
      <c r="B481" s="244"/>
      <c r="C481" s="245"/>
      <c r="D481" s="235" t="s">
        <v>350</v>
      </c>
      <c r="E481" s="246" t="s">
        <v>19</v>
      </c>
      <c r="F481" s="247" t="s">
        <v>255</v>
      </c>
      <c r="G481" s="245"/>
      <c r="H481" s="248">
        <v>0</v>
      </c>
      <c r="I481" s="249"/>
      <c r="J481" s="245"/>
      <c r="K481" s="245"/>
      <c r="L481" s="250"/>
      <c r="M481" s="251"/>
      <c r="N481" s="252"/>
      <c r="O481" s="252"/>
      <c r="P481" s="252"/>
      <c r="Q481" s="252"/>
      <c r="R481" s="252"/>
      <c r="S481" s="252"/>
      <c r="T481" s="253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54" t="s">
        <v>350</v>
      </c>
      <c r="AU481" s="254" t="s">
        <v>241</v>
      </c>
      <c r="AV481" s="14" t="s">
        <v>81</v>
      </c>
      <c r="AW481" s="14" t="s">
        <v>33</v>
      </c>
      <c r="AX481" s="14" t="s">
        <v>72</v>
      </c>
      <c r="AY481" s="254" t="s">
        <v>338</v>
      </c>
    </row>
    <row r="482" s="15" customFormat="1">
      <c r="A482" s="15"/>
      <c r="B482" s="255"/>
      <c r="C482" s="256"/>
      <c r="D482" s="235" t="s">
        <v>350</v>
      </c>
      <c r="E482" s="257" t="s">
        <v>246</v>
      </c>
      <c r="F482" s="258" t="s">
        <v>363</v>
      </c>
      <c r="G482" s="256"/>
      <c r="H482" s="259">
        <v>17</v>
      </c>
      <c r="I482" s="260"/>
      <c r="J482" s="256"/>
      <c r="K482" s="256"/>
      <c r="L482" s="261"/>
      <c r="M482" s="262"/>
      <c r="N482" s="263"/>
      <c r="O482" s="263"/>
      <c r="P482" s="263"/>
      <c r="Q482" s="263"/>
      <c r="R482" s="263"/>
      <c r="S482" s="263"/>
      <c r="T482" s="264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65" t="s">
        <v>350</v>
      </c>
      <c r="AU482" s="265" t="s">
        <v>241</v>
      </c>
      <c r="AV482" s="15" t="s">
        <v>231</v>
      </c>
      <c r="AW482" s="15" t="s">
        <v>33</v>
      </c>
      <c r="AX482" s="15" t="s">
        <v>79</v>
      </c>
      <c r="AY482" s="265" t="s">
        <v>338</v>
      </c>
    </row>
    <row r="483" s="2" customFormat="1" ht="24.15" customHeight="1">
      <c r="A483" s="39"/>
      <c r="B483" s="40"/>
      <c r="C483" s="267" t="s">
        <v>766</v>
      </c>
      <c r="D483" s="267" t="s">
        <v>486</v>
      </c>
      <c r="E483" s="268" t="s">
        <v>776</v>
      </c>
      <c r="F483" s="269" t="s">
        <v>777</v>
      </c>
      <c r="G483" s="270" t="s">
        <v>586</v>
      </c>
      <c r="H483" s="271">
        <v>17</v>
      </c>
      <c r="I483" s="272"/>
      <c r="J483" s="273">
        <f>ROUND(I483*H483,2)</f>
        <v>0</v>
      </c>
      <c r="K483" s="269" t="s">
        <v>346</v>
      </c>
      <c r="L483" s="274"/>
      <c r="M483" s="275" t="s">
        <v>19</v>
      </c>
      <c r="N483" s="276" t="s">
        <v>43</v>
      </c>
      <c r="O483" s="85"/>
      <c r="P483" s="224">
        <f>O483*H483</f>
        <v>0</v>
      </c>
      <c r="Q483" s="224">
        <v>0.12</v>
      </c>
      <c r="R483" s="224">
        <f>Q483*H483</f>
        <v>2.04</v>
      </c>
      <c r="S483" s="224">
        <v>0</v>
      </c>
      <c r="T483" s="225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226" t="s">
        <v>405</v>
      </c>
      <c r="AT483" s="226" t="s">
        <v>486</v>
      </c>
      <c r="AU483" s="226" t="s">
        <v>241</v>
      </c>
      <c r="AY483" s="18" t="s">
        <v>338</v>
      </c>
      <c r="BE483" s="227">
        <f>IF(N483="základní",J483,0)</f>
        <v>0</v>
      </c>
      <c r="BF483" s="227">
        <f>IF(N483="snížená",J483,0)</f>
        <v>0</v>
      </c>
      <c r="BG483" s="227">
        <f>IF(N483="zákl. přenesená",J483,0)</f>
        <v>0</v>
      </c>
      <c r="BH483" s="227">
        <f>IF(N483="sníž. přenesená",J483,0)</f>
        <v>0</v>
      </c>
      <c r="BI483" s="227">
        <f>IF(N483="nulová",J483,0)</f>
        <v>0</v>
      </c>
      <c r="BJ483" s="18" t="s">
        <v>79</v>
      </c>
      <c r="BK483" s="227">
        <f>ROUND(I483*H483,2)</f>
        <v>0</v>
      </c>
      <c r="BL483" s="18" t="s">
        <v>231</v>
      </c>
      <c r="BM483" s="226" t="s">
        <v>1433</v>
      </c>
    </row>
    <row r="484" s="14" customFormat="1">
      <c r="A484" s="14"/>
      <c r="B484" s="244"/>
      <c r="C484" s="245"/>
      <c r="D484" s="235" t="s">
        <v>350</v>
      </c>
      <c r="E484" s="246" t="s">
        <v>19</v>
      </c>
      <c r="F484" s="247" t="s">
        <v>246</v>
      </c>
      <c r="G484" s="245"/>
      <c r="H484" s="248">
        <v>17</v>
      </c>
      <c r="I484" s="249"/>
      <c r="J484" s="245"/>
      <c r="K484" s="245"/>
      <c r="L484" s="250"/>
      <c r="M484" s="251"/>
      <c r="N484" s="252"/>
      <c r="O484" s="252"/>
      <c r="P484" s="252"/>
      <c r="Q484" s="252"/>
      <c r="R484" s="252"/>
      <c r="S484" s="252"/>
      <c r="T484" s="253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54" t="s">
        <v>350</v>
      </c>
      <c r="AU484" s="254" t="s">
        <v>241</v>
      </c>
      <c r="AV484" s="14" t="s">
        <v>81</v>
      </c>
      <c r="AW484" s="14" t="s">
        <v>33</v>
      </c>
      <c r="AX484" s="14" t="s">
        <v>79</v>
      </c>
      <c r="AY484" s="254" t="s">
        <v>338</v>
      </c>
    </row>
    <row r="485" s="2" customFormat="1" ht="33" customHeight="1">
      <c r="A485" s="39"/>
      <c r="B485" s="40"/>
      <c r="C485" s="215" t="s">
        <v>770</v>
      </c>
      <c r="D485" s="215" t="s">
        <v>342</v>
      </c>
      <c r="E485" s="216" t="s">
        <v>780</v>
      </c>
      <c r="F485" s="217" t="s">
        <v>781</v>
      </c>
      <c r="G485" s="218" t="s">
        <v>391</v>
      </c>
      <c r="H485" s="219">
        <v>5.7380000000000004</v>
      </c>
      <c r="I485" s="220"/>
      <c r="J485" s="221">
        <f>ROUND(I485*H485,2)</f>
        <v>0</v>
      </c>
      <c r="K485" s="217" t="s">
        <v>346</v>
      </c>
      <c r="L485" s="45"/>
      <c r="M485" s="222" t="s">
        <v>19</v>
      </c>
      <c r="N485" s="223" t="s">
        <v>43</v>
      </c>
      <c r="O485" s="85"/>
      <c r="P485" s="224">
        <f>O485*H485</f>
        <v>0</v>
      </c>
      <c r="Q485" s="224">
        <v>0</v>
      </c>
      <c r="R485" s="224">
        <f>Q485*H485</f>
        <v>0</v>
      </c>
      <c r="S485" s="224">
        <v>0</v>
      </c>
      <c r="T485" s="225">
        <f>S485*H485</f>
        <v>0</v>
      </c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R485" s="226" t="s">
        <v>231</v>
      </c>
      <c r="AT485" s="226" t="s">
        <v>342</v>
      </c>
      <c r="AU485" s="226" t="s">
        <v>241</v>
      </c>
      <c r="AY485" s="18" t="s">
        <v>338</v>
      </c>
      <c r="BE485" s="227">
        <f>IF(N485="základní",J485,0)</f>
        <v>0</v>
      </c>
      <c r="BF485" s="227">
        <f>IF(N485="snížená",J485,0)</f>
        <v>0</v>
      </c>
      <c r="BG485" s="227">
        <f>IF(N485="zákl. přenesená",J485,0)</f>
        <v>0</v>
      </c>
      <c r="BH485" s="227">
        <f>IF(N485="sníž. přenesená",J485,0)</f>
        <v>0</v>
      </c>
      <c r="BI485" s="227">
        <f>IF(N485="nulová",J485,0)</f>
        <v>0</v>
      </c>
      <c r="BJ485" s="18" t="s">
        <v>79</v>
      </c>
      <c r="BK485" s="227">
        <f>ROUND(I485*H485,2)</f>
        <v>0</v>
      </c>
      <c r="BL485" s="18" t="s">
        <v>231</v>
      </c>
      <c r="BM485" s="226" t="s">
        <v>1434</v>
      </c>
    </row>
    <row r="486" s="2" customFormat="1">
      <c r="A486" s="39"/>
      <c r="B486" s="40"/>
      <c r="C486" s="41"/>
      <c r="D486" s="228" t="s">
        <v>348</v>
      </c>
      <c r="E486" s="41"/>
      <c r="F486" s="229" t="s">
        <v>783</v>
      </c>
      <c r="G486" s="41"/>
      <c r="H486" s="41"/>
      <c r="I486" s="230"/>
      <c r="J486" s="41"/>
      <c r="K486" s="41"/>
      <c r="L486" s="45"/>
      <c r="M486" s="231"/>
      <c r="N486" s="232"/>
      <c r="O486" s="85"/>
      <c r="P486" s="85"/>
      <c r="Q486" s="85"/>
      <c r="R486" s="85"/>
      <c r="S486" s="85"/>
      <c r="T486" s="86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T486" s="18" t="s">
        <v>348</v>
      </c>
      <c r="AU486" s="18" t="s">
        <v>241</v>
      </c>
    </row>
    <row r="487" s="14" customFormat="1">
      <c r="A487" s="14"/>
      <c r="B487" s="244"/>
      <c r="C487" s="245"/>
      <c r="D487" s="235" t="s">
        <v>350</v>
      </c>
      <c r="E487" s="246" t="s">
        <v>19</v>
      </c>
      <c r="F487" s="247" t="s">
        <v>784</v>
      </c>
      <c r="G487" s="245"/>
      <c r="H487" s="248">
        <v>5.7380000000000004</v>
      </c>
      <c r="I487" s="249"/>
      <c r="J487" s="245"/>
      <c r="K487" s="245"/>
      <c r="L487" s="250"/>
      <c r="M487" s="251"/>
      <c r="N487" s="252"/>
      <c r="O487" s="252"/>
      <c r="P487" s="252"/>
      <c r="Q487" s="252"/>
      <c r="R487" s="252"/>
      <c r="S487" s="252"/>
      <c r="T487" s="253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54" t="s">
        <v>350</v>
      </c>
      <c r="AU487" s="254" t="s">
        <v>241</v>
      </c>
      <c r="AV487" s="14" t="s">
        <v>81</v>
      </c>
      <c r="AW487" s="14" t="s">
        <v>33</v>
      </c>
      <c r="AX487" s="14" t="s">
        <v>72</v>
      </c>
      <c r="AY487" s="254" t="s">
        <v>338</v>
      </c>
    </row>
    <row r="488" s="15" customFormat="1">
      <c r="A488" s="15"/>
      <c r="B488" s="255"/>
      <c r="C488" s="256"/>
      <c r="D488" s="235" t="s">
        <v>350</v>
      </c>
      <c r="E488" s="257" t="s">
        <v>248</v>
      </c>
      <c r="F488" s="258" t="s">
        <v>363</v>
      </c>
      <c r="G488" s="256"/>
      <c r="H488" s="259">
        <v>5.7380000000000004</v>
      </c>
      <c r="I488" s="260"/>
      <c r="J488" s="256"/>
      <c r="K488" s="256"/>
      <c r="L488" s="261"/>
      <c r="M488" s="262"/>
      <c r="N488" s="263"/>
      <c r="O488" s="263"/>
      <c r="P488" s="263"/>
      <c r="Q488" s="263"/>
      <c r="R488" s="263"/>
      <c r="S488" s="263"/>
      <c r="T488" s="264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T488" s="265" t="s">
        <v>350</v>
      </c>
      <c r="AU488" s="265" t="s">
        <v>241</v>
      </c>
      <c r="AV488" s="15" t="s">
        <v>231</v>
      </c>
      <c r="AW488" s="15" t="s">
        <v>33</v>
      </c>
      <c r="AX488" s="15" t="s">
        <v>79</v>
      </c>
      <c r="AY488" s="265" t="s">
        <v>338</v>
      </c>
    </row>
    <row r="489" s="2" customFormat="1" ht="24.15" customHeight="1">
      <c r="A489" s="39"/>
      <c r="B489" s="40"/>
      <c r="C489" s="215" t="s">
        <v>775</v>
      </c>
      <c r="D489" s="215" t="s">
        <v>342</v>
      </c>
      <c r="E489" s="216" t="s">
        <v>786</v>
      </c>
      <c r="F489" s="217" t="s">
        <v>787</v>
      </c>
      <c r="G489" s="218" t="s">
        <v>572</v>
      </c>
      <c r="H489" s="219">
        <v>487.85300000000001</v>
      </c>
      <c r="I489" s="220"/>
      <c r="J489" s="221">
        <f>ROUND(I489*H489,2)</f>
        <v>0</v>
      </c>
      <c r="K489" s="217" t="s">
        <v>346</v>
      </c>
      <c r="L489" s="45"/>
      <c r="M489" s="222" t="s">
        <v>19</v>
      </c>
      <c r="N489" s="223" t="s">
        <v>43</v>
      </c>
      <c r="O489" s="85"/>
      <c r="P489" s="224">
        <f>O489*H489</f>
        <v>0</v>
      </c>
      <c r="Q489" s="224">
        <v>9.0000000000000006E-05</v>
      </c>
      <c r="R489" s="224">
        <f>Q489*H489</f>
        <v>0.043906770000000005</v>
      </c>
      <c r="S489" s="224">
        <v>0</v>
      </c>
      <c r="T489" s="225">
        <f>S489*H489</f>
        <v>0</v>
      </c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R489" s="226" t="s">
        <v>231</v>
      </c>
      <c r="AT489" s="226" t="s">
        <v>342</v>
      </c>
      <c r="AU489" s="226" t="s">
        <v>241</v>
      </c>
      <c r="AY489" s="18" t="s">
        <v>338</v>
      </c>
      <c r="BE489" s="227">
        <f>IF(N489="základní",J489,0)</f>
        <v>0</v>
      </c>
      <c r="BF489" s="227">
        <f>IF(N489="snížená",J489,0)</f>
        <v>0</v>
      </c>
      <c r="BG489" s="227">
        <f>IF(N489="zákl. přenesená",J489,0)</f>
        <v>0</v>
      </c>
      <c r="BH489" s="227">
        <f>IF(N489="sníž. přenesená",J489,0)</f>
        <v>0</v>
      </c>
      <c r="BI489" s="227">
        <f>IF(N489="nulová",J489,0)</f>
        <v>0</v>
      </c>
      <c r="BJ489" s="18" t="s">
        <v>79</v>
      </c>
      <c r="BK489" s="227">
        <f>ROUND(I489*H489,2)</f>
        <v>0</v>
      </c>
      <c r="BL489" s="18" t="s">
        <v>231</v>
      </c>
      <c r="BM489" s="226" t="s">
        <v>1435</v>
      </c>
    </row>
    <row r="490" s="2" customFormat="1">
      <c r="A490" s="39"/>
      <c r="B490" s="40"/>
      <c r="C490" s="41"/>
      <c r="D490" s="228" t="s">
        <v>348</v>
      </c>
      <c r="E490" s="41"/>
      <c r="F490" s="229" t="s">
        <v>789</v>
      </c>
      <c r="G490" s="41"/>
      <c r="H490" s="41"/>
      <c r="I490" s="230"/>
      <c r="J490" s="41"/>
      <c r="K490" s="41"/>
      <c r="L490" s="45"/>
      <c r="M490" s="231"/>
      <c r="N490" s="232"/>
      <c r="O490" s="85"/>
      <c r="P490" s="85"/>
      <c r="Q490" s="85"/>
      <c r="R490" s="85"/>
      <c r="S490" s="85"/>
      <c r="T490" s="86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T490" s="18" t="s">
        <v>348</v>
      </c>
      <c r="AU490" s="18" t="s">
        <v>241</v>
      </c>
    </row>
    <row r="491" s="14" customFormat="1">
      <c r="A491" s="14"/>
      <c r="B491" s="244"/>
      <c r="C491" s="245"/>
      <c r="D491" s="235" t="s">
        <v>350</v>
      </c>
      <c r="E491" s="246" t="s">
        <v>19</v>
      </c>
      <c r="F491" s="247" t="s">
        <v>952</v>
      </c>
      <c r="G491" s="245"/>
      <c r="H491" s="248">
        <v>487.85300000000001</v>
      </c>
      <c r="I491" s="249"/>
      <c r="J491" s="245"/>
      <c r="K491" s="245"/>
      <c r="L491" s="250"/>
      <c r="M491" s="251"/>
      <c r="N491" s="252"/>
      <c r="O491" s="252"/>
      <c r="P491" s="252"/>
      <c r="Q491" s="252"/>
      <c r="R491" s="252"/>
      <c r="S491" s="252"/>
      <c r="T491" s="253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54" t="s">
        <v>350</v>
      </c>
      <c r="AU491" s="254" t="s">
        <v>241</v>
      </c>
      <c r="AV491" s="14" t="s">
        <v>81</v>
      </c>
      <c r="AW491" s="14" t="s">
        <v>33</v>
      </c>
      <c r="AX491" s="14" t="s">
        <v>72</v>
      </c>
      <c r="AY491" s="254" t="s">
        <v>338</v>
      </c>
    </row>
    <row r="492" s="14" customFormat="1">
      <c r="A492" s="14"/>
      <c r="B492" s="244"/>
      <c r="C492" s="245"/>
      <c r="D492" s="235" t="s">
        <v>350</v>
      </c>
      <c r="E492" s="246" t="s">
        <v>19</v>
      </c>
      <c r="F492" s="247" t="s">
        <v>258</v>
      </c>
      <c r="G492" s="245"/>
      <c r="H492" s="248">
        <v>0</v>
      </c>
      <c r="I492" s="249"/>
      <c r="J492" s="245"/>
      <c r="K492" s="245"/>
      <c r="L492" s="250"/>
      <c r="M492" s="251"/>
      <c r="N492" s="252"/>
      <c r="O492" s="252"/>
      <c r="P492" s="252"/>
      <c r="Q492" s="252"/>
      <c r="R492" s="252"/>
      <c r="S492" s="252"/>
      <c r="T492" s="253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54" t="s">
        <v>350</v>
      </c>
      <c r="AU492" s="254" t="s">
        <v>241</v>
      </c>
      <c r="AV492" s="14" t="s">
        <v>81</v>
      </c>
      <c r="AW492" s="14" t="s">
        <v>33</v>
      </c>
      <c r="AX492" s="14" t="s">
        <v>72</v>
      </c>
      <c r="AY492" s="254" t="s">
        <v>338</v>
      </c>
    </row>
    <row r="493" s="14" customFormat="1">
      <c r="A493" s="14"/>
      <c r="B493" s="244"/>
      <c r="C493" s="245"/>
      <c r="D493" s="235" t="s">
        <v>350</v>
      </c>
      <c r="E493" s="246" t="s">
        <v>19</v>
      </c>
      <c r="F493" s="247" t="s">
        <v>256</v>
      </c>
      <c r="G493" s="245"/>
      <c r="H493" s="248">
        <v>0</v>
      </c>
      <c r="I493" s="249"/>
      <c r="J493" s="245"/>
      <c r="K493" s="245"/>
      <c r="L493" s="250"/>
      <c r="M493" s="251"/>
      <c r="N493" s="252"/>
      <c r="O493" s="252"/>
      <c r="P493" s="252"/>
      <c r="Q493" s="252"/>
      <c r="R493" s="252"/>
      <c r="S493" s="252"/>
      <c r="T493" s="253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54" t="s">
        <v>350</v>
      </c>
      <c r="AU493" s="254" t="s">
        <v>241</v>
      </c>
      <c r="AV493" s="14" t="s">
        <v>81</v>
      </c>
      <c r="AW493" s="14" t="s">
        <v>33</v>
      </c>
      <c r="AX493" s="14" t="s">
        <v>72</v>
      </c>
      <c r="AY493" s="254" t="s">
        <v>338</v>
      </c>
    </row>
    <row r="494" s="15" customFormat="1">
      <c r="A494" s="15"/>
      <c r="B494" s="255"/>
      <c r="C494" s="256"/>
      <c r="D494" s="235" t="s">
        <v>350</v>
      </c>
      <c r="E494" s="257" t="s">
        <v>294</v>
      </c>
      <c r="F494" s="258" t="s">
        <v>363</v>
      </c>
      <c r="G494" s="256"/>
      <c r="H494" s="259">
        <v>487.85300000000001</v>
      </c>
      <c r="I494" s="260"/>
      <c r="J494" s="256"/>
      <c r="K494" s="256"/>
      <c r="L494" s="261"/>
      <c r="M494" s="262"/>
      <c r="N494" s="263"/>
      <c r="O494" s="263"/>
      <c r="P494" s="263"/>
      <c r="Q494" s="263"/>
      <c r="R494" s="263"/>
      <c r="S494" s="263"/>
      <c r="T494" s="264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T494" s="265" t="s">
        <v>350</v>
      </c>
      <c r="AU494" s="265" t="s">
        <v>241</v>
      </c>
      <c r="AV494" s="15" t="s">
        <v>231</v>
      </c>
      <c r="AW494" s="15" t="s">
        <v>33</v>
      </c>
      <c r="AX494" s="15" t="s">
        <v>79</v>
      </c>
      <c r="AY494" s="265" t="s">
        <v>338</v>
      </c>
    </row>
    <row r="495" s="12" customFormat="1" ht="22.8" customHeight="1">
      <c r="A495" s="12"/>
      <c r="B495" s="199"/>
      <c r="C495" s="200"/>
      <c r="D495" s="201" t="s">
        <v>71</v>
      </c>
      <c r="E495" s="213" t="s">
        <v>252</v>
      </c>
      <c r="F495" s="213" t="s">
        <v>790</v>
      </c>
      <c r="G495" s="200"/>
      <c r="H495" s="200"/>
      <c r="I495" s="203"/>
      <c r="J495" s="214">
        <f>BK495</f>
        <v>0</v>
      </c>
      <c r="K495" s="200"/>
      <c r="L495" s="205"/>
      <c r="M495" s="206"/>
      <c r="N495" s="207"/>
      <c r="O495" s="207"/>
      <c r="P495" s="208">
        <f>SUM(P496:P509)</f>
        <v>0</v>
      </c>
      <c r="Q495" s="207"/>
      <c r="R495" s="208">
        <f>SUM(R496:R509)</f>
        <v>0.15909145000000002</v>
      </c>
      <c r="S495" s="207"/>
      <c r="T495" s="209">
        <f>SUM(T496:T509)</f>
        <v>0</v>
      </c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R495" s="210" t="s">
        <v>79</v>
      </c>
      <c r="AT495" s="211" t="s">
        <v>71</v>
      </c>
      <c r="AU495" s="211" t="s">
        <v>79</v>
      </c>
      <c r="AY495" s="210" t="s">
        <v>338</v>
      </c>
      <c r="BK495" s="212">
        <f>SUM(BK496:BK509)</f>
        <v>0</v>
      </c>
    </row>
    <row r="496" s="2" customFormat="1" ht="37.8" customHeight="1">
      <c r="A496" s="39"/>
      <c r="B496" s="40"/>
      <c r="C496" s="215" t="s">
        <v>779</v>
      </c>
      <c r="D496" s="215" t="s">
        <v>342</v>
      </c>
      <c r="E496" s="216" t="s">
        <v>792</v>
      </c>
      <c r="F496" s="217" t="s">
        <v>793</v>
      </c>
      <c r="G496" s="218" t="s">
        <v>572</v>
      </c>
      <c r="H496" s="219">
        <v>454.54700000000003</v>
      </c>
      <c r="I496" s="220"/>
      <c r="J496" s="221">
        <f>ROUND(I496*H496,2)</f>
        <v>0</v>
      </c>
      <c r="K496" s="217" t="s">
        <v>346</v>
      </c>
      <c r="L496" s="45"/>
      <c r="M496" s="222" t="s">
        <v>19</v>
      </c>
      <c r="N496" s="223" t="s">
        <v>43</v>
      </c>
      <c r="O496" s="85"/>
      <c r="P496" s="224">
        <f>O496*H496</f>
        <v>0</v>
      </c>
      <c r="Q496" s="224">
        <v>1.0000000000000001E-05</v>
      </c>
      <c r="R496" s="224">
        <f>Q496*H496</f>
        <v>0.0045454700000000002</v>
      </c>
      <c r="S496" s="224">
        <v>0</v>
      </c>
      <c r="T496" s="225">
        <f>S496*H496</f>
        <v>0</v>
      </c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R496" s="226" t="s">
        <v>231</v>
      </c>
      <c r="AT496" s="226" t="s">
        <v>342</v>
      </c>
      <c r="AU496" s="226" t="s">
        <v>81</v>
      </c>
      <c r="AY496" s="18" t="s">
        <v>338</v>
      </c>
      <c r="BE496" s="227">
        <f>IF(N496="základní",J496,0)</f>
        <v>0</v>
      </c>
      <c r="BF496" s="227">
        <f>IF(N496="snížená",J496,0)</f>
        <v>0</v>
      </c>
      <c r="BG496" s="227">
        <f>IF(N496="zákl. přenesená",J496,0)</f>
        <v>0</v>
      </c>
      <c r="BH496" s="227">
        <f>IF(N496="sníž. přenesená",J496,0)</f>
        <v>0</v>
      </c>
      <c r="BI496" s="227">
        <f>IF(N496="nulová",J496,0)</f>
        <v>0</v>
      </c>
      <c r="BJ496" s="18" t="s">
        <v>79</v>
      </c>
      <c r="BK496" s="227">
        <f>ROUND(I496*H496,2)</f>
        <v>0</v>
      </c>
      <c r="BL496" s="18" t="s">
        <v>231</v>
      </c>
      <c r="BM496" s="226" t="s">
        <v>1436</v>
      </c>
    </row>
    <row r="497" s="2" customFormat="1">
      <c r="A497" s="39"/>
      <c r="B497" s="40"/>
      <c r="C497" s="41"/>
      <c r="D497" s="228" t="s">
        <v>348</v>
      </c>
      <c r="E497" s="41"/>
      <c r="F497" s="229" t="s">
        <v>795</v>
      </c>
      <c r="G497" s="41"/>
      <c r="H497" s="41"/>
      <c r="I497" s="230"/>
      <c r="J497" s="41"/>
      <c r="K497" s="41"/>
      <c r="L497" s="45"/>
      <c r="M497" s="231"/>
      <c r="N497" s="232"/>
      <c r="O497" s="85"/>
      <c r="P497" s="85"/>
      <c r="Q497" s="85"/>
      <c r="R497" s="85"/>
      <c r="S497" s="85"/>
      <c r="T497" s="86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T497" s="18" t="s">
        <v>348</v>
      </c>
      <c r="AU497" s="18" t="s">
        <v>81</v>
      </c>
    </row>
    <row r="498" s="14" customFormat="1">
      <c r="A498" s="14"/>
      <c r="B498" s="244"/>
      <c r="C498" s="245"/>
      <c r="D498" s="235" t="s">
        <v>350</v>
      </c>
      <c r="E498" s="246" t="s">
        <v>19</v>
      </c>
      <c r="F498" s="247" t="s">
        <v>796</v>
      </c>
      <c r="G498" s="245"/>
      <c r="H498" s="248">
        <v>427.91000000000002</v>
      </c>
      <c r="I498" s="249"/>
      <c r="J498" s="245"/>
      <c r="K498" s="245"/>
      <c r="L498" s="250"/>
      <c r="M498" s="251"/>
      <c r="N498" s="252"/>
      <c r="O498" s="252"/>
      <c r="P498" s="252"/>
      <c r="Q498" s="252"/>
      <c r="R498" s="252"/>
      <c r="S498" s="252"/>
      <c r="T498" s="253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54" t="s">
        <v>350</v>
      </c>
      <c r="AU498" s="254" t="s">
        <v>81</v>
      </c>
      <c r="AV498" s="14" t="s">
        <v>81</v>
      </c>
      <c r="AW498" s="14" t="s">
        <v>33</v>
      </c>
      <c r="AX498" s="14" t="s">
        <v>72</v>
      </c>
      <c r="AY498" s="254" t="s">
        <v>338</v>
      </c>
    </row>
    <row r="499" s="14" customFormat="1">
      <c r="A499" s="14"/>
      <c r="B499" s="244"/>
      <c r="C499" s="245"/>
      <c r="D499" s="235" t="s">
        <v>350</v>
      </c>
      <c r="E499" s="246" t="s">
        <v>19</v>
      </c>
      <c r="F499" s="247" t="s">
        <v>1437</v>
      </c>
      <c r="G499" s="245"/>
      <c r="H499" s="248">
        <v>26.637</v>
      </c>
      <c r="I499" s="249"/>
      <c r="J499" s="245"/>
      <c r="K499" s="245"/>
      <c r="L499" s="250"/>
      <c r="M499" s="251"/>
      <c r="N499" s="252"/>
      <c r="O499" s="252"/>
      <c r="P499" s="252"/>
      <c r="Q499" s="252"/>
      <c r="R499" s="252"/>
      <c r="S499" s="252"/>
      <c r="T499" s="253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54" t="s">
        <v>350</v>
      </c>
      <c r="AU499" s="254" t="s">
        <v>81</v>
      </c>
      <c r="AV499" s="14" t="s">
        <v>81</v>
      </c>
      <c r="AW499" s="14" t="s">
        <v>33</v>
      </c>
      <c r="AX499" s="14" t="s">
        <v>72</v>
      </c>
      <c r="AY499" s="254" t="s">
        <v>338</v>
      </c>
    </row>
    <row r="500" s="15" customFormat="1">
      <c r="A500" s="15"/>
      <c r="B500" s="255"/>
      <c r="C500" s="256"/>
      <c r="D500" s="235" t="s">
        <v>350</v>
      </c>
      <c r="E500" s="257" t="s">
        <v>287</v>
      </c>
      <c r="F500" s="258" t="s">
        <v>363</v>
      </c>
      <c r="G500" s="256"/>
      <c r="H500" s="259">
        <v>454.54700000000003</v>
      </c>
      <c r="I500" s="260"/>
      <c r="J500" s="256"/>
      <c r="K500" s="256"/>
      <c r="L500" s="261"/>
      <c r="M500" s="262"/>
      <c r="N500" s="263"/>
      <c r="O500" s="263"/>
      <c r="P500" s="263"/>
      <c r="Q500" s="263"/>
      <c r="R500" s="263"/>
      <c r="S500" s="263"/>
      <c r="T500" s="264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T500" s="265" t="s">
        <v>350</v>
      </c>
      <c r="AU500" s="265" t="s">
        <v>81</v>
      </c>
      <c r="AV500" s="15" t="s">
        <v>231</v>
      </c>
      <c r="AW500" s="15" t="s">
        <v>33</v>
      </c>
      <c r="AX500" s="15" t="s">
        <v>79</v>
      </c>
      <c r="AY500" s="265" t="s">
        <v>338</v>
      </c>
    </row>
    <row r="501" s="2" customFormat="1" ht="55.5" customHeight="1">
      <c r="A501" s="39"/>
      <c r="B501" s="40"/>
      <c r="C501" s="215" t="s">
        <v>785</v>
      </c>
      <c r="D501" s="215" t="s">
        <v>342</v>
      </c>
      <c r="E501" s="216" t="s">
        <v>799</v>
      </c>
      <c r="F501" s="217" t="s">
        <v>800</v>
      </c>
      <c r="G501" s="218" t="s">
        <v>572</v>
      </c>
      <c r="H501" s="219">
        <v>454.54700000000003</v>
      </c>
      <c r="I501" s="220"/>
      <c r="J501" s="221">
        <f>ROUND(I501*H501,2)</f>
        <v>0</v>
      </c>
      <c r="K501" s="217" t="s">
        <v>346</v>
      </c>
      <c r="L501" s="45"/>
      <c r="M501" s="222" t="s">
        <v>19</v>
      </c>
      <c r="N501" s="223" t="s">
        <v>43</v>
      </c>
      <c r="O501" s="85"/>
      <c r="P501" s="224">
        <f>O501*H501</f>
        <v>0</v>
      </c>
      <c r="Q501" s="224">
        <v>0.00034000000000000002</v>
      </c>
      <c r="R501" s="224">
        <f>Q501*H501</f>
        <v>0.15454598000000003</v>
      </c>
      <c r="S501" s="224">
        <v>0</v>
      </c>
      <c r="T501" s="225">
        <f>S501*H501</f>
        <v>0</v>
      </c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R501" s="226" t="s">
        <v>231</v>
      </c>
      <c r="AT501" s="226" t="s">
        <v>342</v>
      </c>
      <c r="AU501" s="226" t="s">
        <v>81</v>
      </c>
      <c r="AY501" s="18" t="s">
        <v>338</v>
      </c>
      <c r="BE501" s="227">
        <f>IF(N501="základní",J501,0)</f>
        <v>0</v>
      </c>
      <c r="BF501" s="227">
        <f>IF(N501="snížená",J501,0)</f>
        <v>0</v>
      </c>
      <c r="BG501" s="227">
        <f>IF(N501="zákl. přenesená",J501,0)</f>
        <v>0</v>
      </c>
      <c r="BH501" s="227">
        <f>IF(N501="sníž. přenesená",J501,0)</f>
        <v>0</v>
      </c>
      <c r="BI501" s="227">
        <f>IF(N501="nulová",J501,0)</f>
        <v>0</v>
      </c>
      <c r="BJ501" s="18" t="s">
        <v>79</v>
      </c>
      <c r="BK501" s="227">
        <f>ROUND(I501*H501,2)</f>
        <v>0</v>
      </c>
      <c r="BL501" s="18" t="s">
        <v>231</v>
      </c>
      <c r="BM501" s="226" t="s">
        <v>1438</v>
      </c>
    </row>
    <row r="502" s="2" customFormat="1">
      <c r="A502" s="39"/>
      <c r="B502" s="40"/>
      <c r="C502" s="41"/>
      <c r="D502" s="228" t="s">
        <v>348</v>
      </c>
      <c r="E502" s="41"/>
      <c r="F502" s="229" t="s">
        <v>802</v>
      </c>
      <c r="G502" s="41"/>
      <c r="H502" s="41"/>
      <c r="I502" s="230"/>
      <c r="J502" s="41"/>
      <c r="K502" s="41"/>
      <c r="L502" s="45"/>
      <c r="M502" s="231"/>
      <c r="N502" s="232"/>
      <c r="O502" s="85"/>
      <c r="P502" s="85"/>
      <c r="Q502" s="85"/>
      <c r="R502" s="85"/>
      <c r="S502" s="85"/>
      <c r="T502" s="86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T502" s="18" t="s">
        <v>348</v>
      </c>
      <c r="AU502" s="18" t="s">
        <v>81</v>
      </c>
    </row>
    <row r="503" s="14" customFormat="1">
      <c r="A503" s="14"/>
      <c r="B503" s="244"/>
      <c r="C503" s="245"/>
      <c r="D503" s="235" t="s">
        <v>350</v>
      </c>
      <c r="E503" s="246" t="s">
        <v>19</v>
      </c>
      <c r="F503" s="247" t="s">
        <v>287</v>
      </c>
      <c r="G503" s="245"/>
      <c r="H503" s="248">
        <v>454.54700000000003</v>
      </c>
      <c r="I503" s="249"/>
      <c r="J503" s="245"/>
      <c r="K503" s="245"/>
      <c r="L503" s="250"/>
      <c r="M503" s="251"/>
      <c r="N503" s="252"/>
      <c r="O503" s="252"/>
      <c r="P503" s="252"/>
      <c r="Q503" s="252"/>
      <c r="R503" s="252"/>
      <c r="S503" s="252"/>
      <c r="T503" s="253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54" t="s">
        <v>350</v>
      </c>
      <c r="AU503" s="254" t="s">
        <v>81</v>
      </c>
      <c r="AV503" s="14" t="s">
        <v>81</v>
      </c>
      <c r="AW503" s="14" t="s">
        <v>33</v>
      </c>
      <c r="AX503" s="14" t="s">
        <v>79</v>
      </c>
      <c r="AY503" s="254" t="s">
        <v>338</v>
      </c>
    </row>
    <row r="504" s="2" customFormat="1" ht="24.15" customHeight="1">
      <c r="A504" s="39"/>
      <c r="B504" s="40"/>
      <c r="C504" s="215" t="s">
        <v>791</v>
      </c>
      <c r="D504" s="215" t="s">
        <v>342</v>
      </c>
      <c r="E504" s="216" t="s">
        <v>804</v>
      </c>
      <c r="F504" s="217" t="s">
        <v>805</v>
      </c>
      <c r="G504" s="218" t="s">
        <v>572</v>
      </c>
      <c r="H504" s="219">
        <v>454.54700000000003</v>
      </c>
      <c r="I504" s="220"/>
      <c r="J504" s="221">
        <f>ROUND(I504*H504,2)</f>
        <v>0</v>
      </c>
      <c r="K504" s="217" t="s">
        <v>346</v>
      </c>
      <c r="L504" s="45"/>
      <c r="M504" s="222" t="s">
        <v>19</v>
      </c>
      <c r="N504" s="223" t="s">
        <v>43</v>
      </c>
      <c r="O504" s="85"/>
      <c r="P504" s="224">
        <f>O504*H504</f>
        <v>0</v>
      </c>
      <c r="Q504" s="224">
        <v>0</v>
      </c>
      <c r="R504" s="224">
        <f>Q504*H504</f>
        <v>0</v>
      </c>
      <c r="S504" s="224">
        <v>0</v>
      </c>
      <c r="T504" s="225">
        <f>S504*H504</f>
        <v>0</v>
      </c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R504" s="226" t="s">
        <v>231</v>
      </c>
      <c r="AT504" s="226" t="s">
        <v>342</v>
      </c>
      <c r="AU504" s="226" t="s">
        <v>81</v>
      </c>
      <c r="AY504" s="18" t="s">
        <v>338</v>
      </c>
      <c r="BE504" s="227">
        <f>IF(N504="základní",J504,0)</f>
        <v>0</v>
      </c>
      <c r="BF504" s="227">
        <f>IF(N504="snížená",J504,0)</f>
        <v>0</v>
      </c>
      <c r="BG504" s="227">
        <f>IF(N504="zákl. přenesená",J504,0)</f>
        <v>0</v>
      </c>
      <c r="BH504" s="227">
        <f>IF(N504="sníž. přenesená",J504,0)</f>
        <v>0</v>
      </c>
      <c r="BI504" s="227">
        <f>IF(N504="nulová",J504,0)</f>
        <v>0</v>
      </c>
      <c r="BJ504" s="18" t="s">
        <v>79</v>
      </c>
      <c r="BK504" s="227">
        <f>ROUND(I504*H504,2)</f>
        <v>0</v>
      </c>
      <c r="BL504" s="18" t="s">
        <v>231</v>
      </c>
      <c r="BM504" s="226" t="s">
        <v>1439</v>
      </c>
    </row>
    <row r="505" s="2" customFormat="1">
      <c r="A505" s="39"/>
      <c r="B505" s="40"/>
      <c r="C505" s="41"/>
      <c r="D505" s="228" t="s">
        <v>348</v>
      </c>
      <c r="E505" s="41"/>
      <c r="F505" s="229" t="s">
        <v>807</v>
      </c>
      <c r="G505" s="41"/>
      <c r="H505" s="41"/>
      <c r="I505" s="230"/>
      <c r="J505" s="41"/>
      <c r="K505" s="41"/>
      <c r="L505" s="45"/>
      <c r="M505" s="231"/>
      <c r="N505" s="232"/>
      <c r="O505" s="85"/>
      <c r="P505" s="85"/>
      <c r="Q505" s="85"/>
      <c r="R505" s="85"/>
      <c r="S505" s="85"/>
      <c r="T505" s="86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T505" s="18" t="s">
        <v>348</v>
      </c>
      <c r="AU505" s="18" t="s">
        <v>81</v>
      </c>
    </row>
    <row r="506" s="14" customFormat="1">
      <c r="A506" s="14"/>
      <c r="B506" s="244"/>
      <c r="C506" s="245"/>
      <c r="D506" s="235" t="s">
        <v>350</v>
      </c>
      <c r="E506" s="246" t="s">
        <v>19</v>
      </c>
      <c r="F506" s="247" t="s">
        <v>287</v>
      </c>
      <c r="G506" s="245"/>
      <c r="H506" s="248">
        <v>454.54700000000003</v>
      </c>
      <c r="I506" s="249"/>
      <c r="J506" s="245"/>
      <c r="K506" s="245"/>
      <c r="L506" s="250"/>
      <c r="M506" s="251"/>
      <c r="N506" s="252"/>
      <c r="O506" s="252"/>
      <c r="P506" s="252"/>
      <c r="Q506" s="252"/>
      <c r="R506" s="252"/>
      <c r="S506" s="252"/>
      <c r="T506" s="253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54" t="s">
        <v>350</v>
      </c>
      <c r="AU506" s="254" t="s">
        <v>81</v>
      </c>
      <c r="AV506" s="14" t="s">
        <v>81</v>
      </c>
      <c r="AW506" s="14" t="s">
        <v>33</v>
      </c>
      <c r="AX506" s="14" t="s">
        <v>79</v>
      </c>
      <c r="AY506" s="254" t="s">
        <v>338</v>
      </c>
    </row>
    <row r="507" s="2" customFormat="1" ht="24.15" customHeight="1">
      <c r="A507" s="39"/>
      <c r="B507" s="40"/>
      <c r="C507" s="215" t="s">
        <v>798</v>
      </c>
      <c r="D507" s="215" t="s">
        <v>342</v>
      </c>
      <c r="E507" s="216" t="s">
        <v>809</v>
      </c>
      <c r="F507" s="217" t="s">
        <v>810</v>
      </c>
      <c r="G507" s="218" t="s">
        <v>572</v>
      </c>
      <c r="H507" s="219">
        <v>454.54700000000003</v>
      </c>
      <c r="I507" s="220"/>
      <c r="J507" s="221">
        <f>ROUND(I507*H507,2)</f>
        <v>0</v>
      </c>
      <c r="K507" s="217" t="s">
        <v>346</v>
      </c>
      <c r="L507" s="45"/>
      <c r="M507" s="222" t="s">
        <v>19</v>
      </c>
      <c r="N507" s="223" t="s">
        <v>43</v>
      </c>
      <c r="O507" s="85"/>
      <c r="P507" s="224">
        <f>O507*H507</f>
        <v>0</v>
      </c>
      <c r="Q507" s="224">
        <v>0</v>
      </c>
      <c r="R507" s="224">
        <f>Q507*H507</f>
        <v>0</v>
      </c>
      <c r="S507" s="224">
        <v>0</v>
      </c>
      <c r="T507" s="225">
        <f>S507*H507</f>
        <v>0</v>
      </c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R507" s="226" t="s">
        <v>231</v>
      </c>
      <c r="AT507" s="226" t="s">
        <v>342</v>
      </c>
      <c r="AU507" s="226" t="s">
        <v>81</v>
      </c>
      <c r="AY507" s="18" t="s">
        <v>338</v>
      </c>
      <c r="BE507" s="227">
        <f>IF(N507="základní",J507,0)</f>
        <v>0</v>
      </c>
      <c r="BF507" s="227">
        <f>IF(N507="snížená",J507,0)</f>
        <v>0</v>
      </c>
      <c r="BG507" s="227">
        <f>IF(N507="zákl. přenesená",J507,0)</f>
        <v>0</v>
      </c>
      <c r="BH507" s="227">
        <f>IF(N507="sníž. přenesená",J507,0)</f>
        <v>0</v>
      </c>
      <c r="BI507" s="227">
        <f>IF(N507="nulová",J507,0)</f>
        <v>0</v>
      </c>
      <c r="BJ507" s="18" t="s">
        <v>79</v>
      </c>
      <c r="BK507" s="227">
        <f>ROUND(I507*H507,2)</f>
        <v>0</v>
      </c>
      <c r="BL507" s="18" t="s">
        <v>231</v>
      </c>
      <c r="BM507" s="226" t="s">
        <v>1440</v>
      </c>
    </row>
    <row r="508" s="2" customFormat="1">
      <c r="A508" s="39"/>
      <c r="B508" s="40"/>
      <c r="C508" s="41"/>
      <c r="D508" s="228" t="s">
        <v>348</v>
      </c>
      <c r="E508" s="41"/>
      <c r="F508" s="229" t="s">
        <v>812</v>
      </c>
      <c r="G508" s="41"/>
      <c r="H508" s="41"/>
      <c r="I508" s="230"/>
      <c r="J508" s="41"/>
      <c r="K508" s="41"/>
      <c r="L508" s="45"/>
      <c r="M508" s="231"/>
      <c r="N508" s="232"/>
      <c r="O508" s="85"/>
      <c r="P508" s="85"/>
      <c r="Q508" s="85"/>
      <c r="R508" s="85"/>
      <c r="S508" s="85"/>
      <c r="T508" s="86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T508" s="18" t="s">
        <v>348</v>
      </c>
      <c r="AU508" s="18" t="s">
        <v>81</v>
      </c>
    </row>
    <row r="509" s="14" customFormat="1">
      <c r="A509" s="14"/>
      <c r="B509" s="244"/>
      <c r="C509" s="245"/>
      <c r="D509" s="235" t="s">
        <v>350</v>
      </c>
      <c r="E509" s="246" t="s">
        <v>19</v>
      </c>
      <c r="F509" s="247" t="s">
        <v>287</v>
      </c>
      <c r="G509" s="245"/>
      <c r="H509" s="248">
        <v>454.54700000000003</v>
      </c>
      <c r="I509" s="249"/>
      <c r="J509" s="245"/>
      <c r="K509" s="245"/>
      <c r="L509" s="250"/>
      <c r="M509" s="251"/>
      <c r="N509" s="252"/>
      <c r="O509" s="252"/>
      <c r="P509" s="252"/>
      <c r="Q509" s="252"/>
      <c r="R509" s="252"/>
      <c r="S509" s="252"/>
      <c r="T509" s="253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54" t="s">
        <v>350</v>
      </c>
      <c r="AU509" s="254" t="s">
        <v>81</v>
      </c>
      <c r="AV509" s="14" t="s">
        <v>81</v>
      </c>
      <c r="AW509" s="14" t="s">
        <v>33</v>
      </c>
      <c r="AX509" s="14" t="s">
        <v>79</v>
      </c>
      <c r="AY509" s="254" t="s">
        <v>338</v>
      </c>
    </row>
    <row r="510" s="12" customFormat="1" ht="22.8" customHeight="1">
      <c r="A510" s="12"/>
      <c r="B510" s="199"/>
      <c r="C510" s="200"/>
      <c r="D510" s="201" t="s">
        <v>71</v>
      </c>
      <c r="E510" s="213" t="s">
        <v>813</v>
      </c>
      <c r="F510" s="213" t="s">
        <v>814</v>
      </c>
      <c r="G510" s="200"/>
      <c r="H510" s="200"/>
      <c r="I510" s="203"/>
      <c r="J510" s="214">
        <f>BK510</f>
        <v>0</v>
      </c>
      <c r="K510" s="200"/>
      <c r="L510" s="205"/>
      <c r="M510" s="206"/>
      <c r="N510" s="207"/>
      <c r="O510" s="207"/>
      <c r="P510" s="208">
        <f>SUM(P511:P525)</f>
        <v>0</v>
      </c>
      <c r="Q510" s="207"/>
      <c r="R510" s="208">
        <f>SUM(R511:R525)</f>
        <v>0</v>
      </c>
      <c r="S510" s="207"/>
      <c r="T510" s="209">
        <f>SUM(T511:T525)</f>
        <v>0</v>
      </c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R510" s="210" t="s">
        <v>79</v>
      </c>
      <c r="AT510" s="211" t="s">
        <v>71</v>
      </c>
      <c r="AU510" s="211" t="s">
        <v>79</v>
      </c>
      <c r="AY510" s="210" t="s">
        <v>338</v>
      </c>
      <c r="BK510" s="212">
        <f>SUM(BK511:BK525)</f>
        <v>0</v>
      </c>
    </row>
    <row r="511" s="2" customFormat="1" ht="33" customHeight="1">
      <c r="A511" s="39"/>
      <c r="B511" s="40"/>
      <c r="C511" s="215" t="s">
        <v>803</v>
      </c>
      <c r="D511" s="215" t="s">
        <v>342</v>
      </c>
      <c r="E511" s="216" t="s">
        <v>816</v>
      </c>
      <c r="F511" s="217" t="s">
        <v>817</v>
      </c>
      <c r="G511" s="218" t="s">
        <v>489</v>
      </c>
      <c r="H511" s="219">
        <v>364.95800000000003</v>
      </c>
      <c r="I511" s="220"/>
      <c r="J511" s="221">
        <f>ROUND(I511*H511,2)</f>
        <v>0</v>
      </c>
      <c r="K511" s="217" t="s">
        <v>346</v>
      </c>
      <c r="L511" s="45"/>
      <c r="M511" s="222" t="s">
        <v>19</v>
      </c>
      <c r="N511" s="223" t="s">
        <v>43</v>
      </c>
      <c r="O511" s="85"/>
      <c r="P511" s="224">
        <f>O511*H511</f>
        <v>0</v>
      </c>
      <c r="Q511" s="224">
        <v>0</v>
      </c>
      <c r="R511" s="224">
        <f>Q511*H511</f>
        <v>0</v>
      </c>
      <c r="S511" s="224">
        <v>0</v>
      </c>
      <c r="T511" s="225">
        <f>S511*H511</f>
        <v>0</v>
      </c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R511" s="226" t="s">
        <v>231</v>
      </c>
      <c r="AT511" s="226" t="s">
        <v>342</v>
      </c>
      <c r="AU511" s="226" t="s">
        <v>81</v>
      </c>
      <c r="AY511" s="18" t="s">
        <v>338</v>
      </c>
      <c r="BE511" s="227">
        <f>IF(N511="základní",J511,0)</f>
        <v>0</v>
      </c>
      <c r="BF511" s="227">
        <f>IF(N511="snížená",J511,0)</f>
        <v>0</v>
      </c>
      <c r="BG511" s="227">
        <f>IF(N511="zákl. přenesená",J511,0)</f>
        <v>0</v>
      </c>
      <c r="BH511" s="227">
        <f>IF(N511="sníž. přenesená",J511,0)</f>
        <v>0</v>
      </c>
      <c r="BI511" s="227">
        <f>IF(N511="nulová",J511,0)</f>
        <v>0</v>
      </c>
      <c r="BJ511" s="18" t="s">
        <v>79</v>
      </c>
      <c r="BK511" s="227">
        <f>ROUND(I511*H511,2)</f>
        <v>0</v>
      </c>
      <c r="BL511" s="18" t="s">
        <v>231</v>
      </c>
      <c r="BM511" s="226" t="s">
        <v>1441</v>
      </c>
    </row>
    <row r="512" s="2" customFormat="1">
      <c r="A512" s="39"/>
      <c r="B512" s="40"/>
      <c r="C512" s="41"/>
      <c r="D512" s="228" t="s">
        <v>348</v>
      </c>
      <c r="E512" s="41"/>
      <c r="F512" s="229" t="s">
        <v>819</v>
      </c>
      <c r="G512" s="41"/>
      <c r="H512" s="41"/>
      <c r="I512" s="230"/>
      <c r="J512" s="41"/>
      <c r="K512" s="41"/>
      <c r="L512" s="45"/>
      <c r="M512" s="231"/>
      <c r="N512" s="232"/>
      <c r="O512" s="85"/>
      <c r="P512" s="85"/>
      <c r="Q512" s="85"/>
      <c r="R512" s="85"/>
      <c r="S512" s="85"/>
      <c r="T512" s="86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T512" s="18" t="s">
        <v>348</v>
      </c>
      <c r="AU512" s="18" t="s">
        <v>81</v>
      </c>
    </row>
    <row r="513" s="14" customFormat="1">
      <c r="A513" s="14"/>
      <c r="B513" s="244"/>
      <c r="C513" s="245"/>
      <c r="D513" s="235" t="s">
        <v>350</v>
      </c>
      <c r="E513" s="246" t="s">
        <v>19</v>
      </c>
      <c r="F513" s="247" t="s">
        <v>1442</v>
      </c>
      <c r="G513" s="245"/>
      <c r="H513" s="248">
        <v>364.95800000000003</v>
      </c>
      <c r="I513" s="249"/>
      <c r="J513" s="245"/>
      <c r="K513" s="245"/>
      <c r="L513" s="250"/>
      <c r="M513" s="251"/>
      <c r="N513" s="252"/>
      <c r="O513" s="252"/>
      <c r="P513" s="252"/>
      <c r="Q513" s="252"/>
      <c r="R513" s="252"/>
      <c r="S513" s="252"/>
      <c r="T513" s="253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54" t="s">
        <v>350</v>
      </c>
      <c r="AU513" s="254" t="s">
        <v>81</v>
      </c>
      <c r="AV513" s="14" t="s">
        <v>81</v>
      </c>
      <c r="AW513" s="14" t="s">
        <v>33</v>
      </c>
      <c r="AX513" s="14" t="s">
        <v>79</v>
      </c>
      <c r="AY513" s="254" t="s">
        <v>338</v>
      </c>
    </row>
    <row r="514" s="2" customFormat="1" ht="44.25" customHeight="1">
      <c r="A514" s="39"/>
      <c r="B514" s="40"/>
      <c r="C514" s="215" t="s">
        <v>808</v>
      </c>
      <c r="D514" s="215" t="s">
        <v>342</v>
      </c>
      <c r="E514" s="216" t="s">
        <v>822</v>
      </c>
      <c r="F514" s="217" t="s">
        <v>823</v>
      </c>
      <c r="G514" s="218" t="s">
        <v>489</v>
      </c>
      <c r="H514" s="219">
        <v>8667.7620000000006</v>
      </c>
      <c r="I514" s="220"/>
      <c r="J514" s="221">
        <f>ROUND(I514*H514,2)</f>
        <v>0</v>
      </c>
      <c r="K514" s="217" t="s">
        <v>346</v>
      </c>
      <c r="L514" s="45"/>
      <c r="M514" s="222" t="s">
        <v>19</v>
      </c>
      <c r="N514" s="223" t="s">
        <v>43</v>
      </c>
      <c r="O514" s="85"/>
      <c r="P514" s="224">
        <f>O514*H514</f>
        <v>0</v>
      </c>
      <c r="Q514" s="224">
        <v>0</v>
      </c>
      <c r="R514" s="224">
        <f>Q514*H514</f>
        <v>0</v>
      </c>
      <c r="S514" s="224">
        <v>0</v>
      </c>
      <c r="T514" s="225">
        <f>S514*H514</f>
        <v>0</v>
      </c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R514" s="226" t="s">
        <v>231</v>
      </c>
      <c r="AT514" s="226" t="s">
        <v>342</v>
      </c>
      <c r="AU514" s="226" t="s">
        <v>81</v>
      </c>
      <c r="AY514" s="18" t="s">
        <v>338</v>
      </c>
      <c r="BE514" s="227">
        <f>IF(N514="základní",J514,0)</f>
        <v>0</v>
      </c>
      <c r="BF514" s="227">
        <f>IF(N514="snížená",J514,0)</f>
        <v>0</v>
      </c>
      <c r="BG514" s="227">
        <f>IF(N514="zákl. přenesená",J514,0)</f>
        <v>0</v>
      </c>
      <c r="BH514" s="227">
        <f>IF(N514="sníž. přenesená",J514,0)</f>
        <v>0</v>
      </c>
      <c r="BI514" s="227">
        <f>IF(N514="nulová",J514,0)</f>
        <v>0</v>
      </c>
      <c r="BJ514" s="18" t="s">
        <v>79</v>
      </c>
      <c r="BK514" s="227">
        <f>ROUND(I514*H514,2)</f>
        <v>0</v>
      </c>
      <c r="BL514" s="18" t="s">
        <v>231</v>
      </c>
      <c r="BM514" s="226" t="s">
        <v>1443</v>
      </c>
    </row>
    <row r="515" s="2" customFormat="1">
      <c r="A515" s="39"/>
      <c r="B515" s="40"/>
      <c r="C515" s="41"/>
      <c r="D515" s="228" t="s">
        <v>348</v>
      </c>
      <c r="E515" s="41"/>
      <c r="F515" s="229" t="s">
        <v>825</v>
      </c>
      <c r="G515" s="41"/>
      <c r="H515" s="41"/>
      <c r="I515" s="230"/>
      <c r="J515" s="41"/>
      <c r="K515" s="41"/>
      <c r="L515" s="45"/>
      <c r="M515" s="231"/>
      <c r="N515" s="232"/>
      <c r="O515" s="85"/>
      <c r="P515" s="85"/>
      <c r="Q515" s="85"/>
      <c r="R515" s="85"/>
      <c r="S515" s="85"/>
      <c r="T515" s="86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T515" s="18" t="s">
        <v>348</v>
      </c>
      <c r="AU515" s="18" t="s">
        <v>81</v>
      </c>
    </row>
    <row r="516" s="14" customFormat="1">
      <c r="A516" s="14"/>
      <c r="B516" s="244"/>
      <c r="C516" s="245"/>
      <c r="D516" s="235" t="s">
        <v>350</v>
      </c>
      <c r="E516" s="246" t="s">
        <v>19</v>
      </c>
      <c r="F516" s="247" t="s">
        <v>1444</v>
      </c>
      <c r="G516" s="245"/>
      <c r="H516" s="248">
        <v>8667.7620000000006</v>
      </c>
      <c r="I516" s="249"/>
      <c r="J516" s="245"/>
      <c r="K516" s="245"/>
      <c r="L516" s="250"/>
      <c r="M516" s="251"/>
      <c r="N516" s="252"/>
      <c r="O516" s="252"/>
      <c r="P516" s="252"/>
      <c r="Q516" s="252"/>
      <c r="R516" s="252"/>
      <c r="S516" s="252"/>
      <c r="T516" s="253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54" t="s">
        <v>350</v>
      </c>
      <c r="AU516" s="254" t="s">
        <v>81</v>
      </c>
      <c r="AV516" s="14" t="s">
        <v>81</v>
      </c>
      <c r="AW516" s="14" t="s">
        <v>33</v>
      </c>
      <c r="AX516" s="14" t="s">
        <v>79</v>
      </c>
      <c r="AY516" s="254" t="s">
        <v>338</v>
      </c>
    </row>
    <row r="517" s="2" customFormat="1" ht="37.8" customHeight="1">
      <c r="A517" s="39"/>
      <c r="B517" s="40"/>
      <c r="C517" s="215" t="s">
        <v>815</v>
      </c>
      <c r="D517" s="215" t="s">
        <v>342</v>
      </c>
      <c r="E517" s="216" t="s">
        <v>828</v>
      </c>
      <c r="F517" s="217" t="s">
        <v>829</v>
      </c>
      <c r="G517" s="218" t="s">
        <v>489</v>
      </c>
      <c r="H517" s="219">
        <v>91.239999999999995</v>
      </c>
      <c r="I517" s="220"/>
      <c r="J517" s="221">
        <f>ROUND(I517*H517,2)</f>
        <v>0</v>
      </c>
      <c r="K517" s="217" t="s">
        <v>346</v>
      </c>
      <c r="L517" s="45"/>
      <c r="M517" s="222" t="s">
        <v>19</v>
      </c>
      <c r="N517" s="223" t="s">
        <v>43</v>
      </c>
      <c r="O517" s="85"/>
      <c r="P517" s="224">
        <f>O517*H517</f>
        <v>0</v>
      </c>
      <c r="Q517" s="224">
        <v>0</v>
      </c>
      <c r="R517" s="224">
        <f>Q517*H517</f>
        <v>0</v>
      </c>
      <c r="S517" s="224">
        <v>0</v>
      </c>
      <c r="T517" s="225">
        <f>S517*H517</f>
        <v>0</v>
      </c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R517" s="226" t="s">
        <v>231</v>
      </c>
      <c r="AT517" s="226" t="s">
        <v>342</v>
      </c>
      <c r="AU517" s="226" t="s">
        <v>81</v>
      </c>
      <c r="AY517" s="18" t="s">
        <v>338</v>
      </c>
      <c r="BE517" s="227">
        <f>IF(N517="základní",J517,0)</f>
        <v>0</v>
      </c>
      <c r="BF517" s="227">
        <f>IF(N517="snížená",J517,0)</f>
        <v>0</v>
      </c>
      <c r="BG517" s="227">
        <f>IF(N517="zákl. přenesená",J517,0)</f>
        <v>0</v>
      </c>
      <c r="BH517" s="227">
        <f>IF(N517="sníž. přenesená",J517,0)</f>
        <v>0</v>
      </c>
      <c r="BI517" s="227">
        <f>IF(N517="nulová",J517,0)</f>
        <v>0</v>
      </c>
      <c r="BJ517" s="18" t="s">
        <v>79</v>
      </c>
      <c r="BK517" s="227">
        <f>ROUND(I517*H517,2)</f>
        <v>0</v>
      </c>
      <c r="BL517" s="18" t="s">
        <v>231</v>
      </c>
      <c r="BM517" s="226" t="s">
        <v>1445</v>
      </c>
    </row>
    <row r="518" s="2" customFormat="1">
      <c r="A518" s="39"/>
      <c r="B518" s="40"/>
      <c r="C518" s="41"/>
      <c r="D518" s="228" t="s">
        <v>348</v>
      </c>
      <c r="E518" s="41"/>
      <c r="F518" s="229" t="s">
        <v>831</v>
      </c>
      <c r="G518" s="41"/>
      <c r="H518" s="41"/>
      <c r="I518" s="230"/>
      <c r="J518" s="41"/>
      <c r="K518" s="41"/>
      <c r="L518" s="45"/>
      <c r="M518" s="231"/>
      <c r="N518" s="232"/>
      <c r="O518" s="85"/>
      <c r="P518" s="85"/>
      <c r="Q518" s="85"/>
      <c r="R518" s="85"/>
      <c r="S518" s="85"/>
      <c r="T518" s="86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T518" s="18" t="s">
        <v>348</v>
      </c>
      <c r="AU518" s="18" t="s">
        <v>81</v>
      </c>
    </row>
    <row r="519" s="14" customFormat="1">
      <c r="A519" s="14"/>
      <c r="B519" s="244"/>
      <c r="C519" s="245"/>
      <c r="D519" s="235" t="s">
        <v>350</v>
      </c>
      <c r="E519" s="246" t="s">
        <v>19</v>
      </c>
      <c r="F519" s="247" t="s">
        <v>1446</v>
      </c>
      <c r="G519" s="245"/>
      <c r="H519" s="248">
        <v>91.239999999999995</v>
      </c>
      <c r="I519" s="249"/>
      <c r="J519" s="245"/>
      <c r="K519" s="245"/>
      <c r="L519" s="250"/>
      <c r="M519" s="251"/>
      <c r="N519" s="252"/>
      <c r="O519" s="252"/>
      <c r="P519" s="252"/>
      <c r="Q519" s="252"/>
      <c r="R519" s="252"/>
      <c r="S519" s="252"/>
      <c r="T519" s="253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54" t="s">
        <v>350</v>
      </c>
      <c r="AU519" s="254" t="s">
        <v>81</v>
      </c>
      <c r="AV519" s="14" t="s">
        <v>81</v>
      </c>
      <c r="AW519" s="14" t="s">
        <v>33</v>
      </c>
      <c r="AX519" s="14" t="s">
        <v>79</v>
      </c>
      <c r="AY519" s="254" t="s">
        <v>338</v>
      </c>
    </row>
    <row r="520" s="2" customFormat="1" ht="44.25" customHeight="1">
      <c r="A520" s="39"/>
      <c r="B520" s="40"/>
      <c r="C520" s="215" t="s">
        <v>821</v>
      </c>
      <c r="D520" s="215" t="s">
        <v>342</v>
      </c>
      <c r="E520" s="216" t="s">
        <v>1447</v>
      </c>
      <c r="F520" s="217" t="s">
        <v>1448</v>
      </c>
      <c r="G520" s="218" t="s">
        <v>489</v>
      </c>
      <c r="H520" s="219">
        <v>7.569</v>
      </c>
      <c r="I520" s="220"/>
      <c r="J520" s="221">
        <f>ROUND(I520*H520,2)</f>
        <v>0</v>
      </c>
      <c r="K520" s="217" t="s">
        <v>346</v>
      </c>
      <c r="L520" s="45"/>
      <c r="M520" s="222" t="s">
        <v>19</v>
      </c>
      <c r="N520" s="223" t="s">
        <v>43</v>
      </c>
      <c r="O520" s="85"/>
      <c r="P520" s="224">
        <f>O520*H520</f>
        <v>0</v>
      </c>
      <c r="Q520" s="224">
        <v>0</v>
      </c>
      <c r="R520" s="224">
        <f>Q520*H520</f>
        <v>0</v>
      </c>
      <c r="S520" s="224">
        <v>0</v>
      </c>
      <c r="T520" s="225">
        <f>S520*H520</f>
        <v>0</v>
      </c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R520" s="226" t="s">
        <v>231</v>
      </c>
      <c r="AT520" s="226" t="s">
        <v>342</v>
      </c>
      <c r="AU520" s="226" t="s">
        <v>81</v>
      </c>
      <c r="AY520" s="18" t="s">
        <v>338</v>
      </c>
      <c r="BE520" s="227">
        <f>IF(N520="základní",J520,0)</f>
        <v>0</v>
      </c>
      <c r="BF520" s="227">
        <f>IF(N520="snížená",J520,0)</f>
        <v>0</v>
      </c>
      <c r="BG520" s="227">
        <f>IF(N520="zákl. přenesená",J520,0)</f>
        <v>0</v>
      </c>
      <c r="BH520" s="227">
        <f>IF(N520="sníž. přenesená",J520,0)</f>
        <v>0</v>
      </c>
      <c r="BI520" s="227">
        <f>IF(N520="nulová",J520,0)</f>
        <v>0</v>
      </c>
      <c r="BJ520" s="18" t="s">
        <v>79</v>
      </c>
      <c r="BK520" s="227">
        <f>ROUND(I520*H520,2)</f>
        <v>0</v>
      </c>
      <c r="BL520" s="18" t="s">
        <v>231</v>
      </c>
      <c r="BM520" s="226" t="s">
        <v>1449</v>
      </c>
    </row>
    <row r="521" s="2" customFormat="1">
      <c r="A521" s="39"/>
      <c r="B521" s="40"/>
      <c r="C521" s="41"/>
      <c r="D521" s="228" t="s">
        <v>348</v>
      </c>
      <c r="E521" s="41"/>
      <c r="F521" s="229" t="s">
        <v>1450</v>
      </c>
      <c r="G521" s="41"/>
      <c r="H521" s="41"/>
      <c r="I521" s="230"/>
      <c r="J521" s="41"/>
      <c r="K521" s="41"/>
      <c r="L521" s="45"/>
      <c r="M521" s="231"/>
      <c r="N521" s="232"/>
      <c r="O521" s="85"/>
      <c r="P521" s="85"/>
      <c r="Q521" s="85"/>
      <c r="R521" s="85"/>
      <c r="S521" s="85"/>
      <c r="T521" s="86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T521" s="18" t="s">
        <v>348</v>
      </c>
      <c r="AU521" s="18" t="s">
        <v>81</v>
      </c>
    </row>
    <row r="522" s="2" customFormat="1" ht="44.25" customHeight="1">
      <c r="A522" s="39"/>
      <c r="B522" s="40"/>
      <c r="C522" s="215" t="s">
        <v>827</v>
      </c>
      <c r="D522" s="215" t="s">
        <v>342</v>
      </c>
      <c r="E522" s="216" t="s">
        <v>834</v>
      </c>
      <c r="F522" s="217" t="s">
        <v>505</v>
      </c>
      <c r="G522" s="218" t="s">
        <v>489</v>
      </c>
      <c r="H522" s="219">
        <v>242.851</v>
      </c>
      <c r="I522" s="220"/>
      <c r="J522" s="221">
        <f>ROUND(I522*H522,2)</f>
        <v>0</v>
      </c>
      <c r="K522" s="217" t="s">
        <v>346</v>
      </c>
      <c r="L522" s="45"/>
      <c r="M522" s="222" t="s">
        <v>19</v>
      </c>
      <c r="N522" s="223" t="s">
        <v>43</v>
      </c>
      <c r="O522" s="85"/>
      <c r="P522" s="224">
        <f>O522*H522</f>
        <v>0</v>
      </c>
      <c r="Q522" s="224">
        <v>0</v>
      </c>
      <c r="R522" s="224">
        <f>Q522*H522</f>
        <v>0</v>
      </c>
      <c r="S522" s="224">
        <v>0</v>
      </c>
      <c r="T522" s="225">
        <f>S522*H522</f>
        <v>0</v>
      </c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R522" s="226" t="s">
        <v>231</v>
      </c>
      <c r="AT522" s="226" t="s">
        <v>342</v>
      </c>
      <c r="AU522" s="226" t="s">
        <v>81</v>
      </c>
      <c r="AY522" s="18" t="s">
        <v>338</v>
      </c>
      <c r="BE522" s="227">
        <f>IF(N522="základní",J522,0)</f>
        <v>0</v>
      </c>
      <c r="BF522" s="227">
        <f>IF(N522="snížená",J522,0)</f>
        <v>0</v>
      </c>
      <c r="BG522" s="227">
        <f>IF(N522="zákl. přenesená",J522,0)</f>
        <v>0</v>
      </c>
      <c r="BH522" s="227">
        <f>IF(N522="sníž. přenesená",J522,0)</f>
        <v>0</v>
      </c>
      <c r="BI522" s="227">
        <f>IF(N522="nulová",J522,0)</f>
        <v>0</v>
      </c>
      <c r="BJ522" s="18" t="s">
        <v>79</v>
      </c>
      <c r="BK522" s="227">
        <f>ROUND(I522*H522,2)</f>
        <v>0</v>
      </c>
      <c r="BL522" s="18" t="s">
        <v>231</v>
      </c>
      <c r="BM522" s="226" t="s">
        <v>1451</v>
      </c>
    </row>
    <row r="523" s="2" customFormat="1">
      <c r="A523" s="39"/>
      <c r="B523" s="40"/>
      <c r="C523" s="41"/>
      <c r="D523" s="228" t="s">
        <v>348</v>
      </c>
      <c r="E523" s="41"/>
      <c r="F523" s="229" t="s">
        <v>836</v>
      </c>
      <c r="G523" s="41"/>
      <c r="H523" s="41"/>
      <c r="I523" s="230"/>
      <c r="J523" s="41"/>
      <c r="K523" s="41"/>
      <c r="L523" s="45"/>
      <c r="M523" s="231"/>
      <c r="N523" s="232"/>
      <c r="O523" s="85"/>
      <c r="P523" s="85"/>
      <c r="Q523" s="85"/>
      <c r="R523" s="85"/>
      <c r="S523" s="85"/>
      <c r="T523" s="86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T523" s="18" t="s">
        <v>348</v>
      </c>
      <c r="AU523" s="18" t="s">
        <v>81</v>
      </c>
    </row>
    <row r="524" s="2" customFormat="1" ht="44.25" customHeight="1">
      <c r="A524" s="39"/>
      <c r="B524" s="40"/>
      <c r="C524" s="215" t="s">
        <v>833</v>
      </c>
      <c r="D524" s="215" t="s">
        <v>342</v>
      </c>
      <c r="E524" s="216" t="s">
        <v>838</v>
      </c>
      <c r="F524" s="217" t="s">
        <v>839</v>
      </c>
      <c r="G524" s="218" t="s">
        <v>489</v>
      </c>
      <c r="H524" s="219">
        <v>205.779</v>
      </c>
      <c r="I524" s="220"/>
      <c r="J524" s="221">
        <f>ROUND(I524*H524,2)</f>
        <v>0</v>
      </c>
      <c r="K524" s="217" t="s">
        <v>346</v>
      </c>
      <c r="L524" s="45"/>
      <c r="M524" s="222" t="s">
        <v>19</v>
      </c>
      <c r="N524" s="223" t="s">
        <v>43</v>
      </c>
      <c r="O524" s="85"/>
      <c r="P524" s="224">
        <f>O524*H524</f>
        <v>0</v>
      </c>
      <c r="Q524" s="224">
        <v>0</v>
      </c>
      <c r="R524" s="224">
        <f>Q524*H524</f>
        <v>0</v>
      </c>
      <c r="S524" s="224">
        <v>0</v>
      </c>
      <c r="T524" s="225">
        <f>S524*H524</f>
        <v>0</v>
      </c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R524" s="226" t="s">
        <v>231</v>
      </c>
      <c r="AT524" s="226" t="s">
        <v>342</v>
      </c>
      <c r="AU524" s="226" t="s">
        <v>81</v>
      </c>
      <c r="AY524" s="18" t="s">
        <v>338</v>
      </c>
      <c r="BE524" s="227">
        <f>IF(N524="základní",J524,0)</f>
        <v>0</v>
      </c>
      <c r="BF524" s="227">
        <f>IF(N524="snížená",J524,0)</f>
        <v>0</v>
      </c>
      <c r="BG524" s="227">
        <f>IF(N524="zákl. přenesená",J524,0)</f>
        <v>0</v>
      </c>
      <c r="BH524" s="227">
        <f>IF(N524="sníž. přenesená",J524,0)</f>
        <v>0</v>
      </c>
      <c r="BI524" s="227">
        <f>IF(N524="nulová",J524,0)</f>
        <v>0</v>
      </c>
      <c r="BJ524" s="18" t="s">
        <v>79</v>
      </c>
      <c r="BK524" s="227">
        <f>ROUND(I524*H524,2)</f>
        <v>0</v>
      </c>
      <c r="BL524" s="18" t="s">
        <v>231</v>
      </c>
      <c r="BM524" s="226" t="s">
        <v>1452</v>
      </c>
    </row>
    <row r="525" s="2" customFormat="1">
      <c r="A525" s="39"/>
      <c r="B525" s="40"/>
      <c r="C525" s="41"/>
      <c r="D525" s="228" t="s">
        <v>348</v>
      </c>
      <c r="E525" s="41"/>
      <c r="F525" s="229" t="s">
        <v>841</v>
      </c>
      <c r="G525" s="41"/>
      <c r="H525" s="41"/>
      <c r="I525" s="230"/>
      <c r="J525" s="41"/>
      <c r="K525" s="41"/>
      <c r="L525" s="45"/>
      <c r="M525" s="231"/>
      <c r="N525" s="232"/>
      <c r="O525" s="85"/>
      <c r="P525" s="85"/>
      <c r="Q525" s="85"/>
      <c r="R525" s="85"/>
      <c r="S525" s="85"/>
      <c r="T525" s="86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T525" s="18" t="s">
        <v>348</v>
      </c>
      <c r="AU525" s="18" t="s">
        <v>81</v>
      </c>
    </row>
    <row r="526" s="12" customFormat="1" ht="22.8" customHeight="1">
      <c r="A526" s="12"/>
      <c r="B526" s="199"/>
      <c r="C526" s="200"/>
      <c r="D526" s="201" t="s">
        <v>71</v>
      </c>
      <c r="E526" s="213" t="s">
        <v>842</v>
      </c>
      <c r="F526" s="213" t="s">
        <v>843</v>
      </c>
      <c r="G526" s="200"/>
      <c r="H526" s="200"/>
      <c r="I526" s="203"/>
      <c r="J526" s="214">
        <f>BK526</f>
        <v>0</v>
      </c>
      <c r="K526" s="200"/>
      <c r="L526" s="205"/>
      <c r="M526" s="206"/>
      <c r="N526" s="207"/>
      <c r="O526" s="207"/>
      <c r="P526" s="208">
        <f>SUM(P527:P528)</f>
        <v>0</v>
      </c>
      <c r="Q526" s="207"/>
      <c r="R526" s="208">
        <f>SUM(R527:R528)</f>
        <v>0</v>
      </c>
      <c r="S526" s="207"/>
      <c r="T526" s="209">
        <f>SUM(T527:T528)</f>
        <v>0</v>
      </c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R526" s="210" t="s">
        <v>79</v>
      </c>
      <c r="AT526" s="211" t="s">
        <v>71</v>
      </c>
      <c r="AU526" s="211" t="s">
        <v>79</v>
      </c>
      <c r="AY526" s="210" t="s">
        <v>338</v>
      </c>
      <c r="BK526" s="212">
        <f>SUM(BK527:BK528)</f>
        <v>0</v>
      </c>
    </row>
    <row r="527" s="2" customFormat="1" ht="49.05" customHeight="1">
      <c r="A527" s="39"/>
      <c r="B527" s="40"/>
      <c r="C527" s="215" t="s">
        <v>837</v>
      </c>
      <c r="D527" s="215" t="s">
        <v>342</v>
      </c>
      <c r="E527" s="216" t="s">
        <v>845</v>
      </c>
      <c r="F527" s="217" t="s">
        <v>846</v>
      </c>
      <c r="G527" s="218" t="s">
        <v>489</v>
      </c>
      <c r="H527" s="219">
        <v>1042.1800000000001</v>
      </c>
      <c r="I527" s="220"/>
      <c r="J527" s="221">
        <f>ROUND(I527*H527,2)</f>
        <v>0</v>
      </c>
      <c r="K527" s="217" t="s">
        <v>346</v>
      </c>
      <c r="L527" s="45"/>
      <c r="M527" s="222" t="s">
        <v>19</v>
      </c>
      <c r="N527" s="223" t="s">
        <v>43</v>
      </c>
      <c r="O527" s="85"/>
      <c r="P527" s="224">
        <f>O527*H527</f>
        <v>0</v>
      </c>
      <c r="Q527" s="224">
        <v>0</v>
      </c>
      <c r="R527" s="224">
        <f>Q527*H527</f>
        <v>0</v>
      </c>
      <c r="S527" s="224">
        <v>0</v>
      </c>
      <c r="T527" s="225">
        <f>S527*H527</f>
        <v>0</v>
      </c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R527" s="226" t="s">
        <v>231</v>
      </c>
      <c r="AT527" s="226" t="s">
        <v>342</v>
      </c>
      <c r="AU527" s="226" t="s">
        <v>81</v>
      </c>
      <c r="AY527" s="18" t="s">
        <v>338</v>
      </c>
      <c r="BE527" s="227">
        <f>IF(N527="základní",J527,0)</f>
        <v>0</v>
      </c>
      <c r="BF527" s="227">
        <f>IF(N527="snížená",J527,0)</f>
        <v>0</v>
      </c>
      <c r="BG527" s="227">
        <f>IF(N527="zákl. přenesená",J527,0)</f>
        <v>0</v>
      </c>
      <c r="BH527" s="227">
        <f>IF(N527="sníž. přenesená",J527,0)</f>
        <v>0</v>
      </c>
      <c r="BI527" s="227">
        <f>IF(N527="nulová",J527,0)</f>
        <v>0</v>
      </c>
      <c r="BJ527" s="18" t="s">
        <v>79</v>
      </c>
      <c r="BK527" s="227">
        <f>ROUND(I527*H527,2)</f>
        <v>0</v>
      </c>
      <c r="BL527" s="18" t="s">
        <v>231</v>
      </c>
      <c r="BM527" s="226" t="s">
        <v>1453</v>
      </c>
    </row>
    <row r="528" s="2" customFormat="1">
      <c r="A528" s="39"/>
      <c r="B528" s="40"/>
      <c r="C528" s="41"/>
      <c r="D528" s="228" t="s">
        <v>348</v>
      </c>
      <c r="E528" s="41"/>
      <c r="F528" s="229" t="s">
        <v>848</v>
      </c>
      <c r="G528" s="41"/>
      <c r="H528" s="41"/>
      <c r="I528" s="230"/>
      <c r="J528" s="41"/>
      <c r="K528" s="41"/>
      <c r="L528" s="45"/>
      <c r="M528" s="288"/>
      <c r="N528" s="289"/>
      <c r="O528" s="290"/>
      <c r="P528" s="290"/>
      <c r="Q528" s="290"/>
      <c r="R528" s="290"/>
      <c r="S528" s="290"/>
      <c r="T528" s="291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T528" s="18" t="s">
        <v>348</v>
      </c>
      <c r="AU528" s="18" t="s">
        <v>81</v>
      </c>
    </row>
    <row r="529" s="2" customFormat="1" ht="6.96" customHeight="1">
      <c r="A529" s="39"/>
      <c r="B529" s="60"/>
      <c r="C529" s="61"/>
      <c r="D529" s="61"/>
      <c r="E529" s="61"/>
      <c r="F529" s="61"/>
      <c r="G529" s="61"/>
      <c r="H529" s="61"/>
      <c r="I529" s="61"/>
      <c r="J529" s="61"/>
      <c r="K529" s="61"/>
      <c r="L529" s="45"/>
      <c r="M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</row>
  </sheetData>
  <sheetProtection sheet="1" autoFilter="0" formatColumns="0" formatRows="0" objects="1" scenarios="1" spinCount="100000" saltValue="4OO6iU3srNdJC4ZTXXG9W+kKr+3sFHt6wsDbx2uBGgXpiPG+D/7/EPDrCLMZfBJW9NOSyK7nDEfago1XSCPG3Q==" hashValue="QwrHu35j256eJOBnXwmI4Im90+ACiiR5I3nYxhvi7RPnPt0nqHlxwnphsDiYhrKs222n6thC3Z+ASh5ZuPexuQ==" algorithmName="SHA-512" password="CC35"/>
  <autoFilter ref="C103:K52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2:H92"/>
    <mergeCell ref="E94:H94"/>
    <mergeCell ref="E96:H96"/>
    <mergeCell ref="L2:V2"/>
  </mergeCells>
  <hyperlinks>
    <hyperlink ref="F109" r:id="rId1" display="https://podminky.urs.cz/item/CS_URS_2025_02/113106023"/>
    <hyperlink ref="F122" r:id="rId2" display="https://podminky.urs.cz/item/CS_URS_2025_02/113107322"/>
    <hyperlink ref="F125" r:id="rId3" display="https://podminky.urs.cz/item/CS_URS_2025_02/113107323"/>
    <hyperlink ref="F148" r:id="rId4" display="https://podminky.urs.cz/item/CS_URS_2025_02/113154512"/>
    <hyperlink ref="F151" r:id="rId5" display="https://podminky.urs.cz/item/CS_URS_2025_02/113154514"/>
    <hyperlink ref="F155" r:id="rId6" display="https://podminky.urs.cz/item/CS_URS_2025_02/113154515"/>
    <hyperlink ref="F159" r:id="rId7" display="https://podminky.urs.cz/item/CS_URS_2025_02/113154517"/>
    <hyperlink ref="F166" r:id="rId8" display="https://podminky.urs.cz/item/CS_URS_2025_02/121151105"/>
    <hyperlink ref="F177" r:id="rId9" display="https://podminky.urs.cz/item/CS_URS_2025_02/122251403"/>
    <hyperlink ref="F181" r:id="rId10" display="https://podminky.urs.cz/item/CS_URS_2025_02/131213131"/>
    <hyperlink ref="F189" r:id="rId11" display="https://podminky.urs.cz/item/CS_URS_2025_02/132254206"/>
    <hyperlink ref="F213" r:id="rId12" display="https://podminky.urs.cz/item/CS_URS_2025_02/151101102"/>
    <hyperlink ref="F217" r:id="rId13" display="https://podminky.urs.cz/item/CS_URS_2025_02/151101112"/>
    <hyperlink ref="F220" r:id="rId14" display="https://podminky.urs.cz/item/CS_URS_2025_02/151501501"/>
    <hyperlink ref="F225" r:id="rId15" display="https://podminky.urs.cz/item/CS_URS_2025_02/162551108"/>
    <hyperlink ref="F230" r:id="rId16" display="https://podminky.urs.cz/item/CS_URS_2025_02/162751117"/>
    <hyperlink ref="F238" r:id="rId17" display="https://podminky.urs.cz/item/CS_URS_2025_02/162751119"/>
    <hyperlink ref="F244" r:id="rId18" display="https://podminky.urs.cz/item/CS_URS_2025_02/171251101"/>
    <hyperlink ref="F247" r:id="rId19" display="https://podminky.urs.cz/item/CS_URS_2025_02/171251109"/>
    <hyperlink ref="F253" r:id="rId20" display="https://podminky.urs.cz/item/CS_URS_2025_02/174111101"/>
    <hyperlink ref="F256" r:id="rId21" display="https://podminky.urs.cz/item/CS_URS_2025_02/174151101"/>
    <hyperlink ref="F261" r:id="rId22" display="https://podminky.urs.cz/item/CS_URS_2025_02/175151101"/>
    <hyperlink ref="F281" r:id="rId23" display="https://podminky.urs.cz/item/CS_URS_2025_02/171201231"/>
    <hyperlink ref="F287" r:id="rId24" display="https://podminky.urs.cz/item/CS_URS_2025_02/181152302"/>
    <hyperlink ref="F293" r:id="rId25" display="https://podminky.urs.cz/item/CS_URS_2025_02/181351005"/>
    <hyperlink ref="F296" r:id="rId26" display="https://podminky.urs.cz/item/CS_URS_2025_02/181411131"/>
    <hyperlink ref="F302" r:id="rId27" display="https://podminky.urs.cz/item/CS_URS_2025_02/184813511"/>
    <hyperlink ref="F305" r:id="rId28" display="https://podminky.urs.cz/item/CS_URS_2025_02/185802113"/>
    <hyperlink ref="F310" r:id="rId29" display="https://podminky.urs.cz/item/CS_URS_2025_02/185803111"/>
    <hyperlink ref="F313" r:id="rId30" display="https://podminky.urs.cz/item/CS_URS_2025_02/185804312"/>
    <hyperlink ref="F317" r:id="rId31" display="https://podminky.urs.cz/item/CS_URS_2025_02/185851121"/>
    <hyperlink ref="F321" r:id="rId32" display="https://podminky.urs.cz/item/CS_URS_2025_02/185851129"/>
    <hyperlink ref="F327" r:id="rId33" display="https://podminky.urs.cz/item/CS_URS_2025_02/212750101"/>
    <hyperlink ref="F331" r:id="rId34" display="https://podminky.urs.cz/item/CS_URS_2025_02/212972112"/>
    <hyperlink ref="F336" r:id="rId35" display="https://podminky.urs.cz/item/CS_URS_2025_02/452112112"/>
    <hyperlink ref="F347" r:id="rId36" display="https://podminky.urs.cz/item/CS_URS_2025_02/564871016"/>
    <hyperlink ref="F350" r:id="rId37" display="https://podminky.urs.cz/item/CS_URS_2025_02/573111112"/>
    <hyperlink ref="F353" r:id="rId38" display="https://podminky.urs.cz/item/CS_URS_2025_02/565165102"/>
    <hyperlink ref="F358" r:id="rId39" display="https://podminky.urs.cz/item/CS_URS_2025_02/565155101"/>
    <hyperlink ref="F362" r:id="rId40" display="https://podminky.urs.cz/item/CS_URS_2025_02/573211109"/>
    <hyperlink ref="F365" r:id="rId41" display="https://podminky.urs.cz/item/CS_URS_2025_02/577155012"/>
    <hyperlink ref="F368" r:id="rId42" display="https://podminky.urs.cz/item/CS_URS_2025_02/573211107"/>
    <hyperlink ref="F371" r:id="rId43" display="https://podminky.urs.cz/item/CS_URS_2025_02/577134011"/>
    <hyperlink ref="F374" r:id="rId44" display="https://podminky.urs.cz/item/CS_URS_2025_02/596211110"/>
    <hyperlink ref="F382" r:id="rId45" display="https://podminky.urs.cz/item/CS_URS_2025_02/871360420"/>
    <hyperlink ref="F393" r:id="rId46" display="https://podminky.urs.cz/item/CS_URS_2025_02/892381111"/>
    <hyperlink ref="F396" r:id="rId47" display="https://podminky.urs.cz/item/CS_URS_2025_02/894410101"/>
    <hyperlink ref="F427" r:id="rId48" display="https://podminky.urs.cz/item/CS_URS_2025_02/894410211"/>
    <hyperlink ref="F445" r:id="rId49" display="https://podminky.urs.cz/item/CS_URS_2025_02/894410212"/>
    <hyperlink ref="F457" r:id="rId50" display="https://podminky.urs.cz/item/CS_URS_2025_02/894410213"/>
    <hyperlink ref="F472" r:id="rId51" display="https://podminky.urs.cz/item/CS_URS_2025_02/894410232"/>
    <hyperlink ref="F479" r:id="rId52" display="https://podminky.urs.cz/item/CS_URS_2025_02/899104112"/>
    <hyperlink ref="F486" r:id="rId53" display="https://podminky.urs.cz/item/CS_URS_2025_02/899623151"/>
    <hyperlink ref="F490" r:id="rId54" display="https://podminky.urs.cz/item/CS_URS_2025_02/899722113"/>
    <hyperlink ref="F497" r:id="rId55" display="https://podminky.urs.cz/item/CS_URS_2025_02/919112233"/>
    <hyperlink ref="F502" r:id="rId56" display="https://podminky.urs.cz/item/CS_URS_2025_02/919122132"/>
    <hyperlink ref="F505" r:id="rId57" display="https://podminky.urs.cz/item/CS_URS_2025_02/919735111"/>
    <hyperlink ref="F508" r:id="rId58" display="https://podminky.urs.cz/item/CS_URS_2025_02/919735112"/>
    <hyperlink ref="F512" r:id="rId59" display="https://podminky.urs.cz/item/CS_URS_2025_02/997013501"/>
    <hyperlink ref="F515" r:id="rId60" display="https://podminky.urs.cz/item/CS_URS_2025_02/997013509"/>
    <hyperlink ref="F518" r:id="rId61" display="https://podminky.urs.cz/item/CS_URS_2025_02/997013511"/>
    <hyperlink ref="F521" r:id="rId62" display="https://podminky.urs.cz/item/CS_URS_2025_02/997013861"/>
    <hyperlink ref="F523" r:id="rId63" display="https://podminky.urs.cz/item/CS_URS_2025_02/997013873"/>
    <hyperlink ref="F525" r:id="rId64" display="https://podminky.urs.cz/item/CS_URS_2025_02/997013875"/>
    <hyperlink ref="F528" r:id="rId65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6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116</v>
      </c>
      <c r="AZ2" s="139" t="s">
        <v>1277</v>
      </c>
      <c r="BA2" s="139" t="s">
        <v>19</v>
      </c>
      <c r="BB2" s="139" t="s">
        <v>19</v>
      </c>
      <c r="BC2" s="139" t="s">
        <v>273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275</v>
      </c>
      <c r="BA3" s="139" t="s">
        <v>19</v>
      </c>
      <c r="BB3" s="139" t="s">
        <v>19</v>
      </c>
      <c r="BC3" s="139" t="s">
        <v>72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277</v>
      </c>
      <c r="BA4" s="139" t="s">
        <v>19</v>
      </c>
      <c r="BB4" s="139" t="s">
        <v>19</v>
      </c>
      <c r="BC4" s="139" t="s">
        <v>264</v>
      </c>
      <c r="BD4" s="139" t="s">
        <v>81</v>
      </c>
    </row>
    <row r="5" hidden="1" s="1" customFormat="1" ht="6.96" customHeight="1">
      <c r="B5" s="21"/>
      <c r="L5" s="21"/>
      <c r="AZ5" s="139" t="s">
        <v>1279</v>
      </c>
      <c r="BA5" s="139" t="s">
        <v>19</v>
      </c>
      <c r="BB5" s="139" t="s">
        <v>19</v>
      </c>
      <c r="BC5" s="139" t="s">
        <v>279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1280</v>
      </c>
      <c r="BA6" s="139" t="s">
        <v>19</v>
      </c>
      <c r="BB6" s="139" t="s">
        <v>19</v>
      </c>
      <c r="BC6" s="139" t="s">
        <v>279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1281</v>
      </c>
      <c r="BA7" s="139" t="s">
        <v>19</v>
      </c>
      <c r="BB7" s="139" t="s">
        <v>19</v>
      </c>
      <c r="BC7" s="139" t="s">
        <v>1454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1283</v>
      </c>
      <c r="BA8" s="139" t="s">
        <v>19</v>
      </c>
      <c r="BB8" s="139" t="s">
        <v>19</v>
      </c>
      <c r="BC8" s="139" t="s">
        <v>1455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1285</v>
      </c>
      <c r="BA9" s="139" t="s">
        <v>19</v>
      </c>
      <c r="BB9" s="139" t="s">
        <v>19</v>
      </c>
      <c r="BC9" s="139" t="s">
        <v>1456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1287</v>
      </c>
      <c r="BA10" s="139" t="s">
        <v>19</v>
      </c>
      <c r="BB10" s="139" t="s">
        <v>19</v>
      </c>
      <c r="BC10" s="139" t="s">
        <v>1457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1458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1289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1290</v>
      </c>
      <c r="BA12" s="139" t="s">
        <v>19</v>
      </c>
      <c r="BB12" s="139" t="s">
        <v>19</v>
      </c>
      <c r="BC12" s="139" t="s">
        <v>72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286</v>
      </c>
      <c r="BA13" s="139" t="s">
        <v>19</v>
      </c>
      <c r="BB13" s="139" t="s">
        <v>19</v>
      </c>
      <c r="BC13" s="139" t="s">
        <v>1459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287</v>
      </c>
      <c r="BA14" s="139" t="s">
        <v>19</v>
      </c>
      <c r="BB14" s="139" t="s">
        <v>19</v>
      </c>
      <c r="BC14" s="139" t="s">
        <v>1460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289</v>
      </c>
      <c r="BA15" s="139" t="s">
        <v>19</v>
      </c>
      <c r="BB15" s="139" t="s">
        <v>19</v>
      </c>
      <c r="BC15" s="139" t="s">
        <v>236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291</v>
      </c>
      <c r="BA16" s="139" t="s">
        <v>19</v>
      </c>
      <c r="BB16" s="139" t="s">
        <v>19</v>
      </c>
      <c r="BC16" s="139" t="s">
        <v>1461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294</v>
      </c>
      <c r="BA17" s="139" t="s">
        <v>19</v>
      </c>
      <c r="BB17" s="139" t="s">
        <v>19</v>
      </c>
      <c r="BC17" s="139" t="s">
        <v>1459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296</v>
      </c>
      <c r="BA18" s="139" t="s">
        <v>19</v>
      </c>
      <c r="BB18" s="139" t="s">
        <v>19</v>
      </c>
      <c r="BC18" s="139" t="s">
        <v>1462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298</v>
      </c>
      <c r="BA19" s="139" t="s">
        <v>19</v>
      </c>
      <c r="BB19" s="139" t="s">
        <v>19</v>
      </c>
      <c r="BC19" s="139" t="s">
        <v>1463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216</v>
      </c>
      <c r="BA20" s="139" t="s">
        <v>19</v>
      </c>
      <c r="BB20" s="139" t="s">
        <v>19</v>
      </c>
      <c r="BC20" s="139" t="s">
        <v>1464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218</v>
      </c>
      <c r="BA21" s="139" t="s">
        <v>19</v>
      </c>
      <c r="BB21" s="139" t="s">
        <v>19</v>
      </c>
      <c r="BC21" s="139" t="s">
        <v>1465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221</v>
      </c>
      <c r="BA22" s="139" t="s">
        <v>19</v>
      </c>
      <c r="BB22" s="139" t="s">
        <v>19</v>
      </c>
      <c r="BC22" s="139" t="s">
        <v>1466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223</v>
      </c>
      <c r="BA23" s="139" t="s">
        <v>19</v>
      </c>
      <c r="BB23" s="139" t="s">
        <v>19</v>
      </c>
      <c r="BC23" s="139" t="s">
        <v>1467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225</v>
      </c>
      <c r="BA24" s="139" t="s">
        <v>19</v>
      </c>
      <c r="BB24" s="139" t="s">
        <v>19</v>
      </c>
      <c r="BC24" s="139" t="s">
        <v>1468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227</v>
      </c>
      <c r="BA25" s="139" t="s">
        <v>19</v>
      </c>
      <c r="BB25" s="139" t="s">
        <v>19</v>
      </c>
      <c r="BC25" s="139" t="s">
        <v>72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230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233</v>
      </c>
      <c r="BA27" s="139" t="s">
        <v>19</v>
      </c>
      <c r="BB27" s="139" t="s">
        <v>19</v>
      </c>
      <c r="BC27" s="139" t="s">
        <v>81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235</v>
      </c>
      <c r="BA28" s="139" t="s">
        <v>19</v>
      </c>
      <c r="BB28" s="139" t="s">
        <v>19</v>
      </c>
      <c r="BC28" s="139" t="s">
        <v>231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238</v>
      </c>
      <c r="BA29" s="153" t="s">
        <v>19</v>
      </c>
      <c r="BB29" s="153" t="s">
        <v>19</v>
      </c>
      <c r="BC29" s="153" t="s">
        <v>72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240</v>
      </c>
      <c r="BA30" s="139" t="s">
        <v>19</v>
      </c>
      <c r="BB30" s="139" t="s">
        <v>19</v>
      </c>
      <c r="BC30" s="139" t="s">
        <v>72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242</v>
      </c>
      <c r="BA31" s="139" t="s">
        <v>19</v>
      </c>
      <c r="BB31" s="139" t="s">
        <v>19</v>
      </c>
      <c r="BC31" s="139" t="s">
        <v>72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ROUND(J104,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243</v>
      </c>
      <c r="BA32" s="139" t="s">
        <v>19</v>
      </c>
      <c r="BB32" s="139" t="s">
        <v>19</v>
      </c>
      <c r="BC32" s="139" t="s">
        <v>72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244</v>
      </c>
      <c r="BA33" s="139" t="s">
        <v>19</v>
      </c>
      <c r="BB33" s="139" t="s">
        <v>19</v>
      </c>
      <c r="BC33" s="139" t="s">
        <v>72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245</v>
      </c>
      <c r="BA34" s="139" t="s">
        <v>19</v>
      </c>
      <c r="BB34" s="139" t="s">
        <v>19</v>
      </c>
      <c r="BC34" s="139" t="s">
        <v>236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ROUND((SUM(BE104:BE451)),  2)</f>
        <v>0</v>
      </c>
      <c r="G35" s="39"/>
      <c r="H35" s="39"/>
      <c r="I35" s="160">
        <v>0.20999999999999999</v>
      </c>
      <c r="J35" s="159">
        <f>ROUND(((SUM(BE104:BE451))*I35),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246</v>
      </c>
      <c r="BA35" s="139" t="s">
        <v>19</v>
      </c>
      <c r="BB35" s="139" t="s">
        <v>19</v>
      </c>
      <c r="BC35" s="139" t="s">
        <v>236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ROUND((SUM(BF104:BF451)),  2)</f>
        <v>0</v>
      </c>
      <c r="G36" s="39"/>
      <c r="H36" s="39"/>
      <c r="I36" s="160">
        <v>0.12</v>
      </c>
      <c r="J36" s="159">
        <f>ROUND(((SUM(BF104:BF451))*I36),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248</v>
      </c>
      <c r="BA36" s="139" t="s">
        <v>19</v>
      </c>
      <c r="BB36" s="139" t="s">
        <v>19</v>
      </c>
      <c r="BC36" s="139" t="s">
        <v>1469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ROUND((SUM(BG104:BG451)),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250</v>
      </c>
      <c r="BA37" s="139" t="s">
        <v>19</v>
      </c>
      <c r="BB37" s="139" t="s">
        <v>19</v>
      </c>
      <c r="BC37" s="139" t="s">
        <v>236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ROUND((SUM(BH104:BH451)),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251</v>
      </c>
      <c r="BA38" s="139" t="s">
        <v>19</v>
      </c>
      <c r="BB38" s="139" t="s">
        <v>19</v>
      </c>
      <c r="BC38" s="139" t="s">
        <v>81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ROUND((SUM(BI104:BI451)),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253</v>
      </c>
      <c r="BA39" s="139" t="s">
        <v>19</v>
      </c>
      <c r="BB39" s="139" t="s">
        <v>19</v>
      </c>
      <c r="BC39" s="139" t="s">
        <v>231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255</v>
      </c>
      <c r="BA40" s="139" t="s">
        <v>19</v>
      </c>
      <c r="BB40" s="139" t="s">
        <v>19</v>
      </c>
      <c r="BC40" s="139" t="s">
        <v>72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952</v>
      </c>
      <c r="BA41" s="139" t="s">
        <v>19</v>
      </c>
      <c r="BB41" s="139" t="s">
        <v>19</v>
      </c>
      <c r="BC41" s="139" t="s">
        <v>1459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954</v>
      </c>
      <c r="BA42" s="139" t="s">
        <v>19</v>
      </c>
      <c r="BB42" s="139" t="s">
        <v>19</v>
      </c>
      <c r="BC42" s="139" t="s">
        <v>955</v>
      </c>
      <c r="BD42" s="139" t="s">
        <v>81</v>
      </c>
    </row>
    <row r="43" hidden="1">
      <c r="AZ43" s="139" t="s">
        <v>1177</v>
      </c>
      <c r="BA43" s="139" t="s">
        <v>19</v>
      </c>
      <c r="BB43" s="139" t="s">
        <v>19</v>
      </c>
      <c r="BC43" s="139" t="s">
        <v>72</v>
      </c>
      <c r="BD43" s="139" t="s">
        <v>81</v>
      </c>
    </row>
    <row r="44" hidden="1">
      <c r="AZ44" s="139" t="s">
        <v>1178</v>
      </c>
      <c r="BA44" s="139" t="s">
        <v>19</v>
      </c>
      <c r="BB44" s="139" t="s">
        <v>19</v>
      </c>
      <c r="BC44" s="139" t="s">
        <v>72</v>
      </c>
      <c r="BD44" s="139" t="s">
        <v>81</v>
      </c>
    </row>
    <row r="45" hidden="1">
      <c r="AZ45" s="139" t="s">
        <v>1304</v>
      </c>
      <c r="BA45" s="139" t="s">
        <v>19</v>
      </c>
      <c r="BB45" s="139" t="s">
        <v>19</v>
      </c>
      <c r="BC45" s="139" t="s">
        <v>264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1305</v>
      </c>
      <c r="BA46" s="139" t="s">
        <v>19</v>
      </c>
      <c r="BB46" s="139" t="s">
        <v>19</v>
      </c>
      <c r="BC46" s="139" t="s">
        <v>72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1306</v>
      </c>
      <c r="BA47" s="139" t="s">
        <v>19</v>
      </c>
      <c r="BB47" s="139" t="s">
        <v>19</v>
      </c>
      <c r="BC47" s="139" t="s">
        <v>1307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1308</v>
      </c>
      <c r="BA48" s="139" t="s">
        <v>19</v>
      </c>
      <c r="BB48" s="139" t="s">
        <v>19</v>
      </c>
      <c r="BC48" s="139" t="s">
        <v>72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1310</v>
      </c>
      <c r="BA49" s="139" t="s">
        <v>19</v>
      </c>
      <c r="BB49" s="139" t="s">
        <v>19</v>
      </c>
      <c r="BC49" s="139" t="s">
        <v>72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1312</v>
      </c>
      <c r="BA50" s="139" t="s">
        <v>19</v>
      </c>
      <c r="BB50" s="139" t="s">
        <v>19</v>
      </c>
      <c r="BC50" s="139" t="s">
        <v>955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1313</v>
      </c>
      <c r="BA51" s="139" t="s">
        <v>19</v>
      </c>
      <c r="BB51" s="139" t="s">
        <v>19</v>
      </c>
      <c r="BC51" s="139" t="s">
        <v>72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1315</v>
      </c>
      <c r="BA52" s="139" t="s">
        <v>19</v>
      </c>
      <c r="BB52" s="139" t="s">
        <v>19</v>
      </c>
      <c r="BC52" s="139" t="s">
        <v>72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1470</v>
      </c>
      <c r="BA53" s="139" t="s">
        <v>19</v>
      </c>
      <c r="BB53" s="139" t="s">
        <v>19</v>
      </c>
      <c r="BC53" s="139" t="s">
        <v>72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SO 01 - A3.3 - Splašková kanalizace A3.3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1471</v>
      </c>
      <c r="BA54" s="139" t="s">
        <v>19</v>
      </c>
      <c r="BB54" s="139" t="s">
        <v>19</v>
      </c>
      <c r="BC54" s="139" t="s">
        <v>72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942</v>
      </c>
      <c r="BA55" s="139" t="s">
        <v>19</v>
      </c>
      <c r="BB55" s="139" t="s">
        <v>19</v>
      </c>
      <c r="BC55" s="139" t="s">
        <v>943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256</v>
      </c>
      <c r="BA56" s="139" t="s">
        <v>19</v>
      </c>
      <c r="BB56" s="139" t="s">
        <v>19</v>
      </c>
      <c r="BC56" s="139" t="s">
        <v>72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Z57" s="139" t="s">
        <v>258</v>
      </c>
      <c r="BA57" s="139" t="s">
        <v>19</v>
      </c>
      <c r="BB57" s="139" t="s">
        <v>19</v>
      </c>
      <c r="BC57" s="139" t="s">
        <v>72</v>
      </c>
      <c r="BD57" s="139" t="s">
        <v>81</v>
      </c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Z58" s="139" t="s">
        <v>1272</v>
      </c>
      <c r="BA58" s="139" t="s">
        <v>19</v>
      </c>
      <c r="BB58" s="139" t="s">
        <v>19</v>
      </c>
      <c r="BC58" s="139" t="s">
        <v>79</v>
      </c>
      <c r="BD58" s="139" t="s">
        <v>81</v>
      </c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Z59" s="139" t="s">
        <v>1273</v>
      </c>
      <c r="BA59" s="139" t="s">
        <v>19</v>
      </c>
      <c r="BB59" s="139" t="s">
        <v>19</v>
      </c>
      <c r="BC59" s="139" t="s">
        <v>1472</v>
      </c>
      <c r="BD59" s="139" t="s">
        <v>81</v>
      </c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Z60" s="139" t="s">
        <v>263</v>
      </c>
      <c r="BA60" s="139" t="s">
        <v>19</v>
      </c>
      <c r="BB60" s="139" t="s">
        <v>19</v>
      </c>
      <c r="BC60" s="139" t="s">
        <v>955</v>
      </c>
      <c r="BD60" s="139" t="s">
        <v>81</v>
      </c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Z61" s="139" t="s">
        <v>265</v>
      </c>
      <c r="BA61" s="139" t="s">
        <v>19</v>
      </c>
      <c r="BB61" s="139" t="s">
        <v>19</v>
      </c>
      <c r="BC61" s="139" t="s">
        <v>264</v>
      </c>
      <c r="BD61" s="139" t="s">
        <v>81</v>
      </c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Z62" s="139" t="s">
        <v>266</v>
      </c>
      <c r="BA62" s="139" t="s">
        <v>19</v>
      </c>
      <c r="BB62" s="139" t="s">
        <v>19</v>
      </c>
      <c r="BC62" s="139" t="s">
        <v>264</v>
      </c>
      <c r="BD62" s="139" t="s">
        <v>81</v>
      </c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J104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  <c r="AZ63" s="139" t="s">
        <v>267</v>
      </c>
      <c r="BA63" s="139" t="s">
        <v>19</v>
      </c>
      <c r="BB63" s="139" t="s">
        <v>19</v>
      </c>
      <c r="BC63" s="139" t="s">
        <v>944</v>
      </c>
      <c r="BD63" s="139" t="s">
        <v>81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J105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Z64" s="292" t="s">
        <v>269</v>
      </c>
      <c r="BA64" s="292" t="s">
        <v>19</v>
      </c>
      <c r="BB64" s="292" t="s">
        <v>19</v>
      </c>
      <c r="BC64" s="292" t="s">
        <v>79</v>
      </c>
      <c r="BD64" s="292" t="s">
        <v>81</v>
      </c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J106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Z65" s="293" t="s">
        <v>270</v>
      </c>
      <c r="BA65" s="293" t="s">
        <v>19</v>
      </c>
      <c r="BB65" s="293" t="s">
        <v>19</v>
      </c>
      <c r="BC65" s="293" t="s">
        <v>1473</v>
      </c>
      <c r="BD65" s="293" t="s">
        <v>81</v>
      </c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J107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J148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J152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J181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J193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J212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J255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J262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J263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316</v>
      </c>
      <c r="E75" s="185"/>
      <c r="F75" s="185"/>
      <c r="G75" s="185"/>
      <c r="H75" s="185"/>
      <c r="I75" s="185"/>
      <c r="J75" s="186">
        <f>J272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317</v>
      </c>
      <c r="E76" s="185"/>
      <c r="F76" s="185"/>
      <c r="G76" s="185"/>
      <c r="H76" s="185"/>
      <c r="I76" s="185"/>
      <c r="J76" s="186">
        <f>J283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9.92" customHeight="1">
      <c r="A77" s="10"/>
      <c r="B77" s="183"/>
      <c r="C77" s="126"/>
      <c r="D77" s="184" t="s">
        <v>318</v>
      </c>
      <c r="E77" s="185"/>
      <c r="F77" s="185"/>
      <c r="G77" s="185"/>
      <c r="H77" s="185"/>
      <c r="I77" s="185"/>
      <c r="J77" s="186">
        <f>J311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4.88" customHeight="1">
      <c r="A78" s="10"/>
      <c r="B78" s="183"/>
      <c r="C78" s="126"/>
      <c r="D78" s="184" t="s">
        <v>961</v>
      </c>
      <c r="E78" s="185"/>
      <c r="F78" s="185"/>
      <c r="G78" s="185"/>
      <c r="H78" s="185"/>
      <c r="I78" s="185"/>
      <c r="J78" s="186">
        <f>J312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4.88" customHeight="1">
      <c r="A79" s="10"/>
      <c r="B79" s="183"/>
      <c r="C79" s="126"/>
      <c r="D79" s="184" t="s">
        <v>319</v>
      </c>
      <c r="E79" s="185"/>
      <c r="F79" s="185"/>
      <c r="G79" s="185"/>
      <c r="H79" s="185"/>
      <c r="I79" s="185"/>
      <c r="J79" s="186">
        <f>J323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320</v>
      </c>
      <c r="E80" s="185"/>
      <c r="F80" s="185"/>
      <c r="G80" s="185"/>
      <c r="H80" s="185"/>
      <c r="I80" s="185"/>
      <c r="J80" s="186">
        <f>J420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10" customFormat="1" ht="19.92" customHeight="1">
      <c r="A81" s="10"/>
      <c r="B81" s="183"/>
      <c r="C81" s="126"/>
      <c r="D81" s="184" t="s">
        <v>321</v>
      </c>
      <c r="E81" s="185"/>
      <c r="F81" s="185"/>
      <c r="G81" s="185"/>
      <c r="H81" s="185"/>
      <c r="I81" s="185"/>
      <c r="J81" s="186">
        <f>J435</f>
        <v>0</v>
      </c>
      <c r="K81" s="126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hidden="1" s="10" customFormat="1" ht="19.92" customHeight="1">
      <c r="A82" s="10"/>
      <c r="B82" s="183"/>
      <c r="C82" s="126"/>
      <c r="D82" s="184" t="s">
        <v>322</v>
      </c>
      <c r="E82" s="185"/>
      <c r="F82" s="185"/>
      <c r="G82" s="185"/>
      <c r="H82" s="185"/>
      <c r="I82" s="185"/>
      <c r="J82" s="186">
        <f>J449</f>
        <v>0</v>
      </c>
      <c r="K82" s="126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hidden="1" s="2" customFormat="1" ht="21.84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hidden="1" s="2" customFormat="1" ht="6.96" customHeight="1">
      <c r="A84" s="39"/>
      <c r="B84" s="60"/>
      <c r="C84" s="61"/>
      <c r="D84" s="61"/>
      <c r="E84" s="61"/>
      <c r="F84" s="61"/>
      <c r="G84" s="61"/>
      <c r="H84" s="61"/>
      <c r="I84" s="61"/>
      <c r="J84" s="61"/>
      <c r="K84" s="6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hidden="1"/>
    <row r="86" hidden="1"/>
    <row r="87" hidden="1"/>
    <row r="88" s="2" customFormat="1" ht="6.96" customHeight="1">
      <c r="A88" s="39"/>
      <c r="B88" s="62"/>
      <c r="C88" s="63"/>
      <c r="D88" s="63"/>
      <c r="E88" s="63"/>
      <c r="F88" s="63"/>
      <c r="G88" s="63"/>
      <c r="H88" s="63"/>
      <c r="I88" s="63"/>
      <c r="J88" s="63"/>
      <c r="K88" s="63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24.96" customHeight="1">
      <c r="A89" s="39"/>
      <c r="B89" s="40"/>
      <c r="C89" s="24" t="s">
        <v>323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16</v>
      </c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6.5" customHeight="1">
      <c r="A92" s="39"/>
      <c r="B92" s="40"/>
      <c r="C92" s="41"/>
      <c r="D92" s="41"/>
      <c r="E92" s="172" t="str">
        <f>E7</f>
        <v>Odkanalizování obce Rtyně nad Bílinou – etapa 1</v>
      </c>
      <c r="F92" s="33"/>
      <c r="G92" s="33"/>
      <c r="H92" s="33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1" customFormat="1" ht="12" customHeight="1">
      <c r="B93" s="22"/>
      <c r="C93" s="33" t="s">
        <v>229</v>
      </c>
      <c r="D93" s="23"/>
      <c r="E93" s="23"/>
      <c r="F93" s="23"/>
      <c r="G93" s="23"/>
      <c r="H93" s="23"/>
      <c r="I93" s="23"/>
      <c r="J93" s="23"/>
      <c r="K93" s="23"/>
      <c r="L93" s="21"/>
    </row>
    <row r="94" s="2" customFormat="1" ht="16.5" customHeight="1">
      <c r="A94" s="39"/>
      <c r="B94" s="40"/>
      <c r="C94" s="41"/>
      <c r="D94" s="41"/>
      <c r="E94" s="172" t="s">
        <v>232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2" customHeight="1">
      <c r="A95" s="39"/>
      <c r="B95" s="40"/>
      <c r="C95" s="33" t="s">
        <v>234</v>
      </c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6.5" customHeight="1">
      <c r="A96" s="39"/>
      <c r="B96" s="40"/>
      <c r="C96" s="41"/>
      <c r="D96" s="41"/>
      <c r="E96" s="70" t="str">
        <f>E11</f>
        <v>SO 01 - A3.3 - Splašková kanalizace A3.3</v>
      </c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2" customHeight="1">
      <c r="A98" s="39"/>
      <c r="B98" s="40"/>
      <c r="C98" s="33" t="s">
        <v>21</v>
      </c>
      <c r="D98" s="41"/>
      <c r="E98" s="41"/>
      <c r="F98" s="28" t="str">
        <f>F14</f>
        <v>Rtyně nad Bílinou</v>
      </c>
      <c r="G98" s="41"/>
      <c r="H98" s="41"/>
      <c r="I98" s="33" t="s">
        <v>23</v>
      </c>
      <c r="J98" s="73" t="str">
        <f>IF(J14="","",J14)</f>
        <v>31. 7. 2025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6.96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5.65" customHeight="1">
      <c r="A100" s="39"/>
      <c r="B100" s="40"/>
      <c r="C100" s="33" t="s">
        <v>25</v>
      </c>
      <c r="D100" s="41"/>
      <c r="E100" s="41"/>
      <c r="F100" s="28" t="str">
        <f>E17</f>
        <v xml:space="preserve">Obec Rtyně nad Bílinou </v>
      </c>
      <c r="G100" s="41"/>
      <c r="H100" s="41"/>
      <c r="I100" s="33" t="s">
        <v>31</v>
      </c>
      <c r="J100" s="37" t="str">
        <f>E23</f>
        <v xml:space="preserve">AQUECON a.s. – kancelář Praha </v>
      </c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5.15" customHeight="1">
      <c r="A101" s="39"/>
      <c r="B101" s="40"/>
      <c r="C101" s="33" t="s">
        <v>29</v>
      </c>
      <c r="D101" s="41"/>
      <c r="E101" s="41"/>
      <c r="F101" s="28" t="str">
        <f>IF(E20="","",E20)</f>
        <v>Vyplň údaj</v>
      </c>
      <c r="G101" s="41"/>
      <c r="H101" s="41"/>
      <c r="I101" s="33" t="s">
        <v>34</v>
      </c>
      <c r="J101" s="37" t="str">
        <f>E26</f>
        <v>QS-B s.r.o.</v>
      </c>
      <c r="K101" s="41"/>
      <c r="L101" s="146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10.32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146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11" customFormat="1" ht="29.28" customHeight="1">
      <c r="A103" s="188"/>
      <c r="B103" s="189"/>
      <c r="C103" s="190" t="s">
        <v>324</v>
      </c>
      <c r="D103" s="191" t="s">
        <v>57</v>
      </c>
      <c r="E103" s="191" t="s">
        <v>53</v>
      </c>
      <c r="F103" s="191" t="s">
        <v>54</v>
      </c>
      <c r="G103" s="191" t="s">
        <v>325</v>
      </c>
      <c r="H103" s="191" t="s">
        <v>326</v>
      </c>
      <c r="I103" s="191" t="s">
        <v>327</v>
      </c>
      <c r="J103" s="191" t="s">
        <v>303</v>
      </c>
      <c r="K103" s="192" t="s">
        <v>328</v>
      </c>
      <c r="L103" s="193"/>
      <c r="M103" s="93" t="s">
        <v>19</v>
      </c>
      <c r="N103" s="94" t="s">
        <v>42</v>
      </c>
      <c r="O103" s="94" t="s">
        <v>329</v>
      </c>
      <c r="P103" s="94" t="s">
        <v>330</v>
      </c>
      <c r="Q103" s="94" t="s">
        <v>331</v>
      </c>
      <c r="R103" s="94" t="s">
        <v>332</v>
      </c>
      <c r="S103" s="94" t="s">
        <v>333</v>
      </c>
      <c r="T103" s="95" t="s">
        <v>334</v>
      </c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</row>
    <row r="104" s="2" customFormat="1" ht="22.8" customHeight="1">
      <c r="A104" s="39"/>
      <c r="B104" s="40"/>
      <c r="C104" s="100" t="s">
        <v>335</v>
      </c>
      <c r="D104" s="41"/>
      <c r="E104" s="41"/>
      <c r="F104" s="41"/>
      <c r="G104" s="41"/>
      <c r="H104" s="41"/>
      <c r="I104" s="41"/>
      <c r="J104" s="194">
        <f>BK104</f>
        <v>0</v>
      </c>
      <c r="K104" s="41"/>
      <c r="L104" s="45"/>
      <c r="M104" s="96"/>
      <c r="N104" s="195"/>
      <c r="O104" s="97"/>
      <c r="P104" s="196">
        <f>P105</f>
        <v>0</v>
      </c>
      <c r="Q104" s="97"/>
      <c r="R104" s="196">
        <f>R105</f>
        <v>163.37345406999998</v>
      </c>
      <c r="S104" s="97"/>
      <c r="T104" s="197">
        <f>T105</f>
        <v>142.937217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71</v>
      </c>
      <c r="AU104" s="18" t="s">
        <v>304</v>
      </c>
      <c r="BK104" s="198">
        <f>BK105</f>
        <v>0</v>
      </c>
    </row>
    <row r="105" s="12" customFormat="1" ht="25.92" customHeight="1">
      <c r="A105" s="12"/>
      <c r="B105" s="199"/>
      <c r="C105" s="200"/>
      <c r="D105" s="201" t="s">
        <v>71</v>
      </c>
      <c r="E105" s="202" t="s">
        <v>336</v>
      </c>
      <c r="F105" s="202" t="s">
        <v>337</v>
      </c>
      <c r="G105" s="200"/>
      <c r="H105" s="200"/>
      <c r="I105" s="203"/>
      <c r="J105" s="204">
        <f>BK105</f>
        <v>0</v>
      </c>
      <c r="K105" s="200"/>
      <c r="L105" s="205"/>
      <c r="M105" s="206"/>
      <c r="N105" s="207"/>
      <c r="O105" s="207"/>
      <c r="P105" s="208">
        <f>P106+P262+P272+P283+P311+P420+P435+P449</f>
        <v>0</v>
      </c>
      <c r="Q105" s="207"/>
      <c r="R105" s="208">
        <f>R106+R262+R272+R283+R311+R420+R435+R449</f>
        <v>163.37345406999998</v>
      </c>
      <c r="S105" s="207"/>
      <c r="T105" s="209">
        <f>T106+T262+T272+T283+T311+T420+T435+T449</f>
        <v>142.937217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72</v>
      </c>
      <c r="AY105" s="210" t="s">
        <v>338</v>
      </c>
      <c r="BK105" s="212">
        <f>BK106+BK262+BK272+BK283+BK311+BK420+BK435+BK449</f>
        <v>0</v>
      </c>
    </row>
    <row r="106" s="12" customFormat="1" ht="22.8" customHeight="1">
      <c r="A106" s="12"/>
      <c r="B106" s="199"/>
      <c r="C106" s="200"/>
      <c r="D106" s="201" t="s">
        <v>71</v>
      </c>
      <c r="E106" s="213" t="s">
        <v>79</v>
      </c>
      <c r="F106" s="213" t="s">
        <v>339</v>
      </c>
      <c r="G106" s="200"/>
      <c r="H106" s="200"/>
      <c r="I106" s="203"/>
      <c r="J106" s="214">
        <f>BK106</f>
        <v>0</v>
      </c>
      <c r="K106" s="200"/>
      <c r="L106" s="205"/>
      <c r="M106" s="206"/>
      <c r="N106" s="207"/>
      <c r="O106" s="207"/>
      <c r="P106" s="208">
        <f>P107+P148+P152+P181+P193+P212+P255</f>
        <v>0</v>
      </c>
      <c r="Q106" s="207"/>
      <c r="R106" s="208">
        <f>R107+R148+R152+R181+R193+R212+R255</f>
        <v>130.01575045999999</v>
      </c>
      <c r="S106" s="207"/>
      <c r="T106" s="209">
        <f>T107+T148+T152+T181+T193+T212+T255</f>
        <v>142.937217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0" t="s">
        <v>79</v>
      </c>
      <c r="AT106" s="211" t="s">
        <v>71</v>
      </c>
      <c r="AU106" s="211" t="s">
        <v>79</v>
      </c>
      <c r="AY106" s="210" t="s">
        <v>338</v>
      </c>
      <c r="BK106" s="212">
        <f>BK107+BK148+BK152+BK181+BK193+BK212+BK255</f>
        <v>0</v>
      </c>
    </row>
    <row r="107" s="12" customFormat="1" ht="20.88" customHeight="1">
      <c r="A107" s="12"/>
      <c r="B107" s="199"/>
      <c r="C107" s="200"/>
      <c r="D107" s="201" t="s">
        <v>71</v>
      </c>
      <c r="E107" s="213" t="s">
        <v>340</v>
      </c>
      <c r="F107" s="213" t="s">
        <v>341</v>
      </c>
      <c r="G107" s="200"/>
      <c r="H107" s="200"/>
      <c r="I107" s="203"/>
      <c r="J107" s="214">
        <f>BK107</f>
        <v>0</v>
      </c>
      <c r="K107" s="200"/>
      <c r="L107" s="205"/>
      <c r="M107" s="206"/>
      <c r="N107" s="207"/>
      <c r="O107" s="207"/>
      <c r="P107" s="208">
        <f>SUM(P108:P147)</f>
        <v>0</v>
      </c>
      <c r="Q107" s="207"/>
      <c r="R107" s="208">
        <f>SUM(R108:R147)</f>
        <v>0.0084787600000000019</v>
      </c>
      <c r="S107" s="207"/>
      <c r="T107" s="209">
        <f>SUM(T108:T147)</f>
        <v>142.937217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10" t="s">
        <v>79</v>
      </c>
      <c r="AT107" s="211" t="s">
        <v>71</v>
      </c>
      <c r="AU107" s="211" t="s">
        <v>81</v>
      </c>
      <c r="AY107" s="210" t="s">
        <v>338</v>
      </c>
      <c r="BK107" s="212">
        <f>SUM(BK108:BK147)</f>
        <v>0</v>
      </c>
    </row>
    <row r="108" s="2" customFormat="1" ht="66.75" customHeight="1">
      <c r="A108" s="39"/>
      <c r="B108" s="40"/>
      <c r="C108" s="215" t="s">
        <v>79</v>
      </c>
      <c r="D108" s="215" t="s">
        <v>342</v>
      </c>
      <c r="E108" s="216" t="s">
        <v>343</v>
      </c>
      <c r="F108" s="217" t="s">
        <v>344</v>
      </c>
      <c r="G108" s="218" t="s">
        <v>345</v>
      </c>
      <c r="H108" s="219">
        <v>175.625</v>
      </c>
      <c r="I108" s="220"/>
      <c r="J108" s="221">
        <f>ROUND(I108*H108,2)</f>
        <v>0</v>
      </c>
      <c r="K108" s="217" t="s">
        <v>346</v>
      </c>
      <c r="L108" s="45"/>
      <c r="M108" s="222" t="s">
        <v>19</v>
      </c>
      <c r="N108" s="223" t="s">
        <v>43</v>
      </c>
      <c r="O108" s="85"/>
      <c r="P108" s="224">
        <f>O108*H108</f>
        <v>0</v>
      </c>
      <c r="Q108" s="224">
        <v>0</v>
      </c>
      <c r="R108" s="224">
        <f>Q108*H108</f>
        <v>0</v>
      </c>
      <c r="S108" s="224">
        <v>0.44</v>
      </c>
      <c r="T108" s="225">
        <f>S108*H108</f>
        <v>77.275000000000006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26" t="s">
        <v>231</v>
      </c>
      <c r="AT108" s="226" t="s">
        <v>342</v>
      </c>
      <c r="AU108" s="226" t="s">
        <v>241</v>
      </c>
      <c r="AY108" s="18" t="s">
        <v>338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8" t="s">
        <v>79</v>
      </c>
      <c r="BK108" s="227">
        <f>ROUND(I108*H108,2)</f>
        <v>0</v>
      </c>
      <c r="BL108" s="18" t="s">
        <v>231</v>
      </c>
      <c r="BM108" s="226" t="s">
        <v>1474</v>
      </c>
    </row>
    <row r="109" s="2" customFormat="1">
      <c r="A109" s="39"/>
      <c r="B109" s="40"/>
      <c r="C109" s="41"/>
      <c r="D109" s="228" t="s">
        <v>348</v>
      </c>
      <c r="E109" s="41"/>
      <c r="F109" s="229" t="s">
        <v>349</v>
      </c>
      <c r="G109" s="41"/>
      <c r="H109" s="41"/>
      <c r="I109" s="230"/>
      <c r="J109" s="41"/>
      <c r="K109" s="41"/>
      <c r="L109" s="45"/>
      <c r="M109" s="231"/>
      <c r="N109" s="23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348</v>
      </c>
      <c r="AU109" s="18" t="s">
        <v>241</v>
      </c>
    </row>
    <row r="110" s="13" customFormat="1">
      <c r="A110" s="13"/>
      <c r="B110" s="233"/>
      <c r="C110" s="234"/>
      <c r="D110" s="235" t="s">
        <v>350</v>
      </c>
      <c r="E110" s="236" t="s">
        <v>19</v>
      </c>
      <c r="F110" s="237" t="s">
        <v>351</v>
      </c>
      <c r="G110" s="234"/>
      <c r="H110" s="236" t="s">
        <v>19</v>
      </c>
      <c r="I110" s="238"/>
      <c r="J110" s="234"/>
      <c r="K110" s="234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350</v>
      </c>
      <c r="AU110" s="243" t="s">
        <v>241</v>
      </c>
      <c r="AV110" s="13" t="s">
        <v>79</v>
      </c>
      <c r="AW110" s="13" t="s">
        <v>33</v>
      </c>
      <c r="AX110" s="13" t="s">
        <v>72</v>
      </c>
      <c r="AY110" s="243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1272</v>
      </c>
      <c r="F111" s="247" t="s">
        <v>352</v>
      </c>
      <c r="G111" s="245"/>
      <c r="H111" s="248">
        <v>1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4" customFormat="1">
      <c r="A112" s="14"/>
      <c r="B112" s="244"/>
      <c r="C112" s="245"/>
      <c r="D112" s="235" t="s">
        <v>350</v>
      </c>
      <c r="E112" s="246" t="s">
        <v>1306</v>
      </c>
      <c r="F112" s="247" t="s">
        <v>1321</v>
      </c>
      <c r="G112" s="245"/>
      <c r="H112" s="248">
        <v>0.59999999999999998</v>
      </c>
      <c r="I112" s="249"/>
      <c r="J112" s="245"/>
      <c r="K112" s="245"/>
      <c r="L112" s="250"/>
      <c r="M112" s="251"/>
      <c r="N112" s="252"/>
      <c r="O112" s="252"/>
      <c r="P112" s="252"/>
      <c r="Q112" s="252"/>
      <c r="R112" s="252"/>
      <c r="S112" s="252"/>
      <c r="T112" s="253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4" t="s">
        <v>350</v>
      </c>
      <c r="AU112" s="254" t="s">
        <v>241</v>
      </c>
      <c r="AV112" s="14" t="s">
        <v>81</v>
      </c>
      <c r="AW112" s="14" t="s">
        <v>33</v>
      </c>
      <c r="AX112" s="14" t="s">
        <v>72</v>
      </c>
      <c r="AY112" s="254" t="s">
        <v>338</v>
      </c>
    </row>
    <row r="113" s="15" customFormat="1">
      <c r="A113" s="15"/>
      <c r="B113" s="255"/>
      <c r="C113" s="256"/>
      <c r="D113" s="235" t="s">
        <v>350</v>
      </c>
      <c r="E113" s="257" t="s">
        <v>19</v>
      </c>
      <c r="F113" s="258" t="s">
        <v>353</v>
      </c>
      <c r="G113" s="256"/>
      <c r="H113" s="259">
        <v>1.6000000000000001</v>
      </c>
      <c r="I113" s="260"/>
      <c r="J113" s="256"/>
      <c r="K113" s="256"/>
      <c r="L113" s="261"/>
      <c r="M113" s="262"/>
      <c r="N113" s="263"/>
      <c r="O113" s="263"/>
      <c r="P113" s="263"/>
      <c r="Q113" s="263"/>
      <c r="R113" s="263"/>
      <c r="S113" s="263"/>
      <c r="T113" s="264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T113" s="265" t="s">
        <v>350</v>
      </c>
      <c r="AU113" s="265" t="s">
        <v>241</v>
      </c>
      <c r="AV113" s="15" t="s">
        <v>231</v>
      </c>
      <c r="AW113" s="15" t="s">
        <v>33</v>
      </c>
      <c r="AX113" s="15" t="s">
        <v>72</v>
      </c>
      <c r="AY113" s="265" t="s">
        <v>338</v>
      </c>
    </row>
    <row r="114" s="13" customFormat="1">
      <c r="A114" s="13"/>
      <c r="B114" s="233"/>
      <c r="C114" s="234"/>
      <c r="D114" s="235" t="s">
        <v>350</v>
      </c>
      <c r="E114" s="236" t="s">
        <v>19</v>
      </c>
      <c r="F114" s="237" t="s">
        <v>1079</v>
      </c>
      <c r="G114" s="234"/>
      <c r="H114" s="236" t="s">
        <v>19</v>
      </c>
      <c r="I114" s="238"/>
      <c r="J114" s="234"/>
      <c r="K114" s="234"/>
      <c r="L114" s="239"/>
      <c r="M114" s="240"/>
      <c r="N114" s="241"/>
      <c r="O114" s="241"/>
      <c r="P114" s="241"/>
      <c r="Q114" s="241"/>
      <c r="R114" s="241"/>
      <c r="S114" s="241"/>
      <c r="T114" s="242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3" t="s">
        <v>350</v>
      </c>
      <c r="AU114" s="243" t="s">
        <v>241</v>
      </c>
      <c r="AV114" s="13" t="s">
        <v>79</v>
      </c>
      <c r="AW114" s="13" t="s">
        <v>33</v>
      </c>
      <c r="AX114" s="13" t="s">
        <v>72</v>
      </c>
      <c r="AY114" s="243" t="s">
        <v>338</v>
      </c>
    </row>
    <row r="115" s="14" customFormat="1">
      <c r="A115" s="14"/>
      <c r="B115" s="244"/>
      <c r="C115" s="245"/>
      <c r="D115" s="235" t="s">
        <v>350</v>
      </c>
      <c r="E115" s="246" t="s">
        <v>1273</v>
      </c>
      <c r="F115" s="247" t="s">
        <v>1472</v>
      </c>
      <c r="G115" s="245"/>
      <c r="H115" s="248">
        <v>60.520000000000003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350</v>
      </c>
      <c r="AU115" s="254" t="s">
        <v>241</v>
      </c>
      <c r="AV115" s="14" t="s">
        <v>81</v>
      </c>
      <c r="AW115" s="14" t="s">
        <v>33</v>
      </c>
      <c r="AX115" s="14" t="s">
        <v>72</v>
      </c>
      <c r="AY115" s="254" t="s">
        <v>338</v>
      </c>
    </row>
    <row r="116" s="14" customFormat="1">
      <c r="A116" s="14"/>
      <c r="B116" s="244"/>
      <c r="C116" s="245"/>
      <c r="D116" s="235" t="s">
        <v>350</v>
      </c>
      <c r="E116" s="246" t="s">
        <v>1285</v>
      </c>
      <c r="F116" s="247" t="s">
        <v>1456</v>
      </c>
      <c r="G116" s="245"/>
      <c r="H116" s="248">
        <v>10.012000000000001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350</v>
      </c>
      <c r="AU116" s="254" t="s">
        <v>241</v>
      </c>
      <c r="AV116" s="14" t="s">
        <v>81</v>
      </c>
      <c r="AW116" s="14" t="s">
        <v>33</v>
      </c>
      <c r="AX116" s="14" t="s">
        <v>72</v>
      </c>
      <c r="AY116" s="254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1290</v>
      </c>
      <c r="F117" s="247" t="s">
        <v>72</v>
      </c>
      <c r="G117" s="245"/>
      <c r="H117" s="248">
        <v>0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1305</v>
      </c>
      <c r="F118" s="247" t="s">
        <v>72</v>
      </c>
      <c r="G118" s="245"/>
      <c r="H118" s="248">
        <v>0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5" customFormat="1">
      <c r="A119" s="15"/>
      <c r="B119" s="255"/>
      <c r="C119" s="256"/>
      <c r="D119" s="235" t="s">
        <v>350</v>
      </c>
      <c r="E119" s="257" t="s">
        <v>286</v>
      </c>
      <c r="F119" s="258" t="s">
        <v>353</v>
      </c>
      <c r="G119" s="256"/>
      <c r="H119" s="259">
        <v>70.532000000000011</v>
      </c>
      <c r="I119" s="260"/>
      <c r="J119" s="256"/>
      <c r="K119" s="256"/>
      <c r="L119" s="261"/>
      <c r="M119" s="262"/>
      <c r="N119" s="263"/>
      <c r="O119" s="263"/>
      <c r="P119" s="263"/>
      <c r="Q119" s="263"/>
      <c r="R119" s="263"/>
      <c r="S119" s="263"/>
      <c r="T119" s="264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T119" s="265" t="s">
        <v>350</v>
      </c>
      <c r="AU119" s="265" t="s">
        <v>241</v>
      </c>
      <c r="AV119" s="15" t="s">
        <v>231</v>
      </c>
      <c r="AW119" s="15" t="s">
        <v>33</v>
      </c>
      <c r="AX119" s="15" t="s">
        <v>72</v>
      </c>
      <c r="AY119" s="265" t="s">
        <v>338</v>
      </c>
    </row>
    <row r="120" s="13" customFormat="1">
      <c r="A120" s="13"/>
      <c r="B120" s="233"/>
      <c r="C120" s="234"/>
      <c r="D120" s="235" t="s">
        <v>350</v>
      </c>
      <c r="E120" s="236" t="s">
        <v>19</v>
      </c>
      <c r="F120" s="237" t="s">
        <v>355</v>
      </c>
      <c r="G120" s="234"/>
      <c r="H120" s="236" t="s">
        <v>19</v>
      </c>
      <c r="I120" s="238"/>
      <c r="J120" s="234"/>
      <c r="K120" s="234"/>
      <c r="L120" s="239"/>
      <c r="M120" s="240"/>
      <c r="N120" s="241"/>
      <c r="O120" s="241"/>
      <c r="P120" s="241"/>
      <c r="Q120" s="241"/>
      <c r="R120" s="241"/>
      <c r="S120" s="241"/>
      <c r="T120" s="242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3" t="s">
        <v>350</v>
      </c>
      <c r="AU120" s="243" t="s">
        <v>241</v>
      </c>
      <c r="AV120" s="13" t="s">
        <v>79</v>
      </c>
      <c r="AW120" s="13" t="s">
        <v>33</v>
      </c>
      <c r="AX120" s="13" t="s">
        <v>72</v>
      </c>
      <c r="AY120" s="243" t="s">
        <v>338</v>
      </c>
    </row>
    <row r="121" s="14" customFormat="1">
      <c r="A121" s="14"/>
      <c r="B121" s="244"/>
      <c r="C121" s="245"/>
      <c r="D121" s="235" t="s">
        <v>350</v>
      </c>
      <c r="E121" s="246" t="s">
        <v>1277</v>
      </c>
      <c r="F121" s="247" t="s">
        <v>356</v>
      </c>
      <c r="G121" s="245"/>
      <c r="H121" s="248">
        <v>0.46999999999999997</v>
      </c>
      <c r="I121" s="249"/>
      <c r="J121" s="245"/>
      <c r="K121" s="245"/>
      <c r="L121" s="250"/>
      <c r="M121" s="251"/>
      <c r="N121" s="252"/>
      <c r="O121" s="252"/>
      <c r="P121" s="252"/>
      <c r="Q121" s="252"/>
      <c r="R121" s="252"/>
      <c r="S121" s="252"/>
      <c r="T121" s="253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4" t="s">
        <v>350</v>
      </c>
      <c r="AU121" s="254" t="s">
        <v>241</v>
      </c>
      <c r="AV121" s="14" t="s">
        <v>81</v>
      </c>
      <c r="AW121" s="14" t="s">
        <v>33</v>
      </c>
      <c r="AX121" s="14" t="s">
        <v>72</v>
      </c>
      <c r="AY121" s="254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1279</v>
      </c>
      <c r="F122" s="247" t="s">
        <v>357</v>
      </c>
      <c r="G122" s="245"/>
      <c r="H122" s="248">
        <v>0.48999999999999999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1280</v>
      </c>
      <c r="F123" s="247" t="s">
        <v>357</v>
      </c>
      <c r="G123" s="245"/>
      <c r="H123" s="248">
        <v>0.48999999999999999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1304</v>
      </c>
      <c r="F124" s="247" t="s">
        <v>1329</v>
      </c>
      <c r="G124" s="245"/>
      <c r="H124" s="248">
        <v>0.29999999999999999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5" customFormat="1">
      <c r="A125" s="15"/>
      <c r="B125" s="255"/>
      <c r="C125" s="256"/>
      <c r="D125" s="235" t="s">
        <v>350</v>
      </c>
      <c r="E125" s="257" t="s">
        <v>19</v>
      </c>
      <c r="F125" s="258" t="s">
        <v>353</v>
      </c>
      <c r="G125" s="256"/>
      <c r="H125" s="259">
        <v>1.75</v>
      </c>
      <c r="I125" s="260"/>
      <c r="J125" s="256"/>
      <c r="K125" s="256"/>
      <c r="L125" s="261"/>
      <c r="M125" s="262"/>
      <c r="N125" s="263"/>
      <c r="O125" s="263"/>
      <c r="P125" s="263"/>
      <c r="Q125" s="263"/>
      <c r="R125" s="263"/>
      <c r="S125" s="263"/>
      <c r="T125" s="264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265" t="s">
        <v>350</v>
      </c>
      <c r="AU125" s="265" t="s">
        <v>241</v>
      </c>
      <c r="AV125" s="15" t="s">
        <v>231</v>
      </c>
      <c r="AW125" s="15" t="s">
        <v>33</v>
      </c>
      <c r="AX125" s="15" t="s">
        <v>72</v>
      </c>
      <c r="AY125" s="265" t="s">
        <v>338</v>
      </c>
    </row>
    <row r="126" s="14" customFormat="1">
      <c r="A126" s="14"/>
      <c r="B126" s="244"/>
      <c r="C126" s="245"/>
      <c r="D126" s="235" t="s">
        <v>350</v>
      </c>
      <c r="E126" s="246" t="s">
        <v>1283</v>
      </c>
      <c r="F126" s="247" t="s">
        <v>1330</v>
      </c>
      <c r="G126" s="245"/>
      <c r="H126" s="248">
        <v>150.69499999999999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350</v>
      </c>
      <c r="AU126" s="254" t="s">
        <v>241</v>
      </c>
      <c r="AV126" s="14" t="s">
        <v>81</v>
      </c>
      <c r="AW126" s="14" t="s">
        <v>33</v>
      </c>
      <c r="AX126" s="14" t="s">
        <v>72</v>
      </c>
      <c r="AY126" s="254" t="s">
        <v>338</v>
      </c>
    </row>
    <row r="127" s="14" customFormat="1">
      <c r="A127" s="14"/>
      <c r="B127" s="244"/>
      <c r="C127" s="245"/>
      <c r="D127" s="235" t="s">
        <v>350</v>
      </c>
      <c r="E127" s="246" t="s">
        <v>1287</v>
      </c>
      <c r="F127" s="247" t="s">
        <v>1331</v>
      </c>
      <c r="G127" s="245"/>
      <c r="H127" s="248">
        <v>24.93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350</v>
      </c>
      <c r="AU127" s="254" t="s">
        <v>241</v>
      </c>
      <c r="AV127" s="14" t="s">
        <v>81</v>
      </c>
      <c r="AW127" s="14" t="s">
        <v>33</v>
      </c>
      <c r="AX127" s="14" t="s">
        <v>72</v>
      </c>
      <c r="AY127" s="254" t="s">
        <v>338</v>
      </c>
    </row>
    <row r="128" s="14" customFormat="1">
      <c r="A128" s="14"/>
      <c r="B128" s="244"/>
      <c r="C128" s="245"/>
      <c r="D128" s="235" t="s">
        <v>350</v>
      </c>
      <c r="E128" s="246" t="s">
        <v>1289</v>
      </c>
      <c r="F128" s="247" t="s">
        <v>1332</v>
      </c>
      <c r="G128" s="245"/>
      <c r="H128" s="248">
        <v>0</v>
      </c>
      <c r="I128" s="249"/>
      <c r="J128" s="245"/>
      <c r="K128" s="245"/>
      <c r="L128" s="250"/>
      <c r="M128" s="251"/>
      <c r="N128" s="252"/>
      <c r="O128" s="252"/>
      <c r="P128" s="252"/>
      <c r="Q128" s="252"/>
      <c r="R128" s="252"/>
      <c r="S128" s="252"/>
      <c r="T128" s="253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4" t="s">
        <v>350</v>
      </c>
      <c r="AU128" s="254" t="s">
        <v>241</v>
      </c>
      <c r="AV128" s="14" t="s">
        <v>81</v>
      </c>
      <c r="AW128" s="14" t="s">
        <v>33</v>
      </c>
      <c r="AX128" s="14" t="s">
        <v>72</v>
      </c>
      <c r="AY128" s="254" t="s">
        <v>338</v>
      </c>
    </row>
    <row r="129" s="14" customFormat="1">
      <c r="A129" s="14"/>
      <c r="B129" s="244"/>
      <c r="C129" s="245"/>
      <c r="D129" s="235" t="s">
        <v>350</v>
      </c>
      <c r="E129" s="246" t="s">
        <v>1308</v>
      </c>
      <c r="F129" s="247" t="s">
        <v>1333</v>
      </c>
      <c r="G129" s="245"/>
      <c r="H129" s="248">
        <v>0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72</v>
      </c>
      <c r="AY129" s="254" t="s">
        <v>338</v>
      </c>
    </row>
    <row r="130" s="15" customFormat="1">
      <c r="A130" s="15"/>
      <c r="B130" s="255"/>
      <c r="C130" s="256"/>
      <c r="D130" s="235" t="s">
        <v>350</v>
      </c>
      <c r="E130" s="257" t="s">
        <v>1281</v>
      </c>
      <c r="F130" s="258" t="s">
        <v>363</v>
      </c>
      <c r="G130" s="256"/>
      <c r="H130" s="259">
        <v>175.625</v>
      </c>
      <c r="I130" s="260"/>
      <c r="J130" s="256"/>
      <c r="K130" s="256"/>
      <c r="L130" s="261"/>
      <c r="M130" s="262"/>
      <c r="N130" s="263"/>
      <c r="O130" s="263"/>
      <c r="P130" s="263"/>
      <c r="Q130" s="263"/>
      <c r="R130" s="263"/>
      <c r="S130" s="263"/>
      <c r="T130" s="264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5" t="s">
        <v>350</v>
      </c>
      <c r="AU130" s="265" t="s">
        <v>241</v>
      </c>
      <c r="AV130" s="15" t="s">
        <v>231</v>
      </c>
      <c r="AW130" s="15" t="s">
        <v>33</v>
      </c>
      <c r="AX130" s="15" t="s">
        <v>79</v>
      </c>
      <c r="AY130" s="265" t="s">
        <v>338</v>
      </c>
    </row>
    <row r="131" s="2" customFormat="1" ht="44.25" customHeight="1">
      <c r="A131" s="39"/>
      <c r="B131" s="40"/>
      <c r="C131" s="215" t="s">
        <v>81</v>
      </c>
      <c r="D131" s="215" t="s">
        <v>342</v>
      </c>
      <c r="E131" s="216" t="s">
        <v>364</v>
      </c>
      <c r="F131" s="217" t="s">
        <v>365</v>
      </c>
      <c r="G131" s="218" t="s">
        <v>345</v>
      </c>
      <c r="H131" s="219">
        <v>175.625</v>
      </c>
      <c r="I131" s="220"/>
      <c r="J131" s="221">
        <f>ROUND(I131*H131,2)</f>
        <v>0</v>
      </c>
      <c r="K131" s="217" t="s">
        <v>346</v>
      </c>
      <c r="L131" s="45"/>
      <c r="M131" s="222" t="s">
        <v>19</v>
      </c>
      <c r="N131" s="223" t="s">
        <v>43</v>
      </c>
      <c r="O131" s="85"/>
      <c r="P131" s="224">
        <f>O131*H131</f>
        <v>0</v>
      </c>
      <c r="Q131" s="224">
        <v>1.0000000000000001E-05</v>
      </c>
      <c r="R131" s="224">
        <f>Q131*H131</f>
        <v>0.0017562500000000002</v>
      </c>
      <c r="S131" s="224">
        <v>0.091999999999999998</v>
      </c>
      <c r="T131" s="225">
        <f>S131*H131</f>
        <v>16.157499999999999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26" t="s">
        <v>231</v>
      </c>
      <c r="AT131" s="226" t="s">
        <v>342</v>
      </c>
      <c r="AU131" s="226" t="s">
        <v>241</v>
      </c>
      <c r="AY131" s="18" t="s">
        <v>338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8" t="s">
        <v>79</v>
      </c>
      <c r="BK131" s="227">
        <f>ROUND(I131*H131,2)</f>
        <v>0</v>
      </c>
      <c r="BL131" s="18" t="s">
        <v>231</v>
      </c>
      <c r="BM131" s="226" t="s">
        <v>1475</v>
      </c>
    </row>
    <row r="132" s="2" customFormat="1">
      <c r="A132" s="39"/>
      <c r="B132" s="40"/>
      <c r="C132" s="41"/>
      <c r="D132" s="228" t="s">
        <v>348</v>
      </c>
      <c r="E132" s="41"/>
      <c r="F132" s="229" t="s">
        <v>367</v>
      </c>
      <c r="G132" s="41"/>
      <c r="H132" s="41"/>
      <c r="I132" s="230"/>
      <c r="J132" s="41"/>
      <c r="K132" s="41"/>
      <c r="L132" s="45"/>
      <c r="M132" s="231"/>
      <c r="N132" s="232"/>
      <c r="O132" s="85"/>
      <c r="P132" s="85"/>
      <c r="Q132" s="85"/>
      <c r="R132" s="85"/>
      <c r="S132" s="85"/>
      <c r="T132" s="86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348</v>
      </c>
      <c r="AU132" s="18" t="s">
        <v>241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1335</v>
      </c>
      <c r="G133" s="245"/>
      <c r="H133" s="248">
        <v>175.625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241</v>
      </c>
      <c r="D134" s="215" t="s">
        <v>342</v>
      </c>
      <c r="E134" s="216" t="s">
        <v>368</v>
      </c>
      <c r="F134" s="217" t="s">
        <v>369</v>
      </c>
      <c r="G134" s="218" t="s">
        <v>345</v>
      </c>
      <c r="H134" s="219">
        <v>166.84399999999999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0.00333688</v>
      </c>
      <c r="S134" s="224">
        <v>0.13800000000000001</v>
      </c>
      <c r="T134" s="225">
        <f>S134*H134</f>
        <v>23.024471999999999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1476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371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1335</v>
      </c>
      <c r="G136" s="245"/>
      <c r="H136" s="248">
        <v>175.625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1477</v>
      </c>
      <c r="G137" s="245"/>
      <c r="H137" s="248">
        <v>166.84399999999999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2" customFormat="1" ht="44.25" customHeight="1">
      <c r="A138" s="39"/>
      <c r="B138" s="40"/>
      <c r="C138" s="215" t="s">
        <v>231</v>
      </c>
      <c r="D138" s="215" t="s">
        <v>342</v>
      </c>
      <c r="E138" s="216" t="s">
        <v>373</v>
      </c>
      <c r="F138" s="217" t="s">
        <v>374</v>
      </c>
      <c r="G138" s="218" t="s">
        <v>345</v>
      </c>
      <c r="H138" s="219">
        <v>135.62600000000001</v>
      </c>
      <c r="I138" s="220"/>
      <c r="J138" s="221">
        <f>ROUND(I138*H138,2)</f>
        <v>0</v>
      </c>
      <c r="K138" s="217" t="s">
        <v>346</v>
      </c>
      <c r="L138" s="45"/>
      <c r="M138" s="222" t="s">
        <v>19</v>
      </c>
      <c r="N138" s="223" t="s">
        <v>43</v>
      </c>
      <c r="O138" s="85"/>
      <c r="P138" s="224">
        <f>O138*H138</f>
        <v>0</v>
      </c>
      <c r="Q138" s="224">
        <v>2.0000000000000002E-05</v>
      </c>
      <c r="R138" s="224">
        <f>Q138*H138</f>
        <v>0.0027125200000000004</v>
      </c>
      <c r="S138" s="224">
        <v>0.161</v>
      </c>
      <c r="T138" s="225">
        <f>S138*H138</f>
        <v>21.835786000000002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26" t="s">
        <v>231</v>
      </c>
      <c r="AT138" s="226" t="s">
        <v>342</v>
      </c>
      <c r="AU138" s="226" t="s">
        <v>241</v>
      </c>
      <c r="AY138" s="18" t="s">
        <v>338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8" t="s">
        <v>79</v>
      </c>
      <c r="BK138" s="227">
        <f>ROUND(I138*H138,2)</f>
        <v>0</v>
      </c>
      <c r="BL138" s="18" t="s">
        <v>231</v>
      </c>
      <c r="BM138" s="226" t="s">
        <v>1478</v>
      </c>
    </row>
    <row r="139" s="2" customFormat="1">
      <c r="A139" s="39"/>
      <c r="B139" s="40"/>
      <c r="C139" s="41"/>
      <c r="D139" s="228" t="s">
        <v>348</v>
      </c>
      <c r="E139" s="41"/>
      <c r="F139" s="229" t="s">
        <v>376</v>
      </c>
      <c r="G139" s="41"/>
      <c r="H139" s="41"/>
      <c r="I139" s="230"/>
      <c r="J139" s="41"/>
      <c r="K139" s="41"/>
      <c r="L139" s="45"/>
      <c r="M139" s="231"/>
      <c r="N139" s="232"/>
      <c r="O139" s="85"/>
      <c r="P139" s="85"/>
      <c r="Q139" s="85"/>
      <c r="R139" s="85"/>
      <c r="S139" s="85"/>
      <c r="T139" s="86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348</v>
      </c>
      <c r="AU139" s="18" t="s">
        <v>241</v>
      </c>
    </row>
    <row r="140" s="14" customFormat="1">
      <c r="A140" s="14"/>
      <c r="B140" s="244"/>
      <c r="C140" s="245"/>
      <c r="D140" s="235" t="s">
        <v>350</v>
      </c>
      <c r="E140" s="246" t="s">
        <v>19</v>
      </c>
      <c r="F140" s="247" t="s">
        <v>1283</v>
      </c>
      <c r="G140" s="245"/>
      <c r="H140" s="248">
        <v>150.69499999999999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350</v>
      </c>
      <c r="AU140" s="254" t="s">
        <v>241</v>
      </c>
      <c r="AV140" s="14" t="s">
        <v>81</v>
      </c>
      <c r="AW140" s="14" t="s">
        <v>33</v>
      </c>
      <c r="AX140" s="14" t="s">
        <v>72</v>
      </c>
      <c r="AY140" s="254" t="s">
        <v>338</v>
      </c>
    </row>
    <row r="141" s="14" customFormat="1">
      <c r="A141" s="14"/>
      <c r="B141" s="244"/>
      <c r="C141" s="245"/>
      <c r="D141" s="235" t="s">
        <v>350</v>
      </c>
      <c r="E141" s="246" t="s">
        <v>19</v>
      </c>
      <c r="F141" s="247" t="s">
        <v>1479</v>
      </c>
      <c r="G141" s="245"/>
      <c r="H141" s="248">
        <v>135.62600000000001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350</v>
      </c>
      <c r="AU141" s="254" t="s">
        <v>241</v>
      </c>
      <c r="AV141" s="14" t="s">
        <v>81</v>
      </c>
      <c r="AW141" s="14" t="s">
        <v>33</v>
      </c>
      <c r="AX141" s="14" t="s">
        <v>79</v>
      </c>
      <c r="AY141" s="254" t="s">
        <v>338</v>
      </c>
    </row>
    <row r="142" s="2" customFormat="1" ht="44.25" customHeight="1">
      <c r="A142" s="39"/>
      <c r="B142" s="40"/>
      <c r="C142" s="215" t="s">
        <v>239</v>
      </c>
      <c r="D142" s="215" t="s">
        <v>342</v>
      </c>
      <c r="E142" s="216" t="s">
        <v>966</v>
      </c>
      <c r="F142" s="217" t="s">
        <v>967</v>
      </c>
      <c r="G142" s="218" t="s">
        <v>345</v>
      </c>
      <c r="H142" s="219">
        <v>22.437000000000001</v>
      </c>
      <c r="I142" s="220"/>
      <c r="J142" s="221">
        <f>ROUND(I142*H142,2)</f>
        <v>0</v>
      </c>
      <c r="K142" s="217" t="s">
        <v>346</v>
      </c>
      <c r="L142" s="45"/>
      <c r="M142" s="222" t="s">
        <v>19</v>
      </c>
      <c r="N142" s="223" t="s">
        <v>43</v>
      </c>
      <c r="O142" s="85"/>
      <c r="P142" s="224">
        <f>O142*H142</f>
        <v>0</v>
      </c>
      <c r="Q142" s="224">
        <v>3.0000000000000001E-05</v>
      </c>
      <c r="R142" s="224">
        <f>Q142*H142</f>
        <v>0.00067311000000000009</v>
      </c>
      <c r="S142" s="224">
        <v>0.20699999999999999</v>
      </c>
      <c r="T142" s="225">
        <f>S142*H142</f>
        <v>4.6444590000000003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26" t="s">
        <v>231</v>
      </c>
      <c r="AT142" s="226" t="s">
        <v>342</v>
      </c>
      <c r="AU142" s="226" t="s">
        <v>241</v>
      </c>
      <c r="AY142" s="18" t="s">
        <v>338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18" t="s">
        <v>79</v>
      </c>
      <c r="BK142" s="227">
        <f>ROUND(I142*H142,2)</f>
        <v>0</v>
      </c>
      <c r="BL142" s="18" t="s">
        <v>231</v>
      </c>
      <c r="BM142" s="226" t="s">
        <v>1480</v>
      </c>
    </row>
    <row r="143" s="2" customFormat="1">
      <c r="A143" s="39"/>
      <c r="B143" s="40"/>
      <c r="C143" s="41"/>
      <c r="D143" s="228" t="s">
        <v>348</v>
      </c>
      <c r="E143" s="41"/>
      <c r="F143" s="229" t="s">
        <v>969</v>
      </c>
      <c r="G143" s="41"/>
      <c r="H143" s="41"/>
      <c r="I143" s="230"/>
      <c r="J143" s="41"/>
      <c r="K143" s="41"/>
      <c r="L143" s="45"/>
      <c r="M143" s="231"/>
      <c r="N143" s="232"/>
      <c r="O143" s="85"/>
      <c r="P143" s="85"/>
      <c r="Q143" s="85"/>
      <c r="R143" s="85"/>
      <c r="S143" s="85"/>
      <c r="T143" s="86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348</v>
      </c>
      <c r="AU143" s="18" t="s">
        <v>241</v>
      </c>
    </row>
    <row r="144" s="14" customFormat="1">
      <c r="A144" s="14"/>
      <c r="B144" s="244"/>
      <c r="C144" s="245"/>
      <c r="D144" s="235" t="s">
        <v>350</v>
      </c>
      <c r="E144" s="246" t="s">
        <v>19</v>
      </c>
      <c r="F144" s="247" t="s">
        <v>1289</v>
      </c>
      <c r="G144" s="245"/>
      <c r="H144" s="248">
        <v>0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4" customFormat="1">
      <c r="A145" s="14"/>
      <c r="B145" s="244"/>
      <c r="C145" s="245"/>
      <c r="D145" s="235" t="s">
        <v>350</v>
      </c>
      <c r="E145" s="246" t="s">
        <v>19</v>
      </c>
      <c r="F145" s="247" t="s">
        <v>1287</v>
      </c>
      <c r="G145" s="245"/>
      <c r="H145" s="248">
        <v>24.93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350</v>
      </c>
      <c r="AU145" s="254" t="s">
        <v>241</v>
      </c>
      <c r="AV145" s="14" t="s">
        <v>81</v>
      </c>
      <c r="AW145" s="14" t="s">
        <v>33</v>
      </c>
      <c r="AX145" s="14" t="s">
        <v>72</v>
      </c>
      <c r="AY145" s="254" t="s">
        <v>338</v>
      </c>
    </row>
    <row r="146" s="15" customFormat="1">
      <c r="A146" s="15"/>
      <c r="B146" s="255"/>
      <c r="C146" s="256"/>
      <c r="D146" s="235" t="s">
        <v>350</v>
      </c>
      <c r="E146" s="257" t="s">
        <v>19</v>
      </c>
      <c r="F146" s="258" t="s">
        <v>363</v>
      </c>
      <c r="G146" s="256"/>
      <c r="H146" s="259">
        <v>24.93</v>
      </c>
      <c r="I146" s="260"/>
      <c r="J146" s="256"/>
      <c r="K146" s="256"/>
      <c r="L146" s="261"/>
      <c r="M146" s="262"/>
      <c r="N146" s="263"/>
      <c r="O146" s="263"/>
      <c r="P146" s="263"/>
      <c r="Q146" s="263"/>
      <c r="R146" s="263"/>
      <c r="S146" s="263"/>
      <c r="T146" s="264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5" t="s">
        <v>350</v>
      </c>
      <c r="AU146" s="265" t="s">
        <v>241</v>
      </c>
      <c r="AV146" s="15" t="s">
        <v>231</v>
      </c>
      <c r="AW146" s="15" t="s">
        <v>33</v>
      </c>
      <c r="AX146" s="15" t="s">
        <v>72</v>
      </c>
      <c r="AY146" s="265" t="s">
        <v>338</v>
      </c>
    </row>
    <row r="147" s="14" customFormat="1">
      <c r="A147" s="14"/>
      <c r="B147" s="244"/>
      <c r="C147" s="245"/>
      <c r="D147" s="235" t="s">
        <v>350</v>
      </c>
      <c r="E147" s="246" t="s">
        <v>19</v>
      </c>
      <c r="F147" s="247" t="s">
        <v>1481</v>
      </c>
      <c r="G147" s="245"/>
      <c r="H147" s="248">
        <v>22.437000000000001</v>
      </c>
      <c r="I147" s="249"/>
      <c r="J147" s="245"/>
      <c r="K147" s="245"/>
      <c r="L147" s="250"/>
      <c r="M147" s="251"/>
      <c r="N147" s="252"/>
      <c r="O147" s="252"/>
      <c r="P147" s="252"/>
      <c r="Q147" s="252"/>
      <c r="R147" s="252"/>
      <c r="S147" s="252"/>
      <c r="T147" s="253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4" t="s">
        <v>350</v>
      </c>
      <c r="AU147" s="254" t="s">
        <v>241</v>
      </c>
      <c r="AV147" s="14" t="s">
        <v>81</v>
      </c>
      <c r="AW147" s="14" t="s">
        <v>33</v>
      </c>
      <c r="AX147" s="14" t="s">
        <v>79</v>
      </c>
      <c r="AY147" s="254" t="s">
        <v>338</v>
      </c>
    </row>
    <row r="148" s="12" customFormat="1" ht="20.88" customHeight="1">
      <c r="A148" s="12"/>
      <c r="B148" s="199"/>
      <c r="C148" s="200"/>
      <c r="D148" s="201" t="s">
        <v>71</v>
      </c>
      <c r="E148" s="213" t="s">
        <v>8</v>
      </c>
      <c r="F148" s="213" t="s">
        <v>378</v>
      </c>
      <c r="G148" s="200"/>
      <c r="H148" s="200"/>
      <c r="I148" s="203"/>
      <c r="J148" s="214">
        <f>BK148</f>
        <v>0</v>
      </c>
      <c r="K148" s="200"/>
      <c r="L148" s="205"/>
      <c r="M148" s="206"/>
      <c r="N148" s="207"/>
      <c r="O148" s="207"/>
      <c r="P148" s="208">
        <f>SUM(P149:P151)</f>
        <v>0</v>
      </c>
      <c r="Q148" s="207"/>
      <c r="R148" s="208">
        <f>SUM(R149:R151)</f>
        <v>0</v>
      </c>
      <c r="S148" s="207"/>
      <c r="T148" s="209">
        <f>SUM(T149:T151)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0" t="s">
        <v>79</v>
      </c>
      <c r="AT148" s="211" t="s">
        <v>71</v>
      </c>
      <c r="AU148" s="211" t="s">
        <v>81</v>
      </c>
      <c r="AY148" s="210" t="s">
        <v>338</v>
      </c>
      <c r="BK148" s="212">
        <f>SUM(BK149:BK151)</f>
        <v>0</v>
      </c>
    </row>
    <row r="149" s="2" customFormat="1" ht="37.8" customHeight="1">
      <c r="A149" s="39"/>
      <c r="B149" s="40"/>
      <c r="C149" s="215" t="s">
        <v>236</v>
      </c>
      <c r="D149" s="215" t="s">
        <v>342</v>
      </c>
      <c r="E149" s="216" t="s">
        <v>389</v>
      </c>
      <c r="F149" s="217" t="s">
        <v>390</v>
      </c>
      <c r="G149" s="218" t="s">
        <v>391</v>
      </c>
      <c r="H149" s="219">
        <v>140.56100000000001</v>
      </c>
      <c r="I149" s="220"/>
      <c r="J149" s="221">
        <f>ROUND(I149*H149,2)</f>
        <v>0</v>
      </c>
      <c r="K149" s="217" t="s">
        <v>346</v>
      </c>
      <c r="L149" s="45"/>
      <c r="M149" s="222" t="s">
        <v>19</v>
      </c>
      <c r="N149" s="223" t="s">
        <v>43</v>
      </c>
      <c r="O149" s="85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26" t="s">
        <v>231</v>
      </c>
      <c r="AT149" s="226" t="s">
        <v>342</v>
      </c>
      <c r="AU149" s="226" t="s">
        <v>241</v>
      </c>
      <c r="AY149" s="18" t="s">
        <v>338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18" t="s">
        <v>79</v>
      </c>
      <c r="BK149" s="227">
        <f>ROUND(I149*H149,2)</f>
        <v>0</v>
      </c>
      <c r="BL149" s="18" t="s">
        <v>231</v>
      </c>
      <c r="BM149" s="226" t="s">
        <v>1482</v>
      </c>
    </row>
    <row r="150" s="2" customFormat="1">
      <c r="A150" s="39"/>
      <c r="B150" s="40"/>
      <c r="C150" s="41"/>
      <c r="D150" s="228" t="s">
        <v>348</v>
      </c>
      <c r="E150" s="41"/>
      <c r="F150" s="229" t="s">
        <v>393</v>
      </c>
      <c r="G150" s="41"/>
      <c r="H150" s="41"/>
      <c r="I150" s="230"/>
      <c r="J150" s="41"/>
      <c r="K150" s="41"/>
      <c r="L150" s="45"/>
      <c r="M150" s="231"/>
      <c r="N150" s="232"/>
      <c r="O150" s="85"/>
      <c r="P150" s="85"/>
      <c r="Q150" s="85"/>
      <c r="R150" s="85"/>
      <c r="S150" s="85"/>
      <c r="T150" s="86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348</v>
      </c>
      <c r="AU150" s="18" t="s">
        <v>241</v>
      </c>
    </row>
    <row r="151" s="14" customFormat="1">
      <c r="A151" s="14"/>
      <c r="B151" s="244"/>
      <c r="C151" s="245"/>
      <c r="D151" s="235" t="s">
        <v>350</v>
      </c>
      <c r="E151" s="246" t="s">
        <v>19</v>
      </c>
      <c r="F151" s="247" t="s">
        <v>225</v>
      </c>
      <c r="G151" s="245"/>
      <c r="H151" s="248">
        <v>140.56100000000001</v>
      </c>
      <c r="I151" s="249"/>
      <c r="J151" s="245"/>
      <c r="K151" s="245"/>
      <c r="L151" s="250"/>
      <c r="M151" s="251"/>
      <c r="N151" s="252"/>
      <c r="O151" s="252"/>
      <c r="P151" s="252"/>
      <c r="Q151" s="252"/>
      <c r="R151" s="252"/>
      <c r="S151" s="252"/>
      <c r="T151" s="253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4" t="s">
        <v>350</v>
      </c>
      <c r="AU151" s="254" t="s">
        <v>241</v>
      </c>
      <c r="AV151" s="14" t="s">
        <v>81</v>
      </c>
      <c r="AW151" s="14" t="s">
        <v>33</v>
      </c>
      <c r="AX151" s="14" t="s">
        <v>79</v>
      </c>
      <c r="AY151" s="254" t="s">
        <v>338</v>
      </c>
    </row>
    <row r="152" s="12" customFormat="1" ht="20.88" customHeight="1">
      <c r="A152" s="12"/>
      <c r="B152" s="199"/>
      <c r="C152" s="200"/>
      <c r="D152" s="201" t="s">
        <v>71</v>
      </c>
      <c r="E152" s="213" t="s">
        <v>394</v>
      </c>
      <c r="F152" s="213" t="s">
        <v>395</v>
      </c>
      <c r="G152" s="200"/>
      <c r="H152" s="200"/>
      <c r="I152" s="203"/>
      <c r="J152" s="214">
        <f>BK152</f>
        <v>0</v>
      </c>
      <c r="K152" s="200"/>
      <c r="L152" s="205"/>
      <c r="M152" s="206"/>
      <c r="N152" s="207"/>
      <c r="O152" s="207"/>
      <c r="P152" s="208">
        <f>SUM(P153:P180)</f>
        <v>0</v>
      </c>
      <c r="Q152" s="207"/>
      <c r="R152" s="208">
        <f>SUM(R153:R180)</f>
        <v>0</v>
      </c>
      <c r="S152" s="207"/>
      <c r="T152" s="209">
        <f>SUM(T153:T180)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10" t="s">
        <v>79</v>
      </c>
      <c r="AT152" s="211" t="s">
        <v>71</v>
      </c>
      <c r="AU152" s="211" t="s">
        <v>81</v>
      </c>
      <c r="AY152" s="210" t="s">
        <v>338</v>
      </c>
      <c r="BK152" s="212">
        <f>SUM(BK153:BK180)</f>
        <v>0</v>
      </c>
    </row>
    <row r="153" s="2" customFormat="1" ht="66.75" customHeight="1">
      <c r="A153" s="39"/>
      <c r="B153" s="40"/>
      <c r="C153" s="215" t="s">
        <v>396</v>
      </c>
      <c r="D153" s="215" t="s">
        <v>342</v>
      </c>
      <c r="E153" s="216" t="s">
        <v>397</v>
      </c>
      <c r="F153" s="217" t="s">
        <v>398</v>
      </c>
      <c r="G153" s="218" t="s">
        <v>391</v>
      </c>
      <c r="H153" s="219">
        <v>15.576000000000001</v>
      </c>
      <c r="I153" s="220"/>
      <c r="J153" s="221">
        <f>ROUND(I153*H153,2)</f>
        <v>0</v>
      </c>
      <c r="K153" s="217" t="s">
        <v>346</v>
      </c>
      <c r="L153" s="45"/>
      <c r="M153" s="222" t="s">
        <v>19</v>
      </c>
      <c r="N153" s="223" t="s">
        <v>43</v>
      </c>
      <c r="O153" s="85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26" t="s">
        <v>231</v>
      </c>
      <c r="AT153" s="226" t="s">
        <v>342</v>
      </c>
      <c r="AU153" s="226" t="s">
        <v>241</v>
      </c>
      <c r="AY153" s="18" t="s">
        <v>338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8" t="s">
        <v>79</v>
      </c>
      <c r="BK153" s="227">
        <f>ROUND(I153*H153,2)</f>
        <v>0</v>
      </c>
      <c r="BL153" s="18" t="s">
        <v>231</v>
      </c>
      <c r="BM153" s="226" t="s">
        <v>1483</v>
      </c>
    </row>
    <row r="154" s="2" customFormat="1">
      <c r="A154" s="39"/>
      <c r="B154" s="40"/>
      <c r="C154" s="41"/>
      <c r="D154" s="228" t="s">
        <v>348</v>
      </c>
      <c r="E154" s="41"/>
      <c r="F154" s="229" t="s">
        <v>400</v>
      </c>
      <c r="G154" s="41"/>
      <c r="H154" s="41"/>
      <c r="I154" s="230"/>
      <c r="J154" s="41"/>
      <c r="K154" s="41"/>
      <c r="L154" s="45"/>
      <c r="M154" s="231"/>
      <c r="N154" s="232"/>
      <c r="O154" s="85"/>
      <c r="P154" s="85"/>
      <c r="Q154" s="85"/>
      <c r="R154" s="85"/>
      <c r="S154" s="85"/>
      <c r="T154" s="86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348</v>
      </c>
      <c r="AU154" s="18" t="s">
        <v>241</v>
      </c>
    </row>
    <row r="155" s="2" customFormat="1">
      <c r="A155" s="39"/>
      <c r="B155" s="40"/>
      <c r="C155" s="41"/>
      <c r="D155" s="235" t="s">
        <v>401</v>
      </c>
      <c r="E155" s="41"/>
      <c r="F155" s="266" t="s">
        <v>402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401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403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289</v>
      </c>
      <c r="F157" s="247" t="s">
        <v>236</v>
      </c>
      <c r="G157" s="245"/>
      <c r="H157" s="248">
        <v>6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5" customFormat="1">
      <c r="A158" s="15"/>
      <c r="B158" s="255"/>
      <c r="C158" s="256"/>
      <c r="D158" s="235" t="s">
        <v>350</v>
      </c>
      <c r="E158" s="257" t="s">
        <v>19</v>
      </c>
      <c r="F158" s="258" t="s">
        <v>363</v>
      </c>
      <c r="G158" s="256"/>
      <c r="H158" s="259">
        <v>6</v>
      </c>
      <c r="I158" s="260"/>
      <c r="J158" s="256"/>
      <c r="K158" s="256"/>
      <c r="L158" s="261"/>
      <c r="M158" s="262"/>
      <c r="N158" s="263"/>
      <c r="O158" s="263"/>
      <c r="P158" s="263"/>
      <c r="Q158" s="263"/>
      <c r="R158" s="263"/>
      <c r="S158" s="263"/>
      <c r="T158" s="264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5" t="s">
        <v>350</v>
      </c>
      <c r="AU158" s="265" t="s">
        <v>241</v>
      </c>
      <c r="AV158" s="15" t="s">
        <v>231</v>
      </c>
      <c r="AW158" s="15" t="s">
        <v>33</v>
      </c>
      <c r="AX158" s="15" t="s">
        <v>72</v>
      </c>
      <c r="AY158" s="265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19</v>
      </c>
      <c r="F159" s="247" t="s">
        <v>404</v>
      </c>
      <c r="G159" s="245"/>
      <c r="H159" s="248">
        <v>15.576000000000001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5" customFormat="1">
      <c r="A160" s="15"/>
      <c r="B160" s="255"/>
      <c r="C160" s="256"/>
      <c r="D160" s="235" t="s">
        <v>350</v>
      </c>
      <c r="E160" s="257" t="s">
        <v>291</v>
      </c>
      <c r="F160" s="258" t="s">
        <v>363</v>
      </c>
      <c r="G160" s="256"/>
      <c r="H160" s="259">
        <v>15.576000000000001</v>
      </c>
      <c r="I160" s="260"/>
      <c r="J160" s="256"/>
      <c r="K160" s="256"/>
      <c r="L160" s="261"/>
      <c r="M160" s="262"/>
      <c r="N160" s="263"/>
      <c r="O160" s="263"/>
      <c r="P160" s="263"/>
      <c r="Q160" s="263"/>
      <c r="R160" s="263"/>
      <c r="S160" s="263"/>
      <c r="T160" s="264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65" t="s">
        <v>350</v>
      </c>
      <c r="AU160" s="265" t="s">
        <v>241</v>
      </c>
      <c r="AV160" s="15" t="s">
        <v>231</v>
      </c>
      <c r="AW160" s="15" t="s">
        <v>33</v>
      </c>
      <c r="AX160" s="15" t="s">
        <v>79</v>
      </c>
      <c r="AY160" s="265" t="s">
        <v>338</v>
      </c>
    </row>
    <row r="161" s="2" customFormat="1" ht="55.5" customHeight="1">
      <c r="A161" s="39"/>
      <c r="B161" s="40"/>
      <c r="C161" s="215" t="s">
        <v>405</v>
      </c>
      <c r="D161" s="215" t="s">
        <v>342</v>
      </c>
      <c r="E161" s="216" t="s">
        <v>406</v>
      </c>
      <c r="F161" s="217" t="s">
        <v>407</v>
      </c>
      <c r="G161" s="218" t="s">
        <v>391</v>
      </c>
      <c r="H161" s="219">
        <v>223.12899999999999</v>
      </c>
      <c r="I161" s="220"/>
      <c r="J161" s="221">
        <f>ROUND(I161*H161,2)</f>
        <v>0</v>
      </c>
      <c r="K161" s="217" t="s">
        <v>346</v>
      </c>
      <c r="L161" s="45"/>
      <c r="M161" s="222" t="s">
        <v>19</v>
      </c>
      <c r="N161" s="223" t="s">
        <v>43</v>
      </c>
      <c r="O161" s="85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26" t="s">
        <v>231</v>
      </c>
      <c r="AT161" s="226" t="s">
        <v>342</v>
      </c>
      <c r="AU161" s="226" t="s">
        <v>241</v>
      </c>
      <c r="AY161" s="18" t="s">
        <v>338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8" t="s">
        <v>79</v>
      </c>
      <c r="BK161" s="227">
        <f>ROUND(I161*H161,2)</f>
        <v>0</v>
      </c>
      <c r="BL161" s="18" t="s">
        <v>231</v>
      </c>
      <c r="BM161" s="226" t="s">
        <v>1484</v>
      </c>
    </row>
    <row r="162" s="2" customFormat="1">
      <c r="A162" s="39"/>
      <c r="B162" s="40"/>
      <c r="C162" s="41"/>
      <c r="D162" s="228" t="s">
        <v>348</v>
      </c>
      <c r="E162" s="41"/>
      <c r="F162" s="229" t="s">
        <v>409</v>
      </c>
      <c r="G162" s="41"/>
      <c r="H162" s="41"/>
      <c r="I162" s="230"/>
      <c r="J162" s="41"/>
      <c r="K162" s="41"/>
      <c r="L162" s="45"/>
      <c r="M162" s="231"/>
      <c r="N162" s="232"/>
      <c r="O162" s="85"/>
      <c r="P162" s="85"/>
      <c r="Q162" s="85"/>
      <c r="R162" s="85"/>
      <c r="S162" s="85"/>
      <c r="T162" s="86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348</v>
      </c>
      <c r="AU162" s="18" t="s">
        <v>241</v>
      </c>
    </row>
    <row r="163" s="13" customFormat="1">
      <c r="A163" s="13"/>
      <c r="B163" s="233"/>
      <c r="C163" s="234"/>
      <c r="D163" s="235" t="s">
        <v>350</v>
      </c>
      <c r="E163" s="236" t="s">
        <v>19</v>
      </c>
      <c r="F163" s="237" t="s">
        <v>410</v>
      </c>
      <c r="G163" s="234"/>
      <c r="H163" s="236" t="s">
        <v>19</v>
      </c>
      <c r="I163" s="238"/>
      <c r="J163" s="234"/>
      <c r="K163" s="234"/>
      <c r="L163" s="239"/>
      <c r="M163" s="240"/>
      <c r="N163" s="241"/>
      <c r="O163" s="241"/>
      <c r="P163" s="241"/>
      <c r="Q163" s="241"/>
      <c r="R163" s="241"/>
      <c r="S163" s="241"/>
      <c r="T163" s="24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3" t="s">
        <v>350</v>
      </c>
      <c r="AU163" s="243" t="s">
        <v>241</v>
      </c>
      <c r="AV163" s="13" t="s">
        <v>79</v>
      </c>
      <c r="AW163" s="13" t="s">
        <v>33</v>
      </c>
      <c r="AX163" s="13" t="s">
        <v>72</v>
      </c>
      <c r="AY163" s="243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263</v>
      </c>
      <c r="F164" s="247" t="s">
        <v>955</v>
      </c>
      <c r="G164" s="245"/>
      <c r="H164" s="248">
        <v>0.25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4" customFormat="1">
      <c r="A165" s="14"/>
      <c r="B165" s="244"/>
      <c r="C165" s="245"/>
      <c r="D165" s="235" t="s">
        <v>350</v>
      </c>
      <c r="E165" s="246" t="s">
        <v>942</v>
      </c>
      <c r="F165" s="247" t="s">
        <v>974</v>
      </c>
      <c r="G165" s="245"/>
      <c r="H165" s="248">
        <v>0.5</v>
      </c>
      <c r="I165" s="249"/>
      <c r="J165" s="245"/>
      <c r="K165" s="245"/>
      <c r="L165" s="250"/>
      <c r="M165" s="251"/>
      <c r="N165" s="252"/>
      <c r="O165" s="252"/>
      <c r="P165" s="252"/>
      <c r="Q165" s="252"/>
      <c r="R165" s="252"/>
      <c r="S165" s="252"/>
      <c r="T165" s="253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4" t="s">
        <v>350</v>
      </c>
      <c r="AU165" s="254" t="s">
        <v>241</v>
      </c>
      <c r="AV165" s="14" t="s">
        <v>81</v>
      </c>
      <c r="AW165" s="14" t="s">
        <v>33</v>
      </c>
      <c r="AX165" s="14" t="s">
        <v>72</v>
      </c>
      <c r="AY165" s="254" t="s">
        <v>338</v>
      </c>
    </row>
    <row r="166" s="13" customFormat="1">
      <c r="A166" s="13"/>
      <c r="B166" s="233"/>
      <c r="C166" s="234"/>
      <c r="D166" s="235" t="s">
        <v>350</v>
      </c>
      <c r="E166" s="236" t="s">
        <v>19</v>
      </c>
      <c r="F166" s="237" t="s">
        <v>411</v>
      </c>
      <c r="G166" s="234"/>
      <c r="H166" s="236" t="s">
        <v>19</v>
      </c>
      <c r="I166" s="238"/>
      <c r="J166" s="234"/>
      <c r="K166" s="234"/>
      <c r="L166" s="239"/>
      <c r="M166" s="240"/>
      <c r="N166" s="241"/>
      <c r="O166" s="241"/>
      <c r="P166" s="241"/>
      <c r="Q166" s="241"/>
      <c r="R166" s="241"/>
      <c r="S166" s="241"/>
      <c r="T166" s="24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3" t="s">
        <v>350</v>
      </c>
      <c r="AU166" s="243" t="s">
        <v>241</v>
      </c>
      <c r="AV166" s="13" t="s">
        <v>79</v>
      </c>
      <c r="AW166" s="13" t="s">
        <v>33</v>
      </c>
      <c r="AX166" s="13" t="s">
        <v>72</v>
      </c>
      <c r="AY166" s="243" t="s">
        <v>338</v>
      </c>
    </row>
    <row r="167" s="14" customFormat="1">
      <c r="A167" s="14"/>
      <c r="B167" s="244"/>
      <c r="C167" s="245"/>
      <c r="D167" s="235" t="s">
        <v>350</v>
      </c>
      <c r="E167" s="246" t="s">
        <v>267</v>
      </c>
      <c r="F167" s="247" t="s">
        <v>975</v>
      </c>
      <c r="G167" s="245"/>
      <c r="H167" s="248">
        <v>1.49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350</v>
      </c>
      <c r="AU167" s="254" t="s">
        <v>241</v>
      </c>
      <c r="AV167" s="14" t="s">
        <v>81</v>
      </c>
      <c r="AW167" s="14" t="s">
        <v>33</v>
      </c>
      <c r="AX167" s="14" t="s">
        <v>72</v>
      </c>
      <c r="AY167" s="254" t="s">
        <v>338</v>
      </c>
    </row>
    <row r="168" s="13" customFormat="1">
      <c r="A168" s="13"/>
      <c r="B168" s="233"/>
      <c r="C168" s="234"/>
      <c r="D168" s="235" t="s">
        <v>350</v>
      </c>
      <c r="E168" s="236" t="s">
        <v>19</v>
      </c>
      <c r="F168" s="237" t="s">
        <v>413</v>
      </c>
      <c r="G168" s="234"/>
      <c r="H168" s="236" t="s">
        <v>19</v>
      </c>
      <c r="I168" s="238"/>
      <c r="J168" s="234"/>
      <c r="K168" s="234"/>
      <c r="L168" s="239"/>
      <c r="M168" s="240"/>
      <c r="N168" s="241"/>
      <c r="O168" s="241"/>
      <c r="P168" s="241"/>
      <c r="Q168" s="241"/>
      <c r="R168" s="241"/>
      <c r="S168" s="241"/>
      <c r="T168" s="24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3" t="s">
        <v>350</v>
      </c>
      <c r="AU168" s="243" t="s">
        <v>241</v>
      </c>
      <c r="AV168" s="13" t="s">
        <v>79</v>
      </c>
      <c r="AW168" s="13" t="s">
        <v>33</v>
      </c>
      <c r="AX168" s="13" t="s">
        <v>72</v>
      </c>
      <c r="AY168" s="243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270</v>
      </c>
      <c r="F169" s="247" t="s">
        <v>1473</v>
      </c>
      <c r="G169" s="245"/>
      <c r="H169" s="248">
        <v>2.5960000000000001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72</v>
      </c>
      <c r="AY169" s="254" t="s">
        <v>338</v>
      </c>
    </row>
    <row r="170" s="13" customFormat="1">
      <c r="A170" s="13"/>
      <c r="B170" s="233"/>
      <c r="C170" s="234"/>
      <c r="D170" s="235" t="s">
        <v>350</v>
      </c>
      <c r="E170" s="236" t="s">
        <v>19</v>
      </c>
      <c r="F170" s="237" t="s">
        <v>415</v>
      </c>
      <c r="G170" s="234"/>
      <c r="H170" s="236" t="s">
        <v>19</v>
      </c>
      <c r="I170" s="238"/>
      <c r="J170" s="234"/>
      <c r="K170" s="234"/>
      <c r="L170" s="239"/>
      <c r="M170" s="240"/>
      <c r="N170" s="241"/>
      <c r="O170" s="241"/>
      <c r="P170" s="241"/>
      <c r="Q170" s="241"/>
      <c r="R170" s="241"/>
      <c r="S170" s="241"/>
      <c r="T170" s="242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3" t="s">
        <v>350</v>
      </c>
      <c r="AU170" s="243" t="s">
        <v>241</v>
      </c>
      <c r="AV170" s="13" t="s">
        <v>79</v>
      </c>
      <c r="AW170" s="13" t="s">
        <v>33</v>
      </c>
      <c r="AX170" s="13" t="s">
        <v>72</v>
      </c>
      <c r="AY170" s="243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269</v>
      </c>
      <c r="F171" s="247" t="s">
        <v>79</v>
      </c>
      <c r="G171" s="245"/>
      <c r="H171" s="248">
        <v>1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5" customFormat="1">
      <c r="A172" s="15"/>
      <c r="B172" s="255"/>
      <c r="C172" s="256"/>
      <c r="D172" s="235" t="s">
        <v>350</v>
      </c>
      <c r="E172" s="257" t="s">
        <v>19</v>
      </c>
      <c r="F172" s="258" t="s">
        <v>363</v>
      </c>
      <c r="G172" s="256"/>
      <c r="H172" s="259">
        <v>5.8360000000000003</v>
      </c>
      <c r="I172" s="260"/>
      <c r="J172" s="256"/>
      <c r="K172" s="256"/>
      <c r="L172" s="261"/>
      <c r="M172" s="262"/>
      <c r="N172" s="263"/>
      <c r="O172" s="263"/>
      <c r="P172" s="263"/>
      <c r="Q172" s="263"/>
      <c r="R172" s="263"/>
      <c r="S172" s="263"/>
      <c r="T172" s="264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65" t="s">
        <v>350</v>
      </c>
      <c r="AU172" s="265" t="s">
        <v>241</v>
      </c>
      <c r="AV172" s="15" t="s">
        <v>231</v>
      </c>
      <c r="AW172" s="15" t="s">
        <v>33</v>
      </c>
      <c r="AX172" s="15" t="s">
        <v>72</v>
      </c>
      <c r="AY172" s="265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418</v>
      </c>
      <c r="G173" s="245"/>
      <c r="H173" s="248">
        <v>0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1348</v>
      </c>
      <c r="G174" s="245"/>
      <c r="H174" s="248">
        <v>191.71199999999999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1349</v>
      </c>
      <c r="G175" s="245"/>
      <c r="H175" s="248">
        <v>31.417000000000002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4" customFormat="1">
      <c r="A176" s="14"/>
      <c r="B176" s="244"/>
      <c r="C176" s="245"/>
      <c r="D176" s="235" t="s">
        <v>350</v>
      </c>
      <c r="E176" s="246" t="s">
        <v>19</v>
      </c>
      <c r="F176" s="247" t="s">
        <v>1350</v>
      </c>
      <c r="G176" s="245"/>
      <c r="H176" s="248">
        <v>0</v>
      </c>
      <c r="I176" s="249"/>
      <c r="J176" s="245"/>
      <c r="K176" s="245"/>
      <c r="L176" s="250"/>
      <c r="M176" s="251"/>
      <c r="N176" s="252"/>
      <c r="O176" s="252"/>
      <c r="P176" s="252"/>
      <c r="Q176" s="252"/>
      <c r="R176" s="252"/>
      <c r="S176" s="252"/>
      <c r="T176" s="253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4" t="s">
        <v>350</v>
      </c>
      <c r="AU176" s="254" t="s">
        <v>241</v>
      </c>
      <c r="AV176" s="14" t="s">
        <v>81</v>
      </c>
      <c r="AW176" s="14" t="s">
        <v>33</v>
      </c>
      <c r="AX176" s="14" t="s">
        <v>72</v>
      </c>
      <c r="AY176" s="254" t="s">
        <v>338</v>
      </c>
    </row>
    <row r="177" s="14" customFormat="1">
      <c r="A177" s="14"/>
      <c r="B177" s="244"/>
      <c r="C177" s="245"/>
      <c r="D177" s="235" t="s">
        <v>350</v>
      </c>
      <c r="E177" s="246" t="s">
        <v>19</v>
      </c>
      <c r="F177" s="247" t="s">
        <v>1350</v>
      </c>
      <c r="G177" s="245"/>
      <c r="H177" s="248">
        <v>0</v>
      </c>
      <c r="I177" s="249"/>
      <c r="J177" s="245"/>
      <c r="K177" s="245"/>
      <c r="L177" s="250"/>
      <c r="M177" s="251"/>
      <c r="N177" s="252"/>
      <c r="O177" s="252"/>
      <c r="P177" s="252"/>
      <c r="Q177" s="252"/>
      <c r="R177" s="252"/>
      <c r="S177" s="252"/>
      <c r="T177" s="25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4" t="s">
        <v>350</v>
      </c>
      <c r="AU177" s="254" t="s">
        <v>241</v>
      </c>
      <c r="AV177" s="14" t="s">
        <v>81</v>
      </c>
      <c r="AW177" s="14" t="s">
        <v>33</v>
      </c>
      <c r="AX177" s="14" t="s">
        <v>72</v>
      </c>
      <c r="AY177" s="254" t="s">
        <v>338</v>
      </c>
    </row>
    <row r="178" s="14" customFormat="1">
      <c r="A178" s="14"/>
      <c r="B178" s="244"/>
      <c r="C178" s="245"/>
      <c r="D178" s="235" t="s">
        <v>350</v>
      </c>
      <c r="E178" s="246" t="s">
        <v>19</v>
      </c>
      <c r="F178" s="247" t="s">
        <v>1351</v>
      </c>
      <c r="G178" s="245"/>
      <c r="H178" s="248">
        <v>0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350</v>
      </c>
      <c r="AU178" s="254" t="s">
        <v>241</v>
      </c>
      <c r="AV178" s="14" t="s">
        <v>81</v>
      </c>
      <c r="AW178" s="14" t="s">
        <v>33</v>
      </c>
      <c r="AX178" s="14" t="s">
        <v>72</v>
      </c>
      <c r="AY178" s="254" t="s">
        <v>338</v>
      </c>
    </row>
    <row r="179" s="14" customFormat="1">
      <c r="A179" s="14"/>
      <c r="B179" s="244"/>
      <c r="C179" s="245"/>
      <c r="D179" s="235" t="s">
        <v>350</v>
      </c>
      <c r="E179" s="246" t="s">
        <v>19</v>
      </c>
      <c r="F179" s="247" t="s">
        <v>1352</v>
      </c>
      <c r="G179" s="245"/>
      <c r="H179" s="248">
        <v>0</v>
      </c>
      <c r="I179" s="249"/>
      <c r="J179" s="245"/>
      <c r="K179" s="245"/>
      <c r="L179" s="250"/>
      <c r="M179" s="251"/>
      <c r="N179" s="252"/>
      <c r="O179" s="252"/>
      <c r="P179" s="252"/>
      <c r="Q179" s="252"/>
      <c r="R179" s="252"/>
      <c r="S179" s="252"/>
      <c r="T179" s="253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4" t="s">
        <v>350</v>
      </c>
      <c r="AU179" s="254" t="s">
        <v>241</v>
      </c>
      <c r="AV179" s="14" t="s">
        <v>81</v>
      </c>
      <c r="AW179" s="14" t="s">
        <v>33</v>
      </c>
      <c r="AX179" s="14" t="s">
        <v>72</v>
      </c>
      <c r="AY179" s="254" t="s">
        <v>338</v>
      </c>
    </row>
    <row r="180" s="15" customFormat="1">
      <c r="A180" s="15"/>
      <c r="B180" s="255"/>
      <c r="C180" s="256"/>
      <c r="D180" s="235" t="s">
        <v>350</v>
      </c>
      <c r="E180" s="257" t="s">
        <v>223</v>
      </c>
      <c r="F180" s="258" t="s">
        <v>363</v>
      </c>
      <c r="G180" s="256"/>
      <c r="H180" s="259">
        <v>223.12899999999999</v>
      </c>
      <c r="I180" s="260"/>
      <c r="J180" s="256"/>
      <c r="K180" s="256"/>
      <c r="L180" s="261"/>
      <c r="M180" s="262"/>
      <c r="N180" s="263"/>
      <c r="O180" s="263"/>
      <c r="P180" s="263"/>
      <c r="Q180" s="263"/>
      <c r="R180" s="263"/>
      <c r="S180" s="263"/>
      <c r="T180" s="264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65" t="s">
        <v>350</v>
      </c>
      <c r="AU180" s="265" t="s">
        <v>241</v>
      </c>
      <c r="AV180" s="15" t="s">
        <v>231</v>
      </c>
      <c r="AW180" s="15" t="s">
        <v>33</v>
      </c>
      <c r="AX180" s="15" t="s">
        <v>79</v>
      </c>
      <c r="AY180" s="265" t="s">
        <v>338</v>
      </c>
    </row>
    <row r="181" s="12" customFormat="1" ht="20.88" customHeight="1">
      <c r="A181" s="12"/>
      <c r="B181" s="199"/>
      <c r="C181" s="200"/>
      <c r="D181" s="201" t="s">
        <v>71</v>
      </c>
      <c r="E181" s="213" t="s">
        <v>423</v>
      </c>
      <c r="F181" s="213" t="s">
        <v>424</v>
      </c>
      <c r="G181" s="200"/>
      <c r="H181" s="200"/>
      <c r="I181" s="203"/>
      <c r="J181" s="214">
        <f>BK181</f>
        <v>0</v>
      </c>
      <c r="K181" s="200"/>
      <c r="L181" s="205"/>
      <c r="M181" s="206"/>
      <c r="N181" s="207"/>
      <c r="O181" s="207"/>
      <c r="P181" s="208">
        <f>SUM(P182:P192)</f>
        <v>0</v>
      </c>
      <c r="Q181" s="207"/>
      <c r="R181" s="208">
        <f>SUM(R182:R192)</f>
        <v>0.31127169999999998</v>
      </c>
      <c r="S181" s="207"/>
      <c r="T181" s="209">
        <f>SUM(T182:T192)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10" t="s">
        <v>79</v>
      </c>
      <c r="AT181" s="211" t="s">
        <v>71</v>
      </c>
      <c r="AU181" s="211" t="s">
        <v>81</v>
      </c>
      <c r="AY181" s="210" t="s">
        <v>338</v>
      </c>
      <c r="BK181" s="212">
        <f>SUM(BK182:BK192)</f>
        <v>0</v>
      </c>
    </row>
    <row r="182" s="2" customFormat="1" ht="37.8" customHeight="1">
      <c r="A182" s="39"/>
      <c r="B182" s="40"/>
      <c r="C182" s="215" t="s">
        <v>252</v>
      </c>
      <c r="D182" s="215" t="s">
        <v>342</v>
      </c>
      <c r="E182" s="216" t="s">
        <v>425</v>
      </c>
      <c r="F182" s="217" t="s">
        <v>426</v>
      </c>
      <c r="G182" s="218" t="s">
        <v>345</v>
      </c>
      <c r="H182" s="219">
        <v>366.202</v>
      </c>
      <c r="I182" s="220"/>
      <c r="J182" s="221">
        <f>ROUND(I182*H182,2)</f>
        <v>0</v>
      </c>
      <c r="K182" s="217" t="s">
        <v>346</v>
      </c>
      <c r="L182" s="45"/>
      <c r="M182" s="222" t="s">
        <v>19</v>
      </c>
      <c r="N182" s="223" t="s">
        <v>43</v>
      </c>
      <c r="O182" s="85"/>
      <c r="P182" s="224">
        <f>O182*H182</f>
        <v>0</v>
      </c>
      <c r="Q182" s="224">
        <v>0.00084999999999999995</v>
      </c>
      <c r="R182" s="224">
        <f>Q182*H182</f>
        <v>0.31127169999999998</v>
      </c>
      <c r="S182" s="224">
        <v>0</v>
      </c>
      <c r="T182" s="225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26" t="s">
        <v>231</v>
      </c>
      <c r="AT182" s="226" t="s">
        <v>342</v>
      </c>
      <c r="AU182" s="226" t="s">
        <v>241</v>
      </c>
      <c r="AY182" s="18" t="s">
        <v>338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18" t="s">
        <v>79</v>
      </c>
      <c r="BK182" s="227">
        <f>ROUND(I182*H182,2)</f>
        <v>0</v>
      </c>
      <c r="BL182" s="18" t="s">
        <v>231</v>
      </c>
      <c r="BM182" s="226" t="s">
        <v>1485</v>
      </c>
    </row>
    <row r="183" s="2" customFormat="1">
      <c r="A183" s="39"/>
      <c r="B183" s="40"/>
      <c r="C183" s="41"/>
      <c r="D183" s="228" t="s">
        <v>348</v>
      </c>
      <c r="E183" s="41"/>
      <c r="F183" s="229" t="s">
        <v>428</v>
      </c>
      <c r="G183" s="41"/>
      <c r="H183" s="41"/>
      <c r="I183" s="230"/>
      <c r="J183" s="41"/>
      <c r="K183" s="41"/>
      <c r="L183" s="45"/>
      <c r="M183" s="231"/>
      <c r="N183" s="232"/>
      <c r="O183" s="85"/>
      <c r="P183" s="85"/>
      <c r="Q183" s="85"/>
      <c r="R183" s="85"/>
      <c r="S183" s="85"/>
      <c r="T183" s="86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348</v>
      </c>
      <c r="AU183" s="18" t="s">
        <v>241</v>
      </c>
    </row>
    <row r="184" s="14" customFormat="1">
      <c r="A184" s="14"/>
      <c r="B184" s="244"/>
      <c r="C184" s="245"/>
      <c r="D184" s="235" t="s">
        <v>350</v>
      </c>
      <c r="E184" s="246" t="s">
        <v>19</v>
      </c>
      <c r="F184" s="247" t="s">
        <v>429</v>
      </c>
      <c r="G184" s="245"/>
      <c r="H184" s="248">
        <v>366.202</v>
      </c>
      <c r="I184" s="249"/>
      <c r="J184" s="245"/>
      <c r="K184" s="245"/>
      <c r="L184" s="250"/>
      <c r="M184" s="251"/>
      <c r="N184" s="252"/>
      <c r="O184" s="252"/>
      <c r="P184" s="252"/>
      <c r="Q184" s="252"/>
      <c r="R184" s="252"/>
      <c r="S184" s="252"/>
      <c r="T184" s="253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4" t="s">
        <v>350</v>
      </c>
      <c r="AU184" s="254" t="s">
        <v>241</v>
      </c>
      <c r="AV184" s="14" t="s">
        <v>81</v>
      </c>
      <c r="AW184" s="14" t="s">
        <v>33</v>
      </c>
      <c r="AX184" s="14" t="s">
        <v>72</v>
      </c>
      <c r="AY184" s="254" t="s">
        <v>338</v>
      </c>
    </row>
    <row r="185" s="15" customFormat="1">
      <c r="A185" s="15"/>
      <c r="B185" s="255"/>
      <c r="C185" s="256"/>
      <c r="D185" s="235" t="s">
        <v>350</v>
      </c>
      <c r="E185" s="257" t="s">
        <v>296</v>
      </c>
      <c r="F185" s="258" t="s">
        <v>363</v>
      </c>
      <c r="G185" s="256"/>
      <c r="H185" s="259">
        <v>366.202</v>
      </c>
      <c r="I185" s="260"/>
      <c r="J185" s="256"/>
      <c r="K185" s="256"/>
      <c r="L185" s="261"/>
      <c r="M185" s="262"/>
      <c r="N185" s="263"/>
      <c r="O185" s="263"/>
      <c r="P185" s="263"/>
      <c r="Q185" s="263"/>
      <c r="R185" s="263"/>
      <c r="S185" s="263"/>
      <c r="T185" s="264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65" t="s">
        <v>350</v>
      </c>
      <c r="AU185" s="265" t="s">
        <v>241</v>
      </c>
      <c r="AV185" s="15" t="s">
        <v>231</v>
      </c>
      <c r="AW185" s="15" t="s">
        <v>33</v>
      </c>
      <c r="AX185" s="15" t="s">
        <v>79</v>
      </c>
      <c r="AY185" s="265" t="s">
        <v>338</v>
      </c>
    </row>
    <row r="186" s="2" customFormat="1" ht="44.25" customHeight="1">
      <c r="A186" s="39"/>
      <c r="B186" s="40"/>
      <c r="C186" s="215" t="s">
        <v>430</v>
      </c>
      <c r="D186" s="215" t="s">
        <v>342</v>
      </c>
      <c r="E186" s="216" t="s">
        <v>431</v>
      </c>
      <c r="F186" s="217" t="s">
        <v>432</v>
      </c>
      <c r="G186" s="218" t="s">
        <v>345</v>
      </c>
      <c r="H186" s="219">
        <v>366.202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1486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434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296</v>
      </c>
      <c r="G188" s="245"/>
      <c r="H188" s="248">
        <v>366.202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79</v>
      </c>
      <c r="AY188" s="254" t="s">
        <v>338</v>
      </c>
    </row>
    <row r="189" s="2" customFormat="1" ht="24.15" customHeight="1">
      <c r="A189" s="39"/>
      <c r="B189" s="40"/>
      <c r="C189" s="215" t="s">
        <v>340</v>
      </c>
      <c r="D189" s="215" t="s">
        <v>342</v>
      </c>
      <c r="E189" s="216" t="s">
        <v>435</v>
      </c>
      <c r="F189" s="217" t="s">
        <v>436</v>
      </c>
      <c r="G189" s="218" t="s">
        <v>391</v>
      </c>
      <c r="H189" s="219">
        <v>272.81999999999999</v>
      </c>
      <c r="I189" s="220"/>
      <c r="J189" s="221">
        <f>ROUND(I189*H189,2)</f>
        <v>0</v>
      </c>
      <c r="K189" s="217" t="s">
        <v>346</v>
      </c>
      <c r="L189" s="45"/>
      <c r="M189" s="222" t="s">
        <v>19</v>
      </c>
      <c r="N189" s="223" t="s">
        <v>43</v>
      </c>
      <c r="O189" s="85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26" t="s">
        <v>231</v>
      </c>
      <c r="AT189" s="226" t="s">
        <v>342</v>
      </c>
      <c r="AU189" s="226" t="s">
        <v>241</v>
      </c>
      <c r="AY189" s="18" t="s">
        <v>338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8" t="s">
        <v>79</v>
      </c>
      <c r="BK189" s="227">
        <f>ROUND(I189*H189,2)</f>
        <v>0</v>
      </c>
      <c r="BL189" s="18" t="s">
        <v>231</v>
      </c>
      <c r="BM189" s="226" t="s">
        <v>1487</v>
      </c>
    </row>
    <row r="190" s="2" customFormat="1">
      <c r="A190" s="39"/>
      <c r="B190" s="40"/>
      <c r="C190" s="41"/>
      <c r="D190" s="228" t="s">
        <v>348</v>
      </c>
      <c r="E190" s="41"/>
      <c r="F190" s="229" t="s">
        <v>438</v>
      </c>
      <c r="G190" s="41"/>
      <c r="H190" s="41"/>
      <c r="I190" s="230"/>
      <c r="J190" s="41"/>
      <c r="K190" s="41"/>
      <c r="L190" s="45"/>
      <c r="M190" s="231"/>
      <c r="N190" s="232"/>
      <c r="O190" s="85"/>
      <c r="P190" s="85"/>
      <c r="Q190" s="85"/>
      <c r="R190" s="85"/>
      <c r="S190" s="85"/>
      <c r="T190" s="86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348</v>
      </c>
      <c r="AU190" s="18" t="s">
        <v>241</v>
      </c>
    </row>
    <row r="191" s="14" customFormat="1">
      <c r="A191" s="14"/>
      <c r="B191" s="244"/>
      <c r="C191" s="245"/>
      <c r="D191" s="235" t="s">
        <v>350</v>
      </c>
      <c r="E191" s="246" t="s">
        <v>19</v>
      </c>
      <c r="F191" s="247" t="s">
        <v>439</v>
      </c>
      <c r="G191" s="245"/>
      <c r="H191" s="248">
        <v>272.81999999999999</v>
      </c>
      <c r="I191" s="249"/>
      <c r="J191" s="245"/>
      <c r="K191" s="245"/>
      <c r="L191" s="250"/>
      <c r="M191" s="251"/>
      <c r="N191" s="252"/>
      <c r="O191" s="252"/>
      <c r="P191" s="252"/>
      <c r="Q191" s="252"/>
      <c r="R191" s="252"/>
      <c r="S191" s="252"/>
      <c r="T191" s="25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4" t="s">
        <v>350</v>
      </c>
      <c r="AU191" s="254" t="s">
        <v>241</v>
      </c>
      <c r="AV191" s="14" t="s">
        <v>81</v>
      </c>
      <c r="AW191" s="14" t="s">
        <v>33</v>
      </c>
      <c r="AX191" s="14" t="s">
        <v>72</v>
      </c>
      <c r="AY191" s="254" t="s">
        <v>338</v>
      </c>
    </row>
    <row r="192" s="15" customFormat="1">
      <c r="A192" s="15"/>
      <c r="B192" s="255"/>
      <c r="C192" s="256"/>
      <c r="D192" s="235" t="s">
        <v>350</v>
      </c>
      <c r="E192" s="257" t="s">
        <v>19</v>
      </c>
      <c r="F192" s="258" t="s">
        <v>363</v>
      </c>
      <c r="G192" s="256"/>
      <c r="H192" s="259">
        <v>272.81999999999999</v>
      </c>
      <c r="I192" s="260"/>
      <c r="J192" s="256"/>
      <c r="K192" s="256"/>
      <c r="L192" s="261"/>
      <c r="M192" s="262"/>
      <c r="N192" s="263"/>
      <c r="O192" s="263"/>
      <c r="P192" s="263"/>
      <c r="Q192" s="263"/>
      <c r="R192" s="263"/>
      <c r="S192" s="263"/>
      <c r="T192" s="264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5" t="s">
        <v>350</v>
      </c>
      <c r="AU192" s="265" t="s">
        <v>241</v>
      </c>
      <c r="AV192" s="15" t="s">
        <v>231</v>
      </c>
      <c r="AW192" s="15" t="s">
        <v>33</v>
      </c>
      <c r="AX192" s="15" t="s">
        <v>79</v>
      </c>
      <c r="AY192" s="265" t="s">
        <v>338</v>
      </c>
    </row>
    <row r="193" s="12" customFormat="1" ht="20.88" customHeight="1">
      <c r="A193" s="12"/>
      <c r="B193" s="199"/>
      <c r="C193" s="200"/>
      <c r="D193" s="201" t="s">
        <v>71</v>
      </c>
      <c r="E193" s="213" t="s">
        <v>440</v>
      </c>
      <c r="F193" s="213" t="s">
        <v>441</v>
      </c>
      <c r="G193" s="200"/>
      <c r="H193" s="200"/>
      <c r="I193" s="203"/>
      <c r="J193" s="214">
        <f>BK193</f>
        <v>0</v>
      </c>
      <c r="K193" s="200"/>
      <c r="L193" s="205"/>
      <c r="M193" s="206"/>
      <c r="N193" s="207"/>
      <c r="O193" s="207"/>
      <c r="P193" s="208">
        <f>SUM(P194:P211)</f>
        <v>0</v>
      </c>
      <c r="Q193" s="207"/>
      <c r="R193" s="208">
        <f>SUM(R194:R211)</f>
        <v>0</v>
      </c>
      <c r="S193" s="207"/>
      <c r="T193" s="209">
        <f>SUM(T194:T211)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10" t="s">
        <v>79</v>
      </c>
      <c r="AT193" s="211" t="s">
        <v>71</v>
      </c>
      <c r="AU193" s="211" t="s">
        <v>81</v>
      </c>
      <c r="AY193" s="210" t="s">
        <v>338</v>
      </c>
      <c r="BK193" s="212">
        <f>SUM(BK194:BK211)</f>
        <v>0</v>
      </c>
    </row>
    <row r="194" s="2" customFormat="1" ht="62.7" customHeight="1">
      <c r="A194" s="39"/>
      <c r="B194" s="40"/>
      <c r="C194" s="215" t="s">
        <v>8</v>
      </c>
      <c r="D194" s="215" t="s">
        <v>342</v>
      </c>
      <c r="E194" s="216" t="s">
        <v>442</v>
      </c>
      <c r="F194" s="217" t="s">
        <v>443</v>
      </c>
      <c r="G194" s="218" t="s">
        <v>391</v>
      </c>
      <c r="H194" s="219">
        <v>281.12200000000001</v>
      </c>
      <c r="I194" s="220"/>
      <c r="J194" s="221">
        <f>ROUND(I194*H194,2)</f>
        <v>0</v>
      </c>
      <c r="K194" s="217" t="s">
        <v>346</v>
      </c>
      <c r="L194" s="45"/>
      <c r="M194" s="222" t="s">
        <v>19</v>
      </c>
      <c r="N194" s="223" t="s">
        <v>43</v>
      </c>
      <c r="O194" s="85"/>
      <c r="P194" s="224">
        <f>O194*H194</f>
        <v>0</v>
      </c>
      <c r="Q194" s="224">
        <v>0</v>
      </c>
      <c r="R194" s="224">
        <f>Q194*H194</f>
        <v>0</v>
      </c>
      <c r="S194" s="224">
        <v>0</v>
      </c>
      <c r="T194" s="225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26" t="s">
        <v>231</v>
      </c>
      <c r="AT194" s="226" t="s">
        <v>342</v>
      </c>
      <c r="AU194" s="226" t="s">
        <v>241</v>
      </c>
      <c r="AY194" s="18" t="s">
        <v>338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18" t="s">
        <v>79</v>
      </c>
      <c r="BK194" s="227">
        <f>ROUND(I194*H194,2)</f>
        <v>0</v>
      </c>
      <c r="BL194" s="18" t="s">
        <v>231</v>
      </c>
      <c r="BM194" s="226" t="s">
        <v>1488</v>
      </c>
    </row>
    <row r="195" s="2" customFormat="1">
      <c r="A195" s="39"/>
      <c r="B195" s="40"/>
      <c r="C195" s="41"/>
      <c r="D195" s="228" t="s">
        <v>348</v>
      </c>
      <c r="E195" s="41"/>
      <c r="F195" s="229" t="s">
        <v>445</v>
      </c>
      <c r="G195" s="41"/>
      <c r="H195" s="41"/>
      <c r="I195" s="230"/>
      <c r="J195" s="41"/>
      <c r="K195" s="41"/>
      <c r="L195" s="45"/>
      <c r="M195" s="231"/>
      <c r="N195" s="232"/>
      <c r="O195" s="85"/>
      <c r="P195" s="85"/>
      <c r="Q195" s="85"/>
      <c r="R195" s="85"/>
      <c r="S195" s="85"/>
      <c r="T195" s="86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348</v>
      </c>
      <c r="AU195" s="18" t="s">
        <v>241</v>
      </c>
    </row>
    <row r="196" s="2" customFormat="1">
      <c r="A196" s="39"/>
      <c r="B196" s="40"/>
      <c r="C196" s="41"/>
      <c r="D196" s="235" t="s">
        <v>401</v>
      </c>
      <c r="E196" s="41"/>
      <c r="F196" s="266" t="s">
        <v>446</v>
      </c>
      <c r="G196" s="41"/>
      <c r="H196" s="41"/>
      <c r="I196" s="230"/>
      <c r="J196" s="41"/>
      <c r="K196" s="41"/>
      <c r="L196" s="45"/>
      <c r="M196" s="231"/>
      <c r="N196" s="232"/>
      <c r="O196" s="85"/>
      <c r="P196" s="85"/>
      <c r="Q196" s="85"/>
      <c r="R196" s="85"/>
      <c r="S196" s="85"/>
      <c r="T196" s="86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401</v>
      </c>
      <c r="AU196" s="18" t="s">
        <v>241</v>
      </c>
    </row>
    <row r="197" s="14" customFormat="1">
      <c r="A197" s="14"/>
      <c r="B197" s="244"/>
      <c r="C197" s="245"/>
      <c r="D197" s="235" t="s">
        <v>350</v>
      </c>
      <c r="E197" s="246" t="s">
        <v>19</v>
      </c>
      <c r="F197" s="247" t="s">
        <v>225</v>
      </c>
      <c r="G197" s="245"/>
      <c r="H197" s="248">
        <v>140.56100000000001</v>
      </c>
      <c r="I197" s="249"/>
      <c r="J197" s="245"/>
      <c r="K197" s="245"/>
      <c r="L197" s="250"/>
      <c r="M197" s="251"/>
      <c r="N197" s="252"/>
      <c r="O197" s="252"/>
      <c r="P197" s="252"/>
      <c r="Q197" s="252"/>
      <c r="R197" s="252"/>
      <c r="S197" s="252"/>
      <c r="T197" s="253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4" t="s">
        <v>350</v>
      </c>
      <c r="AU197" s="254" t="s">
        <v>241</v>
      </c>
      <c r="AV197" s="14" t="s">
        <v>81</v>
      </c>
      <c r="AW197" s="14" t="s">
        <v>33</v>
      </c>
      <c r="AX197" s="14" t="s">
        <v>72</v>
      </c>
      <c r="AY197" s="254" t="s">
        <v>338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1489</v>
      </c>
      <c r="G198" s="245"/>
      <c r="H198" s="248">
        <v>281.12200000000001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79</v>
      </c>
      <c r="AY198" s="254" t="s">
        <v>338</v>
      </c>
    </row>
    <row r="199" s="2" customFormat="1" ht="62.7" customHeight="1">
      <c r="A199" s="39"/>
      <c r="B199" s="40"/>
      <c r="C199" s="215" t="s">
        <v>394</v>
      </c>
      <c r="D199" s="215" t="s">
        <v>342</v>
      </c>
      <c r="E199" s="216" t="s">
        <v>448</v>
      </c>
      <c r="F199" s="217" t="s">
        <v>449</v>
      </c>
      <c r="G199" s="218" t="s">
        <v>391</v>
      </c>
      <c r="H199" s="219">
        <v>82.567999999999998</v>
      </c>
      <c r="I199" s="220"/>
      <c r="J199" s="221">
        <f>ROUND(I199*H199,2)</f>
        <v>0</v>
      </c>
      <c r="K199" s="217" t="s">
        <v>346</v>
      </c>
      <c r="L199" s="45"/>
      <c r="M199" s="222" t="s">
        <v>19</v>
      </c>
      <c r="N199" s="223" t="s">
        <v>43</v>
      </c>
      <c r="O199" s="85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26" t="s">
        <v>231</v>
      </c>
      <c r="AT199" s="226" t="s">
        <v>342</v>
      </c>
      <c r="AU199" s="226" t="s">
        <v>241</v>
      </c>
      <c r="AY199" s="18" t="s">
        <v>338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8" t="s">
        <v>79</v>
      </c>
      <c r="BK199" s="227">
        <f>ROUND(I199*H199,2)</f>
        <v>0</v>
      </c>
      <c r="BL199" s="18" t="s">
        <v>231</v>
      </c>
      <c r="BM199" s="226" t="s">
        <v>1490</v>
      </c>
    </row>
    <row r="200" s="2" customFormat="1">
      <c r="A200" s="39"/>
      <c r="B200" s="40"/>
      <c r="C200" s="41"/>
      <c r="D200" s="228" t="s">
        <v>348</v>
      </c>
      <c r="E200" s="41"/>
      <c r="F200" s="229" t="s">
        <v>451</v>
      </c>
      <c r="G200" s="41"/>
      <c r="H200" s="41"/>
      <c r="I200" s="230"/>
      <c r="J200" s="41"/>
      <c r="K200" s="41"/>
      <c r="L200" s="45"/>
      <c r="M200" s="231"/>
      <c r="N200" s="232"/>
      <c r="O200" s="85"/>
      <c r="P200" s="85"/>
      <c r="Q200" s="85"/>
      <c r="R200" s="85"/>
      <c r="S200" s="85"/>
      <c r="T200" s="86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348</v>
      </c>
      <c r="AU200" s="18" t="s">
        <v>241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216</v>
      </c>
      <c r="G201" s="245"/>
      <c r="H201" s="248">
        <v>22.811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221</v>
      </c>
      <c r="G202" s="245"/>
      <c r="H202" s="248">
        <v>42.036999999999999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4" customFormat="1">
      <c r="A203" s="14"/>
      <c r="B203" s="244"/>
      <c r="C203" s="245"/>
      <c r="D203" s="235" t="s">
        <v>350</v>
      </c>
      <c r="E203" s="246" t="s">
        <v>19</v>
      </c>
      <c r="F203" s="247" t="s">
        <v>452</v>
      </c>
      <c r="G203" s="245"/>
      <c r="H203" s="248">
        <v>3.4620000000000002</v>
      </c>
      <c r="I203" s="249"/>
      <c r="J203" s="245"/>
      <c r="K203" s="245"/>
      <c r="L203" s="250"/>
      <c r="M203" s="251"/>
      <c r="N203" s="252"/>
      <c r="O203" s="252"/>
      <c r="P203" s="252"/>
      <c r="Q203" s="252"/>
      <c r="R203" s="252"/>
      <c r="S203" s="252"/>
      <c r="T203" s="253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4" t="s">
        <v>350</v>
      </c>
      <c r="AU203" s="254" t="s">
        <v>241</v>
      </c>
      <c r="AV203" s="14" t="s">
        <v>81</v>
      </c>
      <c r="AW203" s="14" t="s">
        <v>33</v>
      </c>
      <c r="AX203" s="14" t="s">
        <v>72</v>
      </c>
      <c r="AY203" s="254" t="s">
        <v>338</v>
      </c>
    </row>
    <row r="204" s="14" customFormat="1">
      <c r="A204" s="14"/>
      <c r="B204" s="244"/>
      <c r="C204" s="245"/>
      <c r="D204" s="235" t="s">
        <v>350</v>
      </c>
      <c r="E204" s="246" t="s">
        <v>19</v>
      </c>
      <c r="F204" s="247" t="s">
        <v>453</v>
      </c>
      <c r="G204" s="245"/>
      <c r="H204" s="248">
        <v>12.233000000000001</v>
      </c>
      <c r="I204" s="249"/>
      <c r="J204" s="245"/>
      <c r="K204" s="245"/>
      <c r="L204" s="250"/>
      <c r="M204" s="251"/>
      <c r="N204" s="252"/>
      <c r="O204" s="252"/>
      <c r="P204" s="252"/>
      <c r="Q204" s="252"/>
      <c r="R204" s="252"/>
      <c r="S204" s="252"/>
      <c r="T204" s="253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4" t="s">
        <v>350</v>
      </c>
      <c r="AU204" s="254" t="s">
        <v>241</v>
      </c>
      <c r="AV204" s="14" t="s">
        <v>81</v>
      </c>
      <c r="AW204" s="14" t="s">
        <v>33</v>
      </c>
      <c r="AX204" s="14" t="s">
        <v>72</v>
      </c>
      <c r="AY204" s="254" t="s">
        <v>338</v>
      </c>
    </row>
    <row r="205" s="14" customFormat="1">
      <c r="A205" s="14"/>
      <c r="B205" s="244"/>
      <c r="C205" s="245"/>
      <c r="D205" s="235" t="s">
        <v>350</v>
      </c>
      <c r="E205" s="246" t="s">
        <v>19</v>
      </c>
      <c r="F205" s="247" t="s">
        <v>248</v>
      </c>
      <c r="G205" s="245"/>
      <c r="H205" s="248">
        <v>2.0249999999999999</v>
      </c>
      <c r="I205" s="249"/>
      <c r="J205" s="245"/>
      <c r="K205" s="245"/>
      <c r="L205" s="250"/>
      <c r="M205" s="251"/>
      <c r="N205" s="252"/>
      <c r="O205" s="252"/>
      <c r="P205" s="252"/>
      <c r="Q205" s="252"/>
      <c r="R205" s="252"/>
      <c r="S205" s="252"/>
      <c r="T205" s="253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4" t="s">
        <v>350</v>
      </c>
      <c r="AU205" s="254" t="s">
        <v>241</v>
      </c>
      <c r="AV205" s="14" t="s">
        <v>81</v>
      </c>
      <c r="AW205" s="14" t="s">
        <v>33</v>
      </c>
      <c r="AX205" s="14" t="s">
        <v>72</v>
      </c>
      <c r="AY205" s="254" t="s">
        <v>338</v>
      </c>
    </row>
    <row r="206" s="15" customFormat="1">
      <c r="A206" s="15"/>
      <c r="B206" s="255"/>
      <c r="C206" s="256"/>
      <c r="D206" s="235" t="s">
        <v>350</v>
      </c>
      <c r="E206" s="257" t="s">
        <v>218</v>
      </c>
      <c r="F206" s="258" t="s">
        <v>363</v>
      </c>
      <c r="G206" s="256"/>
      <c r="H206" s="259">
        <v>82.568000000000012</v>
      </c>
      <c r="I206" s="260"/>
      <c r="J206" s="256"/>
      <c r="K206" s="256"/>
      <c r="L206" s="261"/>
      <c r="M206" s="262"/>
      <c r="N206" s="263"/>
      <c r="O206" s="263"/>
      <c r="P206" s="263"/>
      <c r="Q206" s="263"/>
      <c r="R206" s="263"/>
      <c r="S206" s="263"/>
      <c r="T206" s="264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65" t="s">
        <v>350</v>
      </c>
      <c r="AU206" s="265" t="s">
        <v>241</v>
      </c>
      <c r="AV206" s="15" t="s">
        <v>231</v>
      </c>
      <c r="AW206" s="15" t="s">
        <v>33</v>
      </c>
      <c r="AX206" s="15" t="s">
        <v>79</v>
      </c>
      <c r="AY206" s="265" t="s">
        <v>338</v>
      </c>
    </row>
    <row r="207" s="2" customFormat="1" ht="66.75" customHeight="1">
      <c r="A207" s="39"/>
      <c r="B207" s="40"/>
      <c r="C207" s="215" t="s">
        <v>454</v>
      </c>
      <c r="D207" s="215" t="s">
        <v>342</v>
      </c>
      <c r="E207" s="216" t="s">
        <v>455</v>
      </c>
      <c r="F207" s="217" t="s">
        <v>456</v>
      </c>
      <c r="G207" s="218" t="s">
        <v>391</v>
      </c>
      <c r="H207" s="219">
        <v>825.67999999999995</v>
      </c>
      <c r="I207" s="220"/>
      <c r="J207" s="221">
        <f>ROUND(I207*H207,2)</f>
        <v>0</v>
      </c>
      <c r="K207" s="217" t="s">
        <v>346</v>
      </c>
      <c r="L207" s="45"/>
      <c r="M207" s="222" t="s">
        <v>19</v>
      </c>
      <c r="N207" s="223" t="s">
        <v>43</v>
      </c>
      <c r="O207" s="85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26" t="s">
        <v>231</v>
      </c>
      <c r="AT207" s="226" t="s">
        <v>342</v>
      </c>
      <c r="AU207" s="226" t="s">
        <v>241</v>
      </c>
      <c r="AY207" s="18" t="s">
        <v>338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8" t="s">
        <v>79</v>
      </c>
      <c r="BK207" s="227">
        <f>ROUND(I207*H207,2)</f>
        <v>0</v>
      </c>
      <c r="BL207" s="18" t="s">
        <v>231</v>
      </c>
      <c r="BM207" s="226" t="s">
        <v>1491</v>
      </c>
    </row>
    <row r="208" s="2" customFormat="1">
      <c r="A208" s="39"/>
      <c r="B208" s="40"/>
      <c r="C208" s="41"/>
      <c r="D208" s="228" t="s">
        <v>348</v>
      </c>
      <c r="E208" s="41"/>
      <c r="F208" s="229" t="s">
        <v>458</v>
      </c>
      <c r="G208" s="41"/>
      <c r="H208" s="41"/>
      <c r="I208" s="230"/>
      <c r="J208" s="41"/>
      <c r="K208" s="41"/>
      <c r="L208" s="45"/>
      <c r="M208" s="231"/>
      <c r="N208" s="232"/>
      <c r="O208" s="85"/>
      <c r="P208" s="85"/>
      <c r="Q208" s="85"/>
      <c r="R208" s="85"/>
      <c r="S208" s="85"/>
      <c r="T208" s="86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348</v>
      </c>
      <c r="AU208" s="18" t="s">
        <v>241</v>
      </c>
    </row>
    <row r="209" s="14" customFormat="1">
      <c r="A209" s="14"/>
      <c r="B209" s="244"/>
      <c r="C209" s="245"/>
      <c r="D209" s="235" t="s">
        <v>350</v>
      </c>
      <c r="E209" s="246" t="s">
        <v>19</v>
      </c>
      <c r="F209" s="247" t="s">
        <v>218</v>
      </c>
      <c r="G209" s="245"/>
      <c r="H209" s="248">
        <v>82.567999999999998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350</v>
      </c>
      <c r="AU209" s="254" t="s">
        <v>241</v>
      </c>
      <c r="AV209" s="14" t="s">
        <v>81</v>
      </c>
      <c r="AW209" s="14" t="s">
        <v>33</v>
      </c>
      <c r="AX209" s="14" t="s">
        <v>72</v>
      </c>
      <c r="AY209" s="254" t="s">
        <v>338</v>
      </c>
    </row>
    <row r="210" s="15" customFormat="1">
      <c r="A210" s="15"/>
      <c r="B210" s="255"/>
      <c r="C210" s="256"/>
      <c r="D210" s="235" t="s">
        <v>350</v>
      </c>
      <c r="E210" s="257" t="s">
        <v>19</v>
      </c>
      <c r="F210" s="258" t="s">
        <v>363</v>
      </c>
      <c r="G210" s="256"/>
      <c r="H210" s="259">
        <v>82.567999999999998</v>
      </c>
      <c r="I210" s="260"/>
      <c r="J210" s="256"/>
      <c r="K210" s="256"/>
      <c r="L210" s="261"/>
      <c r="M210" s="262"/>
      <c r="N210" s="263"/>
      <c r="O210" s="263"/>
      <c r="P210" s="263"/>
      <c r="Q210" s="263"/>
      <c r="R210" s="263"/>
      <c r="S210" s="263"/>
      <c r="T210" s="264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65" t="s">
        <v>350</v>
      </c>
      <c r="AU210" s="265" t="s">
        <v>241</v>
      </c>
      <c r="AV210" s="15" t="s">
        <v>231</v>
      </c>
      <c r="AW210" s="15" t="s">
        <v>33</v>
      </c>
      <c r="AX210" s="15" t="s">
        <v>72</v>
      </c>
      <c r="AY210" s="265" t="s">
        <v>338</v>
      </c>
    </row>
    <row r="211" s="14" customFormat="1">
      <c r="A211" s="14"/>
      <c r="B211" s="244"/>
      <c r="C211" s="245"/>
      <c r="D211" s="235" t="s">
        <v>350</v>
      </c>
      <c r="E211" s="246" t="s">
        <v>19</v>
      </c>
      <c r="F211" s="247" t="s">
        <v>1492</v>
      </c>
      <c r="G211" s="245"/>
      <c r="H211" s="248">
        <v>825.67999999999995</v>
      </c>
      <c r="I211" s="249"/>
      <c r="J211" s="245"/>
      <c r="K211" s="245"/>
      <c r="L211" s="250"/>
      <c r="M211" s="251"/>
      <c r="N211" s="252"/>
      <c r="O211" s="252"/>
      <c r="P211" s="252"/>
      <c r="Q211" s="252"/>
      <c r="R211" s="252"/>
      <c r="S211" s="252"/>
      <c r="T211" s="253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4" t="s">
        <v>350</v>
      </c>
      <c r="AU211" s="254" t="s">
        <v>241</v>
      </c>
      <c r="AV211" s="14" t="s">
        <v>81</v>
      </c>
      <c r="AW211" s="14" t="s">
        <v>33</v>
      </c>
      <c r="AX211" s="14" t="s">
        <v>79</v>
      </c>
      <c r="AY211" s="254" t="s">
        <v>338</v>
      </c>
    </row>
    <row r="212" s="12" customFormat="1" ht="20.88" customHeight="1">
      <c r="A212" s="12"/>
      <c r="B212" s="199"/>
      <c r="C212" s="200"/>
      <c r="D212" s="201" t="s">
        <v>71</v>
      </c>
      <c r="E212" s="213" t="s">
        <v>460</v>
      </c>
      <c r="F212" s="213" t="s">
        <v>461</v>
      </c>
      <c r="G212" s="200"/>
      <c r="H212" s="200"/>
      <c r="I212" s="203"/>
      <c r="J212" s="214">
        <f>BK212</f>
        <v>0</v>
      </c>
      <c r="K212" s="200"/>
      <c r="L212" s="205"/>
      <c r="M212" s="206"/>
      <c r="N212" s="207"/>
      <c r="O212" s="207"/>
      <c r="P212" s="208">
        <f>SUM(P213:P254)</f>
        <v>0</v>
      </c>
      <c r="Q212" s="207"/>
      <c r="R212" s="208">
        <f>SUM(R213:R254)</f>
        <v>129.696</v>
      </c>
      <c r="S212" s="207"/>
      <c r="T212" s="209">
        <f>SUM(T213:T254)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10" t="s">
        <v>79</v>
      </c>
      <c r="AT212" s="211" t="s">
        <v>71</v>
      </c>
      <c r="AU212" s="211" t="s">
        <v>81</v>
      </c>
      <c r="AY212" s="210" t="s">
        <v>338</v>
      </c>
      <c r="BK212" s="212">
        <f>SUM(BK213:BK254)</f>
        <v>0</v>
      </c>
    </row>
    <row r="213" s="2" customFormat="1" ht="37.8" customHeight="1">
      <c r="A213" s="39"/>
      <c r="B213" s="40"/>
      <c r="C213" s="215" t="s">
        <v>423</v>
      </c>
      <c r="D213" s="215" t="s">
        <v>342</v>
      </c>
      <c r="E213" s="216" t="s">
        <v>462</v>
      </c>
      <c r="F213" s="217" t="s">
        <v>463</v>
      </c>
      <c r="G213" s="218" t="s">
        <v>391</v>
      </c>
      <c r="H213" s="219">
        <v>140.56100000000001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1493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465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4" customFormat="1">
      <c r="A215" s="14"/>
      <c r="B215" s="244"/>
      <c r="C215" s="245"/>
      <c r="D215" s="235" t="s">
        <v>350</v>
      </c>
      <c r="E215" s="246" t="s">
        <v>19</v>
      </c>
      <c r="F215" s="247" t="s">
        <v>225</v>
      </c>
      <c r="G215" s="245"/>
      <c r="H215" s="248">
        <v>140.56100000000001</v>
      </c>
      <c r="I215" s="249"/>
      <c r="J215" s="245"/>
      <c r="K215" s="245"/>
      <c r="L215" s="250"/>
      <c r="M215" s="251"/>
      <c r="N215" s="252"/>
      <c r="O215" s="252"/>
      <c r="P215" s="252"/>
      <c r="Q215" s="252"/>
      <c r="R215" s="252"/>
      <c r="S215" s="252"/>
      <c r="T215" s="253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4" t="s">
        <v>350</v>
      </c>
      <c r="AU215" s="254" t="s">
        <v>241</v>
      </c>
      <c r="AV215" s="14" t="s">
        <v>81</v>
      </c>
      <c r="AW215" s="14" t="s">
        <v>33</v>
      </c>
      <c r="AX215" s="14" t="s">
        <v>79</v>
      </c>
      <c r="AY215" s="254" t="s">
        <v>338</v>
      </c>
    </row>
    <row r="216" s="2" customFormat="1" ht="24.15" customHeight="1">
      <c r="A216" s="39"/>
      <c r="B216" s="40"/>
      <c r="C216" s="215" t="s">
        <v>440</v>
      </c>
      <c r="D216" s="215" t="s">
        <v>342</v>
      </c>
      <c r="E216" s="216" t="s">
        <v>466</v>
      </c>
      <c r="F216" s="217" t="s">
        <v>467</v>
      </c>
      <c r="G216" s="218" t="s">
        <v>391</v>
      </c>
      <c r="H216" s="219">
        <v>140.56100000000001</v>
      </c>
      <c r="I216" s="220"/>
      <c r="J216" s="221">
        <f>ROUND(I216*H216,2)</f>
        <v>0</v>
      </c>
      <c r="K216" s="217" t="s">
        <v>346</v>
      </c>
      <c r="L216" s="45"/>
      <c r="M216" s="222" t="s">
        <v>19</v>
      </c>
      <c r="N216" s="223" t="s">
        <v>43</v>
      </c>
      <c r="O216" s="85"/>
      <c r="P216" s="224">
        <f>O216*H216</f>
        <v>0</v>
      </c>
      <c r="Q216" s="224">
        <v>0</v>
      </c>
      <c r="R216" s="224">
        <f>Q216*H216</f>
        <v>0</v>
      </c>
      <c r="S216" s="224">
        <v>0</v>
      </c>
      <c r="T216" s="225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26" t="s">
        <v>231</v>
      </c>
      <c r="AT216" s="226" t="s">
        <v>342</v>
      </c>
      <c r="AU216" s="226" t="s">
        <v>241</v>
      </c>
      <c r="AY216" s="18" t="s">
        <v>338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18" t="s">
        <v>79</v>
      </c>
      <c r="BK216" s="227">
        <f>ROUND(I216*H216,2)</f>
        <v>0</v>
      </c>
      <c r="BL216" s="18" t="s">
        <v>231</v>
      </c>
      <c r="BM216" s="226" t="s">
        <v>1494</v>
      </c>
    </row>
    <row r="217" s="2" customFormat="1">
      <c r="A217" s="39"/>
      <c r="B217" s="40"/>
      <c r="C217" s="41"/>
      <c r="D217" s="228" t="s">
        <v>348</v>
      </c>
      <c r="E217" s="41"/>
      <c r="F217" s="229" t="s">
        <v>469</v>
      </c>
      <c r="G217" s="41"/>
      <c r="H217" s="41"/>
      <c r="I217" s="230"/>
      <c r="J217" s="41"/>
      <c r="K217" s="41"/>
      <c r="L217" s="45"/>
      <c r="M217" s="231"/>
      <c r="N217" s="232"/>
      <c r="O217" s="85"/>
      <c r="P217" s="85"/>
      <c r="Q217" s="85"/>
      <c r="R217" s="85"/>
      <c r="S217" s="85"/>
      <c r="T217" s="86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348</v>
      </c>
      <c r="AU217" s="18" t="s">
        <v>241</v>
      </c>
    </row>
    <row r="218" s="13" customFormat="1">
      <c r="A218" s="13"/>
      <c r="B218" s="233"/>
      <c r="C218" s="234"/>
      <c r="D218" s="235" t="s">
        <v>350</v>
      </c>
      <c r="E218" s="236" t="s">
        <v>19</v>
      </c>
      <c r="F218" s="237" t="s">
        <v>470</v>
      </c>
      <c r="G218" s="234"/>
      <c r="H218" s="236" t="s">
        <v>19</v>
      </c>
      <c r="I218" s="238"/>
      <c r="J218" s="234"/>
      <c r="K218" s="234"/>
      <c r="L218" s="239"/>
      <c r="M218" s="240"/>
      <c r="N218" s="241"/>
      <c r="O218" s="241"/>
      <c r="P218" s="241"/>
      <c r="Q218" s="241"/>
      <c r="R218" s="241"/>
      <c r="S218" s="241"/>
      <c r="T218" s="242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3" t="s">
        <v>350</v>
      </c>
      <c r="AU218" s="243" t="s">
        <v>241</v>
      </c>
      <c r="AV218" s="13" t="s">
        <v>79</v>
      </c>
      <c r="AW218" s="13" t="s">
        <v>33</v>
      </c>
      <c r="AX218" s="13" t="s">
        <v>72</v>
      </c>
      <c r="AY218" s="243" t="s">
        <v>338</v>
      </c>
    </row>
    <row r="219" s="14" customFormat="1">
      <c r="A219" s="14"/>
      <c r="B219" s="244"/>
      <c r="C219" s="245"/>
      <c r="D219" s="235" t="s">
        <v>350</v>
      </c>
      <c r="E219" s="246" t="s">
        <v>19</v>
      </c>
      <c r="F219" s="247" t="s">
        <v>223</v>
      </c>
      <c r="G219" s="245"/>
      <c r="H219" s="248">
        <v>223.12899999999999</v>
      </c>
      <c r="I219" s="249"/>
      <c r="J219" s="245"/>
      <c r="K219" s="245"/>
      <c r="L219" s="250"/>
      <c r="M219" s="251"/>
      <c r="N219" s="252"/>
      <c r="O219" s="252"/>
      <c r="P219" s="252"/>
      <c r="Q219" s="252"/>
      <c r="R219" s="252"/>
      <c r="S219" s="252"/>
      <c r="T219" s="253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4" t="s">
        <v>350</v>
      </c>
      <c r="AU219" s="254" t="s">
        <v>241</v>
      </c>
      <c r="AV219" s="14" t="s">
        <v>81</v>
      </c>
      <c r="AW219" s="14" t="s">
        <v>33</v>
      </c>
      <c r="AX219" s="14" t="s">
        <v>72</v>
      </c>
      <c r="AY219" s="254" t="s">
        <v>338</v>
      </c>
    </row>
    <row r="220" s="14" customFormat="1">
      <c r="A220" s="14"/>
      <c r="B220" s="244"/>
      <c r="C220" s="245"/>
      <c r="D220" s="235" t="s">
        <v>350</v>
      </c>
      <c r="E220" s="246" t="s">
        <v>19</v>
      </c>
      <c r="F220" s="247" t="s">
        <v>471</v>
      </c>
      <c r="G220" s="245"/>
      <c r="H220" s="248">
        <v>-82.567999999999998</v>
      </c>
      <c r="I220" s="249"/>
      <c r="J220" s="245"/>
      <c r="K220" s="245"/>
      <c r="L220" s="250"/>
      <c r="M220" s="251"/>
      <c r="N220" s="252"/>
      <c r="O220" s="252"/>
      <c r="P220" s="252"/>
      <c r="Q220" s="252"/>
      <c r="R220" s="252"/>
      <c r="S220" s="252"/>
      <c r="T220" s="253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4" t="s">
        <v>350</v>
      </c>
      <c r="AU220" s="254" t="s">
        <v>241</v>
      </c>
      <c r="AV220" s="14" t="s">
        <v>81</v>
      </c>
      <c r="AW220" s="14" t="s">
        <v>33</v>
      </c>
      <c r="AX220" s="14" t="s">
        <v>72</v>
      </c>
      <c r="AY220" s="254" t="s">
        <v>338</v>
      </c>
    </row>
    <row r="221" s="15" customFormat="1">
      <c r="A221" s="15"/>
      <c r="B221" s="255"/>
      <c r="C221" s="256"/>
      <c r="D221" s="235" t="s">
        <v>350</v>
      </c>
      <c r="E221" s="257" t="s">
        <v>225</v>
      </c>
      <c r="F221" s="258" t="s">
        <v>363</v>
      </c>
      <c r="G221" s="256"/>
      <c r="H221" s="259">
        <v>140.56099999999998</v>
      </c>
      <c r="I221" s="260"/>
      <c r="J221" s="256"/>
      <c r="K221" s="256"/>
      <c r="L221" s="261"/>
      <c r="M221" s="262"/>
      <c r="N221" s="263"/>
      <c r="O221" s="263"/>
      <c r="P221" s="263"/>
      <c r="Q221" s="263"/>
      <c r="R221" s="263"/>
      <c r="S221" s="263"/>
      <c r="T221" s="264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65" t="s">
        <v>350</v>
      </c>
      <c r="AU221" s="265" t="s">
        <v>241</v>
      </c>
      <c r="AV221" s="15" t="s">
        <v>231</v>
      </c>
      <c r="AW221" s="15" t="s">
        <v>33</v>
      </c>
      <c r="AX221" s="15" t="s">
        <v>79</v>
      </c>
      <c r="AY221" s="265" t="s">
        <v>338</v>
      </c>
    </row>
    <row r="222" s="2" customFormat="1" ht="44.25" customHeight="1">
      <c r="A222" s="39"/>
      <c r="B222" s="40"/>
      <c r="C222" s="215" t="s">
        <v>460</v>
      </c>
      <c r="D222" s="215" t="s">
        <v>342</v>
      </c>
      <c r="E222" s="216" t="s">
        <v>472</v>
      </c>
      <c r="F222" s="217" t="s">
        <v>473</v>
      </c>
      <c r="G222" s="218" t="s">
        <v>391</v>
      </c>
      <c r="H222" s="219">
        <v>15.576000000000001</v>
      </c>
      <c r="I222" s="220"/>
      <c r="J222" s="221">
        <f>ROUND(I222*H222,2)</f>
        <v>0</v>
      </c>
      <c r="K222" s="217" t="s">
        <v>346</v>
      </c>
      <c r="L222" s="45"/>
      <c r="M222" s="222" t="s">
        <v>19</v>
      </c>
      <c r="N222" s="223" t="s">
        <v>43</v>
      </c>
      <c r="O222" s="85"/>
      <c r="P222" s="224">
        <f>O222*H222</f>
        <v>0</v>
      </c>
      <c r="Q222" s="224">
        <v>0</v>
      </c>
      <c r="R222" s="224">
        <f>Q222*H222</f>
        <v>0</v>
      </c>
      <c r="S222" s="224">
        <v>0</v>
      </c>
      <c r="T222" s="225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26" t="s">
        <v>231</v>
      </c>
      <c r="AT222" s="226" t="s">
        <v>342</v>
      </c>
      <c r="AU222" s="226" t="s">
        <v>241</v>
      </c>
      <c r="AY222" s="18" t="s">
        <v>338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8" t="s">
        <v>79</v>
      </c>
      <c r="BK222" s="227">
        <f>ROUND(I222*H222,2)</f>
        <v>0</v>
      </c>
      <c r="BL222" s="18" t="s">
        <v>231</v>
      </c>
      <c r="BM222" s="226" t="s">
        <v>1495</v>
      </c>
    </row>
    <row r="223" s="2" customFormat="1">
      <c r="A223" s="39"/>
      <c r="B223" s="40"/>
      <c r="C223" s="41"/>
      <c r="D223" s="228" t="s">
        <v>348</v>
      </c>
      <c r="E223" s="41"/>
      <c r="F223" s="229" t="s">
        <v>475</v>
      </c>
      <c r="G223" s="41"/>
      <c r="H223" s="41"/>
      <c r="I223" s="230"/>
      <c r="J223" s="41"/>
      <c r="K223" s="41"/>
      <c r="L223" s="45"/>
      <c r="M223" s="231"/>
      <c r="N223" s="232"/>
      <c r="O223" s="85"/>
      <c r="P223" s="85"/>
      <c r="Q223" s="85"/>
      <c r="R223" s="85"/>
      <c r="S223" s="85"/>
      <c r="T223" s="86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348</v>
      </c>
      <c r="AU223" s="18" t="s">
        <v>241</v>
      </c>
    </row>
    <row r="224" s="14" customFormat="1">
      <c r="A224" s="14"/>
      <c r="B224" s="244"/>
      <c r="C224" s="245"/>
      <c r="D224" s="235" t="s">
        <v>350</v>
      </c>
      <c r="E224" s="246" t="s">
        <v>19</v>
      </c>
      <c r="F224" s="247" t="s">
        <v>291</v>
      </c>
      <c r="G224" s="245"/>
      <c r="H224" s="248">
        <v>15.576000000000001</v>
      </c>
      <c r="I224" s="249"/>
      <c r="J224" s="245"/>
      <c r="K224" s="245"/>
      <c r="L224" s="250"/>
      <c r="M224" s="251"/>
      <c r="N224" s="252"/>
      <c r="O224" s="252"/>
      <c r="P224" s="252"/>
      <c r="Q224" s="252"/>
      <c r="R224" s="252"/>
      <c r="S224" s="252"/>
      <c r="T224" s="253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4" t="s">
        <v>350</v>
      </c>
      <c r="AU224" s="254" t="s">
        <v>241</v>
      </c>
      <c r="AV224" s="14" t="s">
        <v>81</v>
      </c>
      <c r="AW224" s="14" t="s">
        <v>33</v>
      </c>
      <c r="AX224" s="14" t="s">
        <v>79</v>
      </c>
      <c r="AY224" s="254" t="s">
        <v>338</v>
      </c>
    </row>
    <row r="225" s="2" customFormat="1" ht="44.25" customHeight="1">
      <c r="A225" s="39"/>
      <c r="B225" s="40"/>
      <c r="C225" s="215" t="s">
        <v>476</v>
      </c>
      <c r="D225" s="215" t="s">
        <v>342</v>
      </c>
      <c r="E225" s="216" t="s">
        <v>477</v>
      </c>
      <c r="F225" s="217" t="s">
        <v>478</v>
      </c>
      <c r="G225" s="218" t="s">
        <v>391</v>
      </c>
      <c r="H225" s="219">
        <v>182.59800000000001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1496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480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221</v>
      </c>
      <c r="G227" s="245"/>
      <c r="H227" s="248">
        <v>42.036999999999999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4" customFormat="1">
      <c r="A228" s="14"/>
      <c r="B228" s="244"/>
      <c r="C228" s="245"/>
      <c r="D228" s="235" t="s">
        <v>350</v>
      </c>
      <c r="E228" s="246" t="s">
        <v>19</v>
      </c>
      <c r="F228" s="247" t="s">
        <v>225</v>
      </c>
      <c r="G228" s="245"/>
      <c r="H228" s="248">
        <v>140.56100000000001</v>
      </c>
      <c r="I228" s="249"/>
      <c r="J228" s="245"/>
      <c r="K228" s="245"/>
      <c r="L228" s="250"/>
      <c r="M228" s="251"/>
      <c r="N228" s="252"/>
      <c r="O228" s="252"/>
      <c r="P228" s="252"/>
      <c r="Q228" s="252"/>
      <c r="R228" s="252"/>
      <c r="S228" s="252"/>
      <c r="T228" s="253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4" t="s">
        <v>350</v>
      </c>
      <c r="AU228" s="254" t="s">
        <v>241</v>
      </c>
      <c r="AV228" s="14" t="s">
        <v>81</v>
      </c>
      <c r="AW228" s="14" t="s">
        <v>33</v>
      </c>
      <c r="AX228" s="14" t="s">
        <v>72</v>
      </c>
      <c r="AY228" s="254" t="s">
        <v>338</v>
      </c>
    </row>
    <row r="229" s="15" customFormat="1">
      <c r="A229" s="15"/>
      <c r="B229" s="255"/>
      <c r="C229" s="256"/>
      <c r="D229" s="235" t="s">
        <v>350</v>
      </c>
      <c r="E229" s="257" t="s">
        <v>19</v>
      </c>
      <c r="F229" s="258" t="s">
        <v>363</v>
      </c>
      <c r="G229" s="256"/>
      <c r="H229" s="259">
        <v>182.59800000000001</v>
      </c>
      <c r="I229" s="260"/>
      <c r="J229" s="256"/>
      <c r="K229" s="256"/>
      <c r="L229" s="261"/>
      <c r="M229" s="262"/>
      <c r="N229" s="263"/>
      <c r="O229" s="263"/>
      <c r="P229" s="263"/>
      <c r="Q229" s="263"/>
      <c r="R229" s="263"/>
      <c r="S229" s="263"/>
      <c r="T229" s="264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65" t="s">
        <v>350</v>
      </c>
      <c r="AU229" s="265" t="s">
        <v>241</v>
      </c>
      <c r="AV229" s="15" t="s">
        <v>231</v>
      </c>
      <c r="AW229" s="15" t="s">
        <v>33</v>
      </c>
      <c r="AX229" s="15" t="s">
        <v>79</v>
      </c>
      <c r="AY229" s="265" t="s">
        <v>338</v>
      </c>
    </row>
    <row r="230" s="2" customFormat="1" ht="66.75" customHeight="1">
      <c r="A230" s="39"/>
      <c r="B230" s="40"/>
      <c r="C230" s="215" t="s">
        <v>481</v>
      </c>
      <c r="D230" s="215" t="s">
        <v>342</v>
      </c>
      <c r="E230" s="216" t="s">
        <v>482</v>
      </c>
      <c r="F230" s="217" t="s">
        <v>483</v>
      </c>
      <c r="G230" s="218" t="s">
        <v>391</v>
      </c>
      <c r="H230" s="219">
        <v>22.811</v>
      </c>
      <c r="I230" s="220"/>
      <c r="J230" s="221">
        <f>ROUND(I230*H230,2)</f>
        <v>0</v>
      </c>
      <c r="K230" s="217" t="s">
        <v>346</v>
      </c>
      <c r="L230" s="45"/>
      <c r="M230" s="222" t="s">
        <v>19</v>
      </c>
      <c r="N230" s="223" t="s">
        <v>43</v>
      </c>
      <c r="O230" s="85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26" t="s">
        <v>231</v>
      </c>
      <c r="AT230" s="226" t="s">
        <v>342</v>
      </c>
      <c r="AU230" s="226" t="s">
        <v>241</v>
      </c>
      <c r="AY230" s="18" t="s">
        <v>338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18" t="s">
        <v>79</v>
      </c>
      <c r="BK230" s="227">
        <f>ROUND(I230*H230,2)</f>
        <v>0</v>
      </c>
      <c r="BL230" s="18" t="s">
        <v>231</v>
      </c>
      <c r="BM230" s="226" t="s">
        <v>1497</v>
      </c>
    </row>
    <row r="231" s="2" customFormat="1">
      <c r="A231" s="39"/>
      <c r="B231" s="40"/>
      <c r="C231" s="41"/>
      <c r="D231" s="228" t="s">
        <v>348</v>
      </c>
      <c r="E231" s="41"/>
      <c r="F231" s="229" t="s">
        <v>485</v>
      </c>
      <c r="G231" s="41"/>
      <c r="H231" s="41"/>
      <c r="I231" s="230"/>
      <c r="J231" s="41"/>
      <c r="K231" s="41"/>
      <c r="L231" s="45"/>
      <c r="M231" s="231"/>
      <c r="N231" s="232"/>
      <c r="O231" s="85"/>
      <c r="P231" s="85"/>
      <c r="Q231" s="85"/>
      <c r="R231" s="85"/>
      <c r="S231" s="85"/>
      <c r="T231" s="86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348</v>
      </c>
      <c r="AU231" s="18" t="s">
        <v>241</v>
      </c>
    </row>
    <row r="232" s="14" customFormat="1">
      <c r="A232" s="14"/>
      <c r="B232" s="244"/>
      <c r="C232" s="245"/>
      <c r="D232" s="235" t="s">
        <v>350</v>
      </c>
      <c r="E232" s="246" t="s">
        <v>19</v>
      </c>
      <c r="F232" s="247" t="s">
        <v>216</v>
      </c>
      <c r="G232" s="245"/>
      <c r="H232" s="248">
        <v>22.811</v>
      </c>
      <c r="I232" s="249"/>
      <c r="J232" s="245"/>
      <c r="K232" s="245"/>
      <c r="L232" s="250"/>
      <c r="M232" s="251"/>
      <c r="N232" s="252"/>
      <c r="O232" s="252"/>
      <c r="P232" s="252"/>
      <c r="Q232" s="252"/>
      <c r="R232" s="252"/>
      <c r="S232" s="252"/>
      <c r="T232" s="253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4" t="s">
        <v>350</v>
      </c>
      <c r="AU232" s="254" t="s">
        <v>241</v>
      </c>
      <c r="AV232" s="14" t="s">
        <v>81</v>
      </c>
      <c r="AW232" s="14" t="s">
        <v>33</v>
      </c>
      <c r="AX232" s="14" t="s">
        <v>72</v>
      </c>
      <c r="AY232" s="254" t="s">
        <v>338</v>
      </c>
    </row>
    <row r="233" s="15" customFormat="1">
      <c r="A233" s="15"/>
      <c r="B233" s="255"/>
      <c r="C233" s="256"/>
      <c r="D233" s="235" t="s">
        <v>350</v>
      </c>
      <c r="E233" s="257" t="s">
        <v>19</v>
      </c>
      <c r="F233" s="258" t="s">
        <v>363</v>
      </c>
      <c r="G233" s="256"/>
      <c r="H233" s="259">
        <v>22.811</v>
      </c>
      <c r="I233" s="260"/>
      <c r="J233" s="256"/>
      <c r="K233" s="256"/>
      <c r="L233" s="261"/>
      <c r="M233" s="262"/>
      <c r="N233" s="263"/>
      <c r="O233" s="263"/>
      <c r="P233" s="263"/>
      <c r="Q233" s="263"/>
      <c r="R233" s="263"/>
      <c r="S233" s="263"/>
      <c r="T233" s="264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T233" s="265" t="s">
        <v>350</v>
      </c>
      <c r="AU233" s="265" t="s">
        <v>241</v>
      </c>
      <c r="AV233" s="15" t="s">
        <v>231</v>
      </c>
      <c r="AW233" s="15" t="s">
        <v>33</v>
      </c>
      <c r="AX233" s="15" t="s">
        <v>79</v>
      </c>
      <c r="AY233" s="265" t="s">
        <v>338</v>
      </c>
    </row>
    <row r="234" s="2" customFormat="1" ht="16.5" customHeight="1">
      <c r="A234" s="39"/>
      <c r="B234" s="40"/>
      <c r="C234" s="267" t="s">
        <v>254</v>
      </c>
      <c r="D234" s="267" t="s">
        <v>486</v>
      </c>
      <c r="E234" s="268" t="s">
        <v>487</v>
      </c>
      <c r="F234" s="269" t="s">
        <v>488</v>
      </c>
      <c r="G234" s="270" t="s">
        <v>489</v>
      </c>
      <c r="H234" s="271">
        <v>84.073999999999998</v>
      </c>
      <c r="I234" s="272"/>
      <c r="J234" s="273">
        <f>ROUND(I234*H234,2)</f>
        <v>0</v>
      </c>
      <c r="K234" s="269" t="s">
        <v>346</v>
      </c>
      <c r="L234" s="274"/>
      <c r="M234" s="275" t="s">
        <v>19</v>
      </c>
      <c r="N234" s="276" t="s">
        <v>43</v>
      </c>
      <c r="O234" s="85"/>
      <c r="P234" s="224">
        <f>O234*H234</f>
        <v>0</v>
      </c>
      <c r="Q234" s="224">
        <v>1</v>
      </c>
      <c r="R234" s="224">
        <f>Q234*H234</f>
        <v>84.073999999999998</v>
      </c>
      <c r="S234" s="224">
        <v>0</v>
      </c>
      <c r="T234" s="225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26" t="s">
        <v>405</v>
      </c>
      <c r="AT234" s="226" t="s">
        <v>486</v>
      </c>
      <c r="AU234" s="226" t="s">
        <v>241</v>
      </c>
      <c r="AY234" s="18" t="s">
        <v>338</v>
      </c>
      <c r="BE234" s="227">
        <f>IF(N234="základní",J234,0)</f>
        <v>0</v>
      </c>
      <c r="BF234" s="227">
        <f>IF(N234="snížená",J234,0)</f>
        <v>0</v>
      </c>
      <c r="BG234" s="227">
        <f>IF(N234="zákl. přenesená",J234,0)</f>
        <v>0</v>
      </c>
      <c r="BH234" s="227">
        <f>IF(N234="sníž. přenesená",J234,0)</f>
        <v>0</v>
      </c>
      <c r="BI234" s="227">
        <f>IF(N234="nulová",J234,0)</f>
        <v>0</v>
      </c>
      <c r="BJ234" s="18" t="s">
        <v>79</v>
      </c>
      <c r="BK234" s="227">
        <f>ROUND(I234*H234,2)</f>
        <v>0</v>
      </c>
      <c r="BL234" s="18" t="s">
        <v>231</v>
      </c>
      <c r="BM234" s="226" t="s">
        <v>1498</v>
      </c>
    </row>
    <row r="235" s="13" customFormat="1">
      <c r="A235" s="13"/>
      <c r="B235" s="233"/>
      <c r="C235" s="234"/>
      <c r="D235" s="235" t="s">
        <v>350</v>
      </c>
      <c r="E235" s="236" t="s">
        <v>19</v>
      </c>
      <c r="F235" s="237" t="s">
        <v>491</v>
      </c>
      <c r="G235" s="234"/>
      <c r="H235" s="236" t="s">
        <v>19</v>
      </c>
      <c r="I235" s="238"/>
      <c r="J235" s="234"/>
      <c r="K235" s="234"/>
      <c r="L235" s="239"/>
      <c r="M235" s="240"/>
      <c r="N235" s="241"/>
      <c r="O235" s="241"/>
      <c r="P235" s="241"/>
      <c r="Q235" s="241"/>
      <c r="R235" s="241"/>
      <c r="S235" s="241"/>
      <c r="T235" s="242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3" t="s">
        <v>350</v>
      </c>
      <c r="AU235" s="243" t="s">
        <v>241</v>
      </c>
      <c r="AV235" s="13" t="s">
        <v>79</v>
      </c>
      <c r="AW235" s="13" t="s">
        <v>33</v>
      </c>
      <c r="AX235" s="13" t="s">
        <v>72</v>
      </c>
      <c r="AY235" s="243" t="s">
        <v>338</v>
      </c>
    </row>
    <row r="236" s="14" customFormat="1">
      <c r="A236" s="14"/>
      <c r="B236" s="244"/>
      <c r="C236" s="245"/>
      <c r="D236" s="235" t="s">
        <v>350</v>
      </c>
      <c r="E236" s="246" t="s">
        <v>19</v>
      </c>
      <c r="F236" s="247" t="s">
        <v>492</v>
      </c>
      <c r="G236" s="245"/>
      <c r="H236" s="248">
        <v>10.509</v>
      </c>
      <c r="I236" s="249"/>
      <c r="J236" s="245"/>
      <c r="K236" s="245"/>
      <c r="L236" s="250"/>
      <c r="M236" s="251"/>
      <c r="N236" s="252"/>
      <c r="O236" s="252"/>
      <c r="P236" s="252"/>
      <c r="Q236" s="252"/>
      <c r="R236" s="252"/>
      <c r="S236" s="252"/>
      <c r="T236" s="253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4" t="s">
        <v>350</v>
      </c>
      <c r="AU236" s="254" t="s">
        <v>241</v>
      </c>
      <c r="AV236" s="14" t="s">
        <v>81</v>
      </c>
      <c r="AW236" s="14" t="s">
        <v>33</v>
      </c>
      <c r="AX236" s="14" t="s">
        <v>72</v>
      </c>
      <c r="AY236" s="254" t="s">
        <v>338</v>
      </c>
    </row>
    <row r="237" s="13" customFormat="1">
      <c r="A237" s="13"/>
      <c r="B237" s="233"/>
      <c r="C237" s="234"/>
      <c r="D237" s="235" t="s">
        <v>350</v>
      </c>
      <c r="E237" s="236" t="s">
        <v>19</v>
      </c>
      <c r="F237" s="237" t="s">
        <v>493</v>
      </c>
      <c r="G237" s="234"/>
      <c r="H237" s="236" t="s">
        <v>19</v>
      </c>
      <c r="I237" s="238"/>
      <c r="J237" s="234"/>
      <c r="K237" s="234"/>
      <c r="L237" s="239"/>
      <c r="M237" s="240"/>
      <c r="N237" s="241"/>
      <c r="O237" s="241"/>
      <c r="P237" s="241"/>
      <c r="Q237" s="241"/>
      <c r="R237" s="241"/>
      <c r="S237" s="241"/>
      <c r="T237" s="242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3" t="s">
        <v>350</v>
      </c>
      <c r="AU237" s="243" t="s">
        <v>241</v>
      </c>
      <c r="AV237" s="13" t="s">
        <v>79</v>
      </c>
      <c r="AW237" s="13" t="s">
        <v>33</v>
      </c>
      <c r="AX237" s="13" t="s">
        <v>72</v>
      </c>
      <c r="AY237" s="243" t="s">
        <v>338</v>
      </c>
    </row>
    <row r="238" s="14" customFormat="1">
      <c r="A238" s="14"/>
      <c r="B238" s="244"/>
      <c r="C238" s="245"/>
      <c r="D238" s="235" t="s">
        <v>350</v>
      </c>
      <c r="E238" s="246" t="s">
        <v>19</v>
      </c>
      <c r="F238" s="247" t="s">
        <v>494</v>
      </c>
      <c r="G238" s="245"/>
      <c r="H238" s="248">
        <v>31.527999999999999</v>
      </c>
      <c r="I238" s="249"/>
      <c r="J238" s="245"/>
      <c r="K238" s="245"/>
      <c r="L238" s="250"/>
      <c r="M238" s="251"/>
      <c r="N238" s="252"/>
      <c r="O238" s="252"/>
      <c r="P238" s="252"/>
      <c r="Q238" s="252"/>
      <c r="R238" s="252"/>
      <c r="S238" s="252"/>
      <c r="T238" s="253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4" t="s">
        <v>350</v>
      </c>
      <c r="AU238" s="254" t="s">
        <v>241</v>
      </c>
      <c r="AV238" s="14" t="s">
        <v>81</v>
      </c>
      <c r="AW238" s="14" t="s">
        <v>33</v>
      </c>
      <c r="AX238" s="14" t="s">
        <v>72</v>
      </c>
      <c r="AY238" s="254" t="s">
        <v>338</v>
      </c>
    </row>
    <row r="239" s="15" customFormat="1">
      <c r="A239" s="15"/>
      <c r="B239" s="255"/>
      <c r="C239" s="256"/>
      <c r="D239" s="235" t="s">
        <v>350</v>
      </c>
      <c r="E239" s="257" t="s">
        <v>221</v>
      </c>
      <c r="F239" s="258" t="s">
        <v>363</v>
      </c>
      <c r="G239" s="256"/>
      <c r="H239" s="259">
        <v>42.036999999999999</v>
      </c>
      <c r="I239" s="260"/>
      <c r="J239" s="256"/>
      <c r="K239" s="256"/>
      <c r="L239" s="261"/>
      <c r="M239" s="262"/>
      <c r="N239" s="263"/>
      <c r="O239" s="263"/>
      <c r="P239" s="263"/>
      <c r="Q239" s="263"/>
      <c r="R239" s="263"/>
      <c r="S239" s="263"/>
      <c r="T239" s="264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65" t="s">
        <v>350</v>
      </c>
      <c r="AU239" s="265" t="s">
        <v>241</v>
      </c>
      <c r="AV239" s="15" t="s">
        <v>231</v>
      </c>
      <c r="AW239" s="15" t="s">
        <v>33</v>
      </c>
      <c r="AX239" s="15" t="s">
        <v>72</v>
      </c>
      <c r="AY239" s="265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1499</v>
      </c>
      <c r="G240" s="245"/>
      <c r="H240" s="248">
        <v>84.073999999999998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79</v>
      </c>
      <c r="AY240" s="254" t="s">
        <v>338</v>
      </c>
    </row>
    <row r="241" s="2" customFormat="1" ht="16.5" customHeight="1">
      <c r="A241" s="39"/>
      <c r="B241" s="40"/>
      <c r="C241" s="267" t="s">
        <v>7</v>
      </c>
      <c r="D241" s="267" t="s">
        <v>486</v>
      </c>
      <c r="E241" s="268" t="s">
        <v>496</v>
      </c>
      <c r="F241" s="269" t="s">
        <v>497</v>
      </c>
      <c r="G241" s="270" t="s">
        <v>489</v>
      </c>
      <c r="H241" s="271">
        <v>45.622</v>
      </c>
      <c r="I241" s="272"/>
      <c r="J241" s="273">
        <f>ROUND(I241*H241,2)</f>
        <v>0</v>
      </c>
      <c r="K241" s="269" t="s">
        <v>346</v>
      </c>
      <c r="L241" s="274"/>
      <c r="M241" s="275" t="s">
        <v>19</v>
      </c>
      <c r="N241" s="276" t="s">
        <v>43</v>
      </c>
      <c r="O241" s="85"/>
      <c r="P241" s="224">
        <f>O241*H241</f>
        <v>0</v>
      </c>
      <c r="Q241" s="224">
        <v>1</v>
      </c>
      <c r="R241" s="224">
        <f>Q241*H241</f>
        <v>45.622</v>
      </c>
      <c r="S241" s="224">
        <v>0</v>
      </c>
      <c r="T241" s="225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26" t="s">
        <v>405</v>
      </c>
      <c r="AT241" s="226" t="s">
        <v>486</v>
      </c>
      <c r="AU241" s="226" t="s">
        <v>241</v>
      </c>
      <c r="AY241" s="18" t="s">
        <v>338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18" t="s">
        <v>79</v>
      </c>
      <c r="BK241" s="227">
        <f>ROUND(I241*H241,2)</f>
        <v>0</v>
      </c>
      <c r="BL241" s="18" t="s">
        <v>231</v>
      </c>
      <c r="BM241" s="226" t="s">
        <v>1500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499</v>
      </c>
      <c r="G242" s="245"/>
      <c r="H242" s="248">
        <v>26.273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6" customFormat="1">
      <c r="A243" s="16"/>
      <c r="B243" s="277"/>
      <c r="C243" s="278"/>
      <c r="D243" s="235" t="s">
        <v>350</v>
      </c>
      <c r="E243" s="279" t="s">
        <v>19</v>
      </c>
      <c r="F243" s="280" t="s">
        <v>500</v>
      </c>
      <c r="G243" s="278"/>
      <c r="H243" s="281">
        <v>26.273</v>
      </c>
      <c r="I243" s="282"/>
      <c r="J243" s="278"/>
      <c r="K243" s="278"/>
      <c r="L243" s="283"/>
      <c r="M243" s="284"/>
      <c r="N243" s="285"/>
      <c r="O243" s="285"/>
      <c r="P243" s="285"/>
      <c r="Q243" s="285"/>
      <c r="R243" s="285"/>
      <c r="S243" s="285"/>
      <c r="T243" s="28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T243" s="287" t="s">
        <v>350</v>
      </c>
      <c r="AU243" s="287" t="s">
        <v>241</v>
      </c>
      <c r="AV243" s="16" t="s">
        <v>241</v>
      </c>
      <c r="AW243" s="16" t="s">
        <v>33</v>
      </c>
      <c r="AX243" s="16" t="s">
        <v>72</v>
      </c>
      <c r="AY243" s="287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501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993</v>
      </c>
      <c r="G245" s="245"/>
      <c r="H245" s="248">
        <v>-3.4620000000000002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502</v>
      </c>
      <c r="G246" s="245"/>
      <c r="H246" s="248">
        <v>0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6" customFormat="1">
      <c r="A247" s="16"/>
      <c r="B247" s="277"/>
      <c r="C247" s="278"/>
      <c r="D247" s="235" t="s">
        <v>350</v>
      </c>
      <c r="E247" s="279" t="s">
        <v>298</v>
      </c>
      <c r="F247" s="280" t="s">
        <v>500</v>
      </c>
      <c r="G247" s="278"/>
      <c r="H247" s="281">
        <v>-3.4620000000000002</v>
      </c>
      <c r="I247" s="282"/>
      <c r="J247" s="278"/>
      <c r="K247" s="278"/>
      <c r="L247" s="283"/>
      <c r="M247" s="284"/>
      <c r="N247" s="285"/>
      <c r="O247" s="285"/>
      <c r="P247" s="285"/>
      <c r="Q247" s="285"/>
      <c r="R247" s="285"/>
      <c r="S247" s="285"/>
      <c r="T247" s="28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T247" s="287" t="s">
        <v>350</v>
      </c>
      <c r="AU247" s="287" t="s">
        <v>241</v>
      </c>
      <c r="AV247" s="16" t="s">
        <v>241</v>
      </c>
      <c r="AW247" s="16" t="s">
        <v>33</v>
      </c>
      <c r="AX247" s="16" t="s">
        <v>72</v>
      </c>
      <c r="AY247" s="287" t="s">
        <v>338</v>
      </c>
    </row>
    <row r="248" s="15" customFormat="1">
      <c r="A248" s="15"/>
      <c r="B248" s="255"/>
      <c r="C248" s="256"/>
      <c r="D248" s="235" t="s">
        <v>350</v>
      </c>
      <c r="E248" s="257" t="s">
        <v>216</v>
      </c>
      <c r="F248" s="258" t="s">
        <v>363</v>
      </c>
      <c r="G248" s="256"/>
      <c r="H248" s="259">
        <v>22.811</v>
      </c>
      <c r="I248" s="260"/>
      <c r="J248" s="256"/>
      <c r="K248" s="256"/>
      <c r="L248" s="261"/>
      <c r="M248" s="262"/>
      <c r="N248" s="263"/>
      <c r="O248" s="263"/>
      <c r="P248" s="263"/>
      <c r="Q248" s="263"/>
      <c r="R248" s="263"/>
      <c r="S248" s="263"/>
      <c r="T248" s="264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65" t="s">
        <v>350</v>
      </c>
      <c r="AU248" s="265" t="s">
        <v>241</v>
      </c>
      <c r="AV248" s="15" t="s">
        <v>231</v>
      </c>
      <c r="AW248" s="15" t="s">
        <v>33</v>
      </c>
      <c r="AX248" s="15" t="s">
        <v>72</v>
      </c>
      <c r="AY248" s="265" t="s">
        <v>338</v>
      </c>
    </row>
    <row r="249" s="14" customFormat="1">
      <c r="A249" s="14"/>
      <c r="B249" s="244"/>
      <c r="C249" s="245"/>
      <c r="D249" s="235" t="s">
        <v>350</v>
      </c>
      <c r="E249" s="246" t="s">
        <v>19</v>
      </c>
      <c r="F249" s="247" t="s">
        <v>1501</v>
      </c>
      <c r="G249" s="245"/>
      <c r="H249" s="248">
        <v>45.622</v>
      </c>
      <c r="I249" s="249"/>
      <c r="J249" s="245"/>
      <c r="K249" s="245"/>
      <c r="L249" s="250"/>
      <c r="M249" s="251"/>
      <c r="N249" s="252"/>
      <c r="O249" s="252"/>
      <c r="P249" s="252"/>
      <c r="Q249" s="252"/>
      <c r="R249" s="252"/>
      <c r="S249" s="252"/>
      <c r="T249" s="253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4" t="s">
        <v>350</v>
      </c>
      <c r="AU249" s="254" t="s">
        <v>241</v>
      </c>
      <c r="AV249" s="14" t="s">
        <v>81</v>
      </c>
      <c r="AW249" s="14" t="s">
        <v>33</v>
      </c>
      <c r="AX249" s="14" t="s">
        <v>79</v>
      </c>
      <c r="AY249" s="254" t="s">
        <v>338</v>
      </c>
    </row>
    <row r="250" s="2" customFormat="1" ht="44.25" customHeight="1">
      <c r="A250" s="39"/>
      <c r="B250" s="40"/>
      <c r="C250" s="215" t="s">
        <v>247</v>
      </c>
      <c r="D250" s="215" t="s">
        <v>342</v>
      </c>
      <c r="E250" s="216" t="s">
        <v>504</v>
      </c>
      <c r="F250" s="217" t="s">
        <v>505</v>
      </c>
      <c r="G250" s="218" t="s">
        <v>489</v>
      </c>
      <c r="H250" s="219">
        <v>165.136</v>
      </c>
      <c r="I250" s="220"/>
      <c r="J250" s="221">
        <f>ROUND(I250*H250,2)</f>
        <v>0</v>
      </c>
      <c r="K250" s="217" t="s">
        <v>346</v>
      </c>
      <c r="L250" s="45"/>
      <c r="M250" s="222" t="s">
        <v>19</v>
      </c>
      <c r="N250" s="223" t="s">
        <v>43</v>
      </c>
      <c r="O250" s="85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26" t="s">
        <v>231</v>
      </c>
      <c r="AT250" s="226" t="s">
        <v>342</v>
      </c>
      <c r="AU250" s="226" t="s">
        <v>241</v>
      </c>
      <c r="AY250" s="18" t="s">
        <v>338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18" t="s">
        <v>79</v>
      </c>
      <c r="BK250" s="227">
        <f>ROUND(I250*H250,2)</f>
        <v>0</v>
      </c>
      <c r="BL250" s="18" t="s">
        <v>231</v>
      </c>
      <c r="BM250" s="226" t="s">
        <v>1502</v>
      </c>
    </row>
    <row r="251" s="2" customFormat="1">
      <c r="A251" s="39"/>
      <c r="B251" s="40"/>
      <c r="C251" s="41"/>
      <c r="D251" s="228" t="s">
        <v>348</v>
      </c>
      <c r="E251" s="41"/>
      <c r="F251" s="229" t="s">
        <v>507</v>
      </c>
      <c r="G251" s="41"/>
      <c r="H251" s="41"/>
      <c r="I251" s="230"/>
      <c r="J251" s="41"/>
      <c r="K251" s="41"/>
      <c r="L251" s="45"/>
      <c r="M251" s="231"/>
      <c r="N251" s="232"/>
      <c r="O251" s="85"/>
      <c r="P251" s="85"/>
      <c r="Q251" s="85"/>
      <c r="R251" s="85"/>
      <c r="S251" s="85"/>
      <c r="T251" s="86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T251" s="18" t="s">
        <v>348</v>
      </c>
      <c r="AU251" s="18" t="s">
        <v>241</v>
      </c>
    </row>
    <row r="252" s="14" customFormat="1">
      <c r="A252" s="14"/>
      <c r="B252" s="244"/>
      <c r="C252" s="245"/>
      <c r="D252" s="235" t="s">
        <v>350</v>
      </c>
      <c r="E252" s="246" t="s">
        <v>19</v>
      </c>
      <c r="F252" s="247" t="s">
        <v>218</v>
      </c>
      <c r="G252" s="245"/>
      <c r="H252" s="248">
        <v>82.567999999999998</v>
      </c>
      <c r="I252" s="249"/>
      <c r="J252" s="245"/>
      <c r="K252" s="245"/>
      <c r="L252" s="250"/>
      <c r="M252" s="251"/>
      <c r="N252" s="252"/>
      <c r="O252" s="252"/>
      <c r="P252" s="252"/>
      <c r="Q252" s="252"/>
      <c r="R252" s="252"/>
      <c r="S252" s="252"/>
      <c r="T252" s="253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4" t="s">
        <v>350</v>
      </c>
      <c r="AU252" s="254" t="s">
        <v>241</v>
      </c>
      <c r="AV252" s="14" t="s">
        <v>81</v>
      </c>
      <c r="AW252" s="14" t="s">
        <v>33</v>
      </c>
      <c r="AX252" s="14" t="s">
        <v>72</v>
      </c>
      <c r="AY252" s="254" t="s">
        <v>338</v>
      </c>
    </row>
    <row r="253" s="15" customFormat="1">
      <c r="A253" s="15"/>
      <c r="B253" s="255"/>
      <c r="C253" s="256"/>
      <c r="D253" s="235" t="s">
        <v>350</v>
      </c>
      <c r="E253" s="257" t="s">
        <v>19</v>
      </c>
      <c r="F253" s="258" t="s">
        <v>363</v>
      </c>
      <c r="G253" s="256"/>
      <c r="H253" s="259">
        <v>82.567999999999998</v>
      </c>
      <c r="I253" s="260"/>
      <c r="J253" s="256"/>
      <c r="K253" s="256"/>
      <c r="L253" s="261"/>
      <c r="M253" s="262"/>
      <c r="N253" s="263"/>
      <c r="O253" s="263"/>
      <c r="P253" s="263"/>
      <c r="Q253" s="263"/>
      <c r="R253" s="263"/>
      <c r="S253" s="263"/>
      <c r="T253" s="264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65" t="s">
        <v>350</v>
      </c>
      <c r="AU253" s="265" t="s">
        <v>241</v>
      </c>
      <c r="AV253" s="15" t="s">
        <v>231</v>
      </c>
      <c r="AW253" s="15" t="s">
        <v>33</v>
      </c>
      <c r="AX253" s="15" t="s">
        <v>72</v>
      </c>
      <c r="AY253" s="265" t="s">
        <v>338</v>
      </c>
    </row>
    <row r="254" s="14" customFormat="1">
      <c r="A254" s="14"/>
      <c r="B254" s="244"/>
      <c r="C254" s="245"/>
      <c r="D254" s="235" t="s">
        <v>350</v>
      </c>
      <c r="E254" s="246" t="s">
        <v>19</v>
      </c>
      <c r="F254" s="247" t="s">
        <v>1503</v>
      </c>
      <c r="G254" s="245"/>
      <c r="H254" s="248">
        <v>165.136</v>
      </c>
      <c r="I254" s="249"/>
      <c r="J254" s="245"/>
      <c r="K254" s="245"/>
      <c r="L254" s="250"/>
      <c r="M254" s="251"/>
      <c r="N254" s="252"/>
      <c r="O254" s="252"/>
      <c r="P254" s="252"/>
      <c r="Q254" s="252"/>
      <c r="R254" s="252"/>
      <c r="S254" s="252"/>
      <c r="T254" s="253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4" t="s">
        <v>350</v>
      </c>
      <c r="AU254" s="254" t="s">
        <v>241</v>
      </c>
      <c r="AV254" s="14" t="s">
        <v>81</v>
      </c>
      <c r="AW254" s="14" t="s">
        <v>33</v>
      </c>
      <c r="AX254" s="14" t="s">
        <v>79</v>
      </c>
      <c r="AY254" s="254" t="s">
        <v>338</v>
      </c>
    </row>
    <row r="255" s="12" customFormat="1" ht="20.88" customHeight="1">
      <c r="A255" s="12"/>
      <c r="B255" s="199"/>
      <c r="C255" s="200"/>
      <c r="D255" s="201" t="s">
        <v>71</v>
      </c>
      <c r="E255" s="213" t="s">
        <v>476</v>
      </c>
      <c r="F255" s="213" t="s">
        <v>509</v>
      </c>
      <c r="G255" s="200"/>
      <c r="H255" s="200"/>
      <c r="I255" s="203"/>
      <c r="J255" s="214">
        <f>BK255</f>
        <v>0</v>
      </c>
      <c r="K255" s="200"/>
      <c r="L255" s="205"/>
      <c r="M255" s="206"/>
      <c r="N255" s="207"/>
      <c r="O255" s="207"/>
      <c r="P255" s="208">
        <f>SUM(P256:P261)</f>
        <v>0</v>
      </c>
      <c r="Q255" s="207"/>
      <c r="R255" s="208">
        <f>SUM(R256:R261)</f>
        <v>0</v>
      </c>
      <c r="S255" s="207"/>
      <c r="T255" s="209">
        <f>SUM(T256:T261)</f>
        <v>0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10" t="s">
        <v>79</v>
      </c>
      <c r="AT255" s="211" t="s">
        <v>71</v>
      </c>
      <c r="AU255" s="211" t="s">
        <v>81</v>
      </c>
      <c r="AY255" s="210" t="s">
        <v>338</v>
      </c>
      <c r="BK255" s="212">
        <f>SUM(BK256:BK261)</f>
        <v>0</v>
      </c>
    </row>
    <row r="256" s="2" customFormat="1" ht="24.15" customHeight="1">
      <c r="A256" s="39"/>
      <c r="B256" s="40"/>
      <c r="C256" s="215" t="s">
        <v>510</v>
      </c>
      <c r="D256" s="215" t="s">
        <v>342</v>
      </c>
      <c r="E256" s="216" t="s">
        <v>511</v>
      </c>
      <c r="F256" s="217" t="s">
        <v>512</v>
      </c>
      <c r="G256" s="218" t="s">
        <v>345</v>
      </c>
      <c r="H256" s="219">
        <v>175.625</v>
      </c>
      <c r="I256" s="220"/>
      <c r="J256" s="221">
        <f>ROUND(I256*H256,2)</f>
        <v>0</v>
      </c>
      <c r="K256" s="217" t="s">
        <v>346</v>
      </c>
      <c r="L256" s="45"/>
      <c r="M256" s="222" t="s">
        <v>19</v>
      </c>
      <c r="N256" s="223" t="s">
        <v>43</v>
      </c>
      <c r="O256" s="85"/>
      <c r="P256" s="224">
        <f>O256*H256</f>
        <v>0</v>
      </c>
      <c r="Q256" s="224">
        <v>0</v>
      </c>
      <c r="R256" s="224">
        <f>Q256*H256</f>
        <v>0</v>
      </c>
      <c r="S256" s="224">
        <v>0</v>
      </c>
      <c r="T256" s="225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26" t="s">
        <v>231</v>
      </c>
      <c r="AT256" s="226" t="s">
        <v>342</v>
      </c>
      <c r="AU256" s="226" t="s">
        <v>241</v>
      </c>
      <c r="AY256" s="18" t="s">
        <v>338</v>
      </c>
      <c r="BE256" s="227">
        <f>IF(N256="základní",J256,0)</f>
        <v>0</v>
      </c>
      <c r="BF256" s="227">
        <f>IF(N256="snížená",J256,0)</f>
        <v>0</v>
      </c>
      <c r="BG256" s="227">
        <f>IF(N256="zákl. přenesená",J256,0)</f>
        <v>0</v>
      </c>
      <c r="BH256" s="227">
        <f>IF(N256="sníž. přenesená",J256,0)</f>
        <v>0</v>
      </c>
      <c r="BI256" s="227">
        <f>IF(N256="nulová",J256,0)</f>
        <v>0</v>
      </c>
      <c r="BJ256" s="18" t="s">
        <v>79</v>
      </c>
      <c r="BK256" s="227">
        <f>ROUND(I256*H256,2)</f>
        <v>0</v>
      </c>
      <c r="BL256" s="18" t="s">
        <v>231</v>
      </c>
      <c r="BM256" s="226" t="s">
        <v>1504</v>
      </c>
    </row>
    <row r="257" s="2" customFormat="1">
      <c r="A257" s="39"/>
      <c r="B257" s="40"/>
      <c r="C257" s="41"/>
      <c r="D257" s="228" t="s">
        <v>348</v>
      </c>
      <c r="E257" s="41"/>
      <c r="F257" s="229" t="s">
        <v>514</v>
      </c>
      <c r="G257" s="41"/>
      <c r="H257" s="41"/>
      <c r="I257" s="230"/>
      <c r="J257" s="41"/>
      <c r="K257" s="41"/>
      <c r="L257" s="45"/>
      <c r="M257" s="231"/>
      <c r="N257" s="232"/>
      <c r="O257" s="85"/>
      <c r="P257" s="85"/>
      <c r="Q257" s="85"/>
      <c r="R257" s="85"/>
      <c r="S257" s="85"/>
      <c r="T257" s="86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T257" s="18" t="s">
        <v>348</v>
      </c>
      <c r="AU257" s="18" t="s">
        <v>241</v>
      </c>
    </row>
    <row r="258" s="14" customFormat="1">
      <c r="A258" s="14"/>
      <c r="B258" s="244"/>
      <c r="C258" s="245"/>
      <c r="D258" s="235" t="s">
        <v>350</v>
      </c>
      <c r="E258" s="246" t="s">
        <v>19</v>
      </c>
      <c r="F258" s="247" t="s">
        <v>227</v>
      </c>
      <c r="G258" s="245"/>
      <c r="H258" s="248">
        <v>0</v>
      </c>
      <c r="I258" s="249"/>
      <c r="J258" s="245"/>
      <c r="K258" s="245"/>
      <c r="L258" s="250"/>
      <c r="M258" s="251"/>
      <c r="N258" s="252"/>
      <c r="O258" s="252"/>
      <c r="P258" s="252"/>
      <c r="Q258" s="252"/>
      <c r="R258" s="252"/>
      <c r="S258" s="252"/>
      <c r="T258" s="253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4" t="s">
        <v>350</v>
      </c>
      <c r="AU258" s="254" t="s">
        <v>241</v>
      </c>
      <c r="AV258" s="14" t="s">
        <v>81</v>
      </c>
      <c r="AW258" s="14" t="s">
        <v>33</v>
      </c>
      <c r="AX258" s="14" t="s">
        <v>72</v>
      </c>
      <c r="AY258" s="254" t="s">
        <v>338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1281</v>
      </c>
      <c r="G259" s="245"/>
      <c r="H259" s="248">
        <v>175.625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1313</v>
      </c>
      <c r="G260" s="245"/>
      <c r="H260" s="248">
        <v>0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5" customFormat="1">
      <c r="A261" s="15"/>
      <c r="B261" s="255"/>
      <c r="C261" s="256"/>
      <c r="D261" s="235" t="s">
        <v>350</v>
      </c>
      <c r="E261" s="257" t="s">
        <v>19</v>
      </c>
      <c r="F261" s="258" t="s">
        <v>363</v>
      </c>
      <c r="G261" s="256"/>
      <c r="H261" s="259">
        <v>175.625</v>
      </c>
      <c r="I261" s="260"/>
      <c r="J261" s="256"/>
      <c r="K261" s="256"/>
      <c r="L261" s="261"/>
      <c r="M261" s="262"/>
      <c r="N261" s="263"/>
      <c r="O261" s="263"/>
      <c r="P261" s="263"/>
      <c r="Q261" s="263"/>
      <c r="R261" s="263"/>
      <c r="S261" s="263"/>
      <c r="T261" s="264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65" t="s">
        <v>350</v>
      </c>
      <c r="AU261" s="265" t="s">
        <v>241</v>
      </c>
      <c r="AV261" s="15" t="s">
        <v>231</v>
      </c>
      <c r="AW261" s="15" t="s">
        <v>33</v>
      </c>
      <c r="AX261" s="15" t="s">
        <v>79</v>
      </c>
      <c r="AY261" s="265" t="s">
        <v>338</v>
      </c>
    </row>
    <row r="262" s="12" customFormat="1" ht="22.8" customHeight="1">
      <c r="A262" s="12"/>
      <c r="B262" s="199"/>
      <c r="C262" s="200"/>
      <c r="D262" s="201" t="s">
        <v>71</v>
      </c>
      <c r="E262" s="213" t="s">
        <v>81</v>
      </c>
      <c r="F262" s="213" t="s">
        <v>567</v>
      </c>
      <c r="G262" s="200"/>
      <c r="H262" s="200"/>
      <c r="I262" s="203"/>
      <c r="J262" s="214">
        <f>BK262</f>
        <v>0</v>
      </c>
      <c r="K262" s="200"/>
      <c r="L262" s="205"/>
      <c r="M262" s="206"/>
      <c r="N262" s="207"/>
      <c r="O262" s="207"/>
      <c r="P262" s="208">
        <f>P263</f>
        <v>0</v>
      </c>
      <c r="Q262" s="207"/>
      <c r="R262" s="208">
        <f>R263</f>
        <v>7.2126022999999995</v>
      </c>
      <c r="S262" s="207"/>
      <c r="T262" s="209">
        <f>T263</f>
        <v>0</v>
      </c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R262" s="210" t="s">
        <v>79</v>
      </c>
      <c r="AT262" s="211" t="s">
        <v>71</v>
      </c>
      <c r="AU262" s="211" t="s">
        <v>79</v>
      </c>
      <c r="AY262" s="210" t="s">
        <v>338</v>
      </c>
      <c r="BK262" s="212">
        <f>BK263</f>
        <v>0</v>
      </c>
    </row>
    <row r="263" s="12" customFormat="1" ht="20.88" customHeight="1">
      <c r="A263" s="12"/>
      <c r="B263" s="199"/>
      <c r="C263" s="200"/>
      <c r="D263" s="201" t="s">
        <v>71</v>
      </c>
      <c r="E263" s="213" t="s">
        <v>7</v>
      </c>
      <c r="F263" s="213" t="s">
        <v>568</v>
      </c>
      <c r="G263" s="200"/>
      <c r="H263" s="200"/>
      <c r="I263" s="203"/>
      <c r="J263" s="214">
        <f>BK263</f>
        <v>0</v>
      </c>
      <c r="K263" s="200"/>
      <c r="L263" s="205"/>
      <c r="M263" s="206"/>
      <c r="N263" s="207"/>
      <c r="O263" s="207"/>
      <c r="P263" s="208">
        <f>SUM(P264:P271)</f>
        <v>0</v>
      </c>
      <c r="Q263" s="207"/>
      <c r="R263" s="208">
        <f>SUM(R264:R271)</f>
        <v>7.2126022999999995</v>
      </c>
      <c r="S263" s="207"/>
      <c r="T263" s="209">
        <f>SUM(T264:T271)</f>
        <v>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R263" s="210" t="s">
        <v>79</v>
      </c>
      <c r="AT263" s="211" t="s">
        <v>71</v>
      </c>
      <c r="AU263" s="211" t="s">
        <v>81</v>
      </c>
      <c r="AY263" s="210" t="s">
        <v>338</v>
      </c>
      <c r="BK263" s="212">
        <f>SUM(BK264:BK271)</f>
        <v>0</v>
      </c>
    </row>
    <row r="264" s="2" customFormat="1" ht="62.7" customHeight="1">
      <c r="A264" s="39"/>
      <c r="B264" s="40"/>
      <c r="C264" s="215" t="s">
        <v>515</v>
      </c>
      <c r="D264" s="215" t="s">
        <v>342</v>
      </c>
      <c r="E264" s="216" t="s">
        <v>570</v>
      </c>
      <c r="F264" s="217" t="s">
        <v>571</v>
      </c>
      <c r="G264" s="218" t="s">
        <v>572</v>
      </c>
      <c r="H264" s="219">
        <v>35.265999999999998</v>
      </c>
      <c r="I264" s="220"/>
      <c r="J264" s="221">
        <f>ROUND(I264*H264,2)</f>
        <v>0</v>
      </c>
      <c r="K264" s="217" t="s">
        <v>346</v>
      </c>
      <c r="L264" s="45"/>
      <c r="M264" s="222" t="s">
        <v>19</v>
      </c>
      <c r="N264" s="223" t="s">
        <v>43</v>
      </c>
      <c r="O264" s="85"/>
      <c r="P264" s="224">
        <f>O264*H264</f>
        <v>0</v>
      </c>
      <c r="Q264" s="224">
        <v>0.2044</v>
      </c>
      <c r="R264" s="224">
        <f>Q264*H264</f>
        <v>7.2083703999999997</v>
      </c>
      <c r="S264" s="224">
        <v>0</v>
      </c>
      <c r="T264" s="225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26" t="s">
        <v>231</v>
      </c>
      <c r="AT264" s="226" t="s">
        <v>342</v>
      </c>
      <c r="AU264" s="226" t="s">
        <v>241</v>
      </c>
      <c r="AY264" s="18" t="s">
        <v>338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18" t="s">
        <v>79</v>
      </c>
      <c r="BK264" s="227">
        <f>ROUND(I264*H264,2)</f>
        <v>0</v>
      </c>
      <c r="BL264" s="18" t="s">
        <v>231</v>
      </c>
      <c r="BM264" s="226" t="s">
        <v>1505</v>
      </c>
    </row>
    <row r="265" s="2" customFormat="1">
      <c r="A265" s="39"/>
      <c r="B265" s="40"/>
      <c r="C265" s="41"/>
      <c r="D265" s="228" t="s">
        <v>348</v>
      </c>
      <c r="E265" s="41"/>
      <c r="F265" s="229" t="s">
        <v>574</v>
      </c>
      <c r="G265" s="41"/>
      <c r="H265" s="41"/>
      <c r="I265" s="230"/>
      <c r="J265" s="41"/>
      <c r="K265" s="41"/>
      <c r="L265" s="45"/>
      <c r="M265" s="231"/>
      <c r="N265" s="232"/>
      <c r="O265" s="85"/>
      <c r="P265" s="85"/>
      <c r="Q265" s="85"/>
      <c r="R265" s="85"/>
      <c r="S265" s="85"/>
      <c r="T265" s="86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T265" s="18" t="s">
        <v>348</v>
      </c>
      <c r="AU265" s="18" t="s">
        <v>241</v>
      </c>
    </row>
    <row r="266" s="14" customFormat="1">
      <c r="A266" s="14"/>
      <c r="B266" s="244"/>
      <c r="C266" s="245"/>
      <c r="D266" s="235" t="s">
        <v>350</v>
      </c>
      <c r="E266" s="246" t="s">
        <v>19</v>
      </c>
      <c r="F266" s="247" t="s">
        <v>294</v>
      </c>
      <c r="G266" s="245"/>
      <c r="H266" s="248">
        <v>70.531999999999996</v>
      </c>
      <c r="I266" s="249"/>
      <c r="J266" s="245"/>
      <c r="K266" s="245"/>
      <c r="L266" s="250"/>
      <c r="M266" s="251"/>
      <c r="N266" s="252"/>
      <c r="O266" s="252"/>
      <c r="P266" s="252"/>
      <c r="Q266" s="252"/>
      <c r="R266" s="252"/>
      <c r="S266" s="252"/>
      <c r="T266" s="253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4" t="s">
        <v>350</v>
      </c>
      <c r="AU266" s="254" t="s">
        <v>241</v>
      </c>
      <c r="AV266" s="14" t="s">
        <v>81</v>
      </c>
      <c r="AW266" s="14" t="s">
        <v>33</v>
      </c>
      <c r="AX266" s="14" t="s">
        <v>72</v>
      </c>
      <c r="AY266" s="254" t="s">
        <v>338</v>
      </c>
    </row>
    <row r="267" s="14" customFormat="1">
      <c r="A267" s="14"/>
      <c r="B267" s="244"/>
      <c r="C267" s="245"/>
      <c r="D267" s="235" t="s">
        <v>350</v>
      </c>
      <c r="E267" s="246" t="s">
        <v>19</v>
      </c>
      <c r="F267" s="247" t="s">
        <v>1506</v>
      </c>
      <c r="G267" s="245"/>
      <c r="H267" s="248">
        <v>35.265999999999998</v>
      </c>
      <c r="I267" s="249"/>
      <c r="J267" s="245"/>
      <c r="K267" s="245"/>
      <c r="L267" s="250"/>
      <c r="M267" s="251"/>
      <c r="N267" s="252"/>
      <c r="O267" s="252"/>
      <c r="P267" s="252"/>
      <c r="Q267" s="252"/>
      <c r="R267" s="252"/>
      <c r="S267" s="252"/>
      <c r="T267" s="253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4" t="s">
        <v>350</v>
      </c>
      <c r="AU267" s="254" t="s">
        <v>241</v>
      </c>
      <c r="AV267" s="14" t="s">
        <v>81</v>
      </c>
      <c r="AW267" s="14" t="s">
        <v>33</v>
      </c>
      <c r="AX267" s="14" t="s">
        <v>79</v>
      </c>
      <c r="AY267" s="254" t="s">
        <v>338</v>
      </c>
    </row>
    <row r="268" s="2" customFormat="1" ht="16.5" customHeight="1">
      <c r="A268" s="39"/>
      <c r="B268" s="40"/>
      <c r="C268" s="215" t="s">
        <v>520</v>
      </c>
      <c r="D268" s="215" t="s">
        <v>342</v>
      </c>
      <c r="E268" s="216" t="s">
        <v>577</v>
      </c>
      <c r="F268" s="217" t="s">
        <v>578</v>
      </c>
      <c r="G268" s="218" t="s">
        <v>572</v>
      </c>
      <c r="H268" s="219">
        <v>42.319000000000003</v>
      </c>
      <c r="I268" s="220"/>
      <c r="J268" s="221">
        <f>ROUND(I268*H268,2)</f>
        <v>0</v>
      </c>
      <c r="K268" s="217" t="s">
        <v>346</v>
      </c>
      <c r="L268" s="45"/>
      <c r="M268" s="222" t="s">
        <v>19</v>
      </c>
      <c r="N268" s="223" t="s">
        <v>43</v>
      </c>
      <c r="O268" s="85"/>
      <c r="P268" s="224">
        <f>O268*H268</f>
        <v>0</v>
      </c>
      <c r="Q268" s="224">
        <v>0.00010000000000000001</v>
      </c>
      <c r="R268" s="224">
        <f>Q268*H268</f>
        <v>0.0042319000000000002</v>
      </c>
      <c r="S268" s="224">
        <v>0</v>
      </c>
      <c r="T268" s="225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26" t="s">
        <v>231</v>
      </c>
      <c r="AT268" s="226" t="s">
        <v>342</v>
      </c>
      <c r="AU268" s="226" t="s">
        <v>241</v>
      </c>
      <c r="AY268" s="18" t="s">
        <v>338</v>
      </c>
      <c r="BE268" s="227">
        <f>IF(N268="základní",J268,0)</f>
        <v>0</v>
      </c>
      <c r="BF268" s="227">
        <f>IF(N268="snížená",J268,0)</f>
        <v>0</v>
      </c>
      <c r="BG268" s="227">
        <f>IF(N268="zákl. přenesená",J268,0)</f>
        <v>0</v>
      </c>
      <c r="BH268" s="227">
        <f>IF(N268="sníž. přenesená",J268,0)</f>
        <v>0</v>
      </c>
      <c r="BI268" s="227">
        <f>IF(N268="nulová",J268,0)</f>
        <v>0</v>
      </c>
      <c r="BJ268" s="18" t="s">
        <v>79</v>
      </c>
      <c r="BK268" s="227">
        <f>ROUND(I268*H268,2)</f>
        <v>0</v>
      </c>
      <c r="BL268" s="18" t="s">
        <v>231</v>
      </c>
      <c r="BM268" s="226" t="s">
        <v>1507</v>
      </c>
    </row>
    <row r="269" s="2" customFormat="1">
      <c r="A269" s="39"/>
      <c r="B269" s="40"/>
      <c r="C269" s="41"/>
      <c r="D269" s="228" t="s">
        <v>348</v>
      </c>
      <c r="E269" s="41"/>
      <c r="F269" s="229" t="s">
        <v>580</v>
      </c>
      <c r="G269" s="41"/>
      <c r="H269" s="41"/>
      <c r="I269" s="230"/>
      <c r="J269" s="41"/>
      <c r="K269" s="41"/>
      <c r="L269" s="45"/>
      <c r="M269" s="231"/>
      <c r="N269" s="232"/>
      <c r="O269" s="85"/>
      <c r="P269" s="85"/>
      <c r="Q269" s="85"/>
      <c r="R269" s="85"/>
      <c r="S269" s="85"/>
      <c r="T269" s="86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T269" s="18" t="s">
        <v>348</v>
      </c>
      <c r="AU269" s="18" t="s">
        <v>241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294</v>
      </c>
      <c r="G270" s="245"/>
      <c r="H270" s="248">
        <v>70.531999999999996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1508</v>
      </c>
      <c r="G271" s="245"/>
      <c r="H271" s="248">
        <v>42.319000000000003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79</v>
      </c>
      <c r="AY271" s="254" t="s">
        <v>338</v>
      </c>
    </row>
    <row r="272" s="12" customFormat="1" ht="22.8" customHeight="1">
      <c r="A272" s="12"/>
      <c r="B272" s="199"/>
      <c r="C272" s="200"/>
      <c r="D272" s="201" t="s">
        <v>71</v>
      </c>
      <c r="E272" s="213" t="s">
        <v>231</v>
      </c>
      <c r="F272" s="213" t="s">
        <v>582</v>
      </c>
      <c r="G272" s="200"/>
      <c r="H272" s="200"/>
      <c r="I272" s="203"/>
      <c r="J272" s="214">
        <f>BK272</f>
        <v>0</v>
      </c>
      <c r="K272" s="200"/>
      <c r="L272" s="205"/>
      <c r="M272" s="206"/>
      <c r="N272" s="207"/>
      <c r="O272" s="207"/>
      <c r="P272" s="208">
        <f>SUM(P273:P282)</f>
        <v>0</v>
      </c>
      <c r="Q272" s="207"/>
      <c r="R272" s="208">
        <f>SUM(R273:R282)</f>
        <v>2.9800800000000001</v>
      </c>
      <c r="S272" s="207"/>
      <c r="T272" s="209">
        <f>SUM(T273:T282)</f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210" t="s">
        <v>79</v>
      </c>
      <c r="AT272" s="211" t="s">
        <v>71</v>
      </c>
      <c r="AU272" s="211" t="s">
        <v>79</v>
      </c>
      <c r="AY272" s="210" t="s">
        <v>338</v>
      </c>
      <c r="BK272" s="212">
        <f>SUM(BK273:BK282)</f>
        <v>0</v>
      </c>
    </row>
    <row r="273" s="2" customFormat="1" ht="33" customHeight="1">
      <c r="A273" s="39"/>
      <c r="B273" s="40"/>
      <c r="C273" s="215" t="s">
        <v>525</v>
      </c>
      <c r="D273" s="215" t="s">
        <v>342</v>
      </c>
      <c r="E273" s="216" t="s">
        <v>584</v>
      </c>
      <c r="F273" s="217" t="s">
        <v>585</v>
      </c>
      <c r="G273" s="218" t="s">
        <v>586</v>
      </c>
      <c r="H273" s="219">
        <v>24</v>
      </c>
      <c r="I273" s="220"/>
      <c r="J273" s="221">
        <f>ROUND(I273*H273,2)</f>
        <v>0</v>
      </c>
      <c r="K273" s="217" t="s">
        <v>346</v>
      </c>
      <c r="L273" s="45"/>
      <c r="M273" s="222" t="s">
        <v>19</v>
      </c>
      <c r="N273" s="223" t="s">
        <v>43</v>
      </c>
      <c r="O273" s="85"/>
      <c r="P273" s="224">
        <f>O273*H273</f>
        <v>0</v>
      </c>
      <c r="Q273" s="224">
        <v>0.087419999999999998</v>
      </c>
      <c r="R273" s="224">
        <f>Q273*H273</f>
        <v>2.0980799999999999</v>
      </c>
      <c r="S273" s="224">
        <v>0</v>
      </c>
      <c r="T273" s="225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26" t="s">
        <v>231</v>
      </c>
      <c r="AT273" s="226" t="s">
        <v>342</v>
      </c>
      <c r="AU273" s="226" t="s">
        <v>81</v>
      </c>
      <c r="AY273" s="18" t="s">
        <v>338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18" t="s">
        <v>79</v>
      </c>
      <c r="BK273" s="227">
        <f>ROUND(I273*H273,2)</f>
        <v>0</v>
      </c>
      <c r="BL273" s="18" t="s">
        <v>231</v>
      </c>
      <c r="BM273" s="226" t="s">
        <v>1509</v>
      </c>
    </row>
    <row r="274" s="2" customFormat="1">
      <c r="A274" s="39"/>
      <c r="B274" s="40"/>
      <c r="C274" s="41"/>
      <c r="D274" s="228" t="s">
        <v>348</v>
      </c>
      <c r="E274" s="41"/>
      <c r="F274" s="229" t="s">
        <v>588</v>
      </c>
      <c r="G274" s="41"/>
      <c r="H274" s="41"/>
      <c r="I274" s="230"/>
      <c r="J274" s="41"/>
      <c r="K274" s="41"/>
      <c r="L274" s="45"/>
      <c r="M274" s="231"/>
      <c r="N274" s="232"/>
      <c r="O274" s="85"/>
      <c r="P274" s="85"/>
      <c r="Q274" s="85"/>
      <c r="R274" s="85"/>
      <c r="S274" s="85"/>
      <c r="T274" s="86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348</v>
      </c>
      <c r="AU274" s="18" t="s">
        <v>81</v>
      </c>
    </row>
    <row r="275" s="2" customFormat="1" ht="24.15" customHeight="1">
      <c r="A275" s="39"/>
      <c r="B275" s="40"/>
      <c r="C275" s="267" t="s">
        <v>531</v>
      </c>
      <c r="D275" s="267" t="s">
        <v>486</v>
      </c>
      <c r="E275" s="268" t="s">
        <v>590</v>
      </c>
      <c r="F275" s="269" t="s">
        <v>591</v>
      </c>
      <c r="G275" s="270" t="s">
        <v>586</v>
      </c>
      <c r="H275" s="271">
        <v>6</v>
      </c>
      <c r="I275" s="272"/>
      <c r="J275" s="273">
        <f>ROUND(I275*H275,2)</f>
        <v>0</v>
      </c>
      <c r="K275" s="269" t="s">
        <v>346</v>
      </c>
      <c r="L275" s="274"/>
      <c r="M275" s="275" t="s">
        <v>19</v>
      </c>
      <c r="N275" s="276" t="s">
        <v>43</v>
      </c>
      <c r="O275" s="85"/>
      <c r="P275" s="224">
        <f>O275*H275</f>
        <v>0</v>
      </c>
      <c r="Q275" s="224">
        <v>0.021000000000000001</v>
      </c>
      <c r="R275" s="224">
        <f>Q275*H275</f>
        <v>0.126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405</v>
      </c>
      <c r="AT275" s="226" t="s">
        <v>486</v>
      </c>
      <c r="AU275" s="226" t="s">
        <v>81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1510</v>
      </c>
    </row>
    <row r="276" s="14" customFormat="1">
      <c r="A276" s="14"/>
      <c r="B276" s="244"/>
      <c r="C276" s="245"/>
      <c r="D276" s="235" t="s">
        <v>350</v>
      </c>
      <c r="E276" s="246" t="s">
        <v>19</v>
      </c>
      <c r="F276" s="247" t="s">
        <v>246</v>
      </c>
      <c r="G276" s="245"/>
      <c r="H276" s="248">
        <v>6</v>
      </c>
      <c r="I276" s="249"/>
      <c r="J276" s="245"/>
      <c r="K276" s="245"/>
      <c r="L276" s="250"/>
      <c r="M276" s="251"/>
      <c r="N276" s="252"/>
      <c r="O276" s="252"/>
      <c r="P276" s="252"/>
      <c r="Q276" s="252"/>
      <c r="R276" s="252"/>
      <c r="S276" s="252"/>
      <c r="T276" s="253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4" t="s">
        <v>350</v>
      </c>
      <c r="AU276" s="254" t="s">
        <v>81</v>
      </c>
      <c r="AV276" s="14" t="s">
        <v>81</v>
      </c>
      <c r="AW276" s="14" t="s">
        <v>33</v>
      </c>
      <c r="AX276" s="14" t="s">
        <v>79</v>
      </c>
      <c r="AY276" s="254" t="s">
        <v>338</v>
      </c>
    </row>
    <row r="277" s="2" customFormat="1" ht="24.15" customHeight="1">
      <c r="A277" s="39"/>
      <c r="B277" s="40"/>
      <c r="C277" s="267" t="s">
        <v>536</v>
      </c>
      <c r="D277" s="267" t="s">
        <v>486</v>
      </c>
      <c r="E277" s="268" t="s">
        <v>593</v>
      </c>
      <c r="F277" s="269" t="s">
        <v>594</v>
      </c>
      <c r="G277" s="270" t="s">
        <v>586</v>
      </c>
      <c r="H277" s="271">
        <v>6</v>
      </c>
      <c r="I277" s="272"/>
      <c r="J277" s="273">
        <f>ROUND(I277*H277,2)</f>
        <v>0</v>
      </c>
      <c r="K277" s="269" t="s">
        <v>346</v>
      </c>
      <c r="L277" s="274"/>
      <c r="M277" s="275" t="s">
        <v>19</v>
      </c>
      <c r="N277" s="276" t="s">
        <v>43</v>
      </c>
      <c r="O277" s="85"/>
      <c r="P277" s="224">
        <f>O277*H277</f>
        <v>0</v>
      </c>
      <c r="Q277" s="224">
        <v>0.032000000000000001</v>
      </c>
      <c r="R277" s="224">
        <f>Q277*H277</f>
        <v>0.192</v>
      </c>
      <c r="S277" s="224">
        <v>0</v>
      </c>
      <c r="T277" s="22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26" t="s">
        <v>405</v>
      </c>
      <c r="AT277" s="226" t="s">
        <v>486</v>
      </c>
      <c r="AU277" s="226" t="s">
        <v>81</v>
      </c>
      <c r="AY277" s="18" t="s">
        <v>338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8" t="s">
        <v>79</v>
      </c>
      <c r="BK277" s="227">
        <f>ROUND(I277*H277,2)</f>
        <v>0</v>
      </c>
      <c r="BL277" s="18" t="s">
        <v>231</v>
      </c>
      <c r="BM277" s="226" t="s">
        <v>1511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246</v>
      </c>
      <c r="G278" s="245"/>
      <c r="H278" s="248">
        <v>6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81</v>
      </c>
      <c r="AV278" s="14" t="s">
        <v>81</v>
      </c>
      <c r="AW278" s="14" t="s">
        <v>33</v>
      </c>
      <c r="AX278" s="14" t="s">
        <v>79</v>
      </c>
      <c r="AY278" s="254" t="s">
        <v>338</v>
      </c>
    </row>
    <row r="279" s="2" customFormat="1" ht="24.15" customHeight="1">
      <c r="A279" s="39"/>
      <c r="B279" s="40"/>
      <c r="C279" s="267" t="s">
        <v>541</v>
      </c>
      <c r="D279" s="267" t="s">
        <v>486</v>
      </c>
      <c r="E279" s="268" t="s">
        <v>597</v>
      </c>
      <c r="F279" s="269" t="s">
        <v>598</v>
      </c>
      <c r="G279" s="270" t="s">
        <v>586</v>
      </c>
      <c r="H279" s="271">
        <v>6</v>
      </c>
      <c r="I279" s="272"/>
      <c r="J279" s="273">
        <f>ROUND(I279*H279,2)</f>
        <v>0</v>
      </c>
      <c r="K279" s="269" t="s">
        <v>346</v>
      </c>
      <c r="L279" s="274"/>
      <c r="M279" s="275" t="s">
        <v>19</v>
      </c>
      <c r="N279" s="276" t="s">
        <v>43</v>
      </c>
      <c r="O279" s="85"/>
      <c r="P279" s="224">
        <f>O279*H279</f>
        <v>0</v>
      </c>
      <c r="Q279" s="224">
        <v>0.041000000000000002</v>
      </c>
      <c r="R279" s="224">
        <f>Q279*H279</f>
        <v>0.246</v>
      </c>
      <c r="S279" s="224">
        <v>0</v>
      </c>
      <c r="T279" s="225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26" t="s">
        <v>405</v>
      </c>
      <c r="AT279" s="226" t="s">
        <v>486</v>
      </c>
      <c r="AU279" s="226" t="s">
        <v>81</v>
      </c>
      <c r="AY279" s="18" t="s">
        <v>338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18" t="s">
        <v>79</v>
      </c>
      <c r="BK279" s="227">
        <f>ROUND(I279*H279,2)</f>
        <v>0</v>
      </c>
      <c r="BL279" s="18" t="s">
        <v>231</v>
      </c>
      <c r="BM279" s="226" t="s">
        <v>1512</v>
      </c>
    </row>
    <row r="280" s="14" customFormat="1">
      <c r="A280" s="14"/>
      <c r="B280" s="244"/>
      <c r="C280" s="245"/>
      <c r="D280" s="235" t="s">
        <v>350</v>
      </c>
      <c r="E280" s="246" t="s">
        <v>19</v>
      </c>
      <c r="F280" s="247" t="s">
        <v>246</v>
      </c>
      <c r="G280" s="245"/>
      <c r="H280" s="248">
        <v>6</v>
      </c>
      <c r="I280" s="249"/>
      <c r="J280" s="245"/>
      <c r="K280" s="245"/>
      <c r="L280" s="250"/>
      <c r="M280" s="251"/>
      <c r="N280" s="252"/>
      <c r="O280" s="252"/>
      <c r="P280" s="252"/>
      <c r="Q280" s="252"/>
      <c r="R280" s="252"/>
      <c r="S280" s="252"/>
      <c r="T280" s="253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4" t="s">
        <v>350</v>
      </c>
      <c r="AU280" s="254" t="s">
        <v>81</v>
      </c>
      <c r="AV280" s="14" t="s">
        <v>81</v>
      </c>
      <c r="AW280" s="14" t="s">
        <v>33</v>
      </c>
      <c r="AX280" s="14" t="s">
        <v>79</v>
      </c>
      <c r="AY280" s="254" t="s">
        <v>338</v>
      </c>
    </row>
    <row r="281" s="2" customFormat="1" ht="24.15" customHeight="1">
      <c r="A281" s="39"/>
      <c r="B281" s="40"/>
      <c r="C281" s="267" t="s">
        <v>546</v>
      </c>
      <c r="D281" s="267" t="s">
        <v>486</v>
      </c>
      <c r="E281" s="268" t="s">
        <v>601</v>
      </c>
      <c r="F281" s="269" t="s">
        <v>602</v>
      </c>
      <c r="G281" s="270" t="s">
        <v>586</v>
      </c>
      <c r="H281" s="271">
        <v>6</v>
      </c>
      <c r="I281" s="272"/>
      <c r="J281" s="273">
        <f>ROUND(I281*H281,2)</f>
        <v>0</v>
      </c>
      <c r="K281" s="269" t="s">
        <v>346</v>
      </c>
      <c r="L281" s="274"/>
      <c r="M281" s="275" t="s">
        <v>19</v>
      </c>
      <c r="N281" s="276" t="s">
        <v>43</v>
      </c>
      <c r="O281" s="85"/>
      <c r="P281" s="224">
        <f>O281*H281</f>
        <v>0</v>
      </c>
      <c r="Q281" s="224">
        <v>0.052999999999999998</v>
      </c>
      <c r="R281" s="224">
        <f>Q281*H281</f>
        <v>0.318</v>
      </c>
      <c r="S281" s="224">
        <v>0</v>
      </c>
      <c r="T281" s="225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26" t="s">
        <v>405</v>
      </c>
      <c r="AT281" s="226" t="s">
        <v>486</v>
      </c>
      <c r="AU281" s="226" t="s">
        <v>81</v>
      </c>
      <c r="AY281" s="18" t="s">
        <v>338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18" t="s">
        <v>79</v>
      </c>
      <c r="BK281" s="227">
        <f>ROUND(I281*H281,2)</f>
        <v>0</v>
      </c>
      <c r="BL281" s="18" t="s">
        <v>231</v>
      </c>
      <c r="BM281" s="226" t="s">
        <v>1513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246</v>
      </c>
      <c r="G282" s="245"/>
      <c r="H282" s="248">
        <v>6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81</v>
      </c>
      <c r="AV282" s="14" t="s">
        <v>81</v>
      </c>
      <c r="AW282" s="14" t="s">
        <v>33</v>
      </c>
      <c r="AX282" s="14" t="s">
        <v>79</v>
      </c>
      <c r="AY282" s="254" t="s">
        <v>338</v>
      </c>
    </row>
    <row r="283" s="12" customFormat="1" ht="22.8" customHeight="1">
      <c r="A283" s="12"/>
      <c r="B283" s="199"/>
      <c r="C283" s="200"/>
      <c r="D283" s="201" t="s">
        <v>71</v>
      </c>
      <c r="E283" s="213" t="s">
        <v>239</v>
      </c>
      <c r="F283" s="213" t="s">
        <v>604</v>
      </c>
      <c r="G283" s="200"/>
      <c r="H283" s="200"/>
      <c r="I283" s="203"/>
      <c r="J283" s="214">
        <f>BK283</f>
        <v>0</v>
      </c>
      <c r="K283" s="200"/>
      <c r="L283" s="205"/>
      <c r="M283" s="206"/>
      <c r="N283" s="207"/>
      <c r="O283" s="207"/>
      <c r="P283" s="208">
        <f>SUM(P284:P310)</f>
        <v>0</v>
      </c>
      <c r="Q283" s="207"/>
      <c r="R283" s="208">
        <f>SUM(R284:R310)</f>
        <v>0</v>
      </c>
      <c r="S283" s="207"/>
      <c r="T283" s="209">
        <f>SUM(T284:T310)</f>
        <v>0</v>
      </c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R283" s="210" t="s">
        <v>79</v>
      </c>
      <c r="AT283" s="211" t="s">
        <v>71</v>
      </c>
      <c r="AU283" s="211" t="s">
        <v>79</v>
      </c>
      <c r="AY283" s="210" t="s">
        <v>338</v>
      </c>
      <c r="BK283" s="212">
        <f>SUM(BK284:BK310)</f>
        <v>0</v>
      </c>
    </row>
    <row r="284" s="2" customFormat="1" ht="33" customHeight="1">
      <c r="A284" s="39"/>
      <c r="B284" s="40"/>
      <c r="C284" s="215" t="s">
        <v>551</v>
      </c>
      <c r="D284" s="215" t="s">
        <v>342</v>
      </c>
      <c r="E284" s="216" t="s">
        <v>606</v>
      </c>
      <c r="F284" s="217" t="s">
        <v>607</v>
      </c>
      <c r="G284" s="218" t="s">
        <v>345</v>
      </c>
      <c r="H284" s="219">
        <v>175.625</v>
      </c>
      <c r="I284" s="220"/>
      <c r="J284" s="221">
        <f>ROUND(I284*H284,2)</f>
        <v>0</v>
      </c>
      <c r="K284" s="217" t="s">
        <v>346</v>
      </c>
      <c r="L284" s="45"/>
      <c r="M284" s="222" t="s">
        <v>19</v>
      </c>
      <c r="N284" s="223" t="s">
        <v>43</v>
      </c>
      <c r="O284" s="85"/>
      <c r="P284" s="224">
        <f>O284*H284</f>
        <v>0</v>
      </c>
      <c r="Q284" s="224">
        <v>0</v>
      </c>
      <c r="R284" s="224">
        <f>Q284*H284</f>
        <v>0</v>
      </c>
      <c r="S284" s="224">
        <v>0</v>
      </c>
      <c r="T284" s="225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26" t="s">
        <v>231</v>
      </c>
      <c r="AT284" s="226" t="s">
        <v>342</v>
      </c>
      <c r="AU284" s="226" t="s">
        <v>81</v>
      </c>
      <c r="AY284" s="18" t="s">
        <v>338</v>
      </c>
      <c r="BE284" s="227">
        <f>IF(N284="základní",J284,0)</f>
        <v>0</v>
      </c>
      <c r="BF284" s="227">
        <f>IF(N284="snížená",J284,0)</f>
        <v>0</v>
      </c>
      <c r="BG284" s="227">
        <f>IF(N284="zákl. přenesená",J284,0)</f>
        <v>0</v>
      </c>
      <c r="BH284" s="227">
        <f>IF(N284="sníž. přenesená",J284,0)</f>
        <v>0</v>
      </c>
      <c r="BI284" s="227">
        <f>IF(N284="nulová",J284,0)</f>
        <v>0</v>
      </c>
      <c r="BJ284" s="18" t="s">
        <v>79</v>
      </c>
      <c r="BK284" s="227">
        <f>ROUND(I284*H284,2)</f>
        <v>0</v>
      </c>
      <c r="BL284" s="18" t="s">
        <v>231</v>
      </c>
      <c r="BM284" s="226" t="s">
        <v>1514</v>
      </c>
    </row>
    <row r="285" s="2" customFormat="1">
      <c r="A285" s="39"/>
      <c r="B285" s="40"/>
      <c r="C285" s="41"/>
      <c r="D285" s="228" t="s">
        <v>348</v>
      </c>
      <c r="E285" s="41"/>
      <c r="F285" s="229" t="s">
        <v>609</v>
      </c>
      <c r="G285" s="41"/>
      <c r="H285" s="41"/>
      <c r="I285" s="230"/>
      <c r="J285" s="41"/>
      <c r="K285" s="41"/>
      <c r="L285" s="45"/>
      <c r="M285" s="231"/>
      <c r="N285" s="232"/>
      <c r="O285" s="85"/>
      <c r="P285" s="85"/>
      <c r="Q285" s="85"/>
      <c r="R285" s="85"/>
      <c r="S285" s="85"/>
      <c r="T285" s="86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348</v>
      </c>
      <c r="AU285" s="18" t="s">
        <v>81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1281</v>
      </c>
      <c r="G286" s="245"/>
      <c r="H286" s="248">
        <v>175.625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81</v>
      </c>
      <c r="AV286" s="14" t="s">
        <v>81</v>
      </c>
      <c r="AW286" s="14" t="s">
        <v>33</v>
      </c>
      <c r="AX286" s="14" t="s">
        <v>79</v>
      </c>
      <c r="AY286" s="254" t="s">
        <v>338</v>
      </c>
    </row>
    <row r="287" s="2" customFormat="1" ht="24.15" customHeight="1">
      <c r="A287" s="39"/>
      <c r="B287" s="40"/>
      <c r="C287" s="215" t="s">
        <v>556</v>
      </c>
      <c r="D287" s="215" t="s">
        <v>342</v>
      </c>
      <c r="E287" s="216" t="s">
        <v>611</v>
      </c>
      <c r="F287" s="217" t="s">
        <v>612</v>
      </c>
      <c r="G287" s="218" t="s">
        <v>345</v>
      </c>
      <c r="H287" s="219">
        <v>175.625</v>
      </c>
      <c r="I287" s="220"/>
      <c r="J287" s="221">
        <f>ROUND(I287*H287,2)</f>
        <v>0</v>
      </c>
      <c r="K287" s="217" t="s">
        <v>346</v>
      </c>
      <c r="L287" s="45"/>
      <c r="M287" s="222" t="s">
        <v>19</v>
      </c>
      <c r="N287" s="223" t="s">
        <v>43</v>
      </c>
      <c r="O287" s="85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231</v>
      </c>
      <c r="AT287" s="226" t="s">
        <v>342</v>
      </c>
      <c r="AU287" s="226" t="s">
        <v>81</v>
      </c>
      <c r="AY287" s="18" t="s">
        <v>338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79</v>
      </c>
      <c r="BK287" s="227">
        <f>ROUND(I287*H287,2)</f>
        <v>0</v>
      </c>
      <c r="BL287" s="18" t="s">
        <v>231</v>
      </c>
      <c r="BM287" s="226" t="s">
        <v>1515</v>
      </c>
    </row>
    <row r="288" s="2" customFormat="1">
      <c r="A288" s="39"/>
      <c r="B288" s="40"/>
      <c r="C288" s="41"/>
      <c r="D288" s="228" t="s">
        <v>348</v>
      </c>
      <c r="E288" s="41"/>
      <c r="F288" s="229" t="s">
        <v>614</v>
      </c>
      <c r="G288" s="41"/>
      <c r="H288" s="41"/>
      <c r="I288" s="230"/>
      <c r="J288" s="41"/>
      <c r="K288" s="41"/>
      <c r="L288" s="45"/>
      <c r="M288" s="231"/>
      <c r="N288" s="23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348</v>
      </c>
      <c r="AU288" s="18" t="s">
        <v>81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1335</v>
      </c>
      <c r="G289" s="245"/>
      <c r="H289" s="248">
        <v>175.625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81</v>
      </c>
      <c r="AV289" s="14" t="s">
        <v>81</v>
      </c>
      <c r="AW289" s="14" t="s">
        <v>33</v>
      </c>
      <c r="AX289" s="14" t="s">
        <v>79</v>
      </c>
      <c r="AY289" s="254" t="s">
        <v>338</v>
      </c>
    </row>
    <row r="290" s="2" customFormat="1" ht="44.25" customHeight="1">
      <c r="A290" s="39"/>
      <c r="B290" s="40"/>
      <c r="C290" s="215" t="s">
        <v>561</v>
      </c>
      <c r="D290" s="215" t="s">
        <v>342</v>
      </c>
      <c r="E290" s="216" t="s">
        <v>1009</v>
      </c>
      <c r="F290" s="217" t="s">
        <v>1010</v>
      </c>
      <c r="G290" s="218" t="s">
        <v>345</v>
      </c>
      <c r="H290" s="219">
        <v>24.93</v>
      </c>
      <c r="I290" s="220"/>
      <c r="J290" s="221">
        <f>ROUND(I290*H290,2)</f>
        <v>0</v>
      </c>
      <c r="K290" s="217" t="s">
        <v>346</v>
      </c>
      <c r="L290" s="45"/>
      <c r="M290" s="222" t="s">
        <v>19</v>
      </c>
      <c r="N290" s="223" t="s">
        <v>43</v>
      </c>
      <c r="O290" s="85"/>
      <c r="P290" s="224">
        <f>O290*H290</f>
        <v>0</v>
      </c>
      <c r="Q290" s="224">
        <v>0</v>
      </c>
      <c r="R290" s="224">
        <f>Q290*H290</f>
        <v>0</v>
      </c>
      <c r="S290" s="224">
        <v>0</v>
      </c>
      <c r="T290" s="225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26" t="s">
        <v>231</v>
      </c>
      <c r="AT290" s="226" t="s">
        <v>342</v>
      </c>
      <c r="AU290" s="226" t="s">
        <v>81</v>
      </c>
      <c r="AY290" s="18" t="s">
        <v>338</v>
      </c>
      <c r="BE290" s="227">
        <f>IF(N290="základní",J290,0)</f>
        <v>0</v>
      </c>
      <c r="BF290" s="227">
        <f>IF(N290="snížená",J290,0)</f>
        <v>0</v>
      </c>
      <c r="BG290" s="227">
        <f>IF(N290="zákl. přenesená",J290,0)</f>
        <v>0</v>
      </c>
      <c r="BH290" s="227">
        <f>IF(N290="sníž. přenesená",J290,0)</f>
        <v>0</v>
      </c>
      <c r="BI290" s="227">
        <f>IF(N290="nulová",J290,0)</f>
        <v>0</v>
      </c>
      <c r="BJ290" s="18" t="s">
        <v>79</v>
      </c>
      <c r="BK290" s="227">
        <f>ROUND(I290*H290,2)</f>
        <v>0</v>
      </c>
      <c r="BL290" s="18" t="s">
        <v>231</v>
      </c>
      <c r="BM290" s="226" t="s">
        <v>1516</v>
      </c>
    </row>
    <row r="291" s="2" customFormat="1">
      <c r="A291" s="39"/>
      <c r="B291" s="40"/>
      <c r="C291" s="41"/>
      <c r="D291" s="228" t="s">
        <v>348</v>
      </c>
      <c r="E291" s="41"/>
      <c r="F291" s="229" t="s">
        <v>1012</v>
      </c>
      <c r="G291" s="41"/>
      <c r="H291" s="41"/>
      <c r="I291" s="230"/>
      <c r="J291" s="41"/>
      <c r="K291" s="41"/>
      <c r="L291" s="45"/>
      <c r="M291" s="231"/>
      <c r="N291" s="232"/>
      <c r="O291" s="85"/>
      <c r="P291" s="85"/>
      <c r="Q291" s="85"/>
      <c r="R291" s="85"/>
      <c r="S291" s="85"/>
      <c r="T291" s="86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348</v>
      </c>
      <c r="AU291" s="18" t="s">
        <v>81</v>
      </c>
    </row>
    <row r="292" s="14" customFormat="1">
      <c r="A292" s="14"/>
      <c r="B292" s="244"/>
      <c r="C292" s="245"/>
      <c r="D292" s="235" t="s">
        <v>350</v>
      </c>
      <c r="E292" s="246" t="s">
        <v>19</v>
      </c>
      <c r="F292" s="247" t="s">
        <v>1289</v>
      </c>
      <c r="G292" s="245"/>
      <c r="H292" s="248">
        <v>0</v>
      </c>
      <c r="I292" s="249"/>
      <c r="J292" s="245"/>
      <c r="K292" s="245"/>
      <c r="L292" s="250"/>
      <c r="M292" s="251"/>
      <c r="N292" s="252"/>
      <c r="O292" s="252"/>
      <c r="P292" s="252"/>
      <c r="Q292" s="252"/>
      <c r="R292" s="252"/>
      <c r="S292" s="252"/>
      <c r="T292" s="253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4" t="s">
        <v>350</v>
      </c>
      <c r="AU292" s="254" t="s">
        <v>81</v>
      </c>
      <c r="AV292" s="14" t="s">
        <v>81</v>
      </c>
      <c r="AW292" s="14" t="s">
        <v>33</v>
      </c>
      <c r="AX292" s="14" t="s">
        <v>72</v>
      </c>
      <c r="AY292" s="254" t="s">
        <v>338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1287</v>
      </c>
      <c r="G293" s="245"/>
      <c r="H293" s="248">
        <v>24.93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81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5" customFormat="1">
      <c r="A294" s="15"/>
      <c r="B294" s="255"/>
      <c r="C294" s="256"/>
      <c r="D294" s="235" t="s">
        <v>350</v>
      </c>
      <c r="E294" s="257" t="s">
        <v>19</v>
      </c>
      <c r="F294" s="258" t="s">
        <v>363</v>
      </c>
      <c r="G294" s="256"/>
      <c r="H294" s="259">
        <v>24.93</v>
      </c>
      <c r="I294" s="260"/>
      <c r="J294" s="256"/>
      <c r="K294" s="256"/>
      <c r="L294" s="261"/>
      <c r="M294" s="262"/>
      <c r="N294" s="263"/>
      <c r="O294" s="263"/>
      <c r="P294" s="263"/>
      <c r="Q294" s="263"/>
      <c r="R294" s="263"/>
      <c r="S294" s="263"/>
      <c r="T294" s="264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T294" s="265" t="s">
        <v>350</v>
      </c>
      <c r="AU294" s="265" t="s">
        <v>81</v>
      </c>
      <c r="AV294" s="15" t="s">
        <v>231</v>
      </c>
      <c r="AW294" s="15" t="s">
        <v>33</v>
      </c>
      <c r="AX294" s="15" t="s">
        <v>79</v>
      </c>
      <c r="AY294" s="265" t="s">
        <v>338</v>
      </c>
    </row>
    <row r="295" s="2" customFormat="1" ht="44.25" customHeight="1">
      <c r="A295" s="39"/>
      <c r="B295" s="40"/>
      <c r="C295" s="215" t="s">
        <v>569</v>
      </c>
      <c r="D295" s="215" t="s">
        <v>342</v>
      </c>
      <c r="E295" s="216" t="s">
        <v>616</v>
      </c>
      <c r="F295" s="217" t="s">
        <v>617</v>
      </c>
      <c r="G295" s="218" t="s">
        <v>345</v>
      </c>
      <c r="H295" s="219">
        <v>150.69499999999999</v>
      </c>
      <c r="I295" s="220"/>
      <c r="J295" s="221">
        <f>ROUND(I295*H295,2)</f>
        <v>0</v>
      </c>
      <c r="K295" s="217" t="s">
        <v>346</v>
      </c>
      <c r="L295" s="45"/>
      <c r="M295" s="222" t="s">
        <v>19</v>
      </c>
      <c r="N295" s="223" t="s">
        <v>43</v>
      </c>
      <c r="O295" s="85"/>
      <c r="P295" s="224">
        <f>O295*H295</f>
        <v>0</v>
      </c>
      <c r="Q295" s="224">
        <v>0</v>
      </c>
      <c r="R295" s="224">
        <f>Q295*H295</f>
        <v>0</v>
      </c>
      <c r="S295" s="224">
        <v>0</v>
      </c>
      <c r="T295" s="225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26" t="s">
        <v>231</v>
      </c>
      <c r="AT295" s="226" t="s">
        <v>342</v>
      </c>
      <c r="AU295" s="226" t="s">
        <v>81</v>
      </c>
      <c r="AY295" s="18" t="s">
        <v>338</v>
      </c>
      <c r="BE295" s="227">
        <f>IF(N295="základní",J295,0)</f>
        <v>0</v>
      </c>
      <c r="BF295" s="227">
        <f>IF(N295="snížená",J295,0)</f>
        <v>0</v>
      </c>
      <c r="BG295" s="227">
        <f>IF(N295="zákl. přenesená",J295,0)</f>
        <v>0</v>
      </c>
      <c r="BH295" s="227">
        <f>IF(N295="sníž. přenesená",J295,0)</f>
        <v>0</v>
      </c>
      <c r="BI295" s="227">
        <f>IF(N295="nulová",J295,0)</f>
        <v>0</v>
      </c>
      <c r="BJ295" s="18" t="s">
        <v>79</v>
      </c>
      <c r="BK295" s="227">
        <f>ROUND(I295*H295,2)</f>
        <v>0</v>
      </c>
      <c r="BL295" s="18" t="s">
        <v>231</v>
      </c>
      <c r="BM295" s="226" t="s">
        <v>1517</v>
      </c>
    </row>
    <row r="296" s="2" customFormat="1">
      <c r="A296" s="39"/>
      <c r="B296" s="40"/>
      <c r="C296" s="41"/>
      <c r="D296" s="228" t="s">
        <v>348</v>
      </c>
      <c r="E296" s="41"/>
      <c r="F296" s="229" t="s">
        <v>619</v>
      </c>
      <c r="G296" s="41"/>
      <c r="H296" s="41"/>
      <c r="I296" s="230"/>
      <c r="J296" s="41"/>
      <c r="K296" s="41"/>
      <c r="L296" s="45"/>
      <c r="M296" s="231"/>
      <c r="N296" s="232"/>
      <c r="O296" s="85"/>
      <c r="P296" s="85"/>
      <c r="Q296" s="85"/>
      <c r="R296" s="85"/>
      <c r="S296" s="85"/>
      <c r="T296" s="86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348</v>
      </c>
      <c r="AU296" s="18" t="s">
        <v>81</v>
      </c>
    </row>
    <row r="297" s="14" customFormat="1">
      <c r="A297" s="14"/>
      <c r="B297" s="244"/>
      <c r="C297" s="245"/>
      <c r="D297" s="235" t="s">
        <v>350</v>
      </c>
      <c r="E297" s="246" t="s">
        <v>19</v>
      </c>
      <c r="F297" s="247" t="s">
        <v>1283</v>
      </c>
      <c r="G297" s="245"/>
      <c r="H297" s="248">
        <v>150.69499999999999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350</v>
      </c>
      <c r="AU297" s="254" t="s">
        <v>81</v>
      </c>
      <c r="AV297" s="14" t="s">
        <v>81</v>
      </c>
      <c r="AW297" s="14" t="s">
        <v>33</v>
      </c>
      <c r="AX297" s="14" t="s">
        <v>72</v>
      </c>
      <c r="AY297" s="254" t="s">
        <v>338</v>
      </c>
    </row>
    <row r="298" s="15" customFormat="1">
      <c r="A298" s="15"/>
      <c r="B298" s="255"/>
      <c r="C298" s="256"/>
      <c r="D298" s="235" t="s">
        <v>350</v>
      </c>
      <c r="E298" s="257" t="s">
        <v>19</v>
      </c>
      <c r="F298" s="258" t="s">
        <v>363</v>
      </c>
      <c r="G298" s="256"/>
      <c r="H298" s="259">
        <v>150.69499999999999</v>
      </c>
      <c r="I298" s="260"/>
      <c r="J298" s="256"/>
      <c r="K298" s="256"/>
      <c r="L298" s="261"/>
      <c r="M298" s="262"/>
      <c r="N298" s="263"/>
      <c r="O298" s="263"/>
      <c r="P298" s="263"/>
      <c r="Q298" s="263"/>
      <c r="R298" s="263"/>
      <c r="S298" s="263"/>
      <c r="T298" s="264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T298" s="265" t="s">
        <v>350</v>
      </c>
      <c r="AU298" s="265" t="s">
        <v>81</v>
      </c>
      <c r="AV298" s="15" t="s">
        <v>231</v>
      </c>
      <c r="AW298" s="15" t="s">
        <v>33</v>
      </c>
      <c r="AX298" s="15" t="s">
        <v>79</v>
      </c>
      <c r="AY298" s="265" t="s">
        <v>338</v>
      </c>
    </row>
    <row r="299" s="2" customFormat="1" ht="24.15" customHeight="1">
      <c r="A299" s="39"/>
      <c r="B299" s="40"/>
      <c r="C299" s="215" t="s">
        <v>576</v>
      </c>
      <c r="D299" s="215" t="s">
        <v>342</v>
      </c>
      <c r="E299" s="216" t="s">
        <v>621</v>
      </c>
      <c r="F299" s="217" t="s">
        <v>622</v>
      </c>
      <c r="G299" s="218" t="s">
        <v>345</v>
      </c>
      <c r="H299" s="219">
        <v>175.625</v>
      </c>
      <c r="I299" s="220"/>
      <c r="J299" s="221">
        <f>ROUND(I299*H299,2)</f>
        <v>0</v>
      </c>
      <c r="K299" s="217" t="s">
        <v>346</v>
      </c>
      <c r="L299" s="45"/>
      <c r="M299" s="222" t="s">
        <v>19</v>
      </c>
      <c r="N299" s="223" t="s">
        <v>43</v>
      </c>
      <c r="O299" s="85"/>
      <c r="P299" s="224">
        <f>O299*H299</f>
        <v>0</v>
      </c>
      <c r="Q299" s="224">
        <v>0</v>
      </c>
      <c r="R299" s="224">
        <f>Q299*H299</f>
        <v>0</v>
      </c>
      <c r="S299" s="224">
        <v>0</v>
      </c>
      <c r="T299" s="225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26" t="s">
        <v>231</v>
      </c>
      <c r="AT299" s="226" t="s">
        <v>342</v>
      </c>
      <c r="AU299" s="226" t="s">
        <v>81</v>
      </c>
      <c r="AY299" s="18" t="s">
        <v>338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18" t="s">
        <v>79</v>
      </c>
      <c r="BK299" s="227">
        <f>ROUND(I299*H299,2)</f>
        <v>0</v>
      </c>
      <c r="BL299" s="18" t="s">
        <v>231</v>
      </c>
      <c r="BM299" s="226" t="s">
        <v>1518</v>
      </c>
    </row>
    <row r="300" s="2" customFormat="1">
      <c r="A300" s="39"/>
      <c r="B300" s="40"/>
      <c r="C300" s="41"/>
      <c r="D300" s="228" t="s">
        <v>348</v>
      </c>
      <c r="E300" s="41"/>
      <c r="F300" s="229" t="s">
        <v>624</v>
      </c>
      <c r="G300" s="41"/>
      <c r="H300" s="41"/>
      <c r="I300" s="230"/>
      <c r="J300" s="41"/>
      <c r="K300" s="41"/>
      <c r="L300" s="45"/>
      <c r="M300" s="231"/>
      <c r="N300" s="232"/>
      <c r="O300" s="85"/>
      <c r="P300" s="85"/>
      <c r="Q300" s="85"/>
      <c r="R300" s="85"/>
      <c r="S300" s="85"/>
      <c r="T300" s="86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8" t="s">
        <v>348</v>
      </c>
      <c r="AU300" s="18" t="s">
        <v>81</v>
      </c>
    </row>
    <row r="301" s="14" customFormat="1">
      <c r="A301" s="14"/>
      <c r="B301" s="244"/>
      <c r="C301" s="245"/>
      <c r="D301" s="235" t="s">
        <v>350</v>
      </c>
      <c r="E301" s="246" t="s">
        <v>19</v>
      </c>
      <c r="F301" s="247" t="s">
        <v>1335</v>
      </c>
      <c r="G301" s="245"/>
      <c r="H301" s="248">
        <v>175.625</v>
      </c>
      <c r="I301" s="249"/>
      <c r="J301" s="245"/>
      <c r="K301" s="245"/>
      <c r="L301" s="250"/>
      <c r="M301" s="251"/>
      <c r="N301" s="252"/>
      <c r="O301" s="252"/>
      <c r="P301" s="252"/>
      <c r="Q301" s="252"/>
      <c r="R301" s="252"/>
      <c r="S301" s="252"/>
      <c r="T301" s="253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4" t="s">
        <v>350</v>
      </c>
      <c r="AU301" s="254" t="s">
        <v>81</v>
      </c>
      <c r="AV301" s="14" t="s">
        <v>81</v>
      </c>
      <c r="AW301" s="14" t="s">
        <v>33</v>
      </c>
      <c r="AX301" s="14" t="s">
        <v>79</v>
      </c>
      <c r="AY301" s="254" t="s">
        <v>338</v>
      </c>
    </row>
    <row r="302" s="2" customFormat="1" ht="44.25" customHeight="1">
      <c r="A302" s="39"/>
      <c r="B302" s="40"/>
      <c r="C302" s="215" t="s">
        <v>583</v>
      </c>
      <c r="D302" s="215" t="s">
        <v>342</v>
      </c>
      <c r="E302" s="216" t="s">
        <v>626</v>
      </c>
      <c r="F302" s="217" t="s">
        <v>627</v>
      </c>
      <c r="G302" s="218" t="s">
        <v>345</v>
      </c>
      <c r="H302" s="219">
        <v>175.625</v>
      </c>
      <c r="I302" s="220"/>
      <c r="J302" s="221">
        <f>ROUND(I302*H302,2)</f>
        <v>0</v>
      </c>
      <c r="K302" s="217" t="s">
        <v>346</v>
      </c>
      <c r="L302" s="45"/>
      <c r="M302" s="222" t="s">
        <v>19</v>
      </c>
      <c r="N302" s="223" t="s">
        <v>43</v>
      </c>
      <c r="O302" s="85"/>
      <c r="P302" s="224">
        <f>O302*H302</f>
        <v>0</v>
      </c>
      <c r="Q302" s="224">
        <v>0</v>
      </c>
      <c r="R302" s="224">
        <f>Q302*H302</f>
        <v>0</v>
      </c>
      <c r="S302" s="224">
        <v>0</v>
      </c>
      <c r="T302" s="225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26" t="s">
        <v>231</v>
      </c>
      <c r="AT302" s="226" t="s">
        <v>342</v>
      </c>
      <c r="AU302" s="226" t="s">
        <v>81</v>
      </c>
      <c r="AY302" s="18" t="s">
        <v>338</v>
      </c>
      <c r="BE302" s="227">
        <f>IF(N302="základní",J302,0)</f>
        <v>0</v>
      </c>
      <c r="BF302" s="227">
        <f>IF(N302="snížená",J302,0)</f>
        <v>0</v>
      </c>
      <c r="BG302" s="227">
        <f>IF(N302="zákl. přenesená",J302,0)</f>
        <v>0</v>
      </c>
      <c r="BH302" s="227">
        <f>IF(N302="sníž. přenesená",J302,0)</f>
        <v>0</v>
      </c>
      <c r="BI302" s="227">
        <f>IF(N302="nulová",J302,0)</f>
        <v>0</v>
      </c>
      <c r="BJ302" s="18" t="s">
        <v>79</v>
      </c>
      <c r="BK302" s="227">
        <f>ROUND(I302*H302,2)</f>
        <v>0</v>
      </c>
      <c r="BL302" s="18" t="s">
        <v>231</v>
      </c>
      <c r="BM302" s="226" t="s">
        <v>1519</v>
      </c>
    </row>
    <row r="303" s="2" customFormat="1">
      <c r="A303" s="39"/>
      <c r="B303" s="40"/>
      <c r="C303" s="41"/>
      <c r="D303" s="228" t="s">
        <v>348</v>
      </c>
      <c r="E303" s="41"/>
      <c r="F303" s="229" t="s">
        <v>629</v>
      </c>
      <c r="G303" s="41"/>
      <c r="H303" s="41"/>
      <c r="I303" s="230"/>
      <c r="J303" s="41"/>
      <c r="K303" s="41"/>
      <c r="L303" s="45"/>
      <c r="M303" s="231"/>
      <c r="N303" s="232"/>
      <c r="O303" s="85"/>
      <c r="P303" s="85"/>
      <c r="Q303" s="85"/>
      <c r="R303" s="85"/>
      <c r="S303" s="85"/>
      <c r="T303" s="86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T303" s="18" t="s">
        <v>348</v>
      </c>
      <c r="AU303" s="18" t="s">
        <v>81</v>
      </c>
    </row>
    <row r="304" s="14" customFormat="1">
      <c r="A304" s="14"/>
      <c r="B304" s="244"/>
      <c r="C304" s="245"/>
      <c r="D304" s="235" t="s">
        <v>350</v>
      </c>
      <c r="E304" s="246" t="s">
        <v>19</v>
      </c>
      <c r="F304" s="247" t="s">
        <v>1335</v>
      </c>
      <c r="G304" s="245"/>
      <c r="H304" s="248">
        <v>175.625</v>
      </c>
      <c r="I304" s="249"/>
      <c r="J304" s="245"/>
      <c r="K304" s="245"/>
      <c r="L304" s="250"/>
      <c r="M304" s="251"/>
      <c r="N304" s="252"/>
      <c r="O304" s="252"/>
      <c r="P304" s="252"/>
      <c r="Q304" s="252"/>
      <c r="R304" s="252"/>
      <c r="S304" s="252"/>
      <c r="T304" s="253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4" t="s">
        <v>350</v>
      </c>
      <c r="AU304" s="254" t="s">
        <v>81</v>
      </c>
      <c r="AV304" s="14" t="s">
        <v>81</v>
      </c>
      <c r="AW304" s="14" t="s">
        <v>33</v>
      </c>
      <c r="AX304" s="14" t="s">
        <v>79</v>
      </c>
      <c r="AY304" s="254" t="s">
        <v>338</v>
      </c>
    </row>
    <row r="305" s="2" customFormat="1" ht="24.15" customHeight="1">
      <c r="A305" s="39"/>
      <c r="B305" s="40"/>
      <c r="C305" s="215" t="s">
        <v>589</v>
      </c>
      <c r="D305" s="215" t="s">
        <v>342</v>
      </c>
      <c r="E305" s="216" t="s">
        <v>631</v>
      </c>
      <c r="F305" s="217" t="s">
        <v>632</v>
      </c>
      <c r="G305" s="218" t="s">
        <v>345</v>
      </c>
      <c r="H305" s="219">
        <v>175.625</v>
      </c>
      <c r="I305" s="220"/>
      <c r="J305" s="221">
        <f>ROUND(I305*H305,2)</f>
        <v>0</v>
      </c>
      <c r="K305" s="217" t="s">
        <v>346</v>
      </c>
      <c r="L305" s="45"/>
      <c r="M305" s="222" t="s">
        <v>19</v>
      </c>
      <c r="N305" s="223" t="s">
        <v>43</v>
      </c>
      <c r="O305" s="85"/>
      <c r="P305" s="224">
        <f>O305*H305</f>
        <v>0</v>
      </c>
      <c r="Q305" s="224">
        <v>0</v>
      </c>
      <c r="R305" s="224">
        <f>Q305*H305</f>
        <v>0</v>
      </c>
      <c r="S305" s="224">
        <v>0</v>
      </c>
      <c r="T305" s="225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26" t="s">
        <v>231</v>
      </c>
      <c r="AT305" s="226" t="s">
        <v>342</v>
      </c>
      <c r="AU305" s="226" t="s">
        <v>81</v>
      </c>
      <c r="AY305" s="18" t="s">
        <v>338</v>
      </c>
      <c r="BE305" s="227">
        <f>IF(N305="základní",J305,0)</f>
        <v>0</v>
      </c>
      <c r="BF305" s="227">
        <f>IF(N305="snížená",J305,0)</f>
        <v>0</v>
      </c>
      <c r="BG305" s="227">
        <f>IF(N305="zákl. přenesená",J305,0)</f>
        <v>0</v>
      </c>
      <c r="BH305" s="227">
        <f>IF(N305="sníž. přenesená",J305,0)</f>
        <v>0</v>
      </c>
      <c r="BI305" s="227">
        <f>IF(N305="nulová",J305,0)</f>
        <v>0</v>
      </c>
      <c r="BJ305" s="18" t="s">
        <v>79</v>
      </c>
      <c r="BK305" s="227">
        <f>ROUND(I305*H305,2)</f>
        <v>0</v>
      </c>
      <c r="BL305" s="18" t="s">
        <v>231</v>
      </c>
      <c r="BM305" s="226" t="s">
        <v>1520</v>
      </c>
    </row>
    <row r="306" s="2" customFormat="1">
      <c r="A306" s="39"/>
      <c r="B306" s="40"/>
      <c r="C306" s="41"/>
      <c r="D306" s="228" t="s">
        <v>348</v>
      </c>
      <c r="E306" s="41"/>
      <c r="F306" s="229" t="s">
        <v>634</v>
      </c>
      <c r="G306" s="41"/>
      <c r="H306" s="41"/>
      <c r="I306" s="230"/>
      <c r="J306" s="41"/>
      <c r="K306" s="41"/>
      <c r="L306" s="45"/>
      <c r="M306" s="231"/>
      <c r="N306" s="232"/>
      <c r="O306" s="85"/>
      <c r="P306" s="85"/>
      <c r="Q306" s="85"/>
      <c r="R306" s="85"/>
      <c r="S306" s="85"/>
      <c r="T306" s="86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T306" s="18" t="s">
        <v>348</v>
      </c>
      <c r="AU306" s="18" t="s">
        <v>81</v>
      </c>
    </row>
    <row r="307" s="14" customFormat="1">
      <c r="A307" s="14"/>
      <c r="B307" s="244"/>
      <c r="C307" s="245"/>
      <c r="D307" s="235" t="s">
        <v>350</v>
      </c>
      <c r="E307" s="246" t="s">
        <v>19</v>
      </c>
      <c r="F307" s="247" t="s">
        <v>1335</v>
      </c>
      <c r="G307" s="245"/>
      <c r="H307" s="248">
        <v>175.625</v>
      </c>
      <c r="I307" s="249"/>
      <c r="J307" s="245"/>
      <c r="K307" s="245"/>
      <c r="L307" s="250"/>
      <c r="M307" s="251"/>
      <c r="N307" s="252"/>
      <c r="O307" s="252"/>
      <c r="P307" s="252"/>
      <c r="Q307" s="252"/>
      <c r="R307" s="252"/>
      <c r="S307" s="252"/>
      <c r="T307" s="253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4" t="s">
        <v>350</v>
      </c>
      <c r="AU307" s="254" t="s">
        <v>81</v>
      </c>
      <c r="AV307" s="14" t="s">
        <v>81</v>
      </c>
      <c r="AW307" s="14" t="s">
        <v>33</v>
      </c>
      <c r="AX307" s="14" t="s">
        <v>79</v>
      </c>
      <c r="AY307" s="254" t="s">
        <v>338</v>
      </c>
    </row>
    <row r="308" s="2" customFormat="1" ht="49.05" customHeight="1">
      <c r="A308" s="39"/>
      <c r="B308" s="40"/>
      <c r="C308" s="215" t="s">
        <v>301</v>
      </c>
      <c r="D308" s="215" t="s">
        <v>342</v>
      </c>
      <c r="E308" s="216" t="s">
        <v>636</v>
      </c>
      <c r="F308" s="217" t="s">
        <v>637</v>
      </c>
      <c r="G308" s="218" t="s">
        <v>345</v>
      </c>
      <c r="H308" s="219">
        <v>175.625</v>
      </c>
      <c r="I308" s="220"/>
      <c r="J308" s="221">
        <f>ROUND(I308*H308,2)</f>
        <v>0</v>
      </c>
      <c r="K308" s="217" t="s">
        <v>346</v>
      </c>
      <c r="L308" s="45"/>
      <c r="M308" s="222" t="s">
        <v>19</v>
      </c>
      <c r="N308" s="223" t="s">
        <v>43</v>
      </c>
      <c r="O308" s="85"/>
      <c r="P308" s="224">
        <f>O308*H308</f>
        <v>0</v>
      </c>
      <c r="Q308" s="224">
        <v>0</v>
      </c>
      <c r="R308" s="224">
        <f>Q308*H308</f>
        <v>0</v>
      </c>
      <c r="S308" s="224">
        <v>0</v>
      </c>
      <c r="T308" s="225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26" t="s">
        <v>231</v>
      </c>
      <c r="AT308" s="226" t="s">
        <v>342</v>
      </c>
      <c r="AU308" s="226" t="s">
        <v>81</v>
      </c>
      <c r="AY308" s="18" t="s">
        <v>338</v>
      </c>
      <c r="BE308" s="227">
        <f>IF(N308="základní",J308,0)</f>
        <v>0</v>
      </c>
      <c r="BF308" s="227">
        <f>IF(N308="snížená",J308,0)</f>
        <v>0</v>
      </c>
      <c r="BG308" s="227">
        <f>IF(N308="zákl. přenesená",J308,0)</f>
        <v>0</v>
      </c>
      <c r="BH308" s="227">
        <f>IF(N308="sníž. přenesená",J308,0)</f>
        <v>0</v>
      </c>
      <c r="BI308" s="227">
        <f>IF(N308="nulová",J308,0)</f>
        <v>0</v>
      </c>
      <c r="BJ308" s="18" t="s">
        <v>79</v>
      </c>
      <c r="BK308" s="227">
        <f>ROUND(I308*H308,2)</f>
        <v>0</v>
      </c>
      <c r="BL308" s="18" t="s">
        <v>231</v>
      </c>
      <c r="BM308" s="226" t="s">
        <v>1521</v>
      </c>
    </row>
    <row r="309" s="2" customFormat="1">
      <c r="A309" s="39"/>
      <c r="B309" s="40"/>
      <c r="C309" s="41"/>
      <c r="D309" s="228" t="s">
        <v>348</v>
      </c>
      <c r="E309" s="41"/>
      <c r="F309" s="229" t="s">
        <v>639</v>
      </c>
      <c r="G309" s="41"/>
      <c r="H309" s="41"/>
      <c r="I309" s="230"/>
      <c r="J309" s="41"/>
      <c r="K309" s="41"/>
      <c r="L309" s="45"/>
      <c r="M309" s="231"/>
      <c r="N309" s="232"/>
      <c r="O309" s="85"/>
      <c r="P309" s="85"/>
      <c r="Q309" s="85"/>
      <c r="R309" s="85"/>
      <c r="S309" s="85"/>
      <c r="T309" s="86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T309" s="18" t="s">
        <v>348</v>
      </c>
      <c r="AU309" s="18" t="s">
        <v>81</v>
      </c>
    </row>
    <row r="310" s="14" customFormat="1">
      <c r="A310" s="14"/>
      <c r="B310" s="244"/>
      <c r="C310" s="245"/>
      <c r="D310" s="235" t="s">
        <v>350</v>
      </c>
      <c r="E310" s="246" t="s">
        <v>19</v>
      </c>
      <c r="F310" s="247" t="s">
        <v>1335</v>
      </c>
      <c r="G310" s="245"/>
      <c r="H310" s="248">
        <v>175.625</v>
      </c>
      <c r="I310" s="249"/>
      <c r="J310" s="245"/>
      <c r="K310" s="245"/>
      <c r="L310" s="250"/>
      <c r="M310" s="251"/>
      <c r="N310" s="252"/>
      <c r="O310" s="252"/>
      <c r="P310" s="252"/>
      <c r="Q310" s="252"/>
      <c r="R310" s="252"/>
      <c r="S310" s="252"/>
      <c r="T310" s="253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4" t="s">
        <v>350</v>
      </c>
      <c r="AU310" s="254" t="s">
        <v>81</v>
      </c>
      <c r="AV310" s="14" t="s">
        <v>81</v>
      </c>
      <c r="AW310" s="14" t="s">
        <v>33</v>
      </c>
      <c r="AX310" s="14" t="s">
        <v>79</v>
      </c>
      <c r="AY310" s="254" t="s">
        <v>338</v>
      </c>
    </row>
    <row r="311" s="12" customFormat="1" ht="22.8" customHeight="1">
      <c r="A311" s="12"/>
      <c r="B311" s="199"/>
      <c r="C311" s="200"/>
      <c r="D311" s="201" t="s">
        <v>71</v>
      </c>
      <c r="E311" s="213" t="s">
        <v>405</v>
      </c>
      <c r="F311" s="213" t="s">
        <v>640</v>
      </c>
      <c r="G311" s="200"/>
      <c r="H311" s="200"/>
      <c r="I311" s="203"/>
      <c r="J311" s="214">
        <f>BK311</f>
        <v>0</v>
      </c>
      <c r="K311" s="200"/>
      <c r="L311" s="205"/>
      <c r="M311" s="206"/>
      <c r="N311" s="207"/>
      <c r="O311" s="207"/>
      <c r="P311" s="208">
        <f>P312+P323</f>
        <v>0</v>
      </c>
      <c r="Q311" s="207"/>
      <c r="R311" s="208">
        <f>R312+R323</f>
        <v>23.112575559999996</v>
      </c>
      <c r="S311" s="207"/>
      <c r="T311" s="209">
        <f>T312+T323</f>
        <v>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R311" s="210" t="s">
        <v>79</v>
      </c>
      <c r="AT311" s="211" t="s">
        <v>71</v>
      </c>
      <c r="AU311" s="211" t="s">
        <v>79</v>
      </c>
      <c r="AY311" s="210" t="s">
        <v>338</v>
      </c>
      <c r="BK311" s="212">
        <f>BK312+BK323</f>
        <v>0</v>
      </c>
    </row>
    <row r="312" s="12" customFormat="1" ht="20.88" customHeight="1">
      <c r="A312" s="12"/>
      <c r="B312" s="199"/>
      <c r="C312" s="200"/>
      <c r="D312" s="201" t="s">
        <v>71</v>
      </c>
      <c r="E312" s="213" t="s">
        <v>833</v>
      </c>
      <c r="F312" s="213" t="s">
        <v>1017</v>
      </c>
      <c r="G312" s="200"/>
      <c r="H312" s="200"/>
      <c r="I312" s="203"/>
      <c r="J312" s="214">
        <f>BK312</f>
        <v>0</v>
      </c>
      <c r="K312" s="200"/>
      <c r="L312" s="205"/>
      <c r="M312" s="206"/>
      <c r="N312" s="207"/>
      <c r="O312" s="207"/>
      <c r="P312" s="208">
        <f>SUM(P313:P322)</f>
        <v>0</v>
      </c>
      <c r="Q312" s="207"/>
      <c r="R312" s="208">
        <f>SUM(R313:R322)</f>
        <v>0.36958767999999997</v>
      </c>
      <c r="S312" s="207"/>
      <c r="T312" s="209">
        <f>SUM(T313:T322)</f>
        <v>0</v>
      </c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R312" s="210" t="s">
        <v>79</v>
      </c>
      <c r="AT312" s="211" t="s">
        <v>71</v>
      </c>
      <c r="AU312" s="211" t="s">
        <v>81</v>
      </c>
      <c r="AY312" s="210" t="s">
        <v>338</v>
      </c>
      <c r="BK312" s="212">
        <f>SUM(BK313:BK322)</f>
        <v>0</v>
      </c>
    </row>
    <row r="313" s="2" customFormat="1" ht="33" customHeight="1">
      <c r="A313" s="39"/>
      <c r="B313" s="40"/>
      <c r="C313" s="215" t="s">
        <v>596</v>
      </c>
      <c r="D313" s="215" t="s">
        <v>342</v>
      </c>
      <c r="E313" s="216" t="s">
        <v>1018</v>
      </c>
      <c r="F313" s="217" t="s">
        <v>1019</v>
      </c>
      <c r="G313" s="218" t="s">
        <v>572</v>
      </c>
      <c r="H313" s="219">
        <v>70.531999999999996</v>
      </c>
      <c r="I313" s="220"/>
      <c r="J313" s="221">
        <f>ROUND(I313*H313,2)</f>
        <v>0</v>
      </c>
      <c r="K313" s="217" t="s">
        <v>346</v>
      </c>
      <c r="L313" s="45"/>
      <c r="M313" s="222" t="s">
        <v>19</v>
      </c>
      <c r="N313" s="223" t="s">
        <v>43</v>
      </c>
      <c r="O313" s="85"/>
      <c r="P313" s="224">
        <f>O313*H313</f>
        <v>0</v>
      </c>
      <c r="Q313" s="224">
        <v>2.0000000000000002E-05</v>
      </c>
      <c r="R313" s="224">
        <f>Q313*H313</f>
        <v>0.0014106400000000001</v>
      </c>
      <c r="S313" s="224">
        <v>0</v>
      </c>
      <c r="T313" s="225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26" t="s">
        <v>231</v>
      </c>
      <c r="AT313" s="226" t="s">
        <v>342</v>
      </c>
      <c r="AU313" s="226" t="s">
        <v>241</v>
      </c>
      <c r="AY313" s="18" t="s">
        <v>338</v>
      </c>
      <c r="BE313" s="227">
        <f>IF(N313="základní",J313,0)</f>
        <v>0</v>
      </c>
      <c r="BF313" s="227">
        <f>IF(N313="snížená",J313,0)</f>
        <v>0</v>
      </c>
      <c r="BG313" s="227">
        <f>IF(N313="zákl. přenesená",J313,0)</f>
        <v>0</v>
      </c>
      <c r="BH313" s="227">
        <f>IF(N313="sníž. přenesená",J313,0)</f>
        <v>0</v>
      </c>
      <c r="BI313" s="227">
        <f>IF(N313="nulová",J313,0)</f>
        <v>0</v>
      </c>
      <c r="BJ313" s="18" t="s">
        <v>79</v>
      </c>
      <c r="BK313" s="227">
        <f>ROUND(I313*H313,2)</f>
        <v>0</v>
      </c>
      <c r="BL313" s="18" t="s">
        <v>231</v>
      </c>
      <c r="BM313" s="226" t="s">
        <v>1522</v>
      </c>
    </row>
    <row r="314" s="2" customFormat="1">
      <c r="A314" s="39"/>
      <c r="B314" s="40"/>
      <c r="C314" s="41"/>
      <c r="D314" s="228" t="s">
        <v>348</v>
      </c>
      <c r="E314" s="41"/>
      <c r="F314" s="229" t="s">
        <v>1021</v>
      </c>
      <c r="G314" s="41"/>
      <c r="H314" s="41"/>
      <c r="I314" s="230"/>
      <c r="J314" s="41"/>
      <c r="K314" s="41"/>
      <c r="L314" s="45"/>
      <c r="M314" s="231"/>
      <c r="N314" s="232"/>
      <c r="O314" s="85"/>
      <c r="P314" s="85"/>
      <c r="Q314" s="85"/>
      <c r="R314" s="85"/>
      <c r="S314" s="85"/>
      <c r="T314" s="86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T314" s="18" t="s">
        <v>348</v>
      </c>
      <c r="AU314" s="18" t="s">
        <v>241</v>
      </c>
    </row>
    <row r="315" s="14" customFormat="1">
      <c r="A315" s="14"/>
      <c r="B315" s="244"/>
      <c r="C315" s="245"/>
      <c r="D315" s="235" t="s">
        <v>350</v>
      </c>
      <c r="E315" s="246" t="s">
        <v>19</v>
      </c>
      <c r="F315" s="247" t="s">
        <v>952</v>
      </c>
      <c r="G315" s="245"/>
      <c r="H315" s="248">
        <v>70.531999999999996</v>
      </c>
      <c r="I315" s="249"/>
      <c r="J315" s="245"/>
      <c r="K315" s="245"/>
      <c r="L315" s="250"/>
      <c r="M315" s="251"/>
      <c r="N315" s="252"/>
      <c r="O315" s="252"/>
      <c r="P315" s="252"/>
      <c r="Q315" s="252"/>
      <c r="R315" s="252"/>
      <c r="S315" s="252"/>
      <c r="T315" s="253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4" t="s">
        <v>350</v>
      </c>
      <c r="AU315" s="254" t="s">
        <v>241</v>
      </c>
      <c r="AV315" s="14" t="s">
        <v>81</v>
      </c>
      <c r="AW315" s="14" t="s">
        <v>33</v>
      </c>
      <c r="AX315" s="14" t="s">
        <v>79</v>
      </c>
      <c r="AY315" s="254" t="s">
        <v>338</v>
      </c>
    </row>
    <row r="316" s="2" customFormat="1" ht="24.15" customHeight="1">
      <c r="A316" s="39"/>
      <c r="B316" s="40"/>
      <c r="C316" s="267" t="s">
        <v>600</v>
      </c>
      <c r="D316" s="267" t="s">
        <v>486</v>
      </c>
      <c r="E316" s="268" t="s">
        <v>1022</v>
      </c>
      <c r="F316" s="269" t="s">
        <v>1023</v>
      </c>
      <c r="G316" s="270" t="s">
        <v>572</v>
      </c>
      <c r="H316" s="271">
        <v>70.531999999999996</v>
      </c>
      <c r="I316" s="272"/>
      <c r="J316" s="273">
        <f>ROUND(I316*H316,2)</f>
        <v>0</v>
      </c>
      <c r="K316" s="269" t="s">
        <v>346</v>
      </c>
      <c r="L316" s="274"/>
      <c r="M316" s="275" t="s">
        <v>19</v>
      </c>
      <c r="N316" s="276" t="s">
        <v>43</v>
      </c>
      <c r="O316" s="85"/>
      <c r="P316" s="224">
        <f>O316*H316</f>
        <v>0</v>
      </c>
      <c r="Q316" s="224">
        <v>0.0052199999999999998</v>
      </c>
      <c r="R316" s="224">
        <f>Q316*H316</f>
        <v>0.36817703999999996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405</v>
      </c>
      <c r="AT316" s="226" t="s">
        <v>486</v>
      </c>
      <c r="AU316" s="226" t="s">
        <v>241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1523</v>
      </c>
    </row>
    <row r="317" s="2" customFormat="1">
      <c r="A317" s="39"/>
      <c r="B317" s="40"/>
      <c r="C317" s="41"/>
      <c r="D317" s="235" t="s">
        <v>401</v>
      </c>
      <c r="E317" s="41"/>
      <c r="F317" s="266" t="s">
        <v>663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401</v>
      </c>
      <c r="AU317" s="18" t="s">
        <v>241</v>
      </c>
    </row>
    <row r="318" s="14" customFormat="1">
      <c r="A318" s="14"/>
      <c r="B318" s="244"/>
      <c r="C318" s="245"/>
      <c r="D318" s="235" t="s">
        <v>350</v>
      </c>
      <c r="E318" s="246" t="s">
        <v>954</v>
      </c>
      <c r="F318" s="247" t="s">
        <v>1025</v>
      </c>
      <c r="G318" s="245"/>
      <c r="H318" s="248">
        <v>0.25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241</v>
      </c>
      <c r="AV318" s="14" t="s">
        <v>81</v>
      </c>
      <c r="AW318" s="14" t="s">
        <v>33</v>
      </c>
      <c r="AX318" s="14" t="s">
        <v>72</v>
      </c>
      <c r="AY318" s="254" t="s">
        <v>338</v>
      </c>
    </row>
    <row r="319" s="15" customFormat="1">
      <c r="A319" s="15"/>
      <c r="B319" s="255"/>
      <c r="C319" s="256"/>
      <c r="D319" s="235" t="s">
        <v>350</v>
      </c>
      <c r="E319" s="257" t="s">
        <v>19</v>
      </c>
      <c r="F319" s="258" t="s">
        <v>353</v>
      </c>
      <c r="G319" s="256"/>
      <c r="H319" s="259">
        <v>0.25</v>
      </c>
      <c r="I319" s="260"/>
      <c r="J319" s="256"/>
      <c r="K319" s="256"/>
      <c r="L319" s="261"/>
      <c r="M319" s="262"/>
      <c r="N319" s="263"/>
      <c r="O319" s="263"/>
      <c r="P319" s="263"/>
      <c r="Q319" s="263"/>
      <c r="R319" s="263"/>
      <c r="S319" s="263"/>
      <c r="T319" s="264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T319" s="265" t="s">
        <v>350</v>
      </c>
      <c r="AU319" s="265" t="s">
        <v>241</v>
      </c>
      <c r="AV319" s="15" t="s">
        <v>231</v>
      </c>
      <c r="AW319" s="15" t="s">
        <v>33</v>
      </c>
      <c r="AX319" s="15" t="s">
        <v>72</v>
      </c>
      <c r="AY319" s="265" t="s">
        <v>338</v>
      </c>
    </row>
    <row r="320" s="13" customFormat="1">
      <c r="A320" s="13"/>
      <c r="B320" s="233"/>
      <c r="C320" s="234"/>
      <c r="D320" s="235" t="s">
        <v>350</v>
      </c>
      <c r="E320" s="236" t="s">
        <v>19</v>
      </c>
      <c r="F320" s="237" t="s">
        <v>1026</v>
      </c>
      <c r="G320" s="234"/>
      <c r="H320" s="236" t="s">
        <v>19</v>
      </c>
      <c r="I320" s="238"/>
      <c r="J320" s="234"/>
      <c r="K320" s="234"/>
      <c r="L320" s="239"/>
      <c r="M320" s="240"/>
      <c r="N320" s="241"/>
      <c r="O320" s="241"/>
      <c r="P320" s="241"/>
      <c r="Q320" s="241"/>
      <c r="R320" s="241"/>
      <c r="S320" s="241"/>
      <c r="T320" s="242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3" t="s">
        <v>350</v>
      </c>
      <c r="AU320" s="243" t="s">
        <v>241</v>
      </c>
      <c r="AV320" s="13" t="s">
        <v>79</v>
      </c>
      <c r="AW320" s="13" t="s">
        <v>33</v>
      </c>
      <c r="AX320" s="13" t="s">
        <v>72</v>
      </c>
      <c r="AY320" s="243" t="s">
        <v>338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1459</v>
      </c>
      <c r="G321" s="245"/>
      <c r="H321" s="248">
        <v>70.531999999999996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241</v>
      </c>
      <c r="AV321" s="14" t="s">
        <v>81</v>
      </c>
      <c r="AW321" s="14" t="s">
        <v>33</v>
      </c>
      <c r="AX321" s="14" t="s">
        <v>72</v>
      </c>
      <c r="AY321" s="254" t="s">
        <v>338</v>
      </c>
    </row>
    <row r="322" s="15" customFormat="1">
      <c r="A322" s="15"/>
      <c r="B322" s="255"/>
      <c r="C322" s="256"/>
      <c r="D322" s="235" t="s">
        <v>350</v>
      </c>
      <c r="E322" s="257" t="s">
        <v>952</v>
      </c>
      <c r="F322" s="258" t="s">
        <v>363</v>
      </c>
      <c r="G322" s="256"/>
      <c r="H322" s="259">
        <v>70.531999999999996</v>
      </c>
      <c r="I322" s="260"/>
      <c r="J322" s="256"/>
      <c r="K322" s="256"/>
      <c r="L322" s="261"/>
      <c r="M322" s="262"/>
      <c r="N322" s="263"/>
      <c r="O322" s="263"/>
      <c r="P322" s="263"/>
      <c r="Q322" s="263"/>
      <c r="R322" s="263"/>
      <c r="S322" s="263"/>
      <c r="T322" s="264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T322" s="265" t="s">
        <v>350</v>
      </c>
      <c r="AU322" s="265" t="s">
        <v>241</v>
      </c>
      <c r="AV322" s="15" t="s">
        <v>231</v>
      </c>
      <c r="AW322" s="15" t="s">
        <v>33</v>
      </c>
      <c r="AX322" s="15" t="s">
        <v>79</v>
      </c>
      <c r="AY322" s="265" t="s">
        <v>338</v>
      </c>
    </row>
    <row r="323" s="12" customFormat="1" ht="20.88" customHeight="1">
      <c r="A323" s="12"/>
      <c r="B323" s="199"/>
      <c r="C323" s="200"/>
      <c r="D323" s="201" t="s">
        <v>71</v>
      </c>
      <c r="E323" s="213" t="s">
        <v>695</v>
      </c>
      <c r="F323" s="213" t="s">
        <v>696</v>
      </c>
      <c r="G323" s="200"/>
      <c r="H323" s="200"/>
      <c r="I323" s="203"/>
      <c r="J323" s="214">
        <f>BK323</f>
        <v>0</v>
      </c>
      <c r="K323" s="200"/>
      <c r="L323" s="205"/>
      <c r="M323" s="206"/>
      <c r="N323" s="207"/>
      <c r="O323" s="207"/>
      <c r="P323" s="208">
        <f>SUM(P324:P419)</f>
        <v>0</v>
      </c>
      <c r="Q323" s="207"/>
      <c r="R323" s="208">
        <f>SUM(R324:R419)</f>
        <v>22.742987879999998</v>
      </c>
      <c r="S323" s="207"/>
      <c r="T323" s="209">
        <f>SUM(T324:T419)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10" t="s">
        <v>79</v>
      </c>
      <c r="AT323" s="211" t="s">
        <v>71</v>
      </c>
      <c r="AU323" s="211" t="s">
        <v>81</v>
      </c>
      <c r="AY323" s="210" t="s">
        <v>338</v>
      </c>
      <c r="BK323" s="212">
        <f>SUM(BK324:BK419)</f>
        <v>0</v>
      </c>
    </row>
    <row r="324" s="2" customFormat="1" ht="24.15" customHeight="1">
      <c r="A324" s="39"/>
      <c r="B324" s="40"/>
      <c r="C324" s="215" t="s">
        <v>605</v>
      </c>
      <c r="D324" s="215" t="s">
        <v>342</v>
      </c>
      <c r="E324" s="216" t="s">
        <v>698</v>
      </c>
      <c r="F324" s="217" t="s">
        <v>699</v>
      </c>
      <c r="G324" s="218" t="s">
        <v>572</v>
      </c>
      <c r="H324" s="219">
        <v>70.531999999999996</v>
      </c>
      <c r="I324" s="220"/>
      <c r="J324" s="221">
        <f>ROUND(I324*H324,2)</f>
        <v>0</v>
      </c>
      <c r="K324" s="217" t="s">
        <v>346</v>
      </c>
      <c r="L324" s="45"/>
      <c r="M324" s="222" t="s">
        <v>19</v>
      </c>
      <c r="N324" s="223" t="s">
        <v>43</v>
      </c>
      <c r="O324" s="85"/>
      <c r="P324" s="224">
        <f>O324*H324</f>
        <v>0</v>
      </c>
      <c r="Q324" s="224">
        <v>0</v>
      </c>
      <c r="R324" s="224">
        <f>Q324*H324</f>
        <v>0</v>
      </c>
      <c r="S324" s="224">
        <v>0</v>
      </c>
      <c r="T324" s="225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26" t="s">
        <v>231</v>
      </c>
      <c r="AT324" s="226" t="s">
        <v>342</v>
      </c>
      <c r="AU324" s="226" t="s">
        <v>241</v>
      </c>
      <c r="AY324" s="18" t="s">
        <v>338</v>
      </c>
      <c r="BE324" s="227">
        <f>IF(N324="základní",J324,0)</f>
        <v>0</v>
      </c>
      <c r="BF324" s="227">
        <f>IF(N324="snížená",J324,0)</f>
        <v>0</v>
      </c>
      <c r="BG324" s="227">
        <f>IF(N324="zákl. přenesená",J324,0)</f>
        <v>0</v>
      </c>
      <c r="BH324" s="227">
        <f>IF(N324="sníž. přenesená",J324,0)</f>
        <v>0</v>
      </c>
      <c r="BI324" s="227">
        <f>IF(N324="nulová",J324,0)</f>
        <v>0</v>
      </c>
      <c r="BJ324" s="18" t="s">
        <v>79</v>
      </c>
      <c r="BK324" s="227">
        <f>ROUND(I324*H324,2)</f>
        <v>0</v>
      </c>
      <c r="BL324" s="18" t="s">
        <v>231</v>
      </c>
      <c r="BM324" s="226" t="s">
        <v>1524</v>
      </c>
    </row>
    <row r="325" s="2" customFormat="1">
      <c r="A325" s="39"/>
      <c r="B325" s="40"/>
      <c r="C325" s="41"/>
      <c r="D325" s="228" t="s">
        <v>348</v>
      </c>
      <c r="E325" s="41"/>
      <c r="F325" s="229" t="s">
        <v>701</v>
      </c>
      <c r="G325" s="41"/>
      <c r="H325" s="41"/>
      <c r="I325" s="230"/>
      <c r="J325" s="41"/>
      <c r="K325" s="41"/>
      <c r="L325" s="45"/>
      <c r="M325" s="231"/>
      <c r="N325" s="232"/>
      <c r="O325" s="85"/>
      <c r="P325" s="85"/>
      <c r="Q325" s="85"/>
      <c r="R325" s="85"/>
      <c r="S325" s="85"/>
      <c r="T325" s="86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348</v>
      </c>
      <c r="AU325" s="18" t="s">
        <v>241</v>
      </c>
    </row>
    <row r="326" s="14" customFormat="1">
      <c r="A326" s="14"/>
      <c r="B326" s="244"/>
      <c r="C326" s="245"/>
      <c r="D326" s="235" t="s">
        <v>350</v>
      </c>
      <c r="E326" s="246" t="s">
        <v>19</v>
      </c>
      <c r="F326" s="247" t="s">
        <v>294</v>
      </c>
      <c r="G326" s="245"/>
      <c r="H326" s="248">
        <v>70.531999999999996</v>
      </c>
      <c r="I326" s="249"/>
      <c r="J326" s="245"/>
      <c r="K326" s="245"/>
      <c r="L326" s="250"/>
      <c r="M326" s="251"/>
      <c r="N326" s="252"/>
      <c r="O326" s="252"/>
      <c r="P326" s="252"/>
      <c r="Q326" s="252"/>
      <c r="R326" s="252"/>
      <c r="S326" s="252"/>
      <c r="T326" s="253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54" t="s">
        <v>350</v>
      </c>
      <c r="AU326" s="254" t="s">
        <v>241</v>
      </c>
      <c r="AV326" s="14" t="s">
        <v>81</v>
      </c>
      <c r="AW326" s="14" t="s">
        <v>33</v>
      </c>
      <c r="AX326" s="14" t="s">
        <v>79</v>
      </c>
      <c r="AY326" s="254" t="s">
        <v>338</v>
      </c>
    </row>
    <row r="327" s="2" customFormat="1" ht="24.15" customHeight="1">
      <c r="A327" s="39"/>
      <c r="B327" s="40"/>
      <c r="C327" s="215" t="s">
        <v>610</v>
      </c>
      <c r="D327" s="215" t="s">
        <v>342</v>
      </c>
      <c r="E327" s="216" t="s">
        <v>703</v>
      </c>
      <c r="F327" s="217" t="s">
        <v>704</v>
      </c>
      <c r="G327" s="218" t="s">
        <v>586</v>
      </c>
      <c r="H327" s="219">
        <v>6</v>
      </c>
      <c r="I327" s="220"/>
      <c r="J327" s="221">
        <f>ROUND(I327*H327,2)</f>
        <v>0</v>
      </c>
      <c r="K327" s="217" t="s">
        <v>346</v>
      </c>
      <c r="L327" s="45"/>
      <c r="M327" s="222" t="s">
        <v>19</v>
      </c>
      <c r="N327" s="223" t="s">
        <v>43</v>
      </c>
      <c r="O327" s="85"/>
      <c r="P327" s="224">
        <f>O327*H327</f>
        <v>0</v>
      </c>
      <c r="Q327" s="224">
        <v>0.41948000000000002</v>
      </c>
      <c r="R327" s="224">
        <f>Q327*H327</f>
        <v>2.51688</v>
      </c>
      <c r="S327" s="224">
        <v>0</v>
      </c>
      <c r="T327" s="225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26" t="s">
        <v>231</v>
      </c>
      <c r="AT327" s="226" t="s">
        <v>342</v>
      </c>
      <c r="AU327" s="226" t="s">
        <v>241</v>
      </c>
      <c r="AY327" s="18" t="s">
        <v>338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18" t="s">
        <v>79</v>
      </c>
      <c r="BK327" s="227">
        <f>ROUND(I327*H327,2)</f>
        <v>0</v>
      </c>
      <c r="BL327" s="18" t="s">
        <v>231</v>
      </c>
      <c r="BM327" s="226" t="s">
        <v>1525</v>
      </c>
    </row>
    <row r="328" s="2" customFormat="1">
      <c r="A328" s="39"/>
      <c r="B328" s="40"/>
      <c r="C328" s="41"/>
      <c r="D328" s="228" t="s">
        <v>348</v>
      </c>
      <c r="E328" s="41"/>
      <c r="F328" s="229" t="s">
        <v>706</v>
      </c>
      <c r="G328" s="41"/>
      <c r="H328" s="41"/>
      <c r="I328" s="230"/>
      <c r="J328" s="41"/>
      <c r="K328" s="41"/>
      <c r="L328" s="45"/>
      <c r="M328" s="231"/>
      <c r="N328" s="232"/>
      <c r="O328" s="85"/>
      <c r="P328" s="85"/>
      <c r="Q328" s="85"/>
      <c r="R328" s="85"/>
      <c r="S328" s="85"/>
      <c r="T328" s="86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348</v>
      </c>
      <c r="AU328" s="18" t="s">
        <v>241</v>
      </c>
    </row>
    <row r="329" s="13" customFormat="1">
      <c r="A329" s="13"/>
      <c r="B329" s="233"/>
      <c r="C329" s="234"/>
      <c r="D329" s="235" t="s">
        <v>350</v>
      </c>
      <c r="E329" s="236" t="s">
        <v>1244</v>
      </c>
      <c r="F329" s="237" t="s">
        <v>1526</v>
      </c>
      <c r="G329" s="234"/>
      <c r="H329" s="236" t="s">
        <v>19</v>
      </c>
      <c r="I329" s="238"/>
      <c r="J329" s="234"/>
      <c r="K329" s="234"/>
      <c r="L329" s="239"/>
      <c r="M329" s="240"/>
      <c r="N329" s="241"/>
      <c r="O329" s="241"/>
      <c r="P329" s="241"/>
      <c r="Q329" s="241"/>
      <c r="R329" s="241"/>
      <c r="S329" s="241"/>
      <c r="T329" s="242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3" t="s">
        <v>350</v>
      </c>
      <c r="AU329" s="243" t="s">
        <v>241</v>
      </c>
      <c r="AV329" s="13" t="s">
        <v>79</v>
      </c>
      <c r="AW329" s="13" t="s">
        <v>33</v>
      </c>
      <c r="AX329" s="13" t="s">
        <v>72</v>
      </c>
      <c r="AY329" s="243" t="s">
        <v>338</v>
      </c>
    </row>
    <row r="330" s="13" customFormat="1">
      <c r="A330" s="13"/>
      <c r="B330" s="233"/>
      <c r="C330" s="234"/>
      <c r="D330" s="235" t="s">
        <v>350</v>
      </c>
      <c r="E330" s="236" t="s">
        <v>1178</v>
      </c>
      <c r="F330" s="237" t="s">
        <v>1527</v>
      </c>
      <c r="G330" s="234"/>
      <c r="H330" s="236" t="s">
        <v>19</v>
      </c>
      <c r="I330" s="238"/>
      <c r="J330" s="234"/>
      <c r="K330" s="234"/>
      <c r="L330" s="239"/>
      <c r="M330" s="240"/>
      <c r="N330" s="241"/>
      <c r="O330" s="241"/>
      <c r="P330" s="241"/>
      <c r="Q330" s="241"/>
      <c r="R330" s="241"/>
      <c r="S330" s="241"/>
      <c r="T330" s="242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43" t="s">
        <v>350</v>
      </c>
      <c r="AU330" s="243" t="s">
        <v>241</v>
      </c>
      <c r="AV330" s="13" t="s">
        <v>79</v>
      </c>
      <c r="AW330" s="13" t="s">
        <v>33</v>
      </c>
      <c r="AX330" s="13" t="s">
        <v>72</v>
      </c>
      <c r="AY330" s="243" t="s">
        <v>338</v>
      </c>
    </row>
    <row r="331" s="13" customFormat="1">
      <c r="A331" s="13"/>
      <c r="B331" s="233"/>
      <c r="C331" s="234"/>
      <c r="D331" s="235" t="s">
        <v>350</v>
      </c>
      <c r="E331" s="236" t="s">
        <v>1177</v>
      </c>
      <c r="F331" s="237" t="s">
        <v>1528</v>
      </c>
      <c r="G331" s="234"/>
      <c r="H331" s="236" t="s">
        <v>19</v>
      </c>
      <c r="I331" s="238"/>
      <c r="J331" s="234"/>
      <c r="K331" s="234"/>
      <c r="L331" s="239"/>
      <c r="M331" s="240"/>
      <c r="N331" s="241"/>
      <c r="O331" s="241"/>
      <c r="P331" s="241"/>
      <c r="Q331" s="241"/>
      <c r="R331" s="241"/>
      <c r="S331" s="241"/>
      <c r="T331" s="242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43" t="s">
        <v>350</v>
      </c>
      <c r="AU331" s="243" t="s">
        <v>241</v>
      </c>
      <c r="AV331" s="13" t="s">
        <v>79</v>
      </c>
      <c r="AW331" s="13" t="s">
        <v>33</v>
      </c>
      <c r="AX331" s="13" t="s">
        <v>72</v>
      </c>
      <c r="AY331" s="243" t="s">
        <v>338</v>
      </c>
    </row>
    <row r="332" s="14" customFormat="1">
      <c r="A332" s="14"/>
      <c r="B332" s="244"/>
      <c r="C332" s="245"/>
      <c r="D332" s="235" t="s">
        <v>350</v>
      </c>
      <c r="E332" s="246" t="s">
        <v>233</v>
      </c>
      <c r="F332" s="247" t="s">
        <v>1529</v>
      </c>
      <c r="G332" s="245"/>
      <c r="H332" s="248">
        <v>2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241</v>
      </c>
      <c r="AV332" s="14" t="s">
        <v>81</v>
      </c>
      <c r="AW332" s="14" t="s">
        <v>33</v>
      </c>
      <c r="AX332" s="14" t="s">
        <v>72</v>
      </c>
      <c r="AY332" s="254" t="s">
        <v>338</v>
      </c>
    </row>
    <row r="333" s="14" customFormat="1">
      <c r="A333" s="14"/>
      <c r="B333" s="244"/>
      <c r="C333" s="245"/>
      <c r="D333" s="235" t="s">
        <v>350</v>
      </c>
      <c r="E333" s="246" t="s">
        <v>235</v>
      </c>
      <c r="F333" s="247" t="s">
        <v>1530</v>
      </c>
      <c r="G333" s="245"/>
      <c r="H333" s="248">
        <v>4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350</v>
      </c>
      <c r="AU333" s="254" t="s">
        <v>241</v>
      </c>
      <c r="AV333" s="14" t="s">
        <v>81</v>
      </c>
      <c r="AW333" s="14" t="s">
        <v>33</v>
      </c>
      <c r="AX333" s="14" t="s">
        <v>72</v>
      </c>
      <c r="AY333" s="254" t="s">
        <v>338</v>
      </c>
    </row>
    <row r="334" s="13" customFormat="1">
      <c r="A334" s="13"/>
      <c r="B334" s="233"/>
      <c r="C334" s="234"/>
      <c r="D334" s="235" t="s">
        <v>350</v>
      </c>
      <c r="E334" s="236" t="s">
        <v>238</v>
      </c>
      <c r="F334" s="237" t="s">
        <v>1531</v>
      </c>
      <c r="G334" s="234"/>
      <c r="H334" s="236" t="s">
        <v>19</v>
      </c>
      <c r="I334" s="238"/>
      <c r="J334" s="234"/>
      <c r="K334" s="234"/>
      <c r="L334" s="239"/>
      <c r="M334" s="240"/>
      <c r="N334" s="241"/>
      <c r="O334" s="241"/>
      <c r="P334" s="241"/>
      <c r="Q334" s="241"/>
      <c r="R334" s="241"/>
      <c r="S334" s="241"/>
      <c r="T334" s="242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43" t="s">
        <v>350</v>
      </c>
      <c r="AU334" s="243" t="s">
        <v>241</v>
      </c>
      <c r="AV334" s="13" t="s">
        <v>79</v>
      </c>
      <c r="AW334" s="13" t="s">
        <v>33</v>
      </c>
      <c r="AX334" s="13" t="s">
        <v>72</v>
      </c>
      <c r="AY334" s="243" t="s">
        <v>338</v>
      </c>
    </row>
    <row r="335" s="13" customFormat="1">
      <c r="A335" s="13"/>
      <c r="B335" s="233"/>
      <c r="C335" s="234"/>
      <c r="D335" s="235" t="s">
        <v>350</v>
      </c>
      <c r="E335" s="236" t="s">
        <v>240</v>
      </c>
      <c r="F335" s="237" t="s">
        <v>1532</v>
      </c>
      <c r="G335" s="234"/>
      <c r="H335" s="236" t="s">
        <v>19</v>
      </c>
      <c r="I335" s="238"/>
      <c r="J335" s="234"/>
      <c r="K335" s="234"/>
      <c r="L335" s="239"/>
      <c r="M335" s="240"/>
      <c r="N335" s="241"/>
      <c r="O335" s="241"/>
      <c r="P335" s="241"/>
      <c r="Q335" s="241"/>
      <c r="R335" s="241"/>
      <c r="S335" s="241"/>
      <c r="T335" s="242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3" t="s">
        <v>350</v>
      </c>
      <c r="AU335" s="243" t="s">
        <v>241</v>
      </c>
      <c r="AV335" s="13" t="s">
        <v>79</v>
      </c>
      <c r="AW335" s="13" t="s">
        <v>33</v>
      </c>
      <c r="AX335" s="13" t="s">
        <v>72</v>
      </c>
      <c r="AY335" s="243" t="s">
        <v>338</v>
      </c>
    </row>
    <row r="336" s="13" customFormat="1">
      <c r="A336" s="13"/>
      <c r="B336" s="233"/>
      <c r="C336" s="234"/>
      <c r="D336" s="235" t="s">
        <v>350</v>
      </c>
      <c r="E336" s="236" t="s">
        <v>230</v>
      </c>
      <c r="F336" s="237" t="s">
        <v>1533</v>
      </c>
      <c r="G336" s="234"/>
      <c r="H336" s="236" t="s">
        <v>19</v>
      </c>
      <c r="I336" s="238"/>
      <c r="J336" s="234"/>
      <c r="K336" s="234"/>
      <c r="L336" s="239"/>
      <c r="M336" s="240"/>
      <c r="N336" s="241"/>
      <c r="O336" s="241"/>
      <c r="P336" s="241"/>
      <c r="Q336" s="241"/>
      <c r="R336" s="241"/>
      <c r="S336" s="241"/>
      <c r="T336" s="24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43" t="s">
        <v>350</v>
      </c>
      <c r="AU336" s="243" t="s">
        <v>241</v>
      </c>
      <c r="AV336" s="13" t="s">
        <v>79</v>
      </c>
      <c r="AW336" s="13" t="s">
        <v>33</v>
      </c>
      <c r="AX336" s="13" t="s">
        <v>72</v>
      </c>
      <c r="AY336" s="243" t="s">
        <v>338</v>
      </c>
    </row>
    <row r="337" s="13" customFormat="1">
      <c r="A337" s="13"/>
      <c r="B337" s="233"/>
      <c r="C337" s="234"/>
      <c r="D337" s="235" t="s">
        <v>350</v>
      </c>
      <c r="E337" s="236" t="s">
        <v>242</v>
      </c>
      <c r="F337" s="237" t="s">
        <v>1534</v>
      </c>
      <c r="G337" s="234"/>
      <c r="H337" s="236" t="s">
        <v>19</v>
      </c>
      <c r="I337" s="238"/>
      <c r="J337" s="234"/>
      <c r="K337" s="234"/>
      <c r="L337" s="239"/>
      <c r="M337" s="240"/>
      <c r="N337" s="241"/>
      <c r="O337" s="241"/>
      <c r="P337" s="241"/>
      <c r="Q337" s="241"/>
      <c r="R337" s="241"/>
      <c r="S337" s="241"/>
      <c r="T337" s="242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3" t="s">
        <v>350</v>
      </c>
      <c r="AU337" s="243" t="s">
        <v>241</v>
      </c>
      <c r="AV337" s="13" t="s">
        <v>79</v>
      </c>
      <c r="AW337" s="13" t="s">
        <v>33</v>
      </c>
      <c r="AX337" s="13" t="s">
        <v>72</v>
      </c>
      <c r="AY337" s="243" t="s">
        <v>338</v>
      </c>
    </row>
    <row r="338" s="13" customFormat="1">
      <c r="A338" s="13"/>
      <c r="B338" s="233"/>
      <c r="C338" s="234"/>
      <c r="D338" s="235" t="s">
        <v>350</v>
      </c>
      <c r="E338" s="236" t="s">
        <v>243</v>
      </c>
      <c r="F338" s="237" t="s">
        <v>1535</v>
      </c>
      <c r="G338" s="234"/>
      <c r="H338" s="236" t="s">
        <v>19</v>
      </c>
      <c r="I338" s="238"/>
      <c r="J338" s="234"/>
      <c r="K338" s="234"/>
      <c r="L338" s="239"/>
      <c r="M338" s="240"/>
      <c r="N338" s="241"/>
      <c r="O338" s="241"/>
      <c r="P338" s="241"/>
      <c r="Q338" s="241"/>
      <c r="R338" s="241"/>
      <c r="S338" s="241"/>
      <c r="T338" s="242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43" t="s">
        <v>350</v>
      </c>
      <c r="AU338" s="243" t="s">
        <v>241</v>
      </c>
      <c r="AV338" s="13" t="s">
        <v>79</v>
      </c>
      <c r="AW338" s="13" t="s">
        <v>33</v>
      </c>
      <c r="AX338" s="13" t="s">
        <v>72</v>
      </c>
      <c r="AY338" s="243" t="s">
        <v>338</v>
      </c>
    </row>
    <row r="339" s="13" customFormat="1">
      <c r="A339" s="13"/>
      <c r="B339" s="233"/>
      <c r="C339" s="234"/>
      <c r="D339" s="235" t="s">
        <v>350</v>
      </c>
      <c r="E339" s="236" t="s">
        <v>244</v>
      </c>
      <c r="F339" s="237" t="s">
        <v>1536</v>
      </c>
      <c r="G339" s="234"/>
      <c r="H339" s="236" t="s">
        <v>19</v>
      </c>
      <c r="I339" s="238"/>
      <c r="J339" s="234"/>
      <c r="K339" s="234"/>
      <c r="L339" s="239"/>
      <c r="M339" s="240"/>
      <c r="N339" s="241"/>
      <c r="O339" s="241"/>
      <c r="P339" s="241"/>
      <c r="Q339" s="241"/>
      <c r="R339" s="241"/>
      <c r="S339" s="241"/>
      <c r="T339" s="242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3" t="s">
        <v>350</v>
      </c>
      <c r="AU339" s="243" t="s">
        <v>241</v>
      </c>
      <c r="AV339" s="13" t="s">
        <v>79</v>
      </c>
      <c r="AW339" s="13" t="s">
        <v>33</v>
      </c>
      <c r="AX339" s="13" t="s">
        <v>72</v>
      </c>
      <c r="AY339" s="243" t="s">
        <v>338</v>
      </c>
    </row>
    <row r="340" s="13" customFormat="1">
      <c r="A340" s="13"/>
      <c r="B340" s="233"/>
      <c r="C340" s="234"/>
      <c r="D340" s="235" t="s">
        <v>350</v>
      </c>
      <c r="E340" s="236" t="s">
        <v>1315</v>
      </c>
      <c r="F340" s="237" t="s">
        <v>1537</v>
      </c>
      <c r="G340" s="234"/>
      <c r="H340" s="236" t="s">
        <v>19</v>
      </c>
      <c r="I340" s="238"/>
      <c r="J340" s="234"/>
      <c r="K340" s="234"/>
      <c r="L340" s="239"/>
      <c r="M340" s="240"/>
      <c r="N340" s="241"/>
      <c r="O340" s="241"/>
      <c r="P340" s="241"/>
      <c r="Q340" s="241"/>
      <c r="R340" s="241"/>
      <c r="S340" s="241"/>
      <c r="T340" s="242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43" t="s">
        <v>350</v>
      </c>
      <c r="AU340" s="243" t="s">
        <v>241</v>
      </c>
      <c r="AV340" s="13" t="s">
        <v>79</v>
      </c>
      <c r="AW340" s="13" t="s">
        <v>33</v>
      </c>
      <c r="AX340" s="13" t="s">
        <v>72</v>
      </c>
      <c r="AY340" s="243" t="s">
        <v>338</v>
      </c>
    </row>
    <row r="341" s="13" customFormat="1">
      <c r="A341" s="13"/>
      <c r="B341" s="233"/>
      <c r="C341" s="234"/>
      <c r="D341" s="235" t="s">
        <v>350</v>
      </c>
      <c r="E341" s="236" t="s">
        <v>1470</v>
      </c>
      <c r="F341" s="237" t="s">
        <v>1538</v>
      </c>
      <c r="G341" s="234"/>
      <c r="H341" s="236" t="s">
        <v>19</v>
      </c>
      <c r="I341" s="238"/>
      <c r="J341" s="234"/>
      <c r="K341" s="234"/>
      <c r="L341" s="239"/>
      <c r="M341" s="240"/>
      <c r="N341" s="241"/>
      <c r="O341" s="241"/>
      <c r="P341" s="241"/>
      <c r="Q341" s="241"/>
      <c r="R341" s="241"/>
      <c r="S341" s="241"/>
      <c r="T341" s="242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3" t="s">
        <v>350</v>
      </c>
      <c r="AU341" s="243" t="s">
        <v>241</v>
      </c>
      <c r="AV341" s="13" t="s">
        <v>79</v>
      </c>
      <c r="AW341" s="13" t="s">
        <v>33</v>
      </c>
      <c r="AX341" s="13" t="s">
        <v>72</v>
      </c>
      <c r="AY341" s="243" t="s">
        <v>338</v>
      </c>
    </row>
    <row r="342" s="13" customFormat="1">
      <c r="A342" s="13"/>
      <c r="B342" s="233"/>
      <c r="C342" s="234"/>
      <c r="D342" s="235" t="s">
        <v>350</v>
      </c>
      <c r="E342" s="236" t="s">
        <v>1471</v>
      </c>
      <c r="F342" s="237" t="s">
        <v>1539</v>
      </c>
      <c r="G342" s="234"/>
      <c r="H342" s="236" t="s">
        <v>19</v>
      </c>
      <c r="I342" s="238"/>
      <c r="J342" s="234"/>
      <c r="K342" s="234"/>
      <c r="L342" s="239"/>
      <c r="M342" s="240"/>
      <c r="N342" s="241"/>
      <c r="O342" s="241"/>
      <c r="P342" s="241"/>
      <c r="Q342" s="241"/>
      <c r="R342" s="241"/>
      <c r="S342" s="241"/>
      <c r="T342" s="242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43" t="s">
        <v>350</v>
      </c>
      <c r="AU342" s="243" t="s">
        <v>241</v>
      </c>
      <c r="AV342" s="13" t="s">
        <v>79</v>
      </c>
      <c r="AW342" s="13" t="s">
        <v>33</v>
      </c>
      <c r="AX342" s="13" t="s">
        <v>72</v>
      </c>
      <c r="AY342" s="243" t="s">
        <v>338</v>
      </c>
    </row>
    <row r="343" s="15" customFormat="1">
      <c r="A343" s="15"/>
      <c r="B343" s="255"/>
      <c r="C343" s="256"/>
      <c r="D343" s="235" t="s">
        <v>350</v>
      </c>
      <c r="E343" s="257" t="s">
        <v>245</v>
      </c>
      <c r="F343" s="258" t="s">
        <v>363</v>
      </c>
      <c r="G343" s="256"/>
      <c r="H343" s="259">
        <v>6</v>
      </c>
      <c r="I343" s="260"/>
      <c r="J343" s="256"/>
      <c r="K343" s="256"/>
      <c r="L343" s="261"/>
      <c r="M343" s="262"/>
      <c r="N343" s="263"/>
      <c r="O343" s="263"/>
      <c r="P343" s="263"/>
      <c r="Q343" s="263"/>
      <c r="R343" s="263"/>
      <c r="S343" s="263"/>
      <c r="T343" s="264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T343" s="265" t="s">
        <v>350</v>
      </c>
      <c r="AU343" s="265" t="s">
        <v>241</v>
      </c>
      <c r="AV343" s="15" t="s">
        <v>231</v>
      </c>
      <c r="AW343" s="15" t="s">
        <v>33</v>
      </c>
      <c r="AX343" s="15" t="s">
        <v>79</v>
      </c>
      <c r="AY343" s="265" t="s">
        <v>338</v>
      </c>
    </row>
    <row r="344" s="2" customFormat="1" ht="24.15" customHeight="1">
      <c r="A344" s="39"/>
      <c r="B344" s="40"/>
      <c r="C344" s="267" t="s">
        <v>615</v>
      </c>
      <c r="D344" s="267" t="s">
        <v>486</v>
      </c>
      <c r="E344" s="268" t="s">
        <v>716</v>
      </c>
      <c r="F344" s="269" t="s">
        <v>717</v>
      </c>
      <c r="G344" s="270" t="s">
        <v>586</v>
      </c>
      <c r="H344" s="271">
        <v>6</v>
      </c>
      <c r="I344" s="272"/>
      <c r="J344" s="273">
        <f>ROUND(I344*H344,2)</f>
        <v>0</v>
      </c>
      <c r="K344" s="269" t="s">
        <v>346</v>
      </c>
      <c r="L344" s="274"/>
      <c r="M344" s="275" t="s">
        <v>19</v>
      </c>
      <c r="N344" s="276" t="s">
        <v>43</v>
      </c>
      <c r="O344" s="85"/>
      <c r="P344" s="224">
        <f>O344*H344</f>
        <v>0</v>
      </c>
      <c r="Q344" s="224">
        <v>0.002</v>
      </c>
      <c r="R344" s="224">
        <f>Q344*H344</f>
        <v>0.012</v>
      </c>
      <c r="S344" s="224">
        <v>0</v>
      </c>
      <c r="T344" s="225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26" t="s">
        <v>405</v>
      </c>
      <c r="AT344" s="226" t="s">
        <v>486</v>
      </c>
      <c r="AU344" s="226" t="s">
        <v>241</v>
      </c>
      <c r="AY344" s="18" t="s">
        <v>338</v>
      </c>
      <c r="BE344" s="227">
        <f>IF(N344="základní",J344,0)</f>
        <v>0</v>
      </c>
      <c r="BF344" s="227">
        <f>IF(N344="snížená",J344,0)</f>
        <v>0</v>
      </c>
      <c r="BG344" s="227">
        <f>IF(N344="zákl. přenesená",J344,0)</f>
        <v>0</v>
      </c>
      <c r="BH344" s="227">
        <f>IF(N344="sníž. přenesená",J344,0)</f>
        <v>0</v>
      </c>
      <c r="BI344" s="227">
        <f>IF(N344="nulová",J344,0)</f>
        <v>0</v>
      </c>
      <c r="BJ344" s="18" t="s">
        <v>79</v>
      </c>
      <c r="BK344" s="227">
        <f>ROUND(I344*H344,2)</f>
        <v>0</v>
      </c>
      <c r="BL344" s="18" t="s">
        <v>231</v>
      </c>
      <c r="BM344" s="226" t="s">
        <v>1540</v>
      </c>
    </row>
    <row r="345" s="14" customFormat="1">
      <c r="A345" s="14"/>
      <c r="B345" s="244"/>
      <c r="C345" s="245"/>
      <c r="D345" s="235" t="s">
        <v>350</v>
      </c>
      <c r="E345" s="246" t="s">
        <v>19</v>
      </c>
      <c r="F345" s="247" t="s">
        <v>245</v>
      </c>
      <c r="G345" s="245"/>
      <c r="H345" s="248">
        <v>6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350</v>
      </c>
      <c r="AU345" s="254" t="s">
        <v>241</v>
      </c>
      <c r="AV345" s="14" t="s">
        <v>81</v>
      </c>
      <c r="AW345" s="14" t="s">
        <v>33</v>
      </c>
      <c r="AX345" s="14" t="s">
        <v>79</v>
      </c>
      <c r="AY345" s="254" t="s">
        <v>338</v>
      </c>
    </row>
    <row r="346" s="2" customFormat="1" ht="16.5" customHeight="1">
      <c r="A346" s="39"/>
      <c r="B346" s="40"/>
      <c r="C346" s="267" t="s">
        <v>620</v>
      </c>
      <c r="D346" s="267" t="s">
        <v>486</v>
      </c>
      <c r="E346" s="268" t="s">
        <v>720</v>
      </c>
      <c r="F346" s="269" t="s">
        <v>721</v>
      </c>
      <c r="G346" s="270" t="s">
        <v>586</v>
      </c>
      <c r="H346" s="271">
        <v>6</v>
      </c>
      <c r="I346" s="272"/>
      <c r="J346" s="273">
        <f>ROUND(I346*H346,2)</f>
        <v>0</v>
      </c>
      <c r="K346" s="269" t="s">
        <v>19</v>
      </c>
      <c r="L346" s="274"/>
      <c r="M346" s="275" t="s">
        <v>19</v>
      </c>
      <c r="N346" s="276" t="s">
        <v>43</v>
      </c>
      <c r="O346" s="85"/>
      <c r="P346" s="224">
        <f>O346*H346</f>
        <v>0</v>
      </c>
      <c r="Q346" s="224">
        <v>1.4099999999999999</v>
      </c>
      <c r="R346" s="224">
        <f>Q346*H346</f>
        <v>8.4599999999999991</v>
      </c>
      <c r="S346" s="224">
        <v>0</v>
      </c>
      <c r="T346" s="225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26" t="s">
        <v>405</v>
      </c>
      <c r="AT346" s="226" t="s">
        <v>486</v>
      </c>
      <c r="AU346" s="226" t="s">
        <v>241</v>
      </c>
      <c r="AY346" s="18" t="s">
        <v>338</v>
      </c>
      <c r="BE346" s="227">
        <f>IF(N346="základní",J346,0)</f>
        <v>0</v>
      </c>
      <c r="BF346" s="227">
        <f>IF(N346="snížená",J346,0)</f>
        <v>0</v>
      </c>
      <c r="BG346" s="227">
        <f>IF(N346="zákl. přenesená",J346,0)</f>
        <v>0</v>
      </c>
      <c r="BH346" s="227">
        <f>IF(N346="sníž. přenesená",J346,0)</f>
        <v>0</v>
      </c>
      <c r="BI346" s="227">
        <f>IF(N346="nulová",J346,0)</f>
        <v>0</v>
      </c>
      <c r="BJ346" s="18" t="s">
        <v>79</v>
      </c>
      <c r="BK346" s="227">
        <f>ROUND(I346*H346,2)</f>
        <v>0</v>
      </c>
      <c r="BL346" s="18" t="s">
        <v>231</v>
      </c>
      <c r="BM346" s="226" t="s">
        <v>1541</v>
      </c>
    </row>
    <row r="347" s="14" customFormat="1">
      <c r="A347" s="14"/>
      <c r="B347" s="244"/>
      <c r="C347" s="245"/>
      <c r="D347" s="235" t="s">
        <v>350</v>
      </c>
      <c r="E347" s="246" t="s">
        <v>19</v>
      </c>
      <c r="F347" s="247" t="s">
        <v>245</v>
      </c>
      <c r="G347" s="245"/>
      <c r="H347" s="248">
        <v>6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350</v>
      </c>
      <c r="AU347" s="254" t="s">
        <v>241</v>
      </c>
      <c r="AV347" s="14" t="s">
        <v>81</v>
      </c>
      <c r="AW347" s="14" t="s">
        <v>33</v>
      </c>
      <c r="AX347" s="14" t="s">
        <v>79</v>
      </c>
      <c r="AY347" s="254" t="s">
        <v>338</v>
      </c>
    </row>
    <row r="348" s="2" customFormat="1" ht="24.15" customHeight="1">
      <c r="A348" s="39"/>
      <c r="B348" s="40"/>
      <c r="C348" s="215" t="s">
        <v>625</v>
      </c>
      <c r="D348" s="215" t="s">
        <v>342</v>
      </c>
      <c r="E348" s="216" t="s">
        <v>724</v>
      </c>
      <c r="F348" s="217" t="s">
        <v>725</v>
      </c>
      <c r="G348" s="218" t="s">
        <v>586</v>
      </c>
      <c r="H348" s="219">
        <v>6</v>
      </c>
      <c r="I348" s="220"/>
      <c r="J348" s="221">
        <f>ROUND(I348*H348,2)</f>
        <v>0</v>
      </c>
      <c r="K348" s="217" t="s">
        <v>346</v>
      </c>
      <c r="L348" s="45"/>
      <c r="M348" s="222" t="s">
        <v>19</v>
      </c>
      <c r="N348" s="223" t="s">
        <v>43</v>
      </c>
      <c r="O348" s="85"/>
      <c r="P348" s="224">
        <f>O348*H348</f>
        <v>0</v>
      </c>
      <c r="Q348" s="224">
        <v>0.0098899999999999995</v>
      </c>
      <c r="R348" s="224">
        <f>Q348*H348</f>
        <v>0.059339999999999997</v>
      </c>
      <c r="S348" s="224">
        <v>0</v>
      </c>
      <c r="T348" s="225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26" t="s">
        <v>231</v>
      </c>
      <c r="AT348" s="226" t="s">
        <v>342</v>
      </c>
      <c r="AU348" s="226" t="s">
        <v>241</v>
      </c>
      <c r="AY348" s="18" t="s">
        <v>338</v>
      </c>
      <c r="BE348" s="227">
        <f>IF(N348="základní",J348,0)</f>
        <v>0</v>
      </c>
      <c r="BF348" s="227">
        <f>IF(N348="snížená",J348,0)</f>
        <v>0</v>
      </c>
      <c r="BG348" s="227">
        <f>IF(N348="zákl. přenesená",J348,0)</f>
        <v>0</v>
      </c>
      <c r="BH348" s="227">
        <f>IF(N348="sníž. přenesená",J348,0)</f>
        <v>0</v>
      </c>
      <c r="BI348" s="227">
        <f>IF(N348="nulová",J348,0)</f>
        <v>0</v>
      </c>
      <c r="BJ348" s="18" t="s">
        <v>79</v>
      </c>
      <c r="BK348" s="227">
        <f>ROUND(I348*H348,2)</f>
        <v>0</v>
      </c>
      <c r="BL348" s="18" t="s">
        <v>231</v>
      </c>
      <c r="BM348" s="226" t="s">
        <v>1542</v>
      </c>
    </row>
    <row r="349" s="2" customFormat="1">
      <c r="A349" s="39"/>
      <c r="B349" s="40"/>
      <c r="C349" s="41"/>
      <c r="D349" s="228" t="s">
        <v>348</v>
      </c>
      <c r="E349" s="41"/>
      <c r="F349" s="229" t="s">
        <v>727</v>
      </c>
      <c r="G349" s="41"/>
      <c r="H349" s="41"/>
      <c r="I349" s="230"/>
      <c r="J349" s="41"/>
      <c r="K349" s="41"/>
      <c r="L349" s="45"/>
      <c r="M349" s="231"/>
      <c r="N349" s="232"/>
      <c r="O349" s="85"/>
      <c r="P349" s="85"/>
      <c r="Q349" s="85"/>
      <c r="R349" s="85"/>
      <c r="S349" s="85"/>
      <c r="T349" s="86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T349" s="18" t="s">
        <v>348</v>
      </c>
      <c r="AU349" s="18" t="s">
        <v>241</v>
      </c>
    </row>
    <row r="350" s="14" customFormat="1">
      <c r="A350" s="14"/>
      <c r="B350" s="244"/>
      <c r="C350" s="245"/>
      <c r="D350" s="235" t="s">
        <v>350</v>
      </c>
      <c r="E350" s="246" t="s">
        <v>19</v>
      </c>
      <c r="F350" s="247" t="s">
        <v>1178</v>
      </c>
      <c r="G350" s="245"/>
      <c r="H350" s="248">
        <v>0</v>
      </c>
      <c r="I350" s="249"/>
      <c r="J350" s="245"/>
      <c r="K350" s="245"/>
      <c r="L350" s="250"/>
      <c r="M350" s="251"/>
      <c r="N350" s="252"/>
      <c r="O350" s="252"/>
      <c r="P350" s="252"/>
      <c r="Q350" s="252"/>
      <c r="R350" s="252"/>
      <c r="S350" s="252"/>
      <c r="T350" s="253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4" t="s">
        <v>350</v>
      </c>
      <c r="AU350" s="254" t="s">
        <v>241</v>
      </c>
      <c r="AV350" s="14" t="s">
        <v>81</v>
      </c>
      <c r="AW350" s="14" t="s">
        <v>33</v>
      </c>
      <c r="AX350" s="14" t="s">
        <v>72</v>
      </c>
      <c r="AY350" s="254" t="s">
        <v>338</v>
      </c>
    </row>
    <row r="351" s="14" customFormat="1">
      <c r="A351" s="14"/>
      <c r="B351" s="244"/>
      <c r="C351" s="245"/>
      <c r="D351" s="235" t="s">
        <v>350</v>
      </c>
      <c r="E351" s="246" t="s">
        <v>19</v>
      </c>
      <c r="F351" s="247" t="s">
        <v>1177</v>
      </c>
      <c r="G351" s="245"/>
      <c r="H351" s="248">
        <v>0</v>
      </c>
      <c r="I351" s="249"/>
      <c r="J351" s="245"/>
      <c r="K351" s="245"/>
      <c r="L351" s="250"/>
      <c r="M351" s="251"/>
      <c r="N351" s="252"/>
      <c r="O351" s="252"/>
      <c r="P351" s="252"/>
      <c r="Q351" s="252"/>
      <c r="R351" s="252"/>
      <c r="S351" s="252"/>
      <c r="T351" s="253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4" t="s">
        <v>350</v>
      </c>
      <c r="AU351" s="254" t="s">
        <v>241</v>
      </c>
      <c r="AV351" s="14" t="s">
        <v>81</v>
      </c>
      <c r="AW351" s="14" t="s">
        <v>33</v>
      </c>
      <c r="AX351" s="14" t="s">
        <v>72</v>
      </c>
      <c r="AY351" s="254" t="s">
        <v>338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233</v>
      </c>
      <c r="G352" s="245"/>
      <c r="H352" s="248">
        <v>2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241</v>
      </c>
      <c r="AV352" s="14" t="s">
        <v>81</v>
      </c>
      <c r="AW352" s="14" t="s">
        <v>33</v>
      </c>
      <c r="AX352" s="14" t="s">
        <v>72</v>
      </c>
      <c r="AY352" s="254" t="s">
        <v>338</v>
      </c>
    </row>
    <row r="353" s="14" customFormat="1">
      <c r="A353" s="14"/>
      <c r="B353" s="244"/>
      <c r="C353" s="245"/>
      <c r="D353" s="235" t="s">
        <v>350</v>
      </c>
      <c r="E353" s="246" t="s">
        <v>19</v>
      </c>
      <c r="F353" s="247" t="s">
        <v>235</v>
      </c>
      <c r="G353" s="245"/>
      <c r="H353" s="248">
        <v>4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350</v>
      </c>
      <c r="AU353" s="254" t="s">
        <v>241</v>
      </c>
      <c r="AV353" s="14" t="s">
        <v>81</v>
      </c>
      <c r="AW353" s="14" t="s">
        <v>33</v>
      </c>
      <c r="AX353" s="14" t="s">
        <v>72</v>
      </c>
      <c r="AY353" s="254" t="s">
        <v>338</v>
      </c>
    </row>
    <row r="354" s="14" customFormat="1">
      <c r="A354" s="14"/>
      <c r="B354" s="244"/>
      <c r="C354" s="245"/>
      <c r="D354" s="235" t="s">
        <v>350</v>
      </c>
      <c r="E354" s="246" t="s">
        <v>19</v>
      </c>
      <c r="F354" s="247" t="s">
        <v>238</v>
      </c>
      <c r="G354" s="245"/>
      <c r="H354" s="248">
        <v>0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241</v>
      </c>
      <c r="AV354" s="14" t="s">
        <v>81</v>
      </c>
      <c r="AW354" s="14" t="s">
        <v>33</v>
      </c>
      <c r="AX354" s="14" t="s">
        <v>72</v>
      </c>
      <c r="AY354" s="254" t="s">
        <v>338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240</v>
      </c>
      <c r="G355" s="245"/>
      <c r="H355" s="248">
        <v>0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241</v>
      </c>
      <c r="AV355" s="14" t="s">
        <v>81</v>
      </c>
      <c r="AW355" s="14" t="s">
        <v>33</v>
      </c>
      <c r="AX355" s="14" t="s">
        <v>72</v>
      </c>
      <c r="AY355" s="254" t="s">
        <v>338</v>
      </c>
    </row>
    <row r="356" s="14" customFormat="1">
      <c r="A356" s="14"/>
      <c r="B356" s="244"/>
      <c r="C356" s="245"/>
      <c r="D356" s="235" t="s">
        <v>350</v>
      </c>
      <c r="E356" s="246" t="s">
        <v>19</v>
      </c>
      <c r="F356" s="247" t="s">
        <v>230</v>
      </c>
      <c r="G356" s="245"/>
      <c r="H356" s="248">
        <v>0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350</v>
      </c>
      <c r="AU356" s="254" t="s">
        <v>241</v>
      </c>
      <c r="AV356" s="14" t="s">
        <v>81</v>
      </c>
      <c r="AW356" s="14" t="s">
        <v>33</v>
      </c>
      <c r="AX356" s="14" t="s">
        <v>72</v>
      </c>
      <c r="AY356" s="254" t="s">
        <v>338</v>
      </c>
    </row>
    <row r="357" s="14" customFormat="1">
      <c r="A357" s="14"/>
      <c r="B357" s="244"/>
      <c r="C357" s="245"/>
      <c r="D357" s="235" t="s">
        <v>350</v>
      </c>
      <c r="E357" s="246" t="s">
        <v>19</v>
      </c>
      <c r="F357" s="247" t="s">
        <v>242</v>
      </c>
      <c r="G357" s="245"/>
      <c r="H357" s="248">
        <v>0</v>
      </c>
      <c r="I357" s="249"/>
      <c r="J357" s="245"/>
      <c r="K357" s="245"/>
      <c r="L357" s="250"/>
      <c r="M357" s="251"/>
      <c r="N357" s="252"/>
      <c r="O357" s="252"/>
      <c r="P357" s="252"/>
      <c r="Q357" s="252"/>
      <c r="R357" s="252"/>
      <c r="S357" s="252"/>
      <c r="T357" s="253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54" t="s">
        <v>350</v>
      </c>
      <c r="AU357" s="254" t="s">
        <v>241</v>
      </c>
      <c r="AV357" s="14" t="s">
        <v>81</v>
      </c>
      <c r="AW357" s="14" t="s">
        <v>33</v>
      </c>
      <c r="AX357" s="14" t="s">
        <v>72</v>
      </c>
      <c r="AY357" s="254" t="s">
        <v>338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243</v>
      </c>
      <c r="G358" s="245"/>
      <c r="H358" s="248">
        <v>0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241</v>
      </c>
      <c r="AV358" s="14" t="s">
        <v>81</v>
      </c>
      <c r="AW358" s="14" t="s">
        <v>33</v>
      </c>
      <c r="AX358" s="14" t="s">
        <v>72</v>
      </c>
      <c r="AY358" s="254" t="s">
        <v>338</v>
      </c>
    </row>
    <row r="359" s="14" customFormat="1">
      <c r="A359" s="14"/>
      <c r="B359" s="244"/>
      <c r="C359" s="245"/>
      <c r="D359" s="235" t="s">
        <v>350</v>
      </c>
      <c r="E359" s="246" t="s">
        <v>19</v>
      </c>
      <c r="F359" s="247" t="s">
        <v>244</v>
      </c>
      <c r="G359" s="245"/>
      <c r="H359" s="248">
        <v>0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350</v>
      </c>
      <c r="AU359" s="254" t="s">
        <v>241</v>
      </c>
      <c r="AV359" s="14" t="s">
        <v>81</v>
      </c>
      <c r="AW359" s="14" t="s">
        <v>33</v>
      </c>
      <c r="AX359" s="14" t="s">
        <v>72</v>
      </c>
      <c r="AY359" s="254" t="s">
        <v>338</v>
      </c>
    </row>
    <row r="360" s="14" customFormat="1">
      <c r="A360" s="14"/>
      <c r="B360" s="244"/>
      <c r="C360" s="245"/>
      <c r="D360" s="235" t="s">
        <v>350</v>
      </c>
      <c r="E360" s="246" t="s">
        <v>19</v>
      </c>
      <c r="F360" s="247" t="s">
        <v>1315</v>
      </c>
      <c r="G360" s="245"/>
      <c r="H360" s="248">
        <v>0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350</v>
      </c>
      <c r="AU360" s="254" t="s">
        <v>241</v>
      </c>
      <c r="AV360" s="14" t="s">
        <v>81</v>
      </c>
      <c r="AW360" s="14" t="s">
        <v>33</v>
      </c>
      <c r="AX360" s="14" t="s">
        <v>72</v>
      </c>
      <c r="AY360" s="254" t="s">
        <v>338</v>
      </c>
    </row>
    <row r="361" s="15" customFormat="1">
      <c r="A361" s="15"/>
      <c r="B361" s="255"/>
      <c r="C361" s="256"/>
      <c r="D361" s="235" t="s">
        <v>350</v>
      </c>
      <c r="E361" s="257" t="s">
        <v>250</v>
      </c>
      <c r="F361" s="258" t="s">
        <v>363</v>
      </c>
      <c r="G361" s="256"/>
      <c r="H361" s="259">
        <v>6</v>
      </c>
      <c r="I361" s="260"/>
      <c r="J361" s="256"/>
      <c r="K361" s="256"/>
      <c r="L361" s="261"/>
      <c r="M361" s="262"/>
      <c r="N361" s="263"/>
      <c r="O361" s="263"/>
      <c r="P361" s="263"/>
      <c r="Q361" s="263"/>
      <c r="R361" s="263"/>
      <c r="S361" s="263"/>
      <c r="T361" s="264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T361" s="265" t="s">
        <v>350</v>
      </c>
      <c r="AU361" s="265" t="s">
        <v>241</v>
      </c>
      <c r="AV361" s="15" t="s">
        <v>231</v>
      </c>
      <c r="AW361" s="15" t="s">
        <v>33</v>
      </c>
      <c r="AX361" s="15" t="s">
        <v>79</v>
      </c>
      <c r="AY361" s="265" t="s">
        <v>338</v>
      </c>
    </row>
    <row r="362" s="2" customFormat="1" ht="24.15" customHeight="1">
      <c r="A362" s="39"/>
      <c r="B362" s="40"/>
      <c r="C362" s="267" t="s">
        <v>630</v>
      </c>
      <c r="D362" s="267" t="s">
        <v>486</v>
      </c>
      <c r="E362" s="268" t="s">
        <v>716</v>
      </c>
      <c r="F362" s="269" t="s">
        <v>717</v>
      </c>
      <c r="G362" s="270" t="s">
        <v>586</v>
      </c>
      <c r="H362" s="271">
        <v>6</v>
      </c>
      <c r="I362" s="272"/>
      <c r="J362" s="273">
        <f>ROUND(I362*H362,2)</f>
        <v>0</v>
      </c>
      <c r="K362" s="269" t="s">
        <v>346</v>
      </c>
      <c r="L362" s="274"/>
      <c r="M362" s="275" t="s">
        <v>19</v>
      </c>
      <c r="N362" s="276" t="s">
        <v>43</v>
      </c>
      <c r="O362" s="85"/>
      <c r="P362" s="224">
        <f>O362*H362</f>
        <v>0</v>
      </c>
      <c r="Q362" s="224">
        <v>0.002</v>
      </c>
      <c r="R362" s="224">
        <f>Q362*H362</f>
        <v>0.012</v>
      </c>
      <c r="S362" s="224">
        <v>0</v>
      </c>
      <c r="T362" s="225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26" t="s">
        <v>405</v>
      </c>
      <c r="AT362" s="226" t="s">
        <v>486</v>
      </c>
      <c r="AU362" s="226" t="s">
        <v>241</v>
      </c>
      <c r="AY362" s="18" t="s">
        <v>338</v>
      </c>
      <c r="BE362" s="227">
        <f>IF(N362="základní",J362,0)</f>
        <v>0</v>
      </c>
      <c r="BF362" s="227">
        <f>IF(N362="snížená",J362,0)</f>
        <v>0</v>
      </c>
      <c r="BG362" s="227">
        <f>IF(N362="zákl. přenesená",J362,0)</f>
        <v>0</v>
      </c>
      <c r="BH362" s="227">
        <f>IF(N362="sníž. přenesená",J362,0)</f>
        <v>0</v>
      </c>
      <c r="BI362" s="227">
        <f>IF(N362="nulová",J362,0)</f>
        <v>0</v>
      </c>
      <c r="BJ362" s="18" t="s">
        <v>79</v>
      </c>
      <c r="BK362" s="227">
        <f>ROUND(I362*H362,2)</f>
        <v>0</v>
      </c>
      <c r="BL362" s="18" t="s">
        <v>231</v>
      </c>
      <c r="BM362" s="226" t="s">
        <v>1543</v>
      </c>
    </row>
    <row r="363" s="14" customFormat="1">
      <c r="A363" s="14"/>
      <c r="B363" s="244"/>
      <c r="C363" s="245"/>
      <c r="D363" s="235" t="s">
        <v>350</v>
      </c>
      <c r="E363" s="246" t="s">
        <v>19</v>
      </c>
      <c r="F363" s="247" t="s">
        <v>250</v>
      </c>
      <c r="G363" s="245"/>
      <c r="H363" s="248">
        <v>6</v>
      </c>
      <c r="I363" s="249"/>
      <c r="J363" s="245"/>
      <c r="K363" s="245"/>
      <c r="L363" s="250"/>
      <c r="M363" s="251"/>
      <c r="N363" s="252"/>
      <c r="O363" s="252"/>
      <c r="P363" s="252"/>
      <c r="Q363" s="252"/>
      <c r="R363" s="252"/>
      <c r="S363" s="252"/>
      <c r="T363" s="253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4" t="s">
        <v>350</v>
      </c>
      <c r="AU363" s="254" t="s">
        <v>241</v>
      </c>
      <c r="AV363" s="14" t="s">
        <v>81</v>
      </c>
      <c r="AW363" s="14" t="s">
        <v>33</v>
      </c>
      <c r="AX363" s="14" t="s">
        <v>79</v>
      </c>
      <c r="AY363" s="254" t="s">
        <v>338</v>
      </c>
    </row>
    <row r="364" s="2" customFormat="1" ht="16.5" customHeight="1">
      <c r="A364" s="39"/>
      <c r="B364" s="40"/>
      <c r="C364" s="267" t="s">
        <v>635</v>
      </c>
      <c r="D364" s="267" t="s">
        <v>486</v>
      </c>
      <c r="E364" s="268" t="s">
        <v>731</v>
      </c>
      <c r="F364" s="269" t="s">
        <v>732</v>
      </c>
      <c r="G364" s="270" t="s">
        <v>586</v>
      </c>
      <c r="H364" s="271">
        <v>6</v>
      </c>
      <c r="I364" s="272"/>
      <c r="J364" s="273">
        <f>ROUND(I364*H364,2)</f>
        <v>0</v>
      </c>
      <c r="K364" s="269" t="s">
        <v>346</v>
      </c>
      <c r="L364" s="274"/>
      <c r="M364" s="275" t="s">
        <v>19</v>
      </c>
      <c r="N364" s="276" t="s">
        <v>43</v>
      </c>
      <c r="O364" s="85"/>
      <c r="P364" s="224">
        <f>O364*H364</f>
        <v>0</v>
      </c>
      <c r="Q364" s="224">
        <v>0.26200000000000001</v>
      </c>
      <c r="R364" s="224">
        <f>Q364*H364</f>
        <v>1.5720000000000001</v>
      </c>
      <c r="S364" s="224">
        <v>0</v>
      </c>
      <c r="T364" s="225">
        <f>S364*H364</f>
        <v>0</v>
      </c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R364" s="226" t="s">
        <v>405</v>
      </c>
      <c r="AT364" s="226" t="s">
        <v>486</v>
      </c>
      <c r="AU364" s="226" t="s">
        <v>241</v>
      </c>
      <c r="AY364" s="18" t="s">
        <v>338</v>
      </c>
      <c r="BE364" s="227">
        <f>IF(N364="základní",J364,0)</f>
        <v>0</v>
      </c>
      <c r="BF364" s="227">
        <f>IF(N364="snížená",J364,0)</f>
        <v>0</v>
      </c>
      <c r="BG364" s="227">
        <f>IF(N364="zákl. přenesená",J364,0)</f>
        <v>0</v>
      </c>
      <c r="BH364" s="227">
        <f>IF(N364="sníž. přenesená",J364,0)</f>
        <v>0</v>
      </c>
      <c r="BI364" s="227">
        <f>IF(N364="nulová",J364,0)</f>
        <v>0</v>
      </c>
      <c r="BJ364" s="18" t="s">
        <v>79</v>
      </c>
      <c r="BK364" s="227">
        <f>ROUND(I364*H364,2)</f>
        <v>0</v>
      </c>
      <c r="BL364" s="18" t="s">
        <v>231</v>
      </c>
      <c r="BM364" s="226" t="s">
        <v>1544</v>
      </c>
    </row>
    <row r="365" s="14" customFormat="1">
      <c r="A365" s="14"/>
      <c r="B365" s="244"/>
      <c r="C365" s="245"/>
      <c r="D365" s="235" t="s">
        <v>350</v>
      </c>
      <c r="E365" s="246" t="s">
        <v>19</v>
      </c>
      <c r="F365" s="247" t="s">
        <v>250</v>
      </c>
      <c r="G365" s="245"/>
      <c r="H365" s="248">
        <v>6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350</v>
      </c>
      <c r="AU365" s="254" t="s">
        <v>241</v>
      </c>
      <c r="AV365" s="14" t="s">
        <v>81</v>
      </c>
      <c r="AW365" s="14" t="s">
        <v>33</v>
      </c>
      <c r="AX365" s="14" t="s">
        <v>79</v>
      </c>
      <c r="AY365" s="254" t="s">
        <v>338</v>
      </c>
    </row>
    <row r="366" s="2" customFormat="1" ht="24.15" customHeight="1">
      <c r="A366" s="39"/>
      <c r="B366" s="40"/>
      <c r="C366" s="215" t="s">
        <v>641</v>
      </c>
      <c r="D366" s="215" t="s">
        <v>342</v>
      </c>
      <c r="E366" s="216" t="s">
        <v>735</v>
      </c>
      <c r="F366" s="217" t="s">
        <v>736</v>
      </c>
      <c r="G366" s="218" t="s">
        <v>586</v>
      </c>
      <c r="H366" s="219">
        <v>2</v>
      </c>
      <c r="I366" s="220"/>
      <c r="J366" s="221">
        <f>ROUND(I366*H366,2)</f>
        <v>0</v>
      </c>
      <c r="K366" s="217" t="s">
        <v>346</v>
      </c>
      <c r="L366" s="45"/>
      <c r="M366" s="222" t="s">
        <v>19</v>
      </c>
      <c r="N366" s="223" t="s">
        <v>43</v>
      </c>
      <c r="O366" s="85"/>
      <c r="P366" s="224">
        <f>O366*H366</f>
        <v>0</v>
      </c>
      <c r="Q366" s="224">
        <v>0.0098899999999999995</v>
      </c>
      <c r="R366" s="224">
        <f>Q366*H366</f>
        <v>0.019779999999999999</v>
      </c>
      <c r="S366" s="224">
        <v>0</v>
      </c>
      <c r="T366" s="225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26" t="s">
        <v>231</v>
      </c>
      <c r="AT366" s="226" t="s">
        <v>342</v>
      </c>
      <c r="AU366" s="226" t="s">
        <v>241</v>
      </c>
      <c r="AY366" s="18" t="s">
        <v>338</v>
      </c>
      <c r="BE366" s="227">
        <f>IF(N366="základní",J366,0)</f>
        <v>0</v>
      </c>
      <c r="BF366" s="227">
        <f>IF(N366="snížená",J366,0)</f>
        <v>0</v>
      </c>
      <c r="BG366" s="227">
        <f>IF(N366="zákl. přenesená",J366,0)</f>
        <v>0</v>
      </c>
      <c r="BH366" s="227">
        <f>IF(N366="sníž. přenesená",J366,0)</f>
        <v>0</v>
      </c>
      <c r="BI366" s="227">
        <f>IF(N366="nulová",J366,0)</f>
        <v>0</v>
      </c>
      <c r="BJ366" s="18" t="s">
        <v>79</v>
      </c>
      <c r="BK366" s="227">
        <f>ROUND(I366*H366,2)</f>
        <v>0</v>
      </c>
      <c r="BL366" s="18" t="s">
        <v>231</v>
      </c>
      <c r="BM366" s="226" t="s">
        <v>1545</v>
      </c>
    </row>
    <row r="367" s="2" customFormat="1">
      <c r="A367" s="39"/>
      <c r="B367" s="40"/>
      <c r="C367" s="41"/>
      <c r="D367" s="228" t="s">
        <v>348</v>
      </c>
      <c r="E367" s="41"/>
      <c r="F367" s="229" t="s">
        <v>738</v>
      </c>
      <c r="G367" s="41"/>
      <c r="H367" s="41"/>
      <c r="I367" s="230"/>
      <c r="J367" s="41"/>
      <c r="K367" s="41"/>
      <c r="L367" s="45"/>
      <c r="M367" s="231"/>
      <c r="N367" s="232"/>
      <c r="O367" s="85"/>
      <c r="P367" s="85"/>
      <c r="Q367" s="85"/>
      <c r="R367" s="85"/>
      <c r="S367" s="85"/>
      <c r="T367" s="86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T367" s="18" t="s">
        <v>348</v>
      </c>
      <c r="AU367" s="18" t="s">
        <v>241</v>
      </c>
    </row>
    <row r="368" s="14" customFormat="1">
      <c r="A368" s="14"/>
      <c r="B368" s="244"/>
      <c r="C368" s="245"/>
      <c r="D368" s="235" t="s">
        <v>350</v>
      </c>
      <c r="E368" s="246" t="s">
        <v>19</v>
      </c>
      <c r="F368" s="247" t="s">
        <v>1177</v>
      </c>
      <c r="G368" s="245"/>
      <c r="H368" s="248">
        <v>0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350</v>
      </c>
      <c r="AU368" s="254" t="s">
        <v>241</v>
      </c>
      <c r="AV368" s="14" t="s">
        <v>81</v>
      </c>
      <c r="AW368" s="14" t="s">
        <v>33</v>
      </c>
      <c r="AX368" s="14" t="s">
        <v>72</v>
      </c>
      <c r="AY368" s="254" t="s">
        <v>338</v>
      </c>
    </row>
    <row r="369" s="14" customFormat="1">
      <c r="A369" s="14"/>
      <c r="B369" s="244"/>
      <c r="C369" s="245"/>
      <c r="D369" s="235" t="s">
        <v>350</v>
      </c>
      <c r="E369" s="246" t="s">
        <v>19</v>
      </c>
      <c r="F369" s="247" t="s">
        <v>233</v>
      </c>
      <c r="G369" s="245"/>
      <c r="H369" s="248">
        <v>2</v>
      </c>
      <c r="I369" s="249"/>
      <c r="J369" s="245"/>
      <c r="K369" s="245"/>
      <c r="L369" s="250"/>
      <c r="M369" s="251"/>
      <c r="N369" s="252"/>
      <c r="O369" s="252"/>
      <c r="P369" s="252"/>
      <c r="Q369" s="252"/>
      <c r="R369" s="252"/>
      <c r="S369" s="252"/>
      <c r="T369" s="253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54" t="s">
        <v>350</v>
      </c>
      <c r="AU369" s="254" t="s">
        <v>241</v>
      </c>
      <c r="AV369" s="14" t="s">
        <v>81</v>
      </c>
      <c r="AW369" s="14" t="s">
        <v>33</v>
      </c>
      <c r="AX369" s="14" t="s">
        <v>72</v>
      </c>
      <c r="AY369" s="254" t="s">
        <v>338</v>
      </c>
    </row>
    <row r="370" s="14" customFormat="1">
      <c r="A370" s="14"/>
      <c r="B370" s="244"/>
      <c r="C370" s="245"/>
      <c r="D370" s="235" t="s">
        <v>350</v>
      </c>
      <c r="E370" s="246" t="s">
        <v>19</v>
      </c>
      <c r="F370" s="247" t="s">
        <v>240</v>
      </c>
      <c r="G370" s="245"/>
      <c r="H370" s="248">
        <v>0</v>
      </c>
      <c r="I370" s="249"/>
      <c r="J370" s="245"/>
      <c r="K370" s="245"/>
      <c r="L370" s="250"/>
      <c r="M370" s="251"/>
      <c r="N370" s="252"/>
      <c r="O370" s="252"/>
      <c r="P370" s="252"/>
      <c r="Q370" s="252"/>
      <c r="R370" s="252"/>
      <c r="S370" s="252"/>
      <c r="T370" s="253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54" t="s">
        <v>350</v>
      </c>
      <c r="AU370" s="254" t="s">
        <v>241</v>
      </c>
      <c r="AV370" s="14" t="s">
        <v>81</v>
      </c>
      <c r="AW370" s="14" t="s">
        <v>33</v>
      </c>
      <c r="AX370" s="14" t="s">
        <v>72</v>
      </c>
      <c r="AY370" s="254" t="s">
        <v>338</v>
      </c>
    </row>
    <row r="371" s="14" customFormat="1">
      <c r="A371" s="14"/>
      <c r="B371" s="244"/>
      <c r="C371" s="245"/>
      <c r="D371" s="235" t="s">
        <v>350</v>
      </c>
      <c r="E371" s="246" t="s">
        <v>19</v>
      </c>
      <c r="F371" s="247" t="s">
        <v>230</v>
      </c>
      <c r="G371" s="245"/>
      <c r="H371" s="248">
        <v>0</v>
      </c>
      <c r="I371" s="249"/>
      <c r="J371" s="245"/>
      <c r="K371" s="245"/>
      <c r="L371" s="250"/>
      <c r="M371" s="251"/>
      <c r="N371" s="252"/>
      <c r="O371" s="252"/>
      <c r="P371" s="252"/>
      <c r="Q371" s="252"/>
      <c r="R371" s="252"/>
      <c r="S371" s="252"/>
      <c r="T371" s="253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4" t="s">
        <v>350</v>
      </c>
      <c r="AU371" s="254" t="s">
        <v>241</v>
      </c>
      <c r="AV371" s="14" t="s">
        <v>81</v>
      </c>
      <c r="AW371" s="14" t="s">
        <v>33</v>
      </c>
      <c r="AX371" s="14" t="s">
        <v>72</v>
      </c>
      <c r="AY371" s="254" t="s">
        <v>338</v>
      </c>
    </row>
    <row r="372" s="14" customFormat="1">
      <c r="A372" s="14"/>
      <c r="B372" s="244"/>
      <c r="C372" s="245"/>
      <c r="D372" s="235" t="s">
        <v>350</v>
      </c>
      <c r="E372" s="246" t="s">
        <v>19</v>
      </c>
      <c r="F372" s="247" t="s">
        <v>244</v>
      </c>
      <c r="G372" s="245"/>
      <c r="H372" s="248">
        <v>0</v>
      </c>
      <c r="I372" s="249"/>
      <c r="J372" s="245"/>
      <c r="K372" s="245"/>
      <c r="L372" s="250"/>
      <c r="M372" s="251"/>
      <c r="N372" s="252"/>
      <c r="O372" s="252"/>
      <c r="P372" s="252"/>
      <c r="Q372" s="252"/>
      <c r="R372" s="252"/>
      <c r="S372" s="252"/>
      <c r="T372" s="253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54" t="s">
        <v>350</v>
      </c>
      <c r="AU372" s="254" t="s">
        <v>241</v>
      </c>
      <c r="AV372" s="14" t="s">
        <v>81</v>
      </c>
      <c r="AW372" s="14" t="s">
        <v>33</v>
      </c>
      <c r="AX372" s="14" t="s">
        <v>72</v>
      </c>
      <c r="AY372" s="254" t="s">
        <v>338</v>
      </c>
    </row>
    <row r="373" s="14" customFormat="1">
      <c r="A373" s="14"/>
      <c r="B373" s="244"/>
      <c r="C373" s="245"/>
      <c r="D373" s="235" t="s">
        <v>350</v>
      </c>
      <c r="E373" s="246" t="s">
        <v>19</v>
      </c>
      <c r="F373" s="247" t="s">
        <v>1315</v>
      </c>
      <c r="G373" s="245"/>
      <c r="H373" s="248">
        <v>0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350</v>
      </c>
      <c r="AU373" s="254" t="s">
        <v>241</v>
      </c>
      <c r="AV373" s="14" t="s">
        <v>81</v>
      </c>
      <c r="AW373" s="14" t="s">
        <v>33</v>
      </c>
      <c r="AX373" s="14" t="s">
        <v>72</v>
      </c>
      <c r="AY373" s="254" t="s">
        <v>338</v>
      </c>
    </row>
    <row r="374" s="15" customFormat="1">
      <c r="A374" s="15"/>
      <c r="B374" s="255"/>
      <c r="C374" s="256"/>
      <c r="D374" s="235" t="s">
        <v>350</v>
      </c>
      <c r="E374" s="257" t="s">
        <v>251</v>
      </c>
      <c r="F374" s="258" t="s">
        <v>363</v>
      </c>
      <c r="G374" s="256"/>
      <c r="H374" s="259">
        <v>2</v>
      </c>
      <c r="I374" s="260"/>
      <c r="J374" s="256"/>
      <c r="K374" s="256"/>
      <c r="L374" s="261"/>
      <c r="M374" s="262"/>
      <c r="N374" s="263"/>
      <c r="O374" s="263"/>
      <c r="P374" s="263"/>
      <c r="Q374" s="263"/>
      <c r="R374" s="263"/>
      <c r="S374" s="263"/>
      <c r="T374" s="264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T374" s="265" t="s">
        <v>350</v>
      </c>
      <c r="AU374" s="265" t="s">
        <v>241</v>
      </c>
      <c r="AV374" s="15" t="s">
        <v>231</v>
      </c>
      <c r="AW374" s="15" t="s">
        <v>33</v>
      </c>
      <c r="AX374" s="15" t="s">
        <v>79</v>
      </c>
      <c r="AY374" s="265" t="s">
        <v>338</v>
      </c>
    </row>
    <row r="375" s="2" customFormat="1" ht="24.15" customHeight="1">
      <c r="A375" s="39"/>
      <c r="B375" s="40"/>
      <c r="C375" s="267" t="s">
        <v>646</v>
      </c>
      <c r="D375" s="267" t="s">
        <v>486</v>
      </c>
      <c r="E375" s="268" t="s">
        <v>716</v>
      </c>
      <c r="F375" s="269" t="s">
        <v>717</v>
      </c>
      <c r="G375" s="270" t="s">
        <v>586</v>
      </c>
      <c r="H375" s="271">
        <v>2</v>
      </c>
      <c r="I375" s="272"/>
      <c r="J375" s="273">
        <f>ROUND(I375*H375,2)</f>
        <v>0</v>
      </c>
      <c r="K375" s="269" t="s">
        <v>346</v>
      </c>
      <c r="L375" s="274"/>
      <c r="M375" s="275" t="s">
        <v>19</v>
      </c>
      <c r="N375" s="276" t="s">
        <v>43</v>
      </c>
      <c r="O375" s="85"/>
      <c r="P375" s="224">
        <f>O375*H375</f>
        <v>0</v>
      </c>
      <c r="Q375" s="224">
        <v>0.002</v>
      </c>
      <c r="R375" s="224">
        <f>Q375*H375</f>
        <v>0.0040000000000000001</v>
      </c>
      <c r="S375" s="224">
        <v>0</v>
      </c>
      <c r="T375" s="225">
        <f>S375*H375</f>
        <v>0</v>
      </c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R375" s="226" t="s">
        <v>405</v>
      </c>
      <c r="AT375" s="226" t="s">
        <v>486</v>
      </c>
      <c r="AU375" s="226" t="s">
        <v>241</v>
      </c>
      <c r="AY375" s="18" t="s">
        <v>338</v>
      </c>
      <c r="BE375" s="227">
        <f>IF(N375="základní",J375,0)</f>
        <v>0</v>
      </c>
      <c r="BF375" s="227">
        <f>IF(N375="snížená",J375,0)</f>
        <v>0</v>
      </c>
      <c r="BG375" s="227">
        <f>IF(N375="zákl. přenesená",J375,0)</f>
        <v>0</v>
      </c>
      <c r="BH375" s="227">
        <f>IF(N375="sníž. přenesená",J375,0)</f>
        <v>0</v>
      </c>
      <c r="BI375" s="227">
        <f>IF(N375="nulová",J375,0)</f>
        <v>0</v>
      </c>
      <c r="BJ375" s="18" t="s">
        <v>79</v>
      </c>
      <c r="BK375" s="227">
        <f>ROUND(I375*H375,2)</f>
        <v>0</v>
      </c>
      <c r="BL375" s="18" t="s">
        <v>231</v>
      </c>
      <c r="BM375" s="226" t="s">
        <v>1546</v>
      </c>
    </row>
    <row r="376" s="14" customFormat="1">
      <c r="A376" s="14"/>
      <c r="B376" s="244"/>
      <c r="C376" s="245"/>
      <c r="D376" s="235" t="s">
        <v>350</v>
      </c>
      <c r="E376" s="246" t="s">
        <v>19</v>
      </c>
      <c r="F376" s="247" t="s">
        <v>251</v>
      </c>
      <c r="G376" s="245"/>
      <c r="H376" s="248">
        <v>2</v>
      </c>
      <c r="I376" s="249"/>
      <c r="J376" s="245"/>
      <c r="K376" s="245"/>
      <c r="L376" s="250"/>
      <c r="M376" s="251"/>
      <c r="N376" s="252"/>
      <c r="O376" s="252"/>
      <c r="P376" s="252"/>
      <c r="Q376" s="252"/>
      <c r="R376" s="252"/>
      <c r="S376" s="252"/>
      <c r="T376" s="253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4" t="s">
        <v>350</v>
      </c>
      <c r="AU376" s="254" t="s">
        <v>241</v>
      </c>
      <c r="AV376" s="14" t="s">
        <v>81</v>
      </c>
      <c r="AW376" s="14" t="s">
        <v>33</v>
      </c>
      <c r="AX376" s="14" t="s">
        <v>79</v>
      </c>
      <c r="AY376" s="254" t="s">
        <v>338</v>
      </c>
    </row>
    <row r="377" s="2" customFormat="1" ht="16.5" customHeight="1">
      <c r="A377" s="39"/>
      <c r="B377" s="40"/>
      <c r="C377" s="267" t="s">
        <v>654</v>
      </c>
      <c r="D377" s="267" t="s">
        <v>486</v>
      </c>
      <c r="E377" s="268" t="s">
        <v>742</v>
      </c>
      <c r="F377" s="269" t="s">
        <v>743</v>
      </c>
      <c r="G377" s="270" t="s">
        <v>586</v>
      </c>
      <c r="H377" s="271">
        <v>2</v>
      </c>
      <c r="I377" s="272"/>
      <c r="J377" s="273">
        <f>ROUND(I377*H377,2)</f>
        <v>0</v>
      </c>
      <c r="K377" s="269" t="s">
        <v>346</v>
      </c>
      <c r="L377" s="274"/>
      <c r="M377" s="275" t="s">
        <v>19</v>
      </c>
      <c r="N377" s="276" t="s">
        <v>43</v>
      </c>
      <c r="O377" s="85"/>
      <c r="P377" s="224">
        <f>O377*H377</f>
        <v>0</v>
      </c>
      <c r="Q377" s="224">
        <v>0.52600000000000002</v>
      </c>
      <c r="R377" s="224">
        <f>Q377*H377</f>
        <v>1.0520000000000001</v>
      </c>
      <c r="S377" s="224">
        <v>0</v>
      </c>
      <c r="T377" s="225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26" t="s">
        <v>405</v>
      </c>
      <c r="AT377" s="226" t="s">
        <v>486</v>
      </c>
      <c r="AU377" s="226" t="s">
        <v>241</v>
      </c>
      <c r="AY377" s="18" t="s">
        <v>338</v>
      </c>
      <c r="BE377" s="227">
        <f>IF(N377="základní",J377,0)</f>
        <v>0</v>
      </c>
      <c r="BF377" s="227">
        <f>IF(N377="snížená",J377,0)</f>
        <v>0</v>
      </c>
      <c r="BG377" s="227">
        <f>IF(N377="zákl. přenesená",J377,0)</f>
        <v>0</v>
      </c>
      <c r="BH377" s="227">
        <f>IF(N377="sníž. přenesená",J377,0)</f>
        <v>0</v>
      </c>
      <c r="BI377" s="227">
        <f>IF(N377="nulová",J377,0)</f>
        <v>0</v>
      </c>
      <c r="BJ377" s="18" t="s">
        <v>79</v>
      </c>
      <c r="BK377" s="227">
        <f>ROUND(I377*H377,2)</f>
        <v>0</v>
      </c>
      <c r="BL377" s="18" t="s">
        <v>231</v>
      </c>
      <c r="BM377" s="226" t="s">
        <v>1547</v>
      </c>
    </row>
    <row r="378" s="14" customFormat="1">
      <c r="A378" s="14"/>
      <c r="B378" s="244"/>
      <c r="C378" s="245"/>
      <c r="D378" s="235" t="s">
        <v>350</v>
      </c>
      <c r="E378" s="246" t="s">
        <v>19</v>
      </c>
      <c r="F378" s="247" t="s">
        <v>251</v>
      </c>
      <c r="G378" s="245"/>
      <c r="H378" s="248">
        <v>2</v>
      </c>
      <c r="I378" s="249"/>
      <c r="J378" s="245"/>
      <c r="K378" s="245"/>
      <c r="L378" s="250"/>
      <c r="M378" s="251"/>
      <c r="N378" s="252"/>
      <c r="O378" s="252"/>
      <c r="P378" s="252"/>
      <c r="Q378" s="252"/>
      <c r="R378" s="252"/>
      <c r="S378" s="252"/>
      <c r="T378" s="253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4" t="s">
        <v>350</v>
      </c>
      <c r="AU378" s="254" t="s">
        <v>241</v>
      </c>
      <c r="AV378" s="14" t="s">
        <v>81</v>
      </c>
      <c r="AW378" s="14" t="s">
        <v>33</v>
      </c>
      <c r="AX378" s="14" t="s">
        <v>79</v>
      </c>
      <c r="AY378" s="254" t="s">
        <v>338</v>
      </c>
    </row>
    <row r="379" s="2" customFormat="1" ht="24.15" customHeight="1">
      <c r="A379" s="39"/>
      <c r="B379" s="40"/>
      <c r="C379" s="215" t="s">
        <v>659</v>
      </c>
      <c r="D379" s="215" t="s">
        <v>342</v>
      </c>
      <c r="E379" s="216" t="s">
        <v>746</v>
      </c>
      <c r="F379" s="217" t="s">
        <v>747</v>
      </c>
      <c r="G379" s="218" t="s">
        <v>586</v>
      </c>
      <c r="H379" s="219">
        <v>4</v>
      </c>
      <c r="I379" s="220"/>
      <c r="J379" s="221">
        <f>ROUND(I379*H379,2)</f>
        <v>0</v>
      </c>
      <c r="K379" s="217" t="s">
        <v>346</v>
      </c>
      <c r="L379" s="45"/>
      <c r="M379" s="222" t="s">
        <v>19</v>
      </c>
      <c r="N379" s="223" t="s">
        <v>43</v>
      </c>
      <c r="O379" s="85"/>
      <c r="P379" s="224">
        <f>O379*H379</f>
        <v>0</v>
      </c>
      <c r="Q379" s="224">
        <v>0.0098899999999999995</v>
      </c>
      <c r="R379" s="224">
        <f>Q379*H379</f>
        <v>0.039559999999999998</v>
      </c>
      <c r="S379" s="224">
        <v>0</v>
      </c>
      <c r="T379" s="225">
        <f>S379*H379</f>
        <v>0</v>
      </c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R379" s="226" t="s">
        <v>231</v>
      </c>
      <c r="AT379" s="226" t="s">
        <v>342</v>
      </c>
      <c r="AU379" s="226" t="s">
        <v>241</v>
      </c>
      <c r="AY379" s="18" t="s">
        <v>338</v>
      </c>
      <c r="BE379" s="227">
        <f>IF(N379="základní",J379,0)</f>
        <v>0</v>
      </c>
      <c r="BF379" s="227">
        <f>IF(N379="snížená",J379,0)</f>
        <v>0</v>
      </c>
      <c r="BG379" s="227">
        <f>IF(N379="zákl. přenesená",J379,0)</f>
        <v>0</v>
      </c>
      <c r="BH379" s="227">
        <f>IF(N379="sníž. přenesená",J379,0)</f>
        <v>0</v>
      </c>
      <c r="BI379" s="227">
        <f>IF(N379="nulová",J379,0)</f>
        <v>0</v>
      </c>
      <c r="BJ379" s="18" t="s">
        <v>79</v>
      </c>
      <c r="BK379" s="227">
        <f>ROUND(I379*H379,2)</f>
        <v>0</v>
      </c>
      <c r="BL379" s="18" t="s">
        <v>231</v>
      </c>
      <c r="BM379" s="226" t="s">
        <v>1548</v>
      </c>
    </row>
    <row r="380" s="2" customFormat="1">
      <c r="A380" s="39"/>
      <c r="B380" s="40"/>
      <c r="C380" s="41"/>
      <c r="D380" s="228" t="s">
        <v>348</v>
      </c>
      <c r="E380" s="41"/>
      <c r="F380" s="229" t="s">
        <v>749</v>
      </c>
      <c r="G380" s="41"/>
      <c r="H380" s="41"/>
      <c r="I380" s="230"/>
      <c r="J380" s="41"/>
      <c r="K380" s="41"/>
      <c r="L380" s="45"/>
      <c r="M380" s="231"/>
      <c r="N380" s="232"/>
      <c r="O380" s="85"/>
      <c r="P380" s="85"/>
      <c r="Q380" s="85"/>
      <c r="R380" s="85"/>
      <c r="S380" s="85"/>
      <c r="T380" s="86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T380" s="18" t="s">
        <v>348</v>
      </c>
      <c r="AU380" s="18" t="s">
        <v>241</v>
      </c>
    </row>
    <row r="381" s="14" customFormat="1">
      <c r="A381" s="14"/>
      <c r="B381" s="244"/>
      <c r="C381" s="245"/>
      <c r="D381" s="235" t="s">
        <v>350</v>
      </c>
      <c r="E381" s="246" t="s">
        <v>19</v>
      </c>
      <c r="F381" s="247" t="s">
        <v>235</v>
      </c>
      <c r="G381" s="245"/>
      <c r="H381" s="248">
        <v>4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350</v>
      </c>
      <c r="AU381" s="254" t="s">
        <v>241</v>
      </c>
      <c r="AV381" s="14" t="s">
        <v>81</v>
      </c>
      <c r="AW381" s="14" t="s">
        <v>33</v>
      </c>
      <c r="AX381" s="14" t="s">
        <v>72</v>
      </c>
      <c r="AY381" s="254" t="s">
        <v>338</v>
      </c>
    </row>
    <row r="382" s="14" customFormat="1">
      <c r="A382" s="14"/>
      <c r="B382" s="244"/>
      <c r="C382" s="245"/>
      <c r="D382" s="235" t="s">
        <v>350</v>
      </c>
      <c r="E382" s="246" t="s">
        <v>19</v>
      </c>
      <c r="F382" s="247" t="s">
        <v>238</v>
      </c>
      <c r="G382" s="245"/>
      <c r="H382" s="248">
        <v>0</v>
      </c>
      <c r="I382" s="249"/>
      <c r="J382" s="245"/>
      <c r="K382" s="245"/>
      <c r="L382" s="250"/>
      <c r="M382" s="251"/>
      <c r="N382" s="252"/>
      <c r="O382" s="252"/>
      <c r="P382" s="252"/>
      <c r="Q382" s="252"/>
      <c r="R382" s="252"/>
      <c r="S382" s="252"/>
      <c r="T382" s="253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4" t="s">
        <v>350</v>
      </c>
      <c r="AU382" s="254" t="s">
        <v>241</v>
      </c>
      <c r="AV382" s="14" t="s">
        <v>81</v>
      </c>
      <c r="AW382" s="14" t="s">
        <v>33</v>
      </c>
      <c r="AX382" s="14" t="s">
        <v>72</v>
      </c>
      <c r="AY382" s="254" t="s">
        <v>338</v>
      </c>
    </row>
    <row r="383" s="14" customFormat="1">
      <c r="A383" s="14"/>
      <c r="B383" s="244"/>
      <c r="C383" s="245"/>
      <c r="D383" s="235" t="s">
        <v>350</v>
      </c>
      <c r="E383" s="246" t="s">
        <v>19</v>
      </c>
      <c r="F383" s="247" t="s">
        <v>240</v>
      </c>
      <c r="G383" s="245"/>
      <c r="H383" s="248">
        <v>0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350</v>
      </c>
      <c r="AU383" s="254" t="s">
        <v>241</v>
      </c>
      <c r="AV383" s="14" t="s">
        <v>81</v>
      </c>
      <c r="AW383" s="14" t="s">
        <v>33</v>
      </c>
      <c r="AX383" s="14" t="s">
        <v>72</v>
      </c>
      <c r="AY383" s="254" t="s">
        <v>338</v>
      </c>
    </row>
    <row r="384" s="14" customFormat="1">
      <c r="A384" s="14"/>
      <c r="B384" s="244"/>
      <c r="C384" s="245"/>
      <c r="D384" s="235" t="s">
        <v>350</v>
      </c>
      <c r="E384" s="246" t="s">
        <v>19</v>
      </c>
      <c r="F384" s="247" t="s">
        <v>230</v>
      </c>
      <c r="G384" s="245"/>
      <c r="H384" s="248">
        <v>0</v>
      </c>
      <c r="I384" s="249"/>
      <c r="J384" s="245"/>
      <c r="K384" s="245"/>
      <c r="L384" s="250"/>
      <c r="M384" s="251"/>
      <c r="N384" s="252"/>
      <c r="O384" s="252"/>
      <c r="P384" s="252"/>
      <c r="Q384" s="252"/>
      <c r="R384" s="252"/>
      <c r="S384" s="252"/>
      <c r="T384" s="253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4" t="s">
        <v>350</v>
      </c>
      <c r="AU384" s="254" t="s">
        <v>241</v>
      </c>
      <c r="AV384" s="14" t="s">
        <v>81</v>
      </c>
      <c r="AW384" s="14" t="s">
        <v>33</v>
      </c>
      <c r="AX384" s="14" t="s">
        <v>72</v>
      </c>
      <c r="AY384" s="254" t="s">
        <v>338</v>
      </c>
    </row>
    <row r="385" s="14" customFormat="1">
      <c r="A385" s="14"/>
      <c r="B385" s="244"/>
      <c r="C385" s="245"/>
      <c r="D385" s="235" t="s">
        <v>350</v>
      </c>
      <c r="E385" s="246" t="s">
        <v>19</v>
      </c>
      <c r="F385" s="247" t="s">
        <v>750</v>
      </c>
      <c r="G385" s="245"/>
      <c r="H385" s="248">
        <v>0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350</v>
      </c>
      <c r="AU385" s="254" t="s">
        <v>241</v>
      </c>
      <c r="AV385" s="14" t="s">
        <v>81</v>
      </c>
      <c r="AW385" s="14" t="s">
        <v>33</v>
      </c>
      <c r="AX385" s="14" t="s">
        <v>72</v>
      </c>
      <c r="AY385" s="254" t="s">
        <v>338</v>
      </c>
    </row>
    <row r="386" s="14" customFormat="1">
      <c r="A386" s="14"/>
      <c r="B386" s="244"/>
      <c r="C386" s="245"/>
      <c r="D386" s="235" t="s">
        <v>350</v>
      </c>
      <c r="E386" s="246" t="s">
        <v>19</v>
      </c>
      <c r="F386" s="247" t="s">
        <v>751</v>
      </c>
      <c r="G386" s="245"/>
      <c r="H386" s="248">
        <v>0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350</v>
      </c>
      <c r="AU386" s="254" t="s">
        <v>241</v>
      </c>
      <c r="AV386" s="14" t="s">
        <v>81</v>
      </c>
      <c r="AW386" s="14" t="s">
        <v>33</v>
      </c>
      <c r="AX386" s="14" t="s">
        <v>72</v>
      </c>
      <c r="AY386" s="254" t="s">
        <v>338</v>
      </c>
    </row>
    <row r="387" s="14" customFormat="1">
      <c r="A387" s="14"/>
      <c r="B387" s="244"/>
      <c r="C387" s="245"/>
      <c r="D387" s="235" t="s">
        <v>350</v>
      </c>
      <c r="E387" s="246" t="s">
        <v>19</v>
      </c>
      <c r="F387" s="247" t="s">
        <v>752</v>
      </c>
      <c r="G387" s="245"/>
      <c r="H387" s="248">
        <v>0</v>
      </c>
      <c r="I387" s="249"/>
      <c r="J387" s="245"/>
      <c r="K387" s="245"/>
      <c r="L387" s="250"/>
      <c r="M387" s="251"/>
      <c r="N387" s="252"/>
      <c r="O387" s="252"/>
      <c r="P387" s="252"/>
      <c r="Q387" s="252"/>
      <c r="R387" s="252"/>
      <c r="S387" s="252"/>
      <c r="T387" s="253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4" t="s">
        <v>350</v>
      </c>
      <c r="AU387" s="254" t="s">
        <v>241</v>
      </c>
      <c r="AV387" s="14" t="s">
        <v>81</v>
      </c>
      <c r="AW387" s="14" t="s">
        <v>33</v>
      </c>
      <c r="AX387" s="14" t="s">
        <v>72</v>
      </c>
      <c r="AY387" s="254" t="s">
        <v>338</v>
      </c>
    </row>
    <row r="388" s="14" customFormat="1">
      <c r="A388" s="14"/>
      <c r="B388" s="244"/>
      <c r="C388" s="245"/>
      <c r="D388" s="235" t="s">
        <v>350</v>
      </c>
      <c r="E388" s="246" t="s">
        <v>19</v>
      </c>
      <c r="F388" s="247" t="s">
        <v>1426</v>
      </c>
      <c r="G388" s="245"/>
      <c r="H388" s="248">
        <v>0</v>
      </c>
      <c r="I388" s="249"/>
      <c r="J388" s="245"/>
      <c r="K388" s="245"/>
      <c r="L388" s="250"/>
      <c r="M388" s="251"/>
      <c r="N388" s="252"/>
      <c r="O388" s="252"/>
      <c r="P388" s="252"/>
      <c r="Q388" s="252"/>
      <c r="R388" s="252"/>
      <c r="S388" s="252"/>
      <c r="T388" s="25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4" t="s">
        <v>350</v>
      </c>
      <c r="AU388" s="254" t="s">
        <v>241</v>
      </c>
      <c r="AV388" s="14" t="s">
        <v>81</v>
      </c>
      <c r="AW388" s="14" t="s">
        <v>33</v>
      </c>
      <c r="AX388" s="14" t="s">
        <v>72</v>
      </c>
      <c r="AY388" s="254" t="s">
        <v>338</v>
      </c>
    </row>
    <row r="389" s="14" customFormat="1">
      <c r="A389" s="14"/>
      <c r="B389" s="244"/>
      <c r="C389" s="245"/>
      <c r="D389" s="235" t="s">
        <v>350</v>
      </c>
      <c r="E389" s="246" t="s">
        <v>19</v>
      </c>
      <c r="F389" s="247" t="s">
        <v>1549</v>
      </c>
      <c r="G389" s="245"/>
      <c r="H389" s="248">
        <v>0</v>
      </c>
      <c r="I389" s="249"/>
      <c r="J389" s="245"/>
      <c r="K389" s="245"/>
      <c r="L389" s="250"/>
      <c r="M389" s="251"/>
      <c r="N389" s="252"/>
      <c r="O389" s="252"/>
      <c r="P389" s="252"/>
      <c r="Q389" s="252"/>
      <c r="R389" s="252"/>
      <c r="S389" s="252"/>
      <c r="T389" s="253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4" t="s">
        <v>350</v>
      </c>
      <c r="AU389" s="254" t="s">
        <v>241</v>
      </c>
      <c r="AV389" s="14" t="s">
        <v>81</v>
      </c>
      <c r="AW389" s="14" t="s">
        <v>33</v>
      </c>
      <c r="AX389" s="14" t="s">
        <v>72</v>
      </c>
      <c r="AY389" s="254" t="s">
        <v>338</v>
      </c>
    </row>
    <row r="390" s="14" customFormat="1">
      <c r="A390" s="14"/>
      <c r="B390" s="244"/>
      <c r="C390" s="245"/>
      <c r="D390" s="235" t="s">
        <v>350</v>
      </c>
      <c r="E390" s="246" t="s">
        <v>19</v>
      </c>
      <c r="F390" s="247" t="s">
        <v>1550</v>
      </c>
      <c r="G390" s="245"/>
      <c r="H390" s="248">
        <v>0</v>
      </c>
      <c r="I390" s="249"/>
      <c r="J390" s="245"/>
      <c r="K390" s="245"/>
      <c r="L390" s="250"/>
      <c r="M390" s="251"/>
      <c r="N390" s="252"/>
      <c r="O390" s="252"/>
      <c r="P390" s="252"/>
      <c r="Q390" s="252"/>
      <c r="R390" s="252"/>
      <c r="S390" s="252"/>
      <c r="T390" s="253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4" t="s">
        <v>350</v>
      </c>
      <c r="AU390" s="254" t="s">
        <v>241</v>
      </c>
      <c r="AV390" s="14" t="s">
        <v>81</v>
      </c>
      <c r="AW390" s="14" t="s">
        <v>33</v>
      </c>
      <c r="AX390" s="14" t="s">
        <v>72</v>
      </c>
      <c r="AY390" s="254" t="s">
        <v>338</v>
      </c>
    </row>
    <row r="391" s="15" customFormat="1">
      <c r="A391" s="15"/>
      <c r="B391" s="255"/>
      <c r="C391" s="256"/>
      <c r="D391" s="235" t="s">
        <v>350</v>
      </c>
      <c r="E391" s="257" t="s">
        <v>253</v>
      </c>
      <c r="F391" s="258" t="s">
        <v>363</v>
      </c>
      <c r="G391" s="256"/>
      <c r="H391" s="259">
        <v>4</v>
      </c>
      <c r="I391" s="260"/>
      <c r="J391" s="256"/>
      <c r="K391" s="256"/>
      <c r="L391" s="261"/>
      <c r="M391" s="262"/>
      <c r="N391" s="263"/>
      <c r="O391" s="263"/>
      <c r="P391" s="263"/>
      <c r="Q391" s="263"/>
      <c r="R391" s="263"/>
      <c r="S391" s="263"/>
      <c r="T391" s="264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65" t="s">
        <v>350</v>
      </c>
      <c r="AU391" s="265" t="s">
        <v>241</v>
      </c>
      <c r="AV391" s="15" t="s">
        <v>231</v>
      </c>
      <c r="AW391" s="15" t="s">
        <v>33</v>
      </c>
      <c r="AX391" s="15" t="s">
        <v>79</v>
      </c>
      <c r="AY391" s="265" t="s">
        <v>338</v>
      </c>
    </row>
    <row r="392" s="2" customFormat="1" ht="24.15" customHeight="1">
      <c r="A392" s="39"/>
      <c r="B392" s="40"/>
      <c r="C392" s="267" t="s">
        <v>290</v>
      </c>
      <c r="D392" s="267" t="s">
        <v>486</v>
      </c>
      <c r="E392" s="268" t="s">
        <v>716</v>
      </c>
      <c r="F392" s="269" t="s">
        <v>717</v>
      </c>
      <c r="G392" s="270" t="s">
        <v>586</v>
      </c>
      <c r="H392" s="271">
        <v>4</v>
      </c>
      <c r="I392" s="272"/>
      <c r="J392" s="273">
        <f>ROUND(I392*H392,2)</f>
        <v>0</v>
      </c>
      <c r="K392" s="269" t="s">
        <v>346</v>
      </c>
      <c r="L392" s="274"/>
      <c r="M392" s="275" t="s">
        <v>19</v>
      </c>
      <c r="N392" s="276" t="s">
        <v>43</v>
      </c>
      <c r="O392" s="85"/>
      <c r="P392" s="224">
        <f>O392*H392</f>
        <v>0</v>
      </c>
      <c r="Q392" s="224">
        <v>0.002</v>
      </c>
      <c r="R392" s="224">
        <f>Q392*H392</f>
        <v>0.0080000000000000002</v>
      </c>
      <c r="S392" s="224">
        <v>0</v>
      </c>
      <c r="T392" s="225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26" t="s">
        <v>405</v>
      </c>
      <c r="AT392" s="226" t="s">
        <v>486</v>
      </c>
      <c r="AU392" s="226" t="s">
        <v>241</v>
      </c>
      <c r="AY392" s="18" t="s">
        <v>338</v>
      </c>
      <c r="BE392" s="227">
        <f>IF(N392="základní",J392,0)</f>
        <v>0</v>
      </c>
      <c r="BF392" s="227">
        <f>IF(N392="snížená",J392,0)</f>
        <v>0</v>
      </c>
      <c r="BG392" s="227">
        <f>IF(N392="zákl. přenesená",J392,0)</f>
        <v>0</v>
      </c>
      <c r="BH392" s="227">
        <f>IF(N392="sníž. přenesená",J392,0)</f>
        <v>0</v>
      </c>
      <c r="BI392" s="227">
        <f>IF(N392="nulová",J392,0)</f>
        <v>0</v>
      </c>
      <c r="BJ392" s="18" t="s">
        <v>79</v>
      </c>
      <c r="BK392" s="227">
        <f>ROUND(I392*H392,2)</f>
        <v>0</v>
      </c>
      <c r="BL392" s="18" t="s">
        <v>231</v>
      </c>
      <c r="BM392" s="226" t="s">
        <v>1551</v>
      </c>
    </row>
    <row r="393" s="14" customFormat="1">
      <c r="A393" s="14"/>
      <c r="B393" s="244"/>
      <c r="C393" s="245"/>
      <c r="D393" s="235" t="s">
        <v>350</v>
      </c>
      <c r="E393" s="246" t="s">
        <v>19</v>
      </c>
      <c r="F393" s="247" t="s">
        <v>253</v>
      </c>
      <c r="G393" s="245"/>
      <c r="H393" s="248">
        <v>4</v>
      </c>
      <c r="I393" s="249"/>
      <c r="J393" s="245"/>
      <c r="K393" s="245"/>
      <c r="L393" s="250"/>
      <c r="M393" s="251"/>
      <c r="N393" s="252"/>
      <c r="O393" s="252"/>
      <c r="P393" s="252"/>
      <c r="Q393" s="252"/>
      <c r="R393" s="252"/>
      <c r="S393" s="252"/>
      <c r="T393" s="253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4" t="s">
        <v>350</v>
      </c>
      <c r="AU393" s="254" t="s">
        <v>241</v>
      </c>
      <c r="AV393" s="14" t="s">
        <v>81</v>
      </c>
      <c r="AW393" s="14" t="s">
        <v>33</v>
      </c>
      <c r="AX393" s="14" t="s">
        <v>79</v>
      </c>
      <c r="AY393" s="254" t="s">
        <v>338</v>
      </c>
    </row>
    <row r="394" s="2" customFormat="1" ht="16.5" customHeight="1">
      <c r="A394" s="39"/>
      <c r="B394" s="40"/>
      <c r="C394" s="267" t="s">
        <v>672</v>
      </c>
      <c r="D394" s="267" t="s">
        <v>486</v>
      </c>
      <c r="E394" s="268" t="s">
        <v>756</v>
      </c>
      <c r="F394" s="269" t="s">
        <v>757</v>
      </c>
      <c r="G394" s="270" t="s">
        <v>586</v>
      </c>
      <c r="H394" s="271">
        <v>4</v>
      </c>
      <c r="I394" s="272"/>
      <c r="J394" s="273">
        <f>ROUND(I394*H394,2)</f>
        <v>0</v>
      </c>
      <c r="K394" s="269" t="s">
        <v>346</v>
      </c>
      <c r="L394" s="274"/>
      <c r="M394" s="275" t="s">
        <v>19</v>
      </c>
      <c r="N394" s="276" t="s">
        <v>43</v>
      </c>
      <c r="O394" s="85"/>
      <c r="P394" s="224">
        <f>O394*H394</f>
        <v>0</v>
      </c>
      <c r="Q394" s="224">
        <v>1.0540000000000001</v>
      </c>
      <c r="R394" s="224">
        <f>Q394*H394</f>
        <v>4.2160000000000002</v>
      </c>
      <c r="S394" s="224">
        <v>0</v>
      </c>
      <c r="T394" s="225">
        <f>S394*H394</f>
        <v>0</v>
      </c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R394" s="226" t="s">
        <v>405</v>
      </c>
      <c r="AT394" s="226" t="s">
        <v>486</v>
      </c>
      <c r="AU394" s="226" t="s">
        <v>241</v>
      </c>
      <c r="AY394" s="18" t="s">
        <v>338</v>
      </c>
      <c r="BE394" s="227">
        <f>IF(N394="základní",J394,0)</f>
        <v>0</v>
      </c>
      <c r="BF394" s="227">
        <f>IF(N394="snížená",J394,0)</f>
        <v>0</v>
      </c>
      <c r="BG394" s="227">
        <f>IF(N394="zákl. přenesená",J394,0)</f>
        <v>0</v>
      </c>
      <c r="BH394" s="227">
        <f>IF(N394="sníž. přenesená",J394,0)</f>
        <v>0</v>
      </c>
      <c r="BI394" s="227">
        <f>IF(N394="nulová",J394,0)</f>
        <v>0</v>
      </c>
      <c r="BJ394" s="18" t="s">
        <v>79</v>
      </c>
      <c r="BK394" s="227">
        <f>ROUND(I394*H394,2)</f>
        <v>0</v>
      </c>
      <c r="BL394" s="18" t="s">
        <v>231</v>
      </c>
      <c r="BM394" s="226" t="s">
        <v>1552</v>
      </c>
    </row>
    <row r="395" s="14" customFormat="1">
      <c r="A395" s="14"/>
      <c r="B395" s="244"/>
      <c r="C395" s="245"/>
      <c r="D395" s="235" t="s">
        <v>350</v>
      </c>
      <c r="E395" s="246" t="s">
        <v>19</v>
      </c>
      <c r="F395" s="247" t="s">
        <v>253</v>
      </c>
      <c r="G395" s="245"/>
      <c r="H395" s="248">
        <v>4</v>
      </c>
      <c r="I395" s="249"/>
      <c r="J395" s="245"/>
      <c r="K395" s="245"/>
      <c r="L395" s="250"/>
      <c r="M395" s="251"/>
      <c r="N395" s="252"/>
      <c r="O395" s="252"/>
      <c r="P395" s="252"/>
      <c r="Q395" s="252"/>
      <c r="R395" s="252"/>
      <c r="S395" s="252"/>
      <c r="T395" s="253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4" t="s">
        <v>350</v>
      </c>
      <c r="AU395" s="254" t="s">
        <v>241</v>
      </c>
      <c r="AV395" s="14" t="s">
        <v>81</v>
      </c>
      <c r="AW395" s="14" t="s">
        <v>33</v>
      </c>
      <c r="AX395" s="14" t="s">
        <v>79</v>
      </c>
      <c r="AY395" s="254" t="s">
        <v>338</v>
      </c>
    </row>
    <row r="396" s="2" customFormat="1" ht="24.15" customHeight="1">
      <c r="A396" s="39"/>
      <c r="B396" s="40"/>
      <c r="C396" s="215" t="s">
        <v>676</v>
      </c>
      <c r="D396" s="215" t="s">
        <v>342</v>
      </c>
      <c r="E396" s="216" t="s">
        <v>760</v>
      </c>
      <c r="F396" s="217" t="s">
        <v>761</v>
      </c>
      <c r="G396" s="218" t="s">
        <v>586</v>
      </c>
      <c r="H396" s="219">
        <v>6</v>
      </c>
      <c r="I396" s="220"/>
      <c r="J396" s="221">
        <f>ROUND(I396*H396,2)</f>
        <v>0</v>
      </c>
      <c r="K396" s="217" t="s">
        <v>346</v>
      </c>
      <c r="L396" s="45"/>
      <c r="M396" s="222" t="s">
        <v>19</v>
      </c>
      <c r="N396" s="223" t="s">
        <v>43</v>
      </c>
      <c r="O396" s="85"/>
      <c r="P396" s="224">
        <f>O396*H396</f>
        <v>0</v>
      </c>
      <c r="Q396" s="224">
        <v>0.01218</v>
      </c>
      <c r="R396" s="224">
        <f>Q396*H396</f>
        <v>0.073080000000000006</v>
      </c>
      <c r="S396" s="224">
        <v>0</v>
      </c>
      <c r="T396" s="225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26" t="s">
        <v>231</v>
      </c>
      <c r="AT396" s="226" t="s">
        <v>342</v>
      </c>
      <c r="AU396" s="226" t="s">
        <v>241</v>
      </c>
      <c r="AY396" s="18" t="s">
        <v>338</v>
      </c>
      <c r="BE396" s="227">
        <f>IF(N396="základní",J396,0)</f>
        <v>0</v>
      </c>
      <c r="BF396" s="227">
        <f>IF(N396="snížená",J396,0)</f>
        <v>0</v>
      </c>
      <c r="BG396" s="227">
        <f>IF(N396="zákl. přenesená",J396,0)</f>
        <v>0</v>
      </c>
      <c r="BH396" s="227">
        <f>IF(N396="sníž. přenesená",J396,0)</f>
        <v>0</v>
      </c>
      <c r="BI396" s="227">
        <f>IF(N396="nulová",J396,0)</f>
        <v>0</v>
      </c>
      <c r="BJ396" s="18" t="s">
        <v>79</v>
      </c>
      <c r="BK396" s="227">
        <f>ROUND(I396*H396,2)</f>
        <v>0</v>
      </c>
      <c r="BL396" s="18" t="s">
        <v>231</v>
      </c>
      <c r="BM396" s="226" t="s">
        <v>1553</v>
      </c>
    </row>
    <row r="397" s="2" customFormat="1">
      <c r="A397" s="39"/>
      <c r="B397" s="40"/>
      <c r="C397" s="41"/>
      <c r="D397" s="228" t="s">
        <v>348</v>
      </c>
      <c r="E397" s="41"/>
      <c r="F397" s="229" t="s">
        <v>763</v>
      </c>
      <c r="G397" s="41"/>
      <c r="H397" s="41"/>
      <c r="I397" s="230"/>
      <c r="J397" s="41"/>
      <c r="K397" s="41"/>
      <c r="L397" s="45"/>
      <c r="M397" s="231"/>
      <c r="N397" s="232"/>
      <c r="O397" s="85"/>
      <c r="P397" s="85"/>
      <c r="Q397" s="85"/>
      <c r="R397" s="85"/>
      <c r="S397" s="85"/>
      <c r="T397" s="86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T397" s="18" t="s">
        <v>348</v>
      </c>
      <c r="AU397" s="18" t="s">
        <v>241</v>
      </c>
    </row>
    <row r="398" s="14" customFormat="1">
      <c r="A398" s="14"/>
      <c r="B398" s="244"/>
      <c r="C398" s="245"/>
      <c r="D398" s="235" t="s">
        <v>350</v>
      </c>
      <c r="E398" s="246" t="s">
        <v>19</v>
      </c>
      <c r="F398" s="247" t="s">
        <v>246</v>
      </c>
      <c r="G398" s="245"/>
      <c r="H398" s="248">
        <v>6</v>
      </c>
      <c r="I398" s="249"/>
      <c r="J398" s="245"/>
      <c r="K398" s="245"/>
      <c r="L398" s="250"/>
      <c r="M398" s="251"/>
      <c r="N398" s="252"/>
      <c r="O398" s="252"/>
      <c r="P398" s="252"/>
      <c r="Q398" s="252"/>
      <c r="R398" s="252"/>
      <c r="S398" s="252"/>
      <c r="T398" s="253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4" t="s">
        <v>350</v>
      </c>
      <c r="AU398" s="254" t="s">
        <v>241</v>
      </c>
      <c r="AV398" s="14" t="s">
        <v>81</v>
      </c>
      <c r="AW398" s="14" t="s">
        <v>33</v>
      </c>
      <c r="AX398" s="14" t="s">
        <v>79</v>
      </c>
      <c r="AY398" s="254" t="s">
        <v>338</v>
      </c>
    </row>
    <row r="399" s="2" customFormat="1" ht="24.15" customHeight="1">
      <c r="A399" s="39"/>
      <c r="B399" s="40"/>
      <c r="C399" s="267" t="s">
        <v>682</v>
      </c>
      <c r="D399" s="267" t="s">
        <v>486</v>
      </c>
      <c r="E399" s="268" t="s">
        <v>716</v>
      </c>
      <c r="F399" s="269" t="s">
        <v>717</v>
      </c>
      <c r="G399" s="270" t="s">
        <v>586</v>
      </c>
      <c r="H399" s="271">
        <v>6</v>
      </c>
      <c r="I399" s="272"/>
      <c r="J399" s="273">
        <f>ROUND(I399*H399,2)</f>
        <v>0</v>
      </c>
      <c r="K399" s="269" t="s">
        <v>346</v>
      </c>
      <c r="L399" s="274"/>
      <c r="M399" s="275" t="s">
        <v>19</v>
      </c>
      <c r="N399" s="276" t="s">
        <v>43</v>
      </c>
      <c r="O399" s="85"/>
      <c r="P399" s="224">
        <f>O399*H399</f>
        <v>0</v>
      </c>
      <c r="Q399" s="224">
        <v>0.002</v>
      </c>
      <c r="R399" s="224">
        <f>Q399*H399</f>
        <v>0.012</v>
      </c>
      <c r="S399" s="224">
        <v>0</v>
      </c>
      <c r="T399" s="225">
        <f>S399*H399</f>
        <v>0</v>
      </c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R399" s="226" t="s">
        <v>405</v>
      </c>
      <c r="AT399" s="226" t="s">
        <v>486</v>
      </c>
      <c r="AU399" s="226" t="s">
        <v>241</v>
      </c>
      <c r="AY399" s="18" t="s">
        <v>338</v>
      </c>
      <c r="BE399" s="227">
        <f>IF(N399="základní",J399,0)</f>
        <v>0</v>
      </c>
      <c r="BF399" s="227">
        <f>IF(N399="snížená",J399,0)</f>
        <v>0</v>
      </c>
      <c r="BG399" s="227">
        <f>IF(N399="zákl. přenesená",J399,0)</f>
        <v>0</v>
      </c>
      <c r="BH399" s="227">
        <f>IF(N399="sníž. přenesená",J399,0)</f>
        <v>0</v>
      </c>
      <c r="BI399" s="227">
        <f>IF(N399="nulová",J399,0)</f>
        <v>0</v>
      </c>
      <c r="BJ399" s="18" t="s">
        <v>79</v>
      </c>
      <c r="BK399" s="227">
        <f>ROUND(I399*H399,2)</f>
        <v>0</v>
      </c>
      <c r="BL399" s="18" t="s">
        <v>231</v>
      </c>
      <c r="BM399" s="226" t="s">
        <v>1554</v>
      </c>
    </row>
    <row r="400" s="14" customFormat="1">
      <c r="A400" s="14"/>
      <c r="B400" s="244"/>
      <c r="C400" s="245"/>
      <c r="D400" s="235" t="s">
        <v>350</v>
      </c>
      <c r="E400" s="246" t="s">
        <v>19</v>
      </c>
      <c r="F400" s="247" t="s">
        <v>246</v>
      </c>
      <c r="G400" s="245"/>
      <c r="H400" s="248">
        <v>6</v>
      </c>
      <c r="I400" s="249"/>
      <c r="J400" s="245"/>
      <c r="K400" s="245"/>
      <c r="L400" s="250"/>
      <c r="M400" s="251"/>
      <c r="N400" s="252"/>
      <c r="O400" s="252"/>
      <c r="P400" s="252"/>
      <c r="Q400" s="252"/>
      <c r="R400" s="252"/>
      <c r="S400" s="252"/>
      <c r="T400" s="253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4" t="s">
        <v>350</v>
      </c>
      <c r="AU400" s="254" t="s">
        <v>241</v>
      </c>
      <c r="AV400" s="14" t="s">
        <v>81</v>
      </c>
      <c r="AW400" s="14" t="s">
        <v>33</v>
      </c>
      <c r="AX400" s="14" t="s">
        <v>79</v>
      </c>
      <c r="AY400" s="254" t="s">
        <v>338</v>
      </c>
    </row>
    <row r="401" s="2" customFormat="1" ht="24.15" customHeight="1">
      <c r="A401" s="39"/>
      <c r="B401" s="40"/>
      <c r="C401" s="267" t="s">
        <v>686</v>
      </c>
      <c r="D401" s="267" t="s">
        <v>486</v>
      </c>
      <c r="E401" s="268" t="s">
        <v>767</v>
      </c>
      <c r="F401" s="269" t="s">
        <v>768</v>
      </c>
      <c r="G401" s="270" t="s">
        <v>586</v>
      </c>
      <c r="H401" s="271">
        <v>6</v>
      </c>
      <c r="I401" s="272"/>
      <c r="J401" s="273">
        <f>ROUND(I401*H401,2)</f>
        <v>0</v>
      </c>
      <c r="K401" s="269" t="s">
        <v>346</v>
      </c>
      <c r="L401" s="274"/>
      <c r="M401" s="275" t="s">
        <v>19</v>
      </c>
      <c r="N401" s="276" t="s">
        <v>43</v>
      </c>
      <c r="O401" s="85"/>
      <c r="P401" s="224">
        <f>O401*H401</f>
        <v>0</v>
      </c>
      <c r="Q401" s="224">
        <v>0.56999999999999995</v>
      </c>
      <c r="R401" s="224">
        <f>Q401*H401</f>
        <v>3.4199999999999999</v>
      </c>
      <c r="S401" s="224">
        <v>0</v>
      </c>
      <c r="T401" s="225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26" t="s">
        <v>405</v>
      </c>
      <c r="AT401" s="226" t="s">
        <v>486</v>
      </c>
      <c r="AU401" s="226" t="s">
        <v>241</v>
      </c>
      <c r="AY401" s="18" t="s">
        <v>338</v>
      </c>
      <c r="BE401" s="227">
        <f>IF(N401="základní",J401,0)</f>
        <v>0</v>
      </c>
      <c r="BF401" s="227">
        <f>IF(N401="snížená",J401,0)</f>
        <v>0</v>
      </c>
      <c r="BG401" s="227">
        <f>IF(N401="zákl. přenesená",J401,0)</f>
        <v>0</v>
      </c>
      <c r="BH401" s="227">
        <f>IF(N401="sníž. přenesená",J401,0)</f>
        <v>0</v>
      </c>
      <c r="BI401" s="227">
        <f>IF(N401="nulová",J401,0)</f>
        <v>0</v>
      </c>
      <c r="BJ401" s="18" t="s">
        <v>79</v>
      </c>
      <c r="BK401" s="227">
        <f>ROUND(I401*H401,2)</f>
        <v>0</v>
      </c>
      <c r="BL401" s="18" t="s">
        <v>231</v>
      </c>
      <c r="BM401" s="226" t="s">
        <v>1555</v>
      </c>
    </row>
    <row r="402" s="14" customFormat="1">
      <c r="A402" s="14"/>
      <c r="B402" s="244"/>
      <c r="C402" s="245"/>
      <c r="D402" s="235" t="s">
        <v>350</v>
      </c>
      <c r="E402" s="246" t="s">
        <v>19</v>
      </c>
      <c r="F402" s="247" t="s">
        <v>246</v>
      </c>
      <c r="G402" s="245"/>
      <c r="H402" s="248">
        <v>6</v>
      </c>
      <c r="I402" s="249"/>
      <c r="J402" s="245"/>
      <c r="K402" s="245"/>
      <c r="L402" s="250"/>
      <c r="M402" s="251"/>
      <c r="N402" s="252"/>
      <c r="O402" s="252"/>
      <c r="P402" s="252"/>
      <c r="Q402" s="252"/>
      <c r="R402" s="252"/>
      <c r="S402" s="252"/>
      <c r="T402" s="253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4" t="s">
        <v>350</v>
      </c>
      <c r="AU402" s="254" t="s">
        <v>241</v>
      </c>
      <c r="AV402" s="14" t="s">
        <v>81</v>
      </c>
      <c r="AW402" s="14" t="s">
        <v>33</v>
      </c>
      <c r="AX402" s="14" t="s">
        <v>79</v>
      </c>
      <c r="AY402" s="254" t="s">
        <v>338</v>
      </c>
    </row>
    <row r="403" s="2" customFormat="1" ht="37.8" customHeight="1">
      <c r="A403" s="39"/>
      <c r="B403" s="40"/>
      <c r="C403" s="215" t="s">
        <v>691</v>
      </c>
      <c r="D403" s="215" t="s">
        <v>342</v>
      </c>
      <c r="E403" s="216" t="s">
        <v>771</v>
      </c>
      <c r="F403" s="217" t="s">
        <v>772</v>
      </c>
      <c r="G403" s="218" t="s">
        <v>586</v>
      </c>
      <c r="H403" s="219">
        <v>6</v>
      </c>
      <c r="I403" s="220"/>
      <c r="J403" s="221">
        <f>ROUND(I403*H403,2)</f>
        <v>0</v>
      </c>
      <c r="K403" s="217" t="s">
        <v>346</v>
      </c>
      <c r="L403" s="45"/>
      <c r="M403" s="222" t="s">
        <v>19</v>
      </c>
      <c r="N403" s="223" t="s">
        <v>43</v>
      </c>
      <c r="O403" s="85"/>
      <c r="P403" s="224">
        <f>O403*H403</f>
        <v>0</v>
      </c>
      <c r="Q403" s="224">
        <v>0.089999999999999997</v>
      </c>
      <c r="R403" s="224">
        <f>Q403*H403</f>
        <v>0.54000000000000004</v>
      </c>
      <c r="S403" s="224">
        <v>0</v>
      </c>
      <c r="T403" s="225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26" t="s">
        <v>231</v>
      </c>
      <c r="AT403" s="226" t="s">
        <v>342</v>
      </c>
      <c r="AU403" s="226" t="s">
        <v>241</v>
      </c>
      <c r="AY403" s="18" t="s">
        <v>338</v>
      </c>
      <c r="BE403" s="227">
        <f>IF(N403="základní",J403,0)</f>
        <v>0</v>
      </c>
      <c r="BF403" s="227">
        <f>IF(N403="snížená",J403,0)</f>
        <v>0</v>
      </c>
      <c r="BG403" s="227">
        <f>IF(N403="zákl. přenesená",J403,0)</f>
        <v>0</v>
      </c>
      <c r="BH403" s="227">
        <f>IF(N403="sníž. přenesená",J403,0)</f>
        <v>0</v>
      </c>
      <c r="BI403" s="227">
        <f>IF(N403="nulová",J403,0)</f>
        <v>0</v>
      </c>
      <c r="BJ403" s="18" t="s">
        <v>79</v>
      </c>
      <c r="BK403" s="227">
        <f>ROUND(I403*H403,2)</f>
        <v>0</v>
      </c>
      <c r="BL403" s="18" t="s">
        <v>231</v>
      </c>
      <c r="BM403" s="226" t="s">
        <v>1556</v>
      </c>
    </row>
    <row r="404" s="2" customFormat="1">
      <c r="A404" s="39"/>
      <c r="B404" s="40"/>
      <c r="C404" s="41"/>
      <c r="D404" s="228" t="s">
        <v>348</v>
      </c>
      <c r="E404" s="41"/>
      <c r="F404" s="229" t="s">
        <v>774</v>
      </c>
      <c r="G404" s="41"/>
      <c r="H404" s="41"/>
      <c r="I404" s="230"/>
      <c r="J404" s="41"/>
      <c r="K404" s="41"/>
      <c r="L404" s="45"/>
      <c r="M404" s="231"/>
      <c r="N404" s="232"/>
      <c r="O404" s="85"/>
      <c r="P404" s="85"/>
      <c r="Q404" s="85"/>
      <c r="R404" s="85"/>
      <c r="S404" s="85"/>
      <c r="T404" s="86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T404" s="18" t="s">
        <v>348</v>
      </c>
      <c r="AU404" s="18" t="s">
        <v>241</v>
      </c>
    </row>
    <row r="405" s="14" customFormat="1">
      <c r="A405" s="14"/>
      <c r="B405" s="244"/>
      <c r="C405" s="245"/>
      <c r="D405" s="235" t="s">
        <v>350</v>
      </c>
      <c r="E405" s="246" t="s">
        <v>19</v>
      </c>
      <c r="F405" s="247" t="s">
        <v>245</v>
      </c>
      <c r="G405" s="245"/>
      <c r="H405" s="248">
        <v>6</v>
      </c>
      <c r="I405" s="249"/>
      <c r="J405" s="245"/>
      <c r="K405" s="245"/>
      <c r="L405" s="250"/>
      <c r="M405" s="251"/>
      <c r="N405" s="252"/>
      <c r="O405" s="252"/>
      <c r="P405" s="252"/>
      <c r="Q405" s="252"/>
      <c r="R405" s="252"/>
      <c r="S405" s="252"/>
      <c r="T405" s="253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4" t="s">
        <v>350</v>
      </c>
      <c r="AU405" s="254" t="s">
        <v>241</v>
      </c>
      <c r="AV405" s="14" t="s">
        <v>81</v>
      </c>
      <c r="AW405" s="14" t="s">
        <v>33</v>
      </c>
      <c r="AX405" s="14" t="s">
        <v>72</v>
      </c>
      <c r="AY405" s="254" t="s">
        <v>338</v>
      </c>
    </row>
    <row r="406" s="14" customFormat="1">
      <c r="A406" s="14"/>
      <c r="B406" s="244"/>
      <c r="C406" s="245"/>
      <c r="D406" s="235" t="s">
        <v>350</v>
      </c>
      <c r="E406" s="246" t="s">
        <v>19</v>
      </c>
      <c r="F406" s="247" t="s">
        <v>255</v>
      </c>
      <c r="G406" s="245"/>
      <c r="H406" s="248">
        <v>0</v>
      </c>
      <c r="I406" s="249"/>
      <c r="J406" s="245"/>
      <c r="K406" s="245"/>
      <c r="L406" s="250"/>
      <c r="M406" s="251"/>
      <c r="N406" s="252"/>
      <c r="O406" s="252"/>
      <c r="P406" s="252"/>
      <c r="Q406" s="252"/>
      <c r="R406" s="252"/>
      <c r="S406" s="252"/>
      <c r="T406" s="253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54" t="s">
        <v>350</v>
      </c>
      <c r="AU406" s="254" t="s">
        <v>241</v>
      </c>
      <c r="AV406" s="14" t="s">
        <v>81</v>
      </c>
      <c r="AW406" s="14" t="s">
        <v>33</v>
      </c>
      <c r="AX406" s="14" t="s">
        <v>72</v>
      </c>
      <c r="AY406" s="254" t="s">
        <v>338</v>
      </c>
    </row>
    <row r="407" s="15" customFormat="1">
      <c r="A407" s="15"/>
      <c r="B407" s="255"/>
      <c r="C407" s="256"/>
      <c r="D407" s="235" t="s">
        <v>350</v>
      </c>
      <c r="E407" s="257" t="s">
        <v>246</v>
      </c>
      <c r="F407" s="258" t="s">
        <v>363</v>
      </c>
      <c r="G407" s="256"/>
      <c r="H407" s="259">
        <v>6</v>
      </c>
      <c r="I407" s="260"/>
      <c r="J407" s="256"/>
      <c r="K407" s="256"/>
      <c r="L407" s="261"/>
      <c r="M407" s="262"/>
      <c r="N407" s="263"/>
      <c r="O407" s="263"/>
      <c r="P407" s="263"/>
      <c r="Q407" s="263"/>
      <c r="R407" s="263"/>
      <c r="S407" s="263"/>
      <c r="T407" s="264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T407" s="265" t="s">
        <v>350</v>
      </c>
      <c r="AU407" s="265" t="s">
        <v>241</v>
      </c>
      <c r="AV407" s="15" t="s">
        <v>231</v>
      </c>
      <c r="AW407" s="15" t="s">
        <v>33</v>
      </c>
      <c r="AX407" s="15" t="s">
        <v>79</v>
      </c>
      <c r="AY407" s="265" t="s">
        <v>338</v>
      </c>
    </row>
    <row r="408" s="2" customFormat="1" ht="24.15" customHeight="1">
      <c r="A408" s="39"/>
      <c r="B408" s="40"/>
      <c r="C408" s="267" t="s">
        <v>697</v>
      </c>
      <c r="D408" s="267" t="s">
        <v>486</v>
      </c>
      <c r="E408" s="268" t="s">
        <v>776</v>
      </c>
      <c r="F408" s="269" t="s">
        <v>777</v>
      </c>
      <c r="G408" s="270" t="s">
        <v>586</v>
      </c>
      <c r="H408" s="271">
        <v>6</v>
      </c>
      <c r="I408" s="272"/>
      <c r="J408" s="273">
        <f>ROUND(I408*H408,2)</f>
        <v>0</v>
      </c>
      <c r="K408" s="269" t="s">
        <v>346</v>
      </c>
      <c r="L408" s="274"/>
      <c r="M408" s="275" t="s">
        <v>19</v>
      </c>
      <c r="N408" s="276" t="s">
        <v>43</v>
      </c>
      <c r="O408" s="85"/>
      <c r="P408" s="224">
        <f>O408*H408</f>
        <v>0</v>
      </c>
      <c r="Q408" s="224">
        <v>0.12</v>
      </c>
      <c r="R408" s="224">
        <f>Q408*H408</f>
        <v>0.71999999999999997</v>
      </c>
      <c r="S408" s="224">
        <v>0</v>
      </c>
      <c r="T408" s="225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26" t="s">
        <v>405</v>
      </c>
      <c r="AT408" s="226" t="s">
        <v>486</v>
      </c>
      <c r="AU408" s="226" t="s">
        <v>241</v>
      </c>
      <c r="AY408" s="18" t="s">
        <v>338</v>
      </c>
      <c r="BE408" s="227">
        <f>IF(N408="základní",J408,0)</f>
        <v>0</v>
      </c>
      <c r="BF408" s="227">
        <f>IF(N408="snížená",J408,0)</f>
        <v>0</v>
      </c>
      <c r="BG408" s="227">
        <f>IF(N408="zákl. přenesená",J408,0)</f>
        <v>0</v>
      </c>
      <c r="BH408" s="227">
        <f>IF(N408="sníž. přenesená",J408,0)</f>
        <v>0</v>
      </c>
      <c r="BI408" s="227">
        <f>IF(N408="nulová",J408,0)</f>
        <v>0</v>
      </c>
      <c r="BJ408" s="18" t="s">
        <v>79</v>
      </c>
      <c r="BK408" s="227">
        <f>ROUND(I408*H408,2)</f>
        <v>0</v>
      </c>
      <c r="BL408" s="18" t="s">
        <v>231</v>
      </c>
      <c r="BM408" s="226" t="s">
        <v>1557</v>
      </c>
    </row>
    <row r="409" s="14" customFormat="1">
      <c r="A409" s="14"/>
      <c r="B409" s="244"/>
      <c r="C409" s="245"/>
      <c r="D409" s="235" t="s">
        <v>350</v>
      </c>
      <c r="E409" s="246" t="s">
        <v>19</v>
      </c>
      <c r="F409" s="247" t="s">
        <v>246</v>
      </c>
      <c r="G409" s="245"/>
      <c r="H409" s="248">
        <v>6</v>
      </c>
      <c r="I409" s="249"/>
      <c r="J409" s="245"/>
      <c r="K409" s="245"/>
      <c r="L409" s="250"/>
      <c r="M409" s="251"/>
      <c r="N409" s="252"/>
      <c r="O409" s="252"/>
      <c r="P409" s="252"/>
      <c r="Q409" s="252"/>
      <c r="R409" s="252"/>
      <c r="S409" s="252"/>
      <c r="T409" s="253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4" t="s">
        <v>350</v>
      </c>
      <c r="AU409" s="254" t="s">
        <v>241</v>
      </c>
      <c r="AV409" s="14" t="s">
        <v>81</v>
      </c>
      <c r="AW409" s="14" t="s">
        <v>33</v>
      </c>
      <c r="AX409" s="14" t="s">
        <v>79</v>
      </c>
      <c r="AY409" s="254" t="s">
        <v>338</v>
      </c>
    </row>
    <row r="410" s="2" customFormat="1" ht="33" customHeight="1">
      <c r="A410" s="39"/>
      <c r="B410" s="40"/>
      <c r="C410" s="215" t="s">
        <v>702</v>
      </c>
      <c r="D410" s="215" t="s">
        <v>342</v>
      </c>
      <c r="E410" s="216" t="s">
        <v>780</v>
      </c>
      <c r="F410" s="217" t="s">
        <v>781</v>
      </c>
      <c r="G410" s="218" t="s">
        <v>391</v>
      </c>
      <c r="H410" s="219">
        <v>2.0249999999999999</v>
      </c>
      <c r="I410" s="220"/>
      <c r="J410" s="221">
        <f>ROUND(I410*H410,2)</f>
        <v>0</v>
      </c>
      <c r="K410" s="217" t="s">
        <v>346</v>
      </c>
      <c r="L410" s="45"/>
      <c r="M410" s="222" t="s">
        <v>19</v>
      </c>
      <c r="N410" s="223" t="s">
        <v>43</v>
      </c>
      <c r="O410" s="85"/>
      <c r="P410" s="224">
        <f>O410*H410</f>
        <v>0</v>
      </c>
      <c r="Q410" s="224">
        <v>0</v>
      </c>
      <c r="R410" s="224">
        <f>Q410*H410</f>
        <v>0</v>
      </c>
      <c r="S410" s="224">
        <v>0</v>
      </c>
      <c r="T410" s="225">
        <f>S410*H410</f>
        <v>0</v>
      </c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R410" s="226" t="s">
        <v>231</v>
      </c>
      <c r="AT410" s="226" t="s">
        <v>342</v>
      </c>
      <c r="AU410" s="226" t="s">
        <v>241</v>
      </c>
      <c r="AY410" s="18" t="s">
        <v>338</v>
      </c>
      <c r="BE410" s="227">
        <f>IF(N410="základní",J410,0)</f>
        <v>0</v>
      </c>
      <c r="BF410" s="227">
        <f>IF(N410="snížená",J410,0)</f>
        <v>0</v>
      </c>
      <c r="BG410" s="227">
        <f>IF(N410="zákl. přenesená",J410,0)</f>
        <v>0</v>
      </c>
      <c r="BH410" s="227">
        <f>IF(N410="sníž. přenesená",J410,0)</f>
        <v>0</v>
      </c>
      <c r="BI410" s="227">
        <f>IF(N410="nulová",J410,0)</f>
        <v>0</v>
      </c>
      <c r="BJ410" s="18" t="s">
        <v>79</v>
      </c>
      <c r="BK410" s="227">
        <f>ROUND(I410*H410,2)</f>
        <v>0</v>
      </c>
      <c r="BL410" s="18" t="s">
        <v>231</v>
      </c>
      <c r="BM410" s="226" t="s">
        <v>1558</v>
      </c>
    </row>
    <row r="411" s="2" customFormat="1">
      <c r="A411" s="39"/>
      <c r="B411" s="40"/>
      <c r="C411" s="41"/>
      <c r="D411" s="228" t="s">
        <v>348</v>
      </c>
      <c r="E411" s="41"/>
      <c r="F411" s="229" t="s">
        <v>783</v>
      </c>
      <c r="G411" s="41"/>
      <c r="H411" s="41"/>
      <c r="I411" s="230"/>
      <c r="J411" s="41"/>
      <c r="K411" s="41"/>
      <c r="L411" s="45"/>
      <c r="M411" s="231"/>
      <c r="N411" s="232"/>
      <c r="O411" s="85"/>
      <c r="P411" s="85"/>
      <c r="Q411" s="85"/>
      <c r="R411" s="85"/>
      <c r="S411" s="85"/>
      <c r="T411" s="86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T411" s="18" t="s">
        <v>348</v>
      </c>
      <c r="AU411" s="18" t="s">
        <v>241</v>
      </c>
    </row>
    <row r="412" s="14" customFormat="1">
      <c r="A412" s="14"/>
      <c r="B412" s="244"/>
      <c r="C412" s="245"/>
      <c r="D412" s="235" t="s">
        <v>350</v>
      </c>
      <c r="E412" s="246" t="s">
        <v>19</v>
      </c>
      <c r="F412" s="247" t="s">
        <v>784</v>
      </c>
      <c r="G412" s="245"/>
      <c r="H412" s="248">
        <v>2.0249999999999999</v>
      </c>
      <c r="I412" s="249"/>
      <c r="J412" s="245"/>
      <c r="K412" s="245"/>
      <c r="L412" s="250"/>
      <c r="M412" s="251"/>
      <c r="N412" s="252"/>
      <c r="O412" s="252"/>
      <c r="P412" s="252"/>
      <c r="Q412" s="252"/>
      <c r="R412" s="252"/>
      <c r="S412" s="252"/>
      <c r="T412" s="253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4" t="s">
        <v>350</v>
      </c>
      <c r="AU412" s="254" t="s">
        <v>241</v>
      </c>
      <c r="AV412" s="14" t="s">
        <v>81</v>
      </c>
      <c r="AW412" s="14" t="s">
        <v>33</v>
      </c>
      <c r="AX412" s="14" t="s">
        <v>72</v>
      </c>
      <c r="AY412" s="254" t="s">
        <v>338</v>
      </c>
    </row>
    <row r="413" s="15" customFormat="1">
      <c r="A413" s="15"/>
      <c r="B413" s="255"/>
      <c r="C413" s="256"/>
      <c r="D413" s="235" t="s">
        <v>350</v>
      </c>
      <c r="E413" s="257" t="s">
        <v>248</v>
      </c>
      <c r="F413" s="258" t="s">
        <v>363</v>
      </c>
      <c r="G413" s="256"/>
      <c r="H413" s="259">
        <v>2.0249999999999999</v>
      </c>
      <c r="I413" s="260"/>
      <c r="J413" s="256"/>
      <c r="K413" s="256"/>
      <c r="L413" s="261"/>
      <c r="M413" s="262"/>
      <c r="N413" s="263"/>
      <c r="O413" s="263"/>
      <c r="P413" s="263"/>
      <c r="Q413" s="263"/>
      <c r="R413" s="263"/>
      <c r="S413" s="263"/>
      <c r="T413" s="264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T413" s="265" t="s">
        <v>350</v>
      </c>
      <c r="AU413" s="265" t="s">
        <v>241</v>
      </c>
      <c r="AV413" s="15" t="s">
        <v>231</v>
      </c>
      <c r="AW413" s="15" t="s">
        <v>33</v>
      </c>
      <c r="AX413" s="15" t="s">
        <v>79</v>
      </c>
      <c r="AY413" s="265" t="s">
        <v>338</v>
      </c>
    </row>
    <row r="414" s="2" customFormat="1" ht="24.15" customHeight="1">
      <c r="A414" s="39"/>
      <c r="B414" s="40"/>
      <c r="C414" s="215" t="s">
        <v>715</v>
      </c>
      <c r="D414" s="215" t="s">
        <v>342</v>
      </c>
      <c r="E414" s="216" t="s">
        <v>786</v>
      </c>
      <c r="F414" s="217" t="s">
        <v>787</v>
      </c>
      <c r="G414" s="218" t="s">
        <v>572</v>
      </c>
      <c r="H414" s="219">
        <v>70.531999999999996</v>
      </c>
      <c r="I414" s="220"/>
      <c r="J414" s="221">
        <f>ROUND(I414*H414,2)</f>
        <v>0</v>
      </c>
      <c r="K414" s="217" t="s">
        <v>346</v>
      </c>
      <c r="L414" s="45"/>
      <c r="M414" s="222" t="s">
        <v>19</v>
      </c>
      <c r="N414" s="223" t="s">
        <v>43</v>
      </c>
      <c r="O414" s="85"/>
      <c r="P414" s="224">
        <f>O414*H414</f>
        <v>0</v>
      </c>
      <c r="Q414" s="224">
        <v>9.0000000000000006E-05</v>
      </c>
      <c r="R414" s="224">
        <f>Q414*H414</f>
        <v>0.0063478800000000002</v>
      </c>
      <c r="S414" s="224">
        <v>0</v>
      </c>
      <c r="T414" s="225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26" t="s">
        <v>231</v>
      </c>
      <c r="AT414" s="226" t="s">
        <v>342</v>
      </c>
      <c r="AU414" s="226" t="s">
        <v>241</v>
      </c>
      <c r="AY414" s="18" t="s">
        <v>338</v>
      </c>
      <c r="BE414" s="227">
        <f>IF(N414="základní",J414,0)</f>
        <v>0</v>
      </c>
      <c r="BF414" s="227">
        <f>IF(N414="snížená",J414,0)</f>
        <v>0</v>
      </c>
      <c r="BG414" s="227">
        <f>IF(N414="zákl. přenesená",J414,0)</f>
        <v>0</v>
      </c>
      <c r="BH414" s="227">
        <f>IF(N414="sníž. přenesená",J414,0)</f>
        <v>0</v>
      </c>
      <c r="BI414" s="227">
        <f>IF(N414="nulová",J414,0)</f>
        <v>0</v>
      </c>
      <c r="BJ414" s="18" t="s">
        <v>79</v>
      </c>
      <c r="BK414" s="227">
        <f>ROUND(I414*H414,2)</f>
        <v>0</v>
      </c>
      <c r="BL414" s="18" t="s">
        <v>231</v>
      </c>
      <c r="BM414" s="226" t="s">
        <v>1559</v>
      </c>
    </row>
    <row r="415" s="2" customFormat="1">
      <c r="A415" s="39"/>
      <c r="B415" s="40"/>
      <c r="C415" s="41"/>
      <c r="D415" s="228" t="s">
        <v>348</v>
      </c>
      <c r="E415" s="41"/>
      <c r="F415" s="229" t="s">
        <v>789</v>
      </c>
      <c r="G415" s="41"/>
      <c r="H415" s="41"/>
      <c r="I415" s="230"/>
      <c r="J415" s="41"/>
      <c r="K415" s="41"/>
      <c r="L415" s="45"/>
      <c r="M415" s="231"/>
      <c r="N415" s="232"/>
      <c r="O415" s="85"/>
      <c r="P415" s="85"/>
      <c r="Q415" s="85"/>
      <c r="R415" s="85"/>
      <c r="S415" s="85"/>
      <c r="T415" s="86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T415" s="18" t="s">
        <v>348</v>
      </c>
      <c r="AU415" s="18" t="s">
        <v>241</v>
      </c>
    </row>
    <row r="416" s="14" customFormat="1">
      <c r="A416" s="14"/>
      <c r="B416" s="244"/>
      <c r="C416" s="245"/>
      <c r="D416" s="235" t="s">
        <v>350</v>
      </c>
      <c r="E416" s="246" t="s">
        <v>19</v>
      </c>
      <c r="F416" s="247" t="s">
        <v>952</v>
      </c>
      <c r="G416" s="245"/>
      <c r="H416" s="248">
        <v>70.531999999999996</v>
      </c>
      <c r="I416" s="249"/>
      <c r="J416" s="245"/>
      <c r="K416" s="245"/>
      <c r="L416" s="250"/>
      <c r="M416" s="251"/>
      <c r="N416" s="252"/>
      <c r="O416" s="252"/>
      <c r="P416" s="252"/>
      <c r="Q416" s="252"/>
      <c r="R416" s="252"/>
      <c r="S416" s="252"/>
      <c r="T416" s="253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54" t="s">
        <v>350</v>
      </c>
      <c r="AU416" s="254" t="s">
        <v>241</v>
      </c>
      <c r="AV416" s="14" t="s">
        <v>81</v>
      </c>
      <c r="AW416" s="14" t="s">
        <v>33</v>
      </c>
      <c r="AX416" s="14" t="s">
        <v>72</v>
      </c>
      <c r="AY416" s="254" t="s">
        <v>338</v>
      </c>
    </row>
    <row r="417" s="14" customFormat="1">
      <c r="A417" s="14"/>
      <c r="B417" s="244"/>
      <c r="C417" s="245"/>
      <c r="D417" s="235" t="s">
        <v>350</v>
      </c>
      <c r="E417" s="246" t="s">
        <v>19</v>
      </c>
      <c r="F417" s="247" t="s">
        <v>258</v>
      </c>
      <c r="G417" s="245"/>
      <c r="H417" s="248">
        <v>0</v>
      </c>
      <c r="I417" s="249"/>
      <c r="J417" s="245"/>
      <c r="K417" s="245"/>
      <c r="L417" s="250"/>
      <c r="M417" s="251"/>
      <c r="N417" s="252"/>
      <c r="O417" s="252"/>
      <c r="P417" s="252"/>
      <c r="Q417" s="252"/>
      <c r="R417" s="252"/>
      <c r="S417" s="252"/>
      <c r="T417" s="253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54" t="s">
        <v>350</v>
      </c>
      <c r="AU417" s="254" t="s">
        <v>241</v>
      </c>
      <c r="AV417" s="14" t="s">
        <v>81</v>
      </c>
      <c r="AW417" s="14" t="s">
        <v>33</v>
      </c>
      <c r="AX417" s="14" t="s">
        <v>72</v>
      </c>
      <c r="AY417" s="254" t="s">
        <v>338</v>
      </c>
    </row>
    <row r="418" s="14" customFormat="1">
      <c r="A418" s="14"/>
      <c r="B418" s="244"/>
      <c r="C418" s="245"/>
      <c r="D418" s="235" t="s">
        <v>350</v>
      </c>
      <c r="E418" s="246" t="s">
        <v>19</v>
      </c>
      <c r="F418" s="247" t="s">
        <v>256</v>
      </c>
      <c r="G418" s="245"/>
      <c r="H418" s="248">
        <v>0</v>
      </c>
      <c r="I418" s="249"/>
      <c r="J418" s="245"/>
      <c r="K418" s="245"/>
      <c r="L418" s="250"/>
      <c r="M418" s="251"/>
      <c r="N418" s="252"/>
      <c r="O418" s="252"/>
      <c r="P418" s="252"/>
      <c r="Q418" s="252"/>
      <c r="R418" s="252"/>
      <c r="S418" s="252"/>
      <c r="T418" s="253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4" t="s">
        <v>350</v>
      </c>
      <c r="AU418" s="254" t="s">
        <v>241</v>
      </c>
      <c r="AV418" s="14" t="s">
        <v>81</v>
      </c>
      <c r="AW418" s="14" t="s">
        <v>33</v>
      </c>
      <c r="AX418" s="14" t="s">
        <v>72</v>
      </c>
      <c r="AY418" s="254" t="s">
        <v>338</v>
      </c>
    </row>
    <row r="419" s="15" customFormat="1">
      <c r="A419" s="15"/>
      <c r="B419" s="255"/>
      <c r="C419" s="256"/>
      <c r="D419" s="235" t="s">
        <v>350</v>
      </c>
      <c r="E419" s="257" t="s">
        <v>294</v>
      </c>
      <c r="F419" s="258" t="s">
        <v>363</v>
      </c>
      <c r="G419" s="256"/>
      <c r="H419" s="259">
        <v>70.531999999999996</v>
      </c>
      <c r="I419" s="260"/>
      <c r="J419" s="256"/>
      <c r="K419" s="256"/>
      <c r="L419" s="261"/>
      <c r="M419" s="262"/>
      <c r="N419" s="263"/>
      <c r="O419" s="263"/>
      <c r="P419" s="263"/>
      <c r="Q419" s="263"/>
      <c r="R419" s="263"/>
      <c r="S419" s="263"/>
      <c r="T419" s="264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T419" s="265" t="s">
        <v>350</v>
      </c>
      <c r="AU419" s="265" t="s">
        <v>241</v>
      </c>
      <c r="AV419" s="15" t="s">
        <v>231</v>
      </c>
      <c r="AW419" s="15" t="s">
        <v>33</v>
      </c>
      <c r="AX419" s="15" t="s">
        <v>79</v>
      </c>
      <c r="AY419" s="265" t="s">
        <v>338</v>
      </c>
    </row>
    <row r="420" s="12" customFormat="1" ht="22.8" customHeight="1">
      <c r="A420" s="12"/>
      <c r="B420" s="199"/>
      <c r="C420" s="200"/>
      <c r="D420" s="201" t="s">
        <v>71</v>
      </c>
      <c r="E420" s="213" t="s">
        <v>252</v>
      </c>
      <c r="F420" s="213" t="s">
        <v>790</v>
      </c>
      <c r="G420" s="200"/>
      <c r="H420" s="200"/>
      <c r="I420" s="203"/>
      <c r="J420" s="214">
        <f>BK420</f>
        <v>0</v>
      </c>
      <c r="K420" s="200"/>
      <c r="L420" s="205"/>
      <c r="M420" s="206"/>
      <c r="N420" s="207"/>
      <c r="O420" s="207"/>
      <c r="P420" s="208">
        <f>SUM(P421:P434)</f>
        <v>0</v>
      </c>
      <c r="Q420" s="207"/>
      <c r="R420" s="208">
        <f>SUM(R421:R434)</f>
        <v>0.052445749999999999</v>
      </c>
      <c r="S420" s="207"/>
      <c r="T420" s="209">
        <f>SUM(T421:T434)</f>
        <v>0</v>
      </c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R420" s="210" t="s">
        <v>79</v>
      </c>
      <c r="AT420" s="211" t="s">
        <v>71</v>
      </c>
      <c r="AU420" s="211" t="s">
        <v>79</v>
      </c>
      <c r="AY420" s="210" t="s">
        <v>338</v>
      </c>
      <c r="BK420" s="212">
        <f>SUM(BK421:BK434)</f>
        <v>0</v>
      </c>
    </row>
    <row r="421" s="2" customFormat="1" ht="37.8" customHeight="1">
      <c r="A421" s="39"/>
      <c r="B421" s="40"/>
      <c r="C421" s="215" t="s">
        <v>719</v>
      </c>
      <c r="D421" s="215" t="s">
        <v>342</v>
      </c>
      <c r="E421" s="216" t="s">
        <v>792</v>
      </c>
      <c r="F421" s="217" t="s">
        <v>793</v>
      </c>
      <c r="G421" s="218" t="s">
        <v>572</v>
      </c>
      <c r="H421" s="219">
        <v>149.845</v>
      </c>
      <c r="I421" s="220"/>
      <c r="J421" s="221">
        <f>ROUND(I421*H421,2)</f>
        <v>0</v>
      </c>
      <c r="K421" s="217" t="s">
        <v>346</v>
      </c>
      <c r="L421" s="45"/>
      <c r="M421" s="222" t="s">
        <v>19</v>
      </c>
      <c r="N421" s="223" t="s">
        <v>43</v>
      </c>
      <c r="O421" s="85"/>
      <c r="P421" s="224">
        <f>O421*H421</f>
        <v>0</v>
      </c>
      <c r="Q421" s="224">
        <v>1.0000000000000001E-05</v>
      </c>
      <c r="R421" s="224">
        <f>Q421*H421</f>
        <v>0.0014984500000000001</v>
      </c>
      <c r="S421" s="224">
        <v>0</v>
      </c>
      <c r="T421" s="225">
        <f>S421*H421</f>
        <v>0</v>
      </c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R421" s="226" t="s">
        <v>231</v>
      </c>
      <c r="AT421" s="226" t="s">
        <v>342</v>
      </c>
      <c r="AU421" s="226" t="s">
        <v>81</v>
      </c>
      <c r="AY421" s="18" t="s">
        <v>338</v>
      </c>
      <c r="BE421" s="227">
        <f>IF(N421="základní",J421,0)</f>
        <v>0</v>
      </c>
      <c r="BF421" s="227">
        <f>IF(N421="snížená",J421,0)</f>
        <v>0</v>
      </c>
      <c r="BG421" s="227">
        <f>IF(N421="zákl. přenesená",J421,0)</f>
        <v>0</v>
      </c>
      <c r="BH421" s="227">
        <f>IF(N421="sníž. přenesená",J421,0)</f>
        <v>0</v>
      </c>
      <c r="BI421" s="227">
        <f>IF(N421="nulová",J421,0)</f>
        <v>0</v>
      </c>
      <c r="BJ421" s="18" t="s">
        <v>79</v>
      </c>
      <c r="BK421" s="227">
        <f>ROUND(I421*H421,2)</f>
        <v>0</v>
      </c>
      <c r="BL421" s="18" t="s">
        <v>231</v>
      </c>
      <c r="BM421" s="226" t="s">
        <v>1560</v>
      </c>
    </row>
    <row r="422" s="2" customFormat="1">
      <c r="A422" s="39"/>
      <c r="B422" s="40"/>
      <c r="C422" s="41"/>
      <c r="D422" s="228" t="s">
        <v>348</v>
      </c>
      <c r="E422" s="41"/>
      <c r="F422" s="229" t="s">
        <v>795</v>
      </c>
      <c r="G422" s="41"/>
      <c r="H422" s="41"/>
      <c r="I422" s="230"/>
      <c r="J422" s="41"/>
      <c r="K422" s="41"/>
      <c r="L422" s="45"/>
      <c r="M422" s="231"/>
      <c r="N422" s="232"/>
      <c r="O422" s="85"/>
      <c r="P422" s="85"/>
      <c r="Q422" s="85"/>
      <c r="R422" s="85"/>
      <c r="S422" s="85"/>
      <c r="T422" s="86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T422" s="18" t="s">
        <v>348</v>
      </c>
      <c r="AU422" s="18" t="s">
        <v>81</v>
      </c>
    </row>
    <row r="423" s="14" customFormat="1">
      <c r="A423" s="14"/>
      <c r="B423" s="244"/>
      <c r="C423" s="245"/>
      <c r="D423" s="235" t="s">
        <v>350</v>
      </c>
      <c r="E423" s="246" t="s">
        <v>19</v>
      </c>
      <c r="F423" s="247" t="s">
        <v>796</v>
      </c>
      <c r="G423" s="245"/>
      <c r="H423" s="248">
        <v>141.06399999999999</v>
      </c>
      <c r="I423" s="249"/>
      <c r="J423" s="245"/>
      <c r="K423" s="245"/>
      <c r="L423" s="250"/>
      <c r="M423" s="251"/>
      <c r="N423" s="252"/>
      <c r="O423" s="252"/>
      <c r="P423" s="252"/>
      <c r="Q423" s="252"/>
      <c r="R423" s="252"/>
      <c r="S423" s="252"/>
      <c r="T423" s="253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4" t="s">
        <v>350</v>
      </c>
      <c r="AU423" s="254" t="s">
        <v>81</v>
      </c>
      <c r="AV423" s="14" t="s">
        <v>81</v>
      </c>
      <c r="AW423" s="14" t="s">
        <v>33</v>
      </c>
      <c r="AX423" s="14" t="s">
        <v>72</v>
      </c>
      <c r="AY423" s="254" t="s">
        <v>338</v>
      </c>
    </row>
    <row r="424" s="14" customFormat="1">
      <c r="A424" s="14"/>
      <c r="B424" s="244"/>
      <c r="C424" s="245"/>
      <c r="D424" s="235" t="s">
        <v>350</v>
      </c>
      <c r="E424" s="246" t="s">
        <v>19</v>
      </c>
      <c r="F424" s="247" t="s">
        <v>1437</v>
      </c>
      <c r="G424" s="245"/>
      <c r="H424" s="248">
        <v>8.7810000000000006</v>
      </c>
      <c r="I424" s="249"/>
      <c r="J424" s="245"/>
      <c r="K424" s="245"/>
      <c r="L424" s="250"/>
      <c r="M424" s="251"/>
      <c r="N424" s="252"/>
      <c r="O424" s="252"/>
      <c r="P424" s="252"/>
      <c r="Q424" s="252"/>
      <c r="R424" s="252"/>
      <c r="S424" s="252"/>
      <c r="T424" s="253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54" t="s">
        <v>350</v>
      </c>
      <c r="AU424" s="254" t="s">
        <v>81</v>
      </c>
      <c r="AV424" s="14" t="s">
        <v>81</v>
      </c>
      <c r="AW424" s="14" t="s">
        <v>33</v>
      </c>
      <c r="AX424" s="14" t="s">
        <v>72</v>
      </c>
      <c r="AY424" s="254" t="s">
        <v>338</v>
      </c>
    </row>
    <row r="425" s="15" customFormat="1">
      <c r="A425" s="15"/>
      <c r="B425" s="255"/>
      <c r="C425" s="256"/>
      <c r="D425" s="235" t="s">
        <v>350</v>
      </c>
      <c r="E425" s="257" t="s">
        <v>287</v>
      </c>
      <c r="F425" s="258" t="s">
        <v>363</v>
      </c>
      <c r="G425" s="256"/>
      <c r="H425" s="259">
        <v>149.845</v>
      </c>
      <c r="I425" s="260"/>
      <c r="J425" s="256"/>
      <c r="K425" s="256"/>
      <c r="L425" s="261"/>
      <c r="M425" s="262"/>
      <c r="N425" s="263"/>
      <c r="O425" s="263"/>
      <c r="P425" s="263"/>
      <c r="Q425" s="263"/>
      <c r="R425" s="263"/>
      <c r="S425" s="263"/>
      <c r="T425" s="264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T425" s="265" t="s">
        <v>350</v>
      </c>
      <c r="AU425" s="265" t="s">
        <v>81</v>
      </c>
      <c r="AV425" s="15" t="s">
        <v>231</v>
      </c>
      <c r="AW425" s="15" t="s">
        <v>33</v>
      </c>
      <c r="AX425" s="15" t="s">
        <v>79</v>
      </c>
      <c r="AY425" s="265" t="s">
        <v>338</v>
      </c>
    </row>
    <row r="426" s="2" customFormat="1" ht="55.5" customHeight="1">
      <c r="A426" s="39"/>
      <c r="B426" s="40"/>
      <c r="C426" s="215" t="s">
        <v>723</v>
      </c>
      <c r="D426" s="215" t="s">
        <v>342</v>
      </c>
      <c r="E426" s="216" t="s">
        <v>799</v>
      </c>
      <c r="F426" s="217" t="s">
        <v>800</v>
      </c>
      <c r="G426" s="218" t="s">
        <v>572</v>
      </c>
      <c r="H426" s="219">
        <v>149.845</v>
      </c>
      <c r="I426" s="220"/>
      <c r="J426" s="221">
        <f>ROUND(I426*H426,2)</f>
        <v>0</v>
      </c>
      <c r="K426" s="217" t="s">
        <v>346</v>
      </c>
      <c r="L426" s="45"/>
      <c r="M426" s="222" t="s">
        <v>19</v>
      </c>
      <c r="N426" s="223" t="s">
        <v>43</v>
      </c>
      <c r="O426" s="85"/>
      <c r="P426" s="224">
        <f>O426*H426</f>
        <v>0</v>
      </c>
      <c r="Q426" s="224">
        <v>0.00034000000000000002</v>
      </c>
      <c r="R426" s="224">
        <f>Q426*H426</f>
        <v>0.050947300000000001</v>
      </c>
      <c r="S426" s="224">
        <v>0</v>
      </c>
      <c r="T426" s="225">
        <f>S426*H426</f>
        <v>0</v>
      </c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R426" s="226" t="s">
        <v>231</v>
      </c>
      <c r="AT426" s="226" t="s">
        <v>342</v>
      </c>
      <c r="AU426" s="226" t="s">
        <v>81</v>
      </c>
      <c r="AY426" s="18" t="s">
        <v>338</v>
      </c>
      <c r="BE426" s="227">
        <f>IF(N426="základní",J426,0)</f>
        <v>0</v>
      </c>
      <c r="BF426" s="227">
        <f>IF(N426="snížená",J426,0)</f>
        <v>0</v>
      </c>
      <c r="BG426" s="227">
        <f>IF(N426="zákl. přenesená",J426,0)</f>
        <v>0</v>
      </c>
      <c r="BH426" s="227">
        <f>IF(N426="sníž. přenesená",J426,0)</f>
        <v>0</v>
      </c>
      <c r="BI426" s="227">
        <f>IF(N426="nulová",J426,0)</f>
        <v>0</v>
      </c>
      <c r="BJ426" s="18" t="s">
        <v>79</v>
      </c>
      <c r="BK426" s="227">
        <f>ROUND(I426*H426,2)</f>
        <v>0</v>
      </c>
      <c r="BL426" s="18" t="s">
        <v>231</v>
      </c>
      <c r="BM426" s="226" t="s">
        <v>1561</v>
      </c>
    </row>
    <row r="427" s="2" customFormat="1">
      <c r="A427" s="39"/>
      <c r="B427" s="40"/>
      <c r="C427" s="41"/>
      <c r="D427" s="228" t="s">
        <v>348</v>
      </c>
      <c r="E427" s="41"/>
      <c r="F427" s="229" t="s">
        <v>802</v>
      </c>
      <c r="G427" s="41"/>
      <c r="H427" s="41"/>
      <c r="I427" s="230"/>
      <c r="J427" s="41"/>
      <c r="K427" s="41"/>
      <c r="L427" s="45"/>
      <c r="M427" s="231"/>
      <c r="N427" s="232"/>
      <c r="O427" s="85"/>
      <c r="P427" s="85"/>
      <c r="Q427" s="85"/>
      <c r="R427" s="85"/>
      <c r="S427" s="85"/>
      <c r="T427" s="86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T427" s="18" t="s">
        <v>348</v>
      </c>
      <c r="AU427" s="18" t="s">
        <v>81</v>
      </c>
    </row>
    <row r="428" s="14" customFormat="1">
      <c r="A428" s="14"/>
      <c r="B428" s="244"/>
      <c r="C428" s="245"/>
      <c r="D428" s="235" t="s">
        <v>350</v>
      </c>
      <c r="E428" s="246" t="s">
        <v>19</v>
      </c>
      <c r="F428" s="247" t="s">
        <v>287</v>
      </c>
      <c r="G428" s="245"/>
      <c r="H428" s="248">
        <v>149.845</v>
      </c>
      <c r="I428" s="249"/>
      <c r="J428" s="245"/>
      <c r="K428" s="245"/>
      <c r="L428" s="250"/>
      <c r="M428" s="251"/>
      <c r="N428" s="252"/>
      <c r="O428" s="252"/>
      <c r="P428" s="252"/>
      <c r="Q428" s="252"/>
      <c r="R428" s="252"/>
      <c r="S428" s="252"/>
      <c r="T428" s="253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4" t="s">
        <v>350</v>
      </c>
      <c r="AU428" s="254" t="s">
        <v>81</v>
      </c>
      <c r="AV428" s="14" t="s">
        <v>81</v>
      </c>
      <c r="AW428" s="14" t="s">
        <v>33</v>
      </c>
      <c r="AX428" s="14" t="s">
        <v>79</v>
      </c>
      <c r="AY428" s="254" t="s">
        <v>338</v>
      </c>
    </row>
    <row r="429" s="2" customFormat="1" ht="24.15" customHeight="1">
      <c r="A429" s="39"/>
      <c r="B429" s="40"/>
      <c r="C429" s="215" t="s">
        <v>728</v>
      </c>
      <c r="D429" s="215" t="s">
        <v>342</v>
      </c>
      <c r="E429" s="216" t="s">
        <v>804</v>
      </c>
      <c r="F429" s="217" t="s">
        <v>805</v>
      </c>
      <c r="G429" s="218" t="s">
        <v>572</v>
      </c>
      <c r="H429" s="219">
        <v>149.845</v>
      </c>
      <c r="I429" s="220"/>
      <c r="J429" s="221">
        <f>ROUND(I429*H429,2)</f>
        <v>0</v>
      </c>
      <c r="K429" s="217" t="s">
        <v>346</v>
      </c>
      <c r="L429" s="45"/>
      <c r="M429" s="222" t="s">
        <v>19</v>
      </c>
      <c r="N429" s="223" t="s">
        <v>43</v>
      </c>
      <c r="O429" s="85"/>
      <c r="P429" s="224">
        <f>O429*H429</f>
        <v>0</v>
      </c>
      <c r="Q429" s="224">
        <v>0</v>
      </c>
      <c r="R429" s="224">
        <f>Q429*H429</f>
        <v>0</v>
      </c>
      <c r="S429" s="224">
        <v>0</v>
      </c>
      <c r="T429" s="225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26" t="s">
        <v>231</v>
      </c>
      <c r="AT429" s="226" t="s">
        <v>342</v>
      </c>
      <c r="AU429" s="226" t="s">
        <v>81</v>
      </c>
      <c r="AY429" s="18" t="s">
        <v>338</v>
      </c>
      <c r="BE429" s="227">
        <f>IF(N429="základní",J429,0)</f>
        <v>0</v>
      </c>
      <c r="BF429" s="227">
        <f>IF(N429="snížená",J429,0)</f>
        <v>0</v>
      </c>
      <c r="BG429" s="227">
        <f>IF(N429="zákl. přenesená",J429,0)</f>
        <v>0</v>
      </c>
      <c r="BH429" s="227">
        <f>IF(N429="sníž. přenesená",J429,0)</f>
        <v>0</v>
      </c>
      <c r="BI429" s="227">
        <f>IF(N429="nulová",J429,0)</f>
        <v>0</v>
      </c>
      <c r="BJ429" s="18" t="s">
        <v>79</v>
      </c>
      <c r="BK429" s="227">
        <f>ROUND(I429*H429,2)</f>
        <v>0</v>
      </c>
      <c r="BL429" s="18" t="s">
        <v>231</v>
      </c>
      <c r="BM429" s="226" t="s">
        <v>1562</v>
      </c>
    </row>
    <row r="430" s="2" customFormat="1">
      <c r="A430" s="39"/>
      <c r="B430" s="40"/>
      <c r="C430" s="41"/>
      <c r="D430" s="228" t="s">
        <v>348</v>
      </c>
      <c r="E430" s="41"/>
      <c r="F430" s="229" t="s">
        <v>807</v>
      </c>
      <c r="G430" s="41"/>
      <c r="H430" s="41"/>
      <c r="I430" s="230"/>
      <c r="J430" s="41"/>
      <c r="K430" s="41"/>
      <c r="L430" s="45"/>
      <c r="M430" s="231"/>
      <c r="N430" s="232"/>
      <c r="O430" s="85"/>
      <c r="P430" s="85"/>
      <c r="Q430" s="85"/>
      <c r="R430" s="85"/>
      <c r="S430" s="85"/>
      <c r="T430" s="86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T430" s="18" t="s">
        <v>348</v>
      </c>
      <c r="AU430" s="18" t="s">
        <v>81</v>
      </c>
    </row>
    <row r="431" s="14" customFormat="1">
      <c r="A431" s="14"/>
      <c r="B431" s="244"/>
      <c r="C431" s="245"/>
      <c r="D431" s="235" t="s">
        <v>350</v>
      </c>
      <c r="E431" s="246" t="s">
        <v>19</v>
      </c>
      <c r="F431" s="247" t="s">
        <v>287</v>
      </c>
      <c r="G431" s="245"/>
      <c r="H431" s="248">
        <v>149.845</v>
      </c>
      <c r="I431" s="249"/>
      <c r="J431" s="245"/>
      <c r="K431" s="245"/>
      <c r="L431" s="250"/>
      <c r="M431" s="251"/>
      <c r="N431" s="252"/>
      <c r="O431" s="252"/>
      <c r="P431" s="252"/>
      <c r="Q431" s="252"/>
      <c r="R431" s="252"/>
      <c r="S431" s="252"/>
      <c r="T431" s="253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54" t="s">
        <v>350</v>
      </c>
      <c r="AU431" s="254" t="s">
        <v>81</v>
      </c>
      <c r="AV431" s="14" t="s">
        <v>81</v>
      </c>
      <c r="AW431" s="14" t="s">
        <v>33</v>
      </c>
      <c r="AX431" s="14" t="s">
        <v>79</v>
      </c>
      <c r="AY431" s="254" t="s">
        <v>338</v>
      </c>
    </row>
    <row r="432" s="2" customFormat="1" ht="24.15" customHeight="1">
      <c r="A432" s="39"/>
      <c r="B432" s="40"/>
      <c r="C432" s="215" t="s">
        <v>730</v>
      </c>
      <c r="D432" s="215" t="s">
        <v>342</v>
      </c>
      <c r="E432" s="216" t="s">
        <v>809</v>
      </c>
      <c r="F432" s="217" t="s">
        <v>810</v>
      </c>
      <c r="G432" s="218" t="s">
        <v>572</v>
      </c>
      <c r="H432" s="219">
        <v>149.845</v>
      </c>
      <c r="I432" s="220"/>
      <c r="J432" s="221">
        <f>ROUND(I432*H432,2)</f>
        <v>0</v>
      </c>
      <c r="K432" s="217" t="s">
        <v>346</v>
      </c>
      <c r="L432" s="45"/>
      <c r="M432" s="222" t="s">
        <v>19</v>
      </c>
      <c r="N432" s="223" t="s">
        <v>43</v>
      </c>
      <c r="O432" s="85"/>
      <c r="P432" s="224">
        <f>O432*H432</f>
        <v>0</v>
      </c>
      <c r="Q432" s="224">
        <v>0</v>
      </c>
      <c r="R432" s="224">
        <f>Q432*H432</f>
        <v>0</v>
      </c>
      <c r="S432" s="224">
        <v>0</v>
      </c>
      <c r="T432" s="225">
        <f>S432*H432</f>
        <v>0</v>
      </c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R432" s="226" t="s">
        <v>231</v>
      </c>
      <c r="AT432" s="226" t="s">
        <v>342</v>
      </c>
      <c r="AU432" s="226" t="s">
        <v>81</v>
      </c>
      <c r="AY432" s="18" t="s">
        <v>338</v>
      </c>
      <c r="BE432" s="227">
        <f>IF(N432="základní",J432,0)</f>
        <v>0</v>
      </c>
      <c r="BF432" s="227">
        <f>IF(N432="snížená",J432,0)</f>
        <v>0</v>
      </c>
      <c r="BG432" s="227">
        <f>IF(N432="zákl. přenesená",J432,0)</f>
        <v>0</v>
      </c>
      <c r="BH432" s="227">
        <f>IF(N432="sníž. přenesená",J432,0)</f>
        <v>0</v>
      </c>
      <c r="BI432" s="227">
        <f>IF(N432="nulová",J432,0)</f>
        <v>0</v>
      </c>
      <c r="BJ432" s="18" t="s">
        <v>79</v>
      </c>
      <c r="BK432" s="227">
        <f>ROUND(I432*H432,2)</f>
        <v>0</v>
      </c>
      <c r="BL432" s="18" t="s">
        <v>231</v>
      </c>
      <c r="BM432" s="226" t="s">
        <v>1563</v>
      </c>
    </row>
    <row r="433" s="2" customFormat="1">
      <c r="A433" s="39"/>
      <c r="B433" s="40"/>
      <c r="C433" s="41"/>
      <c r="D433" s="228" t="s">
        <v>348</v>
      </c>
      <c r="E433" s="41"/>
      <c r="F433" s="229" t="s">
        <v>812</v>
      </c>
      <c r="G433" s="41"/>
      <c r="H433" s="41"/>
      <c r="I433" s="230"/>
      <c r="J433" s="41"/>
      <c r="K433" s="41"/>
      <c r="L433" s="45"/>
      <c r="M433" s="231"/>
      <c r="N433" s="232"/>
      <c r="O433" s="85"/>
      <c r="P433" s="85"/>
      <c r="Q433" s="85"/>
      <c r="R433" s="85"/>
      <c r="S433" s="85"/>
      <c r="T433" s="86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T433" s="18" t="s">
        <v>348</v>
      </c>
      <c r="AU433" s="18" t="s">
        <v>81</v>
      </c>
    </row>
    <row r="434" s="14" customFormat="1">
      <c r="A434" s="14"/>
      <c r="B434" s="244"/>
      <c r="C434" s="245"/>
      <c r="D434" s="235" t="s">
        <v>350</v>
      </c>
      <c r="E434" s="246" t="s">
        <v>19</v>
      </c>
      <c r="F434" s="247" t="s">
        <v>287</v>
      </c>
      <c r="G434" s="245"/>
      <c r="H434" s="248">
        <v>149.845</v>
      </c>
      <c r="I434" s="249"/>
      <c r="J434" s="245"/>
      <c r="K434" s="245"/>
      <c r="L434" s="250"/>
      <c r="M434" s="251"/>
      <c r="N434" s="252"/>
      <c r="O434" s="252"/>
      <c r="P434" s="252"/>
      <c r="Q434" s="252"/>
      <c r="R434" s="252"/>
      <c r="S434" s="252"/>
      <c r="T434" s="253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4" t="s">
        <v>350</v>
      </c>
      <c r="AU434" s="254" t="s">
        <v>81</v>
      </c>
      <c r="AV434" s="14" t="s">
        <v>81</v>
      </c>
      <c r="AW434" s="14" t="s">
        <v>33</v>
      </c>
      <c r="AX434" s="14" t="s">
        <v>79</v>
      </c>
      <c r="AY434" s="254" t="s">
        <v>338</v>
      </c>
    </row>
    <row r="435" s="12" customFormat="1" ht="22.8" customHeight="1">
      <c r="A435" s="12"/>
      <c r="B435" s="199"/>
      <c r="C435" s="200"/>
      <c r="D435" s="201" t="s">
        <v>71</v>
      </c>
      <c r="E435" s="213" t="s">
        <v>813</v>
      </c>
      <c r="F435" s="213" t="s">
        <v>814</v>
      </c>
      <c r="G435" s="200"/>
      <c r="H435" s="200"/>
      <c r="I435" s="203"/>
      <c r="J435" s="214">
        <f>BK435</f>
        <v>0</v>
      </c>
      <c r="K435" s="200"/>
      <c r="L435" s="205"/>
      <c r="M435" s="206"/>
      <c r="N435" s="207"/>
      <c r="O435" s="207"/>
      <c r="P435" s="208">
        <f>SUM(P436:P448)</f>
        <v>0</v>
      </c>
      <c r="Q435" s="207"/>
      <c r="R435" s="208">
        <f>SUM(R436:R448)</f>
        <v>0</v>
      </c>
      <c r="S435" s="207"/>
      <c r="T435" s="209">
        <f>SUM(T436:T448)</f>
        <v>0</v>
      </c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R435" s="210" t="s">
        <v>79</v>
      </c>
      <c r="AT435" s="211" t="s">
        <v>71</v>
      </c>
      <c r="AU435" s="211" t="s">
        <v>79</v>
      </c>
      <c r="AY435" s="210" t="s">
        <v>338</v>
      </c>
      <c r="BK435" s="212">
        <f>SUM(BK436:BK448)</f>
        <v>0</v>
      </c>
    </row>
    <row r="436" s="2" customFormat="1" ht="33" customHeight="1">
      <c r="A436" s="39"/>
      <c r="B436" s="40"/>
      <c r="C436" s="215" t="s">
        <v>734</v>
      </c>
      <c r="D436" s="215" t="s">
        <v>342</v>
      </c>
      <c r="E436" s="216" t="s">
        <v>816</v>
      </c>
      <c r="F436" s="217" t="s">
        <v>817</v>
      </c>
      <c r="G436" s="218" t="s">
        <v>489</v>
      </c>
      <c r="H436" s="219">
        <v>114.34999999999999</v>
      </c>
      <c r="I436" s="220"/>
      <c r="J436" s="221">
        <f>ROUND(I436*H436,2)</f>
        <v>0</v>
      </c>
      <c r="K436" s="217" t="s">
        <v>346</v>
      </c>
      <c r="L436" s="45"/>
      <c r="M436" s="222" t="s">
        <v>19</v>
      </c>
      <c r="N436" s="223" t="s">
        <v>43</v>
      </c>
      <c r="O436" s="85"/>
      <c r="P436" s="224">
        <f>O436*H436</f>
        <v>0</v>
      </c>
      <c r="Q436" s="224">
        <v>0</v>
      </c>
      <c r="R436" s="224">
        <f>Q436*H436</f>
        <v>0</v>
      </c>
      <c r="S436" s="224">
        <v>0</v>
      </c>
      <c r="T436" s="225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26" t="s">
        <v>231</v>
      </c>
      <c r="AT436" s="226" t="s">
        <v>342</v>
      </c>
      <c r="AU436" s="226" t="s">
        <v>81</v>
      </c>
      <c r="AY436" s="18" t="s">
        <v>338</v>
      </c>
      <c r="BE436" s="227">
        <f>IF(N436="základní",J436,0)</f>
        <v>0</v>
      </c>
      <c r="BF436" s="227">
        <f>IF(N436="snížená",J436,0)</f>
        <v>0</v>
      </c>
      <c r="BG436" s="227">
        <f>IF(N436="zákl. přenesená",J436,0)</f>
        <v>0</v>
      </c>
      <c r="BH436" s="227">
        <f>IF(N436="sníž. přenesená",J436,0)</f>
        <v>0</v>
      </c>
      <c r="BI436" s="227">
        <f>IF(N436="nulová",J436,0)</f>
        <v>0</v>
      </c>
      <c r="BJ436" s="18" t="s">
        <v>79</v>
      </c>
      <c r="BK436" s="227">
        <f>ROUND(I436*H436,2)</f>
        <v>0</v>
      </c>
      <c r="BL436" s="18" t="s">
        <v>231</v>
      </c>
      <c r="BM436" s="226" t="s">
        <v>1564</v>
      </c>
    </row>
    <row r="437" s="2" customFormat="1">
      <c r="A437" s="39"/>
      <c r="B437" s="40"/>
      <c r="C437" s="41"/>
      <c r="D437" s="228" t="s">
        <v>348</v>
      </c>
      <c r="E437" s="41"/>
      <c r="F437" s="229" t="s">
        <v>819</v>
      </c>
      <c r="G437" s="41"/>
      <c r="H437" s="41"/>
      <c r="I437" s="230"/>
      <c r="J437" s="41"/>
      <c r="K437" s="41"/>
      <c r="L437" s="45"/>
      <c r="M437" s="231"/>
      <c r="N437" s="232"/>
      <c r="O437" s="85"/>
      <c r="P437" s="85"/>
      <c r="Q437" s="85"/>
      <c r="R437" s="85"/>
      <c r="S437" s="85"/>
      <c r="T437" s="86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T437" s="18" t="s">
        <v>348</v>
      </c>
      <c r="AU437" s="18" t="s">
        <v>81</v>
      </c>
    </row>
    <row r="438" s="14" customFormat="1">
      <c r="A438" s="14"/>
      <c r="B438" s="244"/>
      <c r="C438" s="245"/>
      <c r="D438" s="235" t="s">
        <v>350</v>
      </c>
      <c r="E438" s="246" t="s">
        <v>19</v>
      </c>
      <c r="F438" s="247" t="s">
        <v>1565</v>
      </c>
      <c r="G438" s="245"/>
      <c r="H438" s="248">
        <v>114.34999999999999</v>
      </c>
      <c r="I438" s="249"/>
      <c r="J438" s="245"/>
      <c r="K438" s="245"/>
      <c r="L438" s="250"/>
      <c r="M438" s="251"/>
      <c r="N438" s="252"/>
      <c r="O438" s="252"/>
      <c r="P438" s="252"/>
      <c r="Q438" s="252"/>
      <c r="R438" s="252"/>
      <c r="S438" s="252"/>
      <c r="T438" s="253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54" t="s">
        <v>350</v>
      </c>
      <c r="AU438" s="254" t="s">
        <v>81</v>
      </c>
      <c r="AV438" s="14" t="s">
        <v>81</v>
      </c>
      <c r="AW438" s="14" t="s">
        <v>33</v>
      </c>
      <c r="AX438" s="14" t="s">
        <v>79</v>
      </c>
      <c r="AY438" s="254" t="s">
        <v>338</v>
      </c>
    </row>
    <row r="439" s="2" customFormat="1" ht="44.25" customHeight="1">
      <c r="A439" s="39"/>
      <c r="B439" s="40"/>
      <c r="C439" s="215" t="s">
        <v>739</v>
      </c>
      <c r="D439" s="215" t="s">
        <v>342</v>
      </c>
      <c r="E439" s="216" t="s">
        <v>822</v>
      </c>
      <c r="F439" s="217" t="s">
        <v>823</v>
      </c>
      <c r="G439" s="218" t="s">
        <v>489</v>
      </c>
      <c r="H439" s="219">
        <v>2715.8029999999999</v>
      </c>
      <c r="I439" s="220"/>
      <c r="J439" s="221">
        <f>ROUND(I439*H439,2)</f>
        <v>0</v>
      </c>
      <c r="K439" s="217" t="s">
        <v>346</v>
      </c>
      <c r="L439" s="45"/>
      <c r="M439" s="222" t="s">
        <v>19</v>
      </c>
      <c r="N439" s="223" t="s">
        <v>43</v>
      </c>
      <c r="O439" s="85"/>
      <c r="P439" s="224">
        <f>O439*H439</f>
        <v>0</v>
      </c>
      <c r="Q439" s="224">
        <v>0</v>
      </c>
      <c r="R439" s="224">
        <f>Q439*H439</f>
        <v>0</v>
      </c>
      <c r="S439" s="224">
        <v>0</v>
      </c>
      <c r="T439" s="225">
        <f>S439*H439</f>
        <v>0</v>
      </c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R439" s="226" t="s">
        <v>231</v>
      </c>
      <c r="AT439" s="226" t="s">
        <v>342</v>
      </c>
      <c r="AU439" s="226" t="s">
        <v>81</v>
      </c>
      <c r="AY439" s="18" t="s">
        <v>338</v>
      </c>
      <c r="BE439" s="227">
        <f>IF(N439="základní",J439,0)</f>
        <v>0</v>
      </c>
      <c r="BF439" s="227">
        <f>IF(N439="snížená",J439,0)</f>
        <v>0</v>
      </c>
      <c r="BG439" s="227">
        <f>IF(N439="zákl. přenesená",J439,0)</f>
        <v>0</v>
      </c>
      <c r="BH439" s="227">
        <f>IF(N439="sníž. přenesená",J439,0)</f>
        <v>0</v>
      </c>
      <c r="BI439" s="227">
        <f>IF(N439="nulová",J439,0)</f>
        <v>0</v>
      </c>
      <c r="BJ439" s="18" t="s">
        <v>79</v>
      </c>
      <c r="BK439" s="227">
        <f>ROUND(I439*H439,2)</f>
        <v>0</v>
      </c>
      <c r="BL439" s="18" t="s">
        <v>231</v>
      </c>
      <c r="BM439" s="226" t="s">
        <v>1566</v>
      </c>
    </row>
    <row r="440" s="2" customFormat="1">
      <c r="A440" s="39"/>
      <c r="B440" s="40"/>
      <c r="C440" s="41"/>
      <c r="D440" s="228" t="s">
        <v>348</v>
      </c>
      <c r="E440" s="41"/>
      <c r="F440" s="229" t="s">
        <v>825</v>
      </c>
      <c r="G440" s="41"/>
      <c r="H440" s="41"/>
      <c r="I440" s="230"/>
      <c r="J440" s="41"/>
      <c r="K440" s="41"/>
      <c r="L440" s="45"/>
      <c r="M440" s="231"/>
      <c r="N440" s="232"/>
      <c r="O440" s="85"/>
      <c r="P440" s="85"/>
      <c r="Q440" s="85"/>
      <c r="R440" s="85"/>
      <c r="S440" s="85"/>
      <c r="T440" s="86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T440" s="18" t="s">
        <v>348</v>
      </c>
      <c r="AU440" s="18" t="s">
        <v>81</v>
      </c>
    </row>
    <row r="441" s="14" customFormat="1">
      <c r="A441" s="14"/>
      <c r="B441" s="244"/>
      <c r="C441" s="245"/>
      <c r="D441" s="235" t="s">
        <v>350</v>
      </c>
      <c r="E441" s="246" t="s">
        <v>19</v>
      </c>
      <c r="F441" s="247" t="s">
        <v>1567</v>
      </c>
      <c r="G441" s="245"/>
      <c r="H441" s="248">
        <v>2715.8029999999999</v>
      </c>
      <c r="I441" s="249"/>
      <c r="J441" s="245"/>
      <c r="K441" s="245"/>
      <c r="L441" s="250"/>
      <c r="M441" s="251"/>
      <c r="N441" s="252"/>
      <c r="O441" s="252"/>
      <c r="P441" s="252"/>
      <c r="Q441" s="252"/>
      <c r="R441" s="252"/>
      <c r="S441" s="252"/>
      <c r="T441" s="253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4" t="s">
        <v>350</v>
      </c>
      <c r="AU441" s="254" t="s">
        <v>81</v>
      </c>
      <c r="AV441" s="14" t="s">
        <v>81</v>
      </c>
      <c r="AW441" s="14" t="s">
        <v>33</v>
      </c>
      <c r="AX441" s="14" t="s">
        <v>79</v>
      </c>
      <c r="AY441" s="254" t="s">
        <v>338</v>
      </c>
    </row>
    <row r="442" s="2" customFormat="1" ht="37.8" customHeight="1">
      <c r="A442" s="39"/>
      <c r="B442" s="40"/>
      <c r="C442" s="215" t="s">
        <v>741</v>
      </c>
      <c r="D442" s="215" t="s">
        <v>342</v>
      </c>
      <c r="E442" s="216" t="s">
        <v>828</v>
      </c>
      <c r="F442" s="217" t="s">
        <v>829</v>
      </c>
      <c r="G442" s="218" t="s">
        <v>489</v>
      </c>
      <c r="H442" s="219">
        <v>28.587</v>
      </c>
      <c r="I442" s="220"/>
      <c r="J442" s="221">
        <f>ROUND(I442*H442,2)</f>
        <v>0</v>
      </c>
      <c r="K442" s="217" t="s">
        <v>346</v>
      </c>
      <c r="L442" s="45"/>
      <c r="M442" s="222" t="s">
        <v>19</v>
      </c>
      <c r="N442" s="223" t="s">
        <v>43</v>
      </c>
      <c r="O442" s="85"/>
      <c r="P442" s="224">
        <f>O442*H442</f>
        <v>0</v>
      </c>
      <c r="Q442" s="224">
        <v>0</v>
      </c>
      <c r="R442" s="224">
        <f>Q442*H442</f>
        <v>0</v>
      </c>
      <c r="S442" s="224">
        <v>0</v>
      </c>
      <c r="T442" s="225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26" t="s">
        <v>231</v>
      </c>
      <c r="AT442" s="226" t="s">
        <v>342</v>
      </c>
      <c r="AU442" s="226" t="s">
        <v>81</v>
      </c>
      <c r="AY442" s="18" t="s">
        <v>338</v>
      </c>
      <c r="BE442" s="227">
        <f>IF(N442="základní",J442,0)</f>
        <v>0</v>
      </c>
      <c r="BF442" s="227">
        <f>IF(N442="snížená",J442,0)</f>
        <v>0</v>
      </c>
      <c r="BG442" s="227">
        <f>IF(N442="zákl. přenesená",J442,0)</f>
        <v>0</v>
      </c>
      <c r="BH442" s="227">
        <f>IF(N442="sníž. přenesená",J442,0)</f>
        <v>0</v>
      </c>
      <c r="BI442" s="227">
        <f>IF(N442="nulová",J442,0)</f>
        <v>0</v>
      </c>
      <c r="BJ442" s="18" t="s">
        <v>79</v>
      </c>
      <c r="BK442" s="227">
        <f>ROUND(I442*H442,2)</f>
        <v>0</v>
      </c>
      <c r="BL442" s="18" t="s">
        <v>231</v>
      </c>
      <c r="BM442" s="226" t="s">
        <v>1568</v>
      </c>
    </row>
    <row r="443" s="2" customFormat="1">
      <c r="A443" s="39"/>
      <c r="B443" s="40"/>
      <c r="C443" s="41"/>
      <c r="D443" s="228" t="s">
        <v>348</v>
      </c>
      <c r="E443" s="41"/>
      <c r="F443" s="229" t="s">
        <v>831</v>
      </c>
      <c r="G443" s="41"/>
      <c r="H443" s="41"/>
      <c r="I443" s="230"/>
      <c r="J443" s="41"/>
      <c r="K443" s="41"/>
      <c r="L443" s="45"/>
      <c r="M443" s="231"/>
      <c r="N443" s="232"/>
      <c r="O443" s="85"/>
      <c r="P443" s="85"/>
      <c r="Q443" s="85"/>
      <c r="R443" s="85"/>
      <c r="S443" s="85"/>
      <c r="T443" s="86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T443" s="18" t="s">
        <v>348</v>
      </c>
      <c r="AU443" s="18" t="s">
        <v>81</v>
      </c>
    </row>
    <row r="444" s="14" customFormat="1">
      <c r="A444" s="14"/>
      <c r="B444" s="244"/>
      <c r="C444" s="245"/>
      <c r="D444" s="235" t="s">
        <v>350</v>
      </c>
      <c r="E444" s="246" t="s">
        <v>19</v>
      </c>
      <c r="F444" s="247" t="s">
        <v>1569</v>
      </c>
      <c r="G444" s="245"/>
      <c r="H444" s="248">
        <v>28.587</v>
      </c>
      <c r="I444" s="249"/>
      <c r="J444" s="245"/>
      <c r="K444" s="245"/>
      <c r="L444" s="250"/>
      <c r="M444" s="251"/>
      <c r="N444" s="252"/>
      <c r="O444" s="252"/>
      <c r="P444" s="252"/>
      <c r="Q444" s="252"/>
      <c r="R444" s="252"/>
      <c r="S444" s="252"/>
      <c r="T444" s="253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54" t="s">
        <v>350</v>
      </c>
      <c r="AU444" s="254" t="s">
        <v>81</v>
      </c>
      <c r="AV444" s="14" t="s">
        <v>81</v>
      </c>
      <c r="AW444" s="14" t="s">
        <v>33</v>
      </c>
      <c r="AX444" s="14" t="s">
        <v>79</v>
      </c>
      <c r="AY444" s="254" t="s">
        <v>338</v>
      </c>
    </row>
    <row r="445" s="2" customFormat="1" ht="44.25" customHeight="1">
      <c r="A445" s="39"/>
      <c r="B445" s="40"/>
      <c r="C445" s="215" t="s">
        <v>745</v>
      </c>
      <c r="D445" s="215" t="s">
        <v>342</v>
      </c>
      <c r="E445" s="216" t="s">
        <v>834</v>
      </c>
      <c r="F445" s="217" t="s">
        <v>505</v>
      </c>
      <c r="G445" s="218" t="s">
        <v>489</v>
      </c>
      <c r="H445" s="219">
        <v>77.275000000000006</v>
      </c>
      <c r="I445" s="220"/>
      <c r="J445" s="221">
        <f>ROUND(I445*H445,2)</f>
        <v>0</v>
      </c>
      <c r="K445" s="217" t="s">
        <v>346</v>
      </c>
      <c r="L445" s="45"/>
      <c r="M445" s="222" t="s">
        <v>19</v>
      </c>
      <c r="N445" s="223" t="s">
        <v>43</v>
      </c>
      <c r="O445" s="85"/>
      <c r="P445" s="224">
        <f>O445*H445</f>
        <v>0</v>
      </c>
      <c r="Q445" s="224">
        <v>0</v>
      </c>
      <c r="R445" s="224">
        <f>Q445*H445</f>
        <v>0</v>
      </c>
      <c r="S445" s="224">
        <v>0</v>
      </c>
      <c r="T445" s="225">
        <f>S445*H445</f>
        <v>0</v>
      </c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R445" s="226" t="s">
        <v>231</v>
      </c>
      <c r="AT445" s="226" t="s">
        <v>342</v>
      </c>
      <c r="AU445" s="226" t="s">
        <v>81</v>
      </c>
      <c r="AY445" s="18" t="s">
        <v>338</v>
      </c>
      <c r="BE445" s="227">
        <f>IF(N445="základní",J445,0)</f>
        <v>0</v>
      </c>
      <c r="BF445" s="227">
        <f>IF(N445="snížená",J445,0)</f>
        <v>0</v>
      </c>
      <c r="BG445" s="227">
        <f>IF(N445="zákl. přenesená",J445,0)</f>
        <v>0</v>
      </c>
      <c r="BH445" s="227">
        <f>IF(N445="sníž. přenesená",J445,0)</f>
        <v>0</v>
      </c>
      <c r="BI445" s="227">
        <f>IF(N445="nulová",J445,0)</f>
        <v>0</v>
      </c>
      <c r="BJ445" s="18" t="s">
        <v>79</v>
      </c>
      <c r="BK445" s="227">
        <f>ROUND(I445*H445,2)</f>
        <v>0</v>
      </c>
      <c r="BL445" s="18" t="s">
        <v>231</v>
      </c>
      <c r="BM445" s="226" t="s">
        <v>1570</v>
      </c>
    </row>
    <row r="446" s="2" customFormat="1">
      <c r="A446" s="39"/>
      <c r="B446" s="40"/>
      <c r="C446" s="41"/>
      <c r="D446" s="228" t="s">
        <v>348</v>
      </c>
      <c r="E446" s="41"/>
      <c r="F446" s="229" t="s">
        <v>836</v>
      </c>
      <c r="G446" s="41"/>
      <c r="H446" s="41"/>
      <c r="I446" s="230"/>
      <c r="J446" s="41"/>
      <c r="K446" s="41"/>
      <c r="L446" s="45"/>
      <c r="M446" s="231"/>
      <c r="N446" s="232"/>
      <c r="O446" s="85"/>
      <c r="P446" s="85"/>
      <c r="Q446" s="85"/>
      <c r="R446" s="85"/>
      <c r="S446" s="85"/>
      <c r="T446" s="86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T446" s="18" t="s">
        <v>348</v>
      </c>
      <c r="AU446" s="18" t="s">
        <v>81</v>
      </c>
    </row>
    <row r="447" s="2" customFormat="1" ht="44.25" customHeight="1">
      <c r="A447" s="39"/>
      <c r="B447" s="40"/>
      <c r="C447" s="215" t="s">
        <v>753</v>
      </c>
      <c r="D447" s="215" t="s">
        <v>342</v>
      </c>
      <c r="E447" s="216" t="s">
        <v>838</v>
      </c>
      <c r="F447" s="217" t="s">
        <v>839</v>
      </c>
      <c r="G447" s="218" t="s">
        <v>489</v>
      </c>
      <c r="H447" s="219">
        <v>65.662000000000006</v>
      </c>
      <c r="I447" s="220"/>
      <c r="J447" s="221">
        <f>ROUND(I447*H447,2)</f>
        <v>0</v>
      </c>
      <c r="K447" s="217" t="s">
        <v>346</v>
      </c>
      <c r="L447" s="45"/>
      <c r="M447" s="222" t="s">
        <v>19</v>
      </c>
      <c r="N447" s="223" t="s">
        <v>43</v>
      </c>
      <c r="O447" s="85"/>
      <c r="P447" s="224">
        <f>O447*H447</f>
        <v>0</v>
      </c>
      <c r="Q447" s="224">
        <v>0</v>
      </c>
      <c r="R447" s="224">
        <f>Q447*H447</f>
        <v>0</v>
      </c>
      <c r="S447" s="224">
        <v>0</v>
      </c>
      <c r="T447" s="225">
        <f>S447*H447</f>
        <v>0</v>
      </c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R447" s="226" t="s">
        <v>231</v>
      </c>
      <c r="AT447" s="226" t="s">
        <v>342</v>
      </c>
      <c r="AU447" s="226" t="s">
        <v>81</v>
      </c>
      <c r="AY447" s="18" t="s">
        <v>338</v>
      </c>
      <c r="BE447" s="227">
        <f>IF(N447="základní",J447,0)</f>
        <v>0</v>
      </c>
      <c r="BF447" s="227">
        <f>IF(N447="snížená",J447,0)</f>
        <v>0</v>
      </c>
      <c r="BG447" s="227">
        <f>IF(N447="zákl. přenesená",J447,0)</f>
        <v>0</v>
      </c>
      <c r="BH447" s="227">
        <f>IF(N447="sníž. přenesená",J447,0)</f>
        <v>0</v>
      </c>
      <c r="BI447" s="227">
        <f>IF(N447="nulová",J447,0)</f>
        <v>0</v>
      </c>
      <c r="BJ447" s="18" t="s">
        <v>79</v>
      </c>
      <c r="BK447" s="227">
        <f>ROUND(I447*H447,2)</f>
        <v>0</v>
      </c>
      <c r="BL447" s="18" t="s">
        <v>231</v>
      </c>
      <c r="BM447" s="226" t="s">
        <v>1571</v>
      </c>
    </row>
    <row r="448" s="2" customFormat="1">
      <c r="A448" s="39"/>
      <c r="B448" s="40"/>
      <c r="C448" s="41"/>
      <c r="D448" s="228" t="s">
        <v>348</v>
      </c>
      <c r="E448" s="41"/>
      <c r="F448" s="229" t="s">
        <v>841</v>
      </c>
      <c r="G448" s="41"/>
      <c r="H448" s="41"/>
      <c r="I448" s="230"/>
      <c r="J448" s="41"/>
      <c r="K448" s="41"/>
      <c r="L448" s="45"/>
      <c r="M448" s="231"/>
      <c r="N448" s="232"/>
      <c r="O448" s="85"/>
      <c r="P448" s="85"/>
      <c r="Q448" s="85"/>
      <c r="R448" s="85"/>
      <c r="S448" s="85"/>
      <c r="T448" s="86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T448" s="18" t="s">
        <v>348</v>
      </c>
      <c r="AU448" s="18" t="s">
        <v>81</v>
      </c>
    </row>
    <row r="449" s="12" customFormat="1" ht="22.8" customHeight="1">
      <c r="A449" s="12"/>
      <c r="B449" s="199"/>
      <c r="C449" s="200"/>
      <c r="D449" s="201" t="s">
        <v>71</v>
      </c>
      <c r="E449" s="213" t="s">
        <v>842</v>
      </c>
      <c r="F449" s="213" t="s">
        <v>843</v>
      </c>
      <c r="G449" s="200"/>
      <c r="H449" s="200"/>
      <c r="I449" s="203"/>
      <c r="J449" s="214">
        <f>BK449</f>
        <v>0</v>
      </c>
      <c r="K449" s="200"/>
      <c r="L449" s="205"/>
      <c r="M449" s="206"/>
      <c r="N449" s="207"/>
      <c r="O449" s="207"/>
      <c r="P449" s="208">
        <f>SUM(P450:P451)</f>
        <v>0</v>
      </c>
      <c r="Q449" s="207"/>
      <c r="R449" s="208">
        <f>SUM(R450:R451)</f>
        <v>0</v>
      </c>
      <c r="S449" s="207"/>
      <c r="T449" s="209">
        <f>SUM(T450:T451)</f>
        <v>0</v>
      </c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R449" s="210" t="s">
        <v>79</v>
      </c>
      <c r="AT449" s="211" t="s">
        <v>71</v>
      </c>
      <c r="AU449" s="211" t="s">
        <v>79</v>
      </c>
      <c r="AY449" s="210" t="s">
        <v>338</v>
      </c>
      <c r="BK449" s="212">
        <f>SUM(BK450:BK451)</f>
        <v>0</v>
      </c>
    </row>
    <row r="450" s="2" customFormat="1" ht="49.05" customHeight="1">
      <c r="A450" s="39"/>
      <c r="B450" s="40"/>
      <c r="C450" s="215" t="s">
        <v>755</v>
      </c>
      <c r="D450" s="215" t="s">
        <v>342</v>
      </c>
      <c r="E450" s="216" t="s">
        <v>845</v>
      </c>
      <c r="F450" s="217" t="s">
        <v>846</v>
      </c>
      <c r="G450" s="218" t="s">
        <v>489</v>
      </c>
      <c r="H450" s="219">
        <v>163.37299999999999</v>
      </c>
      <c r="I450" s="220"/>
      <c r="J450" s="221">
        <f>ROUND(I450*H450,2)</f>
        <v>0</v>
      </c>
      <c r="K450" s="217" t="s">
        <v>346</v>
      </c>
      <c r="L450" s="45"/>
      <c r="M450" s="222" t="s">
        <v>19</v>
      </c>
      <c r="N450" s="223" t="s">
        <v>43</v>
      </c>
      <c r="O450" s="85"/>
      <c r="P450" s="224">
        <f>O450*H450</f>
        <v>0</v>
      </c>
      <c r="Q450" s="224">
        <v>0</v>
      </c>
      <c r="R450" s="224">
        <f>Q450*H450</f>
        <v>0</v>
      </c>
      <c r="S450" s="224">
        <v>0</v>
      </c>
      <c r="T450" s="225">
        <f>S450*H450</f>
        <v>0</v>
      </c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R450" s="226" t="s">
        <v>231</v>
      </c>
      <c r="AT450" s="226" t="s">
        <v>342</v>
      </c>
      <c r="AU450" s="226" t="s">
        <v>81</v>
      </c>
      <c r="AY450" s="18" t="s">
        <v>338</v>
      </c>
      <c r="BE450" s="227">
        <f>IF(N450="základní",J450,0)</f>
        <v>0</v>
      </c>
      <c r="BF450" s="227">
        <f>IF(N450="snížená",J450,0)</f>
        <v>0</v>
      </c>
      <c r="BG450" s="227">
        <f>IF(N450="zákl. přenesená",J450,0)</f>
        <v>0</v>
      </c>
      <c r="BH450" s="227">
        <f>IF(N450="sníž. přenesená",J450,0)</f>
        <v>0</v>
      </c>
      <c r="BI450" s="227">
        <f>IF(N450="nulová",J450,0)</f>
        <v>0</v>
      </c>
      <c r="BJ450" s="18" t="s">
        <v>79</v>
      </c>
      <c r="BK450" s="227">
        <f>ROUND(I450*H450,2)</f>
        <v>0</v>
      </c>
      <c r="BL450" s="18" t="s">
        <v>231</v>
      </c>
      <c r="BM450" s="226" t="s">
        <v>1572</v>
      </c>
    </row>
    <row r="451" s="2" customFormat="1">
      <c r="A451" s="39"/>
      <c r="B451" s="40"/>
      <c r="C451" s="41"/>
      <c r="D451" s="228" t="s">
        <v>348</v>
      </c>
      <c r="E451" s="41"/>
      <c r="F451" s="229" t="s">
        <v>848</v>
      </c>
      <c r="G451" s="41"/>
      <c r="H451" s="41"/>
      <c r="I451" s="230"/>
      <c r="J451" s="41"/>
      <c r="K451" s="41"/>
      <c r="L451" s="45"/>
      <c r="M451" s="288"/>
      <c r="N451" s="289"/>
      <c r="O451" s="290"/>
      <c r="P451" s="290"/>
      <c r="Q451" s="290"/>
      <c r="R451" s="290"/>
      <c r="S451" s="290"/>
      <c r="T451" s="291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T451" s="18" t="s">
        <v>348</v>
      </c>
      <c r="AU451" s="18" t="s">
        <v>81</v>
      </c>
    </row>
    <row r="452" s="2" customFormat="1" ht="6.96" customHeight="1">
      <c r="A452" s="39"/>
      <c r="B452" s="60"/>
      <c r="C452" s="61"/>
      <c r="D452" s="61"/>
      <c r="E452" s="61"/>
      <c r="F452" s="61"/>
      <c r="G452" s="61"/>
      <c r="H452" s="61"/>
      <c r="I452" s="61"/>
      <c r="J452" s="61"/>
      <c r="K452" s="61"/>
      <c r="L452" s="45"/>
      <c r="M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</row>
  </sheetData>
  <sheetProtection sheet="1" autoFilter="0" formatColumns="0" formatRows="0" objects="1" scenarios="1" spinCount="100000" saltValue="liJJJ8tNiLwLc2AN7B+kZ4kToJe8CnOFlo76o4nOmf3gjJaX+d3BQ5a6FUHpTJ1/mv/rCo79WVVtun026/17Cg==" hashValue="pRyASL35wyk9A9OvKvyRvTXt5vUraXBzQuej/xGmhJE/DoioHAL30PPzp9cc3c1YA5319SKKWAK8kkfSlTXWjQ==" algorithmName="SHA-512" password="CC35"/>
  <autoFilter ref="C103:K45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2:H92"/>
    <mergeCell ref="E94:H94"/>
    <mergeCell ref="E96:H96"/>
    <mergeCell ref="L2:V2"/>
  </mergeCells>
  <hyperlinks>
    <hyperlink ref="F109" r:id="rId1" display="https://podminky.urs.cz/item/CS_URS_2025_02/113107323"/>
    <hyperlink ref="F132" r:id="rId2" display="https://podminky.urs.cz/item/CS_URS_2025_02/113154512"/>
    <hyperlink ref="F135" r:id="rId3" display="https://podminky.urs.cz/item/CS_URS_2025_02/113154514"/>
    <hyperlink ref="F139" r:id="rId4" display="https://podminky.urs.cz/item/CS_URS_2025_02/113154515"/>
    <hyperlink ref="F143" r:id="rId5" display="https://podminky.urs.cz/item/CS_URS_2025_02/113154517"/>
    <hyperlink ref="F150" r:id="rId6" display="https://podminky.urs.cz/item/CS_URS_2025_02/122251403"/>
    <hyperlink ref="F154" r:id="rId7" display="https://podminky.urs.cz/item/CS_URS_2025_02/131213131"/>
    <hyperlink ref="F162" r:id="rId8" display="https://podminky.urs.cz/item/CS_URS_2025_02/132254206"/>
    <hyperlink ref="F183" r:id="rId9" display="https://podminky.urs.cz/item/CS_URS_2025_02/151101102"/>
    <hyperlink ref="F187" r:id="rId10" display="https://podminky.urs.cz/item/CS_URS_2025_02/151101112"/>
    <hyperlink ref="F190" r:id="rId11" display="https://podminky.urs.cz/item/CS_URS_2025_02/151501501"/>
    <hyperlink ref="F195" r:id="rId12" display="https://podminky.urs.cz/item/CS_URS_2025_02/162551108"/>
    <hyperlink ref="F200" r:id="rId13" display="https://podminky.urs.cz/item/CS_URS_2025_02/162751117"/>
    <hyperlink ref="F208" r:id="rId14" display="https://podminky.urs.cz/item/CS_URS_2025_02/162751119"/>
    <hyperlink ref="F214" r:id="rId15" display="https://podminky.urs.cz/item/CS_URS_2025_02/171251101"/>
    <hyperlink ref="F217" r:id="rId16" display="https://podminky.urs.cz/item/CS_URS_2025_02/171251109"/>
    <hyperlink ref="F223" r:id="rId17" display="https://podminky.urs.cz/item/CS_URS_2025_02/174111101"/>
    <hyperlink ref="F226" r:id="rId18" display="https://podminky.urs.cz/item/CS_URS_2025_02/174151101"/>
    <hyperlink ref="F231" r:id="rId19" display="https://podminky.urs.cz/item/CS_URS_2025_02/175151101"/>
    <hyperlink ref="F251" r:id="rId20" display="https://podminky.urs.cz/item/CS_URS_2025_02/171201231"/>
    <hyperlink ref="F257" r:id="rId21" display="https://podminky.urs.cz/item/CS_URS_2025_02/181152302"/>
    <hyperlink ref="F265" r:id="rId22" display="https://podminky.urs.cz/item/CS_URS_2025_02/212750101"/>
    <hyperlink ref="F269" r:id="rId23" display="https://podminky.urs.cz/item/CS_URS_2025_02/212972112"/>
    <hyperlink ref="F274" r:id="rId24" display="https://podminky.urs.cz/item/CS_URS_2025_02/452112112"/>
    <hyperlink ref="F285" r:id="rId25" display="https://podminky.urs.cz/item/CS_URS_2025_02/564871016"/>
    <hyperlink ref="F288" r:id="rId26" display="https://podminky.urs.cz/item/CS_URS_2025_02/573111112"/>
    <hyperlink ref="F291" r:id="rId27" display="https://podminky.urs.cz/item/CS_URS_2025_02/565165102"/>
    <hyperlink ref="F296" r:id="rId28" display="https://podminky.urs.cz/item/CS_URS_2025_02/565155101"/>
    <hyperlink ref="F300" r:id="rId29" display="https://podminky.urs.cz/item/CS_URS_2025_02/573211109"/>
    <hyperlink ref="F303" r:id="rId30" display="https://podminky.urs.cz/item/CS_URS_2025_02/577155012"/>
    <hyperlink ref="F306" r:id="rId31" display="https://podminky.urs.cz/item/CS_URS_2025_02/573211107"/>
    <hyperlink ref="F309" r:id="rId32" display="https://podminky.urs.cz/item/CS_URS_2025_02/577134011"/>
    <hyperlink ref="F314" r:id="rId33" display="https://podminky.urs.cz/item/CS_URS_2025_02/871360420"/>
    <hyperlink ref="F325" r:id="rId34" display="https://podminky.urs.cz/item/CS_URS_2025_02/892381111"/>
    <hyperlink ref="F328" r:id="rId35" display="https://podminky.urs.cz/item/CS_URS_2025_02/894410101"/>
    <hyperlink ref="F349" r:id="rId36" display="https://podminky.urs.cz/item/CS_URS_2025_02/894410211"/>
    <hyperlink ref="F367" r:id="rId37" display="https://podminky.urs.cz/item/CS_URS_2025_02/894410212"/>
    <hyperlink ref="F380" r:id="rId38" display="https://podminky.urs.cz/item/CS_URS_2025_02/894410213"/>
    <hyperlink ref="F397" r:id="rId39" display="https://podminky.urs.cz/item/CS_URS_2025_02/894410232"/>
    <hyperlink ref="F404" r:id="rId40" display="https://podminky.urs.cz/item/CS_URS_2025_02/899104112"/>
    <hyperlink ref="F411" r:id="rId41" display="https://podminky.urs.cz/item/CS_URS_2025_02/899623151"/>
    <hyperlink ref="F415" r:id="rId42" display="https://podminky.urs.cz/item/CS_URS_2025_02/899722113"/>
    <hyperlink ref="F422" r:id="rId43" display="https://podminky.urs.cz/item/CS_URS_2025_02/919112233"/>
    <hyperlink ref="F427" r:id="rId44" display="https://podminky.urs.cz/item/CS_URS_2025_02/919122132"/>
    <hyperlink ref="F430" r:id="rId45" display="https://podminky.urs.cz/item/CS_URS_2025_02/919735111"/>
    <hyperlink ref="F433" r:id="rId46" display="https://podminky.urs.cz/item/CS_URS_2025_02/919735112"/>
    <hyperlink ref="F437" r:id="rId47" display="https://podminky.urs.cz/item/CS_URS_2025_02/997013501"/>
    <hyperlink ref="F440" r:id="rId48" display="https://podminky.urs.cz/item/CS_URS_2025_02/997013509"/>
    <hyperlink ref="F443" r:id="rId49" display="https://podminky.urs.cz/item/CS_URS_2025_02/997013511"/>
    <hyperlink ref="F446" r:id="rId50" display="https://podminky.urs.cz/item/CS_URS_2025_02/997013873"/>
    <hyperlink ref="F448" r:id="rId51" display="https://podminky.urs.cz/item/CS_URS_2025_02/997013875"/>
    <hyperlink ref="F451" r:id="rId52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3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119</v>
      </c>
      <c r="AZ2" s="139" t="s">
        <v>233</v>
      </c>
      <c r="BA2" s="139" t="s">
        <v>19</v>
      </c>
      <c r="BB2" s="139" t="s">
        <v>19</v>
      </c>
      <c r="BC2" s="139" t="s">
        <v>81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235</v>
      </c>
      <c r="BA3" s="139" t="s">
        <v>19</v>
      </c>
      <c r="BB3" s="139" t="s">
        <v>19</v>
      </c>
      <c r="BC3" s="139" t="s">
        <v>72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238</v>
      </c>
      <c r="BA4" s="139" t="s">
        <v>19</v>
      </c>
      <c r="BB4" s="139" t="s">
        <v>19</v>
      </c>
      <c r="BC4" s="139" t="s">
        <v>72</v>
      </c>
      <c r="BD4" s="139" t="s">
        <v>81</v>
      </c>
    </row>
    <row r="5" hidden="1" s="1" customFormat="1" ht="6.96" customHeight="1">
      <c r="B5" s="21"/>
      <c r="L5" s="21"/>
      <c r="AZ5" s="139" t="s">
        <v>240</v>
      </c>
      <c r="BA5" s="139" t="s">
        <v>19</v>
      </c>
      <c r="BB5" s="139" t="s">
        <v>19</v>
      </c>
      <c r="BC5" s="139" t="s">
        <v>81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242</v>
      </c>
      <c r="BA6" s="139" t="s">
        <v>19</v>
      </c>
      <c r="BB6" s="139" t="s">
        <v>19</v>
      </c>
      <c r="BC6" s="139" t="s">
        <v>72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243</v>
      </c>
      <c r="BA7" s="139" t="s">
        <v>19</v>
      </c>
      <c r="BB7" s="139" t="s">
        <v>19</v>
      </c>
      <c r="BC7" s="139" t="s">
        <v>72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244</v>
      </c>
      <c r="BA8" s="139" t="s">
        <v>19</v>
      </c>
      <c r="BB8" s="139" t="s">
        <v>19</v>
      </c>
      <c r="BC8" s="139" t="s">
        <v>72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245</v>
      </c>
      <c r="BA9" s="139" t="s">
        <v>19</v>
      </c>
      <c r="BB9" s="139" t="s">
        <v>19</v>
      </c>
      <c r="BC9" s="139" t="s">
        <v>231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246</v>
      </c>
      <c r="BA10" s="139" t="s">
        <v>19</v>
      </c>
      <c r="BB10" s="139" t="s">
        <v>19</v>
      </c>
      <c r="BC10" s="139" t="s">
        <v>231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1573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248</v>
      </c>
      <c r="BA11" s="139" t="s">
        <v>19</v>
      </c>
      <c r="BB11" s="139" t="s">
        <v>19</v>
      </c>
      <c r="BC11" s="139" t="s">
        <v>1574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250</v>
      </c>
      <c r="BA12" s="139" t="s">
        <v>19</v>
      </c>
      <c r="BB12" s="139" t="s">
        <v>19</v>
      </c>
      <c r="BC12" s="139" t="s">
        <v>231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251</v>
      </c>
      <c r="BA13" s="139" t="s">
        <v>19</v>
      </c>
      <c r="BB13" s="139" t="s">
        <v>19</v>
      </c>
      <c r="BC13" s="139" t="s">
        <v>231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253</v>
      </c>
      <c r="BA14" s="139" t="s">
        <v>19</v>
      </c>
      <c r="BB14" s="139" t="s">
        <v>19</v>
      </c>
      <c r="BC14" s="139" t="s">
        <v>81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255</v>
      </c>
      <c r="BA15" s="139" t="s">
        <v>19</v>
      </c>
      <c r="BB15" s="139" t="s">
        <v>19</v>
      </c>
      <c r="BC15" s="139" t="s">
        <v>72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952</v>
      </c>
      <c r="BA16" s="139" t="s">
        <v>19</v>
      </c>
      <c r="BB16" s="139" t="s">
        <v>19</v>
      </c>
      <c r="BC16" s="139" t="s">
        <v>1575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954</v>
      </c>
      <c r="BA17" s="139" t="s">
        <v>19</v>
      </c>
      <c r="BB17" s="139" t="s">
        <v>19</v>
      </c>
      <c r="BC17" s="139" t="s">
        <v>955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1177</v>
      </c>
      <c r="BA18" s="139" t="s">
        <v>19</v>
      </c>
      <c r="BB18" s="139" t="s">
        <v>19</v>
      </c>
      <c r="BC18" s="139" t="s">
        <v>72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1178</v>
      </c>
      <c r="BA19" s="139" t="s">
        <v>19</v>
      </c>
      <c r="BB19" s="139" t="s">
        <v>19</v>
      </c>
      <c r="BC19" s="139" t="s">
        <v>72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1304</v>
      </c>
      <c r="BA20" s="139" t="s">
        <v>19</v>
      </c>
      <c r="BB20" s="139" t="s">
        <v>19</v>
      </c>
      <c r="BC20" s="139" t="s">
        <v>264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1305</v>
      </c>
      <c r="BA21" s="139" t="s">
        <v>19</v>
      </c>
      <c r="BB21" s="139" t="s">
        <v>19</v>
      </c>
      <c r="BC21" s="139" t="s">
        <v>72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1306</v>
      </c>
      <c r="BA22" s="139" t="s">
        <v>19</v>
      </c>
      <c r="BB22" s="139" t="s">
        <v>19</v>
      </c>
      <c r="BC22" s="139" t="s">
        <v>1307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1308</v>
      </c>
      <c r="BA23" s="139" t="s">
        <v>19</v>
      </c>
      <c r="BB23" s="139" t="s">
        <v>19</v>
      </c>
      <c r="BC23" s="139" t="s">
        <v>72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1310</v>
      </c>
      <c r="BA24" s="139" t="s">
        <v>19</v>
      </c>
      <c r="BB24" s="139" t="s">
        <v>19</v>
      </c>
      <c r="BC24" s="139" t="s">
        <v>72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1312</v>
      </c>
      <c r="BA25" s="139" t="s">
        <v>19</v>
      </c>
      <c r="BB25" s="139" t="s">
        <v>19</v>
      </c>
      <c r="BC25" s="139" t="s">
        <v>955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1313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1315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1470</v>
      </c>
      <c r="BA28" s="139" t="s">
        <v>19</v>
      </c>
      <c r="BB28" s="139" t="s">
        <v>19</v>
      </c>
      <c r="BC28" s="139" t="s">
        <v>72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1471</v>
      </c>
      <c r="BA29" s="153" t="s">
        <v>19</v>
      </c>
      <c r="BB29" s="153" t="s">
        <v>19</v>
      </c>
      <c r="BC29" s="153" t="s">
        <v>72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942</v>
      </c>
      <c r="BA30" s="139" t="s">
        <v>19</v>
      </c>
      <c r="BB30" s="139" t="s">
        <v>19</v>
      </c>
      <c r="BC30" s="139" t="s">
        <v>943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256</v>
      </c>
      <c r="BA31" s="139" t="s">
        <v>19</v>
      </c>
      <c r="BB31" s="139" t="s">
        <v>19</v>
      </c>
      <c r="BC31" s="139" t="s">
        <v>72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ROUND(J104,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258</v>
      </c>
      <c r="BA32" s="139" t="s">
        <v>19</v>
      </c>
      <c r="BB32" s="139" t="s">
        <v>19</v>
      </c>
      <c r="BC32" s="139" t="s">
        <v>72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1272</v>
      </c>
      <c r="BA33" s="139" t="s">
        <v>19</v>
      </c>
      <c r="BB33" s="139" t="s">
        <v>19</v>
      </c>
      <c r="BC33" s="139" t="s">
        <v>79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1273</v>
      </c>
      <c r="BA34" s="139" t="s">
        <v>19</v>
      </c>
      <c r="BB34" s="139" t="s">
        <v>19</v>
      </c>
      <c r="BC34" s="139" t="s">
        <v>72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ROUND((SUM(BE104:BE486)),  2)</f>
        <v>0</v>
      </c>
      <c r="G35" s="39"/>
      <c r="H35" s="39"/>
      <c r="I35" s="160">
        <v>0.20999999999999999</v>
      </c>
      <c r="J35" s="159">
        <f>ROUND(((SUM(BE104:BE486))*I35),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263</v>
      </c>
      <c r="BA35" s="139" t="s">
        <v>19</v>
      </c>
      <c r="BB35" s="139" t="s">
        <v>19</v>
      </c>
      <c r="BC35" s="139" t="s">
        <v>955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ROUND((SUM(BF104:BF486)),  2)</f>
        <v>0</v>
      </c>
      <c r="G36" s="39"/>
      <c r="H36" s="39"/>
      <c r="I36" s="160">
        <v>0.12</v>
      </c>
      <c r="J36" s="159">
        <f>ROUND(((SUM(BF104:BF486))*I36),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265</v>
      </c>
      <c r="BA36" s="139" t="s">
        <v>19</v>
      </c>
      <c r="BB36" s="139" t="s">
        <v>19</v>
      </c>
      <c r="BC36" s="139" t="s">
        <v>264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ROUND((SUM(BG104:BG486)),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266</v>
      </c>
      <c r="BA37" s="139" t="s">
        <v>19</v>
      </c>
      <c r="BB37" s="139" t="s">
        <v>19</v>
      </c>
      <c r="BC37" s="139" t="s">
        <v>264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ROUND((SUM(BH104:BH486)),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267</v>
      </c>
      <c r="BA38" s="139" t="s">
        <v>19</v>
      </c>
      <c r="BB38" s="139" t="s">
        <v>19</v>
      </c>
      <c r="BC38" s="139" t="s">
        <v>944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ROUND((SUM(BI104:BI486)),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269</v>
      </c>
      <c r="BA39" s="139" t="s">
        <v>19</v>
      </c>
      <c r="BB39" s="139" t="s">
        <v>19</v>
      </c>
      <c r="BC39" s="139" t="s">
        <v>79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270</v>
      </c>
      <c r="BA40" s="139" t="s">
        <v>19</v>
      </c>
      <c r="BB40" s="139" t="s">
        <v>19</v>
      </c>
      <c r="BC40" s="139" t="s">
        <v>1576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1277</v>
      </c>
      <c r="BA41" s="139" t="s">
        <v>19</v>
      </c>
      <c r="BB41" s="139" t="s">
        <v>19</v>
      </c>
      <c r="BC41" s="139" t="s">
        <v>273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274</v>
      </c>
      <c r="BA42" s="139" t="s">
        <v>19</v>
      </c>
      <c r="BB42" s="139" t="s">
        <v>19</v>
      </c>
      <c r="BC42" s="139" t="s">
        <v>79</v>
      </c>
      <c r="BD42" s="139" t="s">
        <v>81</v>
      </c>
    </row>
    <row r="43" hidden="1">
      <c r="AZ43" s="139" t="s">
        <v>275</v>
      </c>
      <c r="BA43" s="139" t="s">
        <v>19</v>
      </c>
      <c r="BB43" s="139" t="s">
        <v>19</v>
      </c>
      <c r="BC43" s="139" t="s">
        <v>1577</v>
      </c>
      <c r="BD43" s="139" t="s">
        <v>81</v>
      </c>
    </row>
    <row r="44" hidden="1">
      <c r="AZ44" s="139" t="s">
        <v>277</v>
      </c>
      <c r="BA44" s="139" t="s">
        <v>19</v>
      </c>
      <c r="BB44" s="139" t="s">
        <v>19</v>
      </c>
      <c r="BC44" s="139" t="s">
        <v>264</v>
      </c>
      <c r="BD44" s="139" t="s">
        <v>81</v>
      </c>
    </row>
    <row r="45" hidden="1">
      <c r="AZ45" s="139" t="s">
        <v>1279</v>
      </c>
      <c r="BA45" s="139" t="s">
        <v>19</v>
      </c>
      <c r="BB45" s="139" t="s">
        <v>19</v>
      </c>
      <c r="BC45" s="139" t="s">
        <v>279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1280</v>
      </c>
      <c r="BA46" s="139" t="s">
        <v>19</v>
      </c>
      <c r="BB46" s="139" t="s">
        <v>19</v>
      </c>
      <c r="BC46" s="139" t="s">
        <v>279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1281</v>
      </c>
      <c r="BA47" s="139" t="s">
        <v>19</v>
      </c>
      <c r="BB47" s="139" t="s">
        <v>19</v>
      </c>
      <c r="BC47" s="139" t="s">
        <v>1578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1285</v>
      </c>
      <c r="BA48" s="139" t="s">
        <v>19</v>
      </c>
      <c r="BB48" s="139" t="s">
        <v>19</v>
      </c>
      <c r="BC48" s="139" t="s">
        <v>1579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1287</v>
      </c>
      <c r="BA49" s="139" t="s">
        <v>19</v>
      </c>
      <c r="BB49" s="139" t="s">
        <v>19</v>
      </c>
      <c r="BC49" s="139" t="s">
        <v>1578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1289</v>
      </c>
      <c r="BA50" s="139" t="s">
        <v>19</v>
      </c>
      <c r="BB50" s="139" t="s">
        <v>19</v>
      </c>
      <c r="BC50" s="139" t="s">
        <v>72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1290</v>
      </c>
      <c r="BA51" s="139" t="s">
        <v>19</v>
      </c>
      <c r="BB51" s="139" t="s">
        <v>19</v>
      </c>
      <c r="BC51" s="139" t="s">
        <v>72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286</v>
      </c>
      <c r="BA52" s="139" t="s">
        <v>19</v>
      </c>
      <c r="BB52" s="139" t="s">
        <v>19</v>
      </c>
      <c r="BC52" s="139" t="s">
        <v>1579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287</v>
      </c>
      <c r="BA53" s="139" t="s">
        <v>19</v>
      </c>
      <c r="BB53" s="139" t="s">
        <v>19</v>
      </c>
      <c r="BC53" s="139" t="s">
        <v>1580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SO 01 - A3.4 - Splašková kanalizace A3.4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289</v>
      </c>
      <c r="BA54" s="139" t="s">
        <v>19</v>
      </c>
      <c r="BB54" s="139" t="s">
        <v>19</v>
      </c>
      <c r="BC54" s="139" t="s">
        <v>239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291</v>
      </c>
      <c r="BA55" s="139" t="s">
        <v>19</v>
      </c>
      <c r="BB55" s="139" t="s">
        <v>19</v>
      </c>
      <c r="BC55" s="139" t="s">
        <v>1581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294</v>
      </c>
      <c r="BA56" s="139" t="s">
        <v>19</v>
      </c>
      <c r="BB56" s="139" t="s">
        <v>19</v>
      </c>
      <c r="BC56" s="139" t="s">
        <v>1575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Z57" s="139" t="s">
        <v>296</v>
      </c>
      <c r="BA57" s="139" t="s">
        <v>19</v>
      </c>
      <c r="BB57" s="139" t="s">
        <v>19</v>
      </c>
      <c r="BC57" s="139" t="s">
        <v>1582</v>
      </c>
      <c r="BD57" s="139" t="s">
        <v>81</v>
      </c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Z58" s="139" t="s">
        <v>298</v>
      </c>
      <c r="BA58" s="139" t="s">
        <v>19</v>
      </c>
      <c r="BB58" s="139" t="s">
        <v>19</v>
      </c>
      <c r="BC58" s="139" t="s">
        <v>1583</v>
      </c>
      <c r="BD58" s="139" t="s">
        <v>81</v>
      </c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Z59" s="139" t="s">
        <v>216</v>
      </c>
      <c r="BA59" s="139" t="s">
        <v>19</v>
      </c>
      <c r="BB59" s="139" t="s">
        <v>19</v>
      </c>
      <c r="BC59" s="139" t="s">
        <v>1584</v>
      </c>
      <c r="BD59" s="139" t="s">
        <v>81</v>
      </c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Z60" s="139" t="s">
        <v>218</v>
      </c>
      <c r="BA60" s="139" t="s">
        <v>19</v>
      </c>
      <c r="BB60" s="139" t="s">
        <v>19</v>
      </c>
      <c r="BC60" s="139" t="s">
        <v>1585</v>
      </c>
      <c r="BD60" s="139" t="s">
        <v>81</v>
      </c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Z61" s="139" t="s">
        <v>221</v>
      </c>
      <c r="BA61" s="139" t="s">
        <v>19</v>
      </c>
      <c r="BB61" s="139" t="s">
        <v>19</v>
      </c>
      <c r="BC61" s="139" t="s">
        <v>1586</v>
      </c>
      <c r="BD61" s="139" t="s">
        <v>81</v>
      </c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Z62" s="139" t="s">
        <v>223</v>
      </c>
      <c r="BA62" s="139" t="s">
        <v>19</v>
      </c>
      <c r="BB62" s="139" t="s">
        <v>19</v>
      </c>
      <c r="BC62" s="139" t="s">
        <v>1587</v>
      </c>
      <c r="BD62" s="139" t="s">
        <v>81</v>
      </c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J104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  <c r="AZ63" s="139" t="s">
        <v>225</v>
      </c>
      <c r="BA63" s="139" t="s">
        <v>19</v>
      </c>
      <c r="BB63" s="139" t="s">
        <v>19</v>
      </c>
      <c r="BC63" s="139" t="s">
        <v>1588</v>
      </c>
      <c r="BD63" s="139" t="s">
        <v>81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J105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Z64" s="292" t="s">
        <v>227</v>
      </c>
      <c r="BA64" s="292" t="s">
        <v>19</v>
      </c>
      <c r="BB64" s="292" t="s">
        <v>19</v>
      </c>
      <c r="BC64" s="292" t="s">
        <v>1589</v>
      </c>
      <c r="BD64" s="292" t="s">
        <v>81</v>
      </c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J106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Z65" s="293" t="s">
        <v>230</v>
      </c>
      <c r="BA65" s="293" t="s">
        <v>19</v>
      </c>
      <c r="BB65" s="293" t="s">
        <v>19</v>
      </c>
      <c r="BC65" s="293" t="s">
        <v>72</v>
      </c>
      <c r="BD65" s="293" t="s">
        <v>81</v>
      </c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J107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J144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J159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J188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J200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J219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J262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J301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J302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316</v>
      </c>
      <c r="E75" s="185"/>
      <c r="F75" s="185"/>
      <c r="G75" s="185"/>
      <c r="H75" s="185"/>
      <c r="I75" s="185"/>
      <c r="J75" s="186">
        <f>J311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317</v>
      </c>
      <c r="E76" s="185"/>
      <c r="F76" s="185"/>
      <c r="G76" s="185"/>
      <c r="H76" s="185"/>
      <c r="I76" s="185"/>
      <c r="J76" s="186">
        <f>J322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9.92" customHeight="1">
      <c r="A77" s="10"/>
      <c r="B77" s="183"/>
      <c r="C77" s="126"/>
      <c r="D77" s="184" t="s">
        <v>318</v>
      </c>
      <c r="E77" s="185"/>
      <c r="F77" s="185"/>
      <c r="G77" s="185"/>
      <c r="H77" s="185"/>
      <c r="I77" s="185"/>
      <c r="J77" s="186">
        <f>J346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4.88" customHeight="1">
      <c r="A78" s="10"/>
      <c r="B78" s="183"/>
      <c r="C78" s="126"/>
      <c r="D78" s="184" t="s">
        <v>961</v>
      </c>
      <c r="E78" s="185"/>
      <c r="F78" s="185"/>
      <c r="G78" s="185"/>
      <c r="H78" s="185"/>
      <c r="I78" s="185"/>
      <c r="J78" s="186">
        <f>J347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4.88" customHeight="1">
      <c r="A79" s="10"/>
      <c r="B79" s="183"/>
      <c r="C79" s="126"/>
      <c r="D79" s="184" t="s">
        <v>319</v>
      </c>
      <c r="E79" s="185"/>
      <c r="F79" s="185"/>
      <c r="G79" s="185"/>
      <c r="H79" s="185"/>
      <c r="I79" s="185"/>
      <c r="J79" s="186">
        <f>J358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320</v>
      </c>
      <c r="E80" s="185"/>
      <c r="F80" s="185"/>
      <c r="G80" s="185"/>
      <c r="H80" s="185"/>
      <c r="I80" s="185"/>
      <c r="J80" s="186">
        <f>J455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10" customFormat="1" ht="19.92" customHeight="1">
      <c r="A81" s="10"/>
      <c r="B81" s="183"/>
      <c r="C81" s="126"/>
      <c r="D81" s="184" t="s">
        <v>321</v>
      </c>
      <c r="E81" s="185"/>
      <c r="F81" s="185"/>
      <c r="G81" s="185"/>
      <c r="H81" s="185"/>
      <c r="I81" s="185"/>
      <c r="J81" s="186">
        <f>J470</f>
        <v>0</v>
      </c>
      <c r="K81" s="126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hidden="1" s="10" customFormat="1" ht="19.92" customHeight="1">
      <c r="A82" s="10"/>
      <c r="B82" s="183"/>
      <c r="C82" s="126"/>
      <c r="D82" s="184" t="s">
        <v>322</v>
      </c>
      <c r="E82" s="185"/>
      <c r="F82" s="185"/>
      <c r="G82" s="185"/>
      <c r="H82" s="185"/>
      <c r="I82" s="185"/>
      <c r="J82" s="186">
        <f>J484</f>
        <v>0</v>
      </c>
      <c r="K82" s="126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hidden="1" s="2" customFormat="1" ht="21.84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hidden="1" s="2" customFormat="1" ht="6.96" customHeight="1">
      <c r="A84" s="39"/>
      <c r="B84" s="60"/>
      <c r="C84" s="61"/>
      <c r="D84" s="61"/>
      <c r="E84" s="61"/>
      <c r="F84" s="61"/>
      <c r="G84" s="61"/>
      <c r="H84" s="61"/>
      <c r="I84" s="61"/>
      <c r="J84" s="61"/>
      <c r="K84" s="6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hidden="1"/>
    <row r="86" hidden="1"/>
    <row r="87" hidden="1"/>
    <row r="88" s="2" customFormat="1" ht="6.96" customHeight="1">
      <c r="A88" s="39"/>
      <c r="B88" s="62"/>
      <c r="C88" s="63"/>
      <c r="D88" s="63"/>
      <c r="E88" s="63"/>
      <c r="F88" s="63"/>
      <c r="G88" s="63"/>
      <c r="H88" s="63"/>
      <c r="I88" s="63"/>
      <c r="J88" s="63"/>
      <c r="K88" s="63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24.96" customHeight="1">
      <c r="A89" s="39"/>
      <c r="B89" s="40"/>
      <c r="C89" s="24" t="s">
        <v>323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16</v>
      </c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6.5" customHeight="1">
      <c r="A92" s="39"/>
      <c r="B92" s="40"/>
      <c r="C92" s="41"/>
      <c r="D92" s="41"/>
      <c r="E92" s="172" t="str">
        <f>E7</f>
        <v>Odkanalizování obce Rtyně nad Bílinou – etapa 1</v>
      </c>
      <c r="F92" s="33"/>
      <c r="G92" s="33"/>
      <c r="H92" s="33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1" customFormat="1" ht="12" customHeight="1">
      <c r="B93" s="22"/>
      <c r="C93" s="33" t="s">
        <v>229</v>
      </c>
      <c r="D93" s="23"/>
      <c r="E93" s="23"/>
      <c r="F93" s="23"/>
      <c r="G93" s="23"/>
      <c r="H93" s="23"/>
      <c r="I93" s="23"/>
      <c r="J93" s="23"/>
      <c r="K93" s="23"/>
      <c r="L93" s="21"/>
    </row>
    <row r="94" s="2" customFormat="1" ht="16.5" customHeight="1">
      <c r="A94" s="39"/>
      <c r="B94" s="40"/>
      <c r="C94" s="41"/>
      <c r="D94" s="41"/>
      <c r="E94" s="172" t="s">
        <v>232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2" customHeight="1">
      <c r="A95" s="39"/>
      <c r="B95" s="40"/>
      <c r="C95" s="33" t="s">
        <v>234</v>
      </c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6.5" customHeight="1">
      <c r="A96" s="39"/>
      <c r="B96" s="40"/>
      <c r="C96" s="41"/>
      <c r="D96" s="41"/>
      <c r="E96" s="70" t="str">
        <f>E11</f>
        <v>SO 01 - A3.4 - Splašková kanalizace A3.4</v>
      </c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2" customHeight="1">
      <c r="A98" s="39"/>
      <c r="B98" s="40"/>
      <c r="C98" s="33" t="s">
        <v>21</v>
      </c>
      <c r="D98" s="41"/>
      <c r="E98" s="41"/>
      <c r="F98" s="28" t="str">
        <f>F14</f>
        <v>Rtyně nad Bílinou</v>
      </c>
      <c r="G98" s="41"/>
      <c r="H98" s="41"/>
      <c r="I98" s="33" t="s">
        <v>23</v>
      </c>
      <c r="J98" s="73" t="str">
        <f>IF(J14="","",J14)</f>
        <v>31. 7. 2025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6.96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5.65" customHeight="1">
      <c r="A100" s="39"/>
      <c r="B100" s="40"/>
      <c r="C100" s="33" t="s">
        <v>25</v>
      </c>
      <c r="D100" s="41"/>
      <c r="E100" s="41"/>
      <c r="F100" s="28" t="str">
        <f>E17</f>
        <v xml:space="preserve">Obec Rtyně nad Bílinou </v>
      </c>
      <c r="G100" s="41"/>
      <c r="H100" s="41"/>
      <c r="I100" s="33" t="s">
        <v>31</v>
      </c>
      <c r="J100" s="37" t="str">
        <f>E23</f>
        <v xml:space="preserve">AQUECON a.s. – kancelář Praha </v>
      </c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5.15" customHeight="1">
      <c r="A101" s="39"/>
      <c r="B101" s="40"/>
      <c r="C101" s="33" t="s">
        <v>29</v>
      </c>
      <c r="D101" s="41"/>
      <c r="E101" s="41"/>
      <c r="F101" s="28" t="str">
        <f>IF(E20="","",E20)</f>
        <v>Vyplň údaj</v>
      </c>
      <c r="G101" s="41"/>
      <c r="H101" s="41"/>
      <c r="I101" s="33" t="s">
        <v>34</v>
      </c>
      <c r="J101" s="37" t="str">
        <f>E26</f>
        <v>QS-B s.r.o.</v>
      </c>
      <c r="K101" s="41"/>
      <c r="L101" s="146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10.32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146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11" customFormat="1" ht="29.28" customHeight="1">
      <c r="A103" s="188"/>
      <c r="B103" s="189"/>
      <c r="C103" s="190" t="s">
        <v>324</v>
      </c>
      <c r="D103" s="191" t="s">
        <v>57</v>
      </c>
      <c r="E103" s="191" t="s">
        <v>53</v>
      </c>
      <c r="F103" s="191" t="s">
        <v>54</v>
      </c>
      <c r="G103" s="191" t="s">
        <v>325</v>
      </c>
      <c r="H103" s="191" t="s">
        <v>326</v>
      </c>
      <c r="I103" s="191" t="s">
        <v>327</v>
      </c>
      <c r="J103" s="191" t="s">
        <v>303</v>
      </c>
      <c r="K103" s="192" t="s">
        <v>328</v>
      </c>
      <c r="L103" s="193"/>
      <c r="M103" s="93" t="s">
        <v>19</v>
      </c>
      <c r="N103" s="94" t="s">
        <v>42</v>
      </c>
      <c r="O103" s="94" t="s">
        <v>329</v>
      </c>
      <c r="P103" s="94" t="s">
        <v>330</v>
      </c>
      <c r="Q103" s="94" t="s">
        <v>331</v>
      </c>
      <c r="R103" s="94" t="s">
        <v>332</v>
      </c>
      <c r="S103" s="94" t="s">
        <v>333</v>
      </c>
      <c r="T103" s="95" t="s">
        <v>334</v>
      </c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</row>
    <row r="104" s="2" customFormat="1" ht="22.8" customHeight="1">
      <c r="A104" s="39"/>
      <c r="B104" s="40"/>
      <c r="C104" s="100" t="s">
        <v>335</v>
      </c>
      <c r="D104" s="41"/>
      <c r="E104" s="41"/>
      <c r="F104" s="41"/>
      <c r="G104" s="41"/>
      <c r="H104" s="41"/>
      <c r="I104" s="41"/>
      <c r="J104" s="194">
        <f>BK104</f>
        <v>0</v>
      </c>
      <c r="K104" s="41"/>
      <c r="L104" s="45"/>
      <c r="M104" s="96"/>
      <c r="N104" s="195"/>
      <c r="O104" s="97"/>
      <c r="P104" s="196">
        <f>P105</f>
        <v>0</v>
      </c>
      <c r="Q104" s="97"/>
      <c r="R104" s="196">
        <f>R105</f>
        <v>189.39160509000001</v>
      </c>
      <c r="S104" s="97"/>
      <c r="T104" s="197">
        <f>T105</f>
        <v>112.06141100000001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71</v>
      </c>
      <c r="AU104" s="18" t="s">
        <v>304</v>
      </c>
      <c r="BK104" s="198">
        <f>BK105</f>
        <v>0</v>
      </c>
    </row>
    <row r="105" s="12" customFormat="1" ht="25.92" customHeight="1">
      <c r="A105" s="12"/>
      <c r="B105" s="199"/>
      <c r="C105" s="200"/>
      <c r="D105" s="201" t="s">
        <v>71</v>
      </c>
      <c r="E105" s="202" t="s">
        <v>336</v>
      </c>
      <c r="F105" s="202" t="s">
        <v>337</v>
      </c>
      <c r="G105" s="200"/>
      <c r="H105" s="200"/>
      <c r="I105" s="203"/>
      <c r="J105" s="204">
        <f>BK105</f>
        <v>0</v>
      </c>
      <c r="K105" s="200"/>
      <c r="L105" s="205"/>
      <c r="M105" s="206"/>
      <c r="N105" s="207"/>
      <c r="O105" s="207"/>
      <c r="P105" s="208">
        <f>P106+P301+P311+P322+P346+P455+P470+P484</f>
        <v>0</v>
      </c>
      <c r="Q105" s="207"/>
      <c r="R105" s="208">
        <f>R106+R301+R311+R322+R346+R455+R470+R484</f>
        <v>189.39160509000001</v>
      </c>
      <c r="S105" s="207"/>
      <c r="T105" s="209">
        <f>T106+T301+T311+T322+T346+T455+T470+T484</f>
        <v>112.06141100000001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72</v>
      </c>
      <c r="AY105" s="210" t="s">
        <v>338</v>
      </c>
      <c r="BK105" s="212">
        <f>BK106+BK301+BK311+BK322+BK346+BK455+BK470+BK484</f>
        <v>0</v>
      </c>
    </row>
    <row r="106" s="12" customFormat="1" ht="22.8" customHeight="1">
      <c r="A106" s="12"/>
      <c r="B106" s="199"/>
      <c r="C106" s="200"/>
      <c r="D106" s="201" t="s">
        <v>71</v>
      </c>
      <c r="E106" s="213" t="s">
        <v>79</v>
      </c>
      <c r="F106" s="213" t="s">
        <v>339</v>
      </c>
      <c r="G106" s="200"/>
      <c r="H106" s="200"/>
      <c r="I106" s="203"/>
      <c r="J106" s="214">
        <f>BK106</f>
        <v>0</v>
      </c>
      <c r="K106" s="200"/>
      <c r="L106" s="205"/>
      <c r="M106" s="206"/>
      <c r="N106" s="207"/>
      <c r="O106" s="207"/>
      <c r="P106" s="208">
        <f>P107+P144+P159+P188+P200+P219+P262</f>
        <v>0</v>
      </c>
      <c r="Q106" s="207"/>
      <c r="R106" s="208">
        <f>R107+R144+R159+R188+R200+R219+R262</f>
        <v>162.02786224000002</v>
      </c>
      <c r="S106" s="207"/>
      <c r="T106" s="209">
        <f>T107+T144+T159+T188+T200+T219+T262</f>
        <v>112.06141100000001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0" t="s">
        <v>79</v>
      </c>
      <c r="AT106" s="211" t="s">
        <v>71</v>
      </c>
      <c r="AU106" s="211" t="s">
        <v>79</v>
      </c>
      <c r="AY106" s="210" t="s">
        <v>338</v>
      </c>
      <c r="BK106" s="212">
        <f>BK107+BK144+BK159+BK188+BK200+BK219+BK262</f>
        <v>0</v>
      </c>
    </row>
    <row r="107" s="12" customFormat="1" ht="20.88" customHeight="1">
      <c r="A107" s="12"/>
      <c r="B107" s="199"/>
      <c r="C107" s="200"/>
      <c r="D107" s="201" t="s">
        <v>71</v>
      </c>
      <c r="E107" s="213" t="s">
        <v>340</v>
      </c>
      <c r="F107" s="213" t="s">
        <v>341</v>
      </c>
      <c r="G107" s="200"/>
      <c r="H107" s="200"/>
      <c r="I107" s="203"/>
      <c r="J107" s="214">
        <f>BK107</f>
        <v>0</v>
      </c>
      <c r="K107" s="200"/>
      <c r="L107" s="205"/>
      <c r="M107" s="206"/>
      <c r="N107" s="207"/>
      <c r="O107" s="207"/>
      <c r="P107" s="208">
        <f>SUM(P108:P143)</f>
        <v>0</v>
      </c>
      <c r="Q107" s="207"/>
      <c r="R107" s="208">
        <f>SUM(R108:R143)</f>
        <v>0.0073880899999999999</v>
      </c>
      <c r="S107" s="207"/>
      <c r="T107" s="209">
        <f>SUM(T108:T143)</f>
        <v>112.06141100000001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10" t="s">
        <v>79</v>
      </c>
      <c r="AT107" s="211" t="s">
        <v>71</v>
      </c>
      <c r="AU107" s="211" t="s">
        <v>81</v>
      </c>
      <c r="AY107" s="210" t="s">
        <v>338</v>
      </c>
      <c r="BK107" s="212">
        <f>SUM(BK108:BK143)</f>
        <v>0</v>
      </c>
    </row>
    <row r="108" s="2" customFormat="1" ht="66.75" customHeight="1">
      <c r="A108" s="39"/>
      <c r="B108" s="40"/>
      <c r="C108" s="215" t="s">
        <v>79</v>
      </c>
      <c r="D108" s="215" t="s">
        <v>342</v>
      </c>
      <c r="E108" s="216" t="s">
        <v>343</v>
      </c>
      <c r="F108" s="217" t="s">
        <v>344</v>
      </c>
      <c r="G108" s="218" t="s">
        <v>345</v>
      </c>
      <c r="H108" s="219">
        <v>131.93000000000001</v>
      </c>
      <c r="I108" s="220"/>
      <c r="J108" s="221">
        <f>ROUND(I108*H108,2)</f>
        <v>0</v>
      </c>
      <c r="K108" s="217" t="s">
        <v>346</v>
      </c>
      <c r="L108" s="45"/>
      <c r="M108" s="222" t="s">
        <v>19</v>
      </c>
      <c r="N108" s="223" t="s">
        <v>43</v>
      </c>
      <c r="O108" s="85"/>
      <c r="P108" s="224">
        <f>O108*H108</f>
        <v>0</v>
      </c>
      <c r="Q108" s="224">
        <v>0</v>
      </c>
      <c r="R108" s="224">
        <f>Q108*H108</f>
        <v>0</v>
      </c>
      <c r="S108" s="224">
        <v>0.44</v>
      </c>
      <c r="T108" s="225">
        <f>S108*H108</f>
        <v>58.049200000000006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26" t="s">
        <v>231</v>
      </c>
      <c r="AT108" s="226" t="s">
        <v>342</v>
      </c>
      <c r="AU108" s="226" t="s">
        <v>241</v>
      </c>
      <c r="AY108" s="18" t="s">
        <v>338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8" t="s">
        <v>79</v>
      </c>
      <c r="BK108" s="227">
        <f>ROUND(I108*H108,2)</f>
        <v>0</v>
      </c>
      <c r="BL108" s="18" t="s">
        <v>231</v>
      </c>
      <c r="BM108" s="226" t="s">
        <v>1590</v>
      </c>
    </row>
    <row r="109" s="2" customFormat="1">
      <c r="A109" s="39"/>
      <c r="B109" s="40"/>
      <c r="C109" s="41"/>
      <c r="D109" s="228" t="s">
        <v>348</v>
      </c>
      <c r="E109" s="41"/>
      <c r="F109" s="229" t="s">
        <v>349</v>
      </c>
      <c r="G109" s="41"/>
      <c r="H109" s="41"/>
      <c r="I109" s="230"/>
      <c r="J109" s="41"/>
      <c r="K109" s="41"/>
      <c r="L109" s="45"/>
      <c r="M109" s="231"/>
      <c r="N109" s="23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348</v>
      </c>
      <c r="AU109" s="18" t="s">
        <v>241</v>
      </c>
    </row>
    <row r="110" s="13" customFormat="1">
      <c r="A110" s="13"/>
      <c r="B110" s="233"/>
      <c r="C110" s="234"/>
      <c r="D110" s="235" t="s">
        <v>350</v>
      </c>
      <c r="E110" s="236" t="s">
        <v>19</v>
      </c>
      <c r="F110" s="237" t="s">
        <v>351</v>
      </c>
      <c r="G110" s="234"/>
      <c r="H110" s="236" t="s">
        <v>19</v>
      </c>
      <c r="I110" s="238"/>
      <c r="J110" s="234"/>
      <c r="K110" s="234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350</v>
      </c>
      <c r="AU110" s="243" t="s">
        <v>241</v>
      </c>
      <c r="AV110" s="13" t="s">
        <v>79</v>
      </c>
      <c r="AW110" s="13" t="s">
        <v>33</v>
      </c>
      <c r="AX110" s="13" t="s">
        <v>72</v>
      </c>
      <c r="AY110" s="243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1272</v>
      </c>
      <c r="F111" s="247" t="s">
        <v>352</v>
      </c>
      <c r="G111" s="245"/>
      <c r="H111" s="248">
        <v>1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4" customFormat="1">
      <c r="A112" s="14"/>
      <c r="B112" s="244"/>
      <c r="C112" s="245"/>
      <c r="D112" s="235" t="s">
        <v>350</v>
      </c>
      <c r="E112" s="246" t="s">
        <v>1306</v>
      </c>
      <c r="F112" s="247" t="s">
        <v>1321</v>
      </c>
      <c r="G112" s="245"/>
      <c r="H112" s="248">
        <v>0.59999999999999998</v>
      </c>
      <c r="I112" s="249"/>
      <c r="J112" s="245"/>
      <c r="K112" s="245"/>
      <c r="L112" s="250"/>
      <c r="M112" s="251"/>
      <c r="N112" s="252"/>
      <c r="O112" s="252"/>
      <c r="P112" s="252"/>
      <c r="Q112" s="252"/>
      <c r="R112" s="252"/>
      <c r="S112" s="252"/>
      <c r="T112" s="253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4" t="s">
        <v>350</v>
      </c>
      <c r="AU112" s="254" t="s">
        <v>241</v>
      </c>
      <c r="AV112" s="14" t="s">
        <v>81</v>
      </c>
      <c r="AW112" s="14" t="s">
        <v>33</v>
      </c>
      <c r="AX112" s="14" t="s">
        <v>72</v>
      </c>
      <c r="AY112" s="254" t="s">
        <v>338</v>
      </c>
    </row>
    <row r="113" s="15" customFormat="1">
      <c r="A113" s="15"/>
      <c r="B113" s="255"/>
      <c r="C113" s="256"/>
      <c r="D113" s="235" t="s">
        <v>350</v>
      </c>
      <c r="E113" s="257" t="s">
        <v>19</v>
      </c>
      <c r="F113" s="258" t="s">
        <v>353</v>
      </c>
      <c r="G113" s="256"/>
      <c r="H113" s="259">
        <v>1.6000000000000001</v>
      </c>
      <c r="I113" s="260"/>
      <c r="J113" s="256"/>
      <c r="K113" s="256"/>
      <c r="L113" s="261"/>
      <c r="M113" s="262"/>
      <c r="N113" s="263"/>
      <c r="O113" s="263"/>
      <c r="P113" s="263"/>
      <c r="Q113" s="263"/>
      <c r="R113" s="263"/>
      <c r="S113" s="263"/>
      <c r="T113" s="264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T113" s="265" t="s">
        <v>350</v>
      </c>
      <c r="AU113" s="265" t="s">
        <v>241</v>
      </c>
      <c r="AV113" s="15" t="s">
        <v>231</v>
      </c>
      <c r="AW113" s="15" t="s">
        <v>33</v>
      </c>
      <c r="AX113" s="15" t="s">
        <v>72</v>
      </c>
      <c r="AY113" s="265" t="s">
        <v>338</v>
      </c>
    </row>
    <row r="114" s="13" customFormat="1">
      <c r="A114" s="13"/>
      <c r="B114" s="233"/>
      <c r="C114" s="234"/>
      <c r="D114" s="235" t="s">
        <v>350</v>
      </c>
      <c r="E114" s="236" t="s">
        <v>19</v>
      </c>
      <c r="F114" s="237" t="s">
        <v>1079</v>
      </c>
      <c r="G114" s="234"/>
      <c r="H114" s="236" t="s">
        <v>19</v>
      </c>
      <c r="I114" s="238"/>
      <c r="J114" s="234"/>
      <c r="K114" s="234"/>
      <c r="L114" s="239"/>
      <c r="M114" s="240"/>
      <c r="N114" s="241"/>
      <c r="O114" s="241"/>
      <c r="P114" s="241"/>
      <c r="Q114" s="241"/>
      <c r="R114" s="241"/>
      <c r="S114" s="241"/>
      <c r="T114" s="242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3" t="s">
        <v>350</v>
      </c>
      <c r="AU114" s="243" t="s">
        <v>241</v>
      </c>
      <c r="AV114" s="13" t="s">
        <v>79</v>
      </c>
      <c r="AW114" s="13" t="s">
        <v>33</v>
      </c>
      <c r="AX114" s="13" t="s">
        <v>72</v>
      </c>
      <c r="AY114" s="243" t="s">
        <v>338</v>
      </c>
    </row>
    <row r="115" s="14" customFormat="1">
      <c r="A115" s="14"/>
      <c r="B115" s="244"/>
      <c r="C115" s="245"/>
      <c r="D115" s="235" t="s">
        <v>350</v>
      </c>
      <c r="E115" s="246" t="s">
        <v>1273</v>
      </c>
      <c r="F115" s="247" t="s">
        <v>72</v>
      </c>
      <c r="G115" s="245"/>
      <c r="H115" s="248">
        <v>0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350</v>
      </c>
      <c r="AU115" s="254" t="s">
        <v>241</v>
      </c>
      <c r="AV115" s="14" t="s">
        <v>81</v>
      </c>
      <c r="AW115" s="14" t="s">
        <v>33</v>
      </c>
      <c r="AX115" s="14" t="s">
        <v>72</v>
      </c>
      <c r="AY115" s="254" t="s">
        <v>338</v>
      </c>
    </row>
    <row r="116" s="14" customFormat="1">
      <c r="A116" s="14"/>
      <c r="B116" s="244"/>
      <c r="C116" s="245"/>
      <c r="D116" s="235" t="s">
        <v>350</v>
      </c>
      <c r="E116" s="246" t="s">
        <v>1285</v>
      </c>
      <c r="F116" s="247" t="s">
        <v>1579</v>
      </c>
      <c r="G116" s="245"/>
      <c r="H116" s="248">
        <v>52.984000000000002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350</v>
      </c>
      <c r="AU116" s="254" t="s">
        <v>241</v>
      </c>
      <c r="AV116" s="14" t="s">
        <v>81</v>
      </c>
      <c r="AW116" s="14" t="s">
        <v>33</v>
      </c>
      <c r="AX116" s="14" t="s">
        <v>72</v>
      </c>
      <c r="AY116" s="254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1290</v>
      </c>
      <c r="F117" s="247" t="s">
        <v>72</v>
      </c>
      <c r="G117" s="245"/>
      <c r="H117" s="248">
        <v>0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1305</v>
      </c>
      <c r="F118" s="247" t="s">
        <v>72</v>
      </c>
      <c r="G118" s="245"/>
      <c r="H118" s="248">
        <v>0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5" customFormat="1">
      <c r="A119" s="15"/>
      <c r="B119" s="255"/>
      <c r="C119" s="256"/>
      <c r="D119" s="235" t="s">
        <v>350</v>
      </c>
      <c r="E119" s="257" t="s">
        <v>286</v>
      </c>
      <c r="F119" s="258" t="s">
        <v>353</v>
      </c>
      <c r="G119" s="256"/>
      <c r="H119" s="259">
        <v>52.984000000000002</v>
      </c>
      <c r="I119" s="260"/>
      <c r="J119" s="256"/>
      <c r="K119" s="256"/>
      <c r="L119" s="261"/>
      <c r="M119" s="262"/>
      <c r="N119" s="263"/>
      <c r="O119" s="263"/>
      <c r="P119" s="263"/>
      <c r="Q119" s="263"/>
      <c r="R119" s="263"/>
      <c r="S119" s="263"/>
      <c r="T119" s="264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T119" s="265" t="s">
        <v>350</v>
      </c>
      <c r="AU119" s="265" t="s">
        <v>241</v>
      </c>
      <c r="AV119" s="15" t="s">
        <v>231</v>
      </c>
      <c r="AW119" s="15" t="s">
        <v>33</v>
      </c>
      <c r="AX119" s="15" t="s">
        <v>72</v>
      </c>
      <c r="AY119" s="265" t="s">
        <v>338</v>
      </c>
    </row>
    <row r="120" s="13" customFormat="1">
      <c r="A120" s="13"/>
      <c r="B120" s="233"/>
      <c r="C120" s="234"/>
      <c r="D120" s="235" t="s">
        <v>350</v>
      </c>
      <c r="E120" s="236" t="s">
        <v>19</v>
      </c>
      <c r="F120" s="237" t="s">
        <v>355</v>
      </c>
      <c r="G120" s="234"/>
      <c r="H120" s="236" t="s">
        <v>19</v>
      </c>
      <c r="I120" s="238"/>
      <c r="J120" s="234"/>
      <c r="K120" s="234"/>
      <c r="L120" s="239"/>
      <c r="M120" s="240"/>
      <c r="N120" s="241"/>
      <c r="O120" s="241"/>
      <c r="P120" s="241"/>
      <c r="Q120" s="241"/>
      <c r="R120" s="241"/>
      <c r="S120" s="241"/>
      <c r="T120" s="242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3" t="s">
        <v>350</v>
      </c>
      <c r="AU120" s="243" t="s">
        <v>241</v>
      </c>
      <c r="AV120" s="13" t="s">
        <v>79</v>
      </c>
      <c r="AW120" s="13" t="s">
        <v>33</v>
      </c>
      <c r="AX120" s="13" t="s">
        <v>72</v>
      </c>
      <c r="AY120" s="243" t="s">
        <v>338</v>
      </c>
    </row>
    <row r="121" s="14" customFormat="1">
      <c r="A121" s="14"/>
      <c r="B121" s="244"/>
      <c r="C121" s="245"/>
      <c r="D121" s="235" t="s">
        <v>350</v>
      </c>
      <c r="E121" s="246" t="s">
        <v>1277</v>
      </c>
      <c r="F121" s="247" t="s">
        <v>356</v>
      </c>
      <c r="G121" s="245"/>
      <c r="H121" s="248">
        <v>0.46999999999999997</v>
      </c>
      <c r="I121" s="249"/>
      <c r="J121" s="245"/>
      <c r="K121" s="245"/>
      <c r="L121" s="250"/>
      <c r="M121" s="251"/>
      <c r="N121" s="252"/>
      <c r="O121" s="252"/>
      <c r="P121" s="252"/>
      <c r="Q121" s="252"/>
      <c r="R121" s="252"/>
      <c r="S121" s="252"/>
      <c r="T121" s="253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4" t="s">
        <v>350</v>
      </c>
      <c r="AU121" s="254" t="s">
        <v>241</v>
      </c>
      <c r="AV121" s="14" t="s">
        <v>81</v>
      </c>
      <c r="AW121" s="14" t="s">
        <v>33</v>
      </c>
      <c r="AX121" s="14" t="s">
        <v>72</v>
      </c>
      <c r="AY121" s="254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1279</v>
      </c>
      <c r="F122" s="247" t="s">
        <v>357</v>
      </c>
      <c r="G122" s="245"/>
      <c r="H122" s="248">
        <v>0.48999999999999999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1280</v>
      </c>
      <c r="F123" s="247" t="s">
        <v>357</v>
      </c>
      <c r="G123" s="245"/>
      <c r="H123" s="248">
        <v>0.48999999999999999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1304</v>
      </c>
      <c r="F124" s="247" t="s">
        <v>1329</v>
      </c>
      <c r="G124" s="245"/>
      <c r="H124" s="248">
        <v>0.29999999999999999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5" customFormat="1">
      <c r="A125" s="15"/>
      <c r="B125" s="255"/>
      <c r="C125" s="256"/>
      <c r="D125" s="235" t="s">
        <v>350</v>
      </c>
      <c r="E125" s="257" t="s">
        <v>19</v>
      </c>
      <c r="F125" s="258" t="s">
        <v>353</v>
      </c>
      <c r="G125" s="256"/>
      <c r="H125" s="259">
        <v>1.75</v>
      </c>
      <c r="I125" s="260"/>
      <c r="J125" s="256"/>
      <c r="K125" s="256"/>
      <c r="L125" s="261"/>
      <c r="M125" s="262"/>
      <c r="N125" s="263"/>
      <c r="O125" s="263"/>
      <c r="P125" s="263"/>
      <c r="Q125" s="263"/>
      <c r="R125" s="263"/>
      <c r="S125" s="263"/>
      <c r="T125" s="264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265" t="s">
        <v>350</v>
      </c>
      <c r="AU125" s="265" t="s">
        <v>241</v>
      </c>
      <c r="AV125" s="15" t="s">
        <v>231</v>
      </c>
      <c r="AW125" s="15" t="s">
        <v>33</v>
      </c>
      <c r="AX125" s="15" t="s">
        <v>72</v>
      </c>
      <c r="AY125" s="265" t="s">
        <v>338</v>
      </c>
    </row>
    <row r="126" s="14" customFormat="1">
      <c r="A126" s="14"/>
      <c r="B126" s="244"/>
      <c r="C126" s="245"/>
      <c r="D126" s="235" t="s">
        <v>350</v>
      </c>
      <c r="E126" s="246" t="s">
        <v>1283</v>
      </c>
      <c r="F126" s="247" t="s">
        <v>1330</v>
      </c>
      <c r="G126" s="245"/>
      <c r="H126" s="248">
        <v>0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350</v>
      </c>
      <c r="AU126" s="254" t="s">
        <v>241</v>
      </c>
      <c r="AV126" s="14" t="s">
        <v>81</v>
      </c>
      <c r="AW126" s="14" t="s">
        <v>33</v>
      </c>
      <c r="AX126" s="14" t="s">
        <v>72</v>
      </c>
      <c r="AY126" s="254" t="s">
        <v>338</v>
      </c>
    </row>
    <row r="127" s="14" customFormat="1">
      <c r="A127" s="14"/>
      <c r="B127" s="244"/>
      <c r="C127" s="245"/>
      <c r="D127" s="235" t="s">
        <v>350</v>
      </c>
      <c r="E127" s="246" t="s">
        <v>1287</v>
      </c>
      <c r="F127" s="247" t="s">
        <v>1331</v>
      </c>
      <c r="G127" s="245"/>
      <c r="H127" s="248">
        <v>131.93000000000001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350</v>
      </c>
      <c r="AU127" s="254" t="s">
        <v>241</v>
      </c>
      <c r="AV127" s="14" t="s">
        <v>81</v>
      </c>
      <c r="AW127" s="14" t="s">
        <v>33</v>
      </c>
      <c r="AX127" s="14" t="s">
        <v>72</v>
      </c>
      <c r="AY127" s="254" t="s">
        <v>338</v>
      </c>
    </row>
    <row r="128" s="14" customFormat="1">
      <c r="A128" s="14"/>
      <c r="B128" s="244"/>
      <c r="C128" s="245"/>
      <c r="D128" s="235" t="s">
        <v>350</v>
      </c>
      <c r="E128" s="246" t="s">
        <v>1289</v>
      </c>
      <c r="F128" s="247" t="s">
        <v>1332</v>
      </c>
      <c r="G128" s="245"/>
      <c r="H128" s="248">
        <v>0</v>
      </c>
      <c r="I128" s="249"/>
      <c r="J128" s="245"/>
      <c r="K128" s="245"/>
      <c r="L128" s="250"/>
      <c r="M128" s="251"/>
      <c r="N128" s="252"/>
      <c r="O128" s="252"/>
      <c r="P128" s="252"/>
      <c r="Q128" s="252"/>
      <c r="R128" s="252"/>
      <c r="S128" s="252"/>
      <c r="T128" s="253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4" t="s">
        <v>350</v>
      </c>
      <c r="AU128" s="254" t="s">
        <v>241</v>
      </c>
      <c r="AV128" s="14" t="s">
        <v>81</v>
      </c>
      <c r="AW128" s="14" t="s">
        <v>33</v>
      </c>
      <c r="AX128" s="14" t="s">
        <v>72</v>
      </c>
      <c r="AY128" s="254" t="s">
        <v>338</v>
      </c>
    </row>
    <row r="129" s="14" customFormat="1">
      <c r="A129" s="14"/>
      <c r="B129" s="244"/>
      <c r="C129" s="245"/>
      <c r="D129" s="235" t="s">
        <v>350</v>
      </c>
      <c r="E129" s="246" t="s">
        <v>1308</v>
      </c>
      <c r="F129" s="247" t="s">
        <v>1333</v>
      </c>
      <c r="G129" s="245"/>
      <c r="H129" s="248">
        <v>0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72</v>
      </c>
      <c r="AY129" s="254" t="s">
        <v>338</v>
      </c>
    </row>
    <row r="130" s="15" customFormat="1">
      <c r="A130" s="15"/>
      <c r="B130" s="255"/>
      <c r="C130" s="256"/>
      <c r="D130" s="235" t="s">
        <v>350</v>
      </c>
      <c r="E130" s="257" t="s">
        <v>1281</v>
      </c>
      <c r="F130" s="258" t="s">
        <v>363</v>
      </c>
      <c r="G130" s="256"/>
      <c r="H130" s="259">
        <v>131.93000000000001</v>
      </c>
      <c r="I130" s="260"/>
      <c r="J130" s="256"/>
      <c r="K130" s="256"/>
      <c r="L130" s="261"/>
      <c r="M130" s="262"/>
      <c r="N130" s="263"/>
      <c r="O130" s="263"/>
      <c r="P130" s="263"/>
      <c r="Q130" s="263"/>
      <c r="R130" s="263"/>
      <c r="S130" s="263"/>
      <c r="T130" s="264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5" t="s">
        <v>350</v>
      </c>
      <c r="AU130" s="265" t="s">
        <v>241</v>
      </c>
      <c r="AV130" s="15" t="s">
        <v>231</v>
      </c>
      <c r="AW130" s="15" t="s">
        <v>33</v>
      </c>
      <c r="AX130" s="15" t="s">
        <v>79</v>
      </c>
      <c r="AY130" s="265" t="s">
        <v>338</v>
      </c>
    </row>
    <row r="131" s="2" customFormat="1" ht="44.25" customHeight="1">
      <c r="A131" s="39"/>
      <c r="B131" s="40"/>
      <c r="C131" s="215" t="s">
        <v>81</v>
      </c>
      <c r="D131" s="215" t="s">
        <v>342</v>
      </c>
      <c r="E131" s="216" t="s">
        <v>364</v>
      </c>
      <c r="F131" s="217" t="s">
        <v>365</v>
      </c>
      <c r="G131" s="218" t="s">
        <v>345</v>
      </c>
      <c r="H131" s="219">
        <v>131.93000000000001</v>
      </c>
      <c r="I131" s="220"/>
      <c r="J131" s="221">
        <f>ROUND(I131*H131,2)</f>
        <v>0</v>
      </c>
      <c r="K131" s="217" t="s">
        <v>346</v>
      </c>
      <c r="L131" s="45"/>
      <c r="M131" s="222" t="s">
        <v>19</v>
      </c>
      <c r="N131" s="223" t="s">
        <v>43</v>
      </c>
      <c r="O131" s="85"/>
      <c r="P131" s="224">
        <f>O131*H131</f>
        <v>0</v>
      </c>
      <c r="Q131" s="224">
        <v>1.0000000000000001E-05</v>
      </c>
      <c r="R131" s="224">
        <f>Q131*H131</f>
        <v>0.0013193000000000003</v>
      </c>
      <c r="S131" s="224">
        <v>0.091999999999999998</v>
      </c>
      <c r="T131" s="225">
        <f>S131*H131</f>
        <v>12.137560000000001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26" t="s">
        <v>231</v>
      </c>
      <c r="AT131" s="226" t="s">
        <v>342</v>
      </c>
      <c r="AU131" s="226" t="s">
        <v>241</v>
      </c>
      <c r="AY131" s="18" t="s">
        <v>338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8" t="s">
        <v>79</v>
      </c>
      <c r="BK131" s="227">
        <f>ROUND(I131*H131,2)</f>
        <v>0</v>
      </c>
      <c r="BL131" s="18" t="s">
        <v>231</v>
      </c>
      <c r="BM131" s="226" t="s">
        <v>1591</v>
      </c>
    </row>
    <row r="132" s="2" customFormat="1">
      <c r="A132" s="39"/>
      <c r="B132" s="40"/>
      <c r="C132" s="41"/>
      <c r="D132" s="228" t="s">
        <v>348</v>
      </c>
      <c r="E132" s="41"/>
      <c r="F132" s="229" t="s">
        <v>367</v>
      </c>
      <c r="G132" s="41"/>
      <c r="H132" s="41"/>
      <c r="I132" s="230"/>
      <c r="J132" s="41"/>
      <c r="K132" s="41"/>
      <c r="L132" s="45"/>
      <c r="M132" s="231"/>
      <c r="N132" s="232"/>
      <c r="O132" s="85"/>
      <c r="P132" s="85"/>
      <c r="Q132" s="85"/>
      <c r="R132" s="85"/>
      <c r="S132" s="85"/>
      <c r="T132" s="86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348</v>
      </c>
      <c r="AU132" s="18" t="s">
        <v>241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1335</v>
      </c>
      <c r="G133" s="245"/>
      <c r="H133" s="248">
        <v>131.93000000000001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241</v>
      </c>
      <c r="D134" s="215" t="s">
        <v>342</v>
      </c>
      <c r="E134" s="216" t="s">
        <v>368</v>
      </c>
      <c r="F134" s="217" t="s">
        <v>369</v>
      </c>
      <c r="G134" s="218" t="s">
        <v>345</v>
      </c>
      <c r="H134" s="219">
        <v>125.334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0.0025066800000000003</v>
      </c>
      <c r="S134" s="224">
        <v>0.13800000000000001</v>
      </c>
      <c r="T134" s="225">
        <f>S134*H134</f>
        <v>17.296092000000002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1592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371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1335</v>
      </c>
      <c r="G136" s="245"/>
      <c r="H136" s="248">
        <v>131.93000000000001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1593</v>
      </c>
      <c r="G137" s="245"/>
      <c r="H137" s="248">
        <v>125.334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2" customFormat="1" ht="44.25" customHeight="1">
      <c r="A138" s="39"/>
      <c r="B138" s="40"/>
      <c r="C138" s="215" t="s">
        <v>231</v>
      </c>
      <c r="D138" s="215" t="s">
        <v>342</v>
      </c>
      <c r="E138" s="216" t="s">
        <v>966</v>
      </c>
      <c r="F138" s="217" t="s">
        <v>967</v>
      </c>
      <c r="G138" s="218" t="s">
        <v>345</v>
      </c>
      <c r="H138" s="219">
        <v>118.737</v>
      </c>
      <c r="I138" s="220"/>
      <c r="J138" s="221">
        <f>ROUND(I138*H138,2)</f>
        <v>0</v>
      </c>
      <c r="K138" s="217" t="s">
        <v>346</v>
      </c>
      <c r="L138" s="45"/>
      <c r="M138" s="222" t="s">
        <v>19</v>
      </c>
      <c r="N138" s="223" t="s">
        <v>43</v>
      </c>
      <c r="O138" s="85"/>
      <c r="P138" s="224">
        <f>O138*H138</f>
        <v>0</v>
      </c>
      <c r="Q138" s="224">
        <v>3.0000000000000001E-05</v>
      </c>
      <c r="R138" s="224">
        <f>Q138*H138</f>
        <v>0.0035621099999999998</v>
      </c>
      <c r="S138" s="224">
        <v>0.20699999999999999</v>
      </c>
      <c r="T138" s="225">
        <f>S138*H138</f>
        <v>24.578558999999998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26" t="s">
        <v>231</v>
      </c>
      <c r="AT138" s="226" t="s">
        <v>342</v>
      </c>
      <c r="AU138" s="226" t="s">
        <v>241</v>
      </c>
      <c r="AY138" s="18" t="s">
        <v>338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8" t="s">
        <v>79</v>
      </c>
      <c r="BK138" s="227">
        <f>ROUND(I138*H138,2)</f>
        <v>0</v>
      </c>
      <c r="BL138" s="18" t="s">
        <v>231</v>
      </c>
      <c r="BM138" s="226" t="s">
        <v>1594</v>
      </c>
    </row>
    <row r="139" s="2" customFormat="1">
      <c r="A139" s="39"/>
      <c r="B139" s="40"/>
      <c r="C139" s="41"/>
      <c r="D139" s="228" t="s">
        <v>348</v>
      </c>
      <c r="E139" s="41"/>
      <c r="F139" s="229" t="s">
        <v>969</v>
      </c>
      <c r="G139" s="41"/>
      <c r="H139" s="41"/>
      <c r="I139" s="230"/>
      <c r="J139" s="41"/>
      <c r="K139" s="41"/>
      <c r="L139" s="45"/>
      <c r="M139" s="231"/>
      <c r="N139" s="232"/>
      <c r="O139" s="85"/>
      <c r="P139" s="85"/>
      <c r="Q139" s="85"/>
      <c r="R139" s="85"/>
      <c r="S139" s="85"/>
      <c r="T139" s="86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348</v>
      </c>
      <c r="AU139" s="18" t="s">
        <v>241</v>
      </c>
    </row>
    <row r="140" s="14" customFormat="1">
      <c r="A140" s="14"/>
      <c r="B140" s="244"/>
      <c r="C140" s="245"/>
      <c r="D140" s="235" t="s">
        <v>350</v>
      </c>
      <c r="E140" s="246" t="s">
        <v>19</v>
      </c>
      <c r="F140" s="247" t="s">
        <v>1289</v>
      </c>
      <c r="G140" s="245"/>
      <c r="H140" s="248">
        <v>0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350</v>
      </c>
      <c r="AU140" s="254" t="s">
        <v>241</v>
      </c>
      <c r="AV140" s="14" t="s">
        <v>81</v>
      </c>
      <c r="AW140" s="14" t="s">
        <v>33</v>
      </c>
      <c r="AX140" s="14" t="s">
        <v>72</v>
      </c>
      <c r="AY140" s="254" t="s">
        <v>338</v>
      </c>
    </row>
    <row r="141" s="14" customFormat="1">
      <c r="A141" s="14"/>
      <c r="B141" s="244"/>
      <c r="C141" s="245"/>
      <c r="D141" s="235" t="s">
        <v>350</v>
      </c>
      <c r="E141" s="246" t="s">
        <v>19</v>
      </c>
      <c r="F141" s="247" t="s">
        <v>1287</v>
      </c>
      <c r="G141" s="245"/>
      <c r="H141" s="248">
        <v>131.93000000000001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350</v>
      </c>
      <c r="AU141" s="254" t="s">
        <v>241</v>
      </c>
      <c r="AV141" s="14" t="s">
        <v>81</v>
      </c>
      <c r="AW141" s="14" t="s">
        <v>33</v>
      </c>
      <c r="AX141" s="14" t="s">
        <v>72</v>
      </c>
      <c r="AY141" s="254" t="s">
        <v>338</v>
      </c>
    </row>
    <row r="142" s="15" customFormat="1">
      <c r="A142" s="15"/>
      <c r="B142" s="255"/>
      <c r="C142" s="256"/>
      <c r="D142" s="235" t="s">
        <v>350</v>
      </c>
      <c r="E142" s="257" t="s">
        <v>19</v>
      </c>
      <c r="F142" s="258" t="s">
        <v>363</v>
      </c>
      <c r="G142" s="256"/>
      <c r="H142" s="259">
        <v>131.93000000000001</v>
      </c>
      <c r="I142" s="260"/>
      <c r="J142" s="256"/>
      <c r="K142" s="256"/>
      <c r="L142" s="261"/>
      <c r="M142" s="262"/>
      <c r="N142" s="263"/>
      <c r="O142" s="263"/>
      <c r="P142" s="263"/>
      <c r="Q142" s="263"/>
      <c r="R142" s="263"/>
      <c r="S142" s="263"/>
      <c r="T142" s="264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65" t="s">
        <v>350</v>
      </c>
      <c r="AU142" s="265" t="s">
        <v>241</v>
      </c>
      <c r="AV142" s="15" t="s">
        <v>231</v>
      </c>
      <c r="AW142" s="15" t="s">
        <v>33</v>
      </c>
      <c r="AX142" s="15" t="s">
        <v>72</v>
      </c>
      <c r="AY142" s="265" t="s">
        <v>338</v>
      </c>
    </row>
    <row r="143" s="14" customFormat="1">
      <c r="A143" s="14"/>
      <c r="B143" s="244"/>
      <c r="C143" s="245"/>
      <c r="D143" s="235" t="s">
        <v>350</v>
      </c>
      <c r="E143" s="246" t="s">
        <v>19</v>
      </c>
      <c r="F143" s="247" t="s">
        <v>1595</v>
      </c>
      <c r="G143" s="245"/>
      <c r="H143" s="248">
        <v>118.737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350</v>
      </c>
      <c r="AU143" s="254" t="s">
        <v>241</v>
      </c>
      <c r="AV143" s="14" t="s">
        <v>81</v>
      </c>
      <c r="AW143" s="14" t="s">
        <v>33</v>
      </c>
      <c r="AX143" s="14" t="s">
        <v>79</v>
      </c>
      <c r="AY143" s="254" t="s">
        <v>338</v>
      </c>
    </row>
    <row r="144" s="12" customFormat="1" ht="20.88" customHeight="1">
      <c r="A144" s="12"/>
      <c r="B144" s="199"/>
      <c r="C144" s="200"/>
      <c r="D144" s="201" t="s">
        <v>71</v>
      </c>
      <c r="E144" s="213" t="s">
        <v>8</v>
      </c>
      <c r="F144" s="213" t="s">
        <v>378</v>
      </c>
      <c r="G144" s="200"/>
      <c r="H144" s="200"/>
      <c r="I144" s="203"/>
      <c r="J144" s="214">
        <f>BK144</f>
        <v>0</v>
      </c>
      <c r="K144" s="200"/>
      <c r="L144" s="205"/>
      <c r="M144" s="206"/>
      <c r="N144" s="207"/>
      <c r="O144" s="207"/>
      <c r="P144" s="208">
        <f>SUM(P145:P158)</f>
        <v>0</v>
      </c>
      <c r="Q144" s="207"/>
      <c r="R144" s="208">
        <f>SUM(R145:R158)</f>
        <v>0</v>
      </c>
      <c r="S144" s="207"/>
      <c r="T144" s="209">
        <f>SUM(T145:T158)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10" t="s">
        <v>79</v>
      </c>
      <c r="AT144" s="211" t="s">
        <v>71</v>
      </c>
      <c r="AU144" s="211" t="s">
        <v>81</v>
      </c>
      <c r="AY144" s="210" t="s">
        <v>338</v>
      </c>
      <c r="BK144" s="212">
        <f>SUM(BK145:BK158)</f>
        <v>0</v>
      </c>
    </row>
    <row r="145" s="2" customFormat="1" ht="24.15" customHeight="1">
      <c r="A145" s="39"/>
      <c r="B145" s="40"/>
      <c r="C145" s="215" t="s">
        <v>239</v>
      </c>
      <c r="D145" s="215" t="s">
        <v>342</v>
      </c>
      <c r="E145" s="216" t="s">
        <v>379</v>
      </c>
      <c r="F145" s="217" t="s">
        <v>380</v>
      </c>
      <c r="G145" s="218" t="s">
        <v>345</v>
      </c>
      <c r="H145" s="219">
        <v>86.918000000000006</v>
      </c>
      <c r="I145" s="220"/>
      <c r="J145" s="221">
        <f>ROUND(I145*H145,2)</f>
        <v>0</v>
      </c>
      <c r="K145" s="217" t="s">
        <v>346</v>
      </c>
      <c r="L145" s="45"/>
      <c r="M145" s="222" t="s">
        <v>19</v>
      </c>
      <c r="N145" s="223" t="s">
        <v>43</v>
      </c>
      <c r="O145" s="85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26" t="s">
        <v>231</v>
      </c>
      <c r="AT145" s="226" t="s">
        <v>342</v>
      </c>
      <c r="AU145" s="226" t="s">
        <v>241</v>
      </c>
      <c r="AY145" s="18" t="s">
        <v>338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8" t="s">
        <v>79</v>
      </c>
      <c r="BK145" s="227">
        <f>ROUND(I145*H145,2)</f>
        <v>0</v>
      </c>
      <c r="BL145" s="18" t="s">
        <v>231</v>
      </c>
      <c r="BM145" s="226" t="s">
        <v>1596</v>
      </c>
    </row>
    <row r="146" s="2" customFormat="1">
      <c r="A146" s="39"/>
      <c r="B146" s="40"/>
      <c r="C146" s="41"/>
      <c r="D146" s="228" t="s">
        <v>348</v>
      </c>
      <c r="E146" s="41"/>
      <c r="F146" s="229" t="s">
        <v>382</v>
      </c>
      <c r="G146" s="41"/>
      <c r="H146" s="41"/>
      <c r="I146" s="230"/>
      <c r="J146" s="41"/>
      <c r="K146" s="41"/>
      <c r="L146" s="45"/>
      <c r="M146" s="231"/>
      <c r="N146" s="232"/>
      <c r="O146" s="85"/>
      <c r="P146" s="85"/>
      <c r="Q146" s="85"/>
      <c r="R146" s="85"/>
      <c r="S146" s="85"/>
      <c r="T146" s="86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348</v>
      </c>
      <c r="AU146" s="18" t="s">
        <v>241</v>
      </c>
    </row>
    <row r="147" s="13" customFormat="1">
      <c r="A147" s="13"/>
      <c r="B147" s="233"/>
      <c r="C147" s="234"/>
      <c r="D147" s="235" t="s">
        <v>350</v>
      </c>
      <c r="E147" s="236" t="s">
        <v>19</v>
      </c>
      <c r="F147" s="237" t="s">
        <v>383</v>
      </c>
      <c r="G147" s="234"/>
      <c r="H147" s="236" t="s">
        <v>19</v>
      </c>
      <c r="I147" s="238"/>
      <c r="J147" s="234"/>
      <c r="K147" s="234"/>
      <c r="L147" s="239"/>
      <c r="M147" s="240"/>
      <c r="N147" s="241"/>
      <c r="O147" s="241"/>
      <c r="P147" s="241"/>
      <c r="Q147" s="241"/>
      <c r="R147" s="241"/>
      <c r="S147" s="241"/>
      <c r="T147" s="242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3" t="s">
        <v>350</v>
      </c>
      <c r="AU147" s="243" t="s">
        <v>241</v>
      </c>
      <c r="AV147" s="13" t="s">
        <v>79</v>
      </c>
      <c r="AW147" s="13" t="s">
        <v>33</v>
      </c>
      <c r="AX147" s="13" t="s">
        <v>72</v>
      </c>
      <c r="AY147" s="243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274</v>
      </c>
      <c r="F148" s="247" t="s">
        <v>384</v>
      </c>
      <c r="G148" s="245"/>
      <c r="H148" s="248">
        <v>1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3" customFormat="1">
      <c r="A149" s="13"/>
      <c r="B149" s="233"/>
      <c r="C149" s="234"/>
      <c r="D149" s="235" t="s">
        <v>350</v>
      </c>
      <c r="E149" s="236" t="s">
        <v>19</v>
      </c>
      <c r="F149" s="237" t="s">
        <v>1343</v>
      </c>
      <c r="G149" s="234"/>
      <c r="H149" s="236" t="s">
        <v>19</v>
      </c>
      <c r="I149" s="238"/>
      <c r="J149" s="234"/>
      <c r="K149" s="234"/>
      <c r="L149" s="239"/>
      <c r="M149" s="240"/>
      <c r="N149" s="241"/>
      <c r="O149" s="241"/>
      <c r="P149" s="241"/>
      <c r="Q149" s="241"/>
      <c r="R149" s="241"/>
      <c r="S149" s="241"/>
      <c r="T149" s="24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3" t="s">
        <v>350</v>
      </c>
      <c r="AU149" s="243" t="s">
        <v>241</v>
      </c>
      <c r="AV149" s="13" t="s">
        <v>79</v>
      </c>
      <c r="AW149" s="13" t="s">
        <v>33</v>
      </c>
      <c r="AX149" s="13" t="s">
        <v>72</v>
      </c>
      <c r="AY149" s="243" t="s">
        <v>338</v>
      </c>
    </row>
    <row r="150" s="14" customFormat="1">
      <c r="A150" s="14"/>
      <c r="B150" s="244"/>
      <c r="C150" s="245"/>
      <c r="D150" s="235" t="s">
        <v>350</v>
      </c>
      <c r="E150" s="246" t="s">
        <v>275</v>
      </c>
      <c r="F150" s="247" t="s">
        <v>1577</v>
      </c>
      <c r="G150" s="245"/>
      <c r="H150" s="248">
        <v>34.906999999999996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350</v>
      </c>
      <c r="AU150" s="254" t="s">
        <v>241</v>
      </c>
      <c r="AV150" s="14" t="s">
        <v>81</v>
      </c>
      <c r="AW150" s="14" t="s">
        <v>33</v>
      </c>
      <c r="AX150" s="14" t="s">
        <v>72</v>
      </c>
      <c r="AY150" s="254" t="s">
        <v>338</v>
      </c>
    </row>
    <row r="151" s="13" customFormat="1">
      <c r="A151" s="13"/>
      <c r="B151" s="233"/>
      <c r="C151" s="234"/>
      <c r="D151" s="235" t="s">
        <v>350</v>
      </c>
      <c r="E151" s="236" t="s">
        <v>19</v>
      </c>
      <c r="F151" s="237" t="s">
        <v>386</v>
      </c>
      <c r="G151" s="234"/>
      <c r="H151" s="236" t="s">
        <v>19</v>
      </c>
      <c r="I151" s="238"/>
      <c r="J151" s="234"/>
      <c r="K151" s="234"/>
      <c r="L151" s="239"/>
      <c r="M151" s="240"/>
      <c r="N151" s="241"/>
      <c r="O151" s="241"/>
      <c r="P151" s="241"/>
      <c r="Q151" s="241"/>
      <c r="R151" s="241"/>
      <c r="S151" s="241"/>
      <c r="T151" s="242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3" t="s">
        <v>350</v>
      </c>
      <c r="AU151" s="243" t="s">
        <v>241</v>
      </c>
      <c r="AV151" s="13" t="s">
        <v>79</v>
      </c>
      <c r="AW151" s="13" t="s">
        <v>33</v>
      </c>
      <c r="AX151" s="13" t="s">
        <v>72</v>
      </c>
      <c r="AY151" s="243" t="s">
        <v>338</v>
      </c>
    </row>
    <row r="152" s="14" customFormat="1">
      <c r="A152" s="14"/>
      <c r="B152" s="244"/>
      <c r="C152" s="245"/>
      <c r="D152" s="235" t="s">
        <v>350</v>
      </c>
      <c r="E152" s="246" t="s">
        <v>277</v>
      </c>
      <c r="F152" s="247" t="s">
        <v>387</v>
      </c>
      <c r="G152" s="245"/>
      <c r="H152" s="248">
        <v>0.29999999999999999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72</v>
      </c>
      <c r="AY152" s="254" t="s">
        <v>338</v>
      </c>
    </row>
    <row r="153" s="15" customFormat="1">
      <c r="A153" s="15"/>
      <c r="B153" s="255"/>
      <c r="C153" s="256"/>
      <c r="D153" s="235" t="s">
        <v>350</v>
      </c>
      <c r="E153" s="257" t="s">
        <v>19</v>
      </c>
      <c r="F153" s="258" t="s">
        <v>363</v>
      </c>
      <c r="G153" s="256"/>
      <c r="H153" s="259">
        <v>36.206999999999994</v>
      </c>
      <c r="I153" s="260"/>
      <c r="J153" s="256"/>
      <c r="K153" s="256"/>
      <c r="L153" s="261"/>
      <c r="M153" s="262"/>
      <c r="N153" s="263"/>
      <c r="O153" s="263"/>
      <c r="P153" s="263"/>
      <c r="Q153" s="263"/>
      <c r="R153" s="263"/>
      <c r="S153" s="263"/>
      <c r="T153" s="264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65" t="s">
        <v>350</v>
      </c>
      <c r="AU153" s="265" t="s">
        <v>241</v>
      </c>
      <c r="AV153" s="15" t="s">
        <v>231</v>
      </c>
      <c r="AW153" s="15" t="s">
        <v>33</v>
      </c>
      <c r="AX153" s="15" t="s">
        <v>72</v>
      </c>
      <c r="AY153" s="265" t="s">
        <v>338</v>
      </c>
    </row>
    <row r="154" s="14" customFormat="1">
      <c r="A154" s="14"/>
      <c r="B154" s="244"/>
      <c r="C154" s="245"/>
      <c r="D154" s="235" t="s">
        <v>350</v>
      </c>
      <c r="E154" s="246" t="s">
        <v>19</v>
      </c>
      <c r="F154" s="247" t="s">
        <v>388</v>
      </c>
      <c r="G154" s="245"/>
      <c r="H154" s="248">
        <v>86.918000000000006</v>
      </c>
      <c r="I154" s="249"/>
      <c r="J154" s="245"/>
      <c r="K154" s="245"/>
      <c r="L154" s="250"/>
      <c r="M154" s="251"/>
      <c r="N154" s="252"/>
      <c r="O154" s="252"/>
      <c r="P154" s="252"/>
      <c r="Q154" s="252"/>
      <c r="R154" s="252"/>
      <c r="S154" s="252"/>
      <c r="T154" s="253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4" t="s">
        <v>350</v>
      </c>
      <c r="AU154" s="254" t="s">
        <v>241</v>
      </c>
      <c r="AV154" s="14" t="s">
        <v>81</v>
      </c>
      <c r="AW154" s="14" t="s">
        <v>33</v>
      </c>
      <c r="AX154" s="14" t="s">
        <v>72</v>
      </c>
      <c r="AY154" s="254" t="s">
        <v>338</v>
      </c>
    </row>
    <row r="155" s="15" customFormat="1">
      <c r="A155" s="15"/>
      <c r="B155" s="255"/>
      <c r="C155" s="256"/>
      <c r="D155" s="235" t="s">
        <v>350</v>
      </c>
      <c r="E155" s="257" t="s">
        <v>227</v>
      </c>
      <c r="F155" s="258" t="s">
        <v>363</v>
      </c>
      <c r="G155" s="256"/>
      <c r="H155" s="259">
        <v>86.918000000000006</v>
      </c>
      <c r="I155" s="260"/>
      <c r="J155" s="256"/>
      <c r="K155" s="256"/>
      <c r="L155" s="261"/>
      <c r="M155" s="262"/>
      <c r="N155" s="263"/>
      <c r="O155" s="263"/>
      <c r="P155" s="263"/>
      <c r="Q155" s="263"/>
      <c r="R155" s="263"/>
      <c r="S155" s="263"/>
      <c r="T155" s="264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65" t="s">
        <v>350</v>
      </c>
      <c r="AU155" s="265" t="s">
        <v>241</v>
      </c>
      <c r="AV155" s="15" t="s">
        <v>231</v>
      </c>
      <c r="AW155" s="15" t="s">
        <v>33</v>
      </c>
      <c r="AX155" s="15" t="s">
        <v>79</v>
      </c>
      <c r="AY155" s="265" t="s">
        <v>338</v>
      </c>
    </row>
    <row r="156" s="2" customFormat="1" ht="37.8" customHeight="1">
      <c r="A156" s="39"/>
      <c r="B156" s="40"/>
      <c r="C156" s="215" t="s">
        <v>236</v>
      </c>
      <c r="D156" s="215" t="s">
        <v>342</v>
      </c>
      <c r="E156" s="216" t="s">
        <v>389</v>
      </c>
      <c r="F156" s="217" t="s">
        <v>390</v>
      </c>
      <c r="G156" s="218" t="s">
        <v>391</v>
      </c>
      <c r="H156" s="219">
        <v>201.53200000000001</v>
      </c>
      <c r="I156" s="220"/>
      <c r="J156" s="221">
        <f>ROUND(I156*H156,2)</f>
        <v>0</v>
      </c>
      <c r="K156" s="217" t="s">
        <v>346</v>
      </c>
      <c r="L156" s="45"/>
      <c r="M156" s="222" t="s">
        <v>19</v>
      </c>
      <c r="N156" s="223" t="s">
        <v>43</v>
      </c>
      <c r="O156" s="85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26" t="s">
        <v>231</v>
      </c>
      <c r="AT156" s="226" t="s">
        <v>342</v>
      </c>
      <c r="AU156" s="226" t="s">
        <v>241</v>
      </c>
      <c r="AY156" s="18" t="s">
        <v>338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8" t="s">
        <v>79</v>
      </c>
      <c r="BK156" s="227">
        <f>ROUND(I156*H156,2)</f>
        <v>0</v>
      </c>
      <c r="BL156" s="18" t="s">
        <v>231</v>
      </c>
      <c r="BM156" s="226" t="s">
        <v>1597</v>
      </c>
    </row>
    <row r="157" s="2" customFormat="1">
      <c r="A157" s="39"/>
      <c r="B157" s="40"/>
      <c r="C157" s="41"/>
      <c r="D157" s="228" t="s">
        <v>348</v>
      </c>
      <c r="E157" s="41"/>
      <c r="F157" s="229" t="s">
        <v>393</v>
      </c>
      <c r="G157" s="41"/>
      <c r="H157" s="41"/>
      <c r="I157" s="230"/>
      <c r="J157" s="41"/>
      <c r="K157" s="41"/>
      <c r="L157" s="45"/>
      <c r="M157" s="231"/>
      <c r="N157" s="232"/>
      <c r="O157" s="85"/>
      <c r="P157" s="85"/>
      <c r="Q157" s="85"/>
      <c r="R157" s="85"/>
      <c r="S157" s="85"/>
      <c r="T157" s="86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348</v>
      </c>
      <c r="AU157" s="18" t="s">
        <v>241</v>
      </c>
    </row>
    <row r="158" s="14" customFormat="1">
      <c r="A158" s="14"/>
      <c r="B158" s="244"/>
      <c r="C158" s="245"/>
      <c r="D158" s="235" t="s">
        <v>350</v>
      </c>
      <c r="E158" s="246" t="s">
        <v>19</v>
      </c>
      <c r="F158" s="247" t="s">
        <v>225</v>
      </c>
      <c r="G158" s="245"/>
      <c r="H158" s="248">
        <v>201.53200000000001</v>
      </c>
      <c r="I158" s="249"/>
      <c r="J158" s="245"/>
      <c r="K158" s="245"/>
      <c r="L158" s="250"/>
      <c r="M158" s="251"/>
      <c r="N158" s="252"/>
      <c r="O158" s="252"/>
      <c r="P158" s="252"/>
      <c r="Q158" s="252"/>
      <c r="R158" s="252"/>
      <c r="S158" s="252"/>
      <c r="T158" s="253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4" t="s">
        <v>350</v>
      </c>
      <c r="AU158" s="254" t="s">
        <v>241</v>
      </c>
      <c r="AV158" s="14" t="s">
        <v>81</v>
      </c>
      <c r="AW158" s="14" t="s">
        <v>33</v>
      </c>
      <c r="AX158" s="14" t="s">
        <v>79</v>
      </c>
      <c r="AY158" s="254" t="s">
        <v>338</v>
      </c>
    </row>
    <row r="159" s="12" customFormat="1" ht="20.88" customHeight="1">
      <c r="A159" s="12"/>
      <c r="B159" s="199"/>
      <c r="C159" s="200"/>
      <c r="D159" s="201" t="s">
        <v>71</v>
      </c>
      <c r="E159" s="213" t="s">
        <v>394</v>
      </c>
      <c r="F159" s="213" t="s">
        <v>395</v>
      </c>
      <c r="G159" s="200"/>
      <c r="H159" s="200"/>
      <c r="I159" s="203"/>
      <c r="J159" s="214">
        <f>BK159</f>
        <v>0</v>
      </c>
      <c r="K159" s="200"/>
      <c r="L159" s="205"/>
      <c r="M159" s="206"/>
      <c r="N159" s="207"/>
      <c r="O159" s="207"/>
      <c r="P159" s="208">
        <f>SUM(P160:P187)</f>
        <v>0</v>
      </c>
      <c r="Q159" s="207"/>
      <c r="R159" s="208">
        <f>SUM(R160:R187)</f>
        <v>0</v>
      </c>
      <c r="S159" s="207"/>
      <c r="T159" s="209">
        <f>SUM(T160:T187)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10" t="s">
        <v>79</v>
      </c>
      <c r="AT159" s="211" t="s">
        <v>71</v>
      </c>
      <c r="AU159" s="211" t="s">
        <v>81</v>
      </c>
      <c r="AY159" s="210" t="s">
        <v>338</v>
      </c>
      <c r="BK159" s="212">
        <f>SUM(BK160:BK187)</f>
        <v>0</v>
      </c>
    </row>
    <row r="160" s="2" customFormat="1" ht="66.75" customHeight="1">
      <c r="A160" s="39"/>
      <c r="B160" s="40"/>
      <c r="C160" s="215" t="s">
        <v>396</v>
      </c>
      <c r="D160" s="215" t="s">
        <v>342</v>
      </c>
      <c r="E160" s="216" t="s">
        <v>397</v>
      </c>
      <c r="F160" s="217" t="s">
        <v>398</v>
      </c>
      <c r="G160" s="218" t="s">
        <v>391</v>
      </c>
      <c r="H160" s="219">
        <v>13.390000000000001</v>
      </c>
      <c r="I160" s="220"/>
      <c r="J160" s="221">
        <f>ROUND(I160*H160,2)</f>
        <v>0</v>
      </c>
      <c r="K160" s="217" t="s">
        <v>346</v>
      </c>
      <c r="L160" s="45"/>
      <c r="M160" s="222" t="s">
        <v>19</v>
      </c>
      <c r="N160" s="223" t="s">
        <v>43</v>
      </c>
      <c r="O160" s="85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26" t="s">
        <v>231</v>
      </c>
      <c r="AT160" s="226" t="s">
        <v>342</v>
      </c>
      <c r="AU160" s="226" t="s">
        <v>241</v>
      </c>
      <c r="AY160" s="18" t="s">
        <v>338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8" t="s">
        <v>79</v>
      </c>
      <c r="BK160" s="227">
        <f>ROUND(I160*H160,2)</f>
        <v>0</v>
      </c>
      <c r="BL160" s="18" t="s">
        <v>231</v>
      </c>
      <c r="BM160" s="226" t="s">
        <v>1598</v>
      </c>
    </row>
    <row r="161" s="2" customFormat="1">
      <c r="A161" s="39"/>
      <c r="B161" s="40"/>
      <c r="C161" s="41"/>
      <c r="D161" s="228" t="s">
        <v>348</v>
      </c>
      <c r="E161" s="41"/>
      <c r="F161" s="229" t="s">
        <v>400</v>
      </c>
      <c r="G161" s="41"/>
      <c r="H161" s="41"/>
      <c r="I161" s="230"/>
      <c r="J161" s="41"/>
      <c r="K161" s="41"/>
      <c r="L161" s="45"/>
      <c r="M161" s="231"/>
      <c r="N161" s="232"/>
      <c r="O161" s="85"/>
      <c r="P161" s="85"/>
      <c r="Q161" s="85"/>
      <c r="R161" s="85"/>
      <c r="S161" s="85"/>
      <c r="T161" s="86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348</v>
      </c>
      <c r="AU161" s="18" t="s">
        <v>241</v>
      </c>
    </row>
    <row r="162" s="2" customFormat="1">
      <c r="A162" s="39"/>
      <c r="B162" s="40"/>
      <c r="C162" s="41"/>
      <c r="D162" s="235" t="s">
        <v>401</v>
      </c>
      <c r="E162" s="41"/>
      <c r="F162" s="266" t="s">
        <v>402</v>
      </c>
      <c r="G162" s="41"/>
      <c r="H162" s="41"/>
      <c r="I162" s="230"/>
      <c r="J162" s="41"/>
      <c r="K162" s="41"/>
      <c r="L162" s="45"/>
      <c r="M162" s="231"/>
      <c r="N162" s="232"/>
      <c r="O162" s="85"/>
      <c r="P162" s="85"/>
      <c r="Q162" s="85"/>
      <c r="R162" s="85"/>
      <c r="S162" s="85"/>
      <c r="T162" s="86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401</v>
      </c>
      <c r="AU162" s="18" t="s">
        <v>241</v>
      </c>
    </row>
    <row r="163" s="13" customFormat="1">
      <c r="A163" s="13"/>
      <c r="B163" s="233"/>
      <c r="C163" s="234"/>
      <c r="D163" s="235" t="s">
        <v>350</v>
      </c>
      <c r="E163" s="236" t="s">
        <v>19</v>
      </c>
      <c r="F163" s="237" t="s">
        <v>403</v>
      </c>
      <c r="G163" s="234"/>
      <c r="H163" s="236" t="s">
        <v>19</v>
      </c>
      <c r="I163" s="238"/>
      <c r="J163" s="234"/>
      <c r="K163" s="234"/>
      <c r="L163" s="239"/>
      <c r="M163" s="240"/>
      <c r="N163" s="241"/>
      <c r="O163" s="241"/>
      <c r="P163" s="241"/>
      <c r="Q163" s="241"/>
      <c r="R163" s="241"/>
      <c r="S163" s="241"/>
      <c r="T163" s="24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3" t="s">
        <v>350</v>
      </c>
      <c r="AU163" s="243" t="s">
        <v>241</v>
      </c>
      <c r="AV163" s="13" t="s">
        <v>79</v>
      </c>
      <c r="AW163" s="13" t="s">
        <v>33</v>
      </c>
      <c r="AX163" s="13" t="s">
        <v>72</v>
      </c>
      <c r="AY163" s="243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289</v>
      </c>
      <c r="F164" s="247" t="s">
        <v>239</v>
      </c>
      <c r="G164" s="245"/>
      <c r="H164" s="248">
        <v>5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5" customFormat="1">
      <c r="A165" s="15"/>
      <c r="B165" s="255"/>
      <c r="C165" s="256"/>
      <c r="D165" s="235" t="s">
        <v>350</v>
      </c>
      <c r="E165" s="257" t="s">
        <v>19</v>
      </c>
      <c r="F165" s="258" t="s">
        <v>363</v>
      </c>
      <c r="G165" s="256"/>
      <c r="H165" s="259">
        <v>5</v>
      </c>
      <c r="I165" s="260"/>
      <c r="J165" s="256"/>
      <c r="K165" s="256"/>
      <c r="L165" s="261"/>
      <c r="M165" s="262"/>
      <c r="N165" s="263"/>
      <c r="O165" s="263"/>
      <c r="P165" s="263"/>
      <c r="Q165" s="263"/>
      <c r="R165" s="263"/>
      <c r="S165" s="263"/>
      <c r="T165" s="264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65" t="s">
        <v>350</v>
      </c>
      <c r="AU165" s="265" t="s">
        <v>241</v>
      </c>
      <c r="AV165" s="15" t="s">
        <v>231</v>
      </c>
      <c r="AW165" s="15" t="s">
        <v>33</v>
      </c>
      <c r="AX165" s="15" t="s">
        <v>72</v>
      </c>
      <c r="AY165" s="265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19</v>
      </c>
      <c r="F166" s="247" t="s">
        <v>404</v>
      </c>
      <c r="G166" s="245"/>
      <c r="H166" s="248">
        <v>13.390000000000001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291</v>
      </c>
      <c r="F167" s="258" t="s">
        <v>363</v>
      </c>
      <c r="G167" s="256"/>
      <c r="H167" s="259">
        <v>13.390000000000001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79</v>
      </c>
      <c r="AY167" s="265" t="s">
        <v>338</v>
      </c>
    </row>
    <row r="168" s="2" customFormat="1" ht="55.5" customHeight="1">
      <c r="A168" s="39"/>
      <c r="B168" s="40"/>
      <c r="C168" s="215" t="s">
        <v>405</v>
      </c>
      <c r="D168" s="215" t="s">
        <v>342</v>
      </c>
      <c r="E168" s="216" t="s">
        <v>406</v>
      </c>
      <c r="F168" s="217" t="s">
        <v>407</v>
      </c>
      <c r="G168" s="218" t="s">
        <v>391</v>
      </c>
      <c r="H168" s="219">
        <v>296.41699999999997</v>
      </c>
      <c r="I168" s="220"/>
      <c r="J168" s="221">
        <f>ROUND(I168*H168,2)</f>
        <v>0</v>
      </c>
      <c r="K168" s="217" t="s">
        <v>346</v>
      </c>
      <c r="L168" s="45"/>
      <c r="M168" s="222" t="s">
        <v>19</v>
      </c>
      <c r="N168" s="223" t="s">
        <v>43</v>
      </c>
      <c r="O168" s="85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26" t="s">
        <v>231</v>
      </c>
      <c r="AT168" s="226" t="s">
        <v>342</v>
      </c>
      <c r="AU168" s="226" t="s">
        <v>241</v>
      </c>
      <c r="AY168" s="18" t="s">
        <v>338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18" t="s">
        <v>79</v>
      </c>
      <c r="BK168" s="227">
        <f>ROUND(I168*H168,2)</f>
        <v>0</v>
      </c>
      <c r="BL168" s="18" t="s">
        <v>231</v>
      </c>
      <c r="BM168" s="226" t="s">
        <v>1599</v>
      </c>
    </row>
    <row r="169" s="2" customFormat="1">
      <c r="A169" s="39"/>
      <c r="B169" s="40"/>
      <c r="C169" s="41"/>
      <c r="D169" s="228" t="s">
        <v>348</v>
      </c>
      <c r="E169" s="41"/>
      <c r="F169" s="229" t="s">
        <v>409</v>
      </c>
      <c r="G169" s="41"/>
      <c r="H169" s="41"/>
      <c r="I169" s="230"/>
      <c r="J169" s="41"/>
      <c r="K169" s="41"/>
      <c r="L169" s="45"/>
      <c r="M169" s="231"/>
      <c r="N169" s="232"/>
      <c r="O169" s="85"/>
      <c r="P169" s="85"/>
      <c r="Q169" s="85"/>
      <c r="R169" s="85"/>
      <c r="S169" s="85"/>
      <c r="T169" s="86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348</v>
      </c>
      <c r="AU169" s="18" t="s">
        <v>241</v>
      </c>
    </row>
    <row r="170" s="13" customFormat="1">
      <c r="A170" s="13"/>
      <c r="B170" s="233"/>
      <c r="C170" s="234"/>
      <c r="D170" s="235" t="s">
        <v>350</v>
      </c>
      <c r="E170" s="236" t="s">
        <v>19</v>
      </c>
      <c r="F170" s="237" t="s">
        <v>410</v>
      </c>
      <c r="G170" s="234"/>
      <c r="H170" s="236" t="s">
        <v>19</v>
      </c>
      <c r="I170" s="238"/>
      <c r="J170" s="234"/>
      <c r="K170" s="234"/>
      <c r="L170" s="239"/>
      <c r="M170" s="240"/>
      <c r="N170" s="241"/>
      <c r="O170" s="241"/>
      <c r="P170" s="241"/>
      <c r="Q170" s="241"/>
      <c r="R170" s="241"/>
      <c r="S170" s="241"/>
      <c r="T170" s="242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3" t="s">
        <v>350</v>
      </c>
      <c r="AU170" s="243" t="s">
        <v>241</v>
      </c>
      <c r="AV170" s="13" t="s">
        <v>79</v>
      </c>
      <c r="AW170" s="13" t="s">
        <v>33</v>
      </c>
      <c r="AX170" s="13" t="s">
        <v>72</v>
      </c>
      <c r="AY170" s="243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263</v>
      </c>
      <c r="F171" s="247" t="s">
        <v>955</v>
      </c>
      <c r="G171" s="245"/>
      <c r="H171" s="248">
        <v>0.25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942</v>
      </c>
      <c r="F172" s="247" t="s">
        <v>974</v>
      </c>
      <c r="G172" s="245"/>
      <c r="H172" s="248">
        <v>0.5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3" customFormat="1">
      <c r="A173" s="13"/>
      <c r="B173" s="233"/>
      <c r="C173" s="234"/>
      <c r="D173" s="235" t="s">
        <v>350</v>
      </c>
      <c r="E173" s="236" t="s">
        <v>19</v>
      </c>
      <c r="F173" s="237" t="s">
        <v>411</v>
      </c>
      <c r="G173" s="234"/>
      <c r="H173" s="236" t="s">
        <v>19</v>
      </c>
      <c r="I173" s="238"/>
      <c r="J173" s="234"/>
      <c r="K173" s="234"/>
      <c r="L173" s="239"/>
      <c r="M173" s="240"/>
      <c r="N173" s="241"/>
      <c r="O173" s="241"/>
      <c r="P173" s="241"/>
      <c r="Q173" s="241"/>
      <c r="R173" s="241"/>
      <c r="S173" s="241"/>
      <c r="T173" s="24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3" t="s">
        <v>350</v>
      </c>
      <c r="AU173" s="243" t="s">
        <v>241</v>
      </c>
      <c r="AV173" s="13" t="s">
        <v>79</v>
      </c>
      <c r="AW173" s="13" t="s">
        <v>33</v>
      </c>
      <c r="AX173" s="13" t="s">
        <v>72</v>
      </c>
      <c r="AY173" s="243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267</v>
      </c>
      <c r="F174" s="247" t="s">
        <v>975</v>
      </c>
      <c r="G174" s="245"/>
      <c r="H174" s="248">
        <v>1.49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3" customFormat="1">
      <c r="A175" s="13"/>
      <c r="B175" s="233"/>
      <c r="C175" s="234"/>
      <c r="D175" s="235" t="s">
        <v>350</v>
      </c>
      <c r="E175" s="236" t="s">
        <v>19</v>
      </c>
      <c r="F175" s="237" t="s">
        <v>413</v>
      </c>
      <c r="G175" s="234"/>
      <c r="H175" s="236" t="s">
        <v>19</v>
      </c>
      <c r="I175" s="238"/>
      <c r="J175" s="234"/>
      <c r="K175" s="234"/>
      <c r="L175" s="239"/>
      <c r="M175" s="240"/>
      <c r="N175" s="241"/>
      <c r="O175" s="241"/>
      <c r="P175" s="241"/>
      <c r="Q175" s="241"/>
      <c r="R175" s="241"/>
      <c r="S175" s="241"/>
      <c r="T175" s="242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3" t="s">
        <v>350</v>
      </c>
      <c r="AU175" s="243" t="s">
        <v>241</v>
      </c>
      <c r="AV175" s="13" t="s">
        <v>79</v>
      </c>
      <c r="AW175" s="13" t="s">
        <v>33</v>
      </c>
      <c r="AX175" s="13" t="s">
        <v>72</v>
      </c>
      <c r="AY175" s="243" t="s">
        <v>338</v>
      </c>
    </row>
    <row r="176" s="14" customFormat="1">
      <c r="A176" s="14"/>
      <c r="B176" s="244"/>
      <c r="C176" s="245"/>
      <c r="D176" s="235" t="s">
        <v>350</v>
      </c>
      <c r="E176" s="246" t="s">
        <v>270</v>
      </c>
      <c r="F176" s="247" t="s">
        <v>1576</v>
      </c>
      <c r="G176" s="245"/>
      <c r="H176" s="248">
        <v>2.6779999999999999</v>
      </c>
      <c r="I176" s="249"/>
      <c r="J176" s="245"/>
      <c r="K176" s="245"/>
      <c r="L176" s="250"/>
      <c r="M176" s="251"/>
      <c r="N176" s="252"/>
      <c r="O176" s="252"/>
      <c r="P176" s="252"/>
      <c r="Q176" s="252"/>
      <c r="R176" s="252"/>
      <c r="S176" s="252"/>
      <c r="T176" s="253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4" t="s">
        <v>350</v>
      </c>
      <c r="AU176" s="254" t="s">
        <v>241</v>
      </c>
      <c r="AV176" s="14" t="s">
        <v>81</v>
      </c>
      <c r="AW176" s="14" t="s">
        <v>33</v>
      </c>
      <c r="AX176" s="14" t="s">
        <v>72</v>
      </c>
      <c r="AY176" s="254" t="s">
        <v>338</v>
      </c>
    </row>
    <row r="177" s="13" customFormat="1">
      <c r="A177" s="13"/>
      <c r="B177" s="233"/>
      <c r="C177" s="234"/>
      <c r="D177" s="235" t="s">
        <v>350</v>
      </c>
      <c r="E177" s="236" t="s">
        <v>19</v>
      </c>
      <c r="F177" s="237" t="s">
        <v>415</v>
      </c>
      <c r="G177" s="234"/>
      <c r="H177" s="236" t="s">
        <v>19</v>
      </c>
      <c r="I177" s="238"/>
      <c r="J177" s="234"/>
      <c r="K177" s="234"/>
      <c r="L177" s="239"/>
      <c r="M177" s="240"/>
      <c r="N177" s="241"/>
      <c r="O177" s="241"/>
      <c r="P177" s="241"/>
      <c r="Q177" s="241"/>
      <c r="R177" s="241"/>
      <c r="S177" s="241"/>
      <c r="T177" s="242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3" t="s">
        <v>350</v>
      </c>
      <c r="AU177" s="243" t="s">
        <v>241</v>
      </c>
      <c r="AV177" s="13" t="s">
        <v>79</v>
      </c>
      <c r="AW177" s="13" t="s">
        <v>33</v>
      </c>
      <c r="AX177" s="13" t="s">
        <v>72</v>
      </c>
      <c r="AY177" s="243" t="s">
        <v>338</v>
      </c>
    </row>
    <row r="178" s="14" customFormat="1">
      <c r="A178" s="14"/>
      <c r="B178" s="244"/>
      <c r="C178" s="245"/>
      <c r="D178" s="235" t="s">
        <v>350</v>
      </c>
      <c r="E178" s="246" t="s">
        <v>269</v>
      </c>
      <c r="F178" s="247" t="s">
        <v>79</v>
      </c>
      <c r="G178" s="245"/>
      <c r="H178" s="248">
        <v>1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350</v>
      </c>
      <c r="AU178" s="254" t="s">
        <v>241</v>
      </c>
      <c r="AV178" s="14" t="s">
        <v>81</v>
      </c>
      <c r="AW178" s="14" t="s">
        <v>33</v>
      </c>
      <c r="AX178" s="14" t="s">
        <v>72</v>
      </c>
      <c r="AY178" s="254" t="s">
        <v>338</v>
      </c>
    </row>
    <row r="179" s="15" customFormat="1">
      <c r="A179" s="15"/>
      <c r="B179" s="255"/>
      <c r="C179" s="256"/>
      <c r="D179" s="235" t="s">
        <v>350</v>
      </c>
      <c r="E179" s="257" t="s">
        <v>19</v>
      </c>
      <c r="F179" s="258" t="s">
        <v>363</v>
      </c>
      <c r="G179" s="256"/>
      <c r="H179" s="259">
        <v>5.9180000000000001</v>
      </c>
      <c r="I179" s="260"/>
      <c r="J179" s="256"/>
      <c r="K179" s="256"/>
      <c r="L179" s="261"/>
      <c r="M179" s="262"/>
      <c r="N179" s="263"/>
      <c r="O179" s="263"/>
      <c r="P179" s="263"/>
      <c r="Q179" s="263"/>
      <c r="R179" s="263"/>
      <c r="S179" s="263"/>
      <c r="T179" s="264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65" t="s">
        <v>350</v>
      </c>
      <c r="AU179" s="265" t="s">
        <v>241</v>
      </c>
      <c r="AV179" s="15" t="s">
        <v>231</v>
      </c>
      <c r="AW179" s="15" t="s">
        <v>33</v>
      </c>
      <c r="AX179" s="15" t="s">
        <v>72</v>
      </c>
      <c r="AY179" s="265" t="s">
        <v>338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418</v>
      </c>
      <c r="G180" s="245"/>
      <c r="H180" s="248">
        <v>123.68300000000001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1348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4" customFormat="1">
      <c r="A182" s="14"/>
      <c r="B182" s="244"/>
      <c r="C182" s="245"/>
      <c r="D182" s="235" t="s">
        <v>350</v>
      </c>
      <c r="E182" s="246" t="s">
        <v>19</v>
      </c>
      <c r="F182" s="247" t="s">
        <v>1349</v>
      </c>
      <c r="G182" s="245"/>
      <c r="H182" s="248">
        <v>172.73400000000001</v>
      </c>
      <c r="I182" s="249"/>
      <c r="J182" s="245"/>
      <c r="K182" s="245"/>
      <c r="L182" s="250"/>
      <c r="M182" s="251"/>
      <c r="N182" s="252"/>
      <c r="O182" s="252"/>
      <c r="P182" s="252"/>
      <c r="Q182" s="252"/>
      <c r="R182" s="252"/>
      <c r="S182" s="252"/>
      <c r="T182" s="253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4" t="s">
        <v>350</v>
      </c>
      <c r="AU182" s="254" t="s">
        <v>241</v>
      </c>
      <c r="AV182" s="14" t="s">
        <v>81</v>
      </c>
      <c r="AW182" s="14" t="s">
        <v>33</v>
      </c>
      <c r="AX182" s="14" t="s">
        <v>72</v>
      </c>
      <c r="AY182" s="254" t="s">
        <v>338</v>
      </c>
    </row>
    <row r="183" s="14" customFormat="1">
      <c r="A183" s="14"/>
      <c r="B183" s="244"/>
      <c r="C183" s="245"/>
      <c r="D183" s="235" t="s">
        <v>350</v>
      </c>
      <c r="E183" s="246" t="s">
        <v>19</v>
      </c>
      <c r="F183" s="247" t="s">
        <v>1350</v>
      </c>
      <c r="G183" s="245"/>
      <c r="H183" s="248">
        <v>0</v>
      </c>
      <c r="I183" s="249"/>
      <c r="J183" s="245"/>
      <c r="K183" s="245"/>
      <c r="L183" s="250"/>
      <c r="M183" s="251"/>
      <c r="N183" s="252"/>
      <c r="O183" s="252"/>
      <c r="P183" s="252"/>
      <c r="Q183" s="252"/>
      <c r="R183" s="252"/>
      <c r="S183" s="252"/>
      <c r="T183" s="253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4" t="s">
        <v>350</v>
      </c>
      <c r="AU183" s="254" t="s">
        <v>241</v>
      </c>
      <c r="AV183" s="14" t="s">
        <v>81</v>
      </c>
      <c r="AW183" s="14" t="s">
        <v>33</v>
      </c>
      <c r="AX183" s="14" t="s">
        <v>72</v>
      </c>
      <c r="AY183" s="254" t="s">
        <v>338</v>
      </c>
    </row>
    <row r="184" s="14" customFormat="1">
      <c r="A184" s="14"/>
      <c r="B184" s="244"/>
      <c r="C184" s="245"/>
      <c r="D184" s="235" t="s">
        <v>350</v>
      </c>
      <c r="E184" s="246" t="s">
        <v>19</v>
      </c>
      <c r="F184" s="247" t="s">
        <v>1350</v>
      </c>
      <c r="G184" s="245"/>
      <c r="H184" s="248">
        <v>0</v>
      </c>
      <c r="I184" s="249"/>
      <c r="J184" s="245"/>
      <c r="K184" s="245"/>
      <c r="L184" s="250"/>
      <c r="M184" s="251"/>
      <c r="N184" s="252"/>
      <c r="O184" s="252"/>
      <c r="P184" s="252"/>
      <c r="Q184" s="252"/>
      <c r="R184" s="252"/>
      <c r="S184" s="252"/>
      <c r="T184" s="253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4" t="s">
        <v>350</v>
      </c>
      <c r="AU184" s="254" t="s">
        <v>241</v>
      </c>
      <c r="AV184" s="14" t="s">
        <v>81</v>
      </c>
      <c r="AW184" s="14" t="s">
        <v>33</v>
      </c>
      <c r="AX184" s="14" t="s">
        <v>72</v>
      </c>
      <c r="AY184" s="254" t="s">
        <v>338</v>
      </c>
    </row>
    <row r="185" s="14" customFormat="1">
      <c r="A185" s="14"/>
      <c r="B185" s="244"/>
      <c r="C185" s="245"/>
      <c r="D185" s="235" t="s">
        <v>350</v>
      </c>
      <c r="E185" s="246" t="s">
        <v>19</v>
      </c>
      <c r="F185" s="247" t="s">
        <v>1351</v>
      </c>
      <c r="G185" s="245"/>
      <c r="H185" s="248">
        <v>0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72</v>
      </c>
      <c r="AY185" s="254" t="s">
        <v>338</v>
      </c>
    </row>
    <row r="186" s="14" customFormat="1">
      <c r="A186" s="14"/>
      <c r="B186" s="244"/>
      <c r="C186" s="245"/>
      <c r="D186" s="235" t="s">
        <v>350</v>
      </c>
      <c r="E186" s="246" t="s">
        <v>19</v>
      </c>
      <c r="F186" s="247" t="s">
        <v>1352</v>
      </c>
      <c r="G186" s="245"/>
      <c r="H186" s="248">
        <v>0</v>
      </c>
      <c r="I186" s="249"/>
      <c r="J186" s="245"/>
      <c r="K186" s="245"/>
      <c r="L186" s="250"/>
      <c r="M186" s="251"/>
      <c r="N186" s="252"/>
      <c r="O186" s="252"/>
      <c r="P186" s="252"/>
      <c r="Q186" s="252"/>
      <c r="R186" s="252"/>
      <c r="S186" s="252"/>
      <c r="T186" s="25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4" t="s">
        <v>350</v>
      </c>
      <c r="AU186" s="254" t="s">
        <v>241</v>
      </c>
      <c r="AV186" s="14" t="s">
        <v>81</v>
      </c>
      <c r="AW186" s="14" t="s">
        <v>33</v>
      </c>
      <c r="AX186" s="14" t="s">
        <v>72</v>
      </c>
      <c r="AY186" s="254" t="s">
        <v>338</v>
      </c>
    </row>
    <row r="187" s="15" customFormat="1">
      <c r="A187" s="15"/>
      <c r="B187" s="255"/>
      <c r="C187" s="256"/>
      <c r="D187" s="235" t="s">
        <v>350</v>
      </c>
      <c r="E187" s="257" t="s">
        <v>223</v>
      </c>
      <c r="F187" s="258" t="s">
        <v>363</v>
      </c>
      <c r="G187" s="256"/>
      <c r="H187" s="259">
        <v>296.41700000000003</v>
      </c>
      <c r="I187" s="260"/>
      <c r="J187" s="256"/>
      <c r="K187" s="256"/>
      <c r="L187" s="261"/>
      <c r="M187" s="262"/>
      <c r="N187" s="263"/>
      <c r="O187" s="263"/>
      <c r="P187" s="263"/>
      <c r="Q187" s="263"/>
      <c r="R187" s="263"/>
      <c r="S187" s="263"/>
      <c r="T187" s="264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65" t="s">
        <v>350</v>
      </c>
      <c r="AU187" s="265" t="s">
        <v>241</v>
      </c>
      <c r="AV187" s="15" t="s">
        <v>231</v>
      </c>
      <c r="AW187" s="15" t="s">
        <v>33</v>
      </c>
      <c r="AX187" s="15" t="s">
        <v>79</v>
      </c>
      <c r="AY187" s="265" t="s">
        <v>338</v>
      </c>
    </row>
    <row r="188" s="12" customFormat="1" ht="20.88" customHeight="1">
      <c r="A188" s="12"/>
      <c r="B188" s="199"/>
      <c r="C188" s="200"/>
      <c r="D188" s="201" t="s">
        <v>71</v>
      </c>
      <c r="E188" s="213" t="s">
        <v>423</v>
      </c>
      <c r="F188" s="213" t="s">
        <v>424</v>
      </c>
      <c r="G188" s="200"/>
      <c r="H188" s="200"/>
      <c r="I188" s="203"/>
      <c r="J188" s="214">
        <f>BK188</f>
        <v>0</v>
      </c>
      <c r="K188" s="200"/>
      <c r="L188" s="205"/>
      <c r="M188" s="206"/>
      <c r="N188" s="207"/>
      <c r="O188" s="207"/>
      <c r="P188" s="208">
        <f>SUM(P189:P199)</f>
        <v>0</v>
      </c>
      <c r="Q188" s="207"/>
      <c r="R188" s="208">
        <f>SUM(R189:R199)</f>
        <v>0.40012814999999996</v>
      </c>
      <c r="S188" s="207"/>
      <c r="T188" s="209">
        <f>SUM(T189:T199)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10" t="s">
        <v>79</v>
      </c>
      <c r="AT188" s="211" t="s">
        <v>71</v>
      </c>
      <c r="AU188" s="211" t="s">
        <v>81</v>
      </c>
      <c r="AY188" s="210" t="s">
        <v>338</v>
      </c>
      <c r="BK188" s="212">
        <f>SUM(BK189:BK199)</f>
        <v>0</v>
      </c>
    </row>
    <row r="189" s="2" customFormat="1" ht="37.8" customHeight="1">
      <c r="A189" s="39"/>
      <c r="B189" s="40"/>
      <c r="C189" s="215" t="s">
        <v>252</v>
      </c>
      <c r="D189" s="215" t="s">
        <v>342</v>
      </c>
      <c r="E189" s="216" t="s">
        <v>425</v>
      </c>
      <c r="F189" s="217" t="s">
        <v>426</v>
      </c>
      <c r="G189" s="218" t="s">
        <v>345</v>
      </c>
      <c r="H189" s="219">
        <v>470.73899999999998</v>
      </c>
      <c r="I189" s="220"/>
      <c r="J189" s="221">
        <f>ROUND(I189*H189,2)</f>
        <v>0</v>
      </c>
      <c r="K189" s="217" t="s">
        <v>346</v>
      </c>
      <c r="L189" s="45"/>
      <c r="M189" s="222" t="s">
        <v>19</v>
      </c>
      <c r="N189" s="223" t="s">
        <v>43</v>
      </c>
      <c r="O189" s="85"/>
      <c r="P189" s="224">
        <f>O189*H189</f>
        <v>0</v>
      </c>
      <c r="Q189" s="224">
        <v>0.00084999999999999995</v>
      </c>
      <c r="R189" s="224">
        <f>Q189*H189</f>
        <v>0.40012814999999996</v>
      </c>
      <c r="S189" s="224">
        <v>0</v>
      </c>
      <c r="T189" s="225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26" t="s">
        <v>231</v>
      </c>
      <c r="AT189" s="226" t="s">
        <v>342</v>
      </c>
      <c r="AU189" s="226" t="s">
        <v>241</v>
      </c>
      <c r="AY189" s="18" t="s">
        <v>338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8" t="s">
        <v>79</v>
      </c>
      <c r="BK189" s="227">
        <f>ROUND(I189*H189,2)</f>
        <v>0</v>
      </c>
      <c r="BL189" s="18" t="s">
        <v>231</v>
      </c>
      <c r="BM189" s="226" t="s">
        <v>1600</v>
      </c>
    </row>
    <row r="190" s="2" customFormat="1">
      <c r="A190" s="39"/>
      <c r="B190" s="40"/>
      <c r="C190" s="41"/>
      <c r="D190" s="228" t="s">
        <v>348</v>
      </c>
      <c r="E190" s="41"/>
      <c r="F190" s="229" t="s">
        <v>428</v>
      </c>
      <c r="G190" s="41"/>
      <c r="H190" s="41"/>
      <c r="I190" s="230"/>
      <c r="J190" s="41"/>
      <c r="K190" s="41"/>
      <c r="L190" s="45"/>
      <c r="M190" s="231"/>
      <c r="N190" s="232"/>
      <c r="O190" s="85"/>
      <c r="P190" s="85"/>
      <c r="Q190" s="85"/>
      <c r="R190" s="85"/>
      <c r="S190" s="85"/>
      <c r="T190" s="86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348</v>
      </c>
      <c r="AU190" s="18" t="s">
        <v>241</v>
      </c>
    </row>
    <row r="191" s="14" customFormat="1">
      <c r="A191" s="14"/>
      <c r="B191" s="244"/>
      <c r="C191" s="245"/>
      <c r="D191" s="235" t="s">
        <v>350</v>
      </c>
      <c r="E191" s="246" t="s">
        <v>19</v>
      </c>
      <c r="F191" s="247" t="s">
        <v>429</v>
      </c>
      <c r="G191" s="245"/>
      <c r="H191" s="248">
        <v>470.73899999999998</v>
      </c>
      <c r="I191" s="249"/>
      <c r="J191" s="245"/>
      <c r="K191" s="245"/>
      <c r="L191" s="250"/>
      <c r="M191" s="251"/>
      <c r="N191" s="252"/>
      <c r="O191" s="252"/>
      <c r="P191" s="252"/>
      <c r="Q191" s="252"/>
      <c r="R191" s="252"/>
      <c r="S191" s="252"/>
      <c r="T191" s="25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4" t="s">
        <v>350</v>
      </c>
      <c r="AU191" s="254" t="s">
        <v>241</v>
      </c>
      <c r="AV191" s="14" t="s">
        <v>81</v>
      </c>
      <c r="AW191" s="14" t="s">
        <v>33</v>
      </c>
      <c r="AX191" s="14" t="s">
        <v>72</v>
      </c>
      <c r="AY191" s="254" t="s">
        <v>338</v>
      </c>
    </row>
    <row r="192" s="15" customFormat="1">
      <c r="A192" s="15"/>
      <c r="B192" s="255"/>
      <c r="C192" s="256"/>
      <c r="D192" s="235" t="s">
        <v>350</v>
      </c>
      <c r="E192" s="257" t="s">
        <v>296</v>
      </c>
      <c r="F192" s="258" t="s">
        <v>363</v>
      </c>
      <c r="G192" s="256"/>
      <c r="H192" s="259">
        <v>470.73899999999998</v>
      </c>
      <c r="I192" s="260"/>
      <c r="J192" s="256"/>
      <c r="K192" s="256"/>
      <c r="L192" s="261"/>
      <c r="M192" s="262"/>
      <c r="N192" s="263"/>
      <c r="O192" s="263"/>
      <c r="P192" s="263"/>
      <c r="Q192" s="263"/>
      <c r="R192" s="263"/>
      <c r="S192" s="263"/>
      <c r="T192" s="264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5" t="s">
        <v>350</v>
      </c>
      <c r="AU192" s="265" t="s">
        <v>241</v>
      </c>
      <c r="AV192" s="15" t="s">
        <v>231</v>
      </c>
      <c r="AW192" s="15" t="s">
        <v>33</v>
      </c>
      <c r="AX192" s="15" t="s">
        <v>79</v>
      </c>
      <c r="AY192" s="265" t="s">
        <v>338</v>
      </c>
    </row>
    <row r="193" s="2" customFormat="1" ht="44.25" customHeight="1">
      <c r="A193" s="39"/>
      <c r="B193" s="40"/>
      <c r="C193" s="215" t="s">
        <v>430</v>
      </c>
      <c r="D193" s="215" t="s">
        <v>342</v>
      </c>
      <c r="E193" s="216" t="s">
        <v>431</v>
      </c>
      <c r="F193" s="217" t="s">
        <v>432</v>
      </c>
      <c r="G193" s="218" t="s">
        <v>345</v>
      </c>
      <c r="H193" s="219">
        <v>470.73899999999998</v>
      </c>
      <c r="I193" s="220"/>
      <c r="J193" s="221">
        <f>ROUND(I193*H193,2)</f>
        <v>0</v>
      </c>
      <c r="K193" s="217" t="s">
        <v>346</v>
      </c>
      <c r="L193" s="45"/>
      <c r="M193" s="222" t="s">
        <v>19</v>
      </c>
      <c r="N193" s="223" t="s">
        <v>43</v>
      </c>
      <c r="O193" s="85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26" t="s">
        <v>231</v>
      </c>
      <c r="AT193" s="226" t="s">
        <v>342</v>
      </c>
      <c r="AU193" s="226" t="s">
        <v>241</v>
      </c>
      <c r="AY193" s="18" t="s">
        <v>338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8" t="s">
        <v>79</v>
      </c>
      <c r="BK193" s="227">
        <f>ROUND(I193*H193,2)</f>
        <v>0</v>
      </c>
      <c r="BL193" s="18" t="s">
        <v>231</v>
      </c>
      <c r="BM193" s="226" t="s">
        <v>1601</v>
      </c>
    </row>
    <row r="194" s="2" customFormat="1">
      <c r="A194" s="39"/>
      <c r="B194" s="40"/>
      <c r="C194" s="41"/>
      <c r="D194" s="228" t="s">
        <v>348</v>
      </c>
      <c r="E194" s="41"/>
      <c r="F194" s="229" t="s">
        <v>434</v>
      </c>
      <c r="G194" s="41"/>
      <c r="H194" s="41"/>
      <c r="I194" s="230"/>
      <c r="J194" s="41"/>
      <c r="K194" s="41"/>
      <c r="L194" s="45"/>
      <c r="M194" s="231"/>
      <c r="N194" s="232"/>
      <c r="O194" s="85"/>
      <c r="P194" s="85"/>
      <c r="Q194" s="85"/>
      <c r="R194" s="85"/>
      <c r="S194" s="85"/>
      <c r="T194" s="86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348</v>
      </c>
      <c r="AU194" s="18" t="s">
        <v>241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296</v>
      </c>
      <c r="G195" s="245"/>
      <c r="H195" s="248">
        <v>470.73899999999998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24.15" customHeight="1">
      <c r="A196" s="39"/>
      <c r="B196" s="40"/>
      <c r="C196" s="215" t="s">
        <v>340</v>
      </c>
      <c r="D196" s="215" t="s">
        <v>342</v>
      </c>
      <c r="E196" s="216" t="s">
        <v>435</v>
      </c>
      <c r="F196" s="217" t="s">
        <v>436</v>
      </c>
      <c r="G196" s="218" t="s">
        <v>391</v>
      </c>
      <c r="H196" s="219">
        <v>350.70100000000002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1602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438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439</v>
      </c>
      <c r="G198" s="245"/>
      <c r="H198" s="248">
        <v>350.70100000000002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5" customFormat="1">
      <c r="A199" s="15"/>
      <c r="B199" s="255"/>
      <c r="C199" s="256"/>
      <c r="D199" s="235" t="s">
        <v>350</v>
      </c>
      <c r="E199" s="257" t="s">
        <v>19</v>
      </c>
      <c r="F199" s="258" t="s">
        <v>363</v>
      </c>
      <c r="G199" s="256"/>
      <c r="H199" s="259">
        <v>350.70100000000002</v>
      </c>
      <c r="I199" s="260"/>
      <c r="J199" s="256"/>
      <c r="K199" s="256"/>
      <c r="L199" s="261"/>
      <c r="M199" s="262"/>
      <c r="N199" s="263"/>
      <c r="O199" s="263"/>
      <c r="P199" s="263"/>
      <c r="Q199" s="263"/>
      <c r="R199" s="263"/>
      <c r="S199" s="263"/>
      <c r="T199" s="264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65" t="s">
        <v>350</v>
      </c>
      <c r="AU199" s="265" t="s">
        <v>241</v>
      </c>
      <c r="AV199" s="15" t="s">
        <v>231</v>
      </c>
      <c r="AW199" s="15" t="s">
        <v>33</v>
      </c>
      <c r="AX199" s="15" t="s">
        <v>79</v>
      </c>
      <c r="AY199" s="265" t="s">
        <v>338</v>
      </c>
    </row>
    <row r="200" s="12" customFormat="1" ht="20.88" customHeight="1">
      <c r="A200" s="12"/>
      <c r="B200" s="199"/>
      <c r="C200" s="200"/>
      <c r="D200" s="201" t="s">
        <v>71</v>
      </c>
      <c r="E200" s="213" t="s">
        <v>440</v>
      </c>
      <c r="F200" s="213" t="s">
        <v>441</v>
      </c>
      <c r="G200" s="200"/>
      <c r="H200" s="200"/>
      <c r="I200" s="203"/>
      <c r="J200" s="214">
        <f>BK200</f>
        <v>0</v>
      </c>
      <c r="K200" s="200"/>
      <c r="L200" s="205"/>
      <c r="M200" s="206"/>
      <c r="N200" s="207"/>
      <c r="O200" s="207"/>
      <c r="P200" s="208">
        <f>SUM(P201:P218)</f>
        <v>0</v>
      </c>
      <c r="Q200" s="207"/>
      <c r="R200" s="208">
        <f>SUM(R201:R218)</f>
        <v>0</v>
      </c>
      <c r="S200" s="207"/>
      <c r="T200" s="209">
        <f>SUM(T201:T218)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10" t="s">
        <v>79</v>
      </c>
      <c r="AT200" s="211" t="s">
        <v>71</v>
      </c>
      <c r="AU200" s="211" t="s">
        <v>81</v>
      </c>
      <c r="AY200" s="210" t="s">
        <v>338</v>
      </c>
      <c r="BK200" s="212">
        <f>SUM(BK201:BK218)</f>
        <v>0</v>
      </c>
    </row>
    <row r="201" s="2" customFormat="1" ht="62.7" customHeight="1">
      <c r="A201" s="39"/>
      <c r="B201" s="40"/>
      <c r="C201" s="215" t="s">
        <v>8</v>
      </c>
      <c r="D201" s="215" t="s">
        <v>342</v>
      </c>
      <c r="E201" s="216" t="s">
        <v>442</v>
      </c>
      <c r="F201" s="217" t="s">
        <v>443</v>
      </c>
      <c r="G201" s="218" t="s">
        <v>391</v>
      </c>
      <c r="H201" s="219">
        <v>403.06400000000002</v>
      </c>
      <c r="I201" s="220"/>
      <c r="J201" s="221">
        <f>ROUND(I201*H201,2)</f>
        <v>0</v>
      </c>
      <c r="K201" s="217" t="s">
        <v>346</v>
      </c>
      <c r="L201" s="45"/>
      <c r="M201" s="222" t="s">
        <v>19</v>
      </c>
      <c r="N201" s="223" t="s">
        <v>43</v>
      </c>
      <c r="O201" s="85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26" t="s">
        <v>231</v>
      </c>
      <c r="AT201" s="226" t="s">
        <v>342</v>
      </c>
      <c r="AU201" s="226" t="s">
        <v>241</v>
      </c>
      <c r="AY201" s="18" t="s">
        <v>338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18" t="s">
        <v>79</v>
      </c>
      <c r="BK201" s="227">
        <f>ROUND(I201*H201,2)</f>
        <v>0</v>
      </c>
      <c r="BL201" s="18" t="s">
        <v>231</v>
      </c>
      <c r="BM201" s="226" t="s">
        <v>1603</v>
      </c>
    </row>
    <row r="202" s="2" customFormat="1">
      <c r="A202" s="39"/>
      <c r="B202" s="40"/>
      <c r="C202" s="41"/>
      <c r="D202" s="228" t="s">
        <v>348</v>
      </c>
      <c r="E202" s="41"/>
      <c r="F202" s="229" t="s">
        <v>445</v>
      </c>
      <c r="G202" s="41"/>
      <c r="H202" s="41"/>
      <c r="I202" s="230"/>
      <c r="J202" s="41"/>
      <c r="K202" s="41"/>
      <c r="L202" s="45"/>
      <c r="M202" s="231"/>
      <c r="N202" s="232"/>
      <c r="O202" s="85"/>
      <c r="P202" s="85"/>
      <c r="Q202" s="85"/>
      <c r="R202" s="85"/>
      <c r="S202" s="85"/>
      <c r="T202" s="86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T202" s="18" t="s">
        <v>348</v>
      </c>
      <c r="AU202" s="18" t="s">
        <v>241</v>
      </c>
    </row>
    <row r="203" s="2" customFormat="1">
      <c r="A203" s="39"/>
      <c r="B203" s="40"/>
      <c r="C203" s="41"/>
      <c r="D203" s="235" t="s">
        <v>401</v>
      </c>
      <c r="E203" s="41"/>
      <c r="F203" s="266" t="s">
        <v>446</v>
      </c>
      <c r="G203" s="41"/>
      <c r="H203" s="41"/>
      <c r="I203" s="230"/>
      <c r="J203" s="41"/>
      <c r="K203" s="41"/>
      <c r="L203" s="45"/>
      <c r="M203" s="231"/>
      <c r="N203" s="232"/>
      <c r="O203" s="85"/>
      <c r="P203" s="85"/>
      <c r="Q203" s="85"/>
      <c r="R203" s="85"/>
      <c r="S203" s="85"/>
      <c r="T203" s="86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401</v>
      </c>
      <c r="AU203" s="18" t="s">
        <v>241</v>
      </c>
    </row>
    <row r="204" s="14" customFormat="1">
      <c r="A204" s="14"/>
      <c r="B204" s="244"/>
      <c r="C204" s="245"/>
      <c r="D204" s="235" t="s">
        <v>350</v>
      </c>
      <c r="E204" s="246" t="s">
        <v>19</v>
      </c>
      <c r="F204" s="247" t="s">
        <v>225</v>
      </c>
      <c r="G204" s="245"/>
      <c r="H204" s="248">
        <v>201.53200000000001</v>
      </c>
      <c r="I204" s="249"/>
      <c r="J204" s="245"/>
      <c r="K204" s="245"/>
      <c r="L204" s="250"/>
      <c r="M204" s="251"/>
      <c r="N204" s="252"/>
      <c r="O204" s="252"/>
      <c r="P204" s="252"/>
      <c r="Q204" s="252"/>
      <c r="R204" s="252"/>
      <c r="S204" s="252"/>
      <c r="T204" s="253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4" t="s">
        <v>350</v>
      </c>
      <c r="AU204" s="254" t="s">
        <v>241</v>
      </c>
      <c r="AV204" s="14" t="s">
        <v>81</v>
      </c>
      <c r="AW204" s="14" t="s">
        <v>33</v>
      </c>
      <c r="AX204" s="14" t="s">
        <v>72</v>
      </c>
      <c r="AY204" s="254" t="s">
        <v>338</v>
      </c>
    </row>
    <row r="205" s="14" customFormat="1">
      <c r="A205" s="14"/>
      <c r="B205" s="244"/>
      <c r="C205" s="245"/>
      <c r="D205" s="235" t="s">
        <v>350</v>
      </c>
      <c r="E205" s="246" t="s">
        <v>19</v>
      </c>
      <c r="F205" s="247" t="s">
        <v>1604</v>
      </c>
      <c r="G205" s="245"/>
      <c r="H205" s="248">
        <v>403.06400000000002</v>
      </c>
      <c r="I205" s="249"/>
      <c r="J205" s="245"/>
      <c r="K205" s="245"/>
      <c r="L205" s="250"/>
      <c r="M205" s="251"/>
      <c r="N205" s="252"/>
      <c r="O205" s="252"/>
      <c r="P205" s="252"/>
      <c r="Q205" s="252"/>
      <c r="R205" s="252"/>
      <c r="S205" s="252"/>
      <c r="T205" s="253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4" t="s">
        <v>350</v>
      </c>
      <c r="AU205" s="254" t="s">
        <v>241</v>
      </c>
      <c r="AV205" s="14" t="s">
        <v>81</v>
      </c>
      <c r="AW205" s="14" t="s">
        <v>33</v>
      </c>
      <c r="AX205" s="14" t="s">
        <v>79</v>
      </c>
      <c r="AY205" s="254" t="s">
        <v>338</v>
      </c>
    </row>
    <row r="206" s="2" customFormat="1" ht="62.7" customHeight="1">
      <c r="A206" s="39"/>
      <c r="B206" s="40"/>
      <c r="C206" s="215" t="s">
        <v>394</v>
      </c>
      <c r="D206" s="215" t="s">
        <v>342</v>
      </c>
      <c r="E206" s="216" t="s">
        <v>448</v>
      </c>
      <c r="F206" s="217" t="s">
        <v>449</v>
      </c>
      <c r="G206" s="218" t="s">
        <v>391</v>
      </c>
      <c r="H206" s="219">
        <v>94.885000000000005</v>
      </c>
      <c r="I206" s="220"/>
      <c r="J206" s="221">
        <f>ROUND(I206*H206,2)</f>
        <v>0</v>
      </c>
      <c r="K206" s="217" t="s">
        <v>346</v>
      </c>
      <c r="L206" s="45"/>
      <c r="M206" s="222" t="s">
        <v>19</v>
      </c>
      <c r="N206" s="223" t="s">
        <v>43</v>
      </c>
      <c r="O206" s="85"/>
      <c r="P206" s="224">
        <f>O206*H206</f>
        <v>0</v>
      </c>
      <c r="Q206" s="224">
        <v>0</v>
      </c>
      <c r="R206" s="224">
        <f>Q206*H206</f>
        <v>0</v>
      </c>
      <c r="S206" s="224">
        <v>0</v>
      </c>
      <c r="T206" s="225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26" t="s">
        <v>231</v>
      </c>
      <c r="AT206" s="226" t="s">
        <v>342</v>
      </c>
      <c r="AU206" s="226" t="s">
        <v>241</v>
      </c>
      <c r="AY206" s="18" t="s">
        <v>338</v>
      </c>
      <c r="BE206" s="227">
        <f>IF(N206="základní",J206,0)</f>
        <v>0</v>
      </c>
      <c r="BF206" s="227">
        <f>IF(N206="snížená",J206,0)</f>
        <v>0</v>
      </c>
      <c r="BG206" s="227">
        <f>IF(N206="zákl. přenesená",J206,0)</f>
        <v>0</v>
      </c>
      <c r="BH206" s="227">
        <f>IF(N206="sníž. přenesená",J206,0)</f>
        <v>0</v>
      </c>
      <c r="BI206" s="227">
        <f>IF(N206="nulová",J206,0)</f>
        <v>0</v>
      </c>
      <c r="BJ206" s="18" t="s">
        <v>79</v>
      </c>
      <c r="BK206" s="227">
        <f>ROUND(I206*H206,2)</f>
        <v>0</v>
      </c>
      <c r="BL206" s="18" t="s">
        <v>231</v>
      </c>
      <c r="BM206" s="226" t="s">
        <v>1605</v>
      </c>
    </row>
    <row r="207" s="2" customFormat="1">
      <c r="A207" s="39"/>
      <c r="B207" s="40"/>
      <c r="C207" s="41"/>
      <c r="D207" s="228" t="s">
        <v>348</v>
      </c>
      <c r="E207" s="41"/>
      <c r="F207" s="229" t="s">
        <v>451</v>
      </c>
      <c r="G207" s="41"/>
      <c r="H207" s="41"/>
      <c r="I207" s="230"/>
      <c r="J207" s="41"/>
      <c r="K207" s="41"/>
      <c r="L207" s="45"/>
      <c r="M207" s="231"/>
      <c r="N207" s="232"/>
      <c r="O207" s="85"/>
      <c r="P207" s="85"/>
      <c r="Q207" s="85"/>
      <c r="R207" s="85"/>
      <c r="S207" s="85"/>
      <c r="T207" s="86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348</v>
      </c>
      <c r="AU207" s="18" t="s">
        <v>241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216</v>
      </c>
      <c r="G208" s="245"/>
      <c r="H208" s="248">
        <v>28.425000000000001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72</v>
      </c>
      <c r="AY208" s="254" t="s">
        <v>338</v>
      </c>
    </row>
    <row r="209" s="14" customFormat="1">
      <c r="A209" s="14"/>
      <c r="B209" s="244"/>
      <c r="C209" s="245"/>
      <c r="D209" s="235" t="s">
        <v>350</v>
      </c>
      <c r="E209" s="246" t="s">
        <v>19</v>
      </c>
      <c r="F209" s="247" t="s">
        <v>221</v>
      </c>
      <c r="G209" s="245"/>
      <c r="H209" s="248">
        <v>52.383000000000003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350</v>
      </c>
      <c r="AU209" s="254" t="s">
        <v>241</v>
      </c>
      <c r="AV209" s="14" t="s">
        <v>81</v>
      </c>
      <c r="AW209" s="14" t="s">
        <v>33</v>
      </c>
      <c r="AX209" s="14" t="s">
        <v>72</v>
      </c>
      <c r="AY209" s="254" t="s">
        <v>338</v>
      </c>
    </row>
    <row r="210" s="14" customFormat="1">
      <c r="A210" s="14"/>
      <c r="B210" s="244"/>
      <c r="C210" s="245"/>
      <c r="D210" s="235" t="s">
        <v>350</v>
      </c>
      <c r="E210" s="246" t="s">
        <v>19</v>
      </c>
      <c r="F210" s="247" t="s">
        <v>452</v>
      </c>
      <c r="G210" s="245"/>
      <c r="H210" s="248">
        <v>4.3140000000000001</v>
      </c>
      <c r="I210" s="249"/>
      <c r="J210" s="245"/>
      <c r="K210" s="245"/>
      <c r="L210" s="250"/>
      <c r="M210" s="251"/>
      <c r="N210" s="252"/>
      <c r="O210" s="252"/>
      <c r="P210" s="252"/>
      <c r="Q210" s="252"/>
      <c r="R210" s="252"/>
      <c r="S210" s="252"/>
      <c r="T210" s="253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4" t="s">
        <v>350</v>
      </c>
      <c r="AU210" s="254" t="s">
        <v>241</v>
      </c>
      <c r="AV210" s="14" t="s">
        <v>81</v>
      </c>
      <c r="AW210" s="14" t="s">
        <v>33</v>
      </c>
      <c r="AX210" s="14" t="s">
        <v>72</v>
      </c>
      <c r="AY210" s="254" t="s">
        <v>338</v>
      </c>
    </row>
    <row r="211" s="14" customFormat="1">
      <c r="A211" s="14"/>
      <c r="B211" s="244"/>
      <c r="C211" s="245"/>
      <c r="D211" s="235" t="s">
        <v>350</v>
      </c>
      <c r="E211" s="246" t="s">
        <v>19</v>
      </c>
      <c r="F211" s="247" t="s">
        <v>453</v>
      </c>
      <c r="G211" s="245"/>
      <c r="H211" s="248">
        <v>8.4130000000000003</v>
      </c>
      <c r="I211" s="249"/>
      <c r="J211" s="245"/>
      <c r="K211" s="245"/>
      <c r="L211" s="250"/>
      <c r="M211" s="251"/>
      <c r="N211" s="252"/>
      <c r="O211" s="252"/>
      <c r="P211" s="252"/>
      <c r="Q211" s="252"/>
      <c r="R211" s="252"/>
      <c r="S211" s="252"/>
      <c r="T211" s="253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4" t="s">
        <v>350</v>
      </c>
      <c r="AU211" s="254" t="s">
        <v>241</v>
      </c>
      <c r="AV211" s="14" t="s">
        <v>81</v>
      </c>
      <c r="AW211" s="14" t="s">
        <v>33</v>
      </c>
      <c r="AX211" s="14" t="s">
        <v>72</v>
      </c>
      <c r="AY211" s="254" t="s">
        <v>338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248</v>
      </c>
      <c r="G212" s="245"/>
      <c r="H212" s="248">
        <v>1.3500000000000001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72</v>
      </c>
      <c r="AY212" s="254" t="s">
        <v>338</v>
      </c>
    </row>
    <row r="213" s="15" customFormat="1">
      <c r="A213" s="15"/>
      <c r="B213" s="255"/>
      <c r="C213" s="256"/>
      <c r="D213" s="235" t="s">
        <v>350</v>
      </c>
      <c r="E213" s="257" t="s">
        <v>218</v>
      </c>
      <c r="F213" s="258" t="s">
        <v>363</v>
      </c>
      <c r="G213" s="256"/>
      <c r="H213" s="259">
        <v>94.885000000000005</v>
      </c>
      <c r="I213" s="260"/>
      <c r="J213" s="256"/>
      <c r="K213" s="256"/>
      <c r="L213" s="261"/>
      <c r="M213" s="262"/>
      <c r="N213" s="263"/>
      <c r="O213" s="263"/>
      <c r="P213" s="263"/>
      <c r="Q213" s="263"/>
      <c r="R213" s="263"/>
      <c r="S213" s="263"/>
      <c r="T213" s="264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65" t="s">
        <v>350</v>
      </c>
      <c r="AU213" s="265" t="s">
        <v>241</v>
      </c>
      <c r="AV213" s="15" t="s">
        <v>231</v>
      </c>
      <c r="AW213" s="15" t="s">
        <v>33</v>
      </c>
      <c r="AX213" s="15" t="s">
        <v>79</v>
      </c>
      <c r="AY213" s="265" t="s">
        <v>338</v>
      </c>
    </row>
    <row r="214" s="2" customFormat="1" ht="66.75" customHeight="1">
      <c r="A214" s="39"/>
      <c r="B214" s="40"/>
      <c r="C214" s="215" t="s">
        <v>454</v>
      </c>
      <c r="D214" s="215" t="s">
        <v>342</v>
      </c>
      <c r="E214" s="216" t="s">
        <v>455</v>
      </c>
      <c r="F214" s="217" t="s">
        <v>456</v>
      </c>
      <c r="G214" s="218" t="s">
        <v>391</v>
      </c>
      <c r="H214" s="219">
        <v>948.85000000000002</v>
      </c>
      <c r="I214" s="220"/>
      <c r="J214" s="221">
        <f>ROUND(I214*H214,2)</f>
        <v>0</v>
      </c>
      <c r="K214" s="217" t="s">
        <v>346</v>
      </c>
      <c r="L214" s="45"/>
      <c r="M214" s="222" t="s">
        <v>19</v>
      </c>
      <c r="N214" s="223" t="s">
        <v>43</v>
      </c>
      <c r="O214" s="85"/>
      <c r="P214" s="224">
        <f>O214*H214</f>
        <v>0</v>
      </c>
      <c r="Q214" s="224">
        <v>0</v>
      </c>
      <c r="R214" s="224">
        <f>Q214*H214</f>
        <v>0</v>
      </c>
      <c r="S214" s="224">
        <v>0</v>
      </c>
      <c r="T214" s="225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26" t="s">
        <v>231</v>
      </c>
      <c r="AT214" s="226" t="s">
        <v>342</v>
      </c>
      <c r="AU214" s="226" t="s">
        <v>241</v>
      </c>
      <c r="AY214" s="18" t="s">
        <v>338</v>
      </c>
      <c r="BE214" s="227">
        <f>IF(N214="základní",J214,0)</f>
        <v>0</v>
      </c>
      <c r="BF214" s="227">
        <f>IF(N214="snížená",J214,0)</f>
        <v>0</v>
      </c>
      <c r="BG214" s="227">
        <f>IF(N214="zákl. přenesená",J214,0)</f>
        <v>0</v>
      </c>
      <c r="BH214" s="227">
        <f>IF(N214="sníž. přenesená",J214,0)</f>
        <v>0</v>
      </c>
      <c r="BI214" s="227">
        <f>IF(N214="nulová",J214,0)</f>
        <v>0</v>
      </c>
      <c r="BJ214" s="18" t="s">
        <v>79</v>
      </c>
      <c r="BK214" s="227">
        <f>ROUND(I214*H214,2)</f>
        <v>0</v>
      </c>
      <c r="BL214" s="18" t="s">
        <v>231</v>
      </c>
      <c r="BM214" s="226" t="s">
        <v>1606</v>
      </c>
    </row>
    <row r="215" s="2" customFormat="1">
      <c r="A215" s="39"/>
      <c r="B215" s="40"/>
      <c r="C215" s="41"/>
      <c r="D215" s="228" t="s">
        <v>348</v>
      </c>
      <c r="E215" s="41"/>
      <c r="F215" s="229" t="s">
        <v>458</v>
      </c>
      <c r="G215" s="41"/>
      <c r="H215" s="41"/>
      <c r="I215" s="230"/>
      <c r="J215" s="41"/>
      <c r="K215" s="41"/>
      <c r="L215" s="45"/>
      <c r="M215" s="231"/>
      <c r="N215" s="232"/>
      <c r="O215" s="85"/>
      <c r="P215" s="85"/>
      <c r="Q215" s="85"/>
      <c r="R215" s="85"/>
      <c r="S215" s="85"/>
      <c r="T215" s="86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348</v>
      </c>
      <c r="AU215" s="18" t="s">
        <v>241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218</v>
      </c>
      <c r="G216" s="245"/>
      <c r="H216" s="248">
        <v>94.885000000000005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5" customFormat="1">
      <c r="A217" s="15"/>
      <c r="B217" s="255"/>
      <c r="C217" s="256"/>
      <c r="D217" s="235" t="s">
        <v>350</v>
      </c>
      <c r="E217" s="257" t="s">
        <v>19</v>
      </c>
      <c r="F217" s="258" t="s">
        <v>363</v>
      </c>
      <c r="G217" s="256"/>
      <c r="H217" s="259">
        <v>94.885000000000005</v>
      </c>
      <c r="I217" s="260"/>
      <c r="J217" s="256"/>
      <c r="K217" s="256"/>
      <c r="L217" s="261"/>
      <c r="M217" s="262"/>
      <c r="N217" s="263"/>
      <c r="O217" s="263"/>
      <c r="P217" s="263"/>
      <c r="Q217" s="263"/>
      <c r="R217" s="263"/>
      <c r="S217" s="263"/>
      <c r="T217" s="264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T217" s="265" t="s">
        <v>350</v>
      </c>
      <c r="AU217" s="265" t="s">
        <v>241</v>
      </c>
      <c r="AV217" s="15" t="s">
        <v>231</v>
      </c>
      <c r="AW217" s="15" t="s">
        <v>33</v>
      </c>
      <c r="AX217" s="15" t="s">
        <v>72</v>
      </c>
      <c r="AY217" s="265" t="s">
        <v>338</v>
      </c>
    </row>
    <row r="218" s="14" customFormat="1">
      <c r="A218" s="14"/>
      <c r="B218" s="244"/>
      <c r="C218" s="245"/>
      <c r="D218" s="235" t="s">
        <v>350</v>
      </c>
      <c r="E218" s="246" t="s">
        <v>19</v>
      </c>
      <c r="F218" s="247" t="s">
        <v>1607</v>
      </c>
      <c r="G218" s="245"/>
      <c r="H218" s="248">
        <v>948.85000000000002</v>
      </c>
      <c r="I218" s="249"/>
      <c r="J218" s="245"/>
      <c r="K218" s="245"/>
      <c r="L218" s="250"/>
      <c r="M218" s="251"/>
      <c r="N218" s="252"/>
      <c r="O218" s="252"/>
      <c r="P218" s="252"/>
      <c r="Q218" s="252"/>
      <c r="R218" s="252"/>
      <c r="S218" s="252"/>
      <c r="T218" s="253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4" t="s">
        <v>350</v>
      </c>
      <c r="AU218" s="254" t="s">
        <v>241</v>
      </c>
      <c r="AV218" s="14" t="s">
        <v>81</v>
      </c>
      <c r="AW218" s="14" t="s">
        <v>33</v>
      </c>
      <c r="AX218" s="14" t="s">
        <v>79</v>
      </c>
      <c r="AY218" s="254" t="s">
        <v>338</v>
      </c>
    </row>
    <row r="219" s="12" customFormat="1" ht="20.88" customHeight="1">
      <c r="A219" s="12"/>
      <c r="B219" s="199"/>
      <c r="C219" s="200"/>
      <c r="D219" s="201" t="s">
        <v>71</v>
      </c>
      <c r="E219" s="213" t="s">
        <v>460</v>
      </c>
      <c r="F219" s="213" t="s">
        <v>461</v>
      </c>
      <c r="G219" s="200"/>
      <c r="H219" s="200"/>
      <c r="I219" s="203"/>
      <c r="J219" s="214">
        <f>BK219</f>
        <v>0</v>
      </c>
      <c r="K219" s="200"/>
      <c r="L219" s="205"/>
      <c r="M219" s="206"/>
      <c r="N219" s="207"/>
      <c r="O219" s="207"/>
      <c r="P219" s="208">
        <f>SUM(P220:P261)</f>
        <v>0</v>
      </c>
      <c r="Q219" s="207"/>
      <c r="R219" s="208">
        <f>SUM(R220:R261)</f>
        <v>161.61600000000001</v>
      </c>
      <c r="S219" s="207"/>
      <c r="T219" s="209">
        <f>SUM(T220:T261)</f>
        <v>0</v>
      </c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R219" s="210" t="s">
        <v>79</v>
      </c>
      <c r="AT219" s="211" t="s">
        <v>71</v>
      </c>
      <c r="AU219" s="211" t="s">
        <v>81</v>
      </c>
      <c r="AY219" s="210" t="s">
        <v>338</v>
      </c>
      <c r="BK219" s="212">
        <f>SUM(BK220:BK261)</f>
        <v>0</v>
      </c>
    </row>
    <row r="220" s="2" customFormat="1" ht="37.8" customHeight="1">
      <c r="A220" s="39"/>
      <c r="B220" s="40"/>
      <c r="C220" s="215" t="s">
        <v>423</v>
      </c>
      <c r="D220" s="215" t="s">
        <v>342</v>
      </c>
      <c r="E220" s="216" t="s">
        <v>462</v>
      </c>
      <c r="F220" s="217" t="s">
        <v>463</v>
      </c>
      <c r="G220" s="218" t="s">
        <v>391</v>
      </c>
      <c r="H220" s="219">
        <v>201.53200000000001</v>
      </c>
      <c r="I220" s="220"/>
      <c r="J220" s="221">
        <f>ROUND(I220*H220,2)</f>
        <v>0</v>
      </c>
      <c r="K220" s="217" t="s">
        <v>346</v>
      </c>
      <c r="L220" s="45"/>
      <c r="M220" s="222" t="s">
        <v>19</v>
      </c>
      <c r="N220" s="223" t="s">
        <v>43</v>
      </c>
      <c r="O220" s="85"/>
      <c r="P220" s="224">
        <f>O220*H220</f>
        <v>0</v>
      </c>
      <c r="Q220" s="224">
        <v>0</v>
      </c>
      <c r="R220" s="224">
        <f>Q220*H220</f>
        <v>0</v>
      </c>
      <c r="S220" s="224">
        <v>0</v>
      </c>
      <c r="T220" s="225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26" t="s">
        <v>231</v>
      </c>
      <c r="AT220" s="226" t="s">
        <v>342</v>
      </c>
      <c r="AU220" s="226" t="s">
        <v>241</v>
      </c>
      <c r="AY220" s="18" t="s">
        <v>338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18" t="s">
        <v>79</v>
      </c>
      <c r="BK220" s="227">
        <f>ROUND(I220*H220,2)</f>
        <v>0</v>
      </c>
      <c r="BL220" s="18" t="s">
        <v>231</v>
      </c>
      <c r="BM220" s="226" t="s">
        <v>1608</v>
      </c>
    </row>
    <row r="221" s="2" customFormat="1">
      <c r="A221" s="39"/>
      <c r="B221" s="40"/>
      <c r="C221" s="41"/>
      <c r="D221" s="228" t="s">
        <v>348</v>
      </c>
      <c r="E221" s="41"/>
      <c r="F221" s="229" t="s">
        <v>465</v>
      </c>
      <c r="G221" s="41"/>
      <c r="H221" s="41"/>
      <c r="I221" s="230"/>
      <c r="J221" s="41"/>
      <c r="K221" s="41"/>
      <c r="L221" s="45"/>
      <c r="M221" s="231"/>
      <c r="N221" s="232"/>
      <c r="O221" s="85"/>
      <c r="P221" s="85"/>
      <c r="Q221" s="85"/>
      <c r="R221" s="85"/>
      <c r="S221" s="85"/>
      <c r="T221" s="86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T221" s="18" t="s">
        <v>348</v>
      </c>
      <c r="AU221" s="18" t="s">
        <v>241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225</v>
      </c>
      <c r="G222" s="245"/>
      <c r="H222" s="248">
        <v>201.53200000000001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79</v>
      </c>
      <c r="AY222" s="254" t="s">
        <v>338</v>
      </c>
    </row>
    <row r="223" s="2" customFormat="1" ht="24.15" customHeight="1">
      <c r="A223" s="39"/>
      <c r="B223" s="40"/>
      <c r="C223" s="215" t="s">
        <v>440</v>
      </c>
      <c r="D223" s="215" t="s">
        <v>342</v>
      </c>
      <c r="E223" s="216" t="s">
        <v>466</v>
      </c>
      <c r="F223" s="217" t="s">
        <v>467</v>
      </c>
      <c r="G223" s="218" t="s">
        <v>391</v>
      </c>
      <c r="H223" s="219">
        <v>201.53200000000001</v>
      </c>
      <c r="I223" s="220"/>
      <c r="J223" s="221">
        <f>ROUND(I223*H223,2)</f>
        <v>0</v>
      </c>
      <c r="K223" s="217" t="s">
        <v>346</v>
      </c>
      <c r="L223" s="45"/>
      <c r="M223" s="222" t="s">
        <v>19</v>
      </c>
      <c r="N223" s="223" t="s">
        <v>43</v>
      </c>
      <c r="O223" s="85"/>
      <c r="P223" s="224">
        <f>O223*H223</f>
        <v>0</v>
      </c>
      <c r="Q223" s="224">
        <v>0</v>
      </c>
      <c r="R223" s="224">
        <f>Q223*H223</f>
        <v>0</v>
      </c>
      <c r="S223" s="224">
        <v>0</v>
      </c>
      <c r="T223" s="225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26" t="s">
        <v>231</v>
      </c>
      <c r="AT223" s="226" t="s">
        <v>342</v>
      </c>
      <c r="AU223" s="226" t="s">
        <v>241</v>
      </c>
      <c r="AY223" s="18" t="s">
        <v>338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18" t="s">
        <v>79</v>
      </c>
      <c r="BK223" s="227">
        <f>ROUND(I223*H223,2)</f>
        <v>0</v>
      </c>
      <c r="BL223" s="18" t="s">
        <v>231</v>
      </c>
      <c r="BM223" s="226" t="s">
        <v>1609</v>
      </c>
    </row>
    <row r="224" s="2" customFormat="1">
      <c r="A224" s="39"/>
      <c r="B224" s="40"/>
      <c r="C224" s="41"/>
      <c r="D224" s="228" t="s">
        <v>348</v>
      </c>
      <c r="E224" s="41"/>
      <c r="F224" s="229" t="s">
        <v>469</v>
      </c>
      <c r="G224" s="41"/>
      <c r="H224" s="41"/>
      <c r="I224" s="230"/>
      <c r="J224" s="41"/>
      <c r="K224" s="41"/>
      <c r="L224" s="45"/>
      <c r="M224" s="231"/>
      <c r="N224" s="232"/>
      <c r="O224" s="85"/>
      <c r="P224" s="85"/>
      <c r="Q224" s="85"/>
      <c r="R224" s="85"/>
      <c r="S224" s="85"/>
      <c r="T224" s="86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T224" s="18" t="s">
        <v>348</v>
      </c>
      <c r="AU224" s="18" t="s">
        <v>241</v>
      </c>
    </row>
    <row r="225" s="13" customFormat="1">
      <c r="A225" s="13"/>
      <c r="B225" s="233"/>
      <c r="C225" s="234"/>
      <c r="D225" s="235" t="s">
        <v>350</v>
      </c>
      <c r="E225" s="236" t="s">
        <v>19</v>
      </c>
      <c r="F225" s="237" t="s">
        <v>470</v>
      </c>
      <c r="G225" s="234"/>
      <c r="H225" s="236" t="s">
        <v>19</v>
      </c>
      <c r="I225" s="238"/>
      <c r="J225" s="234"/>
      <c r="K225" s="234"/>
      <c r="L225" s="239"/>
      <c r="M225" s="240"/>
      <c r="N225" s="241"/>
      <c r="O225" s="241"/>
      <c r="P225" s="241"/>
      <c r="Q225" s="241"/>
      <c r="R225" s="241"/>
      <c r="S225" s="241"/>
      <c r="T225" s="242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3" t="s">
        <v>350</v>
      </c>
      <c r="AU225" s="243" t="s">
        <v>241</v>
      </c>
      <c r="AV225" s="13" t="s">
        <v>79</v>
      </c>
      <c r="AW225" s="13" t="s">
        <v>33</v>
      </c>
      <c r="AX225" s="13" t="s">
        <v>72</v>
      </c>
      <c r="AY225" s="243" t="s">
        <v>338</v>
      </c>
    </row>
    <row r="226" s="14" customFormat="1">
      <c r="A226" s="14"/>
      <c r="B226" s="244"/>
      <c r="C226" s="245"/>
      <c r="D226" s="235" t="s">
        <v>350</v>
      </c>
      <c r="E226" s="246" t="s">
        <v>19</v>
      </c>
      <c r="F226" s="247" t="s">
        <v>223</v>
      </c>
      <c r="G226" s="245"/>
      <c r="H226" s="248">
        <v>296.41699999999997</v>
      </c>
      <c r="I226" s="249"/>
      <c r="J226" s="245"/>
      <c r="K226" s="245"/>
      <c r="L226" s="250"/>
      <c r="M226" s="251"/>
      <c r="N226" s="252"/>
      <c r="O226" s="252"/>
      <c r="P226" s="252"/>
      <c r="Q226" s="252"/>
      <c r="R226" s="252"/>
      <c r="S226" s="252"/>
      <c r="T226" s="253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4" t="s">
        <v>350</v>
      </c>
      <c r="AU226" s="254" t="s">
        <v>241</v>
      </c>
      <c r="AV226" s="14" t="s">
        <v>81</v>
      </c>
      <c r="AW226" s="14" t="s">
        <v>33</v>
      </c>
      <c r="AX226" s="14" t="s">
        <v>72</v>
      </c>
      <c r="AY226" s="254" t="s">
        <v>338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471</v>
      </c>
      <c r="G227" s="245"/>
      <c r="H227" s="248">
        <v>-94.885000000000005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225</v>
      </c>
      <c r="F228" s="258" t="s">
        <v>363</v>
      </c>
      <c r="G228" s="256"/>
      <c r="H228" s="259">
        <v>201.53199999999998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44.25" customHeight="1">
      <c r="A229" s="39"/>
      <c r="B229" s="40"/>
      <c r="C229" s="215" t="s">
        <v>460</v>
      </c>
      <c r="D229" s="215" t="s">
        <v>342</v>
      </c>
      <c r="E229" s="216" t="s">
        <v>472</v>
      </c>
      <c r="F229" s="217" t="s">
        <v>473</v>
      </c>
      <c r="G229" s="218" t="s">
        <v>391</v>
      </c>
      <c r="H229" s="219">
        <v>13.390000000000001</v>
      </c>
      <c r="I229" s="220"/>
      <c r="J229" s="221">
        <f>ROUND(I229*H229,2)</f>
        <v>0</v>
      </c>
      <c r="K229" s="217" t="s">
        <v>346</v>
      </c>
      <c r="L229" s="45"/>
      <c r="M229" s="222" t="s">
        <v>19</v>
      </c>
      <c r="N229" s="223" t="s">
        <v>43</v>
      </c>
      <c r="O229" s="85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231</v>
      </c>
      <c r="AT229" s="226" t="s">
        <v>342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1610</v>
      </c>
    </row>
    <row r="230" s="2" customFormat="1">
      <c r="A230" s="39"/>
      <c r="B230" s="40"/>
      <c r="C230" s="41"/>
      <c r="D230" s="228" t="s">
        <v>348</v>
      </c>
      <c r="E230" s="41"/>
      <c r="F230" s="229" t="s">
        <v>475</v>
      </c>
      <c r="G230" s="41"/>
      <c r="H230" s="41"/>
      <c r="I230" s="230"/>
      <c r="J230" s="41"/>
      <c r="K230" s="41"/>
      <c r="L230" s="45"/>
      <c r="M230" s="231"/>
      <c r="N230" s="232"/>
      <c r="O230" s="85"/>
      <c r="P230" s="85"/>
      <c r="Q230" s="85"/>
      <c r="R230" s="85"/>
      <c r="S230" s="85"/>
      <c r="T230" s="86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T230" s="18" t="s">
        <v>348</v>
      </c>
      <c r="AU230" s="18" t="s">
        <v>241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291</v>
      </c>
      <c r="G231" s="245"/>
      <c r="H231" s="248">
        <v>13.390000000000001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79</v>
      </c>
      <c r="AY231" s="254" t="s">
        <v>338</v>
      </c>
    </row>
    <row r="232" s="2" customFormat="1" ht="44.25" customHeight="1">
      <c r="A232" s="39"/>
      <c r="B232" s="40"/>
      <c r="C232" s="215" t="s">
        <v>476</v>
      </c>
      <c r="D232" s="215" t="s">
        <v>342</v>
      </c>
      <c r="E232" s="216" t="s">
        <v>477</v>
      </c>
      <c r="F232" s="217" t="s">
        <v>478</v>
      </c>
      <c r="G232" s="218" t="s">
        <v>391</v>
      </c>
      <c r="H232" s="219">
        <v>253.91499999999999</v>
      </c>
      <c r="I232" s="220"/>
      <c r="J232" s="221">
        <f>ROUND(I232*H232,2)</f>
        <v>0</v>
      </c>
      <c r="K232" s="217" t="s">
        <v>346</v>
      </c>
      <c r="L232" s="45"/>
      <c r="M232" s="222" t="s">
        <v>19</v>
      </c>
      <c r="N232" s="223" t="s">
        <v>43</v>
      </c>
      <c r="O232" s="85"/>
      <c r="P232" s="224">
        <f>O232*H232</f>
        <v>0</v>
      </c>
      <c r="Q232" s="224">
        <v>0</v>
      </c>
      <c r="R232" s="224">
        <f>Q232*H232</f>
        <v>0</v>
      </c>
      <c r="S232" s="224">
        <v>0</v>
      </c>
      <c r="T232" s="225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26" t="s">
        <v>231</v>
      </c>
      <c r="AT232" s="226" t="s">
        <v>342</v>
      </c>
      <c r="AU232" s="226" t="s">
        <v>241</v>
      </c>
      <c r="AY232" s="18" t="s">
        <v>338</v>
      </c>
      <c r="BE232" s="227">
        <f>IF(N232="základní",J232,0)</f>
        <v>0</v>
      </c>
      <c r="BF232" s="227">
        <f>IF(N232="snížená",J232,0)</f>
        <v>0</v>
      </c>
      <c r="BG232" s="227">
        <f>IF(N232="zákl. přenesená",J232,0)</f>
        <v>0</v>
      </c>
      <c r="BH232" s="227">
        <f>IF(N232="sníž. přenesená",J232,0)</f>
        <v>0</v>
      </c>
      <c r="BI232" s="227">
        <f>IF(N232="nulová",J232,0)</f>
        <v>0</v>
      </c>
      <c r="BJ232" s="18" t="s">
        <v>79</v>
      </c>
      <c r="BK232" s="227">
        <f>ROUND(I232*H232,2)</f>
        <v>0</v>
      </c>
      <c r="BL232" s="18" t="s">
        <v>231</v>
      </c>
      <c r="BM232" s="226" t="s">
        <v>1611</v>
      </c>
    </row>
    <row r="233" s="2" customFormat="1">
      <c r="A233" s="39"/>
      <c r="B233" s="40"/>
      <c r="C233" s="41"/>
      <c r="D233" s="228" t="s">
        <v>348</v>
      </c>
      <c r="E233" s="41"/>
      <c r="F233" s="229" t="s">
        <v>480</v>
      </c>
      <c r="G233" s="41"/>
      <c r="H233" s="41"/>
      <c r="I233" s="230"/>
      <c r="J233" s="41"/>
      <c r="K233" s="41"/>
      <c r="L233" s="45"/>
      <c r="M233" s="231"/>
      <c r="N233" s="232"/>
      <c r="O233" s="85"/>
      <c r="P233" s="85"/>
      <c r="Q233" s="85"/>
      <c r="R233" s="85"/>
      <c r="S233" s="85"/>
      <c r="T233" s="86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T233" s="18" t="s">
        <v>348</v>
      </c>
      <c r="AU233" s="18" t="s">
        <v>241</v>
      </c>
    </row>
    <row r="234" s="14" customFormat="1">
      <c r="A234" s="14"/>
      <c r="B234" s="244"/>
      <c r="C234" s="245"/>
      <c r="D234" s="235" t="s">
        <v>350</v>
      </c>
      <c r="E234" s="246" t="s">
        <v>19</v>
      </c>
      <c r="F234" s="247" t="s">
        <v>221</v>
      </c>
      <c r="G234" s="245"/>
      <c r="H234" s="248">
        <v>52.383000000000003</v>
      </c>
      <c r="I234" s="249"/>
      <c r="J234" s="245"/>
      <c r="K234" s="245"/>
      <c r="L234" s="250"/>
      <c r="M234" s="251"/>
      <c r="N234" s="252"/>
      <c r="O234" s="252"/>
      <c r="P234" s="252"/>
      <c r="Q234" s="252"/>
      <c r="R234" s="252"/>
      <c r="S234" s="252"/>
      <c r="T234" s="253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4" t="s">
        <v>350</v>
      </c>
      <c r="AU234" s="254" t="s">
        <v>241</v>
      </c>
      <c r="AV234" s="14" t="s">
        <v>81</v>
      </c>
      <c r="AW234" s="14" t="s">
        <v>33</v>
      </c>
      <c r="AX234" s="14" t="s">
        <v>72</v>
      </c>
      <c r="AY234" s="254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225</v>
      </c>
      <c r="G235" s="245"/>
      <c r="H235" s="248">
        <v>201.53200000000001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72</v>
      </c>
      <c r="AY235" s="254" t="s">
        <v>338</v>
      </c>
    </row>
    <row r="236" s="15" customFormat="1">
      <c r="A236" s="15"/>
      <c r="B236" s="255"/>
      <c r="C236" s="256"/>
      <c r="D236" s="235" t="s">
        <v>350</v>
      </c>
      <c r="E236" s="257" t="s">
        <v>19</v>
      </c>
      <c r="F236" s="258" t="s">
        <v>363</v>
      </c>
      <c r="G236" s="256"/>
      <c r="H236" s="259">
        <v>253.91500000000002</v>
      </c>
      <c r="I236" s="260"/>
      <c r="J236" s="256"/>
      <c r="K236" s="256"/>
      <c r="L236" s="261"/>
      <c r="M236" s="262"/>
      <c r="N236" s="263"/>
      <c r="O236" s="263"/>
      <c r="P236" s="263"/>
      <c r="Q236" s="263"/>
      <c r="R236" s="263"/>
      <c r="S236" s="263"/>
      <c r="T236" s="264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65" t="s">
        <v>350</v>
      </c>
      <c r="AU236" s="265" t="s">
        <v>241</v>
      </c>
      <c r="AV236" s="15" t="s">
        <v>231</v>
      </c>
      <c r="AW236" s="15" t="s">
        <v>33</v>
      </c>
      <c r="AX236" s="15" t="s">
        <v>79</v>
      </c>
      <c r="AY236" s="265" t="s">
        <v>338</v>
      </c>
    </row>
    <row r="237" s="2" customFormat="1" ht="66.75" customHeight="1">
      <c r="A237" s="39"/>
      <c r="B237" s="40"/>
      <c r="C237" s="215" t="s">
        <v>481</v>
      </c>
      <c r="D237" s="215" t="s">
        <v>342</v>
      </c>
      <c r="E237" s="216" t="s">
        <v>482</v>
      </c>
      <c r="F237" s="217" t="s">
        <v>483</v>
      </c>
      <c r="G237" s="218" t="s">
        <v>391</v>
      </c>
      <c r="H237" s="219">
        <v>28.425000000000001</v>
      </c>
      <c r="I237" s="220"/>
      <c r="J237" s="221">
        <f>ROUND(I237*H237,2)</f>
        <v>0</v>
      </c>
      <c r="K237" s="217" t="s">
        <v>346</v>
      </c>
      <c r="L237" s="45"/>
      <c r="M237" s="222" t="s">
        <v>19</v>
      </c>
      <c r="N237" s="223" t="s">
        <v>43</v>
      </c>
      <c r="O237" s="85"/>
      <c r="P237" s="224">
        <f>O237*H237</f>
        <v>0</v>
      </c>
      <c r="Q237" s="224">
        <v>0</v>
      </c>
      <c r="R237" s="224">
        <f>Q237*H237</f>
        <v>0</v>
      </c>
      <c r="S237" s="224">
        <v>0</v>
      </c>
      <c r="T237" s="225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26" t="s">
        <v>231</v>
      </c>
      <c r="AT237" s="226" t="s">
        <v>342</v>
      </c>
      <c r="AU237" s="226" t="s">
        <v>241</v>
      </c>
      <c r="AY237" s="18" t="s">
        <v>338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18" t="s">
        <v>79</v>
      </c>
      <c r="BK237" s="227">
        <f>ROUND(I237*H237,2)</f>
        <v>0</v>
      </c>
      <c r="BL237" s="18" t="s">
        <v>231</v>
      </c>
      <c r="BM237" s="226" t="s">
        <v>1612</v>
      </c>
    </row>
    <row r="238" s="2" customFormat="1">
      <c r="A238" s="39"/>
      <c r="B238" s="40"/>
      <c r="C238" s="41"/>
      <c r="D238" s="228" t="s">
        <v>348</v>
      </c>
      <c r="E238" s="41"/>
      <c r="F238" s="229" t="s">
        <v>485</v>
      </c>
      <c r="G238" s="41"/>
      <c r="H238" s="41"/>
      <c r="I238" s="230"/>
      <c r="J238" s="41"/>
      <c r="K238" s="41"/>
      <c r="L238" s="45"/>
      <c r="M238" s="231"/>
      <c r="N238" s="232"/>
      <c r="O238" s="85"/>
      <c r="P238" s="85"/>
      <c r="Q238" s="85"/>
      <c r="R238" s="85"/>
      <c r="S238" s="85"/>
      <c r="T238" s="86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348</v>
      </c>
      <c r="AU238" s="18" t="s">
        <v>241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216</v>
      </c>
      <c r="G239" s="245"/>
      <c r="H239" s="248">
        <v>28.425000000000001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5" customFormat="1">
      <c r="A240" s="15"/>
      <c r="B240" s="255"/>
      <c r="C240" s="256"/>
      <c r="D240" s="235" t="s">
        <v>350</v>
      </c>
      <c r="E240" s="257" t="s">
        <v>19</v>
      </c>
      <c r="F240" s="258" t="s">
        <v>363</v>
      </c>
      <c r="G240" s="256"/>
      <c r="H240" s="259">
        <v>28.425000000000001</v>
      </c>
      <c r="I240" s="260"/>
      <c r="J240" s="256"/>
      <c r="K240" s="256"/>
      <c r="L240" s="261"/>
      <c r="M240" s="262"/>
      <c r="N240" s="263"/>
      <c r="O240" s="263"/>
      <c r="P240" s="263"/>
      <c r="Q240" s="263"/>
      <c r="R240" s="263"/>
      <c r="S240" s="263"/>
      <c r="T240" s="264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T240" s="265" t="s">
        <v>350</v>
      </c>
      <c r="AU240" s="265" t="s">
        <v>241</v>
      </c>
      <c r="AV240" s="15" t="s">
        <v>231</v>
      </c>
      <c r="AW240" s="15" t="s">
        <v>33</v>
      </c>
      <c r="AX240" s="15" t="s">
        <v>79</v>
      </c>
      <c r="AY240" s="265" t="s">
        <v>338</v>
      </c>
    </row>
    <row r="241" s="2" customFormat="1" ht="16.5" customHeight="1">
      <c r="A241" s="39"/>
      <c r="B241" s="40"/>
      <c r="C241" s="267" t="s">
        <v>254</v>
      </c>
      <c r="D241" s="267" t="s">
        <v>486</v>
      </c>
      <c r="E241" s="268" t="s">
        <v>487</v>
      </c>
      <c r="F241" s="269" t="s">
        <v>488</v>
      </c>
      <c r="G241" s="270" t="s">
        <v>489</v>
      </c>
      <c r="H241" s="271">
        <v>104.76600000000001</v>
      </c>
      <c r="I241" s="272"/>
      <c r="J241" s="273">
        <f>ROUND(I241*H241,2)</f>
        <v>0</v>
      </c>
      <c r="K241" s="269" t="s">
        <v>346</v>
      </c>
      <c r="L241" s="274"/>
      <c r="M241" s="275" t="s">
        <v>19</v>
      </c>
      <c r="N241" s="276" t="s">
        <v>43</v>
      </c>
      <c r="O241" s="85"/>
      <c r="P241" s="224">
        <f>O241*H241</f>
        <v>0</v>
      </c>
      <c r="Q241" s="224">
        <v>1</v>
      </c>
      <c r="R241" s="224">
        <f>Q241*H241</f>
        <v>104.76600000000001</v>
      </c>
      <c r="S241" s="224">
        <v>0</v>
      </c>
      <c r="T241" s="225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26" t="s">
        <v>405</v>
      </c>
      <c r="AT241" s="226" t="s">
        <v>486</v>
      </c>
      <c r="AU241" s="226" t="s">
        <v>241</v>
      </c>
      <c r="AY241" s="18" t="s">
        <v>338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18" t="s">
        <v>79</v>
      </c>
      <c r="BK241" s="227">
        <f>ROUND(I241*H241,2)</f>
        <v>0</v>
      </c>
      <c r="BL241" s="18" t="s">
        <v>231</v>
      </c>
      <c r="BM241" s="226" t="s">
        <v>1613</v>
      </c>
    </row>
    <row r="242" s="13" customFormat="1">
      <c r="A242" s="13"/>
      <c r="B242" s="233"/>
      <c r="C242" s="234"/>
      <c r="D242" s="235" t="s">
        <v>350</v>
      </c>
      <c r="E242" s="236" t="s">
        <v>19</v>
      </c>
      <c r="F242" s="237" t="s">
        <v>491</v>
      </c>
      <c r="G242" s="234"/>
      <c r="H242" s="236" t="s">
        <v>19</v>
      </c>
      <c r="I242" s="238"/>
      <c r="J242" s="234"/>
      <c r="K242" s="234"/>
      <c r="L242" s="239"/>
      <c r="M242" s="240"/>
      <c r="N242" s="241"/>
      <c r="O242" s="241"/>
      <c r="P242" s="241"/>
      <c r="Q242" s="241"/>
      <c r="R242" s="241"/>
      <c r="S242" s="241"/>
      <c r="T242" s="24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3" t="s">
        <v>350</v>
      </c>
      <c r="AU242" s="243" t="s">
        <v>241</v>
      </c>
      <c r="AV242" s="13" t="s">
        <v>79</v>
      </c>
      <c r="AW242" s="13" t="s">
        <v>33</v>
      </c>
      <c r="AX242" s="13" t="s">
        <v>72</v>
      </c>
      <c r="AY242" s="243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492</v>
      </c>
      <c r="G243" s="245"/>
      <c r="H243" s="248">
        <v>13.096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3" customFormat="1">
      <c r="A244" s="13"/>
      <c r="B244" s="233"/>
      <c r="C244" s="234"/>
      <c r="D244" s="235" t="s">
        <v>350</v>
      </c>
      <c r="E244" s="236" t="s">
        <v>19</v>
      </c>
      <c r="F244" s="237" t="s">
        <v>493</v>
      </c>
      <c r="G244" s="234"/>
      <c r="H244" s="236" t="s">
        <v>19</v>
      </c>
      <c r="I244" s="238"/>
      <c r="J244" s="234"/>
      <c r="K244" s="234"/>
      <c r="L244" s="239"/>
      <c r="M244" s="240"/>
      <c r="N244" s="241"/>
      <c r="O244" s="241"/>
      <c r="P244" s="241"/>
      <c r="Q244" s="241"/>
      <c r="R244" s="241"/>
      <c r="S244" s="241"/>
      <c r="T244" s="242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3" t="s">
        <v>350</v>
      </c>
      <c r="AU244" s="243" t="s">
        <v>241</v>
      </c>
      <c r="AV244" s="13" t="s">
        <v>79</v>
      </c>
      <c r="AW244" s="13" t="s">
        <v>33</v>
      </c>
      <c r="AX244" s="13" t="s">
        <v>72</v>
      </c>
      <c r="AY244" s="243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494</v>
      </c>
      <c r="G245" s="245"/>
      <c r="H245" s="248">
        <v>39.286999999999999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5" customFormat="1">
      <c r="A246" s="15"/>
      <c r="B246" s="255"/>
      <c r="C246" s="256"/>
      <c r="D246" s="235" t="s">
        <v>350</v>
      </c>
      <c r="E246" s="257" t="s">
        <v>221</v>
      </c>
      <c r="F246" s="258" t="s">
        <v>363</v>
      </c>
      <c r="G246" s="256"/>
      <c r="H246" s="259">
        <v>52.382999999999996</v>
      </c>
      <c r="I246" s="260"/>
      <c r="J246" s="256"/>
      <c r="K246" s="256"/>
      <c r="L246" s="261"/>
      <c r="M246" s="262"/>
      <c r="N246" s="263"/>
      <c r="O246" s="263"/>
      <c r="P246" s="263"/>
      <c r="Q246" s="263"/>
      <c r="R246" s="263"/>
      <c r="S246" s="263"/>
      <c r="T246" s="264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65" t="s">
        <v>350</v>
      </c>
      <c r="AU246" s="265" t="s">
        <v>241</v>
      </c>
      <c r="AV246" s="15" t="s">
        <v>231</v>
      </c>
      <c r="AW246" s="15" t="s">
        <v>33</v>
      </c>
      <c r="AX246" s="15" t="s">
        <v>72</v>
      </c>
      <c r="AY246" s="265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1614</v>
      </c>
      <c r="G247" s="245"/>
      <c r="H247" s="248">
        <v>104.76600000000001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79</v>
      </c>
      <c r="AY247" s="254" t="s">
        <v>338</v>
      </c>
    </row>
    <row r="248" s="2" customFormat="1" ht="16.5" customHeight="1">
      <c r="A248" s="39"/>
      <c r="B248" s="40"/>
      <c r="C248" s="267" t="s">
        <v>7</v>
      </c>
      <c r="D248" s="267" t="s">
        <v>486</v>
      </c>
      <c r="E248" s="268" t="s">
        <v>496</v>
      </c>
      <c r="F248" s="269" t="s">
        <v>497</v>
      </c>
      <c r="G248" s="270" t="s">
        <v>489</v>
      </c>
      <c r="H248" s="271">
        <v>56.850000000000001</v>
      </c>
      <c r="I248" s="272"/>
      <c r="J248" s="273">
        <f>ROUND(I248*H248,2)</f>
        <v>0</v>
      </c>
      <c r="K248" s="269" t="s">
        <v>346</v>
      </c>
      <c r="L248" s="274"/>
      <c r="M248" s="275" t="s">
        <v>19</v>
      </c>
      <c r="N248" s="276" t="s">
        <v>43</v>
      </c>
      <c r="O248" s="85"/>
      <c r="P248" s="224">
        <f>O248*H248</f>
        <v>0</v>
      </c>
      <c r="Q248" s="224">
        <v>1</v>
      </c>
      <c r="R248" s="224">
        <f>Q248*H248</f>
        <v>56.850000000000001</v>
      </c>
      <c r="S248" s="224">
        <v>0</v>
      </c>
      <c r="T248" s="225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26" t="s">
        <v>405</v>
      </c>
      <c r="AT248" s="226" t="s">
        <v>486</v>
      </c>
      <c r="AU248" s="226" t="s">
        <v>241</v>
      </c>
      <c r="AY248" s="18" t="s">
        <v>338</v>
      </c>
      <c r="BE248" s="227">
        <f>IF(N248="základní",J248,0)</f>
        <v>0</v>
      </c>
      <c r="BF248" s="227">
        <f>IF(N248="snížená",J248,0)</f>
        <v>0</v>
      </c>
      <c r="BG248" s="227">
        <f>IF(N248="zákl. přenesená",J248,0)</f>
        <v>0</v>
      </c>
      <c r="BH248" s="227">
        <f>IF(N248="sníž. přenesená",J248,0)</f>
        <v>0</v>
      </c>
      <c r="BI248" s="227">
        <f>IF(N248="nulová",J248,0)</f>
        <v>0</v>
      </c>
      <c r="BJ248" s="18" t="s">
        <v>79</v>
      </c>
      <c r="BK248" s="227">
        <f>ROUND(I248*H248,2)</f>
        <v>0</v>
      </c>
      <c r="BL248" s="18" t="s">
        <v>231</v>
      </c>
      <c r="BM248" s="226" t="s">
        <v>1615</v>
      </c>
    </row>
    <row r="249" s="14" customFormat="1">
      <c r="A249" s="14"/>
      <c r="B249" s="244"/>
      <c r="C249" s="245"/>
      <c r="D249" s="235" t="s">
        <v>350</v>
      </c>
      <c r="E249" s="246" t="s">
        <v>19</v>
      </c>
      <c r="F249" s="247" t="s">
        <v>499</v>
      </c>
      <c r="G249" s="245"/>
      <c r="H249" s="248">
        <v>32.738999999999997</v>
      </c>
      <c r="I249" s="249"/>
      <c r="J249" s="245"/>
      <c r="K249" s="245"/>
      <c r="L249" s="250"/>
      <c r="M249" s="251"/>
      <c r="N249" s="252"/>
      <c r="O249" s="252"/>
      <c r="P249" s="252"/>
      <c r="Q249" s="252"/>
      <c r="R249" s="252"/>
      <c r="S249" s="252"/>
      <c r="T249" s="253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4" t="s">
        <v>350</v>
      </c>
      <c r="AU249" s="254" t="s">
        <v>241</v>
      </c>
      <c r="AV249" s="14" t="s">
        <v>81</v>
      </c>
      <c r="AW249" s="14" t="s">
        <v>33</v>
      </c>
      <c r="AX249" s="14" t="s">
        <v>72</v>
      </c>
      <c r="AY249" s="254" t="s">
        <v>338</v>
      </c>
    </row>
    <row r="250" s="16" customFormat="1">
      <c r="A250" s="16"/>
      <c r="B250" s="277"/>
      <c r="C250" s="278"/>
      <c r="D250" s="235" t="s">
        <v>350</v>
      </c>
      <c r="E250" s="279" t="s">
        <v>19</v>
      </c>
      <c r="F250" s="280" t="s">
        <v>500</v>
      </c>
      <c r="G250" s="278"/>
      <c r="H250" s="281">
        <v>32.738999999999997</v>
      </c>
      <c r="I250" s="282"/>
      <c r="J250" s="278"/>
      <c r="K250" s="278"/>
      <c r="L250" s="283"/>
      <c r="M250" s="284"/>
      <c r="N250" s="285"/>
      <c r="O250" s="285"/>
      <c r="P250" s="285"/>
      <c r="Q250" s="285"/>
      <c r="R250" s="285"/>
      <c r="S250" s="285"/>
      <c r="T250" s="28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T250" s="287" t="s">
        <v>350</v>
      </c>
      <c r="AU250" s="287" t="s">
        <v>241</v>
      </c>
      <c r="AV250" s="16" t="s">
        <v>241</v>
      </c>
      <c r="AW250" s="16" t="s">
        <v>33</v>
      </c>
      <c r="AX250" s="16" t="s">
        <v>72</v>
      </c>
      <c r="AY250" s="287" t="s">
        <v>338</v>
      </c>
    </row>
    <row r="251" s="14" customFormat="1">
      <c r="A251" s="14"/>
      <c r="B251" s="244"/>
      <c r="C251" s="245"/>
      <c r="D251" s="235" t="s">
        <v>350</v>
      </c>
      <c r="E251" s="246" t="s">
        <v>19</v>
      </c>
      <c r="F251" s="247" t="s">
        <v>501</v>
      </c>
      <c r="G251" s="245"/>
      <c r="H251" s="248">
        <v>0</v>
      </c>
      <c r="I251" s="249"/>
      <c r="J251" s="245"/>
      <c r="K251" s="245"/>
      <c r="L251" s="250"/>
      <c r="M251" s="251"/>
      <c r="N251" s="252"/>
      <c r="O251" s="252"/>
      <c r="P251" s="252"/>
      <c r="Q251" s="252"/>
      <c r="R251" s="252"/>
      <c r="S251" s="252"/>
      <c r="T251" s="253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4" t="s">
        <v>350</v>
      </c>
      <c r="AU251" s="254" t="s">
        <v>241</v>
      </c>
      <c r="AV251" s="14" t="s">
        <v>81</v>
      </c>
      <c r="AW251" s="14" t="s">
        <v>33</v>
      </c>
      <c r="AX251" s="14" t="s">
        <v>72</v>
      </c>
      <c r="AY251" s="254" t="s">
        <v>338</v>
      </c>
    </row>
    <row r="252" s="14" customFormat="1">
      <c r="A252" s="14"/>
      <c r="B252" s="244"/>
      <c r="C252" s="245"/>
      <c r="D252" s="235" t="s">
        <v>350</v>
      </c>
      <c r="E252" s="246" t="s">
        <v>19</v>
      </c>
      <c r="F252" s="247" t="s">
        <v>993</v>
      </c>
      <c r="G252" s="245"/>
      <c r="H252" s="248">
        <v>-4.3140000000000001</v>
      </c>
      <c r="I252" s="249"/>
      <c r="J252" s="245"/>
      <c r="K252" s="245"/>
      <c r="L252" s="250"/>
      <c r="M252" s="251"/>
      <c r="N252" s="252"/>
      <c r="O252" s="252"/>
      <c r="P252" s="252"/>
      <c r="Q252" s="252"/>
      <c r="R252" s="252"/>
      <c r="S252" s="252"/>
      <c r="T252" s="253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4" t="s">
        <v>350</v>
      </c>
      <c r="AU252" s="254" t="s">
        <v>241</v>
      </c>
      <c r="AV252" s="14" t="s">
        <v>81</v>
      </c>
      <c r="AW252" s="14" t="s">
        <v>33</v>
      </c>
      <c r="AX252" s="14" t="s">
        <v>72</v>
      </c>
      <c r="AY252" s="254" t="s">
        <v>338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502</v>
      </c>
      <c r="G253" s="245"/>
      <c r="H253" s="248">
        <v>0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6" customFormat="1">
      <c r="A254" s="16"/>
      <c r="B254" s="277"/>
      <c r="C254" s="278"/>
      <c r="D254" s="235" t="s">
        <v>350</v>
      </c>
      <c r="E254" s="279" t="s">
        <v>298</v>
      </c>
      <c r="F254" s="280" t="s">
        <v>500</v>
      </c>
      <c r="G254" s="278"/>
      <c r="H254" s="281">
        <v>-4.3140000000000001</v>
      </c>
      <c r="I254" s="282"/>
      <c r="J254" s="278"/>
      <c r="K254" s="278"/>
      <c r="L254" s="283"/>
      <c r="M254" s="284"/>
      <c r="N254" s="285"/>
      <c r="O254" s="285"/>
      <c r="P254" s="285"/>
      <c r="Q254" s="285"/>
      <c r="R254" s="285"/>
      <c r="S254" s="285"/>
      <c r="T254" s="28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T254" s="287" t="s">
        <v>350</v>
      </c>
      <c r="AU254" s="287" t="s">
        <v>241</v>
      </c>
      <c r="AV254" s="16" t="s">
        <v>241</v>
      </c>
      <c r="AW254" s="16" t="s">
        <v>33</v>
      </c>
      <c r="AX254" s="16" t="s">
        <v>72</v>
      </c>
      <c r="AY254" s="287" t="s">
        <v>338</v>
      </c>
    </row>
    <row r="255" s="15" customFormat="1">
      <c r="A255" s="15"/>
      <c r="B255" s="255"/>
      <c r="C255" s="256"/>
      <c r="D255" s="235" t="s">
        <v>350</v>
      </c>
      <c r="E255" s="257" t="s">
        <v>216</v>
      </c>
      <c r="F255" s="258" t="s">
        <v>363</v>
      </c>
      <c r="G255" s="256"/>
      <c r="H255" s="259">
        <v>28.424999999999997</v>
      </c>
      <c r="I255" s="260"/>
      <c r="J255" s="256"/>
      <c r="K255" s="256"/>
      <c r="L255" s="261"/>
      <c r="M255" s="262"/>
      <c r="N255" s="263"/>
      <c r="O255" s="263"/>
      <c r="P255" s="263"/>
      <c r="Q255" s="263"/>
      <c r="R255" s="263"/>
      <c r="S255" s="263"/>
      <c r="T255" s="264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T255" s="265" t="s">
        <v>350</v>
      </c>
      <c r="AU255" s="265" t="s">
        <v>241</v>
      </c>
      <c r="AV255" s="15" t="s">
        <v>231</v>
      </c>
      <c r="AW255" s="15" t="s">
        <v>33</v>
      </c>
      <c r="AX255" s="15" t="s">
        <v>72</v>
      </c>
      <c r="AY255" s="265" t="s">
        <v>338</v>
      </c>
    </row>
    <row r="256" s="14" customFormat="1">
      <c r="A256" s="14"/>
      <c r="B256" s="244"/>
      <c r="C256" s="245"/>
      <c r="D256" s="235" t="s">
        <v>350</v>
      </c>
      <c r="E256" s="246" t="s">
        <v>19</v>
      </c>
      <c r="F256" s="247" t="s">
        <v>1616</v>
      </c>
      <c r="G256" s="245"/>
      <c r="H256" s="248">
        <v>56.850000000000001</v>
      </c>
      <c r="I256" s="249"/>
      <c r="J256" s="245"/>
      <c r="K256" s="245"/>
      <c r="L256" s="250"/>
      <c r="M256" s="251"/>
      <c r="N256" s="252"/>
      <c r="O256" s="252"/>
      <c r="P256" s="252"/>
      <c r="Q256" s="252"/>
      <c r="R256" s="252"/>
      <c r="S256" s="252"/>
      <c r="T256" s="253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4" t="s">
        <v>350</v>
      </c>
      <c r="AU256" s="254" t="s">
        <v>241</v>
      </c>
      <c r="AV256" s="14" t="s">
        <v>81</v>
      </c>
      <c r="AW256" s="14" t="s">
        <v>33</v>
      </c>
      <c r="AX256" s="14" t="s">
        <v>79</v>
      </c>
      <c r="AY256" s="254" t="s">
        <v>338</v>
      </c>
    </row>
    <row r="257" s="2" customFormat="1" ht="44.25" customHeight="1">
      <c r="A257" s="39"/>
      <c r="B257" s="40"/>
      <c r="C257" s="215" t="s">
        <v>247</v>
      </c>
      <c r="D257" s="215" t="s">
        <v>342</v>
      </c>
      <c r="E257" s="216" t="s">
        <v>504</v>
      </c>
      <c r="F257" s="217" t="s">
        <v>505</v>
      </c>
      <c r="G257" s="218" t="s">
        <v>489</v>
      </c>
      <c r="H257" s="219">
        <v>189.77000000000001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231</v>
      </c>
      <c r="AT257" s="226" t="s">
        <v>342</v>
      </c>
      <c r="AU257" s="226" t="s">
        <v>241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231</v>
      </c>
      <c r="BM257" s="226" t="s">
        <v>1617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507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241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218</v>
      </c>
      <c r="G259" s="245"/>
      <c r="H259" s="248">
        <v>94.885000000000005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5" customFormat="1">
      <c r="A260" s="15"/>
      <c r="B260" s="255"/>
      <c r="C260" s="256"/>
      <c r="D260" s="235" t="s">
        <v>350</v>
      </c>
      <c r="E260" s="257" t="s">
        <v>19</v>
      </c>
      <c r="F260" s="258" t="s">
        <v>363</v>
      </c>
      <c r="G260" s="256"/>
      <c r="H260" s="259">
        <v>94.885000000000005</v>
      </c>
      <c r="I260" s="260"/>
      <c r="J260" s="256"/>
      <c r="K260" s="256"/>
      <c r="L260" s="261"/>
      <c r="M260" s="262"/>
      <c r="N260" s="263"/>
      <c r="O260" s="263"/>
      <c r="P260" s="263"/>
      <c r="Q260" s="263"/>
      <c r="R260" s="263"/>
      <c r="S260" s="263"/>
      <c r="T260" s="264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65" t="s">
        <v>350</v>
      </c>
      <c r="AU260" s="265" t="s">
        <v>241</v>
      </c>
      <c r="AV260" s="15" t="s">
        <v>231</v>
      </c>
      <c r="AW260" s="15" t="s">
        <v>33</v>
      </c>
      <c r="AX260" s="15" t="s">
        <v>72</v>
      </c>
      <c r="AY260" s="265" t="s">
        <v>338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1618</v>
      </c>
      <c r="G261" s="245"/>
      <c r="H261" s="248">
        <v>189.77000000000001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79</v>
      </c>
      <c r="AY261" s="254" t="s">
        <v>338</v>
      </c>
    </row>
    <row r="262" s="12" customFormat="1" ht="20.88" customHeight="1">
      <c r="A262" s="12"/>
      <c r="B262" s="199"/>
      <c r="C262" s="200"/>
      <c r="D262" s="201" t="s">
        <v>71</v>
      </c>
      <c r="E262" s="213" t="s">
        <v>476</v>
      </c>
      <c r="F262" s="213" t="s">
        <v>509</v>
      </c>
      <c r="G262" s="200"/>
      <c r="H262" s="200"/>
      <c r="I262" s="203"/>
      <c r="J262" s="214">
        <f>BK262</f>
        <v>0</v>
      </c>
      <c r="K262" s="200"/>
      <c r="L262" s="205"/>
      <c r="M262" s="206"/>
      <c r="N262" s="207"/>
      <c r="O262" s="207"/>
      <c r="P262" s="208">
        <f>SUM(P263:P300)</f>
        <v>0</v>
      </c>
      <c r="Q262" s="207"/>
      <c r="R262" s="208">
        <f>SUM(R263:R300)</f>
        <v>0.004346</v>
      </c>
      <c r="S262" s="207"/>
      <c r="T262" s="209">
        <f>SUM(T263:T300)</f>
        <v>0</v>
      </c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R262" s="210" t="s">
        <v>79</v>
      </c>
      <c r="AT262" s="211" t="s">
        <v>71</v>
      </c>
      <c r="AU262" s="211" t="s">
        <v>81</v>
      </c>
      <c r="AY262" s="210" t="s">
        <v>338</v>
      </c>
      <c r="BK262" s="212">
        <f>SUM(BK263:BK300)</f>
        <v>0</v>
      </c>
    </row>
    <row r="263" s="2" customFormat="1" ht="24.15" customHeight="1">
      <c r="A263" s="39"/>
      <c r="B263" s="40"/>
      <c r="C263" s="215" t="s">
        <v>510</v>
      </c>
      <c r="D263" s="215" t="s">
        <v>342</v>
      </c>
      <c r="E263" s="216" t="s">
        <v>511</v>
      </c>
      <c r="F263" s="217" t="s">
        <v>512</v>
      </c>
      <c r="G263" s="218" t="s">
        <v>345</v>
      </c>
      <c r="H263" s="219">
        <v>218.84800000000001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1619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514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227</v>
      </c>
      <c r="G265" s="245"/>
      <c r="H265" s="248">
        <v>86.918000000000006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72</v>
      </c>
      <c r="AY265" s="254" t="s">
        <v>338</v>
      </c>
    </row>
    <row r="266" s="14" customFormat="1">
      <c r="A266" s="14"/>
      <c r="B266" s="244"/>
      <c r="C266" s="245"/>
      <c r="D266" s="235" t="s">
        <v>350</v>
      </c>
      <c r="E266" s="246" t="s">
        <v>19</v>
      </c>
      <c r="F266" s="247" t="s">
        <v>1281</v>
      </c>
      <c r="G266" s="245"/>
      <c r="H266" s="248">
        <v>131.93000000000001</v>
      </c>
      <c r="I266" s="249"/>
      <c r="J266" s="245"/>
      <c r="K266" s="245"/>
      <c r="L266" s="250"/>
      <c r="M266" s="251"/>
      <c r="N266" s="252"/>
      <c r="O266" s="252"/>
      <c r="P266" s="252"/>
      <c r="Q266" s="252"/>
      <c r="R266" s="252"/>
      <c r="S266" s="252"/>
      <c r="T266" s="253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4" t="s">
        <v>350</v>
      </c>
      <c r="AU266" s="254" t="s">
        <v>241</v>
      </c>
      <c r="AV266" s="14" t="s">
        <v>81</v>
      </c>
      <c r="AW266" s="14" t="s">
        <v>33</v>
      </c>
      <c r="AX266" s="14" t="s">
        <v>72</v>
      </c>
      <c r="AY266" s="254" t="s">
        <v>338</v>
      </c>
    </row>
    <row r="267" s="14" customFormat="1">
      <c r="A267" s="14"/>
      <c r="B267" s="244"/>
      <c r="C267" s="245"/>
      <c r="D267" s="235" t="s">
        <v>350</v>
      </c>
      <c r="E267" s="246" t="s">
        <v>19</v>
      </c>
      <c r="F267" s="247" t="s">
        <v>1313</v>
      </c>
      <c r="G267" s="245"/>
      <c r="H267" s="248">
        <v>0</v>
      </c>
      <c r="I267" s="249"/>
      <c r="J267" s="245"/>
      <c r="K267" s="245"/>
      <c r="L267" s="250"/>
      <c r="M267" s="251"/>
      <c r="N267" s="252"/>
      <c r="O267" s="252"/>
      <c r="P267" s="252"/>
      <c r="Q267" s="252"/>
      <c r="R267" s="252"/>
      <c r="S267" s="252"/>
      <c r="T267" s="253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4" t="s">
        <v>350</v>
      </c>
      <c r="AU267" s="254" t="s">
        <v>241</v>
      </c>
      <c r="AV267" s="14" t="s">
        <v>81</v>
      </c>
      <c r="AW267" s="14" t="s">
        <v>33</v>
      </c>
      <c r="AX267" s="14" t="s">
        <v>72</v>
      </c>
      <c r="AY267" s="254" t="s">
        <v>338</v>
      </c>
    </row>
    <row r="268" s="15" customFormat="1">
      <c r="A268" s="15"/>
      <c r="B268" s="255"/>
      <c r="C268" s="256"/>
      <c r="D268" s="235" t="s">
        <v>350</v>
      </c>
      <c r="E268" s="257" t="s">
        <v>19</v>
      </c>
      <c r="F268" s="258" t="s">
        <v>363</v>
      </c>
      <c r="G268" s="256"/>
      <c r="H268" s="259">
        <v>218.84800000000001</v>
      </c>
      <c r="I268" s="260"/>
      <c r="J268" s="256"/>
      <c r="K268" s="256"/>
      <c r="L268" s="261"/>
      <c r="M268" s="262"/>
      <c r="N268" s="263"/>
      <c r="O268" s="263"/>
      <c r="P268" s="263"/>
      <c r="Q268" s="263"/>
      <c r="R268" s="263"/>
      <c r="S268" s="263"/>
      <c r="T268" s="264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T268" s="265" t="s">
        <v>350</v>
      </c>
      <c r="AU268" s="265" t="s">
        <v>241</v>
      </c>
      <c r="AV268" s="15" t="s">
        <v>231</v>
      </c>
      <c r="AW268" s="15" t="s">
        <v>33</v>
      </c>
      <c r="AX268" s="15" t="s">
        <v>79</v>
      </c>
      <c r="AY268" s="265" t="s">
        <v>338</v>
      </c>
    </row>
    <row r="269" s="2" customFormat="1" ht="37.8" customHeight="1">
      <c r="A269" s="39"/>
      <c r="B269" s="40"/>
      <c r="C269" s="215" t="s">
        <v>515</v>
      </c>
      <c r="D269" s="215" t="s">
        <v>342</v>
      </c>
      <c r="E269" s="216" t="s">
        <v>516</v>
      </c>
      <c r="F269" s="217" t="s">
        <v>517</v>
      </c>
      <c r="G269" s="218" t="s">
        <v>345</v>
      </c>
      <c r="H269" s="219">
        <v>86.918000000000006</v>
      </c>
      <c r="I269" s="220"/>
      <c r="J269" s="221">
        <f>ROUND(I269*H269,2)</f>
        <v>0</v>
      </c>
      <c r="K269" s="217" t="s">
        <v>346</v>
      </c>
      <c r="L269" s="45"/>
      <c r="M269" s="222" t="s">
        <v>19</v>
      </c>
      <c r="N269" s="223" t="s">
        <v>43</v>
      </c>
      <c r="O269" s="85"/>
      <c r="P269" s="224">
        <f>O269*H269</f>
        <v>0</v>
      </c>
      <c r="Q269" s="224">
        <v>0</v>
      </c>
      <c r="R269" s="224">
        <f>Q269*H269</f>
        <v>0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231</v>
      </c>
      <c r="AT269" s="226" t="s">
        <v>342</v>
      </c>
      <c r="AU269" s="226" t="s">
        <v>241</v>
      </c>
      <c r="AY269" s="18" t="s">
        <v>338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79</v>
      </c>
      <c r="BK269" s="227">
        <f>ROUND(I269*H269,2)</f>
        <v>0</v>
      </c>
      <c r="BL269" s="18" t="s">
        <v>231</v>
      </c>
      <c r="BM269" s="226" t="s">
        <v>1620</v>
      </c>
    </row>
    <row r="270" s="2" customFormat="1">
      <c r="A270" s="39"/>
      <c r="B270" s="40"/>
      <c r="C270" s="41"/>
      <c r="D270" s="228" t="s">
        <v>348</v>
      </c>
      <c r="E270" s="41"/>
      <c r="F270" s="229" t="s">
        <v>519</v>
      </c>
      <c r="G270" s="41"/>
      <c r="H270" s="41"/>
      <c r="I270" s="230"/>
      <c r="J270" s="41"/>
      <c r="K270" s="41"/>
      <c r="L270" s="45"/>
      <c r="M270" s="231"/>
      <c r="N270" s="232"/>
      <c r="O270" s="85"/>
      <c r="P270" s="85"/>
      <c r="Q270" s="85"/>
      <c r="R270" s="85"/>
      <c r="S270" s="85"/>
      <c r="T270" s="86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T270" s="18" t="s">
        <v>348</v>
      </c>
      <c r="AU270" s="18" t="s">
        <v>241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227</v>
      </c>
      <c r="G271" s="245"/>
      <c r="H271" s="248">
        <v>86.918000000000006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79</v>
      </c>
      <c r="AY271" s="254" t="s">
        <v>338</v>
      </c>
    </row>
    <row r="272" s="2" customFormat="1" ht="37.8" customHeight="1">
      <c r="A272" s="39"/>
      <c r="B272" s="40"/>
      <c r="C272" s="215" t="s">
        <v>520</v>
      </c>
      <c r="D272" s="215" t="s">
        <v>342</v>
      </c>
      <c r="E272" s="216" t="s">
        <v>521</v>
      </c>
      <c r="F272" s="217" t="s">
        <v>522</v>
      </c>
      <c r="G272" s="218" t="s">
        <v>345</v>
      </c>
      <c r="H272" s="219">
        <v>86.918000000000006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241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1621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524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241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86.918000000000006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16.5" customHeight="1">
      <c r="A275" s="39"/>
      <c r="B275" s="40"/>
      <c r="C275" s="267" t="s">
        <v>525</v>
      </c>
      <c r="D275" s="267" t="s">
        <v>486</v>
      </c>
      <c r="E275" s="268" t="s">
        <v>526</v>
      </c>
      <c r="F275" s="269" t="s">
        <v>527</v>
      </c>
      <c r="G275" s="270" t="s">
        <v>528</v>
      </c>
      <c r="H275" s="271">
        <v>1.738</v>
      </c>
      <c r="I275" s="272"/>
      <c r="J275" s="273">
        <f>ROUND(I275*H275,2)</f>
        <v>0</v>
      </c>
      <c r="K275" s="269" t="s">
        <v>346</v>
      </c>
      <c r="L275" s="274"/>
      <c r="M275" s="275" t="s">
        <v>19</v>
      </c>
      <c r="N275" s="276" t="s">
        <v>43</v>
      </c>
      <c r="O275" s="85"/>
      <c r="P275" s="224">
        <f>O275*H275</f>
        <v>0</v>
      </c>
      <c r="Q275" s="224">
        <v>0.001</v>
      </c>
      <c r="R275" s="224">
        <f>Q275*H275</f>
        <v>0.001738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405</v>
      </c>
      <c r="AT275" s="226" t="s">
        <v>486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1622</v>
      </c>
    </row>
    <row r="276" s="14" customFormat="1">
      <c r="A276" s="14"/>
      <c r="B276" s="244"/>
      <c r="C276" s="245"/>
      <c r="D276" s="235" t="s">
        <v>350</v>
      </c>
      <c r="E276" s="246" t="s">
        <v>19</v>
      </c>
      <c r="F276" s="247" t="s">
        <v>227</v>
      </c>
      <c r="G276" s="245"/>
      <c r="H276" s="248">
        <v>86.918000000000006</v>
      </c>
      <c r="I276" s="249"/>
      <c r="J276" s="245"/>
      <c r="K276" s="245"/>
      <c r="L276" s="250"/>
      <c r="M276" s="251"/>
      <c r="N276" s="252"/>
      <c r="O276" s="252"/>
      <c r="P276" s="252"/>
      <c r="Q276" s="252"/>
      <c r="R276" s="252"/>
      <c r="S276" s="252"/>
      <c r="T276" s="253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4" t="s">
        <v>350</v>
      </c>
      <c r="AU276" s="254" t="s">
        <v>241</v>
      </c>
      <c r="AV276" s="14" t="s">
        <v>81</v>
      </c>
      <c r="AW276" s="14" t="s">
        <v>33</v>
      </c>
      <c r="AX276" s="14" t="s">
        <v>72</v>
      </c>
      <c r="AY276" s="254" t="s">
        <v>338</v>
      </c>
    </row>
    <row r="277" s="14" customFormat="1">
      <c r="A277" s="14"/>
      <c r="B277" s="244"/>
      <c r="C277" s="245"/>
      <c r="D277" s="235" t="s">
        <v>350</v>
      </c>
      <c r="E277" s="246" t="s">
        <v>19</v>
      </c>
      <c r="F277" s="247" t="s">
        <v>1623</v>
      </c>
      <c r="G277" s="245"/>
      <c r="H277" s="248">
        <v>1.738</v>
      </c>
      <c r="I277" s="249"/>
      <c r="J277" s="245"/>
      <c r="K277" s="245"/>
      <c r="L277" s="250"/>
      <c r="M277" s="251"/>
      <c r="N277" s="252"/>
      <c r="O277" s="252"/>
      <c r="P277" s="252"/>
      <c r="Q277" s="252"/>
      <c r="R277" s="252"/>
      <c r="S277" s="252"/>
      <c r="T277" s="253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4" t="s">
        <v>350</v>
      </c>
      <c r="AU277" s="254" t="s">
        <v>241</v>
      </c>
      <c r="AV277" s="14" t="s">
        <v>81</v>
      </c>
      <c r="AW277" s="14" t="s">
        <v>33</v>
      </c>
      <c r="AX277" s="14" t="s">
        <v>79</v>
      </c>
      <c r="AY277" s="254" t="s">
        <v>338</v>
      </c>
    </row>
    <row r="278" s="2" customFormat="1" ht="49.05" customHeight="1">
      <c r="A278" s="39"/>
      <c r="B278" s="40"/>
      <c r="C278" s="215" t="s">
        <v>531</v>
      </c>
      <c r="D278" s="215" t="s">
        <v>342</v>
      </c>
      <c r="E278" s="216" t="s">
        <v>532</v>
      </c>
      <c r="F278" s="217" t="s">
        <v>533</v>
      </c>
      <c r="G278" s="218" t="s">
        <v>345</v>
      </c>
      <c r="H278" s="219">
        <v>86.918000000000006</v>
      </c>
      <c r="I278" s="220"/>
      <c r="J278" s="221">
        <f>ROUND(I278*H278,2)</f>
        <v>0</v>
      </c>
      <c r="K278" s="217" t="s">
        <v>346</v>
      </c>
      <c r="L278" s="45"/>
      <c r="M278" s="222" t="s">
        <v>19</v>
      </c>
      <c r="N278" s="223" t="s">
        <v>43</v>
      </c>
      <c r="O278" s="85"/>
      <c r="P278" s="224">
        <f>O278*H278</f>
        <v>0</v>
      </c>
      <c r="Q278" s="224">
        <v>0</v>
      </c>
      <c r="R278" s="224">
        <f>Q278*H278</f>
        <v>0</v>
      </c>
      <c r="S278" s="224">
        <v>0</v>
      </c>
      <c r="T278" s="225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26" t="s">
        <v>231</v>
      </c>
      <c r="AT278" s="226" t="s">
        <v>342</v>
      </c>
      <c r="AU278" s="226" t="s">
        <v>241</v>
      </c>
      <c r="AY278" s="18" t="s">
        <v>338</v>
      </c>
      <c r="BE278" s="227">
        <f>IF(N278="základní",J278,0)</f>
        <v>0</v>
      </c>
      <c r="BF278" s="227">
        <f>IF(N278="snížená",J278,0)</f>
        <v>0</v>
      </c>
      <c r="BG278" s="227">
        <f>IF(N278="zákl. přenesená",J278,0)</f>
        <v>0</v>
      </c>
      <c r="BH278" s="227">
        <f>IF(N278="sníž. přenesená",J278,0)</f>
        <v>0</v>
      </c>
      <c r="BI278" s="227">
        <f>IF(N278="nulová",J278,0)</f>
        <v>0</v>
      </c>
      <c r="BJ278" s="18" t="s">
        <v>79</v>
      </c>
      <c r="BK278" s="227">
        <f>ROUND(I278*H278,2)</f>
        <v>0</v>
      </c>
      <c r="BL278" s="18" t="s">
        <v>231</v>
      </c>
      <c r="BM278" s="226" t="s">
        <v>1624</v>
      </c>
    </row>
    <row r="279" s="2" customFormat="1">
      <c r="A279" s="39"/>
      <c r="B279" s="40"/>
      <c r="C279" s="41"/>
      <c r="D279" s="228" t="s">
        <v>348</v>
      </c>
      <c r="E279" s="41"/>
      <c r="F279" s="229" t="s">
        <v>535</v>
      </c>
      <c r="G279" s="41"/>
      <c r="H279" s="41"/>
      <c r="I279" s="230"/>
      <c r="J279" s="41"/>
      <c r="K279" s="41"/>
      <c r="L279" s="45"/>
      <c r="M279" s="231"/>
      <c r="N279" s="232"/>
      <c r="O279" s="85"/>
      <c r="P279" s="85"/>
      <c r="Q279" s="85"/>
      <c r="R279" s="85"/>
      <c r="S279" s="85"/>
      <c r="T279" s="86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348</v>
      </c>
      <c r="AU279" s="18" t="s">
        <v>241</v>
      </c>
    </row>
    <row r="280" s="14" customFormat="1">
      <c r="A280" s="14"/>
      <c r="B280" s="244"/>
      <c r="C280" s="245"/>
      <c r="D280" s="235" t="s">
        <v>350</v>
      </c>
      <c r="E280" s="246" t="s">
        <v>19</v>
      </c>
      <c r="F280" s="247" t="s">
        <v>227</v>
      </c>
      <c r="G280" s="245"/>
      <c r="H280" s="248">
        <v>86.918000000000006</v>
      </c>
      <c r="I280" s="249"/>
      <c r="J280" s="245"/>
      <c r="K280" s="245"/>
      <c r="L280" s="250"/>
      <c r="M280" s="251"/>
      <c r="N280" s="252"/>
      <c r="O280" s="252"/>
      <c r="P280" s="252"/>
      <c r="Q280" s="252"/>
      <c r="R280" s="252"/>
      <c r="S280" s="252"/>
      <c r="T280" s="253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4" t="s">
        <v>350</v>
      </c>
      <c r="AU280" s="254" t="s">
        <v>241</v>
      </c>
      <c r="AV280" s="14" t="s">
        <v>81</v>
      </c>
      <c r="AW280" s="14" t="s">
        <v>33</v>
      </c>
      <c r="AX280" s="14" t="s">
        <v>79</v>
      </c>
      <c r="AY280" s="254" t="s">
        <v>338</v>
      </c>
    </row>
    <row r="281" s="2" customFormat="1" ht="24.15" customHeight="1">
      <c r="A281" s="39"/>
      <c r="B281" s="40"/>
      <c r="C281" s="215" t="s">
        <v>536</v>
      </c>
      <c r="D281" s="215" t="s">
        <v>342</v>
      </c>
      <c r="E281" s="216" t="s">
        <v>537</v>
      </c>
      <c r="F281" s="217" t="s">
        <v>538</v>
      </c>
      <c r="G281" s="218" t="s">
        <v>489</v>
      </c>
      <c r="H281" s="219">
        <v>0.0030000000000000001</v>
      </c>
      <c r="I281" s="220"/>
      <c r="J281" s="221">
        <f>ROUND(I281*H281,2)</f>
        <v>0</v>
      </c>
      <c r="K281" s="217" t="s">
        <v>346</v>
      </c>
      <c r="L281" s="45"/>
      <c r="M281" s="222" t="s">
        <v>19</v>
      </c>
      <c r="N281" s="223" t="s">
        <v>43</v>
      </c>
      <c r="O281" s="85"/>
      <c r="P281" s="224">
        <f>O281*H281</f>
        <v>0</v>
      </c>
      <c r="Q281" s="224">
        <v>0</v>
      </c>
      <c r="R281" s="224">
        <f>Q281*H281</f>
        <v>0</v>
      </c>
      <c r="S281" s="224">
        <v>0</v>
      </c>
      <c r="T281" s="225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26" t="s">
        <v>231</v>
      </c>
      <c r="AT281" s="226" t="s">
        <v>342</v>
      </c>
      <c r="AU281" s="226" t="s">
        <v>241</v>
      </c>
      <c r="AY281" s="18" t="s">
        <v>338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18" t="s">
        <v>79</v>
      </c>
      <c r="BK281" s="227">
        <f>ROUND(I281*H281,2)</f>
        <v>0</v>
      </c>
      <c r="BL281" s="18" t="s">
        <v>231</v>
      </c>
      <c r="BM281" s="226" t="s">
        <v>1625</v>
      </c>
    </row>
    <row r="282" s="2" customFormat="1">
      <c r="A282" s="39"/>
      <c r="B282" s="40"/>
      <c r="C282" s="41"/>
      <c r="D282" s="228" t="s">
        <v>348</v>
      </c>
      <c r="E282" s="41"/>
      <c r="F282" s="229" t="s">
        <v>540</v>
      </c>
      <c r="G282" s="41"/>
      <c r="H282" s="41"/>
      <c r="I282" s="230"/>
      <c r="J282" s="41"/>
      <c r="K282" s="41"/>
      <c r="L282" s="45"/>
      <c r="M282" s="231"/>
      <c r="N282" s="232"/>
      <c r="O282" s="85"/>
      <c r="P282" s="85"/>
      <c r="Q282" s="85"/>
      <c r="R282" s="85"/>
      <c r="S282" s="85"/>
      <c r="T282" s="86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T282" s="18" t="s">
        <v>348</v>
      </c>
      <c r="AU282" s="18" t="s">
        <v>241</v>
      </c>
    </row>
    <row r="283" s="2" customFormat="1" ht="16.5" customHeight="1">
      <c r="A283" s="39"/>
      <c r="B283" s="40"/>
      <c r="C283" s="267" t="s">
        <v>541</v>
      </c>
      <c r="D283" s="267" t="s">
        <v>486</v>
      </c>
      <c r="E283" s="268" t="s">
        <v>542</v>
      </c>
      <c r="F283" s="269" t="s">
        <v>543</v>
      </c>
      <c r="G283" s="270" t="s">
        <v>528</v>
      </c>
      <c r="H283" s="271">
        <v>2.6080000000000001</v>
      </c>
      <c r="I283" s="272"/>
      <c r="J283" s="273">
        <f>ROUND(I283*H283,2)</f>
        <v>0</v>
      </c>
      <c r="K283" s="269" t="s">
        <v>346</v>
      </c>
      <c r="L283" s="274"/>
      <c r="M283" s="275" t="s">
        <v>19</v>
      </c>
      <c r="N283" s="276" t="s">
        <v>43</v>
      </c>
      <c r="O283" s="85"/>
      <c r="P283" s="224">
        <f>O283*H283</f>
        <v>0</v>
      </c>
      <c r="Q283" s="224">
        <v>0.001</v>
      </c>
      <c r="R283" s="224">
        <f>Q283*H283</f>
        <v>0.0026080000000000001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405</v>
      </c>
      <c r="AT283" s="226" t="s">
        <v>486</v>
      </c>
      <c r="AU283" s="226" t="s">
        <v>241</v>
      </c>
      <c r="AY283" s="18" t="s">
        <v>338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79</v>
      </c>
      <c r="BK283" s="227">
        <f>ROUND(I283*H283,2)</f>
        <v>0</v>
      </c>
      <c r="BL283" s="18" t="s">
        <v>231</v>
      </c>
      <c r="BM283" s="226" t="s">
        <v>1626</v>
      </c>
    </row>
    <row r="284" s="14" customFormat="1">
      <c r="A284" s="14"/>
      <c r="B284" s="244"/>
      <c r="C284" s="245"/>
      <c r="D284" s="235" t="s">
        <v>350</v>
      </c>
      <c r="E284" s="246" t="s">
        <v>19</v>
      </c>
      <c r="F284" s="247" t="s">
        <v>227</v>
      </c>
      <c r="G284" s="245"/>
      <c r="H284" s="248">
        <v>86.918000000000006</v>
      </c>
      <c r="I284" s="249"/>
      <c r="J284" s="245"/>
      <c r="K284" s="245"/>
      <c r="L284" s="250"/>
      <c r="M284" s="251"/>
      <c r="N284" s="252"/>
      <c r="O284" s="252"/>
      <c r="P284" s="252"/>
      <c r="Q284" s="252"/>
      <c r="R284" s="252"/>
      <c r="S284" s="252"/>
      <c r="T284" s="253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4" t="s">
        <v>350</v>
      </c>
      <c r="AU284" s="254" t="s">
        <v>241</v>
      </c>
      <c r="AV284" s="14" t="s">
        <v>81</v>
      </c>
      <c r="AW284" s="14" t="s">
        <v>33</v>
      </c>
      <c r="AX284" s="14" t="s">
        <v>72</v>
      </c>
      <c r="AY284" s="254" t="s">
        <v>338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1627</v>
      </c>
      <c r="G285" s="245"/>
      <c r="H285" s="248">
        <v>2.6080000000000001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241</v>
      </c>
      <c r="AV285" s="14" t="s">
        <v>81</v>
      </c>
      <c r="AW285" s="14" t="s">
        <v>33</v>
      </c>
      <c r="AX285" s="14" t="s">
        <v>79</v>
      </c>
      <c r="AY285" s="254" t="s">
        <v>338</v>
      </c>
    </row>
    <row r="286" s="2" customFormat="1" ht="24.15" customHeight="1">
      <c r="A286" s="39"/>
      <c r="B286" s="40"/>
      <c r="C286" s="215" t="s">
        <v>546</v>
      </c>
      <c r="D286" s="215" t="s">
        <v>342</v>
      </c>
      <c r="E286" s="216" t="s">
        <v>547</v>
      </c>
      <c r="F286" s="217" t="s">
        <v>548</v>
      </c>
      <c r="G286" s="218" t="s">
        <v>345</v>
      </c>
      <c r="H286" s="219">
        <v>86.918000000000006</v>
      </c>
      <c r="I286" s="220"/>
      <c r="J286" s="221">
        <f>ROUND(I286*H286,2)</f>
        <v>0</v>
      </c>
      <c r="K286" s="217" t="s">
        <v>346</v>
      </c>
      <c r="L286" s="45"/>
      <c r="M286" s="222" t="s">
        <v>19</v>
      </c>
      <c r="N286" s="223" t="s">
        <v>43</v>
      </c>
      <c r="O286" s="85"/>
      <c r="P286" s="224">
        <f>O286*H286</f>
        <v>0</v>
      </c>
      <c r="Q286" s="224">
        <v>0</v>
      </c>
      <c r="R286" s="224">
        <f>Q286*H286</f>
        <v>0</v>
      </c>
      <c r="S286" s="224">
        <v>0</v>
      </c>
      <c r="T286" s="225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26" t="s">
        <v>231</v>
      </c>
      <c r="AT286" s="226" t="s">
        <v>342</v>
      </c>
      <c r="AU286" s="226" t="s">
        <v>241</v>
      </c>
      <c r="AY286" s="18" t="s">
        <v>338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18" t="s">
        <v>79</v>
      </c>
      <c r="BK286" s="227">
        <f>ROUND(I286*H286,2)</f>
        <v>0</v>
      </c>
      <c r="BL286" s="18" t="s">
        <v>231</v>
      </c>
      <c r="BM286" s="226" t="s">
        <v>1628</v>
      </c>
    </row>
    <row r="287" s="2" customFormat="1">
      <c r="A287" s="39"/>
      <c r="B287" s="40"/>
      <c r="C287" s="41"/>
      <c r="D287" s="228" t="s">
        <v>348</v>
      </c>
      <c r="E287" s="41"/>
      <c r="F287" s="229" t="s">
        <v>550</v>
      </c>
      <c r="G287" s="41"/>
      <c r="H287" s="41"/>
      <c r="I287" s="230"/>
      <c r="J287" s="41"/>
      <c r="K287" s="41"/>
      <c r="L287" s="45"/>
      <c r="M287" s="231"/>
      <c r="N287" s="232"/>
      <c r="O287" s="85"/>
      <c r="P287" s="85"/>
      <c r="Q287" s="85"/>
      <c r="R287" s="85"/>
      <c r="S287" s="85"/>
      <c r="T287" s="86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348</v>
      </c>
      <c r="AU287" s="18" t="s">
        <v>241</v>
      </c>
    </row>
    <row r="288" s="14" customFormat="1">
      <c r="A288" s="14"/>
      <c r="B288" s="244"/>
      <c r="C288" s="245"/>
      <c r="D288" s="235" t="s">
        <v>350</v>
      </c>
      <c r="E288" s="246" t="s">
        <v>19</v>
      </c>
      <c r="F288" s="247" t="s">
        <v>227</v>
      </c>
      <c r="G288" s="245"/>
      <c r="H288" s="248">
        <v>86.918000000000006</v>
      </c>
      <c r="I288" s="249"/>
      <c r="J288" s="245"/>
      <c r="K288" s="245"/>
      <c r="L288" s="250"/>
      <c r="M288" s="251"/>
      <c r="N288" s="252"/>
      <c r="O288" s="252"/>
      <c r="P288" s="252"/>
      <c r="Q288" s="252"/>
      <c r="R288" s="252"/>
      <c r="S288" s="252"/>
      <c r="T288" s="253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4" t="s">
        <v>350</v>
      </c>
      <c r="AU288" s="254" t="s">
        <v>241</v>
      </c>
      <c r="AV288" s="14" t="s">
        <v>81</v>
      </c>
      <c r="AW288" s="14" t="s">
        <v>33</v>
      </c>
      <c r="AX288" s="14" t="s">
        <v>79</v>
      </c>
      <c r="AY288" s="254" t="s">
        <v>338</v>
      </c>
    </row>
    <row r="289" s="2" customFormat="1" ht="21.75" customHeight="1">
      <c r="A289" s="39"/>
      <c r="B289" s="40"/>
      <c r="C289" s="215" t="s">
        <v>551</v>
      </c>
      <c r="D289" s="215" t="s">
        <v>342</v>
      </c>
      <c r="E289" s="216" t="s">
        <v>552</v>
      </c>
      <c r="F289" s="217" t="s">
        <v>553</v>
      </c>
      <c r="G289" s="218" t="s">
        <v>391</v>
      </c>
      <c r="H289" s="219">
        <v>1.738</v>
      </c>
      <c r="I289" s="220"/>
      <c r="J289" s="221">
        <f>ROUND(I289*H289,2)</f>
        <v>0</v>
      </c>
      <c r="K289" s="217" t="s">
        <v>346</v>
      </c>
      <c r="L289" s="45"/>
      <c r="M289" s="222" t="s">
        <v>19</v>
      </c>
      <c r="N289" s="223" t="s">
        <v>43</v>
      </c>
      <c r="O289" s="85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26" t="s">
        <v>231</v>
      </c>
      <c r="AT289" s="226" t="s">
        <v>342</v>
      </c>
      <c r="AU289" s="226" t="s">
        <v>241</v>
      </c>
      <c r="AY289" s="18" t="s">
        <v>338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18" t="s">
        <v>79</v>
      </c>
      <c r="BK289" s="227">
        <f>ROUND(I289*H289,2)</f>
        <v>0</v>
      </c>
      <c r="BL289" s="18" t="s">
        <v>231</v>
      </c>
      <c r="BM289" s="226" t="s">
        <v>1629</v>
      </c>
    </row>
    <row r="290" s="2" customFormat="1">
      <c r="A290" s="39"/>
      <c r="B290" s="40"/>
      <c r="C290" s="41"/>
      <c r="D290" s="228" t="s">
        <v>348</v>
      </c>
      <c r="E290" s="41"/>
      <c r="F290" s="229" t="s">
        <v>555</v>
      </c>
      <c r="G290" s="41"/>
      <c r="H290" s="41"/>
      <c r="I290" s="230"/>
      <c r="J290" s="41"/>
      <c r="K290" s="41"/>
      <c r="L290" s="45"/>
      <c r="M290" s="231"/>
      <c r="N290" s="232"/>
      <c r="O290" s="85"/>
      <c r="P290" s="85"/>
      <c r="Q290" s="85"/>
      <c r="R290" s="85"/>
      <c r="S290" s="85"/>
      <c r="T290" s="86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T290" s="18" t="s">
        <v>348</v>
      </c>
      <c r="AU290" s="18" t="s">
        <v>241</v>
      </c>
    </row>
    <row r="291" s="14" customFormat="1">
      <c r="A291" s="14"/>
      <c r="B291" s="244"/>
      <c r="C291" s="245"/>
      <c r="D291" s="235" t="s">
        <v>350</v>
      </c>
      <c r="E291" s="246" t="s">
        <v>19</v>
      </c>
      <c r="F291" s="247" t="s">
        <v>227</v>
      </c>
      <c r="G291" s="245"/>
      <c r="H291" s="248">
        <v>86.918000000000006</v>
      </c>
      <c r="I291" s="249"/>
      <c r="J291" s="245"/>
      <c r="K291" s="245"/>
      <c r="L291" s="250"/>
      <c r="M291" s="251"/>
      <c r="N291" s="252"/>
      <c r="O291" s="252"/>
      <c r="P291" s="252"/>
      <c r="Q291" s="252"/>
      <c r="R291" s="252"/>
      <c r="S291" s="252"/>
      <c r="T291" s="253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4" t="s">
        <v>350</v>
      </c>
      <c r="AU291" s="254" t="s">
        <v>241</v>
      </c>
      <c r="AV291" s="14" t="s">
        <v>81</v>
      </c>
      <c r="AW291" s="14" t="s">
        <v>33</v>
      </c>
      <c r="AX291" s="14" t="s">
        <v>72</v>
      </c>
      <c r="AY291" s="254" t="s">
        <v>338</v>
      </c>
    </row>
    <row r="292" s="14" customFormat="1">
      <c r="A292" s="14"/>
      <c r="B292" s="244"/>
      <c r="C292" s="245"/>
      <c r="D292" s="235" t="s">
        <v>350</v>
      </c>
      <c r="E292" s="246" t="s">
        <v>19</v>
      </c>
      <c r="F292" s="247" t="s">
        <v>1623</v>
      </c>
      <c r="G292" s="245"/>
      <c r="H292" s="248">
        <v>1.738</v>
      </c>
      <c r="I292" s="249"/>
      <c r="J292" s="245"/>
      <c r="K292" s="245"/>
      <c r="L292" s="250"/>
      <c r="M292" s="251"/>
      <c r="N292" s="252"/>
      <c r="O292" s="252"/>
      <c r="P292" s="252"/>
      <c r="Q292" s="252"/>
      <c r="R292" s="252"/>
      <c r="S292" s="252"/>
      <c r="T292" s="253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4" t="s">
        <v>350</v>
      </c>
      <c r="AU292" s="254" t="s">
        <v>241</v>
      </c>
      <c r="AV292" s="14" t="s">
        <v>81</v>
      </c>
      <c r="AW292" s="14" t="s">
        <v>33</v>
      </c>
      <c r="AX292" s="14" t="s">
        <v>79</v>
      </c>
      <c r="AY292" s="254" t="s">
        <v>338</v>
      </c>
    </row>
    <row r="293" s="2" customFormat="1" ht="21.75" customHeight="1">
      <c r="A293" s="39"/>
      <c r="B293" s="40"/>
      <c r="C293" s="215" t="s">
        <v>556</v>
      </c>
      <c r="D293" s="215" t="s">
        <v>342</v>
      </c>
      <c r="E293" s="216" t="s">
        <v>557</v>
      </c>
      <c r="F293" s="217" t="s">
        <v>558</v>
      </c>
      <c r="G293" s="218" t="s">
        <v>391</v>
      </c>
      <c r="H293" s="219">
        <v>1.738</v>
      </c>
      <c r="I293" s="220"/>
      <c r="J293" s="221">
        <f>ROUND(I293*H293,2)</f>
        <v>0</v>
      </c>
      <c r="K293" s="217" t="s">
        <v>346</v>
      </c>
      <c r="L293" s="45"/>
      <c r="M293" s="222" t="s">
        <v>19</v>
      </c>
      <c r="N293" s="223" t="s">
        <v>43</v>
      </c>
      <c r="O293" s="85"/>
      <c r="P293" s="224">
        <f>O293*H293</f>
        <v>0</v>
      </c>
      <c r="Q293" s="224">
        <v>0</v>
      </c>
      <c r="R293" s="224">
        <f>Q293*H293</f>
        <v>0</v>
      </c>
      <c r="S293" s="224">
        <v>0</v>
      </c>
      <c r="T293" s="225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26" t="s">
        <v>231</v>
      </c>
      <c r="AT293" s="226" t="s">
        <v>342</v>
      </c>
      <c r="AU293" s="226" t="s">
        <v>241</v>
      </c>
      <c r="AY293" s="18" t="s">
        <v>338</v>
      </c>
      <c r="BE293" s="227">
        <f>IF(N293="základní",J293,0)</f>
        <v>0</v>
      </c>
      <c r="BF293" s="227">
        <f>IF(N293="snížená",J293,0)</f>
        <v>0</v>
      </c>
      <c r="BG293" s="227">
        <f>IF(N293="zákl. přenesená",J293,0)</f>
        <v>0</v>
      </c>
      <c r="BH293" s="227">
        <f>IF(N293="sníž. přenesená",J293,0)</f>
        <v>0</v>
      </c>
      <c r="BI293" s="227">
        <f>IF(N293="nulová",J293,0)</f>
        <v>0</v>
      </c>
      <c r="BJ293" s="18" t="s">
        <v>79</v>
      </c>
      <c r="BK293" s="227">
        <f>ROUND(I293*H293,2)</f>
        <v>0</v>
      </c>
      <c r="BL293" s="18" t="s">
        <v>231</v>
      </c>
      <c r="BM293" s="226" t="s">
        <v>1630</v>
      </c>
    </row>
    <row r="294" s="2" customFormat="1">
      <c r="A294" s="39"/>
      <c r="B294" s="40"/>
      <c r="C294" s="41"/>
      <c r="D294" s="228" t="s">
        <v>348</v>
      </c>
      <c r="E294" s="41"/>
      <c r="F294" s="229" t="s">
        <v>560</v>
      </c>
      <c r="G294" s="41"/>
      <c r="H294" s="41"/>
      <c r="I294" s="230"/>
      <c r="J294" s="41"/>
      <c r="K294" s="41"/>
      <c r="L294" s="45"/>
      <c r="M294" s="231"/>
      <c r="N294" s="232"/>
      <c r="O294" s="85"/>
      <c r="P294" s="85"/>
      <c r="Q294" s="85"/>
      <c r="R294" s="85"/>
      <c r="S294" s="85"/>
      <c r="T294" s="86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T294" s="18" t="s">
        <v>348</v>
      </c>
      <c r="AU294" s="18" t="s">
        <v>241</v>
      </c>
    </row>
    <row r="295" s="14" customFormat="1">
      <c r="A295" s="14"/>
      <c r="B295" s="244"/>
      <c r="C295" s="245"/>
      <c r="D295" s="235" t="s">
        <v>350</v>
      </c>
      <c r="E295" s="246" t="s">
        <v>19</v>
      </c>
      <c r="F295" s="247" t="s">
        <v>227</v>
      </c>
      <c r="G295" s="245"/>
      <c r="H295" s="248">
        <v>86.918000000000006</v>
      </c>
      <c r="I295" s="249"/>
      <c r="J295" s="245"/>
      <c r="K295" s="245"/>
      <c r="L295" s="250"/>
      <c r="M295" s="251"/>
      <c r="N295" s="252"/>
      <c r="O295" s="252"/>
      <c r="P295" s="252"/>
      <c r="Q295" s="252"/>
      <c r="R295" s="252"/>
      <c r="S295" s="252"/>
      <c r="T295" s="253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4" t="s">
        <v>350</v>
      </c>
      <c r="AU295" s="254" t="s">
        <v>241</v>
      </c>
      <c r="AV295" s="14" t="s">
        <v>81</v>
      </c>
      <c r="AW295" s="14" t="s">
        <v>33</v>
      </c>
      <c r="AX295" s="14" t="s">
        <v>72</v>
      </c>
      <c r="AY295" s="254" t="s">
        <v>338</v>
      </c>
    </row>
    <row r="296" s="14" customFormat="1">
      <c r="A296" s="14"/>
      <c r="B296" s="244"/>
      <c r="C296" s="245"/>
      <c r="D296" s="235" t="s">
        <v>350</v>
      </c>
      <c r="E296" s="246" t="s">
        <v>19</v>
      </c>
      <c r="F296" s="247" t="s">
        <v>1623</v>
      </c>
      <c r="G296" s="245"/>
      <c r="H296" s="248">
        <v>1.738</v>
      </c>
      <c r="I296" s="249"/>
      <c r="J296" s="245"/>
      <c r="K296" s="245"/>
      <c r="L296" s="250"/>
      <c r="M296" s="251"/>
      <c r="N296" s="252"/>
      <c r="O296" s="252"/>
      <c r="P296" s="252"/>
      <c r="Q296" s="252"/>
      <c r="R296" s="252"/>
      <c r="S296" s="252"/>
      <c r="T296" s="253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4" t="s">
        <v>350</v>
      </c>
      <c r="AU296" s="254" t="s">
        <v>241</v>
      </c>
      <c r="AV296" s="14" t="s">
        <v>81</v>
      </c>
      <c r="AW296" s="14" t="s">
        <v>33</v>
      </c>
      <c r="AX296" s="14" t="s">
        <v>79</v>
      </c>
      <c r="AY296" s="254" t="s">
        <v>338</v>
      </c>
    </row>
    <row r="297" s="2" customFormat="1" ht="24.15" customHeight="1">
      <c r="A297" s="39"/>
      <c r="B297" s="40"/>
      <c r="C297" s="215" t="s">
        <v>561</v>
      </c>
      <c r="D297" s="215" t="s">
        <v>342</v>
      </c>
      <c r="E297" s="216" t="s">
        <v>562</v>
      </c>
      <c r="F297" s="217" t="s">
        <v>563</v>
      </c>
      <c r="G297" s="218" t="s">
        <v>391</v>
      </c>
      <c r="H297" s="219">
        <v>17.384</v>
      </c>
      <c r="I297" s="220"/>
      <c r="J297" s="221">
        <f>ROUND(I297*H297,2)</f>
        <v>0</v>
      </c>
      <c r="K297" s="217" t="s">
        <v>346</v>
      </c>
      <c r="L297" s="45"/>
      <c r="M297" s="222" t="s">
        <v>19</v>
      </c>
      <c r="N297" s="223" t="s">
        <v>43</v>
      </c>
      <c r="O297" s="85"/>
      <c r="P297" s="224">
        <f>O297*H297</f>
        <v>0</v>
      </c>
      <c r="Q297" s="224">
        <v>0</v>
      </c>
      <c r="R297" s="224">
        <f>Q297*H297</f>
        <v>0</v>
      </c>
      <c r="S297" s="224">
        <v>0</v>
      </c>
      <c r="T297" s="22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26" t="s">
        <v>231</v>
      </c>
      <c r="AT297" s="226" t="s">
        <v>342</v>
      </c>
      <c r="AU297" s="226" t="s">
        <v>241</v>
      </c>
      <c r="AY297" s="18" t="s">
        <v>338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8" t="s">
        <v>79</v>
      </c>
      <c r="BK297" s="227">
        <f>ROUND(I297*H297,2)</f>
        <v>0</v>
      </c>
      <c r="BL297" s="18" t="s">
        <v>231</v>
      </c>
      <c r="BM297" s="226" t="s">
        <v>1631</v>
      </c>
    </row>
    <row r="298" s="2" customFormat="1">
      <c r="A298" s="39"/>
      <c r="B298" s="40"/>
      <c r="C298" s="41"/>
      <c r="D298" s="228" t="s">
        <v>348</v>
      </c>
      <c r="E298" s="41"/>
      <c r="F298" s="229" t="s">
        <v>565</v>
      </c>
      <c r="G298" s="41"/>
      <c r="H298" s="41"/>
      <c r="I298" s="230"/>
      <c r="J298" s="41"/>
      <c r="K298" s="41"/>
      <c r="L298" s="45"/>
      <c r="M298" s="231"/>
      <c r="N298" s="23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348</v>
      </c>
      <c r="AU298" s="18" t="s">
        <v>241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227</v>
      </c>
      <c r="G299" s="245"/>
      <c r="H299" s="248">
        <v>86.918000000000006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1632</v>
      </c>
      <c r="G300" s="245"/>
      <c r="H300" s="248">
        <v>17.384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12" customFormat="1" ht="22.8" customHeight="1">
      <c r="A301" s="12"/>
      <c r="B301" s="199"/>
      <c r="C301" s="200"/>
      <c r="D301" s="201" t="s">
        <v>71</v>
      </c>
      <c r="E301" s="213" t="s">
        <v>81</v>
      </c>
      <c r="F301" s="213" t="s">
        <v>567</v>
      </c>
      <c r="G301" s="200"/>
      <c r="H301" s="200"/>
      <c r="I301" s="203"/>
      <c r="J301" s="214">
        <f>BK301</f>
        <v>0</v>
      </c>
      <c r="K301" s="200"/>
      <c r="L301" s="205"/>
      <c r="M301" s="206"/>
      <c r="N301" s="207"/>
      <c r="O301" s="207"/>
      <c r="P301" s="208">
        <f>P302</f>
        <v>0</v>
      </c>
      <c r="Q301" s="207"/>
      <c r="R301" s="208">
        <f>R302</f>
        <v>8.9876313999999997</v>
      </c>
      <c r="S301" s="207"/>
      <c r="T301" s="209">
        <f>T302</f>
        <v>0</v>
      </c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R301" s="210" t="s">
        <v>79</v>
      </c>
      <c r="AT301" s="211" t="s">
        <v>71</v>
      </c>
      <c r="AU301" s="211" t="s">
        <v>79</v>
      </c>
      <c r="AY301" s="210" t="s">
        <v>338</v>
      </c>
      <c r="BK301" s="212">
        <f>BK302</f>
        <v>0</v>
      </c>
    </row>
    <row r="302" s="12" customFormat="1" ht="20.88" customHeight="1">
      <c r="A302" s="12"/>
      <c r="B302" s="199"/>
      <c r="C302" s="200"/>
      <c r="D302" s="201" t="s">
        <v>71</v>
      </c>
      <c r="E302" s="213" t="s">
        <v>7</v>
      </c>
      <c r="F302" s="213" t="s">
        <v>568</v>
      </c>
      <c r="G302" s="200"/>
      <c r="H302" s="200"/>
      <c r="I302" s="203"/>
      <c r="J302" s="214">
        <f>BK302</f>
        <v>0</v>
      </c>
      <c r="K302" s="200"/>
      <c r="L302" s="205"/>
      <c r="M302" s="206"/>
      <c r="N302" s="207"/>
      <c r="O302" s="207"/>
      <c r="P302" s="208">
        <f>SUM(P303:P310)</f>
        <v>0</v>
      </c>
      <c r="Q302" s="207"/>
      <c r="R302" s="208">
        <f>SUM(R303:R310)</f>
        <v>8.9876313999999997</v>
      </c>
      <c r="S302" s="207"/>
      <c r="T302" s="209">
        <f>SUM(T303:T310)</f>
        <v>0</v>
      </c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R302" s="210" t="s">
        <v>79</v>
      </c>
      <c r="AT302" s="211" t="s">
        <v>71</v>
      </c>
      <c r="AU302" s="211" t="s">
        <v>81</v>
      </c>
      <c r="AY302" s="210" t="s">
        <v>338</v>
      </c>
      <c r="BK302" s="212">
        <f>SUM(BK303:BK310)</f>
        <v>0</v>
      </c>
    </row>
    <row r="303" s="2" customFormat="1" ht="62.7" customHeight="1">
      <c r="A303" s="39"/>
      <c r="B303" s="40"/>
      <c r="C303" s="215" t="s">
        <v>569</v>
      </c>
      <c r="D303" s="215" t="s">
        <v>342</v>
      </c>
      <c r="E303" s="216" t="s">
        <v>570</v>
      </c>
      <c r="F303" s="217" t="s">
        <v>571</v>
      </c>
      <c r="G303" s="218" t="s">
        <v>572</v>
      </c>
      <c r="H303" s="219">
        <v>43.945</v>
      </c>
      <c r="I303" s="220"/>
      <c r="J303" s="221">
        <f>ROUND(I303*H303,2)</f>
        <v>0</v>
      </c>
      <c r="K303" s="217" t="s">
        <v>346</v>
      </c>
      <c r="L303" s="45"/>
      <c r="M303" s="222" t="s">
        <v>19</v>
      </c>
      <c r="N303" s="223" t="s">
        <v>43</v>
      </c>
      <c r="O303" s="85"/>
      <c r="P303" s="224">
        <f>O303*H303</f>
        <v>0</v>
      </c>
      <c r="Q303" s="224">
        <v>0.2044</v>
      </c>
      <c r="R303" s="224">
        <f>Q303*H303</f>
        <v>8.9823579999999996</v>
      </c>
      <c r="S303" s="224">
        <v>0</v>
      </c>
      <c r="T303" s="225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26" t="s">
        <v>231</v>
      </c>
      <c r="AT303" s="226" t="s">
        <v>342</v>
      </c>
      <c r="AU303" s="226" t="s">
        <v>241</v>
      </c>
      <c r="AY303" s="18" t="s">
        <v>338</v>
      </c>
      <c r="BE303" s="227">
        <f>IF(N303="základní",J303,0)</f>
        <v>0</v>
      </c>
      <c r="BF303" s="227">
        <f>IF(N303="snížená",J303,0)</f>
        <v>0</v>
      </c>
      <c r="BG303" s="227">
        <f>IF(N303="zákl. přenesená",J303,0)</f>
        <v>0</v>
      </c>
      <c r="BH303" s="227">
        <f>IF(N303="sníž. přenesená",J303,0)</f>
        <v>0</v>
      </c>
      <c r="BI303" s="227">
        <f>IF(N303="nulová",J303,0)</f>
        <v>0</v>
      </c>
      <c r="BJ303" s="18" t="s">
        <v>79</v>
      </c>
      <c r="BK303" s="227">
        <f>ROUND(I303*H303,2)</f>
        <v>0</v>
      </c>
      <c r="BL303" s="18" t="s">
        <v>231</v>
      </c>
      <c r="BM303" s="226" t="s">
        <v>1633</v>
      </c>
    </row>
    <row r="304" s="2" customFormat="1">
      <c r="A304" s="39"/>
      <c r="B304" s="40"/>
      <c r="C304" s="41"/>
      <c r="D304" s="228" t="s">
        <v>348</v>
      </c>
      <c r="E304" s="41"/>
      <c r="F304" s="229" t="s">
        <v>574</v>
      </c>
      <c r="G304" s="41"/>
      <c r="H304" s="41"/>
      <c r="I304" s="230"/>
      <c r="J304" s="41"/>
      <c r="K304" s="41"/>
      <c r="L304" s="45"/>
      <c r="M304" s="231"/>
      <c r="N304" s="232"/>
      <c r="O304" s="85"/>
      <c r="P304" s="85"/>
      <c r="Q304" s="85"/>
      <c r="R304" s="85"/>
      <c r="S304" s="85"/>
      <c r="T304" s="86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T304" s="18" t="s">
        <v>348</v>
      </c>
      <c r="AU304" s="18" t="s">
        <v>241</v>
      </c>
    </row>
    <row r="305" s="14" customFormat="1">
      <c r="A305" s="14"/>
      <c r="B305" s="244"/>
      <c r="C305" s="245"/>
      <c r="D305" s="235" t="s">
        <v>350</v>
      </c>
      <c r="E305" s="246" t="s">
        <v>19</v>
      </c>
      <c r="F305" s="247" t="s">
        <v>294</v>
      </c>
      <c r="G305" s="245"/>
      <c r="H305" s="248">
        <v>87.890000000000001</v>
      </c>
      <c r="I305" s="249"/>
      <c r="J305" s="245"/>
      <c r="K305" s="245"/>
      <c r="L305" s="250"/>
      <c r="M305" s="251"/>
      <c r="N305" s="252"/>
      <c r="O305" s="252"/>
      <c r="P305" s="252"/>
      <c r="Q305" s="252"/>
      <c r="R305" s="252"/>
      <c r="S305" s="252"/>
      <c r="T305" s="253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54" t="s">
        <v>350</v>
      </c>
      <c r="AU305" s="254" t="s">
        <v>241</v>
      </c>
      <c r="AV305" s="14" t="s">
        <v>81</v>
      </c>
      <c r="AW305" s="14" t="s">
        <v>33</v>
      </c>
      <c r="AX305" s="14" t="s">
        <v>72</v>
      </c>
      <c r="AY305" s="254" t="s">
        <v>338</v>
      </c>
    </row>
    <row r="306" s="14" customFormat="1">
      <c r="A306" s="14"/>
      <c r="B306" s="244"/>
      <c r="C306" s="245"/>
      <c r="D306" s="235" t="s">
        <v>350</v>
      </c>
      <c r="E306" s="246" t="s">
        <v>19</v>
      </c>
      <c r="F306" s="247" t="s">
        <v>1634</v>
      </c>
      <c r="G306" s="245"/>
      <c r="H306" s="248">
        <v>43.945</v>
      </c>
      <c r="I306" s="249"/>
      <c r="J306" s="245"/>
      <c r="K306" s="245"/>
      <c r="L306" s="250"/>
      <c r="M306" s="251"/>
      <c r="N306" s="252"/>
      <c r="O306" s="252"/>
      <c r="P306" s="252"/>
      <c r="Q306" s="252"/>
      <c r="R306" s="252"/>
      <c r="S306" s="252"/>
      <c r="T306" s="253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4" t="s">
        <v>350</v>
      </c>
      <c r="AU306" s="254" t="s">
        <v>241</v>
      </c>
      <c r="AV306" s="14" t="s">
        <v>81</v>
      </c>
      <c r="AW306" s="14" t="s">
        <v>33</v>
      </c>
      <c r="AX306" s="14" t="s">
        <v>79</v>
      </c>
      <c r="AY306" s="254" t="s">
        <v>338</v>
      </c>
    </row>
    <row r="307" s="2" customFormat="1" ht="16.5" customHeight="1">
      <c r="A307" s="39"/>
      <c r="B307" s="40"/>
      <c r="C307" s="215" t="s">
        <v>576</v>
      </c>
      <c r="D307" s="215" t="s">
        <v>342</v>
      </c>
      <c r="E307" s="216" t="s">
        <v>577</v>
      </c>
      <c r="F307" s="217" t="s">
        <v>578</v>
      </c>
      <c r="G307" s="218" t="s">
        <v>572</v>
      </c>
      <c r="H307" s="219">
        <v>52.734000000000002</v>
      </c>
      <c r="I307" s="220"/>
      <c r="J307" s="221">
        <f>ROUND(I307*H307,2)</f>
        <v>0</v>
      </c>
      <c r="K307" s="217" t="s">
        <v>346</v>
      </c>
      <c r="L307" s="45"/>
      <c r="M307" s="222" t="s">
        <v>19</v>
      </c>
      <c r="N307" s="223" t="s">
        <v>43</v>
      </c>
      <c r="O307" s="85"/>
      <c r="P307" s="224">
        <f>O307*H307</f>
        <v>0</v>
      </c>
      <c r="Q307" s="224">
        <v>0.00010000000000000001</v>
      </c>
      <c r="R307" s="224">
        <f>Q307*H307</f>
        <v>0.0052734000000000001</v>
      </c>
      <c r="S307" s="224">
        <v>0</v>
      </c>
      <c r="T307" s="225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26" t="s">
        <v>231</v>
      </c>
      <c r="AT307" s="226" t="s">
        <v>342</v>
      </c>
      <c r="AU307" s="226" t="s">
        <v>241</v>
      </c>
      <c r="AY307" s="18" t="s">
        <v>338</v>
      </c>
      <c r="BE307" s="227">
        <f>IF(N307="základní",J307,0)</f>
        <v>0</v>
      </c>
      <c r="BF307" s="227">
        <f>IF(N307="snížená",J307,0)</f>
        <v>0</v>
      </c>
      <c r="BG307" s="227">
        <f>IF(N307="zákl. přenesená",J307,0)</f>
        <v>0</v>
      </c>
      <c r="BH307" s="227">
        <f>IF(N307="sníž. přenesená",J307,0)</f>
        <v>0</v>
      </c>
      <c r="BI307" s="227">
        <f>IF(N307="nulová",J307,0)</f>
        <v>0</v>
      </c>
      <c r="BJ307" s="18" t="s">
        <v>79</v>
      </c>
      <c r="BK307" s="227">
        <f>ROUND(I307*H307,2)</f>
        <v>0</v>
      </c>
      <c r="BL307" s="18" t="s">
        <v>231</v>
      </c>
      <c r="BM307" s="226" t="s">
        <v>1635</v>
      </c>
    </row>
    <row r="308" s="2" customFormat="1">
      <c r="A308" s="39"/>
      <c r="B308" s="40"/>
      <c r="C308" s="41"/>
      <c r="D308" s="228" t="s">
        <v>348</v>
      </c>
      <c r="E308" s="41"/>
      <c r="F308" s="229" t="s">
        <v>580</v>
      </c>
      <c r="G308" s="41"/>
      <c r="H308" s="41"/>
      <c r="I308" s="230"/>
      <c r="J308" s="41"/>
      <c r="K308" s="41"/>
      <c r="L308" s="45"/>
      <c r="M308" s="231"/>
      <c r="N308" s="232"/>
      <c r="O308" s="85"/>
      <c r="P308" s="85"/>
      <c r="Q308" s="85"/>
      <c r="R308" s="85"/>
      <c r="S308" s="85"/>
      <c r="T308" s="86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8" t="s">
        <v>348</v>
      </c>
      <c r="AU308" s="18" t="s">
        <v>241</v>
      </c>
    </row>
    <row r="309" s="14" customFormat="1">
      <c r="A309" s="14"/>
      <c r="B309" s="244"/>
      <c r="C309" s="245"/>
      <c r="D309" s="235" t="s">
        <v>350</v>
      </c>
      <c r="E309" s="246" t="s">
        <v>19</v>
      </c>
      <c r="F309" s="247" t="s">
        <v>294</v>
      </c>
      <c r="G309" s="245"/>
      <c r="H309" s="248">
        <v>87.890000000000001</v>
      </c>
      <c r="I309" s="249"/>
      <c r="J309" s="245"/>
      <c r="K309" s="245"/>
      <c r="L309" s="250"/>
      <c r="M309" s="251"/>
      <c r="N309" s="252"/>
      <c r="O309" s="252"/>
      <c r="P309" s="252"/>
      <c r="Q309" s="252"/>
      <c r="R309" s="252"/>
      <c r="S309" s="252"/>
      <c r="T309" s="253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4" t="s">
        <v>350</v>
      </c>
      <c r="AU309" s="254" t="s">
        <v>241</v>
      </c>
      <c r="AV309" s="14" t="s">
        <v>81</v>
      </c>
      <c r="AW309" s="14" t="s">
        <v>33</v>
      </c>
      <c r="AX309" s="14" t="s">
        <v>72</v>
      </c>
      <c r="AY309" s="254" t="s">
        <v>338</v>
      </c>
    </row>
    <row r="310" s="14" customFormat="1">
      <c r="A310" s="14"/>
      <c r="B310" s="244"/>
      <c r="C310" s="245"/>
      <c r="D310" s="235" t="s">
        <v>350</v>
      </c>
      <c r="E310" s="246" t="s">
        <v>19</v>
      </c>
      <c r="F310" s="247" t="s">
        <v>1636</v>
      </c>
      <c r="G310" s="245"/>
      <c r="H310" s="248">
        <v>52.734000000000002</v>
      </c>
      <c r="I310" s="249"/>
      <c r="J310" s="245"/>
      <c r="K310" s="245"/>
      <c r="L310" s="250"/>
      <c r="M310" s="251"/>
      <c r="N310" s="252"/>
      <c r="O310" s="252"/>
      <c r="P310" s="252"/>
      <c r="Q310" s="252"/>
      <c r="R310" s="252"/>
      <c r="S310" s="252"/>
      <c r="T310" s="253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4" t="s">
        <v>350</v>
      </c>
      <c r="AU310" s="254" t="s">
        <v>241</v>
      </c>
      <c r="AV310" s="14" t="s">
        <v>81</v>
      </c>
      <c r="AW310" s="14" t="s">
        <v>33</v>
      </c>
      <c r="AX310" s="14" t="s">
        <v>79</v>
      </c>
      <c r="AY310" s="254" t="s">
        <v>338</v>
      </c>
    </row>
    <row r="311" s="12" customFormat="1" ht="22.8" customHeight="1">
      <c r="A311" s="12"/>
      <c r="B311" s="199"/>
      <c r="C311" s="200"/>
      <c r="D311" s="201" t="s">
        <v>71</v>
      </c>
      <c r="E311" s="213" t="s">
        <v>231</v>
      </c>
      <c r="F311" s="213" t="s">
        <v>582</v>
      </c>
      <c r="G311" s="200"/>
      <c r="H311" s="200"/>
      <c r="I311" s="203"/>
      <c r="J311" s="214">
        <f>BK311</f>
        <v>0</v>
      </c>
      <c r="K311" s="200"/>
      <c r="L311" s="205"/>
      <c r="M311" s="206"/>
      <c r="N311" s="207"/>
      <c r="O311" s="207"/>
      <c r="P311" s="208">
        <f>SUM(P312:P321)</f>
        <v>0</v>
      </c>
      <c r="Q311" s="207"/>
      <c r="R311" s="208">
        <f>SUM(R312:R321)</f>
        <v>1.98672</v>
      </c>
      <c r="S311" s="207"/>
      <c r="T311" s="209">
        <f>SUM(T312:T321)</f>
        <v>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R311" s="210" t="s">
        <v>79</v>
      </c>
      <c r="AT311" s="211" t="s">
        <v>71</v>
      </c>
      <c r="AU311" s="211" t="s">
        <v>79</v>
      </c>
      <c r="AY311" s="210" t="s">
        <v>338</v>
      </c>
      <c r="BK311" s="212">
        <f>SUM(BK312:BK321)</f>
        <v>0</v>
      </c>
    </row>
    <row r="312" s="2" customFormat="1" ht="33" customHeight="1">
      <c r="A312" s="39"/>
      <c r="B312" s="40"/>
      <c r="C312" s="215" t="s">
        <v>583</v>
      </c>
      <c r="D312" s="215" t="s">
        <v>342</v>
      </c>
      <c r="E312" s="216" t="s">
        <v>584</v>
      </c>
      <c r="F312" s="217" t="s">
        <v>585</v>
      </c>
      <c r="G312" s="218" t="s">
        <v>586</v>
      </c>
      <c r="H312" s="219">
        <v>16</v>
      </c>
      <c r="I312" s="220"/>
      <c r="J312" s="221">
        <f>ROUND(I312*H312,2)</f>
        <v>0</v>
      </c>
      <c r="K312" s="217" t="s">
        <v>346</v>
      </c>
      <c r="L312" s="45"/>
      <c r="M312" s="222" t="s">
        <v>19</v>
      </c>
      <c r="N312" s="223" t="s">
        <v>43</v>
      </c>
      <c r="O312" s="85"/>
      <c r="P312" s="224">
        <f>O312*H312</f>
        <v>0</v>
      </c>
      <c r="Q312" s="224">
        <v>0.087419999999999998</v>
      </c>
      <c r="R312" s="224">
        <f>Q312*H312</f>
        <v>1.39872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231</v>
      </c>
      <c r="AT312" s="226" t="s">
        <v>342</v>
      </c>
      <c r="AU312" s="226" t="s">
        <v>81</v>
      </c>
      <c r="AY312" s="18" t="s">
        <v>338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79</v>
      </c>
      <c r="BK312" s="227">
        <f>ROUND(I312*H312,2)</f>
        <v>0</v>
      </c>
      <c r="BL312" s="18" t="s">
        <v>231</v>
      </c>
      <c r="BM312" s="226" t="s">
        <v>1637</v>
      </c>
    </row>
    <row r="313" s="2" customFormat="1">
      <c r="A313" s="39"/>
      <c r="B313" s="40"/>
      <c r="C313" s="41"/>
      <c r="D313" s="228" t="s">
        <v>348</v>
      </c>
      <c r="E313" s="41"/>
      <c r="F313" s="229" t="s">
        <v>588</v>
      </c>
      <c r="G313" s="41"/>
      <c r="H313" s="41"/>
      <c r="I313" s="230"/>
      <c r="J313" s="41"/>
      <c r="K313" s="41"/>
      <c r="L313" s="45"/>
      <c r="M313" s="231"/>
      <c r="N313" s="23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348</v>
      </c>
      <c r="AU313" s="18" t="s">
        <v>81</v>
      </c>
    </row>
    <row r="314" s="2" customFormat="1" ht="24.15" customHeight="1">
      <c r="A314" s="39"/>
      <c r="B314" s="40"/>
      <c r="C314" s="267" t="s">
        <v>589</v>
      </c>
      <c r="D314" s="267" t="s">
        <v>486</v>
      </c>
      <c r="E314" s="268" t="s">
        <v>590</v>
      </c>
      <c r="F314" s="269" t="s">
        <v>591</v>
      </c>
      <c r="G314" s="270" t="s">
        <v>586</v>
      </c>
      <c r="H314" s="271">
        <v>4</v>
      </c>
      <c r="I314" s="272"/>
      <c r="J314" s="273">
        <f>ROUND(I314*H314,2)</f>
        <v>0</v>
      </c>
      <c r="K314" s="269" t="s">
        <v>346</v>
      </c>
      <c r="L314" s="274"/>
      <c r="M314" s="275" t="s">
        <v>19</v>
      </c>
      <c r="N314" s="276" t="s">
        <v>43</v>
      </c>
      <c r="O314" s="85"/>
      <c r="P314" s="224">
        <f>O314*H314</f>
        <v>0</v>
      </c>
      <c r="Q314" s="224">
        <v>0.021000000000000001</v>
      </c>
      <c r="R314" s="224">
        <f>Q314*H314</f>
        <v>0.084000000000000005</v>
      </c>
      <c r="S314" s="224">
        <v>0</v>
      </c>
      <c r="T314" s="225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26" t="s">
        <v>405</v>
      </c>
      <c r="AT314" s="226" t="s">
        <v>486</v>
      </c>
      <c r="AU314" s="226" t="s">
        <v>81</v>
      </c>
      <c r="AY314" s="18" t="s">
        <v>338</v>
      </c>
      <c r="BE314" s="227">
        <f>IF(N314="základní",J314,0)</f>
        <v>0</v>
      </c>
      <c r="BF314" s="227">
        <f>IF(N314="snížená",J314,0)</f>
        <v>0</v>
      </c>
      <c r="BG314" s="227">
        <f>IF(N314="zákl. přenesená",J314,0)</f>
        <v>0</v>
      </c>
      <c r="BH314" s="227">
        <f>IF(N314="sníž. přenesená",J314,0)</f>
        <v>0</v>
      </c>
      <c r="BI314" s="227">
        <f>IF(N314="nulová",J314,0)</f>
        <v>0</v>
      </c>
      <c r="BJ314" s="18" t="s">
        <v>79</v>
      </c>
      <c r="BK314" s="227">
        <f>ROUND(I314*H314,2)</f>
        <v>0</v>
      </c>
      <c r="BL314" s="18" t="s">
        <v>231</v>
      </c>
      <c r="BM314" s="226" t="s">
        <v>1638</v>
      </c>
    </row>
    <row r="315" s="14" customFormat="1">
      <c r="A315" s="14"/>
      <c r="B315" s="244"/>
      <c r="C315" s="245"/>
      <c r="D315" s="235" t="s">
        <v>350</v>
      </c>
      <c r="E315" s="246" t="s">
        <v>19</v>
      </c>
      <c r="F315" s="247" t="s">
        <v>246</v>
      </c>
      <c r="G315" s="245"/>
      <c r="H315" s="248">
        <v>4</v>
      </c>
      <c r="I315" s="249"/>
      <c r="J315" s="245"/>
      <c r="K315" s="245"/>
      <c r="L315" s="250"/>
      <c r="M315" s="251"/>
      <c r="N315" s="252"/>
      <c r="O315" s="252"/>
      <c r="P315" s="252"/>
      <c r="Q315" s="252"/>
      <c r="R315" s="252"/>
      <c r="S315" s="252"/>
      <c r="T315" s="253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4" t="s">
        <v>350</v>
      </c>
      <c r="AU315" s="254" t="s">
        <v>81</v>
      </c>
      <c r="AV315" s="14" t="s">
        <v>81</v>
      </c>
      <c r="AW315" s="14" t="s">
        <v>33</v>
      </c>
      <c r="AX315" s="14" t="s">
        <v>79</v>
      </c>
      <c r="AY315" s="254" t="s">
        <v>338</v>
      </c>
    </row>
    <row r="316" s="2" customFormat="1" ht="24.15" customHeight="1">
      <c r="A316" s="39"/>
      <c r="B316" s="40"/>
      <c r="C316" s="267" t="s">
        <v>301</v>
      </c>
      <c r="D316" s="267" t="s">
        <v>486</v>
      </c>
      <c r="E316" s="268" t="s">
        <v>593</v>
      </c>
      <c r="F316" s="269" t="s">
        <v>594</v>
      </c>
      <c r="G316" s="270" t="s">
        <v>586</v>
      </c>
      <c r="H316" s="271">
        <v>4</v>
      </c>
      <c r="I316" s="272"/>
      <c r="J316" s="273">
        <f>ROUND(I316*H316,2)</f>
        <v>0</v>
      </c>
      <c r="K316" s="269" t="s">
        <v>346</v>
      </c>
      <c r="L316" s="274"/>
      <c r="M316" s="275" t="s">
        <v>19</v>
      </c>
      <c r="N316" s="276" t="s">
        <v>43</v>
      </c>
      <c r="O316" s="85"/>
      <c r="P316" s="224">
        <f>O316*H316</f>
        <v>0</v>
      </c>
      <c r="Q316" s="224">
        <v>0.032000000000000001</v>
      </c>
      <c r="R316" s="224">
        <f>Q316*H316</f>
        <v>0.128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405</v>
      </c>
      <c r="AT316" s="226" t="s">
        <v>486</v>
      </c>
      <c r="AU316" s="226" t="s">
        <v>81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1639</v>
      </c>
    </row>
    <row r="317" s="14" customFormat="1">
      <c r="A317" s="14"/>
      <c r="B317" s="244"/>
      <c r="C317" s="245"/>
      <c r="D317" s="235" t="s">
        <v>350</v>
      </c>
      <c r="E317" s="246" t="s">
        <v>19</v>
      </c>
      <c r="F317" s="247" t="s">
        <v>246</v>
      </c>
      <c r="G317" s="245"/>
      <c r="H317" s="248">
        <v>4</v>
      </c>
      <c r="I317" s="249"/>
      <c r="J317" s="245"/>
      <c r="K317" s="245"/>
      <c r="L317" s="250"/>
      <c r="M317" s="251"/>
      <c r="N317" s="252"/>
      <c r="O317" s="252"/>
      <c r="P317" s="252"/>
      <c r="Q317" s="252"/>
      <c r="R317" s="252"/>
      <c r="S317" s="252"/>
      <c r="T317" s="253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54" t="s">
        <v>350</v>
      </c>
      <c r="AU317" s="254" t="s">
        <v>81</v>
      </c>
      <c r="AV317" s="14" t="s">
        <v>81</v>
      </c>
      <c r="AW317" s="14" t="s">
        <v>33</v>
      </c>
      <c r="AX317" s="14" t="s">
        <v>79</v>
      </c>
      <c r="AY317" s="254" t="s">
        <v>338</v>
      </c>
    </row>
    <row r="318" s="2" customFormat="1" ht="24.15" customHeight="1">
      <c r="A318" s="39"/>
      <c r="B318" s="40"/>
      <c r="C318" s="267" t="s">
        <v>596</v>
      </c>
      <c r="D318" s="267" t="s">
        <v>486</v>
      </c>
      <c r="E318" s="268" t="s">
        <v>597</v>
      </c>
      <c r="F318" s="269" t="s">
        <v>598</v>
      </c>
      <c r="G318" s="270" t="s">
        <v>586</v>
      </c>
      <c r="H318" s="271">
        <v>4</v>
      </c>
      <c r="I318" s="272"/>
      <c r="J318" s="273">
        <f>ROUND(I318*H318,2)</f>
        <v>0</v>
      </c>
      <c r="K318" s="269" t="s">
        <v>346</v>
      </c>
      <c r="L318" s="274"/>
      <c r="M318" s="275" t="s">
        <v>19</v>
      </c>
      <c r="N318" s="276" t="s">
        <v>43</v>
      </c>
      <c r="O318" s="85"/>
      <c r="P318" s="224">
        <f>O318*H318</f>
        <v>0</v>
      </c>
      <c r="Q318" s="224">
        <v>0.041000000000000002</v>
      </c>
      <c r="R318" s="224">
        <f>Q318*H318</f>
        <v>0.16400000000000001</v>
      </c>
      <c r="S318" s="224">
        <v>0</v>
      </c>
      <c r="T318" s="225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26" t="s">
        <v>405</v>
      </c>
      <c r="AT318" s="226" t="s">
        <v>486</v>
      </c>
      <c r="AU318" s="226" t="s">
        <v>81</v>
      </c>
      <c r="AY318" s="18" t="s">
        <v>338</v>
      </c>
      <c r="BE318" s="227">
        <f>IF(N318="základní",J318,0)</f>
        <v>0</v>
      </c>
      <c r="BF318" s="227">
        <f>IF(N318="snížená",J318,0)</f>
        <v>0</v>
      </c>
      <c r="BG318" s="227">
        <f>IF(N318="zákl. přenesená",J318,0)</f>
        <v>0</v>
      </c>
      <c r="BH318" s="227">
        <f>IF(N318="sníž. přenesená",J318,0)</f>
        <v>0</v>
      </c>
      <c r="BI318" s="227">
        <f>IF(N318="nulová",J318,0)</f>
        <v>0</v>
      </c>
      <c r="BJ318" s="18" t="s">
        <v>79</v>
      </c>
      <c r="BK318" s="227">
        <f>ROUND(I318*H318,2)</f>
        <v>0</v>
      </c>
      <c r="BL318" s="18" t="s">
        <v>231</v>
      </c>
      <c r="BM318" s="226" t="s">
        <v>1640</v>
      </c>
    </row>
    <row r="319" s="14" customFormat="1">
      <c r="A319" s="14"/>
      <c r="B319" s="244"/>
      <c r="C319" s="245"/>
      <c r="D319" s="235" t="s">
        <v>350</v>
      </c>
      <c r="E319" s="246" t="s">
        <v>19</v>
      </c>
      <c r="F319" s="247" t="s">
        <v>246</v>
      </c>
      <c r="G319" s="245"/>
      <c r="H319" s="248">
        <v>4</v>
      </c>
      <c r="I319" s="249"/>
      <c r="J319" s="245"/>
      <c r="K319" s="245"/>
      <c r="L319" s="250"/>
      <c r="M319" s="251"/>
      <c r="N319" s="252"/>
      <c r="O319" s="252"/>
      <c r="P319" s="252"/>
      <c r="Q319" s="252"/>
      <c r="R319" s="252"/>
      <c r="S319" s="252"/>
      <c r="T319" s="253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4" t="s">
        <v>350</v>
      </c>
      <c r="AU319" s="254" t="s">
        <v>81</v>
      </c>
      <c r="AV319" s="14" t="s">
        <v>81</v>
      </c>
      <c r="AW319" s="14" t="s">
        <v>33</v>
      </c>
      <c r="AX319" s="14" t="s">
        <v>79</v>
      </c>
      <c r="AY319" s="254" t="s">
        <v>338</v>
      </c>
    </row>
    <row r="320" s="2" customFormat="1" ht="24.15" customHeight="1">
      <c r="A320" s="39"/>
      <c r="B320" s="40"/>
      <c r="C320" s="267" t="s">
        <v>600</v>
      </c>
      <c r="D320" s="267" t="s">
        <v>486</v>
      </c>
      <c r="E320" s="268" t="s">
        <v>601</v>
      </c>
      <c r="F320" s="269" t="s">
        <v>602</v>
      </c>
      <c r="G320" s="270" t="s">
        <v>586</v>
      </c>
      <c r="H320" s="271">
        <v>4</v>
      </c>
      <c r="I320" s="272"/>
      <c r="J320" s="273">
        <f>ROUND(I320*H320,2)</f>
        <v>0</v>
      </c>
      <c r="K320" s="269" t="s">
        <v>346</v>
      </c>
      <c r="L320" s="274"/>
      <c r="M320" s="275" t="s">
        <v>19</v>
      </c>
      <c r="N320" s="276" t="s">
        <v>43</v>
      </c>
      <c r="O320" s="85"/>
      <c r="P320" s="224">
        <f>O320*H320</f>
        <v>0</v>
      </c>
      <c r="Q320" s="224">
        <v>0.052999999999999998</v>
      </c>
      <c r="R320" s="224">
        <f>Q320*H320</f>
        <v>0.21199999999999999</v>
      </c>
      <c r="S320" s="224">
        <v>0</v>
      </c>
      <c r="T320" s="225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26" t="s">
        <v>405</v>
      </c>
      <c r="AT320" s="226" t="s">
        <v>486</v>
      </c>
      <c r="AU320" s="226" t="s">
        <v>81</v>
      </c>
      <c r="AY320" s="18" t="s">
        <v>338</v>
      </c>
      <c r="BE320" s="227">
        <f>IF(N320="základní",J320,0)</f>
        <v>0</v>
      </c>
      <c r="BF320" s="227">
        <f>IF(N320="snížená",J320,0)</f>
        <v>0</v>
      </c>
      <c r="BG320" s="227">
        <f>IF(N320="zákl. přenesená",J320,0)</f>
        <v>0</v>
      </c>
      <c r="BH320" s="227">
        <f>IF(N320="sníž. přenesená",J320,0)</f>
        <v>0</v>
      </c>
      <c r="BI320" s="227">
        <f>IF(N320="nulová",J320,0)</f>
        <v>0</v>
      </c>
      <c r="BJ320" s="18" t="s">
        <v>79</v>
      </c>
      <c r="BK320" s="227">
        <f>ROUND(I320*H320,2)</f>
        <v>0</v>
      </c>
      <c r="BL320" s="18" t="s">
        <v>231</v>
      </c>
      <c r="BM320" s="226" t="s">
        <v>1641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246</v>
      </c>
      <c r="G321" s="245"/>
      <c r="H321" s="248">
        <v>4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81</v>
      </c>
      <c r="AV321" s="14" t="s">
        <v>81</v>
      </c>
      <c r="AW321" s="14" t="s">
        <v>33</v>
      </c>
      <c r="AX321" s="14" t="s">
        <v>79</v>
      </c>
      <c r="AY321" s="254" t="s">
        <v>338</v>
      </c>
    </row>
    <row r="322" s="12" customFormat="1" ht="22.8" customHeight="1">
      <c r="A322" s="12"/>
      <c r="B322" s="199"/>
      <c r="C322" s="200"/>
      <c r="D322" s="201" t="s">
        <v>71</v>
      </c>
      <c r="E322" s="213" t="s">
        <v>239</v>
      </c>
      <c r="F322" s="213" t="s">
        <v>604</v>
      </c>
      <c r="G322" s="200"/>
      <c r="H322" s="200"/>
      <c r="I322" s="203"/>
      <c r="J322" s="214">
        <f>BK322</f>
        <v>0</v>
      </c>
      <c r="K322" s="200"/>
      <c r="L322" s="205"/>
      <c r="M322" s="206"/>
      <c r="N322" s="207"/>
      <c r="O322" s="207"/>
      <c r="P322" s="208">
        <f>SUM(P323:P345)</f>
        <v>0</v>
      </c>
      <c r="Q322" s="207"/>
      <c r="R322" s="208">
        <f>SUM(R323:R345)</f>
        <v>0</v>
      </c>
      <c r="S322" s="207"/>
      <c r="T322" s="209">
        <f>SUM(T323:T345)</f>
        <v>0</v>
      </c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R322" s="210" t="s">
        <v>79</v>
      </c>
      <c r="AT322" s="211" t="s">
        <v>71</v>
      </c>
      <c r="AU322" s="211" t="s">
        <v>79</v>
      </c>
      <c r="AY322" s="210" t="s">
        <v>338</v>
      </c>
      <c r="BK322" s="212">
        <f>SUM(BK323:BK345)</f>
        <v>0</v>
      </c>
    </row>
    <row r="323" s="2" customFormat="1" ht="33" customHeight="1">
      <c r="A323" s="39"/>
      <c r="B323" s="40"/>
      <c r="C323" s="215" t="s">
        <v>605</v>
      </c>
      <c r="D323" s="215" t="s">
        <v>342</v>
      </c>
      <c r="E323" s="216" t="s">
        <v>606</v>
      </c>
      <c r="F323" s="217" t="s">
        <v>607</v>
      </c>
      <c r="G323" s="218" t="s">
        <v>345</v>
      </c>
      <c r="H323" s="219">
        <v>131.93000000000001</v>
      </c>
      <c r="I323" s="220"/>
      <c r="J323" s="221">
        <f>ROUND(I323*H323,2)</f>
        <v>0</v>
      </c>
      <c r="K323" s="217" t="s">
        <v>346</v>
      </c>
      <c r="L323" s="45"/>
      <c r="M323" s="222" t="s">
        <v>19</v>
      </c>
      <c r="N323" s="223" t="s">
        <v>43</v>
      </c>
      <c r="O323" s="85"/>
      <c r="P323" s="224">
        <f>O323*H323</f>
        <v>0</v>
      </c>
      <c r="Q323" s="224">
        <v>0</v>
      </c>
      <c r="R323" s="224">
        <f>Q323*H323</f>
        <v>0</v>
      </c>
      <c r="S323" s="224">
        <v>0</v>
      </c>
      <c r="T323" s="225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26" t="s">
        <v>231</v>
      </c>
      <c r="AT323" s="226" t="s">
        <v>342</v>
      </c>
      <c r="AU323" s="226" t="s">
        <v>81</v>
      </c>
      <c r="AY323" s="18" t="s">
        <v>338</v>
      </c>
      <c r="BE323" s="227">
        <f>IF(N323="základní",J323,0)</f>
        <v>0</v>
      </c>
      <c r="BF323" s="227">
        <f>IF(N323="snížená",J323,0)</f>
        <v>0</v>
      </c>
      <c r="BG323" s="227">
        <f>IF(N323="zákl. přenesená",J323,0)</f>
        <v>0</v>
      </c>
      <c r="BH323" s="227">
        <f>IF(N323="sníž. přenesená",J323,0)</f>
        <v>0</v>
      </c>
      <c r="BI323" s="227">
        <f>IF(N323="nulová",J323,0)</f>
        <v>0</v>
      </c>
      <c r="BJ323" s="18" t="s">
        <v>79</v>
      </c>
      <c r="BK323" s="227">
        <f>ROUND(I323*H323,2)</f>
        <v>0</v>
      </c>
      <c r="BL323" s="18" t="s">
        <v>231</v>
      </c>
      <c r="BM323" s="226" t="s">
        <v>1642</v>
      </c>
    </row>
    <row r="324" s="2" customFormat="1">
      <c r="A324" s="39"/>
      <c r="B324" s="40"/>
      <c r="C324" s="41"/>
      <c r="D324" s="228" t="s">
        <v>348</v>
      </c>
      <c r="E324" s="41"/>
      <c r="F324" s="229" t="s">
        <v>609</v>
      </c>
      <c r="G324" s="41"/>
      <c r="H324" s="41"/>
      <c r="I324" s="230"/>
      <c r="J324" s="41"/>
      <c r="K324" s="41"/>
      <c r="L324" s="45"/>
      <c r="M324" s="231"/>
      <c r="N324" s="232"/>
      <c r="O324" s="85"/>
      <c r="P324" s="85"/>
      <c r="Q324" s="85"/>
      <c r="R324" s="85"/>
      <c r="S324" s="85"/>
      <c r="T324" s="86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T324" s="18" t="s">
        <v>348</v>
      </c>
      <c r="AU324" s="18" t="s">
        <v>81</v>
      </c>
    </row>
    <row r="325" s="14" customFormat="1">
      <c r="A325" s="14"/>
      <c r="B325" s="244"/>
      <c r="C325" s="245"/>
      <c r="D325" s="235" t="s">
        <v>350</v>
      </c>
      <c r="E325" s="246" t="s">
        <v>19</v>
      </c>
      <c r="F325" s="247" t="s">
        <v>1281</v>
      </c>
      <c r="G325" s="245"/>
      <c r="H325" s="248">
        <v>131.93000000000001</v>
      </c>
      <c r="I325" s="249"/>
      <c r="J325" s="245"/>
      <c r="K325" s="245"/>
      <c r="L325" s="250"/>
      <c r="M325" s="251"/>
      <c r="N325" s="252"/>
      <c r="O325" s="252"/>
      <c r="P325" s="252"/>
      <c r="Q325" s="252"/>
      <c r="R325" s="252"/>
      <c r="S325" s="252"/>
      <c r="T325" s="253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4" t="s">
        <v>350</v>
      </c>
      <c r="AU325" s="254" t="s">
        <v>81</v>
      </c>
      <c r="AV325" s="14" t="s">
        <v>81</v>
      </c>
      <c r="AW325" s="14" t="s">
        <v>33</v>
      </c>
      <c r="AX325" s="14" t="s">
        <v>79</v>
      </c>
      <c r="AY325" s="254" t="s">
        <v>338</v>
      </c>
    </row>
    <row r="326" s="2" customFormat="1" ht="24.15" customHeight="1">
      <c r="A326" s="39"/>
      <c r="B326" s="40"/>
      <c r="C326" s="215" t="s">
        <v>610</v>
      </c>
      <c r="D326" s="215" t="s">
        <v>342</v>
      </c>
      <c r="E326" s="216" t="s">
        <v>611</v>
      </c>
      <c r="F326" s="217" t="s">
        <v>612</v>
      </c>
      <c r="G326" s="218" t="s">
        <v>345</v>
      </c>
      <c r="H326" s="219">
        <v>131.93000000000001</v>
      </c>
      <c r="I326" s="220"/>
      <c r="J326" s="221">
        <f>ROUND(I326*H326,2)</f>
        <v>0</v>
      </c>
      <c r="K326" s="217" t="s">
        <v>346</v>
      </c>
      <c r="L326" s="45"/>
      <c r="M326" s="222" t="s">
        <v>19</v>
      </c>
      <c r="N326" s="223" t="s">
        <v>43</v>
      </c>
      <c r="O326" s="85"/>
      <c r="P326" s="224">
        <f>O326*H326</f>
        <v>0</v>
      </c>
      <c r="Q326" s="224">
        <v>0</v>
      </c>
      <c r="R326" s="224">
        <f>Q326*H326</f>
        <v>0</v>
      </c>
      <c r="S326" s="224">
        <v>0</v>
      </c>
      <c r="T326" s="225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26" t="s">
        <v>231</v>
      </c>
      <c r="AT326" s="226" t="s">
        <v>342</v>
      </c>
      <c r="AU326" s="226" t="s">
        <v>81</v>
      </c>
      <c r="AY326" s="18" t="s">
        <v>338</v>
      </c>
      <c r="BE326" s="227">
        <f>IF(N326="základní",J326,0)</f>
        <v>0</v>
      </c>
      <c r="BF326" s="227">
        <f>IF(N326="snížená",J326,0)</f>
        <v>0</v>
      </c>
      <c r="BG326" s="227">
        <f>IF(N326="zákl. přenesená",J326,0)</f>
        <v>0</v>
      </c>
      <c r="BH326" s="227">
        <f>IF(N326="sníž. přenesená",J326,0)</f>
        <v>0</v>
      </c>
      <c r="BI326" s="227">
        <f>IF(N326="nulová",J326,0)</f>
        <v>0</v>
      </c>
      <c r="BJ326" s="18" t="s">
        <v>79</v>
      </c>
      <c r="BK326" s="227">
        <f>ROUND(I326*H326,2)</f>
        <v>0</v>
      </c>
      <c r="BL326" s="18" t="s">
        <v>231</v>
      </c>
      <c r="BM326" s="226" t="s">
        <v>1643</v>
      </c>
    </row>
    <row r="327" s="2" customFormat="1">
      <c r="A327" s="39"/>
      <c r="B327" s="40"/>
      <c r="C327" s="41"/>
      <c r="D327" s="228" t="s">
        <v>348</v>
      </c>
      <c r="E327" s="41"/>
      <c r="F327" s="229" t="s">
        <v>614</v>
      </c>
      <c r="G327" s="41"/>
      <c r="H327" s="41"/>
      <c r="I327" s="230"/>
      <c r="J327" s="41"/>
      <c r="K327" s="41"/>
      <c r="L327" s="45"/>
      <c r="M327" s="231"/>
      <c r="N327" s="232"/>
      <c r="O327" s="85"/>
      <c r="P327" s="85"/>
      <c r="Q327" s="85"/>
      <c r="R327" s="85"/>
      <c r="S327" s="85"/>
      <c r="T327" s="86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T327" s="18" t="s">
        <v>348</v>
      </c>
      <c r="AU327" s="18" t="s">
        <v>81</v>
      </c>
    </row>
    <row r="328" s="14" customFormat="1">
      <c r="A328" s="14"/>
      <c r="B328" s="244"/>
      <c r="C328" s="245"/>
      <c r="D328" s="235" t="s">
        <v>350</v>
      </c>
      <c r="E328" s="246" t="s">
        <v>19</v>
      </c>
      <c r="F328" s="247" t="s">
        <v>1335</v>
      </c>
      <c r="G328" s="245"/>
      <c r="H328" s="248">
        <v>131.93000000000001</v>
      </c>
      <c r="I328" s="249"/>
      <c r="J328" s="245"/>
      <c r="K328" s="245"/>
      <c r="L328" s="250"/>
      <c r="M328" s="251"/>
      <c r="N328" s="252"/>
      <c r="O328" s="252"/>
      <c r="P328" s="252"/>
      <c r="Q328" s="252"/>
      <c r="R328" s="252"/>
      <c r="S328" s="252"/>
      <c r="T328" s="253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4" t="s">
        <v>350</v>
      </c>
      <c r="AU328" s="254" t="s">
        <v>81</v>
      </c>
      <c r="AV328" s="14" t="s">
        <v>81</v>
      </c>
      <c r="AW328" s="14" t="s">
        <v>33</v>
      </c>
      <c r="AX328" s="14" t="s">
        <v>79</v>
      </c>
      <c r="AY328" s="254" t="s">
        <v>338</v>
      </c>
    </row>
    <row r="329" s="2" customFormat="1" ht="44.25" customHeight="1">
      <c r="A329" s="39"/>
      <c r="B329" s="40"/>
      <c r="C329" s="215" t="s">
        <v>615</v>
      </c>
      <c r="D329" s="215" t="s">
        <v>342</v>
      </c>
      <c r="E329" s="216" t="s">
        <v>1009</v>
      </c>
      <c r="F329" s="217" t="s">
        <v>1010</v>
      </c>
      <c r="G329" s="218" t="s">
        <v>345</v>
      </c>
      <c r="H329" s="219">
        <v>131.93000000000001</v>
      </c>
      <c r="I329" s="220"/>
      <c r="J329" s="221">
        <f>ROUND(I329*H329,2)</f>
        <v>0</v>
      </c>
      <c r="K329" s="217" t="s">
        <v>346</v>
      </c>
      <c r="L329" s="45"/>
      <c r="M329" s="222" t="s">
        <v>19</v>
      </c>
      <c r="N329" s="223" t="s">
        <v>43</v>
      </c>
      <c r="O329" s="85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231</v>
      </c>
      <c r="AT329" s="226" t="s">
        <v>342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1644</v>
      </c>
    </row>
    <row r="330" s="2" customFormat="1">
      <c r="A330" s="39"/>
      <c r="B330" s="40"/>
      <c r="C330" s="41"/>
      <c r="D330" s="228" t="s">
        <v>348</v>
      </c>
      <c r="E330" s="41"/>
      <c r="F330" s="229" t="s">
        <v>1012</v>
      </c>
      <c r="G330" s="41"/>
      <c r="H330" s="41"/>
      <c r="I330" s="230"/>
      <c r="J330" s="41"/>
      <c r="K330" s="41"/>
      <c r="L330" s="45"/>
      <c r="M330" s="231"/>
      <c r="N330" s="232"/>
      <c r="O330" s="85"/>
      <c r="P330" s="85"/>
      <c r="Q330" s="85"/>
      <c r="R330" s="85"/>
      <c r="S330" s="85"/>
      <c r="T330" s="86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348</v>
      </c>
      <c r="AU330" s="18" t="s">
        <v>81</v>
      </c>
    </row>
    <row r="331" s="14" customFormat="1">
      <c r="A331" s="14"/>
      <c r="B331" s="244"/>
      <c r="C331" s="245"/>
      <c r="D331" s="235" t="s">
        <v>350</v>
      </c>
      <c r="E331" s="246" t="s">
        <v>19</v>
      </c>
      <c r="F331" s="247" t="s">
        <v>1289</v>
      </c>
      <c r="G331" s="245"/>
      <c r="H331" s="248">
        <v>0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350</v>
      </c>
      <c r="AU331" s="254" t="s">
        <v>81</v>
      </c>
      <c r="AV331" s="14" t="s">
        <v>81</v>
      </c>
      <c r="AW331" s="14" t="s">
        <v>33</v>
      </c>
      <c r="AX331" s="14" t="s">
        <v>72</v>
      </c>
      <c r="AY331" s="254" t="s">
        <v>338</v>
      </c>
    </row>
    <row r="332" s="14" customFormat="1">
      <c r="A332" s="14"/>
      <c r="B332" s="244"/>
      <c r="C332" s="245"/>
      <c r="D332" s="235" t="s">
        <v>350</v>
      </c>
      <c r="E332" s="246" t="s">
        <v>19</v>
      </c>
      <c r="F332" s="247" t="s">
        <v>1287</v>
      </c>
      <c r="G332" s="245"/>
      <c r="H332" s="248">
        <v>131.93000000000001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81</v>
      </c>
      <c r="AV332" s="14" t="s">
        <v>81</v>
      </c>
      <c r="AW332" s="14" t="s">
        <v>33</v>
      </c>
      <c r="AX332" s="14" t="s">
        <v>72</v>
      </c>
      <c r="AY332" s="254" t="s">
        <v>338</v>
      </c>
    </row>
    <row r="333" s="15" customFormat="1">
      <c r="A333" s="15"/>
      <c r="B333" s="255"/>
      <c r="C333" s="256"/>
      <c r="D333" s="235" t="s">
        <v>350</v>
      </c>
      <c r="E333" s="257" t="s">
        <v>19</v>
      </c>
      <c r="F333" s="258" t="s">
        <v>363</v>
      </c>
      <c r="G333" s="256"/>
      <c r="H333" s="259">
        <v>131.93000000000001</v>
      </c>
      <c r="I333" s="260"/>
      <c r="J333" s="256"/>
      <c r="K333" s="256"/>
      <c r="L333" s="261"/>
      <c r="M333" s="262"/>
      <c r="N333" s="263"/>
      <c r="O333" s="263"/>
      <c r="P333" s="263"/>
      <c r="Q333" s="263"/>
      <c r="R333" s="263"/>
      <c r="S333" s="263"/>
      <c r="T333" s="264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T333" s="265" t="s">
        <v>350</v>
      </c>
      <c r="AU333" s="265" t="s">
        <v>81</v>
      </c>
      <c r="AV333" s="15" t="s">
        <v>231</v>
      </c>
      <c r="AW333" s="15" t="s">
        <v>33</v>
      </c>
      <c r="AX333" s="15" t="s">
        <v>79</v>
      </c>
      <c r="AY333" s="265" t="s">
        <v>338</v>
      </c>
    </row>
    <row r="334" s="2" customFormat="1" ht="24.15" customHeight="1">
      <c r="A334" s="39"/>
      <c r="B334" s="40"/>
      <c r="C334" s="215" t="s">
        <v>620</v>
      </c>
      <c r="D334" s="215" t="s">
        <v>342</v>
      </c>
      <c r="E334" s="216" t="s">
        <v>621</v>
      </c>
      <c r="F334" s="217" t="s">
        <v>622</v>
      </c>
      <c r="G334" s="218" t="s">
        <v>345</v>
      </c>
      <c r="H334" s="219">
        <v>131.93000000000001</v>
      </c>
      <c r="I334" s="220"/>
      <c r="J334" s="221">
        <f>ROUND(I334*H334,2)</f>
        <v>0</v>
      </c>
      <c r="K334" s="217" t="s">
        <v>346</v>
      </c>
      <c r="L334" s="45"/>
      <c r="M334" s="222" t="s">
        <v>19</v>
      </c>
      <c r="N334" s="223" t="s">
        <v>43</v>
      </c>
      <c r="O334" s="85"/>
      <c r="P334" s="224">
        <f>O334*H334</f>
        <v>0</v>
      </c>
      <c r="Q334" s="224">
        <v>0</v>
      </c>
      <c r="R334" s="224">
        <f>Q334*H334</f>
        <v>0</v>
      </c>
      <c r="S334" s="224">
        <v>0</v>
      </c>
      <c r="T334" s="225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226" t="s">
        <v>231</v>
      </c>
      <c r="AT334" s="226" t="s">
        <v>342</v>
      </c>
      <c r="AU334" s="226" t="s">
        <v>81</v>
      </c>
      <c r="AY334" s="18" t="s">
        <v>338</v>
      </c>
      <c r="BE334" s="227">
        <f>IF(N334="základní",J334,0)</f>
        <v>0</v>
      </c>
      <c r="BF334" s="227">
        <f>IF(N334="snížená",J334,0)</f>
        <v>0</v>
      </c>
      <c r="BG334" s="227">
        <f>IF(N334="zákl. přenesená",J334,0)</f>
        <v>0</v>
      </c>
      <c r="BH334" s="227">
        <f>IF(N334="sníž. přenesená",J334,0)</f>
        <v>0</v>
      </c>
      <c r="BI334" s="227">
        <f>IF(N334="nulová",J334,0)</f>
        <v>0</v>
      </c>
      <c r="BJ334" s="18" t="s">
        <v>79</v>
      </c>
      <c r="BK334" s="227">
        <f>ROUND(I334*H334,2)</f>
        <v>0</v>
      </c>
      <c r="BL334" s="18" t="s">
        <v>231</v>
      </c>
      <c r="BM334" s="226" t="s">
        <v>1645</v>
      </c>
    </row>
    <row r="335" s="2" customFormat="1">
      <c r="A335" s="39"/>
      <c r="B335" s="40"/>
      <c r="C335" s="41"/>
      <c r="D335" s="228" t="s">
        <v>348</v>
      </c>
      <c r="E335" s="41"/>
      <c r="F335" s="229" t="s">
        <v>624</v>
      </c>
      <c r="G335" s="41"/>
      <c r="H335" s="41"/>
      <c r="I335" s="230"/>
      <c r="J335" s="41"/>
      <c r="K335" s="41"/>
      <c r="L335" s="45"/>
      <c r="M335" s="231"/>
      <c r="N335" s="232"/>
      <c r="O335" s="85"/>
      <c r="P335" s="85"/>
      <c r="Q335" s="85"/>
      <c r="R335" s="85"/>
      <c r="S335" s="85"/>
      <c r="T335" s="86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T335" s="18" t="s">
        <v>348</v>
      </c>
      <c r="AU335" s="18" t="s">
        <v>81</v>
      </c>
    </row>
    <row r="336" s="14" customFormat="1">
      <c r="A336" s="14"/>
      <c r="B336" s="244"/>
      <c r="C336" s="245"/>
      <c r="D336" s="235" t="s">
        <v>350</v>
      </c>
      <c r="E336" s="246" t="s">
        <v>19</v>
      </c>
      <c r="F336" s="247" t="s">
        <v>1335</v>
      </c>
      <c r="G336" s="245"/>
      <c r="H336" s="248">
        <v>131.93000000000001</v>
      </c>
      <c r="I336" s="249"/>
      <c r="J336" s="245"/>
      <c r="K336" s="245"/>
      <c r="L336" s="250"/>
      <c r="M336" s="251"/>
      <c r="N336" s="252"/>
      <c r="O336" s="252"/>
      <c r="P336" s="252"/>
      <c r="Q336" s="252"/>
      <c r="R336" s="252"/>
      <c r="S336" s="252"/>
      <c r="T336" s="253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4" t="s">
        <v>350</v>
      </c>
      <c r="AU336" s="254" t="s">
        <v>81</v>
      </c>
      <c r="AV336" s="14" t="s">
        <v>81</v>
      </c>
      <c r="AW336" s="14" t="s">
        <v>33</v>
      </c>
      <c r="AX336" s="14" t="s">
        <v>79</v>
      </c>
      <c r="AY336" s="254" t="s">
        <v>338</v>
      </c>
    </row>
    <row r="337" s="2" customFormat="1" ht="44.25" customHeight="1">
      <c r="A337" s="39"/>
      <c r="B337" s="40"/>
      <c r="C337" s="215" t="s">
        <v>625</v>
      </c>
      <c r="D337" s="215" t="s">
        <v>342</v>
      </c>
      <c r="E337" s="216" t="s">
        <v>626</v>
      </c>
      <c r="F337" s="217" t="s">
        <v>627</v>
      </c>
      <c r="G337" s="218" t="s">
        <v>345</v>
      </c>
      <c r="H337" s="219">
        <v>131.93000000000001</v>
      </c>
      <c r="I337" s="220"/>
      <c r="J337" s="221">
        <f>ROUND(I337*H337,2)</f>
        <v>0</v>
      </c>
      <c r="K337" s="217" t="s">
        <v>346</v>
      </c>
      <c r="L337" s="45"/>
      <c r="M337" s="222" t="s">
        <v>19</v>
      </c>
      <c r="N337" s="223" t="s">
        <v>43</v>
      </c>
      <c r="O337" s="85"/>
      <c r="P337" s="224">
        <f>O337*H337</f>
        <v>0</v>
      </c>
      <c r="Q337" s="224">
        <v>0</v>
      </c>
      <c r="R337" s="224">
        <f>Q337*H337</f>
        <v>0</v>
      </c>
      <c r="S337" s="224">
        <v>0</v>
      </c>
      <c r="T337" s="225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26" t="s">
        <v>231</v>
      </c>
      <c r="AT337" s="226" t="s">
        <v>342</v>
      </c>
      <c r="AU337" s="226" t="s">
        <v>81</v>
      </c>
      <c r="AY337" s="18" t="s">
        <v>338</v>
      </c>
      <c r="BE337" s="227">
        <f>IF(N337="základní",J337,0)</f>
        <v>0</v>
      </c>
      <c r="BF337" s="227">
        <f>IF(N337="snížená",J337,0)</f>
        <v>0</v>
      </c>
      <c r="BG337" s="227">
        <f>IF(N337="zákl. přenesená",J337,0)</f>
        <v>0</v>
      </c>
      <c r="BH337" s="227">
        <f>IF(N337="sníž. přenesená",J337,0)</f>
        <v>0</v>
      </c>
      <c r="BI337" s="227">
        <f>IF(N337="nulová",J337,0)</f>
        <v>0</v>
      </c>
      <c r="BJ337" s="18" t="s">
        <v>79</v>
      </c>
      <c r="BK337" s="227">
        <f>ROUND(I337*H337,2)</f>
        <v>0</v>
      </c>
      <c r="BL337" s="18" t="s">
        <v>231</v>
      </c>
      <c r="BM337" s="226" t="s">
        <v>1646</v>
      </c>
    </row>
    <row r="338" s="2" customFormat="1">
      <c r="A338" s="39"/>
      <c r="B338" s="40"/>
      <c r="C338" s="41"/>
      <c r="D338" s="228" t="s">
        <v>348</v>
      </c>
      <c r="E338" s="41"/>
      <c r="F338" s="229" t="s">
        <v>629</v>
      </c>
      <c r="G338" s="41"/>
      <c r="H338" s="41"/>
      <c r="I338" s="230"/>
      <c r="J338" s="41"/>
      <c r="K338" s="41"/>
      <c r="L338" s="45"/>
      <c r="M338" s="231"/>
      <c r="N338" s="232"/>
      <c r="O338" s="85"/>
      <c r="P338" s="85"/>
      <c r="Q338" s="85"/>
      <c r="R338" s="85"/>
      <c r="S338" s="85"/>
      <c r="T338" s="86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T338" s="18" t="s">
        <v>348</v>
      </c>
      <c r="AU338" s="18" t="s">
        <v>81</v>
      </c>
    </row>
    <row r="339" s="14" customFormat="1">
      <c r="A339" s="14"/>
      <c r="B339" s="244"/>
      <c r="C339" s="245"/>
      <c r="D339" s="235" t="s">
        <v>350</v>
      </c>
      <c r="E339" s="246" t="s">
        <v>19</v>
      </c>
      <c r="F339" s="247" t="s">
        <v>1335</v>
      </c>
      <c r="G339" s="245"/>
      <c r="H339" s="248">
        <v>131.93000000000001</v>
      </c>
      <c r="I339" s="249"/>
      <c r="J339" s="245"/>
      <c r="K339" s="245"/>
      <c r="L339" s="250"/>
      <c r="M339" s="251"/>
      <c r="N339" s="252"/>
      <c r="O339" s="252"/>
      <c r="P339" s="252"/>
      <c r="Q339" s="252"/>
      <c r="R339" s="252"/>
      <c r="S339" s="252"/>
      <c r="T339" s="253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4" t="s">
        <v>350</v>
      </c>
      <c r="AU339" s="254" t="s">
        <v>81</v>
      </c>
      <c r="AV339" s="14" t="s">
        <v>81</v>
      </c>
      <c r="AW339" s="14" t="s">
        <v>33</v>
      </c>
      <c r="AX339" s="14" t="s">
        <v>79</v>
      </c>
      <c r="AY339" s="254" t="s">
        <v>338</v>
      </c>
    </row>
    <row r="340" s="2" customFormat="1" ht="24.15" customHeight="1">
      <c r="A340" s="39"/>
      <c r="B340" s="40"/>
      <c r="C340" s="215" t="s">
        <v>630</v>
      </c>
      <c r="D340" s="215" t="s">
        <v>342</v>
      </c>
      <c r="E340" s="216" t="s">
        <v>631</v>
      </c>
      <c r="F340" s="217" t="s">
        <v>632</v>
      </c>
      <c r="G340" s="218" t="s">
        <v>345</v>
      </c>
      <c r="H340" s="219">
        <v>131.93000000000001</v>
      </c>
      <c r="I340" s="220"/>
      <c r="J340" s="221">
        <f>ROUND(I340*H340,2)</f>
        <v>0</v>
      </c>
      <c r="K340" s="217" t="s">
        <v>346</v>
      </c>
      <c r="L340" s="45"/>
      <c r="M340" s="222" t="s">
        <v>19</v>
      </c>
      <c r="N340" s="223" t="s">
        <v>43</v>
      </c>
      <c r="O340" s="85"/>
      <c r="P340" s="224">
        <f>O340*H340</f>
        <v>0</v>
      </c>
      <c r="Q340" s="224">
        <v>0</v>
      </c>
      <c r="R340" s="224">
        <f>Q340*H340</f>
        <v>0</v>
      </c>
      <c r="S340" s="224">
        <v>0</v>
      </c>
      <c r="T340" s="225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26" t="s">
        <v>231</v>
      </c>
      <c r="AT340" s="226" t="s">
        <v>342</v>
      </c>
      <c r="AU340" s="226" t="s">
        <v>81</v>
      </c>
      <c r="AY340" s="18" t="s">
        <v>338</v>
      </c>
      <c r="BE340" s="227">
        <f>IF(N340="základní",J340,0)</f>
        <v>0</v>
      </c>
      <c r="BF340" s="227">
        <f>IF(N340="snížená",J340,0)</f>
        <v>0</v>
      </c>
      <c r="BG340" s="227">
        <f>IF(N340="zákl. přenesená",J340,0)</f>
        <v>0</v>
      </c>
      <c r="BH340" s="227">
        <f>IF(N340="sníž. přenesená",J340,0)</f>
        <v>0</v>
      </c>
      <c r="BI340" s="227">
        <f>IF(N340="nulová",J340,0)</f>
        <v>0</v>
      </c>
      <c r="BJ340" s="18" t="s">
        <v>79</v>
      </c>
      <c r="BK340" s="227">
        <f>ROUND(I340*H340,2)</f>
        <v>0</v>
      </c>
      <c r="BL340" s="18" t="s">
        <v>231</v>
      </c>
      <c r="BM340" s="226" t="s">
        <v>1647</v>
      </c>
    </row>
    <row r="341" s="2" customFormat="1">
      <c r="A341" s="39"/>
      <c r="B341" s="40"/>
      <c r="C341" s="41"/>
      <c r="D341" s="228" t="s">
        <v>348</v>
      </c>
      <c r="E341" s="41"/>
      <c r="F341" s="229" t="s">
        <v>634</v>
      </c>
      <c r="G341" s="41"/>
      <c r="H341" s="41"/>
      <c r="I341" s="230"/>
      <c r="J341" s="41"/>
      <c r="K341" s="41"/>
      <c r="L341" s="45"/>
      <c r="M341" s="231"/>
      <c r="N341" s="232"/>
      <c r="O341" s="85"/>
      <c r="P341" s="85"/>
      <c r="Q341" s="85"/>
      <c r="R341" s="85"/>
      <c r="S341" s="85"/>
      <c r="T341" s="86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T341" s="18" t="s">
        <v>348</v>
      </c>
      <c r="AU341" s="18" t="s">
        <v>81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1335</v>
      </c>
      <c r="G342" s="245"/>
      <c r="H342" s="248">
        <v>131.93000000000001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81</v>
      </c>
      <c r="AV342" s="14" t="s">
        <v>81</v>
      </c>
      <c r="AW342" s="14" t="s">
        <v>33</v>
      </c>
      <c r="AX342" s="14" t="s">
        <v>79</v>
      </c>
      <c r="AY342" s="254" t="s">
        <v>338</v>
      </c>
    </row>
    <row r="343" s="2" customFormat="1" ht="49.05" customHeight="1">
      <c r="A343" s="39"/>
      <c r="B343" s="40"/>
      <c r="C343" s="215" t="s">
        <v>635</v>
      </c>
      <c r="D343" s="215" t="s">
        <v>342</v>
      </c>
      <c r="E343" s="216" t="s">
        <v>636</v>
      </c>
      <c r="F343" s="217" t="s">
        <v>637</v>
      </c>
      <c r="G343" s="218" t="s">
        <v>345</v>
      </c>
      <c r="H343" s="219">
        <v>131.93000000000001</v>
      </c>
      <c r="I343" s="220"/>
      <c r="J343" s="221">
        <f>ROUND(I343*H343,2)</f>
        <v>0</v>
      </c>
      <c r="K343" s="217" t="s">
        <v>346</v>
      </c>
      <c r="L343" s="45"/>
      <c r="M343" s="222" t="s">
        <v>19</v>
      </c>
      <c r="N343" s="223" t="s">
        <v>43</v>
      </c>
      <c r="O343" s="85"/>
      <c r="P343" s="224">
        <f>O343*H343</f>
        <v>0</v>
      </c>
      <c r="Q343" s="224">
        <v>0</v>
      </c>
      <c r="R343" s="224">
        <f>Q343*H343</f>
        <v>0</v>
      </c>
      <c r="S343" s="224">
        <v>0</v>
      </c>
      <c r="T343" s="225">
        <f>S343*H343</f>
        <v>0</v>
      </c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R343" s="226" t="s">
        <v>231</v>
      </c>
      <c r="AT343" s="226" t="s">
        <v>342</v>
      </c>
      <c r="AU343" s="226" t="s">
        <v>81</v>
      </c>
      <c r="AY343" s="18" t="s">
        <v>338</v>
      </c>
      <c r="BE343" s="227">
        <f>IF(N343="základní",J343,0)</f>
        <v>0</v>
      </c>
      <c r="BF343" s="227">
        <f>IF(N343="snížená",J343,0)</f>
        <v>0</v>
      </c>
      <c r="BG343" s="227">
        <f>IF(N343="zákl. přenesená",J343,0)</f>
        <v>0</v>
      </c>
      <c r="BH343" s="227">
        <f>IF(N343="sníž. přenesená",J343,0)</f>
        <v>0</v>
      </c>
      <c r="BI343" s="227">
        <f>IF(N343="nulová",J343,0)</f>
        <v>0</v>
      </c>
      <c r="BJ343" s="18" t="s">
        <v>79</v>
      </c>
      <c r="BK343" s="227">
        <f>ROUND(I343*H343,2)</f>
        <v>0</v>
      </c>
      <c r="BL343" s="18" t="s">
        <v>231</v>
      </c>
      <c r="BM343" s="226" t="s">
        <v>1648</v>
      </c>
    </row>
    <row r="344" s="2" customFormat="1">
      <c r="A344" s="39"/>
      <c r="B344" s="40"/>
      <c r="C344" s="41"/>
      <c r="D344" s="228" t="s">
        <v>348</v>
      </c>
      <c r="E344" s="41"/>
      <c r="F344" s="229" t="s">
        <v>639</v>
      </c>
      <c r="G344" s="41"/>
      <c r="H344" s="41"/>
      <c r="I344" s="230"/>
      <c r="J344" s="41"/>
      <c r="K344" s="41"/>
      <c r="L344" s="45"/>
      <c r="M344" s="231"/>
      <c r="N344" s="232"/>
      <c r="O344" s="85"/>
      <c r="P344" s="85"/>
      <c r="Q344" s="85"/>
      <c r="R344" s="85"/>
      <c r="S344" s="85"/>
      <c r="T344" s="86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T344" s="18" t="s">
        <v>348</v>
      </c>
      <c r="AU344" s="18" t="s">
        <v>81</v>
      </c>
    </row>
    <row r="345" s="14" customFormat="1">
      <c r="A345" s="14"/>
      <c r="B345" s="244"/>
      <c r="C345" s="245"/>
      <c r="D345" s="235" t="s">
        <v>350</v>
      </c>
      <c r="E345" s="246" t="s">
        <v>19</v>
      </c>
      <c r="F345" s="247" t="s">
        <v>1335</v>
      </c>
      <c r="G345" s="245"/>
      <c r="H345" s="248">
        <v>131.93000000000001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350</v>
      </c>
      <c r="AU345" s="254" t="s">
        <v>81</v>
      </c>
      <c r="AV345" s="14" t="s">
        <v>81</v>
      </c>
      <c r="AW345" s="14" t="s">
        <v>33</v>
      </c>
      <c r="AX345" s="14" t="s">
        <v>79</v>
      </c>
      <c r="AY345" s="254" t="s">
        <v>338</v>
      </c>
    </row>
    <row r="346" s="12" customFormat="1" ht="22.8" customHeight="1">
      <c r="A346" s="12"/>
      <c r="B346" s="199"/>
      <c r="C346" s="200"/>
      <c r="D346" s="201" t="s">
        <v>71</v>
      </c>
      <c r="E346" s="213" t="s">
        <v>405</v>
      </c>
      <c r="F346" s="213" t="s">
        <v>640</v>
      </c>
      <c r="G346" s="200"/>
      <c r="H346" s="200"/>
      <c r="I346" s="203"/>
      <c r="J346" s="214">
        <f>BK346</f>
        <v>0</v>
      </c>
      <c r="K346" s="200"/>
      <c r="L346" s="205"/>
      <c r="M346" s="206"/>
      <c r="N346" s="207"/>
      <c r="O346" s="207"/>
      <c r="P346" s="208">
        <f>P347+P358</f>
        <v>0</v>
      </c>
      <c r="Q346" s="207"/>
      <c r="R346" s="208">
        <f>R347+R358</f>
        <v>16.349993699999999</v>
      </c>
      <c r="S346" s="207"/>
      <c r="T346" s="209">
        <f>T347+T358</f>
        <v>0</v>
      </c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R346" s="210" t="s">
        <v>79</v>
      </c>
      <c r="AT346" s="211" t="s">
        <v>71</v>
      </c>
      <c r="AU346" s="211" t="s">
        <v>79</v>
      </c>
      <c r="AY346" s="210" t="s">
        <v>338</v>
      </c>
      <c r="BK346" s="212">
        <f>BK347+BK358</f>
        <v>0</v>
      </c>
    </row>
    <row r="347" s="12" customFormat="1" ht="20.88" customHeight="1">
      <c r="A347" s="12"/>
      <c r="B347" s="199"/>
      <c r="C347" s="200"/>
      <c r="D347" s="201" t="s">
        <v>71</v>
      </c>
      <c r="E347" s="213" t="s">
        <v>833</v>
      </c>
      <c r="F347" s="213" t="s">
        <v>1017</v>
      </c>
      <c r="G347" s="200"/>
      <c r="H347" s="200"/>
      <c r="I347" s="203"/>
      <c r="J347" s="214">
        <f>BK347</f>
        <v>0</v>
      </c>
      <c r="K347" s="200"/>
      <c r="L347" s="205"/>
      <c r="M347" s="206"/>
      <c r="N347" s="207"/>
      <c r="O347" s="207"/>
      <c r="P347" s="208">
        <f>SUM(P348:P357)</f>
        <v>0</v>
      </c>
      <c r="Q347" s="207"/>
      <c r="R347" s="208">
        <f>SUM(R348:R357)</f>
        <v>0.46054359999999994</v>
      </c>
      <c r="S347" s="207"/>
      <c r="T347" s="209">
        <f>SUM(T348:T357)</f>
        <v>0</v>
      </c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R347" s="210" t="s">
        <v>79</v>
      </c>
      <c r="AT347" s="211" t="s">
        <v>71</v>
      </c>
      <c r="AU347" s="211" t="s">
        <v>81</v>
      </c>
      <c r="AY347" s="210" t="s">
        <v>338</v>
      </c>
      <c r="BK347" s="212">
        <f>SUM(BK348:BK357)</f>
        <v>0</v>
      </c>
    </row>
    <row r="348" s="2" customFormat="1" ht="33" customHeight="1">
      <c r="A348" s="39"/>
      <c r="B348" s="40"/>
      <c r="C348" s="215" t="s">
        <v>641</v>
      </c>
      <c r="D348" s="215" t="s">
        <v>342</v>
      </c>
      <c r="E348" s="216" t="s">
        <v>1018</v>
      </c>
      <c r="F348" s="217" t="s">
        <v>1019</v>
      </c>
      <c r="G348" s="218" t="s">
        <v>572</v>
      </c>
      <c r="H348" s="219">
        <v>87.890000000000001</v>
      </c>
      <c r="I348" s="220"/>
      <c r="J348" s="221">
        <f>ROUND(I348*H348,2)</f>
        <v>0</v>
      </c>
      <c r="K348" s="217" t="s">
        <v>346</v>
      </c>
      <c r="L348" s="45"/>
      <c r="M348" s="222" t="s">
        <v>19</v>
      </c>
      <c r="N348" s="223" t="s">
        <v>43</v>
      </c>
      <c r="O348" s="85"/>
      <c r="P348" s="224">
        <f>O348*H348</f>
        <v>0</v>
      </c>
      <c r="Q348" s="224">
        <v>2.0000000000000002E-05</v>
      </c>
      <c r="R348" s="224">
        <f>Q348*H348</f>
        <v>0.0017578000000000001</v>
      </c>
      <c r="S348" s="224">
        <v>0</v>
      </c>
      <c r="T348" s="225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26" t="s">
        <v>231</v>
      </c>
      <c r="AT348" s="226" t="s">
        <v>342</v>
      </c>
      <c r="AU348" s="226" t="s">
        <v>241</v>
      </c>
      <c r="AY348" s="18" t="s">
        <v>338</v>
      </c>
      <c r="BE348" s="227">
        <f>IF(N348="základní",J348,0)</f>
        <v>0</v>
      </c>
      <c r="BF348" s="227">
        <f>IF(N348="snížená",J348,0)</f>
        <v>0</v>
      </c>
      <c r="BG348" s="227">
        <f>IF(N348="zákl. přenesená",J348,0)</f>
        <v>0</v>
      </c>
      <c r="BH348" s="227">
        <f>IF(N348="sníž. přenesená",J348,0)</f>
        <v>0</v>
      </c>
      <c r="BI348" s="227">
        <f>IF(N348="nulová",J348,0)</f>
        <v>0</v>
      </c>
      <c r="BJ348" s="18" t="s">
        <v>79</v>
      </c>
      <c r="BK348" s="227">
        <f>ROUND(I348*H348,2)</f>
        <v>0</v>
      </c>
      <c r="BL348" s="18" t="s">
        <v>231</v>
      </c>
      <c r="BM348" s="226" t="s">
        <v>1649</v>
      </c>
    </row>
    <row r="349" s="2" customFormat="1">
      <c r="A349" s="39"/>
      <c r="B349" s="40"/>
      <c r="C349" s="41"/>
      <c r="D349" s="228" t="s">
        <v>348</v>
      </c>
      <c r="E349" s="41"/>
      <c r="F349" s="229" t="s">
        <v>1021</v>
      </c>
      <c r="G349" s="41"/>
      <c r="H349" s="41"/>
      <c r="I349" s="230"/>
      <c r="J349" s="41"/>
      <c r="K349" s="41"/>
      <c r="L349" s="45"/>
      <c r="M349" s="231"/>
      <c r="N349" s="232"/>
      <c r="O349" s="85"/>
      <c r="P349" s="85"/>
      <c r="Q349" s="85"/>
      <c r="R349" s="85"/>
      <c r="S349" s="85"/>
      <c r="T349" s="86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T349" s="18" t="s">
        <v>348</v>
      </c>
      <c r="AU349" s="18" t="s">
        <v>241</v>
      </c>
    </row>
    <row r="350" s="14" customFormat="1">
      <c r="A350" s="14"/>
      <c r="B350" s="244"/>
      <c r="C350" s="245"/>
      <c r="D350" s="235" t="s">
        <v>350</v>
      </c>
      <c r="E350" s="246" t="s">
        <v>19</v>
      </c>
      <c r="F350" s="247" t="s">
        <v>952</v>
      </c>
      <c r="G350" s="245"/>
      <c r="H350" s="248">
        <v>87.890000000000001</v>
      </c>
      <c r="I350" s="249"/>
      <c r="J350" s="245"/>
      <c r="K350" s="245"/>
      <c r="L350" s="250"/>
      <c r="M350" s="251"/>
      <c r="N350" s="252"/>
      <c r="O350" s="252"/>
      <c r="P350" s="252"/>
      <c r="Q350" s="252"/>
      <c r="R350" s="252"/>
      <c r="S350" s="252"/>
      <c r="T350" s="253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4" t="s">
        <v>350</v>
      </c>
      <c r="AU350" s="254" t="s">
        <v>241</v>
      </c>
      <c r="AV350" s="14" t="s">
        <v>81</v>
      </c>
      <c r="AW350" s="14" t="s">
        <v>33</v>
      </c>
      <c r="AX350" s="14" t="s">
        <v>79</v>
      </c>
      <c r="AY350" s="254" t="s">
        <v>338</v>
      </c>
    </row>
    <row r="351" s="2" customFormat="1" ht="24.15" customHeight="1">
      <c r="A351" s="39"/>
      <c r="B351" s="40"/>
      <c r="C351" s="267" t="s">
        <v>646</v>
      </c>
      <c r="D351" s="267" t="s">
        <v>486</v>
      </c>
      <c r="E351" s="268" t="s">
        <v>1022</v>
      </c>
      <c r="F351" s="269" t="s">
        <v>1023</v>
      </c>
      <c r="G351" s="270" t="s">
        <v>572</v>
      </c>
      <c r="H351" s="271">
        <v>87.890000000000001</v>
      </c>
      <c r="I351" s="272"/>
      <c r="J351" s="273">
        <f>ROUND(I351*H351,2)</f>
        <v>0</v>
      </c>
      <c r="K351" s="269" t="s">
        <v>346</v>
      </c>
      <c r="L351" s="274"/>
      <c r="M351" s="275" t="s">
        <v>19</v>
      </c>
      <c r="N351" s="276" t="s">
        <v>43</v>
      </c>
      <c r="O351" s="85"/>
      <c r="P351" s="224">
        <f>O351*H351</f>
        <v>0</v>
      </c>
      <c r="Q351" s="224">
        <v>0.0052199999999999998</v>
      </c>
      <c r="R351" s="224">
        <f>Q351*H351</f>
        <v>0.45878579999999997</v>
      </c>
      <c r="S351" s="224">
        <v>0</v>
      </c>
      <c r="T351" s="225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26" t="s">
        <v>405</v>
      </c>
      <c r="AT351" s="226" t="s">
        <v>486</v>
      </c>
      <c r="AU351" s="226" t="s">
        <v>241</v>
      </c>
      <c r="AY351" s="18" t="s">
        <v>338</v>
      </c>
      <c r="BE351" s="227">
        <f>IF(N351="základní",J351,0)</f>
        <v>0</v>
      </c>
      <c r="BF351" s="227">
        <f>IF(N351="snížená",J351,0)</f>
        <v>0</v>
      </c>
      <c r="BG351" s="227">
        <f>IF(N351="zákl. přenesená",J351,0)</f>
        <v>0</v>
      </c>
      <c r="BH351" s="227">
        <f>IF(N351="sníž. přenesená",J351,0)</f>
        <v>0</v>
      </c>
      <c r="BI351" s="227">
        <f>IF(N351="nulová",J351,0)</f>
        <v>0</v>
      </c>
      <c r="BJ351" s="18" t="s">
        <v>79</v>
      </c>
      <c r="BK351" s="227">
        <f>ROUND(I351*H351,2)</f>
        <v>0</v>
      </c>
      <c r="BL351" s="18" t="s">
        <v>231</v>
      </c>
      <c r="BM351" s="226" t="s">
        <v>1650</v>
      </c>
    </row>
    <row r="352" s="2" customFormat="1">
      <c r="A352" s="39"/>
      <c r="B352" s="40"/>
      <c r="C352" s="41"/>
      <c r="D352" s="235" t="s">
        <v>401</v>
      </c>
      <c r="E352" s="41"/>
      <c r="F352" s="266" t="s">
        <v>663</v>
      </c>
      <c r="G352" s="41"/>
      <c r="H352" s="41"/>
      <c r="I352" s="230"/>
      <c r="J352" s="41"/>
      <c r="K352" s="41"/>
      <c r="L352" s="45"/>
      <c r="M352" s="231"/>
      <c r="N352" s="232"/>
      <c r="O352" s="85"/>
      <c r="P352" s="85"/>
      <c r="Q352" s="85"/>
      <c r="R352" s="85"/>
      <c r="S352" s="85"/>
      <c r="T352" s="86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T352" s="18" t="s">
        <v>401</v>
      </c>
      <c r="AU352" s="18" t="s">
        <v>241</v>
      </c>
    </row>
    <row r="353" s="14" customFormat="1">
      <c r="A353" s="14"/>
      <c r="B353" s="244"/>
      <c r="C353" s="245"/>
      <c r="D353" s="235" t="s">
        <v>350</v>
      </c>
      <c r="E353" s="246" t="s">
        <v>954</v>
      </c>
      <c r="F353" s="247" t="s">
        <v>1025</v>
      </c>
      <c r="G353" s="245"/>
      <c r="H353" s="248">
        <v>0.25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350</v>
      </c>
      <c r="AU353" s="254" t="s">
        <v>241</v>
      </c>
      <c r="AV353" s="14" t="s">
        <v>81</v>
      </c>
      <c r="AW353" s="14" t="s">
        <v>33</v>
      </c>
      <c r="AX353" s="14" t="s">
        <v>72</v>
      </c>
      <c r="AY353" s="254" t="s">
        <v>338</v>
      </c>
    </row>
    <row r="354" s="15" customFormat="1">
      <c r="A354" s="15"/>
      <c r="B354" s="255"/>
      <c r="C354" s="256"/>
      <c r="D354" s="235" t="s">
        <v>350</v>
      </c>
      <c r="E354" s="257" t="s">
        <v>19</v>
      </c>
      <c r="F354" s="258" t="s">
        <v>353</v>
      </c>
      <c r="G354" s="256"/>
      <c r="H354" s="259">
        <v>0.25</v>
      </c>
      <c r="I354" s="260"/>
      <c r="J354" s="256"/>
      <c r="K354" s="256"/>
      <c r="L354" s="261"/>
      <c r="M354" s="262"/>
      <c r="N354" s="263"/>
      <c r="O354" s="263"/>
      <c r="P354" s="263"/>
      <c r="Q354" s="263"/>
      <c r="R354" s="263"/>
      <c r="S354" s="263"/>
      <c r="T354" s="264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T354" s="265" t="s">
        <v>350</v>
      </c>
      <c r="AU354" s="265" t="s">
        <v>241</v>
      </c>
      <c r="AV354" s="15" t="s">
        <v>231</v>
      </c>
      <c r="AW354" s="15" t="s">
        <v>33</v>
      </c>
      <c r="AX354" s="15" t="s">
        <v>72</v>
      </c>
      <c r="AY354" s="265" t="s">
        <v>338</v>
      </c>
    </row>
    <row r="355" s="13" customFormat="1">
      <c r="A355" s="13"/>
      <c r="B355" s="233"/>
      <c r="C355" s="234"/>
      <c r="D355" s="235" t="s">
        <v>350</v>
      </c>
      <c r="E355" s="236" t="s">
        <v>19</v>
      </c>
      <c r="F355" s="237" t="s">
        <v>1026</v>
      </c>
      <c r="G355" s="234"/>
      <c r="H355" s="236" t="s">
        <v>19</v>
      </c>
      <c r="I355" s="238"/>
      <c r="J355" s="234"/>
      <c r="K355" s="234"/>
      <c r="L355" s="239"/>
      <c r="M355" s="240"/>
      <c r="N355" s="241"/>
      <c r="O355" s="241"/>
      <c r="P355" s="241"/>
      <c r="Q355" s="241"/>
      <c r="R355" s="241"/>
      <c r="S355" s="241"/>
      <c r="T355" s="242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43" t="s">
        <v>350</v>
      </c>
      <c r="AU355" s="243" t="s">
        <v>241</v>
      </c>
      <c r="AV355" s="13" t="s">
        <v>79</v>
      </c>
      <c r="AW355" s="13" t="s">
        <v>33</v>
      </c>
      <c r="AX355" s="13" t="s">
        <v>72</v>
      </c>
      <c r="AY355" s="243" t="s">
        <v>338</v>
      </c>
    </row>
    <row r="356" s="14" customFormat="1">
      <c r="A356" s="14"/>
      <c r="B356" s="244"/>
      <c r="C356" s="245"/>
      <c r="D356" s="235" t="s">
        <v>350</v>
      </c>
      <c r="E356" s="246" t="s">
        <v>19</v>
      </c>
      <c r="F356" s="247" t="s">
        <v>1651</v>
      </c>
      <c r="G356" s="245"/>
      <c r="H356" s="248">
        <v>87.890000000000001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350</v>
      </c>
      <c r="AU356" s="254" t="s">
        <v>241</v>
      </c>
      <c r="AV356" s="14" t="s">
        <v>81</v>
      </c>
      <c r="AW356" s="14" t="s">
        <v>33</v>
      </c>
      <c r="AX356" s="14" t="s">
        <v>72</v>
      </c>
      <c r="AY356" s="254" t="s">
        <v>338</v>
      </c>
    </row>
    <row r="357" s="15" customFormat="1">
      <c r="A357" s="15"/>
      <c r="B357" s="255"/>
      <c r="C357" s="256"/>
      <c r="D357" s="235" t="s">
        <v>350</v>
      </c>
      <c r="E357" s="257" t="s">
        <v>952</v>
      </c>
      <c r="F357" s="258" t="s">
        <v>363</v>
      </c>
      <c r="G357" s="256"/>
      <c r="H357" s="259">
        <v>87.890000000000001</v>
      </c>
      <c r="I357" s="260"/>
      <c r="J357" s="256"/>
      <c r="K357" s="256"/>
      <c r="L357" s="261"/>
      <c r="M357" s="262"/>
      <c r="N357" s="263"/>
      <c r="O357" s="263"/>
      <c r="P357" s="263"/>
      <c r="Q357" s="263"/>
      <c r="R357" s="263"/>
      <c r="S357" s="263"/>
      <c r="T357" s="264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65" t="s">
        <v>350</v>
      </c>
      <c r="AU357" s="265" t="s">
        <v>241</v>
      </c>
      <c r="AV357" s="15" t="s">
        <v>231</v>
      </c>
      <c r="AW357" s="15" t="s">
        <v>33</v>
      </c>
      <c r="AX357" s="15" t="s">
        <v>79</v>
      </c>
      <c r="AY357" s="265" t="s">
        <v>338</v>
      </c>
    </row>
    <row r="358" s="12" customFormat="1" ht="20.88" customHeight="1">
      <c r="A358" s="12"/>
      <c r="B358" s="199"/>
      <c r="C358" s="200"/>
      <c r="D358" s="201" t="s">
        <v>71</v>
      </c>
      <c r="E358" s="213" t="s">
        <v>695</v>
      </c>
      <c r="F358" s="213" t="s">
        <v>696</v>
      </c>
      <c r="G358" s="200"/>
      <c r="H358" s="200"/>
      <c r="I358" s="203"/>
      <c r="J358" s="214">
        <f>BK358</f>
        <v>0</v>
      </c>
      <c r="K358" s="200"/>
      <c r="L358" s="205"/>
      <c r="M358" s="206"/>
      <c r="N358" s="207"/>
      <c r="O358" s="207"/>
      <c r="P358" s="208">
        <f>SUM(P359:P454)</f>
        <v>0</v>
      </c>
      <c r="Q358" s="207"/>
      <c r="R358" s="208">
        <f>SUM(R359:R454)</f>
        <v>15.8894501</v>
      </c>
      <c r="S358" s="207"/>
      <c r="T358" s="209">
        <f>SUM(T359:T454)</f>
        <v>0</v>
      </c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R358" s="210" t="s">
        <v>79</v>
      </c>
      <c r="AT358" s="211" t="s">
        <v>71</v>
      </c>
      <c r="AU358" s="211" t="s">
        <v>81</v>
      </c>
      <c r="AY358" s="210" t="s">
        <v>338</v>
      </c>
      <c r="BK358" s="212">
        <f>SUM(BK359:BK454)</f>
        <v>0</v>
      </c>
    </row>
    <row r="359" s="2" customFormat="1" ht="24.15" customHeight="1">
      <c r="A359" s="39"/>
      <c r="B359" s="40"/>
      <c r="C359" s="215" t="s">
        <v>654</v>
      </c>
      <c r="D359" s="215" t="s">
        <v>342</v>
      </c>
      <c r="E359" s="216" t="s">
        <v>698</v>
      </c>
      <c r="F359" s="217" t="s">
        <v>699</v>
      </c>
      <c r="G359" s="218" t="s">
        <v>572</v>
      </c>
      <c r="H359" s="219">
        <v>87.890000000000001</v>
      </c>
      <c r="I359" s="220"/>
      <c r="J359" s="221">
        <f>ROUND(I359*H359,2)</f>
        <v>0</v>
      </c>
      <c r="K359" s="217" t="s">
        <v>346</v>
      </c>
      <c r="L359" s="45"/>
      <c r="M359" s="222" t="s">
        <v>19</v>
      </c>
      <c r="N359" s="223" t="s">
        <v>43</v>
      </c>
      <c r="O359" s="85"/>
      <c r="P359" s="224">
        <f>O359*H359</f>
        <v>0</v>
      </c>
      <c r="Q359" s="224">
        <v>0</v>
      </c>
      <c r="R359" s="224">
        <f>Q359*H359</f>
        <v>0</v>
      </c>
      <c r="S359" s="224">
        <v>0</v>
      </c>
      <c r="T359" s="225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26" t="s">
        <v>231</v>
      </c>
      <c r="AT359" s="226" t="s">
        <v>342</v>
      </c>
      <c r="AU359" s="226" t="s">
        <v>241</v>
      </c>
      <c r="AY359" s="18" t="s">
        <v>338</v>
      </c>
      <c r="BE359" s="227">
        <f>IF(N359="základní",J359,0)</f>
        <v>0</v>
      </c>
      <c r="BF359" s="227">
        <f>IF(N359="snížená",J359,0)</f>
        <v>0</v>
      </c>
      <c r="BG359" s="227">
        <f>IF(N359="zákl. přenesená",J359,0)</f>
        <v>0</v>
      </c>
      <c r="BH359" s="227">
        <f>IF(N359="sníž. přenesená",J359,0)</f>
        <v>0</v>
      </c>
      <c r="BI359" s="227">
        <f>IF(N359="nulová",J359,0)</f>
        <v>0</v>
      </c>
      <c r="BJ359" s="18" t="s">
        <v>79</v>
      </c>
      <c r="BK359" s="227">
        <f>ROUND(I359*H359,2)</f>
        <v>0</v>
      </c>
      <c r="BL359" s="18" t="s">
        <v>231</v>
      </c>
      <c r="BM359" s="226" t="s">
        <v>1652</v>
      </c>
    </row>
    <row r="360" s="2" customFormat="1">
      <c r="A360" s="39"/>
      <c r="B360" s="40"/>
      <c r="C360" s="41"/>
      <c r="D360" s="228" t="s">
        <v>348</v>
      </c>
      <c r="E360" s="41"/>
      <c r="F360" s="229" t="s">
        <v>701</v>
      </c>
      <c r="G360" s="41"/>
      <c r="H360" s="41"/>
      <c r="I360" s="230"/>
      <c r="J360" s="41"/>
      <c r="K360" s="41"/>
      <c r="L360" s="45"/>
      <c r="M360" s="231"/>
      <c r="N360" s="232"/>
      <c r="O360" s="85"/>
      <c r="P360" s="85"/>
      <c r="Q360" s="85"/>
      <c r="R360" s="85"/>
      <c r="S360" s="85"/>
      <c r="T360" s="86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T360" s="18" t="s">
        <v>348</v>
      </c>
      <c r="AU360" s="18" t="s">
        <v>241</v>
      </c>
    </row>
    <row r="361" s="14" customFormat="1">
      <c r="A361" s="14"/>
      <c r="B361" s="244"/>
      <c r="C361" s="245"/>
      <c r="D361" s="235" t="s">
        <v>350</v>
      </c>
      <c r="E361" s="246" t="s">
        <v>19</v>
      </c>
      <c r="F361" s="247" t="s">
        <v>294</v>
      </c>
      <c r="G361" s="245"/>
      <c r="H361" s="248">
        <v>87.890000000000001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350</v>
      </c>
      <c r="AU361" s="254" t="s">
        <v>241</v>
      </c>
      <c r="AV361" s="14" t="s">
        <v>81</v>
      </c>
      <c r="AW361" s="14" t="s">
        <v>33</v>
      </c>
      <c r="AX361" s="14" t="s">
        <v>79</v>
      </c>
      <c r="AY361" s="254" t="s">
        <v>338</v>
      </c>
    </row>
    <row r="362" s="2" customFormat="1" ht="24.15" customHeight="1">
      <c r="A362" s="39"/>
      <c r="B362" s="40"/>
      <c r="C362" s="215" t="s">
        <v>659</v>
      </c>
      <c r="D362" s="215" t="s">
        <v>342</v>
      </c>
      <c r="E362" s="216" t="s">
        <v>703</v>
      </c>
      <c r="F362" s="217" t="s">
        <v>704</v>
      </c>
      <c r="G362" s="218" t="s">
        <v>586</v>
      </c>
      <c r="H362" s="219">
        <v>4</v>
      </c>
      <c r="I362" s="220"/>
      <c r="J362" s="221">
        <f>ROUND(I362*H362,2)</f>
        <v>0</v>
      </c>
      <c r="K362" s="217" t="s">
        <v>346</v>
      </c>
      <c r="L362" s="45"/>
      <c r="M362" s="222" t="s">
        <v>19</v>
      </c>
      <c r="N362" s="223" t="s">
        <v>43</v>
      </c>
      <c r="O362" s="85"/>
      <c r="P362" s="224">
        <f>O362*H362</f>
        <v>0</v>
      </c>
      <c r="Q362" s="224">
        <v>0.41948000000000002</v>
      </c>
      <c r="R362" s="224">
        <f>Q362*H362</f>
        <v>1.6779200000000001</v>
      </c>
      <c r="S362" s="224">
        <v>0</v>
      </c>
      <c r="T362" s="225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26" t="s">
        <v>231</v>
      </c>
      <c r="AT362" s="226" t="s">
        <v>342</v>
      </c>
      <c r="AU362" s="226" t="s">
        <v>241</v>
      </c>
      <c r="AY362" s="18" t="s">
        <v>338</v>
      </c>
      <c r="BE362" s="227">
        <f>IF(N362="základní",J362,0)</f>
        <v>0</v>
      </c>
      <c r="BF362" s="227">
        <f>IF(N362="snížená",J362,0)</f>
        <v>0</v>
      </c>
      <c r="BG362" s="227">
        <f>IF(N362="zákl. přenesená",J362,0)</f>
        <v>0</v>
      </c>
      <c r="BH362" s="227">
        <f>IF(N362="sníž. přenesená",J362,0)</f>
        <v>0</v>
      </c>
      <c r="BI362" s="227">
        <f>IF(N362="nulová",J362,0)</f>
        <v>0</v>
      </c>
      <c r="BJ362" s="18" t="s">
        <v>79</v>
      </c>
      <c r="BK362" s="227">
        <f>ROUND(I362*H362,2)</f>
        <v>0</v>
      </c>
      <c r="BL362" s="18" t="s">
        <v>231</v>
      </c>
      <c r="BM362" s="226" t="s">
        <v>1653</v>
      </c>
    </row>
    <row r="363" s="2" customFormat="1">
      <c r="A363" s="39"/>
      <c r="B363" s="40"/>
      <c r="C363" s="41"/>
      <c r="D363" s="228" t="s">
        <v>348</v>
      </c>
      <c r="E363" s="41"/>
      <c r="F363" s="229" t="s">
        <v>706</v>
      </c>
      <c r="G363" s="41"/>
      <c r="H363" s="41"/>
      <c r="I363" s="230"/>
      <c r="J363" s="41"/>
      <c r="K363" s="41"/>
      <c r="L363" s="45"/>
      <c r="M363" s="231"/>
      <c r="N363" s="232"/>
      <c r="O363" s="85"/>
      <c r="P363" s="85"/>
      <c r="Q363" s="85"/>
      <c r="R363" s="85"/>
      <c r="S363" s="85"/>
      <c r="T363" s="86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T363" s="18" t="s">
        <v>348</v>
      </c>
      <c r="AU363" s="18" t="s">
        <v>241</v>
      </c>
    </row>
    <row r="364" s="13" customFormat="1">
      <c r="A364" s="13"/>
      <c r="B364" s="233"/>
      <c r="C364" s="234"/>
      <c r="D364" s="235" t="s">
        <v>350</v>
      </c>
      <c r="E364" s="236" t="s">
        <v>1244</v>
      </c>
      <c r="F364" s="237" t="s">
        <v>1526</v>
      </c>
      <c r="G364" s="234"/>
      <c r="H364" s="236" t="s">
        <v>19</v>
      </c>
      <c r="I364" s="238"/>
      <c r="J364" s="234"/>
      <c r="K364" s="234"/>
      <c r="L364" s="239"/>
      <c r="M364" s="240"/>
      <c r="N364" s="241"/>
      <c r="O364" s="241"/>
      <c r="P364" s="241"/>
      <c r="Q364" s="241"/>
      <c r="R364" s="241"/>
      <c r="S364" s="241"/>
      <c r="T364" s="242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43" t="s">
        <v>350</v>
      </c>
      <c r="AU364" s="243" t="s">
        <v>241</v>
      </c>
      <c r="AV364" s="13" t="s">
        <v>79</v>
      </c>
      <c r="AW364" s="13" t="s">
        <v>33</v>
      </c>
      <c r="AX364" s="13" t="s">
        <v>72</v>
      </c>
      <c r="AY364" s="243" t="s">
        <v>338</v>
      </c>
    </row>
    <row r="365" s="13" customFormat="1">
      <c r="A365" s="13"/>
      <c r="B365" s="233"/>
      <c r="C365" s="234"/>
      <c r="D365" s="235" t="s">
        <v>350</v>
      </c>
      <c r="E365" s="236" t="s">
        <v>1178</v>
      </c>
      <c r="F365" s="237" t="s">
        <v>1527</v>
      </c>
      <c r="G365" s="234"/>
      <c r="H365" s="236" t="s">
        <v>19</v>
      </c>
      <c r="I365" s="238"/>
      <c r="J365" s="234"/>
      <c r="K365" s="234"/>
      <c r="L365" s="239"/>
      <c r="M365" s="240"/>
      <c r="N365" s="241"/>
      <c r="O365" s="241"/>
      <c r="P365" s="241"/>
      <c r="Q365" s="241"/>
      <c r="R365" s="241"/>
      <c r="S365" s="241"/>
      <c r="T365" s="242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43" t="s">
        <v>350</v>
      </c>
      <c r="AU365" s="243" t="s">
        <v>241</v>
      </c>
      <c r="AV365" s="13" t="s">
        <v>79</v>
      </c>
      <c r="AW365" s="13" t="s">
        <v>33</v>
      </c>
      <c r="AX365" s="13" t="s">
        <v>72</v>
      </c>
      <c r="AY365" s="243" t="s">
        <v>338</v>
      </c>
    </row>
    <row r="366" s="13" customFormat="1">
      <c r="A366" s="13"/>
      <c r="B366" s="233"/>
      <c r="C366" s="234"/>
      <c r="D366" s="235" t="s">
        <v>350</v>
      </c>
      <c r="E366" s="236" t="s">
        <v>1177</v>
      </c>
      <c r="F366" s="237" t="s">
        <v>1528</v>
      </c>
      <c r="G366" s="234"/>
      <c r="H366" s="236" t="s">
        <v>19</v>
      </c>
      <c r="I366" s="238"/>
      <c r="J366" s="234"/>
      <c r="K366" s="234"/>
      <c r="L366" s="239"/>
      <c r="M366" s="240"/>
      <c r="N366" s="241"/>
      <c r="O366" s="241"/>
      <c r="P366" s="241"/>
      <c r="Q366" s="241"/>
      <c r="R366" s="241"/>
      <c r="S366" s="241"/>
      <c r="T366" s="242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43" t="s">
        <v>350</v>
      </c>
      <c r="AU366" s="243" t="s">
        <v>241</v>
      </c>
      <c r="AV366" s="13" t="s">
        <v>79</v>
      </c>
      <c r="AW366" s="13" t="s">
        <v>33</v>
      </c>
      <c r="AX366" s="13" t="s">
        <v>72</v>
      </c>
      <c r="AY366" s="243" t="s">
        <v>338</v>
      </c>
    </row>
    <row r="367" s="14" customFormat="1">
      <c r="A367" s="14"/>
      <c r="B367" s="244"/>
      <c r="C367" s="245"/>
      <c r="D367" s="235" t="s">
        <v>350</v>
      </c>
      <c r="E367" s="246" t="s">
        <v>233</v>
      </c>
      <c r="F367" s="247" t="s">
        <v>1529</v>
      </c>
      <c r="G367" s="245"/>
      <c r="H367" s="248">
        <v>2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350</v>
      </c>
      <c r="AU367" s="254" t="s">
        <v>241</v>
      </c>
      <c r="AV367" s="14" t="s">
        <v>81</v>
      </c>
      <c r="AW367" s="14" t="s">
        <v>33</v>
      </c>
      <c r="AX367" s="14" t="s">
        <v>72</v>
      </c>
      <c r="AY367" s="254" t="s">
        <v>338</v>
      </c>
    </row>
    <row r="368" s="13" customFormat="1">
      <c r="A368" s="13"/>
      <c r="B368" s="233"/>
      <c r="C368" s="234"/>
      <c r="D368" s="235" t="s">
        <v>350</v>
      </c>
      <c r="E368" s="236" t="s">
        <v>235</v>
      </c>
      <c r="F368" s="237" t="s">
        <v>1654</v>
      </c>
      <c r="G368" s="234"/>
      <c r="H368" s="236" t="s">
        <v>19</v>
      </c>
      <c r="I368" s="238"/>
      <c r="J368" s="234"/>
      <c r="K368" s="234"/>
      <c r="L368" s="239"/>
      <c r="M368" s="240"/>
      <c r="N368" s="241"/>
      <c r="O368" s="241"/>
      <c r="P368" s="241"/>
      <c r="Q368" s="241"/>
      <c r="R368" s="241"/>
      <c r="S368" s="241"/>
      <c r="T368" s="242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43" t="s">
        <v>350</v>
      </c>
      <c r="AU368" s="243" t="s">
        <v>241</v>
      </c>
      <c r="AV368" s="13" t="s">
        <v>79</v>
      </c>
      <c r="AW368" s="13" t="s">
        <v>33</v>
      </c>
      <c r="AX368" s="13" t="s">
        <v>72</v>
      </c>
      <c r="AY368" s="243" t="s">
        <v>338</v>
      </c>
    </row>
    <row r="369" s="13" customFormat="1">
      <c r="A369" s="13"/>
      <c r="B369" s="233"/>
      <c r="C369" s="234"/>
      <c r="D369" s="235" t="s">
        <v>350</v>
      </c>
      <c r="E369" s="236" t="s">
        <v>238</v>
      </c>
      <c r="F369" s="237" t="s">
        <v>1531</v>
      </c>
      <c r="G369" s="234"/>
      <c r="H369" s="236" t="s">
        <v>19</v>
      </c>
      <c r="I369" s="238"/>
      <c r="J369" s="234"/>
      <c r="K369" s="234"/>
      <c r="L369" s="239"/>
      <c r="M369" s="240"/>
      <c r="N369" s="241"/>
      <c r="O369" s="241"/>
      <c r="P369" s="241"/>
      <c r="Q369" s="241"/>
      <c r="R369" s="241"/>
      <c r="S369" s="241"/>
      <c r="T369" s="242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43" t="s">
        <v>350</v>
      </c>
      <c r="AU369" s="243" t="s">
        <v>241</v>
      </c>
      <c r="AV369" s="13" t="s">
        <v>79</v>
      </c>
      <c r="AW369" s="13" t="s">
        <v>33</v>
      </c>
      <c r="AX369" s="13" t="s">
        <v>72</v>
      </c>
      <c r="AY369" s="243" t="s">
        <v>338</v>
      </c>
    </row>
    <row r="370" s="14" customFormat="1">
      <c r="A370" s="14"/>
      <c r="B370" s="244"/>
      <c r="C370" s="245"/>
      <c r="D370" s="235" t="s">
        <v>350</v>
      </c>
      <c r="E370" s="246" t="s">
        <v>240</v>
      </c>
      <c r="F370" s="247" t="s">
        <v>1655</v>
      </c>
      <c r="G370" s="245"/>
      <c r="H370" s="248">
        <v>2</v>
      </c>
      <c r="I370" s="249"/>
      <c r="J370" s="245"/>
      <c r="K370" s="245"/>
      <c r="L370" s="250"/>
      <c r="M370" s="251"/>
      <c r="N370" s="252"/>
      <c r="O370" s="252"/>
      <c r="P370" s="252"/>
      <c r="Q370" s="252"/>
      <c r="R370" s="252"/>
      <c r="S370" s="252"/>
      <c r="T370" s="253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54" t="s">
        <v>350</v>
      </c>
      <c r="AU370" s="254" t="s">
        <v>241</v>
      </c>
      <c r="AV370" s="14" t="s">
        <v>81</v>
      </c>
      <c r="AW370" s="14" t="s">
        <v>33</v>
      </c>
      <c r="AX370" s="14" t="s">
        <v>72</v>
      </c>
      <c r="AY370" s="254" t="s">
        <v>338</v>
      </c>
    </row>
    <row r="371" s="13" customFormat="1">
      <c r="A371" s="13"/>
      <c r="B371" s="233"/>
      <c r="C371" s="234"/>
      <c r="D371" s="235" t="s">
        <v>350</v>
      </c>
      <c r="E371" s="236" t="s">
        <v>230</v>
      </c>
      <c r="F371" s="237" t="s">
        <v>1533</v>
      </c>
      <c r="G371" s="234"/>
      <c r="H371" s="236" t="s">
        <v>19</v>
      </c>
      <c r="I371" s="238"/>
      <c r="J371" s="234"/>
      <c r="K371" s="234"/>
      <c r="L371" s="239"/>
      <c r="M371" s="240"/>
      <c r="N371" s="241"/>
      <c r="O371" s="241"/>
      <c r="P371" s="241"/>
      <c r="Q371" s="241"/>
      <c r="R371" s="241"/>
      <c r="S371" s="241"/>
      <c r="T371" s="242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43" t="s">
        <v>350</v>
      </c>
      <c r="AU371" s="243" t="s">
        <v>241</v>
      </c>
      <c r="AV371" s="13" t="s">
        <v>79</v>
      </c>
      <c r="AW371" s="13" t="s">
        <v>33</v>
      </c>
      <c r="AX371" s="13" t="s">
        <v>72</v>
      </c>
      <c r="AY371" s="243" t="s">
        <v>338</v>
      </c>
    </row>
    <row r="372" s="13" customFormat="1">
      <c r="A372" s="13"/>
      <c r="B372" s="233"/>
      <c r="C372" s="234"/>
      <c r="D372" s="235" t="s">
        <v>350</v>
      </c>
      <c r="E372" s="236" t="s">
        <v>242</v>
      </c>
      <c r="F372" s="237" t="s">
        <v>1534</v>
      </c>
      <c r="G372" s="234"/>
      <c r="H372" s="236" t="s">
        <v>19</v>
      </c>
      <c r="I372" s="238"/>
      <c r="J372" s="234"/>
      <c r="K372" s="234"/>
      <c r="L372" s="239"/>
      <c r="M372" s="240"/>
      <c r="N372" s="241"/>
      <c r="O372" s="241"/>
      <c r="P372" s="241"/>
      <c r="Q372" s="241"/>
      <c r="R372" s="241"/>
      <c r="S372" s="241"/>
      <c r="T372" s="24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3" t="s">
        <v>350</v>
      </c>
      <c r="AU372" s="243" t="s">
        <v>241</v>
      </c>
      <c r="AV372" s="13" t="s">
        <v>79</v>
      </c>
      <c r="AW372" s="13" t="s">
        <v>33</v>
      </c>
      <c r="AX372" s="13" t="s">
        <v>72</v>
      </c>
      <c r="AY372" s="243" t="s">
        <v>338</v>
      </c>
    </row>
    <row r="373" s="13" customFormat="1">
      <c r="A373" s="13"/>
      <c r="B373" s="233"/>
      <c r="C373" s="234"/>
      <c r="D373" s="235" t="s">
        <v>350</v>
      </c>
      <c r="E373" s="236" t="s">
        <v>243</v>
      </c>
      <c r="F373" s="237" t="s">
        <v>1535</v>
      </c>
      <c r="G373" s="234"/>
      <c r="H373" s="236" t="s">
        <v>19</v>
      </c>
      <c r="I373" s="238"/>
      <c r="J373" s="234"/>
      <c r="K373" s="234"/>
      <c r="L373" s="239"/>
      <c r="M373" s="240"/>
      <c r="N373" s="241"/>
      <c r="O373" s="241"/>
      <c r="P373" s="241"/>
      <c r="Q373" s="241"/>
      <c r="R373" s="241"/>
      <c r="S373" s="241"/>
      <c r="T373" s="242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43" t="s">
        <v>350</v>
      </c>
      <c r="AU373" s="243" t="s">
        <v>241</v>
      </c>
      <c r="AV373" s="13" t="s">
        <v>79</v>
      </c>
      <c r="AW373" s="13" t="s">
        <v>33</v>
      </c>
      <c r="AX373" s="13" t="s">
        <v>72</v>
      </c>
      <c r="AY373" s="243" t="s">
        <v>338</v>
      </c>
    </row>
    <row r="374" s="13" customFormat="1">
      <c r="A374" s="13"/>
      <c r="B374" s="233"/>
      <c r="C374" s="234"/>
      <c r="D374" s="235" t="s">
        <v>350</v>
      </c>
      <c r="E374" s="236" t="s">
        <v>244</v>
      </c>
      <c r="F374" s="237" t="s">
        <v>1536</v>
      </c>
      <c r="G374" s="234"/>
      <c r="H374" s="236" t="s">
        <v>19</v>
      </c>
      <c r="I374" s="238"/>
      <c r="J374" s="234"/>
      <c r="K374" s="234"/>
      <c r="L374" s="239"/>
      <c r="M374" s="240"/>
      <c r="N374" s="241"/>
      <c r="O374" s="241"/>
      <c r="P374" s="241"/>
      <c r="Q374" s="241"/>
      <c r="R374" s="241"/>
      <c r="S374" s="241"/>
      <c r="T374" s="242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43" t="s">
        <v>350</v>
      </c>
      <c r="AU374" s="243" t="s">
        <v>241</v>
      </c>
      <c r="AV374" s="13" t="s">
        <v>79</v>
      </c>
      <c r="AW374" s="13" t="s">
        <v>33</v>
      </c>
      <c r="AX374" s="13" t="s">
        <v>72</v>
      </c>
      <c r="AY374" s="243" t="s">
        <v>338</v>
      </c>
    </row>
    <row r="375" s="13" customFormat="1">
      <c r="A375" s="13"/>
      <c r="B375" s="233"/>
      <c r="C375" s="234"/>
      <c r="D375" s="235" t="s">
        <v>350</v>
      </c>
      <c r="E375" s="236" t="s">
        <v>1315</v>
      </c>
      <c r="F375" s="237" t="s">
        <v>1537</v>
      </c>
      <c r="G375" s="234"/>
      <c r="H375" s="236" t="s">
        <v>19</v>
      </c>
      <c r="I375" s="238"/>
      <c r="J375" s="234"/>
      <c r="K375" s="234"/>
      <c r="L375" s="239"/>
      <c r="M375" s="240"/>
      <c r="N375" s="241"/>
      <c r="O375" s="241"/>
      <c r="P375" s="241"/>
      <c r="Q375" s="241"/>
      <c r="R375" s="241"/>
      <c r="S375" s="241"/>
      <c r="T375" s="242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43" t="s">
        <v>350</v>
      </c>
      <c r="AU375" s="243" t="s">
        <v>241</v>
      </c>
      <c r="AV375" s="13" t="s">
        <v>79</v>
      </c>
      <c r="AW375" s="13" t="s">
        <v>33</v>
      </c>
      <c r="AX375" s="13" t="s">
        <v>72</v>
      </c>
      <c r="AY375" s="243" t="s">
        <v>338</v>
      </c>
    </row>
    <row r="376" s="13" customFormat="1">
      <c r="A376" s="13"/>
      <c r="B376" s="233"/>
      <c r="C376" s="234"/>
      <c r="D376" s="235" t="s">
        <v>350</v>
      </c>
      <c r="E376" s="236" t="s">
        <v>1470</v>
      </c>
      <c r="F376" s="237" t="s">
        <v>1538</v>
      </c>
      <c r="G376" s="234"/>
      <c r="H376" s="236" t="s">
        <v>19</v>
      </c>
      <c r="I376" s="238"/>
      <c r="J376" s="234"/>
      <c r="K376" s="234"/>
      <c r="L376" s="239"/>
      <c r="M376" s="240"/>
      <c r="N376" s="241"/>
      <c r="O376" s="241"/>
      <c r="P376" s="241"/>
      <c r="Q376" s="241"/>
      <c r="R376" s="241"/>
      <c r="S376" s="241"/>
      <c r="T376" s="242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43" t="s">
        <v>350</v>
      </c>
      <c r="AU376" s="243" t="s">
        <v>241</v>
      </c>
      <c r="AV376" s="13" t="s">
        <v>79</v>
      </c>
      <c r="AW376" s="13" t="s">
        <v>33</v>
      </c>
      <c r="AX376" s="13" t="s">
        <v>72</v>
      </c>
      <c r="AY376" s="243" t="s">
        <v>338</v>
      </c>
    </row>
    <row r="377" s="13" customFormat="1">
      <c r="A377" s="13"/>
      <c r="B377" s="233"/>
      <c r="C377" s="234"/>
      <c r="D377" s="235" t="s">
        <v>350</v>
      </c>
      <c r="E377" s="236" t="s">
        <v>1471</v>
      </c>
      <c r="F377" s="237" t="s">
        <v>1539</v>
      </c>
      <c r="G377" s="234"/>
      <c r="H377" s="236" t="s">
        <v>19</v>
      </c>
      <c r="I377" s="238"/>
      <c r="J377" s="234"/>
      <c r="K377" s="234"/>
      <c r="L377" s="239"/>
      <c r="M377" s="240"/>
      <c r="N377" s="241"/>
      <c r="O377" s="241"/>
      <c r="P377" s="241"/>
      <c r="Q377" s="241"/>
      <c r="R377" s="241"/>
      <c r="S377" s="241"/>
      <c r="T377" s="242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43" t="s">
        <v>350</v>
      </c>
      <c r="AU377" s="243" t="s">
        <v>241</v>
      </c>
      <c r="AV377" s="13" t="s">
        <v>79</v>
      </c>
      <c r="AW377" s="13" t="s">
        <v>33</v>
      </c>
      <c r="AX377" s="13" t="s">
        <v>72</v>
      </c>
      <c r="AY377" s="243" t="s">
        <v>338</v>
      </c>
    </row>
    <row r="378" s="15" customFormat="1">
      <c r="A378" s="15"/>
      <c r="B378" s="255"/>
      <c r="C378" s="256"/>
      <c r="D378" s="235" t="s">
        <v>350</v>
      </c>
      <c r="E378" s="257" t="s">
        <v>245</v>
      </c>
      <c r="F378" s="258" t="s">
        <v>363</v>
      </c>
      <c r="G378" s="256"/>
      <c r="H378" s="259">
        <v>4</v>
      </c>
      <c r="I378" s="260"/>
      <c r="J378" s="256"/>
      <c r="K378" s="256"/>
      <c r="L378" s="261"/>
      <c r="M378" s="262"/>
      <c r="N378" s="263"/>
      <c r="O378" s="263"/>
      <c r="P378" s="263"/>
      <c r="Q378" s="263"/>
      <c r="R378" s="263"/>
      <c r="S378" s="263"/>
      <c r="T378" s="264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T378" s="265" t="s">
        <v>350</v>
      </c>
      <c r="AU378" s="265" t="s">
        <v>241</v>
      </c>
      <c r="AV378" s="15" t="s">
        <v>231</v>
      </c>
      <c r="AW378" s="15" t="s">
        <v>33</v>
      </c>
      <c r="AX378" s="15" t="s">
        <v>79</v>
      </c>
      <c r="AY378" s="265" t="s">
        <v>338</v>
      </c>
    </row>
    <row r="379" s="2" customFormat="1" ht="24.15" customHeight="1">
      <c r="A379" s="39"/>
      <c r="B379" s="40"/>
      <c r="C379" s="267" t="s">
        <v>290</v>
      </c>
      <c r="D379" s="267" t="s">
        <v>486</v>
      </c>
      <c r="E379" s="268" t="s">
        <v>716</v>
      </c>
      <c r="F379" s="269" t="s">
        <v>717</v>
      </c>
      <c r="G379" s="270" t="s">
        <v>586</v>
      </c>
      <c r="H379" s="271">
        <v>4</v>
      </c>
      <c r="I379" s="272"/>
      <c r="J379" s="273">
        <f>ROUND(I379*H379,2)</f>
        <v>0</v>
      </c>
      <c r="K379" s="269" t="s">
        <v>346</v>
      </c>
      <c r="L379" s="274"/>
      <c r="M379" s="275" t="s">
        <v>19</v>
      </c>
      <c r="N379" s="276" t="s">
        <v>43</v>
      </c>
      <c r="O379" s="85"/>
      <c r="P379" s="224">
        <f>O379*H379</f>
        <v>0</v>
      </c>
      <c r="Q379" s="224">
        <v>0.002</v>
      </c>
      <c r="R379" s="224">
        <f>Q379*H379</f>
        <v>0.0080000000000000002</v>
      </c>
      <c r="S379" s="224">
        <v>0</v>
      </c>
      <c r="T379" s="225">
        <f>S379*H379</f>
        <v>0</v>
      </c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R379" s="226" t="s">
        <v>405</v>
      </c>
      <c r="AT379" s="226" t="s">
        <v>486</v>
      </c>
      <c r="AU379" s="226" t="s">
        <v>241</v>
      </c>
      <c r="AY379" s="18" t="s">
        <v>338</v>
      </c>
      <c r="BE379" s="227">
        <f>IF(N379="základní",J379,0)</f>
        <v>0</v>
      </c>
      <c r="BF379" s="227">
        <f>IF(N379="snížená",J379,0)</f>
        <v>0</v>
      </c>
      <c r="BG379" s="227">
        <f>IF(N379="zákl. přenesená",J379,0)</f>
        <v>0</v>
      </c>
      <c r="BH379" s="227">
        <f>IF(N379="sníž. přenesená",J379,0)</f>
        <v>0</v>
      </c>
      <c r="BI379" s="227">
        <f>IF(N379="nulová",J379,0)</f>
        <v>0</v>
      </c>
      <c r="BJ379" s="18" t="s">
        <v>79</v>
      </c>
      <c r="BK379" s="227">
        <f>ROUND(I379*H379,2)</f>
        <v>0</v>
      </c>
      <c r="BL379" s="18" t="s">
        <v>231</v>
      </c>
      <c r="BM379" s="226" t="s">
        <v>1656</v>
      </c>
    </row>
    <row r="380" s="14" customFormat="1">
      <c r="A380" s="14"/>
      <c r="B380" s="244"/>
      <c r="C380" s="245"/>
      <c r="D380" s="235" t="s">
        <v>350</v>
      </c>
      <c r="E380" s="246" t="s">
        <v>19</v>
      </c>
      <c r="F380" s="247" t="s">
        <v>245</v>
      </c>
      <c r="G380" s="245"/>
      <c r="H380" s="248">
        <v>4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350</v>
      </c>
      <c r="AU380" s="254" t="s">
        <v>241</v>
      </c>
      <c r="AV380" s="14" t="s">
        <v>81</v>
      </c>
      <c r="AW380" s="14" t="s">
        <v>33</v>
      </c>
      <c r="AX380" s="14" t="s">
        <v>79</v>
      </c>
      <c r="AY380" s="254" t="s">
        <v>338</v>
      </c>
    </row>
    <row r="381" s="2" customFormat="1" ht="16.5" customHeight="1">
      <c r="A381" s="39"/>
      <c r="B381" s="40"/>
      <c r="C381" s="267" t="s">
        <v>672</v>
      </c>
      <c r="D381" s="267" t="s">
        <v>486</v>
      </c>
      <c r="E381" s="268" t="s">
        <v>720</v>
      </c>
      <c r="F381" s="269" t="s">
        <v>721</v>
      </c>
      <c r="G381" s="270" t="s">
        <v>586</v>
      </c>
      <c r="H381" s="271">
        <v>4</v>
      </c>
      <c r="I381" s="272"/>
      <c r="J381" s="273">
        <f>ROUND(I381*H381,2)</f>
        <v>0</v>
      </c>
      <c r="K381" s="269" t="s">
        <v>19</v>
      </c>
      <c r="L381" s="274"/>
      <c r="M381" s="275" t="s">
        <v>19</v>
      </c>
      <c r="N381" s="276" t="s">
        <v>43</v>
      </c>
      <c r="O381" s="85"/>
      <c r="P381" s="224">
        <f>O381*H381</f>
        <v>0</v>
      </c>
      <c r="Q381" s="224">
        <v>1.4099999999999999</v>
      </c>
      <c r="R381" s="224">
        <f>Q381*H381</f>
        <v>5.6399999999999997</v>
      </c>
      <c r="S381" s="224">
        <v>0</v>
      </c>
      <c r="T381" s="225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26" t="s">
        <v>405</v>
      </c>
      <c r="AT381" s="226" t="s">
        <v>486</v>
      </c>
      <c r="AU381" s="226" t="s">
        <v>241</v>
      </c>
      <c r="AY381" s="18" t="s">
        <v>338</v>
      </c>
      <c r="BE381" s="227">
        <f>IF(N381="základní",J381,0)</f>
        <v>0</v>
      </c>
      <c r="BF381" s="227">
        <f>IF(N381="snížená",J381,0)</f>
        <v>0</v>
      </c>
      <c r="BG381" s="227">
        <f>IF(N381="zákl. přenesená",J381,0)</f>
        <v>0</v>
      </c>
      <c r="BH381" s="227">
        <f>IF(N381="sníž. přenesená",J381,0)</f>
        <v>0</v>
      </c>
      <c r="BI381" s="227">
        <f>IF(N381="nulová",J381,0)</f>
        <v>0</v>
      </c>
      <c r="BJ381" s="18" t="s">
        <v>79</v>
      </c>
      <c r="BK381" s="227">
        <f>ROUND(I381*H381,2)</f>
        <v>0</v>
      </c>
      <c r="BL381" s="18" t="s">
        <v>231</v>
      </c>
      <c r="BM381" s="226" t="s">
        <v>1657</v>
      </c>
    </row>
    <row r="382" s="14" customFormat="1">
      <c r="A382" s="14"/>
      <c r="B382" s="244"/>
      <c r="C382" s="245"/>
      <c r="D382" s="235" t="s">
        <v>350</v>
      </c>
      <c r="E382" s="246" t="s">
        <v>19</v>
      </c>
      <c r="F382" s="247" t="s">
        <v>245</v>
      </c>
      <c r="G382" s="245"/>
      <c r="H382" s="248">
        <v>4</v>
      </c>
      <c r="I382" s="249"/>
      <c r="J382" s="245"/>
      <c r="K382" s="245"/>
      <c r="L382" s="250"/>
      <c r="M382" s="251"/>
      <c r="N382" s="252"/>
      <c r="O382" s="252"/>
      <c r="P382" s="252"/>
      <c r="Q382" s="252"/>
      <c r="R382" s="252"/>
      <c r="S382" s="252"/>
      <c r="T382" s="253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4" t="s">
        <v>350</v>
      </c>
      <c r="AU382" s="254" t="s">
        <v>241</v>
      </c>
      <c r="AV382" s="14" t="s">
        <v>81</v>
      </c>
      <c r="AW382" s="14" t="s">
        <v>33</v>
      </c>
      <c r="AX382" s="14" t="s">
        <v>79</v>
      </c>
      <c r="AY382" s="254" t="s">
        <v>338</v>
      </c>
    </row>
    <row r="383" s="2" customFormat="1" ht="24.15" customHeight="1">
      <c r="A383" s="39"/>
      <c r="B383" s="40"/>
      <c r="C383" s="215" t="s">
        <v>676</v>
      </c>
      <c r="D383" s="215" t="s">
        <v>342</v>
      </c>
      <c r="E383" s="216" t="s">
        <v>724</v>
      </c>
      <c r="F383" s="217" t="s">
        <v>725</v>
      </c>
      <c r="G383" s="218" t="s">
        <v>586</v>
      </c>
      <c r="H383" s="219">
        <v>4</v>
      </c>
      <c r="I383" s="220"/>
      <c r="J383" s="221">
        <f>ROUND(I383*H383,2)</f>
        <v>0</v>
      </c>
      <c r="K383" s="217" t="s">
        <v>346</v>
      </c>
      <c r="L383" s="45"/>
      <c r="M383" s="222" t="s">
        <v>19</v>
      </c>
      <c r="N383" s="223" t="s">
        <v>43</v>
      </c>
      <c r="O383" s="85"/>
      <c r="P383" s="224">
        <f>O383*H383</f>
        <v>0</v>
      </c>
      <c r="Q383" s="224">
        <v>0.0098899999999999995</v>
      </c>
      <c r="R383" s="224">
        <f>Q383*H383</f>
        <v>0.039559999999999998</v>
      </c>
      <c r="S383" s="224">
        <v>0</v>
      </c>
      <c r="T383" s="225">
        <f>S383*H383</f>
        <v>0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226" t="s">
        <v>231</v>
      </c>
      <c r="AT383" s="226" t="s">
        <v>342</v>
      </c>
      <c r="AU383" s="226" t="s">
        <v>241</v>
      </c>
      <c r="AY383" s="18" t="s">
        <v>338</v>
      </c>
      <c r="BE383" s="227">
        <f>IF(N383="základní",J383,0)</f>
        <v>0</v>
      </c>
      <c r="BF383" s="227">
        <f>IF(N383="snížená",J383,0)</f>
        <v>0</v>
      </c>
      <c r="BG383" s="227">
        <f>IF(N383="zákl. přenesená",J383,0)</f>
        <v>0</v>
      </c>
      <c r="BH383" s="227">
        <f>IF(N383="sníž. přenesená",J383,0)</f>
        <v>0</v>
      </c>
      <c r="BI383" s="227">
        <f>IF(N383="nulová",J383,0)</f>
        <v>0</v>
      </c>
      <c r="BJ383" s="18" t="s">
        <v>79</v>
      </c>
      <c r="BK383" s="227">
        <f>ROUND(I383*H383,2)</f>
        <v>0</v>
      </c>
      <c r="BL383" s="18" t="s">
        <v>231</v>
      </c>
      <c r="BM383" s="226" t="s">
        <v>1658</v>
      </c>
    </row>
    <row r="384" s="2" customFormat="1">
      <c r="A384" s="39"/>
      <c r="B384" s="40"/>
      <c r="C384" s="41"/>
      <c r="D384" s="228" t="s">
        <v>348</v>
      </c>
      <c r="E384" s="41"/>
      <c r="F384" s="229" t="s">
        <v>727</v>
      </c>
      <c r="G384" s="41"/>
      <c r="H384" s="41"/>
      <c r="I384" s="230"/>
      <c r="J384" s="41"/>
      <c r="K384" s="41"/>
      <c r="L384" s="45"/>
      <c r="M384" s="231"/>
      <c r="N384" s="232"/>
      <c r="O384" s="85"/>
      <c r="P384" s="85"/>
      <c r="Q384" s="85"/>
      <c r="R384" s="85"/>
      <c r="S384" s="85"/>
      <c r="T384" s="86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T384" s="18" t="s">
        <v>348</v>
      </c>
      <c r="AU384" s="18" t="s">
        <v>241</v>
      </c>
    </row>
    <row r="385" s="14" customFormat="1">
      <c r="A385" s="14"/>
      <c r="B385" s="244"/>
      <c r="C385" s="245"/>
      <c r="D385" s="235" t="s">
        <v>350</v>
      </c>
      <c r="E385" s="246" t="s">
        <v>19</v>
      </c>
      <c r="F385" s="247" t="s">
        <v>1178</v>
      </c>
      <c r="G385" s="245"/>
      <c r="H385" s="248">
        <v>0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350</v>
      </c>
      <c r="AU385" s="254" t="s">
        <v>241</v>
      </c>
      <c r="AV385" s="14" t="s">
        <v>81</v>
      </c>
      <c r="AW385" s="14" t="s">
        <v>33</v>
      </c>
      <c r="AX385" s="14" t="s">
        <v>72</v>
      </c>
      <c r="AY385" s="254" t="s">
        <v>338</v>
      </c>
    </row>
    <row r="386" s="14" customFormat="1">
      <c r="A386" s="14"/>
      <c r="B386" s="244"/>
      <c r="C386" s="245"/>
      <c r="D386" s="235" t="s">
        <v>350</v>
      </c>
      <c r="E386" s="246" t="s">
        <v>19</v>
      </c>
      <c r="F386" s="247" t="s">
        <v>1177</v>
      </c>
      <c r="G386" s="245"/>
      <c r="H386" s="248">
        <v>0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350</v>
      </c>
      <c r="AU386" s="254" t="s">
        <v>241</v>
      </c>
      <c r="AV386" s="14" t="s">
        <v>81</v>
      </c>
      <c r="AW386" s="14" t="s">
        <v>33</v>
      </c>
      <c r="AX386" s="14" t="s">
        <v>72</v>
      </c>
      <c r="AY386" s="254" t="s">
        <v>338</v>
      </c>
    </row>
    <row r="387" s="14" customFormat="1">
      <c r="A387" s="14"/>
      <c r="B387" s="244"/>
      <c r="C387" s="245"/>
      <c r="D387" s="235" t="s">
        <v>350</v>
      </c>
      <c r="E387" s="246" t="s">
        <v>19</v>
      </c>
      <c r="F387" s="247" t="s">
        <v>233</v>
      </c>
      <c r="G387" s="245"/>
      <c r="H387" s="248">
        <v>2</v>
      </c>
      <c r="I387" s="249"/>
      <c r="J387" s="245"/>
      <c r="K387" s="245"/>
      <c r="L387" s="250"/>
      <c r="M387" s="251"/>
      <c r="N387" s="252"/>
      <c r="O387" s="252"/>
      <c r="P387" s="252"/>
      <c r="Q387" s="252"/>
      <c r="R387" s="252"/>
      <c r="S387" s="252"/>
      <c r="T387" s="253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4" t="s">
        <v>350</v>
      </c>
      <c r="AU387" s="254" t="s">
        <v>241</v>
      </c>
      <c r="AV387" s="14" t="s">
        <v>81</v>
      </c>
      <c r="AW387" s="14" t="s">
        <v>33</v>
      </c>
      <c r="AX387" s="14" t="s">
        <v>72</v>
      </c>
      <c r="AY387" s="254" t="s">
        <v>338</v>
      </c>
    </row>
    <row r="388" s="14" customFormat="1">
      <c r="A388" s="14"/>
      <c r="B388" s="244"/>
      <c r="C388" s="245"/>
      <c r="D388" s="235" t="s">
        <v>350</v>
      </c>
      <c r="E388" s="246" t="s">
        <v>19</v>
      </c>
      <c r="F388" s="247" t="s">
        <v>235</v>
      </c>
      <c r="G388" s="245"/>
      <c r="H388" s="248">
        <v>0</v>
      </c>
      <c r="I388" s="249"/>
      <c r="J388" s="245"/>
      <c r="K388" s="245"/>
      <c r="L388" s="250"/>
      <c r="M388" s="251"/>
      <c r="N388" s="252"/>
      <c r="O388" s="252"/>
      <c r="P388" s="252"/>
      <c r="Q388" s="252"/>
      <c r="R388" s="252"/>
      <c r="S388" s="252"/>
      <c r="T388" s="25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4" t="s">
        <v>350</v>
      </c>
      <c r="AU388" s="254" t="s">
        <v>241</v>
      </c>
      <c r="AV388" s="14" t="s">
        <v>81</v>
      </c>
      <c r="AW388" s="14" t="s">
        <v>33</v>
      </c>
      <c r="AX388" s="14" t="s">
        <v>72</v>
      </c>
      <c r="AY388" s="254" t="s">
        <v>338</v>
      </c>
    </row>
    <row r="389" s="14" customFormat="1">
      <c r="A389" s="14"/>
      <c r="B389" s="244"/>
      <c r="C389" s="245"/>
      <c r="D389" s="235" t="s">
        <v>350</v>
      </c>
      <c r="E389" s="246" t="s">
        <v>19</v>
      </c>
      <c r="F389" s="247" t="s">
        <v>238</v>
      </c>
      <c r="G389" s="245"/>
      <c r="H389" s="248">
        <v>0</v>
      </c>
      <c r="I389" s="249"/>
      <c r="J389" s="245"/>
      <c r="K389" s="245"/>
      <c r="L389" s="250"/>
      <c r="M389" s="251"/>
      <c r="N389" s="252"/>
      <c r="O389" s="252"/>
      <c r="P389" s="252"/>
      <c r="Q389" s="252"/>
      <c r="R389" s="252"/>
      <c r="S389" s="252"/>
      <c r="T389" s="253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4" t="s">
        <v>350</v>
      </c>
      <c r="AU389" s="254" t="s">
        <v>241</v>
      </c>
      <c r="AV389" s="14" t="s">
        <v>81</v>
      </c>
      <c r="AW389" s="14" t="s">
        <v>33</v>
      </c>
      <c r="AX389" s="14" t="s">
        <v>72</v>
      </c>
      <c r="AY389" s="254" t="s">
        <v>338</v>
      </c>
    </row>
    <row r="390" s="14" customFormat="1">
      <c r="A390" s="14"/>
      <c r="B390" s="244"/>
      <c r="C390" s="245"/>
      <c r="D390" s="235" t="s">
        <v>350</v>
      </c>
      <c r="E390" s="246" t="s">
        <v>19</v>
      </c>
      <c r="F390" s="247" t="s">
        <v>240</v>
      </c>
      <c r="G390" s="245"/>
      <c r="H390" s="248">
        <v>2</v>
      </c>
      <c r="I390" s="249"/>
      <c r="J390" s="245"/>
      <c r="K390" s="245"/>
      <c r="L390" s="250"/>
      <c r="M390" s="251"/>
      <c r="N390" s="252"/>
      <c r="O390" s="252"/>
      <c r="P390" s="252"/>
      <c r="Q390" s="252"/>
      <c r="R390" s="252"/>
      <c r="S390" s="252"/>
      <c r="T390" s="253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4" t="s">
        <v>350</v>
      </c>
      <c r="AU390" s="254" t="s">
        <v>241</v>
      </c>
      <c r="AV390" s="14" t="s">
        <v>81</v>
      </c>
      <c r="AW390" s="14" t="s">
        <v>33</v>
      </c>
      <c r="AX390" s="14" t="s">
        <v>72</v>
      </c>
      <c r="AY390" s="254" t="s">
        <v>338</v>
      </c>
    </row>
    <row r="391" s="14" customFormat="1">
      <c r="A391" s="14"/>
      <c r="B391" s="244"/>
      <c r="C391" s="245"/>
      <c r="D391" s="235" t="s">
        <v>350</v>
      </c>
      <c r="E391" s="246" t="s">
        <v>19</v>
      </c>
      <c r="F391" s="247" t="s">
        <v>230</v>
      </c>
      <c r="G391" s="245"/>
      <c r="H391" s="248">
        <v>0</v>
      </c>
      <c r="I391" s="249"/>
      <c r="J391" s="245"/>
      <c r="K391" s="245"/>
      <c r="L391" s="250"/>
      <c r="M391" s="251"/>
      <c r="N391" s="252"/>
      <c r="O391" s="252"/>
      <c r="P391" s="252"/>
      <c r="Q391" s="252"/>
      <c r="R391" s="252"/>
      <c r="S391" s="252"/>
      <c r="T391" s="253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4" t="s">
        <v>350</v>
      </c>
      <c r="AU391" s="254" t="s">
        <v>241</v>
      </c>
      <c r="AV391" s="14" t="s">
        <v>81</v>
      </c>
      <c r="AW391" s="14" t="s">
        <v>33</v>
      </c>
      <c r="AX391" s="14" t="s">
        <v>72</v>
      </c>
      <c r="AY391" s="254" t="s">
        <v>338</v>
      </c>
    </row>
    <row r="392" s="14" customFormat="1">
      <c r="A392" s="14"/>
      <c r="B392" s="244"/>
      <c r="C392" s="245"/>
      <c r="D392" s="235" t="s">
        <v>350</v>
      </c>
      <c r="E392" s="246" t="s">
        <v>19</v>
      </c>
      <c r="F392" s="247" t="s">
        <v>242</v>
      </c>
      <c r="G392" s="245"/>
      <c r="H392" s="248">
        <v>0</v>
      </c>
      <c r="I392" s="249"/>
      <c r="J392" s="245"/>
      <c r="K392" s="245"/>
      <c r="L392" s="250"/>
      <c r="M392" s="251"/>
      <c r="N392" s="252"/>
      <c r="O392" s="252"/>
      <c r="P392" s="252"/>
      <c r="Q392" s="252"/>
      <c r="R392" s="252"/>
      <c r="S392" s="252"/>
      <c r="T392" s="253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4" t="s">
        <v>350</v>
      </c>
      <c r="AU392" s="254" t="s">
        <v>241</v>
      </c>
      <c r="AV392" s="14" t="s">
        <v>81</v>
      </c>
      <c r="AW392" s="14" t="s">
        <v>33</v>
      </c>
      <c r="AX392" s="14" t="s">
        <v>72</v>
      </c>
      <c r="AY392" s="254" t="s">
        <v>338</v>
      </c>
    </row>
    <row r="393" s="14" customFormat="1">
      <c r="A393" s="14"/>
      <c r="B393" s="244"/>
      <c r="C393" s="245"/>
      <c r="D393" s="235" t="s">
        <v>350</v>
      </c>
      <c r="E393" s="246" t="s">
        <v>19</v>
      </c>
      <c r="F393" s="247" t="s">
        <v>243</v>
      </c>
      <c r="G393" s="245"/>
      <c r="H393" s="248">
        <v>0</v>
      </c>
      <c r="I393" s="249"/>
      <c r="J393" s="245"/>
      <c r="K393" s="245"/>
      <c r="L393" s="250"/>
      <c r="M393" s="251"/>
      <c r="N393" s="252"/>
      <c r="O393" s="252"/>
      <c r="P393" s="252"/>
      <c r="Q393" s="252"/>
      <c r="R393" s="252"/>
      <c r="S393" s="252"/>
      <c r="T393" s="253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4" t="s">
        <v>350</v>
      </c>
      <c r="AU393" s="254" t="s">
        <v>241</v>
      </c>
      <c r="AV393" s="14" t="s">
        <v>81</v>
      </c>
      <c r="AW393" s="14" t="s">
        <v>33</v>
      </c>
      <c r="AX393" s="14" t="s">
        <v>72</v>
      </c>
      <c r="AY393" s="254" t="s">
        <v>338</v>
      </c>
    </row>
    <row r="394" s="14" customFormat="1">
      <c r="A394" s="14"/>
      <c r="B394" s="244"/>
      <c r="C394" s="245"/>
      <c r="D394" s="235" t="s">
        <v>350</v>
      </c>
      <c r="E394" s="246" t="s">
        <v>19</v>
      </c>
      <c r="F394" s="247" t="s">
        <v>244</v>
      </c>
      <c r="G394" s="245"/>
      <c r="H394" s="248">
        <v>0</v>
      </c>
      <c r="I394" s="249"/>
      <c r="J394" s="245"/>
      <c r="K394" s="245"/>
      <c r="L394" s="250"/>
      <c r="M394" s="251"/>
      <c r="N394" s="252"/>
      <c r="O394" s="252"/>
      <c r="P394" s="252"/>
      <c r="Q394" s="252"/>
      <c r="R394" s="252"/>
      <c r="S394" s="252"/>
      <c r="T394" s="253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4" t="s">
        <v>350</v>
      </c>
      <c r="AU394" s="254" t="s">
        <v>241</v>
      </c>
      <c r="AV394" s="14" t="s">
        <v>81</v>
      </c>
      <c r="AW394" s="14" t="s">
        <v>33</v>
      </c>
      <c r="AX394" s="14" t="s">
        <v>72</v>
      </c>
      <c r="AY394" s="254" t="s">
        <v>338</v>
      </c>
    </row>
    <row r="395" s="14" customFormat="1">
      <c r="A395" s="14"/>
      <c r="B395" s="244"/>
      <c r="C395" s="245"/>
      <c r="D395" s="235" t="s">
        <v>350</v>
      </c>
      <c r="E395" s="246" t="s">
        <v>19</v>
      </c>
      <c r="F395" s="247" t="s">
        <v>1315</v>
      </c>
      <c r="G395" s="245"/>
      <c r="H395" s="248">
        <v>0</v>
      </c>
      <c r="I395" s="249"/>
      <c r="J395" s="245"/>
      <c r="K395" s="245"/>
      <c r="L395" s="250"/>
      <c r="M395" s="251"/>
      <c r="N395" s="252"/>
      <c r="O395" s="252"/>
      <c r="P395" s="252"/>
      <c r="Q395" s="252"/>
      <c r="R395" s="252"/>
      <c r="S395" s="252"/>
      <c r="T395" s="253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4" t="s">
        <v>350</v>
      </c>
      <c r="AU395" s="254" t="s">
        <v>241</v>
      </c>
      <c r="AV395" s="14" t="s">
        <v>81</v>
      </c>
      <c r="AW395" s="14" t="s">
        <v>33</v>
      </c>
      <c r="AX395" s="14" t="s">
        <v>72</v>
      </c>
      <c r="AY395" s="254" t="s">
        <v>338</v>
      </c>
    </row>
    <row r="396" s="15" customFormat="1">
      <c r="A396" s="15"/>
      <c r="B396" s="255"/>
      <c r="C396" s="256"/>
      <c r="D396" s="235" t="s">
        <v>350</v>
      </c>
      <c r="E396" s="257" t="s">
        <v>250</v>
      </c>
      <c r="F396" s="258" t="s">
        <v>363</v>
      </c>
      <c r="G396" s="256"/>
      <c r="H396" s="259">
        <v>4</v>
      </c>
      <c r="I396" s="260"/>
      <c r="J396" s="256"/>
      <c r="K396" s="256"/>
      <c r="L396" s="261"/>
      <c r="M396" s="262"/>
      <c r="N396" s="263"/>
      <c r="O396" s="263"/>
      <c r="P396" s="263"/>
      <c r="Q396" s="263"/>
      <c r="R396" s="263"/>
      <c r="S396" s="263"/>
      <c r="T396" s="264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T396" s="265" t="s">
        <v>350</v>
      </c>
      <c r="AU396" s="265" t="s">
        <v>241</v>
      </c>
      <c r="AV396" s="15" t="s">
        <v>231</v>
      </c>
      <c r="AW396" s="15" t="s">
        <v>33</v>
      </c>
      <c r="AX396" s="15" t="s">
        <v>79</v>
      </c>
      <c r="AY396" s="265" t="s">
        <v>338</v>
      </c>
    </row>
    <row r="397" s="2" customFormat="1" ht="24.15" customHeight="1">
      <c r="A397" s="39"/>
      <c r="B397" s="40"/>
      <c r="C397" s="267" t="s">
        <v>682</v>
      </c>
      <c r="D397" s="267" t="s">
        <v>486</v>
      </c>
      <c r="E397" s="268" t="s">
        <v>716</v>
      </c>
      <c r="F397" s="269" t="s">
        <v>717</v>
      </c>
      <c r="G397" s="270" t="s">
        <v>586</v>
      </c>
      <c r="H397" s="271">
        <v>4</v>
      </c>
      <c r="I397" s="272"/>
      <c r="J397" s="273">
        <f>ROUND(I397*H397,2)</f>
        <v>0</v>
      </c>
      <c r="K397" s="269" t="s">
        <v>346</v>
      </c>
      <c r="L397" s="274"/>
      <c r="M397" s="275" t="s">
        <v>19</v>
      </c>
      <c r="N397" s="276" t="s">
        <v>43</v>
      </c>
      <c r="O397" s="85"/>
      <c r="P397" s="224">
        <f>O397*H397</f>
        <v>0</v>
      </c>
      <c r="Q397" s="224">
        <v>0.002</v>
      </c>
      <c r="R397" s="224">
        <f>Q397*H397</f>
        <v>0.0080000000000000002</v>
      </c>
      <c r="S397" s="224">
        <v>0</v>
      </c>
      <c r="T397" s="225">
        <f>S397*H397</f>
        <v>0</v>
      </c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R397" s="226" t="s">
        <v>405</v>
      </c>
      <c r="AT397" s="226" t="s">
        <v>486</v>
      </c>
      <c r="AU397" s="226" t="s">
        <v>241</v>
      </c>
      <c r="AY397" s="18" t="s">
        <v>338</v>
      </c>
      <c r="BE397" s="227">
        <f>IF(N397="základní",J397,0)</f>
        <v>0</v>
      </c>
      <c r="BF397" s="227">
        <f>IF(N397="snížená",J397,0)</f>
        <v>0</v>
      </c>
      <c r="BG397" s="227">
        <f>IF(N397="zákl. přenesená",J397,0)</f>
        <v>0</v>
      </c>
      <c r="BH397" s="227">
        <f>IF(N397="sníž. přenesená",J397,0)</f>
        <v>0</v>
      </c>
      <c r="BI397" s="227">
        <f>IF(N397="nulová",J397,0)</f>
        <v>0</v>
      </c>
      <c r="BJ397" s="18" t="s">
        <v>79</v>
      </c>
      <c r="BK397" s="227">
        <f>ROUND(I397*H397,2)</f>
        <v>0</v>
      </c>
      <c r="BL397" s="18" t="s">
        <v>231</v>
      </c>
      <c r="BM397" s="226" t="s">
        <v>1659</v>
      </c>
    </row>
    <row r="398" s="14" customFormat="1">
      <c r="A398" s="14"/>
      <c r="B398" s="244"/>
      <c r="C398" s="245"/>
      <c r="D398" s="235" t="s">
        <v>350</v>
      </c>
      <c r="E398" s="246" t="s">
        <v>19</v>
      </c>
      <c r="F398" s="247" t="s">
        <v>250</v>
      </c>
      <c r="G398" s="245"/>
      <c r="H398" s="248">
        <v>4</v>
      </c>
      <c r="I398" s="249"/>
      <c r="J398" s="245"/>
      <c r="K398" s="245"/>
      <c r="L398" s="250"/>
      <c r="M398" s="251"/>
      <c r="N398" s="252"/>
      <c r="O398" s="252"/>
      <c r="P398" s="252"/>
      <c r="Q398" s="252"/>
      <c r="R398" s="252"/>
      <c r="S398" s="252"/>
      <c r="T398" s="253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4" t="s">
        <v>350</v>
      </c>
      <c r="AU398" s="254" t="s">
        <v>241</v>
      </c>
      <c r="AV398" s="14" t="s">
        <v>81</v>
      </c>
      <c r="AW398" s="14" t="s">
        <v>33</v>
      </c>
      <c r="AX398" s="14" t="s">
        <v>79</v>
      </c>
      <c r="AY398" s="254" t="s">
        <v>338</v>
      </c>
    </row>
    <row r="399" s="2" customFormat="1" ht="16.5" customHeight="1">
      <c r="A399" s="39"/>
      <c r="B399" s="40"/>
      <c r="C399" s="267" t="s">
        <v>686</v>
      </c>
      <c r="D399" s="267" t="s">
        <v>486</v>
      </c>
      <c r="E399" s="268" t="s">
        <v>731</v>
      </c>
      <c r="F399" s="269" t="s">
        <v>732</v>
      </c>
      <c r="G399" s="270" t="s">
        <v>586</v>
      </c>
      <c r="H399" s="271">
        <v>4</v>
      </c>
      <c r="I399" s="272"/>
      <c r="J399" s="273">
        <f>ROUND(I399*H399,2)</f>
        <v>0</v>
      </c>
      <c r="K399" s="269" t="s">
        <v>346</v>
      </c>
      <c r="L399" s="274"/>
      <c r="M399" s="275" t="s">
        <v>19</v>
      </c>
      <c r="N399" s="276" t="s">
        <v>43</v>
      </c>
      <c r="O399" s="85"/>
      <c r="P399" s="224">
        <f>O399*H399</f>
        <v>0</v>
      </c>
      <c r="Q399" s="224">
        <v>0.26200000000000001</v>
      </c>
      <c r="R399" s="224">
        <f>Q399*H399</f>
        <v>1.048</v>
      </c>
      <c r="S399" s="224">
        <v>0</v>
      </c>
      <c r="T399" s="225">
        <f>S399*H399</f>
        <v>0</v>
      </c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R399" s="226" t="s">
        <v>405</v>
      </c>
      <c r="AT399" s="226" t="s">
        <v>486</v>
      </c>
      <c r="AU399" s="226" t="s">
        <v>241</v>
      </c>
      <c r="AY399" s="18" t="s">
        <v>338</v>
      </c>
      <c r="BE399" s="227">
        <f>IF(N399="základní",J399,0)</f>
        <v>0</v>
      </c>
      <c r="BF399" s="227">
        <f>IF(N399="snížená",J399,0)</f>
        <v>0</v>
      </c>
      <c r="BG399" s="227">
        <f>IF(N399="zákl. přenesená",J399,0)</f>
        <v>0</v>
      </c>
      <c r="BH399" s="227">
        <f>IF(N399="sníž. přenesená",J399,0)</f>
        <v>0</v>
      </c>
      <c r="BI399" s="227">
        <f>IF(N399="nulová",J399,0)</f>
        <v>0</v>
      </c>
      <c r="BJ399" s="18" t="s">
        <v>79</v>
      </c>
      <c r="BK399" s="227">
        <f>ROUND(I399*H399,2)</f>
        <v>0</v>
      </c>
      <c r="BL399" s="18" t="s">
        <v>231</v>
      </c>
      <c r="BM399" s="226" t="s">
        <v>1660</v>
      </c>
    </row>
    <row r="400" s="14" customFormat="1">
      <c r="A400" s="14"/>
      <c r="B400" s="244"/>
      <c r="C400" s="245"/>
      <c r="D400" s="235" t="s">
        <v>350</v>
      </c>
      <c r="E400" s="246" t="s">
        <v>19</v>
      </c>
      <c r="F400" s="247" t="s">
        <v>250</v>
      </c>
      <c r="G400" s="245"/>
      <c r="H400" s="248">
        <v>4</v>
      </c>
      <c r="I400" s="249"/>
      <c r="J400" s="245"/>
      <c r="K400" s="245"/>
      <c r="L400" s="250"/>
      <c r="M400" s="251"/>
      <c r="N400" s="252"/>
      <c r="O400" s="252"/>
      <c r="P400" s="252"/>
      <c r="Q400" s="252"/>
      <c r="R400" s="252"/>
      <c r="S400" s="252"/>
      <c r="T400" s="253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4" t="s">
        <v>350</v>
      </c>
      <c r="AU400" s="254" t="s">
        <v>241</v>
      </c>
      <c r="AV400" s="14" t="s">
        <v>81</v>
      </c>
      <c r="AW400" s="14" t="s">
        <v>33</v>
      </c>
      <c r="AX400" s="14" t="s">
        <v>79</v>
      </c>
      <c r="AY400" s="254" t="s">
        <v>338</v>
      </c>
    </row>
    <row r="401" s="2" customFormat="1" ht="24.15" customHeight="1">
      <c r="A401" s="39"/>
      <c r="B401" s="40"/>
      <c r="C401" s="215" t="s">
        <v>691</v>
      </c>
      <c r="D401" s="215" t="s">
        <v>342</v>
      </c>
      <c r="E401" s="216" t="s">
        <v>735</v>
      </c>
      <c r="F401" s="217" t="s">
        <v>736</v>
      </c>
      <c r="G401" s="218" t="s">
        <v>586</v>
      </c>
      <c r="H401" s="219">
        <v>4</v>
      </c>
      <c r="I401" s="220"/>
      <c r="J401" s="221">
        <f>ROUND(I401*H401,2)</f>
        <v>0</v>
      </c>
      <c r="K401" s="217" t="s">
        <v>346</v>
      </c>
      <c r="L401" s="45"/>
      <c r="M401" s="222" t="s">
        <v>19</v>
      </c>
      <c r="N401" s="223" t="s">
        <v>43</v>
      </c>
      <c r="O401" s="85"/>
      <c r="P401" s="224">
        <f>O401*H401</f>
        <v>0</v>
      </c>
      <c r="Q401" s="224">
        <v>0.0098899999999999995</v>
      </c>
      <c r="R401" s="224">
        <f>Q401*H401</f>
        <v>0.039559999999999998</v>
      </c>
      <c r="S401" s="224">
        <v>0</v>
      </c>
      <c r="T401" s="225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26" t="s">
        <v>231</v>
      </c>
      <c r="AT401" s="226" t="s">
        <v>342</v>
      </c>
      <c r="AU401" s="226" t="s">
        <v>241</v>
      </c>
      <c r="AY401" s="18" t="s">
        <v>338</v>
      </c>
      <c r="BE401" s="227">
        <f>IF(N401="základní",J401,0)</f>
        <v>0</v>
      </c>
      <c r="BF401" s="227">
        <f>IF(N401="snížená",J401,0)</f>
        <v>0</v>
      </c>
      <c r="BG401" s="227">
        <f>IF(N401="zákl. přenesená",J401,0)</f>
        <v>0</v>
      </c>
      <c r="BH401" s="227">
        <f>IF(N401="sníž. přenesená",J401,0)</f>
        <v>0</v>
      </c>
      <c r="BI401" s="227">
        <f>IF(N401="nulová",J401,0)</f>
        <v>0</v>
      </c>
      <c r="BJ401" s="18" t="s">
        <v>79</v>
      </c>
      <c r="BK401" s="227">
        <f>ROUND(I401*H401,2)</f>
        <v>0</v>
      </c>
      <c r="BL401" s="18" t="s">
        <v>231</v>
      </c>
      <c r="BM401" s="226" t="s">
        <v>1661</v>
      </c>
    </row>
    <row r="402" s="2" customFormat="1">
      <c r="A402" s="39"/>
      <c r="B402" s="40"/>
      <c r="C402" s="41"/>
      <c r="D402" s="228" t="s">
        <v>348</v>
      </c>
      <c r="E402" s="41"/>
      <c r="F402" s="229" t="s">
        <v>738</v>
      </c>
      <c r="G402" s="41"/>
      <c r="H402" s="41"/>
      <c r="I402" s="230"/>
      <c r="J402" s="41"/>
      <c r="K402" s="41"/>
      <c r="L402" s="45"/>
      <c r="M402" s="231"/>
      <c r="N402" s="232"/>
      <c r="O402" s="85"/>
      <c r="P402" s="85"/>
      <c r="Q402" s="85"/>
      <c r="R402" s="85"/>
      <c r="S402" s="85"/>
      <c r="T402" s="86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T402" s="18" t="s">
        <v>348</v>
      </c>
      <c r="AU402" s="18" t="s">
        <v>241</v>
      </c>
    </row>
    <row r="403" s="14" customFormat="1">
      <c r="A403" s="14"/>
      <c r="B403" s="244"/>
      <c r="C403" s="245"/>
      <c r="D403" s="235" t="s">
        <v>350</v>
      </c>
      <c r="E403" s="246" t="s">
        <v>19</v>
      </c>
      <c r="F403" s="247" t="s">
        <v>1177</v>
      </c>
      <c r="G403" s="245"/>
      <c r="H403" s="248">
        <v>0</v>
      </c>
      <c r="I403" s="249"/>
      <c r="J403" s="245"/>
      <c r="K403" s="245"/>
      <c r="L403" s="250"/>
      <c r="M403" s="251"/>
      <c r="N403" s="252"/>
      <c r="O403" s="252"/>
      <c r="P403" s="252"/>
      <c r="Q403" s="252"/>
      <c r="R403" s="252"/>
      <c r="S403" s="252"/>
      <c r="T403" s="253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4" t="s">
        <v>350</v>
      </c>
      <c r="AU403" s="254" t="s">
        <v>241</v>
      </c>
      <c r="AV403" s="14" t="s">
        <v>81</v>
      </c>
      <c r="AW403" s="14" t="s">
        <v>33</v>
      </c>
      <c r="AX403" s="14" t="s">
        <v>72</v>
      </c>
      <c r="AY403" s="254" t="s">
        <v>338</v>
      </c>
    </row>
    <row r="404" s="14" customFormat="1">
      <c r="A404" s="14"/>
      <c r="B404" s="244"/>
      <c r="C404" s="245"/>
      <c r="D404" s="235" t="s">
        <v>350</v>
      </c>
      <c r="E404" s="246" t="s">
        <v>19</v>
      </c>
      <c r="F404" s="247" t="s">
        <v>233</v>
      </c>
      <c r="G404" s="245"/>
      <c r="H404" s="248">
        <v>2</v>
      </c>
      <c r="I404" s="249"/>
      <c r="J404" s="245"/>
      <c r="K404" s="245"/>
      <c r="L404" s="250"/>
      <c r="M404" s="251"/>
      <c r="N404" s="252"/>
      <c r="O404" s="252"/>
      <c r="P404" s="252"/>
      <c r="Q404" s="252"/>
      <c r="R404" s="252"/>
      <c r="S404" s="252"/>
      <c r="T404" s="253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4" t="s">
        <v>350</v>
      </c>
      <c r="AU404" s="254" t="s">
        <v>241</v>
      </c>
      <c r="AV404" s="14" t="s">
        <v>81</v>
      </c>
      <c r="AW404" s="14" t="s">
        <v>33</v>
      </c>
      <c r="AX404" s="14" t="s">
        <v>72</v>
      </c>
      <c r="AY404" s="254" t="s">
        <v>338</v>
      </c>
    </row>
    <row r="405" s="14" customFormat="1">
      <c r="A405" s="14"/>
      <c r="B405" s="244"/>
      <c r="C405" s="245"/>
      <c r="D405" s="235" t="s">
        <v>350</v>
      </c>
      <c r="E405" s="246" t="s">
        <v>19</v>
      </c>
      <c r="F405" s="247" t="s">
        <v>240</v>
      </c>
      <c r="G405" s="245"/>
      <c r="H405" s="248">
        <v>2</v>
      </c>
      <c r="I405" s="249"/>
      <c r="J405" s="245"/>
      <c r="K405" s="245"/>
      <c r="L405" s="250"/>
      <c r="M405" s="251"/>
      <c r="N405" s="252"/>
      <c r="O405" s="252"/>
      <c r="P405" s="252"/>
      <c r="Q405" s="252"/>
      <c r="R405" s="252"/>
      <c r="S405" s="252"/>
      <c r="T405" s="253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4" t="s">
        <v>350</v>
      </c>
      <c r="AU405" s="254" t="s">
        <v>241</v>
      </c>
      <c r="AV405" s="14" t="s">
        <v>81</v>
      </c>
      <c r="AW405" s="14" t="s">
        <v>33</v>
      </c>
      <c r="AX405" s="14" t="s">
        <v>72</v>
      </c>
      <c r="AY405" s="254" t="s">
        <v>338</v>
      </c>
    </row>
    <row r="406" s="14" customFormat="1">
      <c r="A406" s="14"/>
      <c r="B406" s="244"/>
      <c r="C406" s="245"/>
      <c r="D406" s="235" t="s">
        <v>350</v>
      </c>
      <c r="E406" s="246" t="s">
        <v>19</v>
      </c>
      <c r="F406" s="247" t="s">
        <v>230</v>
      </c>
      <c r="G406" s="245"/>
      <c r="H406" s="248">
        <v>0</v>
      </c>
      <c r="I406" s="249"/>
      <c r="J406" s="245"/>
      <c r="K406" s="245"/>
      <c r="L406" s="250"/>
      <c r="M406" s="251"/>
      <c r="N406" s="252"/>
      <c r="O406" s="252"/>
      <c r="P406" s="252"/>
      <c r="Q406" s="252"/>
      <c r="R406" s="252"/>
      <c r="S406" s="252"/>
      <c r="T406" s="253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54" t="s">
        <v>350</v>
      </c>
      <c r="AU406" s="254" t="s">
        <v>241</v>
      </c>
      <c r="AV406" s="14" t="s">
        <v>81</v>
      </c>
      <c r="AW406" s="14" t="s">
        <v>33</v>
      </c>
      <c r="AX406" s="14" t="s">
        <v>72</v>
      </c>
      <c r="AY406" s="254" t="s">
        <v>338</v>
      </c>
    </row>
    <row r="407" s="14" customFormat="1">
      <c r="A407" s="14"/>
      <c r="B407" s="244"/>
      <c r="C407" s="245"/>
      <c r="D407" s="235" t="s">
        <v>350</v>
      </c>
      <c r="E407" s="246" t="s">
        <v>19</v>
      </c>
      <c r="F407" s="247" t="s">
        <v>244</v>
      </c>
      <c r="G407" s="245"/>
      <c r="H407" s="248">
        <v>0</v>
      </c>
      <c r="I407" s="249"/>
      <c r="J407" s="245"/>
      <c r="K407" s="245"/>
      <c r="L407" s="250"/>
      <c r="M407" s="251"/>
      <c r="N407" s="252"/>
      <c r="O407" s="252"/>
      <c r="P407" s="252"/>
      <c r="Q407" s="252"/>
      <c r="R407" s="252"/>
      <c r="S407" s="252"/>
      <c r="T407" s="253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4" t="s">
        <v>350</v>
      </c>
      <c r="AU407" s="254" t="s">
        <v>241</v>
      </c>
      <c r="AV407" s="14" t="s">
        <v>81</v>
      </c>
      <c r="AW407" s="14" t="s">
        <v>33</v>
      </c>
      <c r="AX407" s="14" t="s">
        <v>72</v>
      </c>
      <c r="AY407" s="254" t="s">
        <v>338</v>
      </c>
    </row>
    <row r="408" s="14" customFormat="1">
      <c r="A408" s="14"/>
      <c r="B408" s="244"/>
      <c r="C408" s="245"/>
      <c r="D408" s="235" t="s">
        <v>350</v>
      </c>
      <c r="E408" s="246" t="s">
        <v>19</v>
      </c>
      <c r="F408" s="247" t="s">
        <v>1315</v>
      </c>
      <c r="G408" s="245"/>
      <c r="H408" s="248">
        <v>0</v>
      </c>
      <c r="I408" s="249"/>
      <c r="J408" s="245"/>
      <c r="K408" s="245"/>
      <c r="L408" s="250"/>
      <c r="M408" s="251"/>
      <c r="N408" s="252"/>
      <c r="O408" s="252"/>
      <c r="P408" s="252"/>
      <c r="Q408" s="252"/>
      <c r="R408" s="252"/>
      <c r="S408" s="252"/>
      <c r="T408" s="253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4" t="s">
        <v>350</v>
      </c>
      <c r="AU408" s="254" t="s">
        <v>241</v>
      </c>
      <c r="AV408" s="14" t="s">
        <v>81</v>
      </c>
      <c r="AW408" s="14" t="s">
        <v>33</v>
      </c>
      <c r="AX408" s="14" t="s">
        <v>72</v>
      </c>
      <c r="AY408" s="254" t="s">
        <v>338</v>
      </c>
    </row>
    <row r="409" s="15" customFormat="1">
      <c r="A409" s="15"/>
      <c r="B409" s="255"/>
      <c r="C409" s="256"/>
      <c r="D409" s="235" t="s">
        <v>350</v>
      </c>
      <c r="E409" s="257" t="s">
        <v>251</v>
      </c>
      <c r="F409" s="258" t="s">
        <v>363</v>
      </c>
      <c r="G409" s="256"/>
      <c r="H409" s="259">
        <v>4</v>
      </c>
      <c r="I409" s="260"/>
      <c r="J409" s="256"/>
      <c r="K409" s="256"/>
      <c r="L409" s="261"/>
      <c r="M409" s="262"/>
      <c r="N409" s="263"/>
      <c r="O409" s="263"/>
      <c r="P409" s="263"/>
      <c r="Q409" s="263"/>
      <c r="R409" s="263"/>
      <c r="S409" s="263"/>
      <c r="T409" s="264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T409" s="265" t="s">
        <v>350</v>
      </c>
      <c r="AU409" s="265" t="s">
        <v>241</v>
      </c>
      <c r="AV409" s="15" t="s">
        <v>231</v>
      </c>
      <c r="AW409" s="15" t="s">
        <v>33</v>
      </c>
      <c r="AX409" s="15" t="s">
        <v>79</v>
      </c>
      <c r="AY409" s="265" t="s">
        <v>338</v>
      </c>
    </row>
    <row r="410" s="2" customFormat="1" ht="24.15" customHeight="1">
      <c r="A410" s="39"/>
      <c r="B410" s="40"/>
      <c r="C410" s="267" t="s">
        <v>697</v>
      </c>
      <c r="D410" s="267" t="s">
        <v>486</v>
      </c>
      <c r="E410" s="268" t="s">
        <v>716</v>
      </c>
      <c r="F410" s="269" t="s">
        <v>717</v>
      </c>
      <c r="G410" s="270" t="s">
        <v>586</v>
      </c>
      <c r="H410" s="271">
        <v>4</v>
      </c>
      <c r="I410" s="272"/>
      <c r="J410" s="273">
        <f>ROUND(I410*H410,2)</f>
        <v>0</v>
      </c>
      <c r="K410" s="269" t="s">
        <v>346</v>
      </c>
      <c r="L410" s="274"/>
      <c r="M410" s="275" t="s">
        <v>19</v>
      </c>
      <c r="N410" s="276" t="s">
        <v>43</v>
      </c>
      <c r="O410" s="85"/>
      <c r="P410" s="224">
        <f>O410*H410</f>
        <v>0</v>
      </c>
      <c r="Q410" s="224">
        <v>0.002</v>
      </c>
      <c r="R410" s="224">
        <f>Q410*H410</f>
        <v>0.0080000000000000002</v>
      </c>
      <c r="S410" s="224">
        <v>0</v>
      </c>
      <c r="T410" s="225">
        <f>S410*H410</f>
        <v>0</v>
      </c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R410" s="226" t="s">
        <v>405</v>
      </c>
      <c r="AT410" s="226" t="s">
        <v>486</v>
      </c>
      <c r="AU410" s="226" t="s">
        <v>241</v>
      </c>
      <c r="AY410" s="18" t="s">
        <v>338</v>
      </c>
      <c r="BE410" s="227">
        <f>IF(N410="základní",J410,0)</f>
        <v>0</v>
      </c>
      <c r="BF410" s="227">
        <f>IF(N410="snížená",J410,0)</f>
        <v>0</v>
      </c>
      <c r="BG410" s="227">
        <f>IF(N410="zákl. přenesená",J410,0)</f>
        <v>0</v>
      </c>
      <c r="BH410" s="227">
        <f>IF(N410="sníž. přenesená",J410,0)</f>
        <v>0</v>
      </c>
      <c r="BI410" s="227">
        <f>IF(N410="nulová",J410,0)</f>
        <v>0</v>
      </c>
      <c r="BJ410" s="18" t="s">
        <v>79</v>
      </c>
      <c r="BK410" s="227">
        <f>ROUND(I410*H410,2)</f>
        <v>0</v>
      </c>
      <c r="BL410" s="18" t="s">
        <v>231</v>
      </c>
      <c r="BM410" s="226" t="s">
        <v>1662</v>
      </c>
    </row>
    <row r="411" s="14" customFormat="1">
      <c r="A411" s="14"/>
      <c r="B411" s="244"/>
      <c r="C411" s="245"/>
      <c r="D411" s="235" t="s">
        <v>350</v>
      </c>
      <c r="E411" s="246" t="s">
        <v>19</v>
      </c>
      <c r="F411" s="247" t="s">
        <v>251</v>
      </c>
      <c r="G411" s="245"/>
      <c r="H411" s="248">
        <v>4</v>
      </c>
      <c r="I411" s="249"/>
      <c r="J411" s="245"/>
      <c r="K411" s="245"/>
      <c r="L411" s="250"/>
      <c r="M411" s="251"/>
      <c r="N411" s="252"/>
      <c r="O411" s="252"/>
      <c r="P411" s="252"/>
      <c r="Q411" s="252"/>
      <c r="R411" s="252"/>
      <c r="S411" s="252"/>
      <c r="T411" s="253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4" t="s">
        <v>350</v>
      </c>
      <c r="AU411" s="254" t="s">
        <v>241</v>
      </c>
      <c r="AV411" s="14" t="s">
        <v>81</v>
      </c>
      <c r="AW411" s="14" t="s">
        <v>33</v>
      </c>
      <c r="AX411" s="14" t="s">
        <v>79</v>
      </c>
      <c r="AY411" s="254" t="s">
        <v>338</v>
      </c>
    </row>
    <row r="412" s="2" customFormat="1" ht="16.5" customHeight="1">
      <c r="A412" s="39"/>
      <c r="B412" s="40"/>
      <c r="C412" s="267" t="s">
        <v>702</v>
      </c>
      <c r="D412" s="267" t="s">
        <v>486</v>
      </c>
      <c r="E412" s="268" t="s">
        <v>742</v>
      </c>
      <c r="F412" s="269" t="s">
        <v>743</v>
      </c>
      <c r="G412" s="270" t="s">
        <v>586</v>
      </c>
      <c r="H412" s="271">
        <v>4</v>
      </c>
      <c r="I412" s="272"/>
      <c r="J412" s="273">
        <f>ROUND(I412*H412,2)</f>
        <v>0</v>
      </c>
      <c r="K412" s="269" t="s">
        <v>346</v>
      </c>
      <c r="L412" s="274"/>
      <c r="M412" s="275" t="s">
        <v>19</v>
      </c>
      <c r="N412" s="276" t="s">
        <v>43</v>
      </c>
      <c r="O412" s="85"/>
      <c r="P412" s="224">
        <f>O412*H412</f>
        <v>0</v>
      </c>
      <c r="Q412" s="224">
        <v>0.52600000000000002</v>
      </c>
      <c r="R412" s="224">
        <f>Q412*H412</f>
        <v>2.1040000000000001</v>
      </c>
      <c r="S412" s="224">
        <v>0</v>
      </c>
      <c r="T412" s="225">
        <f>S412*H412</f>
        <v>0</v>
      </c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R412" s="226" t="s">
        <v>405</v>
      </c>
      <c r="AT412" s="226" t="s">
        <v>486</v>
      </c>
      <c r="AU412" s="226" t="s">
        <v>241</v>
      </c>
      <c r="AY412" s="18" t="s">
        <v>338</v>
      </c>
      <c r="BE412" s="227">
        <f>IF(N412="základní",J412,0)</f>
        <v>0</v>
      </c>
      <c r="BF412" s="227">
        <f>IF(N412="snížená",J412,0)</f>
        <v>0</v>
      </c>
      <c r="BG412" s="227">
        <f>IF(N412="zákl. přenesená",J412,0)</f>
        <v>0</v>
      </c>
      <c r="BH412" s="227">
        <f>IF(N412="sníž. přenesená",J412,0)</f>
        <v>0</v>
      </c>
      <c r="BI412" s="227">
        <f>IF(N412="nulová",J412,0)</f>
        <v>0</v>
      </c>
      <c r="BJ412" s="18" t="s">
        <v>79</v>
      </c>
      <c r="BK412" s="227">
        <f>ROUND(I412*H412,2)</f>
        <v>0</v>
      </c>
      <c r="BL412" s="18" t="s">
        <v>231</v>
      </c>
      <c r="BM412" s="226" t="s">
        <v>1663</v>
      </c>
    </row>
    <row r="413" s="14" customFormat="1">
      <c r="A413" s="14"/>
      <c r="B413" s="244"/>
      <c r="C413" s="245"/>
      <c r="D413" s="235" t="s">
        <v>350</v>
      </c>
      <c r="E413" s="246" t="s">
        <v>19</v>
      </c>
      <c r="F413" s="247" t="s">
        <v>251</v>
      </c>
      <c r="G413" s="245"/>
      <c r="H413" s="248">
        <v>4</v>
      </c>
      <c r="I413" s="249"/>
      <c r="J413" s="245"/>
      <c r="K413" s="245"/>
      <c r="L413" s="250"/>
      <c r="M413" s="251"/>
      <c r="N413" s="252"/>
      <c r="O413" s="252"/>
      <c r="P413" s="252"/>
      <c r="Q413" s="252"/>
      <c r="R413" s="252"/>
      <c r="S413" s="252"/>
      <c r="T413" s="253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4" t="s">
        <v>350</v>
      </c>
      <c r="AU413" s="254" t="s">
        <v>241</v>
      </c>
      <c r="AV413" s="14" t="s">
        <v>81</v>
      </c>
      <c r="AW413" s="14" t="s">
        <v>33</v>
      </c>
      <c r="AX413" s="14" t="s">
        <v>79</v>
      </c>
      <c r="AY413" s="254" t="s">
        <v>338</v>
      </c>
    </row>
    <row r="414" s="2" customFormat="1" ht="24.15" customHeight="1">
      <c r="A414" s="39"/>
      <c r="B414" s="40"/>
      <c r="C414" s="215" t="s">
        <v>715</v>
      </c>
      <c r="D414" s="215" t="s">
        <v>342</v>
      </c>
      <c r="E414" s="216" t="s">
        <v>746</v>
      </c>
      <c r="F414" s="217" t="s">
        <v>747</v>
      </c>
      <c r="G414" s="218" t="s">
        <v>586</v>
      </c>
      <c r="H414" s="219">
        <v>2</v>
      </c>
      <c r="I414" s="220"/>
      <c r="J414" s="221">
        <f>ROUND(I414*H414,2)</f>
        <v>0</v>
      </c>
      <c r="K414" s="217" t="s">
        <v>346</v>
      </c>
      <c r="L414" s="45"/>
      <c r="M414" s="222" t="s">
        <v>19</v>
      </c>
      <c r="N414" s="223" t="s">
        <v>43</v>
      </c>
      <c r="O414" s="85"/>
      <c r="P414" s="224">
        <f>O414*H414</f>
        <v>0</v>
      </c>
      <c r="Q414" s="224">
        <v>0.0098899999999999995</v>
      </c>
      <c r="R414" s="224">
        <f>Q414*H414</f>
        <v>0.019779999999999999</v>
      </c>
      <c r="S414" s="224">
        <v>0</v>
      </c>
      <c r="T414" s="225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26" t="s">
        <v>231</v>
      </c>
      <c r="AT414" s="226" t="s">
        <v>342</v>
      </c>
      <c r="AU414" s="226" t="s">
        <v>241</v>
      </c>
      <c r="AY414" s="18" t="s">
        <v>338</v>
      </c>
      <c r="BE414" s="227">
        <f>IF(N414="základní",J414,0)</f>
        <v>0</v>
      </c>
      <c r="BF414" s="227">
        <f>IF(N414="snížená",J414,0)</f>
        <v>0</v>
      </c>
      <c r="BG414" s="227">
        <f>IF(N414="zákl. přenesená",J414,0)</f>
        <v>0</v>
      </c>
      <c r="BH414" s="227">
        <f>IF(N414="sníž. přenesená",J414,0)</f>
        <v>0</v>
      </c>
      <c r="BI414" s="227">
        <f>IF(N414="nulová",J414,0)</f>
        <v>0</v>
      </c>
      <c r="BJ414" s="18" t="s">
        <v>79</v>
      </c>
      <c r="BK414" s="227">
        <f>ROUND(I414*H414,2)</f>
        <v>0</v>
      </c>
      <c r="BL414" s="18" t="s">
        <v>231</v>
      </c>
      <c r="BM414" s="226" t="s">
        <v>1664</v>
      </c>
    </row>
    <row r="415" s="2" customFormat="1">
      <c r="A415" s="39"/>
      <c r="B415" s="40"/>
      <c r="C415" s="41"/>
      <c r="D415" s="228" t="s">
        <v>348</v>
      </c>
      <c r="E415" s="41"/>
      <c r="F415" s="229" t="s">
        <v>749</v>
      </c>
      <c r="G415" s="41"/>
      <c r="H415" s="41"/>
      <c r="I415" s="230"/>
      <c r="J415" s="41"/>
      <c r="K415" s="41"/>
      <c r="L415" s="45"/>
      <c r="M415" s="231"/>
      <c r="N415" s="232"/>
      <c r="O415" s="85"/>
      <c r="P415" s="85"/>
      <c r="Q415" s="85"/>
      <c r="R415" s="85"/>
      <c r="S415" s="85"/>
      <c r="T415" s="86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T415" s="18" t="s">
        <v>348</v>
      </c>
      <c r="AU415" s="18" t="s">
        <v>241</v>
      </c>
    </row>
    <row r="416" s="14" customFormat="1">
      <c r="A416" s="14"/>
      <c r="B416" s="244"/>
      <c r="C416" s="245"/>
      <c r="D416" s="235" t="s">
        <v>350</v>
      </c>
      <c r="E416" s="246" t="s">
        <v>19</v>
      </c>
      <c r="F416" s="247" t="s">
        <v>235</v>
      </c>
      <c r="G416" s="245"/>
      <c r="H416" s="248">
        <v>0</v>
      </c>
      <c r="I416" s="249"/>
      <c r="J416" s="245"/>
      <c r="K416" s="245"/>
      <c r="L416" s="250"/>
      <c r="M416" s="251"/>
      <c r="N416" s="252"/>
      <c r="O416" s="252"/>
      <c r="P416" s="252"/>
      <c r="Q416" s="252"/>
      <c r="R416" s="252"/>
      <c r="S416" s="252"/>
      <c r="T416" s="253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54" t="s">
        <v>350</v>
      </c>
      <c r="AU416" s="254" t="s">
        <v>241</v>
      </c>
      <c r="AV416" s="14" t="s">
        <v>81</v>
      </c>
      <c r="AW416" s="14" t="s">
        <v>33</v>
      </c>
      <c r="AX416" s="14" t="s">
        <v>72</v>
      </c>
      <c r="AY416" s="254" t="s">
        <v>338</v>
      </c>
    </row>
    <row r="417" s="14" customFormat="1">
      <c r="A417" s="14"/>
      <c r="B417" s="244"/>
      <c r="C417" s="245"/>
      <c r="D417" s="235" t="s">
        <v>350</v>
      </c>
      <c r="E417" s="246" t="s">
        <v>19</v>
      </c>
      <c r="F417" s="247" t="s">
        <v>238</v>
      </c>
      <c r="G417" s="245"/>
      <c r="H417" s="248">
        <v>0</v>
      </c>
      <c r="I417" s="249"/>
      <c r="J417" s="245"/>
      <c r="K417" s="245"/>
      <c r="L417" s="250"/>
      <c r="M417" s="251"/>
      <c r="N417" s="252"/>
      <c r="O417" s="252"/>
      <c r="P417" s="252"/>
      <c r="Q417" s="252"/>
      <c r="R417" s="252"/>
      <c r="S417" s="252"/>
      <c r="T417" s="253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54" t="s">
        <v>350</v>
      </c>
      <c r="AU417" s="254" t="s">
        <v>241</v>
      </c>
      <c r="AV417" s="14" t="s">
        <v>81</v>
      </c>
      <c r="AW417" s="14" t="s">
        <v>33</v>
      </c>
      <c r="AX417" s="14" t="s">
        <v>72</v>
      </c>
      <c r="AY417" s="254" t="s">
        <v>338</v>
      </c>
    </row>
    <row r="418" s="14" customFormat="1">
      <c r="A418" s="14"/>
      <c r="B418" s="244"/>
      <c r="C418" s="245"/>
      <c r="D418" s="235" t="s">
        <v>350</v>
      </c>
      <c r="E418" s="246" t="s">
        <v>19</v>
      </c>
      <c r="F418" s="247" t="s">
        <v>240</v>
      </c>
      <c r="G418" s="245"/>
      <c r="H418" s="248">
        <v>2</v>
      </c>
      <c r="I418" s="249"/>
      <c r="J418" s="245"/>
      <c r="K418" s="245"/>
      <c r="L418" s="250"/>
      <c r="M418" s="251"/>
      <c r="N418" s="252"/>
      <c r="O418" s="252"/>
      <c r="P418" s="252"/>
      <c r="Q418" s="252"/>
      <c r="R418" s="252"/>
      <c r="S418" s="252"/>
      <c r="T418" s="253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4" t="s">
        <v>350</v>
      </c>
      <c r="AU418" s="254" t="s">
        <v>241</v>
      </c>
      <c r="AV418" s="14" t="s">
        <v>81</v>
      </c>
      <c r="AW418" s="14" t="s">
        <v>33</v>
      </c>
      <c r="AX418" s="14" t="s">
        <v>72</v>
      </c>
      <c r="AY418" s="254" t="s">
        <v>338</v>
      </c>
    </row>
    <row r="419" s="14" customFormat="1">
      <c r="A419" s="14"/>
      <c r="B419" s="244"/>
      <c r="C419" s="245"/>
      <c r="D419" s="235" t="s">
        <v>350</v>
      </c>
      <c r="E419" s="246" t="s">
        <v>19</v>
      </c>
      <c r="F419" s="247" t="s">
        <v>230</v>
      </c>
      <c r="G419" s="245"/>
      <c r="H419" s="248">
        <v>0</v>
      </c>
      <c r="I419" s="249"/>
      <c r="J419" s="245"/>
      <c r="K419" s="245"/>
      <c r="L419" s="250"/>
      <c r="M419" s="251"/>
      <c r="N419" s="252"/>
      <c r="O419" s="252"/>
      <c r="P419" s="252"/>
      <c r="Q419" s="252"/>
      <c r="R419" s="252"/>
      <c r="S419" s="252"/>
      <c r="T419" s="253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54" t="s">
        <v>350</v>
      </c>
      <c r="AU419" s="254" t="s">
        <v>241</v>
      </c>
      <c r="AV419" s="14" t="s">
        <v>81</v>
      </c>
      <c r="AW419" s="14" t="s">
        <v>33</v>
      </c>
      <c r="AX419" s="14" t="s">
        <v>72</v>
      </c>
      <c r="AY419" s="254" t="s">
        <v>338</v>
      </c>
    </row>
    <row r="420" s="14" customFormat="1">
      <c r="A420" s="14"/>
      <c r="B420" s="244"/>
      <c r="C420" s="245"/>
      <c r="D420" s="235" t="s">
        <v>350</v>
      </c>
      <c r="E420" s="246" t="s">
        <v>19</v>
      </c>
      <c r="F420" s="247" t="s">
        <v>750</v>
      </c>
      <c r="G420" s="245"/>
      <c r="H420" s="248">
        <v>0</v>
      </c>
      <c r="I420" s="249"/>
      <c r="J420" s="245"/>
      <c r="K420" s="245"/>
      <c r="L420" s="250"/>
      <c r="M420" s="251"/>
      <c r="N420" s="252"/>
      <c r="O420" s="252"/>
      <c r="P420" s="252"/>
      <c r="Q420" s="252"/>
      <c r="R420" s="252"/>
      <c r="S420" s="252"/>
      <c r="T420" s="253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4" t="s">
        <v>350</v>
      </c>
      <c r="AU420" s="254" t="s">
        <v>241</v>
      </c>
      <c r="AV420" s="14" t="s">
        <v>81</v>
      </c>
      <c r="AW420" s="14" t="s">
        <v>33</v>
      </c>
      <c r="AX420" s="14" t="s">
        <v>72</v>
      </c>
      <c r="AY420" s="254" t="s">
        <v>338</v>
      </c>
    </row>
    <row r="421" s="14" customFormat="1">
      <c r="A421" s="14"/>
      <c r="B421" s="244"/>
      <c r="C421" s="245"/>
      <c r="D421" s="235" t="s">
        <v>350</v>
      </c>
      <c r="E421" s="246" t="s">
        <v>19</v>
      </c>
      <c r="F421" s="247" t="s">
        <v>751</v>
      </c>
      <c r="G421" s="245"/>
      <c r="H421" s="248">
        <v>0</v>
      </c>
      <c r="I421" s="249"/>
      <c r="J421" s="245"/>
      <c r="K421" s="245"/>
      <c r="L421" s="250"/>
      <c r="M421" s="251"/>
      <c r="N421" s="252"/>
      <c r="O421" s="252"/>
      <c r="P421" s="252"/>
      <c r="Q421" s="252"/>
      <c r="R421" s="252"/>
      <c r="S421" s="252"/>
      <c r="T421" s="253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4" t="s">
        <v>350</v>
      </c>
      <c r="AU421" s="254" t="s">
        <v>241</v>
      </c>
      <c r="AV421" s="14" t="s">
        <v>81</v>
      </c>
      <c r="AW421" s="14" t="s">
        <v>33</v>
      </c>
      <c r="AX421" s="14" t="s">
        <v>72</v>
      </c>
      <c r="AY421" s="254" t="s">
        <v>338</v>
      </c>
    </row>
    <row r="422" s="14" customFormat="1">
      <c r="A422" s="14"/>
      <c r="B422" s="244"/>
      <c r="C422" s="245"/>
      <c r="D422" s="235" t="s">
        <v>350</v>
      </c>
      <c r="E422" s="246" t="s">
        <v>19</v>
      </c>
      <c r="F422" s="247" t="s">
        <v>752</v>
      </c>
      <c r="G422" s="245"/>
      <c r="H422" s="248">
        <v>0</v>
      </c>
      <c r="I422" s="249"/>
      <c r="J422" s="245"/>
      <c r="K422" s="245"/>
      <c r="L422" s="250"/>
      <c r="M422" s="251"/>
      <c r="N422" s="252"/>
      <c r="O422" s="252"/>
      <c r="P422" s="252"/>
      <c r="Q422" s="252"/>
      <c r="R422" s="252"/>
      <c r="S422" s="252"/>
      <c r="T422" s="253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54" t="s">
        <v>350</v>
      </c>
      <c r="AU422" s="254" t="s">
        <v>241</v>
      </c>
      <c r="AV422" s="14" t="s">
        <v>81</v>
      </c>
      <c r="AW422" s="14" t="s">
        <v>33</v>
      </c>
      <c r="AX422" s="14" t="s">
        <v>72</v>
      </c>
      <c r="AY422" s="254" t="s">
        <v>338</v>
      </c>
    </row>
    <row r="423" s="14" customFormat="1">
      <c r="A423" s="14"/>
      <c r="B423" s="244"/>
      <c r="C423" s="245"/>
      <c r="D423" s="235" t="s">
        <v>350</v>
      </c>
      <c r="E423" s="246" t="s">
        <v>19</v>
      </c>
      <c r="F423" s="247" t="s">
        <v>1426</v>
      </c>
      <c r="G423" s="245"/>
      <c r="H423" s="248">
        <v>0</v>
      </c>
      <c r="I423" s="249"/>
      <c r="J423" s="245"/>
      <c r="K423" s="245"/>
      <c r="L423" s="250"/>
      <c r="M423" s="251"/>
      <c r="N423" s="252"/>
      <c r="O423" s="252"/>
      <c r="P423" s="252"/>
      <c r="Q423" s="252"/>
      <c r="R423" s="252"/>
      <c r="S423" s="252"/>
      <c r="T423" s="253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4" t="s">
        <v>350</v>
      </c>
      <c r="AU423" s="254" t="s">
        <v>241</v>
      </c>
      <c r="AV423" s="14" t="s">
        <v>81</v>
      </c>
      <c r="AW423" s="14" t="s">
        <v>33</v>
      </c>
      <c r="AX423" s="14" t="s">
        <v>72</v>
      </c>
      <c r="AY423" s="254" t="s">
        <v>338</v>
      </c>
    </row>
    <row r="424" s="14" customFormat="1">
      <c r="A424" s="14"/>
      <c r="B424" s="244"/>
      <c r="C424" s="245"/>
      <c r="D424" s="235" t="s">
        <v>350</v>
      </c>
      <c r="E424" s="246" t="s">
        <v>19</v>
      </c>
      <c r="F424" s="247" t="s">
        <v>1549</v>
      </c>
      <c r="G424" s="245"/>
      <c r="H424" s="248">
        <v>0</v>
      </c>
      <c r="I424" s="249"/>
      <c r="J424" s="245"/>
      <c r="K424" s="245"/>
      <c r="L424" s="250"/>
      <c r="M424" s="251"/>
      <c r="N424" s="252"/>
      <c r="O424" s="252"/>
      <c r="P424" s="252"/>
      <c r="Q424" s="252"/>
      <c r="R424" s="252"/>
      <c r="S424" s="252"/>
      <c r="T424" s="253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54" t="s">
        <v>350</v>
      </c>
      <c r="AU424" s="254" t="s">
        <v>241</v>
      </c>
      <c r="AV424" s="14" t="s">
        <v>81</v>
      </c>
      <c r="AW424" s="14" t="s">
        <v>33</v>
      </c>
      <c r="AX424" s="14" t="s">
        <v>72</v>
      </c>
      <c r="AY424" s="254" t="s">
        <v>338</v>
      </c>
    </row>
    <row r="425" s="14" customFormat="1">
      <c r="A425" s="14"/>
      <c r="B425" s="244"/>
      <c r="C425" s="245"/>
      <c r="D425" s="235" t="s">
        <v>350</v>
      </c>
      <c r="E425" s="246" t="s">
        <v>19</v>
      </c>
      <c r="F425" s="247" t="s">
        <v>1550</v>
      </c>
      <c r="G425" s="245"/>
      <c r="H425" s="248">
        <v>0</v>
      </c>
      <c r="I425" s="249"/>
      <c r="J425" s="245"/>
      <c r="K425" s="245"/>
      <c r="L425" s="250"/>
      <c r="M425" s="251"/>
      <c r="N425" s="252"/>
      <c r="O425" s="252"/>
      <c r="P425" s="252"/>
      <c r="Q425" s="252"/>
      <c r="R425" s="252"/>
      <c r="S425" s="252"/>
      <c r="T425" s="253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54" t="s">
        <v>350</v>
      </c>
      <c r="AU425" s="254" t="s">
        <v>241</v>
      </c>
      <c r="AV425" s="14" t="s">
        <v>81</v>
      </c>
      <c r="AW425" s="14" t="s">
        <v>33</v>
      </c>
      <c r="AX425" s="14" t="s">
        <v>72</v>
      </c>
      <c r="AY425" s="254" t="s">
        <v>338</v>
      </c>
    </row>
    <row r="426" s="15" customFormat="1">
      <c r="A426" s="15"/>
      <c r="B426" s="255"/>
      <c r="C426" s="256"/>
      <c r="D426" s="235" t="s">
        <v>350</v>
      </c>
      <c r="E426" s="257" t="s">
        <v>253</v>
      </c>
      <c r="F426" s="258" t="s">
        <v>363</v>
      </c>
      <c r="G426" s="256"/>
      <c r="H426" s="259">
        <v>2</v>
      </c>
      <c r="I426" s="260"/>
      <c r="J426" s="256"/>
      <c r="K426" s="256"/>
      <c r="L426" s="261"/>
      <c r="M426" s="262"/>
      <c r="N426" s="263"/>
      <c r="O426" s="263"/>
      <c r="P426" s="263"/>
      <c r="Q426" s="263"/>
      <c r="R426" s="263"/>
      <c r="S426" s="263"/>
      <c r="T426" s="264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T426" s="265" t="s">
        <v>350</v>
      </c>
      <c r="AU426" s="265" t="s">
        <v>241</v>
      </c>
      <c r="AV426" s="15" t="s">
        <v>231</v>
      </c>
      <c r="AW426" s="15" t="s">
        <v>33</v>
      </c>
      <c r="AX426" s="15" t="s">
        <v>79</v>
      </c>
      <c r="AY426" s="265" t="s">
        <v>338</v>
      </c>
    </row>
    <row r="427" s="2" customFormat="1" ht="24.15" customHeight="1">
      <c r="A427" s="39"/>
      <c r="B427" s="40"/>
      <c r="C427" s="267" t="s">
        <v>719</v>
      </c>
      <c r="D427" s="267" t="s">
        <v>486</v>
      </c>
      <c r="E427" s="268" t="s">
        <v>716</v>
      </c>
      <c r="F427" s="269" t="s">
        <v>717</v>
      </c>
      <c r="G427" s="270" t="s">
        <v>586</v>
      </c>
      <c r="H427" s="271">
        <v>2</v>
      </c>
      <c r="I427" s="272"/>
      <c r="J427" s="273">
        <f>ROUND(I427*H427,2)</f>
        <v>0</v>
      </c>
      <c r="K427" s="269" t="s">
        <v>346</v>
      </c>
      <c r="L427" s="274"/>
      <c r="M427" s="275" t="s">
        <v>19</v>
      </c>
      <c r="N427" s="276" t="s">
        <v>43</v>
      </c>
      <c r="O427" s="85"/>
      <c r="P427" s="224">
        <f>O427*H427</f>
        <v>0</v>
      </c>
      <c r="Q427" s="224">
        <v>0.002</v>
      </c>
      <c r="R427" s="224">
        <f>Q427*H427</f>
        <v>0.0040000000000000001</v>
      </c>
      <c r="S427" s="224">
        <v>0</v>
      </c>
      <c r="T427" s="225">
        <f>S427*H427</f>
        <v>0</v>
      </c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R427" s="226" t="s">
        <v>405</v>
      </c>
      <c r="AT427" s="226" t="s">
        <v>486</v>
      </c>
      <c r="AU427" s="226" t="s">
        <v>241</v>
      </c>
      <c r="AY427" s="18" t="s">
        <v>338</v>
      </c>
      <c r="BE427" s="227">
        <f>IF(N427="základní",J427,0)</f>
        <v>0</v>
      </c>
      <c r="BF427" s="227">
        <f>IF(N427="snížená",J427,0)</f>
        <v>0</v>
      </c>
      <c r="BG427" s="227">
        <f>IF(N427="zákl. přenesená",J427,0)</f>
        <v>0</v>
      </c>
      <c r="BH427" s="227">
        <f>IF(N427="sníž. přenesená",J427,0)</f>
        <v>0</v>
      </c>
      <c r="BI427" s="227">
        <f>IF(N427="nulová",J427,0)</f>
        <v>0</v>
      </c>
      <c r="BJ427" s="18" t="s">
        <v>79</v>
      </c>
      <c r="BK427" s="227">
        <f>ROUND(I427*H427,2)</f>
        <v>0</v>
      </c>
      <c r="BL427" s="18" t="s">
        <v>231</v>
      </c>
      <c r="BM427" s="226" t="s">
        <v>1665</v>
      </c>
    </row>
    <row r="428" s="14" customFormat="1">
      <c r="A428" s="14"/>
      <c r="B428" s="244"/>
      <c r="C428" s="245"/>
      <c r="D428" s="235" t="s">
        <v>350</v>
      </c>
      <c r="E428" s="246" t="s">
        <v>19</v>
      </c>
      <c r="F428" s="247" t="s">
        <v>253</v>
      </c>
      <c r="G428" s="245"/>
      <c r="H428" s="248">
        <v>2</v>
      </c>
      <c r="I428" s="249"/>
      <c r="J428" s="245"/>
      <c r="K428" s="245"/>
      <c r="L428" s="250"/>
      <c r="M428" s="251"/>
      <c r="N428" s="252"/>
      <c r="O428" s="252"/>
      <c r="P428" s="252"/>
      <c r="Q428" s="252"/>
      <c r="R428" s="252"/>
      <c r="S428" s="252"/>
      <c r="T428" s="253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4" t="s">
        <v>350</v>
      </c>
      <c r="AU428" s="254" t="s">
        <v>241</v>
      </c>
      <c r="AV428" s="14" t="s">
        <v>81</v>
      </c>
      <c r="AW428" s="14" t="s">
        <v>33</v>
      </c>
      <c r="AX428" s="14" t="s">
        <v>79</v>
      </c>
      <c r="AY428" s="254" t="s">
        <v>338</v>
      </c>
    </row>
    <row r="429" s="2" customFormat="1" ht="16.5" customHeight="1">
      <c r="A429" s="39"/>
      <c r="B429" s="40"/>
      <c r="C429" s="267" t="s">
        <v>723</v>
      </c>
      <c r="D429" s="267" t="s">
        <v>486</v>
      </c>
      <c r="E429" s="268" t="s">
        <v>756</v>
      </c>
      <c r="F429" s="269" t="s">
        <v>757</v>
      </c>
      <c r="G429" s="270" t="s">
        <v>586</v>
      </c>
      <c r="H429" s="271">
        <v>2</v>
      </c>
      <c r="I429" s="272"/>
      <c r="J429" s="273">
        <f>ROUND(I429*H429,2)</f>
        <v>0</v>
      </c>
      <c r="K429" s="269" t="s">
        <v>346</v>
      </c>
      <c r="L429" s="274"/>
      <c r="M429" s="275" t="s">
        <v>19</v>
      </c>
      <c r="N429" s="276" t="s">
        <v>43</v>
      </c>
      <c r="O429" s="85"/>
      <c r="P429" s="224">
        <f>O429*H429</f>
        <v>0</v>
      </c>
      <c r="Q429" s="224">
        <v>1.0540000000000001</v>
      </c>
      <c r="R429" s="224">
        <f>Q429*H429</f>
        <v>2.1080000000000001</v>
      </c>
      <c r="S429" s="224">
        <v>0</v>
      </c>
      <c r="T429" s="225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26" t="s">
        <v>405</v>
      </c>
      <c r="AT429" s="226" t="s">
        <v>486</v>
      </c>
      <c r="AU429" s="226" t="s">
        <v>241</v>
      </c>
      <c r="AY429" s="18" t="s">
        <v>338</v>
      </c>
      <c r="BE429" s="227">
        <f>IF(N429="základní",J429,0)</f>
        <v>0</v>
      </c>
      <c r="BF429" s="227">
        <f>IF(N429="snížená",J429,0)</f>
        <v>0</v>
      </c>
      <c r="BG429" s="227">
        <f>IF(N429="zákl. přenesená",J429,0)</f>
        <v>0</v>
      </c>
      <c r="BH429" s="227">
        <f>IF(N429="sníž. přenesená",J429,0)</f>
        <v>0</v>
      </c>
      <c r="BI429" s="227">
        <f>IF(N429="nulová",J429,0)</f>
        <v>0</v>
      </c>
      <c r="BJ429" s="18" t="s">
        <v>79</v>
      </c>
      <c r="BK429" s="227">
        <f>ROUND(I429*H429,2)</f>
        <v>0</v>
      </c>
      <c r="BL429" s="18" t="s">
        <v>231</v>
      </c>
      <c r="BM429" s="226" t="s">
        <v>1666</v>
      </c>
    </row>
    <row r="430" s="14" customFormat="1">
      <c r="A430" s="14"/>
      <c r="B430" s="244"/>
      <c r="C430" s="245"/>
      <c r="D430" s="235" t="s">
        <v>350</v>
      </c>
      <c r="E430" s="246" t="s">
        <v>19</v>
      </c>
      <c r="F430" s="247" t="s">
        <v>253</v>
      </c>
      <c r="G430" s="245"/>
      <c r="H430" s="248">
        <v>2</v>
      </c>
      <c r="I430" s="249"/>
      <c r="J430" s="245"/>
      <c r="K430" s="245"/>
      <c r="L430" s="250"/>
      <c r="M430" s="251"/>
      <c r="N430" s="252"/>
      <c r="O430" s="252"/>
      <c r="P430" s="252"/>
      <c r="Q430" s="252"/>
      <c r="R430" s="252"/>
      <c r="S430" s="252"/>
      <c r="T430" s="253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4" t="s">
        <v>350</v>
      </c>
      <c r="AU430" s="254" t="s">
        <v>241</v>
      </c>
      <c r="AV430" s="14" t="s">
        <v>81</v>
      </c>
      <c r="AW430" s="14" t="s">
        <v>33</v>
      </c>
      <c r="AX430" s="14" t="s">
        <v>79</v>
      </c>
      <c r="AY430" s="254" t="s">
        <v>338</v>
      </c>
    </row>
    <row r="431" s="2" customFormat="1" ht="24.15" customHeight="1">
      <c r="A431" s="39"/>
      <c r="B431" s="40"/>
      <c r="C431" s="215" t="s">
        <v>728</v>
      </c>
      <c r="D431" s="215" t="s">
        <v>342</v>
      </c>
      <c r="E431" s="216" t="s">
        <v>760</v>
      </c>
      <c r="F431" s="217" t="s">
        <v>761</v>
      </c>
      <c r="G431" s="218" t="s">
        <v>586</v>
      </c>
      <c r="H431" s="219">
        <v>4</v>
      </c>
      <c r="I431" s="220"/>
      <c r="J431" s="221">
        <f>ROUND(I431*H431,2)</f>
        <v>0</v>
      </c>
      <c r="K431" s="217" t="s">
        <v>346</v>
      </c>
      <c r="L431" s="45"/>
      <c r="M431" s="222" t="s">
        <v>19</v>
      </c>
      <c r="N431" s="223" t="s">
        <v>43</v>
      </c>
      <c r="O431" s="85"/>
      <c r="P431" s="224">
        <f>O431*H431</f>
        <v>0</v>
      </c>
      <c r="Q431" s="224">
        <v>0.01218</v>
      </c>
      <c r="R431" s="224">
        <f>Q431*H431</f>
        <v>0.048719999999999999</v>
      </c>
      <c r="S431" s="224">
        <v>0</v>
      </c>
      <c r="T431" s="225">
        <f>S431*H431</f>
        <v>0</v>
      </c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R431" s="226" t="s">
        <v>231</v>
      </c>
      <c r="AT431" s="226" t="s">
        <v>342</v>
      </c>
      <c r="AU431" s="226" t="s">
        <v>241</v>
      </c>
      <c r="AY431" s="18" t="s">
        <v>338</v>
      </c>
      <c r="BE431" s="227">
        <f>IF(N431="základní",J431,0)</f>
        <v>0</v>
      </c>
      <c r="BF431" s="227">
        <f>IF(N431="snížená",J431,0)</f>
        <v>0</v>
      </c>
      <c r="BG431" s="227">
        <f>IF(N431="zákl. přenesená",J431,0)</f>
        <v>0</v>
      </c>
      <c r="BH431" s="227">
        <f>IF(N431="sníž. přenesená",J431,0)</f>
        <v>0</v>
      </c>
      <c r="BI431" s="227">
        <f>IF(N431="nulová",J431,0)</f>
        <v>0</v>
      </c>
      <c r="BJ431" s="18" t="s">
        <v>79</v>
      </c>
      <c r="BK431" s="227">
        <f>ROUND(I431*H431,2)</f>
        <v>0</v>
      </c>
      <c r="BL431" s="18" t="s">
        <v>231</v>
      </c>
      <c r="BM431" s="226" t="s">
        <v>1667</v>
      </c>
    </row>
    <row r="432" s="2" customFormat="1">
      <c r="A432" s="39"/>
      <c r="B432" s="40"/>
      <c r="C432" s="41"/>
      <c r="D432" s="228" t="s">
        <v>348</v>
      </c>
      <c r="E432" s="41"/>
      <c r="F432" s="229" t="s">
        <v>763</v>
      </c>
      <c r="G432" s="41"/>
      <c r="H432" s="41"/>
      <c r="I432" s="230"/>
      <c r="J432" s="41"/>
      <c r="K432" s="41"/>
      <c r="L432" s="45"/>
      <c r="M432" s="231"/>
      <c r="N432" s="232"/>
      <c r="O432" s="85"/>
      <c r="P432" s="85"/>
      <c r="Q432" s="85"/>
      <c r="R432" s="85"/>
      <c r="S432" s="85"/>
      <c r="T432" s="86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T432" s="18" t="s">
        <v>348</v>
      </c>
      <c r="AU432" s="18" t="s">
        <v>241</v>
      </c>
    </row>
    <row r="433" s="14" customFormat="1">
      <c r="A433" s="14"/>
      <c r="B433" s="244"/>
      <c r="C433" s="245"/>
      <c r="D433" s="235" t="s">
        <v>350</v>
      </c>
      <c r="E433" s="246" t="s">
        <v>19</v>
      </c>
      <c r="F433" s="247" t="s">
        <v>246</v>
      </c>
      <c r="G433" s="245"/>
      <c r="H433" s="248">
        <v>4</v>
      </c>
      <c r="I433" s="249"/>
      <c r="J433" s="245"/>
      <c r="K433" s="245"/>
      <c r="L433" s="250"/>
      <c r="M433" s="251"/>
      <c r="N433" s="252"/>
      <c r="O433" s="252"/>
      <c r="P433" s="252"/>
      <c r="Q433" s="252"/>
      <c r="R433" s="252"/>
      <c r="S433" s="252"/>
      <c r="T433" s="253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4" t="s">
        <v>350</v>
      </c>
      <c r="AU433" s="254" t="s">
        <v>241</v>
      </c>
      <c r="AV433" s="14" t="s">
        <v>81</v>
      </c>
      <c r="AW433" s="14" t="s">
        <v>33</v>
      </c>
      <c r="AX433" s="14" t="s">
        <v>79</v>
      </c>
      <c r="AY433" s="254" t="s">
        <v>338</v>
      </c>
    </row>
    <row r="434" s="2" customFormat="1" ht="24.15" customHeight="1">
      <c r="A434" s="39"/>
      <c r="B434" s="40"/>
      <c r="C434" s="267" t="s">
        <v>730</v>
      </c>
      <c r="D434" s="267" t="s">
        <v>486</v>
      </c>
      <c r="E434" s="268" t="s">
        <v>716</v>
      </c>
      <c r="F434" s="269" t="s">
        <v>717</v>
      </c>
      <c r="G434" s="270" t="s">
        <v>586</v>
      </c>
      <c r="H434" s="271">
        <v>4</v>
      </c>
      <c r="I434" s="272"/>
      <c r="J434" s="273">
        <f>ROUND(I434*H434,2)</f>
        <v>0</v>
      </c>
      <c r="K434" s="269" t="s">
        <v>346</v>
      </c>
      <c r="L434" s="274"/>
      <c r="M434" s="275" t="s">
        <v>19</v>
      </c>
      <c r="N434" s="276" t="s">
        <v>43</v>
      </c>
      <c r="O434" s="85"/>
      <c r="P434" s="224">
        <f>O434*H434</f>
        <v>0</v>
      </c>
      <c r="Q434" s="224">
        <v>0.002</v>
      </c>
      <c r="R434" s="224">
        <f>Q434*H434</f>
        <v>0.0080000000000000002</v>
      </c>
      <c r="S434" s="224">
        <v>0</v>
      </c>
      <c r="T434" s="225">
        <f>S434*H434</f>
        <v>0</v>
      </c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R434" s="226" t="s">
        <v>405</v>
      </c>
      <c r="AT434" s="226" t="s">
        <v>486</v>
      </c>
      <c r="AU434" s="226" t="s">
        <v>241</v>
      </c>
      <c r="AY434" s="18" t="s">
        <v>338</v>
      </c>
      <c r="BE434" s="227">
        <f>IF(N434="základní",J434,0)</f>
        <v>0</v>
      </c>
      <c r="BF434" s="227">
        <f>IF(N434="snížená",J434,0)</f>
        <v>0</v>
      </c>
      <c r="BG434" s="227">
        <f>IF(N434="zákl. přenesená",J434,0)</f>
        <v>0</v>
      </c>
      <c r="BH434" s="227">
        <f>IF(N434="sníž. přenesená",J434,0)</f>
        <v>0</v>
      </c>
      <c r="BI434" s="227">
        <f>IF(N434="nulová",J434,0)</f>
        <v>0</v>
      </c>
      <c r="BJ434" s="18" t="s">
        <v>79</v>
      </c>
      <c r="BK434" s="227">
        <f>ROUND(I434*H434,2)</f>
        <v>0</v>
      </c>
      <c r="BL434" s="18" t="s">
        <v>231</v>
      </c>
      <c r="BM434" s="226" t="s">
        <v>1668</v>
      </c>
    </row>
    <row r="435" s="14" customFormat="1">
      <c r="A435" s="14"/>
      <c r="B435" s="244"/>
      <c r="C435" s="245"/>
      <c r="D435" s="235" t="s">
        <v>350</v>
      </c>
      <c r="E435" s="246" t="s">
        <v>19</v>
      </c>
      <c r="F435" s="247" t="s">
        <v>246</v>
      </c>
      <c r="G435" s="245"/>
      <c r="H435" s="248">
        <v>4</v>
      </c>
      <c r="I435" s="249"/>
      <c r="J435" s="245"/>
      <c r="K435" s="245"/>
      <c r="L435" s="250"/>
      <c r="M435" s="251"/>
      <c r="N435" s="252"/>
      <c r="O435" s="252"/>
      <c r="P435" s="252"/>
      <c r="Q435" s="252"/>
      <c r="R435" s="252"/>
      <c r="S435" s="252"/>
      <c r="T435" s="253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54" t="s">
        <v>350</v>
      </c>
      <c r="AU435" s="254" t="s">
        <v>241</v>
      </c>
      <c r="AV435" s="14" t="s">
        <v>81</v>
      </c>
      <c r="AW435" s="14" t="s">
        <v>33</v>
      </c>
      <c r="AX435" s="14" t="s">
        <v>79</v>
      </c>
      <c r="AY435" s="254" t="s">
        <v>338</v>
      </c>
    </row>
    <row r="436" s="2" customFormat="1" ht="24.15" customHeight="1">
      <c r="A436" s="39"/>
      <c r="B436" s="40"/>
      <c r="C436" s="267" t="s">
        <v>734</v>
      </c>
      <c r="D436" s="267" t="s">
        <v>486</v>
      </c>
      <c r="E436" s="268" t="s">
        <v>767</v>
      </c>
      <c r="F436" s="269" t="s">
        <v>768</v>
      </c>
      <c r="G436" s="270" t="s">
        <v>586</v>
      </c>
      <c r="H436" s="271">
        <v>4</v>
      </c>
      <c r="I436" s="272"/>
      <c r="J436" s="273">
        <f>ROUND(I436*H436,2)</f>
        <v>0</v>
      </c>
      <c r="K436" s="269" t="s">
        <v>346</v>
      </c>
      <c r="L436" s="274"/>
      <c r="M436" s="275" t="s">
        <v>19</v>
      </c>
      <c r="N436" s="276" t="s">
        <v>43</v>
      </c>
      <c r="O436" s="85"/>
      <c r="P436" s="224">
        <f>O436*H436</f>
        <v>0</v>
      </c>
      <c r="Q436" s="224">
        <v>0.56999999999999995</v>
      </c>
      <c r="R436" s="224">
        <f>Q436*H436</f>
        <v>2.2799999999999998</v>
      </c>
      <c r="S436" s="224">
        <v>0</v>
      </c>
      <c r="T436" s="225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26" t="s">
        <v>405</v>
      </c>
      <c r="AT436" s="226" t="s">
        <v>486</v>
      </c>
      <c r="AU436" s="226" t="s">
        <v>241</v>
      </c>
      <c r="AY436" s="18" t="s">
        <v>338</v>
      </c>
      <c r="BE436" s="227">
        <f>IF(N436="základní",J436,0)</f>
        <v>0</v>
      </c>
      <c r="BF436" s="227">
        <f>IF(N436="snížená",J436,0)</f>
        <v>0</v>
      </c>
      <c r="BG436" s="227">
        <f>IF(N436="zákl. přenesená",J436,0)</f>
        <v>0</v>
      </c>
      <c r="BH436" s="227">
        <f>IF(N436="sníž. přenesená",J436,0)</f>
        <v>0</v>
      </c>
      <c r="BI436" s="227">
        <f>IF(N436="nulová",J436,0)</f>
        <v>0</v>
      </c>
      <c r="BJ436" s="18" t="s">
        <v>79</v>
      </c>
      <c r="BK436" s="227">
        <f>ROUND(I436*H436,2)</f>
        <v>0</v>
      </c>
      <c r="BL436" s="18" t="s">
        <v>231</v>
      </c>
      <c r="BM436" s="226" t="s">
        <v>1669</v>
      </c>
    </row>
    <row r="437" s="14" customFormat="1">
      <c r="A437" s="14"/>
      <c r="B437" s="244"/>
      <c r="C437" s="245"/>
      <c r="D437" s="235" t="s">
        <v>350</v>
      </c>
      <c r="E437" s="246" t="s">
        <v>19</v>
      </c>
      <c r="F437" s="247" t="s">
        <v>246</v>
      </c>
      <c r="G437" s="245"/>
      <c r="H437" s="248">
        <v>4</v>
      </c>
      <c r="I437" s="249"/>
      <c r="J437" s="245"/>
      <c r="K437" s="245"/>
      <c r="L437" s="250"/>
      <c r="M437" s="251"/>
      <c r="N437" s="252"/>
      <c r="O437" s="252"/>
      <c r="P437" s="252"/>
      <c r="Q437" s="252"/>
      <c r="R437" s="252"/>
      <c r="S437" s="252"/>
      <c r="T437" s="253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4" t="s">
        <v>350</v>
      </c>
      <c r="AU437" s="254" t="s">
        <v>241</v>
      </c>
      <c r="AV437" s="14" t="s">
        <v>81</v>
      </c>
      <c r="AW437" s="14" t="s">
        <v>33</v>
      </c>
      <c r="AX437" s="14" t="s">
        <v>79</v>
      </c>
      <c r="AY437" s="254" t="s">
        <v>338</v>
      </c>
    </row>
    <row r="438" s="2" customFormat="1" ht="37.8" customHeight="1">
      <c r="A438" s="39"/>
      <c r="B438" s="40"/>
      <c r="C438" s="215" t="s">
        <v>739</v>
      </c>
      <c r="D438" s="215" t="s">
        <v>342</v>
      </c>
      <c r="E438" s="216" t="s">
        <v>771</v>
      </c>
      <c r="F438" s="217" t="s">
        <v>772</v>
      </c>
      <c r="G438" s="218" t="s">
        <v>586</v>
      </c>
      <c r="H438" s="219">
        <v>4</v>
      </c>
      <c r="I438" s="220"/>
      <c r="J438" s="221">
        <f>ROUND(I438*H438,2)</f>
        <v>0</v>
      </c>
      <c r="K438" s="217" t="s">
        <v>346</v>
      </c>
      <c r="L438" s="45"/>
      <c r="M438" s="222" t="s">
        <v>19</v>
      </c>
      <c r="N438" s="223" t="s">
        <v>43</v>
      </c>
      <c r="O438" s="85"/>
      <c r="P438" s="224">
        <f>O438*H438</f>
        <v>0</v>
      </c>
      <c r="Q438" s="224">
        <v>0.089999999999999997</v>
      </c>
      <c r="R438" s="224">
        <f>Q438*H438</f>
        <v>0.35999999999999999</v>
      </c>
      <c r="S438" s="224">
        <v>0</v>
      </c>
      <c r="T438" s="225">
        <f>S438*H438</f>
        <v>0</v>
      </c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R438" s="226" t="s">
        <v>231</v>
      </c>
      <c r="AT438" s="226" t="s">
        <v>342</v>
      </c>
      <c r="AU438" s="226" t="s">
        <v>241</v>
      </c>
      <c r="AY438" s="18" t="s">
        <v>338</v>
      </c>
      <c r="BE438" s="227">
        <f>IF(N438="základní",J438,0)</f>
        <v>0</v>
      </c>
      <c r="BF438" s="227">
        <f>IF(N438="snížená",J438,0)</f>
        <v>0</v>
      </c>
      <c r="BG438" s="227">
        <f>IF(N438="zákl. přenesená",J438,0)</f>
        <v>0</v>
      </c>
      <c r="BH438" s="227">
        <f>IF(N438="sníž. přenesená",J438,0)</f>
        <v>0</v>
      </c>
      <c r="BI438" s="227">
        <f>IF(N438="nulová",J438,0)</f>
        <v>0</v>
      </c>
      <c r="BJ438" s="18" t="s">
        <v>79</v>
      </c>
      <c r="BK438" s="227">
        <f>ROUND(I438*H438,2)</f>
        <v>0</v>
      </c>
      <c r="BL438" s="18" t="s">
        <v>231</v>
      </c>
      <c r="BM438" s="226" t="s">
        <v>1670</v>
      </c>
    </row>
    <row r="439" s="2" customFormat="1">
      <c r="A439" s="39"/>
      <c r="B439" s="40"/>
      <c r="C439" s="41"/>
      <c r="D439" s="228" t="s">
        <v>348</v>
      </c>
      <c r="E439" s="41"/>
      <c r="F439" s="229" t="s">
        <v>774</v>
      </c>
      <c r="G439" s="41"/>
      <c r="H439" s="41"/>
      <c r="I439" s="230"/>
      <c r="J439" s="41"/>
      <c r="K439" s="41"/>
      <c r="L439" s="45"/>
      <c r="M439" s="231"/>
      <c r="N439" s="232"/>
      <c r="O439" s="85"/>
      <c r="P439" s="85"/>
      <c r="Q439" s="85"/>
      <c r="R439" s="85"/>
      <c r="S439" s="85"/>
      <c r="T439" s="86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T439" s="18" t="s">
        <v>348</v>
      </c>
      <c r="AU439" s="18" t="s">
        <v>241</v>
      </c>
    </row>
    <row r="440" s="14" customFormat="1">
      <c r="A440" s="14"/>
      <c r="B440" s="244"/>
      <c r="C440" s="245"/>
      <c r="D440" s="235" t="s">
        <v>350</v>
      </c>
      <c r="E440" s="246" t="s">
        <v>19</v>
      </c>
      <c r="F440" s="247" t="s">
        <v>245</v>
      </c>
      <c r="G440" s="245"/>
      <c r="H440" s="248">
        <v>4</v>
      </c>
      <c r="I440" s="249"/>
      <c r="J440" s="245"/>
      <c r="K440" s="245"/>
      <c r="L440" s="250"/>
      <c r="M440" s="251"/>
      <c r="N440" s="252"/>
      <c r="O440" s="252"/>
      <c r="P440" s="252"/>
      <c r="Q440" s="252"/>
      <c r="R440" s="252"/>
      <c r="S440" s="252"/>
      <c r="T440" s="253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4" t="s">
        <v>350</v>
      </c>
      <c r="AU440" s="254" t="s">
        <v>241</v>
      </c>
      <c r="AV440" s="14" t="s">
        <v>81</v>
      </c>
      <c r="AW440" s="14" t="s">
        <v>33</v>
      </c>
      <c r="AX440" s="14" t="s">
        <v>72</v>
      </c>
      <c r="AY440" s="254" t="s">
        <v>338</v>
      </c>
    </row>
    <row r="441" s="14" customFormat="1">
      <c r="A441" s="14"/>
      <c r="B441" s="244"/>
      <c r="C441" s="245"/>
      <c r="D441" s="235" t="s">
        <v>350</v>
      </c>
      <c r="E441" s="246" t="s">
        <v>19</v>
      </c>
      <c r="F441" s="247" t="s">
        <v>255</v>
      </c>
      <c r="G441" s="245"/>
      <c r="H441" s="248">
        <v>0</v>
      </c>
      <c r="I441" s="249"/>
      <c r="J441" s="245"/>
      <c r="K441" s="245"/>
      <c r="L441" s="250"/>
      <c r="M441" s="251"/>
      <c r="N441" s="252"/>
      <c r="O441" s="252"/>
      <c r="P441" s="252"/>
      <c r="Q441" s="252"/>
      <c r="R441" s="252"/>
      <c r="S441" s="252"/>
      <c r="T441" s="253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4" t="s">
        <v>350</v>
      </c>
      <c r="AU441" s="254" t="s">
        <v>241</v>
      </c>
      <c r="AV441" s="14" t="s">
        <v>81</v>
      </c>
      <c r="AW441" s="14" t="s">
        <v>33</v>
      </c>
      <c r="AX441" s="14" t="s">
        <v>72</v>
      </c>
      <c r="AY441" s="254" t="s">
        <v>338</v>
      </c>
    </row>
    <row r="442" s="15" customFormat="1">
      <c r="A442" s="15"/>
      <c r="B442" s="255"/>
      <c r="C442" s="256"/>
      <c r="D442" s="235" t="s">
        <v>350</v>
      </c>
      <c r="E442" s="257" t="s">
        <v>246</v>
      </c>
      <c r="F442" s="258" t="s">
        <v>363</v>
      </c>
      <c r="G442" s="256"/>
      <c r="H442" s="259">
        <v>4</v>
      </c>
      <c r="I442" s="260"/>
      <c r="J442" s="256"/>
      <c r="K442" s="256"/>
      <c r="L442" s="261"/>
      <c r="M442" s="262"/>
      <c r="N442" s="263"/>
      <c r="O442" s="263"/>
      <c r="P442" s="263"/>
      <c r="Q442" s="263"/>
      <c r="R442" s="263"/>
      <c r="S442" s="263"/>
      <c r="T442" s="264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T442" s="265" t="s">
        <v>350</v>
      </c>
      <c r="AU442" s="265" t="s">
        <v>241</v>
      </c>
      <c r="AV442" s="15" t="s">
        <v>231</v>
      </c>
      <c r="AW442" s="15" t="s">
        <v>33</v>
      </c>
      <c r="AX442" s="15" t="s">
        <v>79</v>
      </c>
      <c r="AY442" s="265" t="s">
        <v>338</v>
      </c>
    </row>
    <row r="443" s="2" customFormat="1" ht="24.15" customHeight="1">
      <c r="A443" s="39"/>
      <c r="B443" s="40"/>
      <c r="C443" s="267" t="s">
        <v>741</v>
      </c>
      <c r="D443" s="267" t="s">
        <v>486</v>
      </c>
      <c r="E443" s="268" t="s">
        <v>776</v>
      </c>
      <c r="F443" s="269" t="s">
        <v>777</v>
      </c>
      <c r="G443" s="270" t="s">
        <v>586</v>
      </c>
      <c r="H443" s="271">
        <v>4</v>
      </c>
      <c r="I443" s="272"/>
      <c r="J443" s="273">
        <f>ROUND(I443*H443,2)</f>
        <v>0</v>
      </c>
      <c r="K443" s="269" t="s">
        <v>346</v>
      </c>
      <c r="L443" s="274"/>
      <c r="M443" s="275" t="s">
        <v>19</v>
      </c>
      <c r="N443" s="276" t="s">
        <v>43</v>
      </c>
      <c r="O443" s="85"/>
      <c r="P443" s="224">
        <f>O443*H443</f>
        <v>0</v>
      </c>
      <c r="Q443" s="224">
        <v>0.12</v>
      </c>
      <c r="R443" s="224">
        <f>Q443*H443</f>
        <v>0.47999999999999998</v>
      </c>
      <c r="S443" s="224">
        <v>0</v>
      </c>
      <c r="T443" s="225">
        <f>S443*H443</f>
        <v>0</v>
      </c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R443" s="226" t="s">
        <v>405</v>
      </c>
      <c r="AT443" s="226" t="s">
        <v>486</v>
      </c>
      <c r="AU443" s="226" t="s">
        <v>241</v>
      </c>
      <c r="AY443" s="18" t="s">
        <v>338</v>
      </c>
      <c r="BE443" s="227">
        <f>IF(N443="základní",J443,0)</f>
        <v>0</v>
      </c>
      <c r="BF443" s="227">
        <f>IF(N443="snížená",J443,0)</f>
        <v>0</v>
      </c>
      <c r="BG443" s="227">
        <f>IF(N443="zákl. přenesená",J443,0)</f>
        <v>0</v>
      </c>
      <c r="BH443" s="227">
        <f>IF(N443="sníž. přenesená",J443,0)</f>
        <v>0</v>
      </c>
      <c r="BI443" s="227">
        <f>IF(N443="nulová",J443,0)</f>
        <v>0</v>
      </c>
      <c r="BJ443" s="18" t="s">
        <v>79</v>
      </c>
      <c r="BK443" s="227">
        <f>ROUND(I443*H443,2)</f>
        <v>0</v>
      </c>
      <c r="BL443" s="18" t="s">
        <v>231</v>
      </c>
      <c r="BM443" s="226" t="s">
        <v>1671</v>
      </c>
    </row>
    <row r="444" s="14" customFormat="1">
      <c r="A444" s="14"/>
      <c r="B444" s="244"/>
      <c r="C444" s="245"/>
      <c r="D444" s="235" t="s">
        <v>350</v>
      </c>
      <c r="E444" s="246" t="s">
        <v>19</v>
      </c>
      <c r="F444" s="247" t="s">
        <v>246</v>
      </c>
      <c r="G444" s="245"/>
      <c r="H444" s="248">
        <v>4</v>
      </c>
      <c r="I444" s="249"/>
      <c r="J444" s="245"/>
      <c r="K444" s="245"/>
      <c r="L444" s="250"/>
      <c r="M444" s="251"/>
      <c r="N444" s="252"/>
      <c r="O444" s="252"/>
      <c r="P444" s="252"/>
      <c r="Q444" s="252"/>
      <c r="R444" s="252"/>
      <c r="S444" s="252"/>
      <c r="T444" s="253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54" t="s">
        <v>350</v>
      </c>
      <c r="AU444" s="254" t="s">
        <v>241</v>
      </c>
      <c r="AV444" s="14" t="s">
        <v>81</v>
      </c>
      <c r="AW444" s="14" t="s">
        <v>33</v>
      </c>
      <c r="AX444" s="14" t="s">
        <v>79</v>
      </c>
      <c r="AY444" s="254" t="s">
        <v>338</v>
      </c>
    </row>
    <row r="445" s="2" customFormat="1" ht="33" customHeight="1">
      <c r="A445" s="39"/>
      <c r="B445" s="40"/>
      <c r="C445" s="215" t="s">
        <v>745</v>
      </c>
      <c r="D445" s="215" t="s">
        <v>342</v>
      </c>
      <c r="E445" s="216" t="s">
        <v>780</v>
      </c>
      <c r="F445" s="217" t="s">
        <v>781</v>
      </c>
      <c r="G445" s="218" t="s">
        <v>391</v>
      </c>
      <c r="H445" s="219">
        <v>1.3500000000000001</v>
      </c>
      <c r="I445" s="220"/>
      <c r="J445" s="221">
        <f>ROUND(I445*H445,2)</f>
        <v>0</v>
      </c>
      <c r="K445" s="217" t="s">
        <v>346</v>
      </c>
      <c r="L445" s="45"/>
      <c r="M445" s="222" t="s">
        <v>19</v>
      </c>
      <c r="N445" s="223" t="s">
        <v>43</v>
      </c>
      <c r="O445" s="85"/>
      <c r="P445" s="224">
        <f>O445*H445</f>
        <v>0</v>
      </c>
      <c r="Q445" s="224">
        <v>0</v>
      </c>
      <c r="R445" s="224">
        <f>Q445*H445</f>
        <v>0</v>
      </c>
      <c r="S445" s="224">
        <v>0</v>
      </c>
      <c r="T445" s="225">
        <f>S445*H445</f>
        <v>0</v>
      </c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R445" s="226" t="s">
        <v>231</v>
      </c>
      <c r="AT445" s="226" t="s">
        <v>342</v>
      </c>
      <c r="AU445" s="226" t="s">
        <v>241</v>
      </c>
      <c r="AY445" s="18" t="s">
        <v>338</v>
      </c>
      <c r="BE445" s="227">
        <f>IF(N445="základní",J445,0)</f>
        <v>0</v>
      </c>
      <c r="BF445" s="227">
        <f>IF(N445="snížená",J445,0)</f>
        <v>0</v>
      </c>
      <c r="BG445" s="227">
        <f>IF(N445="zákl. přenesená",J445,0)</f>
        <v>0</v>
      </c>
      <c r="BH445" s="227">
        <f>IF(N445="sníž. přenesená",J445,0)</f>
        <v>0</v>
      </c>
      <c r="BI445" s="227">
        <f>IF(N445="nulová",J445,0)</f>
        <v>0</v>
      </c>
      <c r="BJ445" s="18" t="s">
        <v>79</v>
      </c>
      <c r="BK445" s="227">
        <f>ROUND(I445*H445,2)</f>
        <v>0</v>
      </c>
      <c r="BL445" s="18" t="s">
        <v>231</v>
      </c>
      <c r="BM445" s="226" t="s">
        <v>1672</v>
      </c>
    </row>
    <row r="446" s="2" customFormat="1">
      <c r="A446" s="39"/>
      <c r="B446" s="40"/>
      <c r="C446" s="41"/>
      <c r="D446" s="228" t="s">
        <v>348</v>
      </c>
      <c r="E446" s="41"/>
      <c r="F446" s="229" t="s">
        <v>783</v>
      </c>
      <c r="G446" s="41"/>
      <c r="H446" s="41"/>
      <c r="I446" s="230"/>
      <c r="J446" s="41"/>
      <c r="K446" s="41"/>
      <c r="L446" s="45"/>
      <c r="M446" s="231"/>
      <c r="N446" s="232"/>
      <c r="O446" s="85"/>
      <c r="P446" s="85"/>
      <c r="Q446" s="85"/>
      <c r="R446" s="85"/>
      <c r="S446" s="85"/>
      <c r="T446" s="86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T446" s="18" t="s">
        <v>348</v>
      </c>
      <c r="AU446" s="18" t="s">
        <v>241</v>
      </c>
    </row>
    <row r="447" s="14" customFormat="1">
      <c r="A447" s="14"/>
      <c r="B447" s="244"/>
      <c r="C447" s="245"/>
      <c r="D447" s="235" t="s">
        <v>350</v>
      </c>
      <c r="E447" s="246" t="s">
        <v>19</v>
      </c>
      <c r="F447" s="247" t="s">
        <v>784</v>
      </c>
      <c r="G447" s="245"/>
      <c r="H447" s="248">
        <v>1.3500000000000001</v>
      </c>
      <c r="I447" s="249"/>
      <c r="J447" s="245"/>
      <c r="K447" s="245"/>
      <c r="L447" s="250"/>
      <c r="M447" s="251"/>
      <c r="N447" s="252"/>
      <c r="O447" s="252"/>
      <c r="P447" s="252"/>
      <c r="Q447" s="252"/>
      <c r="R447" s="252"/>
      <c r="S447" s="252"/>
      <c r="T447" s="253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54" t="s">
        <v>350</v>
      </c>
      <c r="AU447" s="254" t="s">
        <v>241</v>
      </c>
      <c r="AV447" s="14" t="s">
        <v>81</v>
      </c>
      <c r="AW447" s="14" t="s">
        <v>33</v>
      </c>
      <c r="AX447" s="14" t="s">
        <v>72</v>
      </c>
      <c r="AY447" s="254" t="s">
        <v>338</v>
      </c>
    </row>
    <row r="448" s="15" customFormat="1">
      <c r="A448" s="15"/>
      <c r="B448" s="255"/>
      <c r="C448" s="256"/>
      <c r="D448" s="235" t="s">
        <v>350</v>
      </c>
      <c r="E448" s="257" t="s">
        <v>248</v>
      </c>
      <c r="F448" s="258" t="s">
        <v>363</v>
      </c>
      <c r="G448" s="256"/>
      <c r="H448" s="259">
        <v>1.3500000000000001</v>
      </c>
      <c r="I448" s="260"/>
      <c r="J448" s="256"/>
      <c r="K448" s="256"/>
      <c r="L448" s="261"/>
      <c r="M448" s="262"/>
      <c r="N448" s="263"/>
      <c r="O448" s="263"/>
      <c r="P448" s="263"/>
      <c r="Q448" s="263"/>
      <c r="R448" s="263"/>
      <c r="S448" s="263"/>
      <c r="T448" s="264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T448" s="265" t="s">
        <v>350</v>
      </c>
      <c r="AU448" s="265" t="s">
        <v>241</v>
      </c>
      <c r="AV448" s="15" t="s">
        <v>231</v>
      </c>
      <c r="AW448" s="15" t="s">
        <v>33</v>
      </c>
      <c r="AX448" s="15" t="s">
        <v>79</v>
      </c>
      <c r="AY448" s="265" t="s">
        <v>338</v>
      </c>
    </row>
    <row r="449" s="2" customFormat="1" ht="24.15" customHeight="1">
      <c r="A449" s="39"/>
      <c r="B449" s="40"/>
      <c r="C449" s="215" t="s">
        <v>753</v>
      </c>
      <c r="D449" s="215" t="s">
        <v>342</v>
      </c>
      <c r="E449" s="216" t="s">
        <v>786</v>
      </c>
      <c r="F449" s="217" t="s">
        <v>787</v>
      </c>
      <c r="G449" s="218" t="s">
        <v>572</v>
      </c>
      <c r="H449" s="219">
        <v>87.890000000000001</v>
      </c>
      <c r="I449" s="220"/>
      <c r="J449" s="221">
        <f>ROUND(I449*H449,2)</f>
        <v>0</v>
      </c>
      <c r="K449" s="217" t="s">
        <v>346</v>
      </c>
      <c r="L449" s="45"/>
      <c r="M449" s="222" t="s">
        <v>19</v>
      </c>
      <c r="N449" s="223" t="s">
        <v>43</v>
      </c>
      <c r="O449" s="85"/>
      <c r="P449" s="224">
        <f>O449*H449</f>
        <v>0</v>
      </c>
      <c r="Q449" s="224">
        <v>9.0000000000000006E-05</v>
      </c>
      <c r="R449" s="224">
        <f>Q449*H449</f>
        <v>0.0079100999999999998</v>
      </c>
      <c r="S449" s="224">
        <v>0</v>
      </c>
      <c r="T449" s="225">
        <f>S449*H449</f>
        <v>0</v>
      </c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R449" s="226" t="s">
        <v>231</v>
      </c>
      <c r="AT449" s="226" t="s">
        <v>342</v>
      </c>
      <c r="AU449" s="226" t="s">
        <v>241</v>
      </c>
      <c r="AY449" s="18" t="s">
        <v>338</v>
      </c>
      <c r="BE449" s="227">
        <f>IF(N449="základní",J449,0)</f>
        <v>0</v>
      </c>
      <c r="BF449" s="227">
        <f>IF(N449="snížená",J449,0)</f>
        <v>0</v>
      </c>
      <c r="BG449" s="227">
        <f>IF(N449="zákl. přenesená",J449,0)</f>
        <v>0</v>
      </c>
      <c r="BH449" s="227">
        <f>IF(N449="sníž. přenesená",J449,0)</f>
        <v>0</v>
      </c>
      <c r="BI449" s="227">
        <f>IF(N449="nulová",J449,0)</f>
        <v>0</v>
      </c>
      <c r="BJ449" s="18" t="s">
        <v>79</v>
      </c>
      <c r="BK449" s="227">
        <f>ROUND(I449*H449,2)</f>
        <v>0</v>
      </c>
      <c r="BL449" s="18" t="s">
        <v>231</v>
      </c>
      <c r="BM449" s="226" t="s">
        <v>1673</v>
      </c>
    </row>
    <row r="450" s="2" customFormat="1">
      <c r="A450" s="39"/>
      <c r="B450" s="40"/>
      <c r="C450" s="41"/>
      <c r="D450" s="228" t="s">
        <v>348</v>
      </c>
      <c r="E450" s="41"/>
      <c r="F450" s="229" t="s">
        <v>789</v>
      </c>
      <c r="G450" s="41"/>
      <c r="H450" s="41"/>
      <c r="I450" s="230"/>
      <c r="J450" s="41"/>
      <c r="K450" s="41"/>
      <c r="L450" s="45"/>
      <c r="M450" s="231"/>
      <c r="N450" s="232"/>
      <c r="O450" s="85"/>
      <c r="P450" s="85"/>
      <c r="Q450" s="85"/>
      <c r="R450" s="85"/>
      <c r="S450" s="85"/>
      <c r="T450" s="86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T450" s="18" t="s">
        <v>348</v>
      </c>
      <c r="AU450" s="18" t="s">
        <v>241</v>
      </c>
    </row>
    <row r="451" s="14" customFormat="1">
      <c r="A451" s="14"/>
      <c r="B451" s="244"/>
      <c r="C451" s="245"/>
      <c r="D451" s="235" t="s">
        <v>350</v>
      </c>
      <c r="E451" s="246" t="s">
        <v>19</v>
      </c>
      <c r="F451" s="247" t="s">
        <v>952</v>
      </c>
      <c r="G451" s="245"/>
      <c r="H451" s="248">
        <v>87.890000000000001</v>
      </c>
      <c r="I451" s="249"/>
      <c r="J451" s="245"/>
      <c r="K451" s="245"/>
      <c r="L451" s="250"/>
      <c r="M451" s="251"/>
      <c r="N451" s="252"/>
      <c r="O451" s="252"/>
      <c r="P451" s="252"/>
      <c r="Q451" s="252"/>
      <c r="R451" s="252"/>
      <c r="S451" s="252"/>
      <c r="T451" s="253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54" t="s">
        <v>350</v>
      </c>
      <c r="AU451" s="254" t="s">
        <v>241</v>
      </c>
      <c r="AV451" s="14" t="s">
        <v>81</v>
      </c>
      <c r="AW451" s="14" t="s">
        <v>33</v>
      </c>
      <c r="AX451" s="14" t="s">
        <v>72</v>
      </c>
      <c r="AY451" s="254" t="s">
        <v>338</v>
      </c>
    </row>
    <row r="452" s="14" customFormat="1">
      <c r="A452" s="14"/>
      <c r="B452" s="244"/>
      <c r="C452" s="245"/>
      <c r="D452" s="235" t="s">
        <v>350</v>
      </c>
      <c r="E452" s="246" t="s">
        <v>19</v>
      </c>
      <c r="F452" s="247" t="s">
        <v>258</v>
      </c>
      <c r="G452" s="245"/>
      <c r="H452" s="248">
        <v>0</v>
      </c>
      <c r="I452" s="249"/>
      <c r="J452" s="245"/>
      <c r="K452" s="245"/>
      <c r="L452" s="250"/>
      <c r="M452" s="251"/>
      <c r="N452" s="252"/>
      <c r="O452" s="252"/>
      <c r="P452" s="252"/>
      <c r="Q452" s="252"/>
      <c r="R452" s="252"/>
      <c r="S452" s="252"/>
      <c r="T452" s="253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54" t="s">
        <v>350</v>
      </c>
      <c r="AU452" s="254" t="s">
        <v>241</v>
      </c>
      <c r="AV452" s="14" t="s">
        <v>81</v>
      </c>
      <c r="AW452" s="14" t="s">
        <v>33</v>
      </c>
      <c r="AX452" s="14" t="s">
        <v>72</v>
      </c>
      <c r="AY452" s="254" t="s">
        <v>338</v>
      </c>
    </row>
    <row r="453" s="14" customFormat="1">
      <c r="A453" s="14"/>
      <c r="B453" s="244"/>
      <c r="C453" s="245"/>
      <c r="D453" s="235" t="s">
        <v>350</v>
      </c>
      <c r="E453" s="246" t="s">
        <v>19</v>
      </c>
      <c r="F453" s="247" t="s">
        <v>256</v>
      </c>
      <c r="G453" s="245"/>
      <c r="H453" s="248">
        <v>0</v>
      </c>
      <c r="I453" s="249"/>
      <c r="J453" s="245"/>
      <c r="K453" s="245"/>
      <c r="L453" s="250"/>
      <c r="M453" s="251"/>
      <c r="N453" s="252"/>
      <c r="O453" s="252"/>
      <c r="P453" s="252"/>
      <c r="Q453" s="252"/>
      <c r="R453" s="252"/>
      <c r="S453" s="252"/>
      <c r="T453" s="253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4" t="s">
        <v>350</v>
      </c>
      <c r="AU453" s="254" t="s">
        <v>241</v>
      </c>
      <c r="AV453" s="14" t="s">
        <v>81</v>
      </c>
      <c r="AW453" s="14" t="s">
        <v>33</v>
      </c>
      <c r="AX453" s="14" t="s">
        <v>72</v>
      </c>
      <c r="AY453" s="254" t="s">
        <v>338</v>
      </c>
    </row>
    <row r="454" s="15" customFormat="1">
      <c r="A454" s="15"/>
      <c r="B454" s="255"/>
      <c r="C454" s="256"/>
      <c r="D454" s="235" t="s">
        <v>350</v>
      </c>
      <c r="E454" s="257" t="s">
        <v>294</v>
      </c>
      <c r="F454" s="258" t="s">
        <v>363</v>
      </c>
      <c r="G454" s="256"/>
      <c r="H454" s="259">
        <v>87.890000000000001</v>
      </c>
      <c r="I454" s="260"/>
      <c r="J454" s="256"/>
      <c r="K454" s="256"/>
      <c r="L454" s="261"/>
      <c r="M454" s="262"/>
      <c r="N454" s="263"/>
      <c r="O454" s="263"/>
      <c r="P454" s="263"/>
      <c r="Q454" s="263"/>
      <c r="R454" s="263"/>
      <c r="S454" s="263"/>
      <c r="T454" s="264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T454" s="265" t="s">
        <v>350</v>
      </c>
      <c r="AU454" s="265" t="s">
        <v>241</v>
      </c>
      <c r="AV454" s="15" t="s">
        <v>231</v>
      </c>
      <c r="AW454" s="15" t="s">
        <v>33</v>
      </c>
      <c r="AX454" s="15" t="s">
        <v>79</v>
      </c>
      <c r="AY454" s="265" t="s">
        <v>338</v>
      </c>
    </row>
    <row r="455" s="12" customFormat="1" ht="22.8" customHeight="1">
      <c r="A455" s="12"/>
      <c r="B455" s="199"/>
      <c r="C455" s="200"/>
      <c r="D455" s="201" t="s">
        <v>71</v>
      </c>
      <c r="E455" s="213" t="s">
        <v>252</v>
      </c>
      <c r="F455" s="213" t="s">
        <v>790</v>
      </c>
      <c r="G455" s="200"/>
      <c r="H455" s="200"/>
      <c r="I455" s="203"/>
      <c r="J455" s="214">
        <f>BK455</f>
        <v>0</v>
      </c>
      <c r="K455" s="200"/>
      <c r="L455" s="205"/>
      <c r="M455" s="206"/>
      <c r="N455" s="207"/>
      <c r="O455" s="207"/>
      <c r="P455" s="208">
        <f>SUM(P456:P469)</f>
        <v>0</v>
      </c>
      <c r="Q455" s="207"/>
      <c r="R455" s="208">
        <f>SUM(R456:R469)</f>
        <v>0.039397750000000002</v>
      </c>
      <c r="S455" s="207"/>
      <c r="T455" s="209">
        <f>SUM(T456:T469)</f>
        <v>0</v>
      </c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R455" s="210" t="s">
        <v>79</v>
      </c>
      <c r="AT455" s="211" t="s">
        <v>71</v>
      </c>
      <c r="AU455" s="211" t="s">
        <v>79</v>
      </c>
      <c r="AY455" s="210" t="s">
        <v>338</v>
      </c>
      <c r="BK455" s="212">
        <f>SUM(BK456:BK469)</f>
        <v>0</v>
      </c>
    </row>
    <row r="456" s="2" customFormat="1" ht="37.8" customHeight="1">
      <c r="A456" s="39"/>
      <c r="B456" s="40"/>
      <c r="C456" s="215" t="s">
        <v>755</v>
      </c>
      <c r="D456" s="215" t="s">
        <v>342</v>
      </c>
      <c r="E456" s="216" t="s">
        <v>792</v>
      </c>
      <c r="F456" s="217" t="s">
        <v>793</v>
      </c>
      <c r="G456" s="218" t="s">
        <v>572</v>
      </c>
      <c r="H456" s="219">
        <v>112.565</v>
      </c>
      <c r="I456" s="220"/>
      <c r="J456" s="221">
        <f>ROUND(I456*H456,2)</f>
        <v>0</v>
      </c>
      <c r="K456" s="217" t="s">
        <v>346</v>
      </c>
      <c r="L456" s="45"/>
      <c r="M456" s="222" t="s">
        <v>19</v>
      </c>
      <c r="N456" s="223" t="s">
        <v>43</v>
      </c>
      <c r="O456" s="85"/>
      <c r="P456" s="224">
        <f>O456*H456</f>
        <v>0</v>
      </c>
      <c r="Q456" s="224">
        <v>1.0000000000000001E-05</v>
      </c>
      <c r="R456" s="224">
        <f>Q456*H456</f>
        <v>0.0011256500000000002</v>
      </c>
      <c r="S456" s="224">
        <v>0</v>
      </c>
      <c r="T456" s="225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26" t="s">
        <v>231</v>
      </c>
      <c r="AT456" s="226" t="s">
        <v>342</v>
      </c>
      <c r="AU456" s="226" t="s">
        <v>81</v>
      </c>
      <c r="AY456" s="18" t="s">
        <v>338</v>
      </c>
      <c r="BE456" s="227">
        <f>IF(N456="základní",J456,0)</f>
        <v>0</v>
      </c>
      <c r="BF456" s="227">
        <f>IF(N456="snížená",J456,0)</f>
        <v>0</v>
      </c>
      <c r="BG456" s="227">
        <f>IF(N456="zákl. přenesená",J456,0)</f>
        <v>0</v>
      </c>
      <c r="BH456" s="227">
        <f>IF(N456="sníž. přenesená",J456,0)</f>
        <v>0</v>
      </c>
      <c r="BI456" s="227">
        <f>IF(N456="nulová",J456,0)</f>
        <v>0</v>
      </c>
      <c r="BJ456" s="18" t="s">
        <v>79</v>
      </c>
      <c r="BK456" s="227">
        <f>ROUND(I456*H456,2)</f>
        <v>0</v>
      </c>
      <c r="BL456" s="18" t="s">
        <v>231</v>
      </c>
      <c r="BM456" s="226" t="s">
        <v>1674</v>
      </c>
    </row>
    <row r="457" s="2" customFormat="1">
      <c r="A457" s="39"/>
      <c r="B457" s="40"/>
      <c r="C457" s="41"/>
      <c r="D457" s="228" t="s">
        <v>348</v>
      </c>
      <c r="E457" s="41"/>
      <c r="F457" s="229" t="s">
        <v>795</v>
      </c>
      <c r="G457" s="41"/>
      <c r="H457" s="41"/>
      <c r="I457" s="230"/>
      <c r="J457" s="41"/>
      <c r="K457" s="41"/>
      <c r="L457" s="45"/>
      <c r="M457" s="231"/>
      <c r="N457" s="232"/>
      <c r="O457" s="85"/>
      <c r="P457" s="85"/>
      <c r="Q457" s="85"/>
      <c r="R457" s="85"/>
      <c r="S457" s="85"/>
      <c r="T457" s="86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T457" s="18" t="s">
        <v>348</v>
      </c>
      <c r="AU457" s="18" t="s">
        <v>81</v>
      </c>
    </row>
    <row r="458" s="14" customFormat="1">
      <c r="A458" s="14"/>
      <c r="B458" s="244"/>
      <c r="C458" s="245"/>
      <c r="D458" s="235" t="s">
        <v>350</v>
      </c>
      <c r="E458" s="246" t="s">
        <v>19</v>
      </c>
      <c r="F458" s="247" t="s">
        <v>796</v>
      </c>
      <c r="G458" s="245"/>
      <c r="H458" s="248">
        <v>105.968</v>
      </c>
      <c r="I458" s="249"/>
      <c r="J458" s="245"/>
      <c r="K458" s="245"/>
      <c r="L458" s="250"/>
      <c r="M458" s="251"/>
      <c r="N458" s="252"/>
      <c r="O458" s="252"/>
      <c r="P458" s="252"/>
      <c r="Q458" s="252"/>
      <c r="R458" s="252"/>
      <c r="S458" s="252"/>
      <c r="T458" s="253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54" t="s">
        <v>350</v>
      </c>
      <c r="AU458" s="254" t="s">
        <v>81</v>
      </c>
      <c r="AV458" s="14" t="s">
        <v>81</v>
      </c>
      <c r="AW458" s="14" t="s">
        <v>33</v>
      </c>
      <c r="AX458" s="14" t="s">
        <v>72</v>
      </c>
      <c r="AY458" s="254" t="s">
        <v>338</v>
      </c>
    </row>
    <row r="459" s="14" customFormat="1">
      <c r="A459" s="14"/>
      <c r="B459" s="244"/>
      <c r="C459" s="245"/>
      <c r="D459" s="235" t="s">
        <v>350</v>
      </c>
      <c r="E459" s="246" t="s">
        <v>19</v>
      </c>
      <c r="F459" s="247" t="s">
        <v>1437</v>
      </c>
      <c r="G459" s="245"/>
      <c r="H459" s="248">
        <v>6.5970000000000004</v>
      </c>
      <c r="I459" s="249"/>
      <c r="J459" s="245"/>
      <c r="K459" s="245"/>
      <c r="L459" s="250"/>
      <c r="M459" s="251"/>
      <c r="N459" s="252"/>
      <c r="O459" s="252"/>
      <c r="P459" s="252"/>
      <c r="Q459" s="252"/>
      <c r="R459" s="252"/>
      <c r="S459" s="252"/>
      <c r="T459" s="253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54" t="s">
        <v>350</v>
      </c>
      <c r="AU459" s="254" t="s">
        <v>81</v>
      </c>
      <c r="AV459" s="14" t="s">
        <v>81</v>
      </c>
      <c r="AW459" s="14" t="s">
        <v>33</v>
      </c>
      <c r="AX459" s="14" t="s">
        <v>72</v>
      </c>
      <c r="AY459" s="254" t="s">
        <v>338</v>
      </c>
    </row>
    <row r="460" s="15" customFormat="1">
      <c r="A460" s="15"/>
      <c r="B460" s="255"/>
      <c r="C460" s="256"/>
      <c r="D460" s="235" t="s">
        <v>350</v>
      </c>
      <c r="E460" s="257" t="s">
        <v>287</v>
      </c>
      <c r="F460" s="258" t="s">
        <v>363</v>
      </c>
      <c r="G460" s="256"/>
      <c r="H460" s="259">
        <v>112.565</v>
      </c>
      <c r="I460" s="260"/>
      <c r="J460" s="256"/>
      <c r="K460" s="256"/>
      <c r="L460" s="261"/>
      <c r="M460" s="262"/>
      <c r="N460" s="263"/>
      <c r="O460" s="263"/>
      <c r="P460" s="263"/>
      <c r="Q460" s="263"/>
      <c r="R460" s="263"/>
      <c r="S460" s="263"/>
      <c r="T460" s="264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T460" s="265" t="s">
        <v>350</v>
      </c>
      <c r="AU460" s="265" t="s">
        <v>81</v>
      </c>
      <c r="AV460" s="15" t="s">
        <v>231</v>
      </c>
      <c r="AW460" s="15" t="s">
        <v>33</v>
      </c>
      <c r="AX460" s="15" t="s">
        <v>79</v>
      </c>
      <c r="AY460" s="265" t="s">
        <v>338</v>
      </c>
    </row>
    <row r="461" s="2" customFormat="1" ht="55.5" customHeight="1">
      <c r="A461" s="39"/>
      <c r="B461" s="40"/>
      <c r="C461" s="215" t="s">
        <v>759</v>
      </c>
      <c r="D461" s="215" t="s">
        <v>342</v>
      </c>
      <c r="E461" s="216" t="s">
        <v>799</v>
      </c>
      <c r="F461" s="217" t="s">
        <v>800</v>
      </c>
      <c r="G461" s="218" t="s">
        <v>572</v>
      </c>
      <c r="H461" s="219">
        <v>112.565</v>
      </c>
      <c r="I461" s="220"/>
      <c r="J461" s="221">
        <f>ROUND(I461*H461,2)</f>
        <v>0</v>
      </c>
      <c r="K461" s="217" t="s">
        <v>346</v>
      </c>
      <c r="L461" s="45"/>
      <c r="M461" s="222" t="s">
        <v>19</v>
      </c>
      <c r="N461" s="223" t="s">
        <v>43</v>
      </c>
      <c r="O461" s="85"/>
      <c r="P461" s="224">
        <f>O461*H461</f>
        <v>0</v>
      </c>
      <c r="Q461" s="224">
        <v>0.00034000000000000002</v>
      </c>
      <c r="R461" s="224">
        <f>Q461*H461</f>
        <v>0.038272100000000003</v>
      </c>
      <c r="S461" s="224">
        <v>0</v>
      </c>
      <c r="T461" s="225">
        <f>S461*H461</f>
        <v>0</v>
      </c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R461" s="226" t="s">
        <v>231</v>
      </c>
      <c r="AT461" s="226" t="s">
        <v>342</v>
      </c>
      <c r="AU461" s="226" t="s">
        <v>81</v>
      </c>
      <c r="AY461" s="18" t="s">
        <v>338</v>
      </c>
      <c r="BE461" s="227">
        <f>IF(N461="základní",J461,0)</f>
        <v>0</v>
      </c>
      <c r="BF461" s="227">
        <f>IF(N461="snížená",J461,0)</f>
        <v>0</v>
      </c>
      <c r="BG461" s="227">
        <f>IF(N461="zákl. přenesená",J461,0)</f>
        <v>0</v>
      </c>
      <c r="BH461" s="227">
        <f>IF(N461="sníž. přenesená",J461,0)</f>
        <v>0</v>
      </c>
      <c r="BI461" s="227">
        <f>IF(N461="nulová",J461,0)</f>
        <v>0</v>
      </c>
      <c r="BJ461" s="18" t="s">
        <v>79</v>
      </c>
      <c r="BK461" s="227">
        <f>ROUND(I461*H461,2)</f>
        <v>0</v>
      </c>
      <c r="BL461" s="18" t="s">
        <v>231</v>
      </c>
      <c r="BM461" s="226" t="s">
        <v>1675</v>
      </c>
    </row>
    <row r="462" s="2" customFormat="1">
      <c r="A462" s="39"/>
      <c r="B462" s="40"/>
      <c r="C462" s="41"/>
      <c r="D462" s="228" t="s">
        <v>348</v>
      </c>
      <c r="E462" s="41"/>
      <c r="F462" s="229" t="s">
        <v>802</v>
      </c>
      <c r="G462" s="41"/>
      <c r="H462" s="41"/>
      <c r="I462" s="230"/>
      <c r="J462" s="41"/>
      <c r="K462" s="41"/>
      <c r="L462" s="45"/>
      <c r="M462" s="231"/>
      <c r="N462" s="232"/>
      <c r="O462" s="85"/>
      <c r="P462" s="85"/>
      <c r="Q462" s="85"/>
      <c r="R462" s="85"/>
      <c r="S462" s="85"/>
      <c r="T462" s="86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T462" s="18" t="s">
        <v>348</v>
      </c>
      <c r="AU462" s="18" t="s">
        <v>81</v>
      </c>
    </row>
    <row r="463" s="14" customFormat="1">
      <c r="A463" s="14"/>
      <c r="B463" s="244"/>
      <c r="C463" s="245"/>
      <c r="D463" s="235" t="s">
        <v>350</v>
      </c>
      <c r="E463" s="246" t="s">
        <v>19</v>
      </c>
      <c r="F463" s="247" t="s">
        <v>287</v>
      </c>
      <c r="G463" s="245"/>
      <c r="H463" s="248">
        <v>112.565</v>
      </c>
      <c r="I463" s="249"/>
      <c r="J463" s="245"/>
      <c r="K463" s="245"/>
      <c r="L463" s="250"/>
      <c r="M463" s="251"/>
      <c r="N463" s="252"/>
      <c r="O463" s="252"/>
      <c r="P463" s="252"/>
      <c r="Q463" s="252"/>
      <c r="R463" s="252"/>
      <c r="S463" s="252"/>
      <c r="T463" s="253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54" t="s">
        <v>350</v>
      </c>
      <c r="AU463" s="254" t="s">
        <v>81</v>
      </c>
      <c r="AV463" s="14" t="s">
        <v>81</v>
      </c>
      <c r="AW463" s="14" t="s">
        <v>33</v>
      </c>
      <c r="AX463" s="14" t="s">
        <v>79</v>
      </c>
      <c r="AY463" s="254" t="s">
        <v>338</v>
      </c>
    </row>
    <row r="464" s="2" customFormat="1" ht="24.15" customHeight="1">
      <c r="A464" s="39"/>
      <c r="B464" s="40"/>
      <c r="C464" s="215" t="s">
        <v>764</v>
      </c>
      <c r="D464" s="215" t="s">
        <v>342</v>
      </c>
      <c r="E464" s="216" t="s">
        <v>804</v>
      </c>
      <c r="F464" s="217" t="s">
        <v>805</v>
      </c>
      <c r="G464" s="218" t="s">
        <v>572</v>
      </c>
      <c r="H464" s="219">
        <v>112.565</v>
      </c>
      <c r="I464" s="220"/>
      <c r="J464" s="221">
        <f>ROUND(I464*H464,2)</f>
        <v>0</v>
      </c>
      <c r="K464" s="217" t="s">
        <v>346</v>
      </c>
      <c r="L464" s="45"/>
      <c r="M464" s="222" t="s">
        <v>19</v>
      </c>
      <c r="N464" s="223" t="s">
        <v>43</v>
      </c>
      <c r="O464" s="85"/>
      <c r="P464" s="224">
        <f>O464*H464</f>
        <v>0</v>
      </c>
      <c r="Q464" s="224">
        <v>0</v>
      </c>
      <c r="R464" s="224">
        <f>Q464*H464</f>
        <v>0</v>
      </c>
      <c r="S464" s="224">
        <v>0</v>
      </c>
      <c r="T464" s="225">
        <f>S464*H464</f>
        <v>0</v>
      </c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R464" s="226" t="s">
        <v>231</v>
      </c>
      <c r="AT464" s="226" t="s">
        <v>342</v>
      </c>
      <c r="AU464" s="226" t="s">
        <v>81</v>
      </c>
      <c r="AY464" s="18" t="s">
        <v>338</v>
      </c>
      <c r="BE464" s="227">
        <f>IF(N464="základní",J464,0)</f>
        <v>0</v>
      </c>
      <c r="BF464" s="227">
        <f>IF(N464="snížená",J464,0)</f>
        <v>0</v>
      </c>
      <c r="BG464" s="227">
        <f>IF(N464="zákl. přenesená",J464,0)</f>
        <v>0</v>
      </c>
      <c r="BH464" s="227">
        <f>IF(N464="sníž. přenesená",J464,0)</f>
        <v>0</v>
      </c>
      <c r="BI464" s="227">
        <f>IF(N464="nulová",J464,0)</f>
        <v>0</v>
      </c>
      <c r="BJ464" s="18" t="s">
        <v>79</v>
      </c>
      <c r="BK464" s="227">
        <f>ROUND(I464*H464,2)</f>
        <v>0</v>
      </c>
      <c r="BL464" s="18" t="s">
        <v>231</v>
      </c>
      <c r="BM464" s="226" t="s">
        <v>1676</v>
      </c>
    </row>
    <row r="465" s="2" customFormat="1">
      <c r="A465" s="39"/>
      <c r="B465" s="40"/>
      <c r="C465" s="41"/>
      <c r="D465" s="228" t="s">
        <v>348</v>
      </c>
      <c r="E465" s="41"/>
      <c r="F465" s="229" t="s">
        <v>807</v>
      </c>
      <c r="G465" s="41"/>
      <c r="H465" s="41"/>
      <c r="I465" s="230"/>
      <c r="J465" s="41"/>
      <c r="K465" s="41"/>
      <c r="L465" s="45"/>
      <c r="M465" s="231"/>
      <c r="N465" s="232"/>
      <c r="O465" s="85"/>
      <c r="P465" s="85"/>
      <c r="Q465" s="85"/>
      <c r="R465" s="85"/>
      <c r="S465" s="85"/>
      <c r="T465" s="86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T465" s="18" t="s">
        <v>348</v>
      </c>
      <c r="AU465" s="18" t="s">
        <v>81</v>
      </c>
    </row>
    <row r="466" s="14" customFormat="1">
      <c r="A466" s="14"/>
      <c r="B466" s="244"/>
      <c r="C466" s="245"/>
      <c r="D466" s="235" t="s">
        <v>350</v>
      </c>
      <c r="E466" s="246" t="s">
        <v>19</v>
      </c>
      <c r="F466" s="247" t="s">
        <v>287</v>
      </c>
      <c r="G466" s="245"/>
      <c r="H466" s="248">
        <v>112.565</v>
      </c>
      <c r="I466" s="249"/>
      <c r="J466" s="245"/>
      <c r="K466" s="245"/>
      <c r="L466" s="250"/>
      <c r="M466" s="251"/>
      <c r="N466" s="252"/>
      <c r="O466" s="252"/>
      <c r="P466" s="252"/>
      <c r="Q466" s="252"/>
      <c r="R466" s="252"/>
      <c r="S466" s="252"/>
      <c r="T466" s="253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54" t="s">
        <v>350</v>
      </c>
      <c r="AU466" s="254" t="s">
        <v>81</v>
      </c>
      <c r="AV466" s="14" t="s">
        <v>81</v>
      </c>
      <c r="AW466" s="14" t="s">
        <v>33</v>
      </c>
      <c r="AX466" s="14" t="s">
        <v>79</v>
      </c>
      <c r="AY466" s="254" t="s">
        <v>338</v>
      </c>
    </row>
    <row r="467" s="2" customFormat="1" ht="24.15" customHeight="1">
      <c r="A467" s="39"/>
      <c r="B467" s="40"/>
      <c r="C467" s="215" t="s">
        <v>766</v>
      </c>
      <c r="D467" s="215" t="s">
        <v>342</v>
      </c>
      <c r="E467" s="216" t="s">
        <v>809</v>
      </c>
      <c r="F467" s="217" t="s">
        <v>810</v>
      </c>
      <c r="G467" s="218" t="s">
        <v>572</v>
      </c>
      <c r="H467" s="219">
        <v>112.565</v>
      </c>
      <c r="I467" s="220"/>
      <c r="J467" s="221">
        <f>ROUND(I467*H467,2)</f>
        <v>0</v>
      </c>
      <c r="K467" s="217" t="s">
        <v>346</v>
      </c>
      <c r="L467" s="45"/>
      <c r="M467" s="222" t="s">
        <v>19</v>
      </c>
      <c r="N467" s="223" t="s">
        <v>43</v>
      </c>
      <c r="O467" s="85"/>
      <c r="P467" s="224">
        <f>O467*H467</f>
        <v>0</v>
      </c>
      <c r="Q467" s="224">
        <v>0</v>
      </c>
      <c r="R467" s="224">
        <f>Q467*H467</f>
        <v>0</v>
      </c>
      <c r="S467" s="224">
        <v>0</v>
      </c>
      <c r="T467" s="225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26" t="s">
        <v>231</v>
      </c>
      <c r="AT467" s="226" t="s">
        <v>342</v>
      </c>
      <c r="AU467" s="226" t="s">
        <v>81</v>
      </c>
      <c r="AY467" s="18" t="s">
        <v>338</v>
      </c>
      <c r="BE467" s="227">
        <f>IF(N467="základní",J467,0)</f>
        <v>0</v>
      </c>
      <c r="BF467" s="227">
        <f>IF(N467="snížená",J467,0)</f>
        <v>0</v>
      </c>
      <c r="BG467" s="227">
        <f>IF(N467="zákl. přenesená",J467,0)</f>
        <v>0</v>
      </c>
      <c r="BH467" s="227">
        <f>IF(N467="sníž. přenesená",J467,0)</f>
        <v>0</v>
      </c>
      <c r="BI467" s="227">
        <f>IF(N467="nulová",J467,0)</f>
        <v>0</v>
      </c>
      <c r="BJ467" s="18" t="s">
        <v>79</v>
      </c>
      <c r="BK467" s="227">
        <f>ROUND(I467*H467,2)</f>
        <v>0</v>
      </c>
      <c r="BL467" s="18" t="s">
        <v>231</v>
      </c>
      <c r="BM467" s="226" t="s">
        <v>1677</v>
      </c>
    </row>
    <row r="468" s="2" customFormat="1">
      <c r="A468" s="39"/>
      <c r="B468" s="40"/>
      <c r="C468" s="41"/>
      <c r="D468" s="228" t="s">
        <v>348</v>
      </c>
      <c r="E468" s="41"/>
      <c r="F468" s="229" t="s">
        <v>812</v>
      </c>
      <c r="G468" s="41"/>
      <c r="H468" s="41"/>
      <c r="I468" s="230"/>
      <c r="J468" s="41"/>
      <c r="K468" s="41"/>
      <c r="L468" s="45"/>
      <c r="M468" s="231"/>
      <c r="N468" s="232"/>
      <c r="O468" s="85"/>
      <c r="P468" s="85"/>
      <c r="Q468" s="85"/>
      <c r="R468" s="85"/>
      <c r="S468" s="85"/>
      <c r="T468" s="86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T468" s="18" t="s">
        <v>348</v>
      </c>
      <c r="AU468" s="18" t="s">
        <v>81</v>
      </c>
    </row>
    <row r="469" s="14" customFormat="1">
      <c r="A469" s="14"/>
      <c r="B469" s="244"/>
      <c r="C469" s="245"/>
      <c r="D469" s="235" t="s">
        <v>350</v>
      </c>
      <c r="E469" s="246" t="s">
        <v>19</v>
      </c>
      <c r="F469" s="247" t="s">
        <v>287</v>
      </c>
      <c r="G469" s="245"/>
      <c r="H469" s="248">
        <v>112.565</v>
      </c>
      <c r="I469" s="249"/>
      <c r="J469" s="245"/>
      <c r="K469" s="245"/>
      <c r="L469" s="250"/>
      <c r="M469" s="251"/>
      <c r="N469" s="252"/>
      <c r="O469" s="252"/>
      <c r="P469" s="252"/>
      <c r="Q469" s="252"/>
      <c r="R469" s="252"/>
      <c r="S469" s="252"/>
      <c r="T469" s="253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54" t="s">
        <v>350</v>
      </c>
      <c r="AU469" s="254" t="s">
        <v>81</v>
      </c>
      <c r="AV469" s="14" t="s">
        <v>81</v>
      </c>
      <c r="AW469" s="14" t="s">
        <v>33</v>
      </c>
      <c r="AX469" s="14" t="s">
        <v>79</v>
      </c>
      <c r="AY469" s="254" t="s">
        <v>338</v>
      </c>
    </row>
    <row r="470" s="12" customFormat="1" ht="22.8" customHeight="1">
      <c r="A470" s="12"/>
      <c r="B470" s="199"/>
      <c r="C470" s="200"/>
      <c r="D470" s="201" t="s">
        <v>71</v>
      </c>
      <c r="E470" s="213" t="s">
        <v>813</v>
      </c>
      <c r="F470" s="213" t="s">
        <v>814</v>
      </c>
      <c r="G470" s="200"/>
      <c r="H470" s="200"/>
      <c r="I470" s="203"/>
      <c r="J470" s="214">
        <f>BK470</f>
        <v>0</v>
      </c>
      <c r="K470" s="200"/>
      <c r="L470" s="205"/>
      <c r="M470" s="206"/>
      <c r="N470" s="207"/>
      <c r="O470" s="207"/>
      <c r="P470" s="208">
        <f>SUM(P471:P483)</f>
        <v>0</v>
      </c>
      <c r="Q470" s="207"/>
      <c r="R470" s="208">
        <f>SUM(R471:R483)</f>
        <v>0</v>
      </c>
      <c r="S470" s="207"/>
      <c r="T470" s="209">
        <f>SUM(T471:T483)</f>
        <v>0</v>
      </c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R470" s="210" t="s">
        <v>79</v>
      </c>
      <c r="AT470" s="211" t="s">
        <v>71</v>
      </c>
      <c r="AU470" s="211" t="s">
        <v>79</v>
      </c>
      <c r="AY470" s="210" t="s">
        <v>338</v>
      </c>
      <c r="BK470" s="212">
        <f>SUM(BK471:BK483)</f>
        <v>0</v>
      </c>
    </row>
    <row r="471" s="2" customFormat="1" ht="33" customHeight="1">
      <c r="A471" s="39"/>
      <c r="B471" s="40"/>
      <c r="C471" s="215" t="s">
        <v>770</v>
      </c>
      <c r="D471" s="215" t="s">
        <v>342</v>
      </c>
      <c r="E471" s="216" t="s">
        <v>816</v>
      </c>
      <c r="F471" s="217" t="s">
        <v>817</v>
      </c>
      <c r="G471" s="218" t="s">
        <v>489</v>
      </c>
      <c r="H471" s="219">
        <v>89.649000000000001</v>
      </c>
      <c r="I471" s="220"/>
      <c r="J471" s="221">
        <f>ROUND(I471*H471,2)</f>
        <v>0</v>
      </c>
      <c r="K471" s="217" t="s">
        <v>346</v>
      </c>
      <c r="L471" s="45"/>
      <c r="M471" s="222" t="s">
        <v>19</v>
      </c>
      <c r="N471" s="223" t="s">
        <v>43</v>
      </c>
      <c r="O471" s="85"/>
      <c r="P471" s="224">
        <f>O471*H471</f>
        <v>0</v>
      </c>
      <c r="Q471" s="224">
        <v>0</v>
      </c>
      <c r="R471" s="224">
        <f>Q471*H471</f>
        <v>0</v>
      </c>
      <c r="S471" s="224">
        <v>0</v>
      </c>
      <c r="T471" s="225">
        <f>S471*H471</f>
        <v>0</v>
      </c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R471" s="226" t="s">
        <v>231</v>
      </c>
      <c r="AT471" s="226" t="s">
        <v>342</v>
      </c>
      <c r="AU471" s="226" t="s">
        <v>81</v>
      </c>
      <c r="AY471" s="18" t="s">
        <v>338</v>
      </c>
      <c r="BE471" s="227">
        <f>IF(N471="základní",J471,0)</f>
        <v>0</v>
      </c>
      <c r="BF471" s="227">
        <f>IF(N471="snížená",J471,0)</f>
        <v>0</v>
      </c>
      <c r="BG471" s="227">
        <f>IF(N471="zákl. přenesená",J471,0)</f>
        <v>0</v>
      </c>
      <c r="BH471" s="227">
        <f>IF(N471="sníž. přenesená",J471,0)</f>
        <v>0</v>
      </c>
      <c r="BI471" s="227">
        <f>IF(N471="nulová",J471,0)</f>
        <v>0</v>
      </c>
      <c r="BJ471" s="18" t="s">
        <v>79</v>
      </c>
      <c r="BK471" s="227">
        <f>ROUND(I471*H471,2)</f>
        <v>0</v>
      </c>
      <c r="BL471" s="18" t="s">
        <v>231</v>
      </c>
      <c r="BM471" s="226" t="s">
        <v>1678</v>
      </c>
    </row>
    <row r="472" s="2" customFormat="1">
      <c r="A472" s="39"/>
      <c r="B472" s="40"/>
      <c r="C472" s="41"/>
      <c r="D472" s="228" t="s">
        <v>348</v>
      </c>
      <c r="E472" s="41"/>
      <c r="F472" s="229" t="s">
        <v>819</v>
      </c>
      <c r="G472" s="41"/>
      <c r="H472" s="41"/>
      <c r="I472" s="230"/>
      <c r="J472" s="41"/>
      <c r="K472" s="41"/>
      <c r="L472" s="45"/>
      <c r="M472" s="231"/>
      <c r="N472" s="232"/>
      <c r="O472" s="85"/>
      <c r="P472" s="85"/>
      <c r="Q472" s="85"/>
      <c r="R472" s="85"/>
      <c r="S472" s="85"/>
      <c r="T472" s="86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T472" s="18" t="s">
        <v>348</v>
      </c>
      <c r="AU472" s="18" t="s">
        <v>81</v>
      </c>
    </row>
    <row r="473" s="14" customFormat="1">
      <c r="A473" s="14"/>
      <c r="B473" s="244"/>
      <c r="C473" s="245"/>
      <c r="D473" s="235" t="s">
        <v>350</v>
      </c>
      <c r="E473" s="246" t="s">
        <v>19</v>
      </c>
      <c r="F473" s="247" t="s">
        <v>1679</v>
      </c>
      <c r="G473" s="245"/>
      <c r="H473" s="248">
        <v>89.649000000000001</v>
      </c>
      <c r="I473" s="249"/>
      <c r="J473" s="245"/>
      <c r="K473" s="245"/>
      <c r="L473" s="250"/>
      <c r="M473" s="251"/>
      <c r="N473" s="252"/>
      <c r="O473" s="252"/>
      <c r="P473" s="252"/>
      <c r="Q473" s="252"/>
      <c r="R473" s="252"/>
      <c r="S473" s="252"/>
      <c r="T473" s="253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54" t="s">
        <v>350</v>
      </c>
      <c r="AU473" s="254" t="s">
        <v>81</v>
      </c>
      <c r="AV473" s="14" t="s">
        <v>81</v>
      </c>
      <c r="AW473" s="14" t="s">
        <v>33</v>
      </c>
      <c r="AX473" s="14" t="s">
        <v>79</v>
      </c>
      <c r="AY473" s="254" t="s">
        <v>338</v>
      </c>
    </row>
    <row r="474" s="2" customFormat="1" ht="44.25" customHeight="1">
      <c r="A474" s="39"/>
      <c r="B474" s="40"/>
      <c r="C474" s="215" t="s">
        <v>775</v>
      </c>
      <c r="D474" s="215" t="s">
        <v>342</v>
      </c>
      <c r="E474" s="216" t="s">
        <v>822</v>
      </c>
      <c r="F474" s="217" t="s">
        <v>823</v>
      </c>
      <c r="G474" s="218" t="s">
        <v>489</v>
      </c>
      <c r="H474" s="219">
        <v>2129.1590000000001</v>
      </c>
      <c r="I474" s="220"/>
      <c r="J474" s="221">
        <f>ROUND(I474*H474,2)</f>
        <v>0</v>
      </c>
      <c r="K474" s="217" t="s">
        <v>346</v>
      </c>
      <c r="L474" s="45"/>
      <c r="M474" s="222" t="s">
        <v>19</v>
      </c>
      <c r="N474" s="223" t="s">
        <v>43</v>
      </c>
      <c r="O474" s="85"/>
      <c r="P474" s="224">
        <f>O474*H474</f>
        <v>0</v>
      </c>
      <c r="Q474" s="224">
        <v>0</v>
      </c>
      <c r="R474" s="224">
        <f>Q474*H474</f>
        <v>0</v>
      </c>
      <c r="S474" s="224">
        <v>0</v>
      </c>
      <c r="T474" s="225">
        <f>S474*H474</f>
        <v>0</v>
      </c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R474" s="226" t="s">
        <v>231</v>
      </c>
      <c r="AT474" s="226" t="s">
        <v>342</v>
      </c>
      <c r="AU474" s="226" t="s">
        <v>81</v>
      </c>
      <c r="AY474" s="18" t="s">
        <v>338</v>
      </c>
      <c r="BE474" s="227">
        <f>IF(N474="základní",J474,0)</f>
        <v>0</v>
      </c>
      <c r="BF474" s="227">
        <f>IF(N474="snížená",J474,0)</f>
        <v>0</v>
      </c>
      <c r="BG474" s="227">
        <f>IF(N474="zákl. přenesená",J474,0)</f>
        <v>0</v>
      </c>
      <c r="BH474" s="227">
        <f>IF(N474="sníž. přenesená",J474,0)</f>
        <v>0</v>
      </c>
      <c r="BI474" s="227">
        <f>IF(N474="nulová",J474,0)</f>
        <v>0</v>
      </c>
      <c r="BJ474" s="18" t="s">
        <v>79</v>
      </c>
      <c r="BK474" s="227">
        <f>ROUND(I474*H474,2)</f>
        <v>0</v>
      </c>
      <c r="BL474" s="18" t="s">
        <v>231</v>
      </c>
      <c r="BM474" s="226" t="s">
        <v>1680</v>
      </c>
    </row>
    <row r="475" s="2" customFormat="1">
      <c r="A475" s="39"/>
      <c r="B475" s="40"/>
      <c r="C475" s="41"/>
      <c r="D475" s="228" t="s">
        <v>348</v>
      </c>
      <c r="E475" s="41"/>
      <c r="F475" s="229" t="s">
        <v>825</v>
      </c>
      <c r="G475" s="41"/>
      <c r="H475" s="41"/>
      <c r="I475" s="230"/>
      <c r="J475" s="41"/>
      <c r="K475" s="41"/>
      <c r="L475" s="45"/>
      <c r="M475" s="231"/>
      <c r="N475" s="232"/>
      <c r="O475" s="85"/>
      <c r="P475" s="85"/>
      <c r="Q475" s="85"/>
      <c r="R475" s="85"/>
      <c r="S475" s="85"/>
      <c r="T475" s="86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T475" s="18" t="s">
        <v>348</v>
      </c>
      <c r="AU475" s="18" t="s">
        <v>81</v>
      </c>
    </row>
    <row r="476" s="14" customFormat="1">
      <c r="A476" s="14"/>
      <c r="B476" s="244"/>
      <c r="C476" s="245"/>
      <c r="D476" s="235" t="s">
        <v>350</v>
      </c>
      <c r="E476" s="246" t="s">
        <v>19</v>
      </c>
      <c r="F476" s="247" t="s">
        <v>1681</v>
      </c>
      <c r="G476" s="245"/>
      <c r="H476" s="248">
        <v>2129.1590000000001</v>
      </c>
      <c r="I476" s="249"/>
      <c r="J476" s="245"/>
      <c r="K476" s="245"/>
      <c r="L476" s="250"/>
      <c r="M476" s="251"/>
      <c r="N476" s="252"/>
      <c r="O476" s="252"/>
      <c r="P476" s="252"/>
      <c r="Q476" s="252"/>
      <c r="R476" s="252"/>
      <c r="S476" s="252"/>
      <c r="T476" s="253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54" t="s">
        <v>350</v>
      </c>
      <c r="AU476" s="254" t="s">
        <v>81</v>
      </c>
      <c r="AV476" s="14" t="s">
        <v>81</v>
      </c>
      <c r="AW476" s="14" t="s">
        <v>33</v>
      </c>
      <c r="AX476" s="14" t="s">
        <v>79</v>
      </c>
      <c r="AY476" s="254" t="s">
        <v>338</v>
      </c>
    </row>
    <row r="477" s="2" customFormat="1" ht="37.8" customHeight="1">
      <c r="A477" s="39"/>
      <c r="B477" s="40"/>
      <c r="C477" s="215" t="s">
        <v>779</v>
      </c>
      <c r="D477" s="215" t="s">
        <v>342</v>
      </c>
      <c r="E477" s="216" t="s">
        <v>828</v>
      </c>
      <c r="F477" s="217" t="s">
        <v>829</v>
      </c>
      <c r="G477" s="218" t="s">
        <v>489</v>
      </c>
      <c r="H477" s="219">
        <v>22.411999999999999</v>
      </c>
      <c r="I477" s="220"/>
      <c r="J477" s="221">
        <f>ROUND(I477*H477,2)</f>
        <v>0</v>
      </c>
      <c r="K477" s="217" t="s">
        <v>346</v>
      </c>
      <c r="L477" s="45"/>
      <c r="M477" s="222" t="s">
        <v>19</v>
      </c>
      <c r="N477" s="223" t="s">
        <v>43</v>
      </c>
      <c r="O477" s="85"/>
      <c r="P477" s="224">
        <f>O477*H477</f>
        <v>0</v>
      </c>
      <c r="Q477" s="224">
        <v>0</v>
      </c>
      <c r="R477" s="224">
        <f>Q477*H477</f>
        <v>0</v>
      </c>
      <c r="S477" s="224">
        <v>0</v>
      </c>
      <c r="T477" s="225">
        <f>S477*H477</f>
        <v>0</v>
      </c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R477" s="226" t="s">
        <v>231</v>
      </c>
      <c r="AT477" s="226" t="s">
        <v>342</v>
      </c>
      <c r="AU477" s="226" t="s">
        <v>81</v>
      </c>
      <c r="AY477" s="18" t="s">
        <v>338</v>
      </c>
      <c r="BE477" s="227">
        <f>IF(N477="základní",J477,0)</f>
        <v>0</v>
      </c>
      <c r="BF477" s="227">
        <f>IF(N477="snížená",J477,0)</f>
        <v>0</v>
      </c>
      <c r="BG477" s="227">
        <f>IF(N477="zákl. přenesená",J477,0)</f>
        <v>0</v>
      </c>
      <c r="BH477" s="227">
        <f>IF(N477="sníž. přenesená",J477,0)</f>
        <v>0</v>
      </c>
      <c r="BI477" s="227">
        <f>IF(N477="nulová",J477,0)</f>
        <v>0</v>
      </c>
      <c r="BJ477" s="18" t="s">
        <v>79</v>
      </c>
      <c r="BK477" s="227">
        <f>ROUND(I477*H477,2)</f>
        <v>0</v>
      </c>
      <c r="BL477" s="18" t="s">
        <v>231</v>
      </c>
      <c r="BM477" s="226" t="s">
        <v>1682</v>
      </c>
    </row>
    <row r="478" s="2" customFormat="1">
      <c r="A478" s="39"/>
      <c r="B478" s="40"/>
      <c r="C478" s="41"/>
      <c r="D478" s="228" t="s">
        <v>348</v>
      </c>
      <c r="E478" s="41"/>
      <c r="F478" s="229" t="s">
        <v>831</v>
      </c>
      <c r="G478" s="41"/>
      <c r="H478" s="41"/>
      <c r="I478" s="230"/>
      <c r="J478" s="41"/>
      <c r="K478" s="41"/>
      <c r="L478" s="45"/>
      <c r="M478" s="231"/>
      <c r="N478" s="232"/>
      <c r="O478" s="85"/>
      <c r="P478" s="85"/>
      <c r="Q478" s="85"/>
      <c r="R478" s="85"/>
      <c r="S478" s="85"/>
      <c r="T478" s="86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T478" s="18" t="s">
        <v>348</v>
      </c>
      <c r="AU478" s="18" t="s">
        <v>81</v>
      </c>
    </row>
    <row r="479" s="14" customFormat="1">
      <c r="A479" s="14"/>
      <c r="B479" s="244"/>
      <c r="C479" s="245"/>
      <c r="D479" s="235" t="s">
        <v>350</v>
      </c>
      <c r="E479" s="246" t="s">
        <v>19</v>
      </c>
      <c r="F479" s="247" t="s">
        <v>1683</v>
      </c>
      <c r="G479" s="245"/>
      <c r="H479" s="248">
        <v>22.411999999999999</v>
      </c>
      <c r="I479" s="249"/>
      <c r="J479" s="245"/>
      <c r="K479" s="245"/>
      <c r="L479" s="250"/>
      <c r="M479" s="251"/>
      <c r="N479" s="252"/>
      <c r="O479" s="252"/>
      <c r="P479" s="252"/>
      <c r="Q479" s="252"/>
      <c r="R479" s="252"/>
      <c r="S479" s="252"/>
      <c r="T479" s="253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54" t="s">
        <v>350</v>
      </c>
      <c r="AU479" s="254" t="s">
        <v>81</v>
      </c>
      <c r="AV479" s="14" t="s">
        <v>81</v>
      </c>
      <c r="AW479" s="14" t="s">
        <v>33</v>
      </c>
      <c r="AX479" s="14" t="s">
        <v>79</v>
      </c>
      <c r="AY479" s="254" t="s">
        <v>338</v>
      </c>
    </row>
    <row r="480" s="2" customFormat="1" ht="44.25" customHeight="1">
      <c r="A480" s="39"/>
      <c r="B480" s="40"/>
      <c r="C480" s="215" t="s">
        <v>785</v>
      </c>
      <c r="D480" s="215" t="s">
        <v>342</v>
      </c>
      <c r="E480" s="216" t="s">
        <v>834</v>
      </c>
      <c r="F480" s="217" t="s">
        <v>505</v>
      </c>
      <c r="G480" s="218" t="s">
        <v>489</v>
      </c>
      <c r="H480" s="219">
        <v>58.048999999999999</v>
      </c>
      <c r="I480" s="220"/>
      <c r="J480" s="221">
        <f>ROUND(I480*H480,2)</f>
        <v>0</v>
      </c>
      <c r="K480" s="217" t="s">
        <v>346</v>
      </c>
      <c r="L480" s="45"/>
      <c r="M480" s="222" t="s">
        <v>19</v>
      </c>
      <c r="N480" s="223" t="s">
        <v>43</v>
      </c>
      <c r="O480" s="85"/>
      <c r="P480" s="224">
        <f>O480*H480</f>
        <v>0</v>
      </c>
      <c r="Q480" s="224">
        <v>0</v>
      </c>
      <c r="R480" s="224">
        <f>Q480*H480</f>
        <v>0</v>
      </c>
      <c r="S480" s="224">
        <v>0</v>
      </c>
      <c r="T480" s="225">
        <f>S480*H480</f>
        <v>0</v>
      </c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R480" s="226" t="s">
        <v>231</v>
      </c>
      <c r="AT480" s="226" t="s">
        <v>342</v>
      </c>
      <c r="AU480" s="226" t="s">
        <v>81</v>
      </c>
      <c r="AY480" s="18" t="s">
        <v>338</v>
      </c>
      <c r="BE480" s="227">
        <f>IF(N480="základní",J480,0)</f>
        <v>0</v>
      </c>
      <c r="BF480" s="227">
        <f>IF(N480="snížená",J480,0)</f>
        <v>0</v>
      </c>
      <c r="BG480" s="227">
        <f>IF(N480="zákl. přenesená",J480,0)</f>
        <v>0</v>
      </c>
      <c r="BH480" s="227">
        <f>IF(N480="sníž. přenesená",J480,0)</f>
        <v>0</v>
      </c>
      <c r="BI480" s="227">
        <f>IF(N480="nulová",J480,0)</f>
        <v>0</v>
      </c>
      <c r="BJ480" s="18" t="s">
        <v>79</v>
      </c>
      <c r="BK480" s="227">
        <f>ROUND(I480*H480,2)</f>
        <v>0</v>
      </c>
      <c r="BL480" s="18" t="s">
        <v>231</v>
      </c>
      <c r="BM480" s="226" t="s">
        <v>1684</v>
      </c>
    </row>
    <row r="481" s="2" customFormat="1">
      <c r="A481" s="39"/>
      <c r="B481" s="40"/>
      <c r="C481" s="41"/>
      <c r="D481" s="228" t="s">
        <v>348</v>
      </c>
      <c r="E481" s="41"/>
      <c r="F481" s="229" t="s">
        <v>836</v>
      </c>
      <c r="G481" s="41"/>
      <c r="H481" s="41"/>
      <c r="I481" s="230"/>
      <c r="J481" s="41"/>
      <c r="K481" s="41"/>
      <c r="L481" s="45"/>
      <c r="M481" s="231"/>
      <c r="N481" s="232"/>
      <c r="O481" s="85"/>
      <c r="P481" s="85"/>
      <c r="Q481" s="85"/>
      <c r="R481" s="85"/>
      <c r="S481" s="85"/>
      <c r="T481" s="86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T481" s="18" t="s">
        <v>348</v>
      </c>
      <c r="AU481" s="18" t="s">
        <v>81</v>
      </c>
    </row>
    <row r="482" s="2" customFormat="1" ht="44.25" customHeight="1">
      <c r="A482" s="39"/>
      <c r="B482" s="40"/>
      <c r="C482" s="215" t="s">
        <v>791</v>
      </c>
      <c r="D482" s="215" t="s">
        <v>342</v>
      </c>
      <c r="E482" s="216" t="s">
        <v>838</v>
      </c>
      <c r="F482" s="217" t="s">
        <v>839</v>
      </c>
      <c r="G482" s="218" t="s">
        <v>489</v>
      </c>
      <c r="H482" s="219">
        <v>54.012</v>
      </c>
      <c r="I482" s="220"/>
      <c r="J482" s="221">
        <f>ROUND(I482*H482,2)</f>
        <v>0</v>
      </c>
      <c r="K482" s="217" t="s">
        <v>346</v>
      </c>
      <c r="L482" s="45"/>
      <c r="M482" s="222" t="s">
        <v>19</v>
      </c>
      <c r="N482" s="223" t="s">
        <v>43</v>
      </c>
      <c r="O482" s="85"/>
      <c r="P482" s="224">
        <f>O482*H482</f>
        <v>0</v>
      </c>
      <c r="Q482" s="224">
        <v>0</v>
      </c>
      <c r="R482" s="224">
        <f>Q482*H482</f>
        <v>0</v>
      </c>
      <c r="S482" s="224">
        <v>0</v>
      </c>
      <c r="T482" s="225">
        <f>S482*H482</f>
        <v>0</v>
      </c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R482" s="226" t="s">
        <v>231</v>
      </c>
      <c r="AT482" s="226" t="s">
        <v>342</v>
      </c>
      <c r="AU482" s="226" t="s">
        <v>81</v>
      </c>
      <c r="AY482" s="18" t="s">
        <v>338</v>
      </c>
      <c r="BE482" s="227">
        <f>IF(N482="základní",J482,0)</f>
        <v>0</v>
      </c>
      <c r="BF482" s="227">
        <f>IF(N482="snížená",J482,0)</f>
        <v>0</v>
      </c>
      <c r="BG482" s="227">
        <f>IF(N482="zákl. přenesená",J482,0)</f>
        <v>0</v>
      </c>
      <c r="BH482" s="227">
        <f>IF(N482="sníž. přenesená",J482,0)</f>
        <v>0</v>
      </c>
      <c r="BI482" s="227">
        <f>IF(N482="nulová",J482,0)</f>
        <v>0</v>
      </c>
      <c r="BJ482" s="18" t="s">
        <v>79</v>
      </c>
      <c r="BK482" s="227">
        <f>ROUND(I482*H482,2)</f>
        <v>0</v>
      </c>
      <c r="BL482" s="18" t="s">
        <v>231</v>
      </c>
      <c r="BM482" s="226" t="s">
        <v>1685</v>
      </c>
    </row>
    <row r="483" s="2" customFormat="1">
      <c r="A483" s="39"/>
      <c r="B483" s="40"/>
      <c r="C483" s="41"/>
      <c r="D483" s="228" t="s">
        <v>348</v>
      </c>
      <c r="E483" s="41"/>
      <c r="F483" s="229" t="s">
        <v>841</v>
      </c>
      <c r="G483" s="41"/>
      <c r="H483" s="41"/>
      <c r="I483" s="230"/>
      <c r="J483" s="41"/>
      <c r="K483" s="41"/>
      <c r="L483" s="45"/>
      <c r="M483" s="231"/>
      <c r="N483" s="232"/>
      <c r="O483" s="85"/>
      <c r="P483" s="85"/>
      <c r="Q483" s="85"/>
      <c r="R483" s="85"/>
      <c r="S483" s="85"/>
      <c r="T483" s="86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T483" s="18" t="s">
        <v>348</v>
      </c>
      <c r="AU483" s="18" t="s">
        <v>81</v>
      </c>
    </row>
    <row r="484" s="12" customFormat="1" ht="22.8" customHeight="1">
      <c r="A484" s="12"/>
      <c r="B484" s="199"/>
      <c r="C484" s="200"/>
      <c r="D484" s="201" t="s">
        <v>71</v>
      </c>
      <c r="E484" s="213" t="s">
        <v>842</v>
      </c>
      <c r="F484" s="213" t="s">
        <v>843</v>
      </c>
      <c r="G484" s="200"/>
      <c r="H484" s="200"/>
      <c r="I484" s="203"/>
      <c r="J484" s="214">
        <f>BK484</f>
        <v>0</v>
      </c>
      <c r="K484" s="200"/>
      <c r="L484" s="205"/>
      <c r="M484" s="206"/>
      <c r="N484" s="207"/>
      <c r="O484" s="207"/>
      <c r="P484" s="208">
        <f>SUM(P485:P486)</f>
        <v>0</v>
      </c>
      <c r="Q484" s="207"/>
      <c r="R484" s="208">
        <f>SUM(R485:R486)</f>
        <v>0</v>
      </c>
      <c r="S484" s="207"/>
      <c r="T484" s="209">
        <f>SUM(T485:T486)</f>
        <v>0</v>
      </c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R484" s="210" t="s">
        <v>79</v>
      </c>
      <c r="AT484" s="211" t="s">
        <v>71</v>
      </c>
      <c r="AU484" s="211" t="s">
        <v>79</v>
      </c>
      <c r="AY484" s="210" t="s">
        <v>338</v>
      </c>
      <c r="BK484" s="212">
        <f>SUM(BK485:BK486)</f>
        <v>0</v>
      </c>
    </row>
    <row r="485" s="2" customFormat="1" ht="49.05" customHeight="1">
      <c r="A485" s="39"/>
      <c r="B485" s="40"/>
      <c r="C485" s="215" t="s">
        <v>798</v>
      </c>
      <c r="D485" s="215" t="s">
        <v>342</v>
      </c>
      <c r="E485" s="216" t="s">
        <v>845</v>
      </c>
      <c r="F485" s="217" t="s">
        <v>846</v>
      </c>
      <c r="G485" s="218" t="s">
        <v>489</v>
      </c>
      <c r="H485" s="219">
        <v>189.392</v>
      </c>
      <c r="I485" s="220"/>
      <c r="J485" s="221">
        <f>ROUND(I485*H485,2)</f>
        <v>0</v>
      </c>
      <c r="K485" s="217" t="s">
        <v>346</v>
      </c>
      <c r="L485" s="45"/>
      <c r="M485" s="222" t="s">
        <v>19</v>
      </c>
      <c r="N485" s="223" t="s">
        <v>43</v>
      </c>
      <c r="O485" s="85"/>
      <c r="P485" s="224">
        <f>O485*H485</f>
        <v>0</v>
      </c>
      <c r="Q485" s="224">
        <v>0</v>
      </c>
      <c r="R485" s="224">
        <f>Q485*H485</f>
        <v>0</v>
      </c>
      <c r="S485" s="224">
        <v>0</v>
      </c>
      <c r="T485" s="225">
        <f>S485*H485</f>
        <v>0</v>
      </c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R485" s="226" t="s">
        <v>231</v>
      </c>
      <c r="AT485" s="226" t="s">
        <v>342</v>
      </c>
      <c r="AU485" s="226" t="s">
        <v>81</v>
      </c>
      <c r="AY485" s="18" t="s">
        <v>338</v>
      </c>
      <c r="BE485" s="227">
        <f>IF(N485="základní",J485,0)</f>
        <v>0</v>
      </c>
      <c r="BF485" s="227">
        <f>IF(N485="snížená",J485,0)</f>
        <v>0</v>
      </c>
      <c r="BG485" s="227">
        <f>IF(N485="zákl. přenesená",J485,0)</f>
        <v>0</v>
      </c>
      <c r="BH485" s="227">
        <f>IF(N485="sníž. přenesená",J485,0)</f>
        <v>0</v>
      </c>
      <c r="BI485" s="227">
        <f>IF(N485="nulová",J485,0)</f>
        <v>0</v>
      </c>
      <c r="BJ485" s="18" t="s">
        <v>79</v>
      </c>
      <c r="BK485" s="227">
        <f>ROUND(I485*H485,2)</f>
        <v>0</v>
      </c>
      <c r="BL485" s="18" t="s">
        <v>231</v>
      </c>
      <c r="BM485" s="226" t="s">
        <v>1686</v>
      </c>
    </row>
    <row r="486" s="2" customFormat="1">
      <c r="A486" s="39"/>
      <c r="B486" s="40"/>
      <c r="C486" s="41"/>
      <c r="D486" s="228" t="s">
        <v>348</v>
      </c>
      <c r="E486" s="41"/>
      <c r="F486" s="229" t="s">
        <v>848</v>
      </c>
      <c r="G486" s="41"/>
      <c r="H486" s="41"/>
      <c r="I486" s="230"/>
      <c r="J486" s="41"/>
      <c r="K486" s="41"/>
      <c r="L486" s="45"/>
      <c r="M486" s="288"/>
      <c r="N486" s="289"/>
      <c r="O486" s="290"/>
      <c r="P486" s="290"/>
      <c r="Q486" s="290"/>
      <c r="R486" s="290"/>
      <c r="S486" s="290"/>
      <c r="T486" s="291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T486" s="18" t="s">
        <v>348</v>
      </c>
      <c r="AU486" s="18" t="s">
        <v>81</v>
      </c>
    </row>
    <row r="487" s="2" customFormat="1" ht="6.96" customHeight="1">
      <c r="A487" s="39"/>
      <c r="B487" s="60"/>
      <c r="C487" s="61"/>
      <c r="D487" s="61"/>
      <c r="E487" s="61"/>
      <c r="F487" s="61"/>
      <c r="G487" s="61"/>
      <c r="H487" s="61"/>
      <c r="I487" s="61"/>
      <c r="J487" s="61"/>
      <c r="K487" s="61"/>
      <c r="L487" s="45"/>
      <c r="M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</row>
  </sheetData>
  <sheetProtection sheet="1" autoFilter="0" formatColumns="0" formatRows="0" objects="1" scenarios="1" spinCount="100000" saltValue="j0ZVA2GZ2O1L9EICrPwgaiZoRyqat4z3SxHYvc6ey2KF1kd/9VEyp+SKjk9I/zLLhK9DZM68V8jcn6sSRJB5qw==" hashValue="pI/TDcp7+/B0N9sOh9TCZxQ0jEver6ZmxC5l/VaD7tw2RWJnQNgHg2bBB7LuUjfOBW8dlEkcurvcDx0GKXv5FQ==" algorithmName="SHA-512" password="CC35"/>
  <autoFilter ref="C103:K48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2:H92"/>
    <mergeCell ref="E94:H94"/>
    <mergeCell ref="E96:H96"/>
    <mergeCell ref="L2:V2"/>
  </mergeCells>
  <hyperlinks>
    <hyperlink ref="F109" r:id="rId1" display="https://podminky.urs.cz/item/CS_URS_2025_02/113107323"/>
    <hyperlink ref="F132" r:id="rId2" display="https://podminky.urs.cz/item/CS_URS_2025_02/113154512"/>
    <hyperlink ref="F135" r:id="rId3" display="https://podminky.urs.cz/item/CS_URS_2025_02/113154514"/>
    <hyperlink ref="F139" r:id="rId4" display="https://podminky.urs.cz/item/CS_URS_2025_02/113154517"/>
    <hyperlink ref="F146" r:id="rId5" display="https://podminky.urs.cz/item/CS_URS_2025_02/121151105"/>
    <hyperlink ref="F157" r:id="rId6" display="https://podminky.urs.cz/item/CS_URS_2025_02/122251403"/>
    <hyperlink ref="F161" r:id="rId7" display="https://podminky.urs.cz/item/CS_URS_2025_02/131213131"/>
    <hyperlink ref="F169" r:id="rId8" display="https://podminky.urs.cz/item/CS_URS_2025_02/132254206"/>
    <hyperlink ref="F190" r:id="rId9" display="https://podminky.urs.cz/item/CS_URS_2025_02/151101102"/>
    <hyperlink ref="F194" r:id="rId10" display="https://podminky.urs.cz/item/CS_URS_2025_02/151101112"/>
    <hyperlink ref="F197" r:id="rId11" display="https://podminky.urs.cz/item/CS_URS_2025_02/151501501"/>
    <hyperlink ref="F202" r:id="rId12" display="https://podminky.urs.cz/item/CS_URS_2025_02/162551108"/>
    <hyperlink ref="F207" r:id="rId13" display="https://podminky.urs.cz/item/CS_URS_2025_02/162751117"/>
    <hyperlink ref="F215" r:id="rId14" display="https://podminky.urs.cz/item/CS_URS_2025_02/162751119"/>
    <hyperlink ref="F221" r:id="rId15" display="https://podminky.urs.cz/item/CS_URS_2025_02/171251101"/>
    <hyperlink ref="F224" r:id="rId16" display="https://podminky.urs.cz/item/CS_URS_2025_02/171251109"/>
    <hyperlink ref="F230" r:id="rId17" display="https://podminky.urs.cz/item/CS_URS_2025_02/174111101"/>
    <hyperlink ref="F233" r:id="rId18" display="https://podminky.urs.cz/item/CS_URS_2025_02/174151101"/>
    <hyperlink ref="F238" r:id="rId19" display="https://podminky.urs.cz/item/CS_URS_2025_02/175151101"/>
    <hyperlink ref="F258" r:id="rId20" display="https://podminky.urs.cz/item/CS_URS_2025_02/171201231"/>
    <hyperlink ref="F264" r:id="rId21" display="https://podminky.urs.cz/item/CS_URS_2025_02/181152302"/>
    <hyperlink ref="F270" r:id="rId22" display="https://podminky.urs.cz/item/CS_URS_2025_02/181351005"/>
    <hyperlink ref="F273" r:id="rId23" display="https://podminky.urs.cz/item/CS_URS_2025_02/181411131"/>
    <hyperlink ref="F279" r:id="rId24" display="https://podminky.urs.cz/item/CS_URS_2025_02/184813511"/>
    <hyperlink ref="F282" r:id="rId25" display="https://podminky.urs.cz/item/CS_URS_2025_02/185802113"/>
    <hyperlink ref="F287" r:id="rId26" display="https://podminky.urs.cz/item/CS_URS_2025_02/185803111"/>
    <hyperlink ref="F290" r:id="rId27" display="https://podminky.urs.cz/item/CS_URS_2025_02/185804312"/>
    <hyperlink ref="F294" r:id="rId28" display="https://podminky.urs.cz/item/CS_URS_2025_02/185851121"/>
    <hyperlink ref="F298" r:id="rId29" display="https://podminky.urs.cz/item/CS_URS_2025_02/185851129"/>
    <hyperlink ref="F304" r:id="rId30" display="https://podminky.urs.cz/item/CS_URS_2025_02/212750101"/>
    <hyperlink ref="F308" r:id="rId31" display="https://podminky.urs.cz/item/CS_URS_2025_02/212972112"/>
    <hyperlink ref="F313" r:id="rId32" display="https://podminky.urs.cz/item/CS_URS_2025_02/452112112"/>
    <hyperlink ref="F324" r:id="rId33" display="https://podminky.urs.cz/item/CS_URS_2025_02/564871016"/>
    <hyperlink ref="F327" r:id="rId34" display="https://podminky.urs.cz/item/CS_URS_2025_02/573111112"/>
    <hyperlink ref="F330" r:id="rId35" display="https://podminky.urs.cz/item/CS_URS_2025_02/565165102"/>
    <hyperlink ref="F335" r:id="rId36" display="https://podminky.urs.cz/item/CS_URS_2025_02/573211109"/>
    <hyperlink ref="F338" r:id="rId37" display="https://podminky.urs.cz/item/CS_URS_2025_02/577155012"/>
    <hyperlink ref="F341" r:id="rId38" display="https://podminky.urs.cz/item/CS_URS_2025_02/573211107"/>
    <hyperlink ref="F344" r:id="rId39" display="https://podminky.urs.cz/item/CS_URS_2025_02/577134011"/>
    <hyperlink ref="F349" r:id="rId40" display="https://podminky.urs.cz/item/CS_URS_2025_02/871360420"/>
    <hyperlink ref="F360" r:id="rId41" display="https://podminky.urs.cz/item/CS_URS_2025_02/892381111"/>
    <hyperlink ref="F363" r:id="rId42" display="https://podminky.urs.cz/item/CS_URS_2025_02/894410101"/>
    <hyperlink ref="F384" r:id="rId43" display="https://podminky.urs.cz/item/CS_URS_2025_02/894410211"/>
    <hyperlink ref="F402" r:id="rId44" display="https://podminky.urs.cz/item/CS_URS_2025_02/894410212"/>
    <hyperlink ref="F415" r:id="rId45" display="https://podminky.urs.cz/item/CS_URS_2025_02/894410213"/>
    <hyperlink ref="F432" r:id="rId46" display="https://podminky.urs.cz/item/CS_URS_2025_02/894410232"/>
    <hyperlink ref="F439" r:id="rId47" display="https://podminky.urs.cz/item/CS_URS_2025_02/899104112"/>
    <hyperlink ref="F446" r:id="rId48" display="https://podminky.urs.cz/item/CS_URS_2025_02/899623151"/>
    <hyperlink ref="F450" r:id="rId49" display="https://podminky.urs.cz/item/CS_URS_2025_02/899722113"/>
    <hyperlink ref="F457" r:id="rId50" display="https://podminky.urs.cz/item/CS_URS_2025_02/919112233"/>
    <hyperlink ref="F462" r:id="rId51" display="https://podminky.urs.cz/item/CS_URS_2025_02/919122132"/>
    <hyperlink ref="F465" r:id="rId52" display="https://podminky.urs.cz/item/CS_URS_2025_02/919735111"/>
    <hyperlink ref="F468" r:id="rId53" display="https://podminky.urs.cz/item/CS_URS_2025_02/919735112"/>
    <hyperlink ref="F472" r:id="rId54" display="https://podminky.urs.cz/item/CS_URS_2025_02/997013501"/>
    <hyperlink ref="F475" r:id="rId55" display="https://podminky.urs.cz/item/CS_URS_2025_02/997013509"/>
    <hyperlink ref="F478" r:id="rId56" display="https://podminky.urs.cz/item/CS_URS_2025_02/997013511"/>
    <hyperlink ref="F481" r:id="rId57" display="https://podminky.urs.cz/item/CS_URS_2025_02/997013873"/>
    <hyperlink ref="F483" r:id="rId58" display="https://podminky.urs.cz/item/CS_URS_2025_02/997013875"/>
    <hyperlink ref="F486" r:id="rId59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0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122</v>
      </c>
      <c r="AZ2" s="139" t="s">
        <v>300</v>
      </c>
      <c r="BA2" s="139" t="s">
        <v>19</v>
      </c>
      <c r="BB2" s="139" t="s">
        <v>19</v>
      </c>
      <c r="BC2" s="139" t="s">
        <v>430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1277</v>
      </c>
      <c r="BA3" s="139" t="s">
        <v>19</v>
      </c>
      <c r="BB3" s="139" t="s">
        <v>19</v>
      </c>
      <c r="BC3" s="139" t="s">
        <v>273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274</v>
      </c>
      <c r="BA4" s="139" t="s">
        <v>19</v>
      </c>
      <c r="BB4" s="139" t="s">
        <v>19</v>
      </c>
      <c r="BC4" s="139" t="s">
        <v>79</v>
      </c>
      <c r="BD4" s="139" t="s">
        <v>81</v>
      </c>
    </row>
    <row r="5" hidden="1" s="1" customFormat="1" ht="6.96" customHeight="1">
      <c r="B5" s="21"/>
      <c r="L5" s="21"/>
      <c r="AZ5" s="139" t="s">
        <v>275</v>
      </c>
      <c r="BA5" s="139" t="s">
        <v>19</v>
      </c>
      <c r="BB5" s="139" t="s">
        <v>19</v>
      </c>
      <c r="BC5" s="139" t="s">
        <v>1687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277</v>
      </c>
      <c r="BA6" s="139" t="s">
        <v>19</v>
      </c>
      <c r="BB6" s="139" t="s">
        <v>19</v>
      </c>
      <c r="BC6" s="139" t="s">
        <v>264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1279</v>
      </c>
      <c r="BA7" s="139" t="s">
        <v>19</v>
      </c>
      <c r="BB7" s="139" t="s">
        <v>19</v>
      </c>
      <c r="BC7" s="139" t="s">
        <v>279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1280</v>
      </c>
      <c r="BA8" s="139" t="s">
        <v>19</v>
      </c>
      <c r="BB8" s="139" t="s">
        <v>19</v>
      </c>
      <c r="BC8" s="139" t="s">
        <v>279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232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1281</v>
      </c>
      <c r="BA9" s="139" t="s">
        <v>19</v>
      </c>
      <c r="BB9" s="139" t="s">
        <v>19</v>
      </c>
      <c r="BC9" s="139" t="s">
        <v>1688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1283</v>
      </c>
      <c r="BA10" s="139" t="s">
        <v>19</v>
      </c>
      <c r="BB10" s="139" t="s">
        <v>19</v>
      </c>
      <c r="BC10" s="139" t="s">
        <v>1688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1689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1285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1290</v>
      </c>
      <c r="BA12" s="139" t="s">
        <v>19</v>
      </c>
      <c r="BB12" s="139" t="s">
        <v>19</v>
      </c>
      <c r="BC12" s="139" t="s">
        <v>72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286</v>
      </c>
      <c r="BA13" s="139" t="s">
        <v>19</v>
      </c>
      <c r="BB13" s="139" t="s">
        <v>19</v>
      </c>
      <c r="BC13" s="139" t="s">
        <v>1690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287</v>
      </c>
      <c r="BA14" s="139" t="s">
        <v>19</v>
      </c>
      <c r="BB14" s="139" t="s">
        <v>19</v>
      </c>
      <c r="BC14" s="139" t="s">
        <v>1691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289</v>
      </c>
      <c r="BA15" s="139" t="s">
        <v>19</v>
      </c>
      <c r="BB15" s="139" t="s">
        <v>19</v>
      </c>
      <c r="BC15" s="139" t="s">
        <v>520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291</v>
      </c>
      <c r="BA16" s="139" t="s">
        <v>19</v>
      </c>
      <c r="BB16" s="139" t="s">
        <v>19</v>
      </c>
      <c r="BC16" s="139" t="s">
        <v>1692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294</v>
      </c>
      <c r="BA17" s="139" t="s">
        <v>19</v>
      </c>
      <c r="BB17" s="139" t="s">
        <v>19</v>
      </c>
      <c r="BC17" s="139" t="s">
        <v>1693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296</v>
      </c>
      <c r="BA18" s="139" t="s">
        <v>19</v>
      </c>
      <c r="BB18" s="139" t="s">
        <v>19</v>
      </c>
      <c r="BC18" s="139" t="s">
        <v>1694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298</v>
      </c>
      <c r="BA19" s="139" t="s">
        <v>19</v>
      </c>
      <c r="BB19" s="139" t="s">
        <v>19</v>
      </c>
      <c r="BC19" s="139" t="s">
        <v>1695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216</v>
      </c>
      <c r="BA20" s="139" t="s">
        <v>19</v>
      </c>
      <c r="BB20" s="139" t="s">
        <v>19</v>
      </c>
      <c r="BC20" s="139" t="s">
        <v>1696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218</v>
      </c>
      <c r="BA21" s="139" t="s">
        <v>19</v>
      </c>
      <c r="BB21" s="139" t="s">
        <v>19</v>
      </c>
      <c r="BC21" s="139" t="s">
        <v>1697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221</v>
      </c>
      <c r="BA22" s="139" t="s">
        <v>19</v>
      </c>
      <c r="BB22" s="139" t="s">
        <v>19</v>
      </c>
      <c r="BC22" s="139" t="s">
        <v>1698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223</v>
      </c>
      <c r="BA23" s="139" t="s">
        <v>19</v>
      </c>
      <c r="BB23" s="139" t="s">
        <v>19</v>
      </c>
      <c r="BC23" s="139" t="s">
        <v>1699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225</v>
      </c>
      <c r="BA24" s="139" t="s">
        <v>19</v>
      </c>
      <c r="BB24" s="139" t="s">
        <v>19</v>
      </c>
      <c r="BC24" s="139" t="s">
        <v>1700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227</v>
      </c>
      <c r="BA25" s="139" t="s">
        <v>19</v>
      </c>
      <c r="BB25" s="139" t="s">
        <v>19</v>
      </c>
      <c r="BC25" s="139" t="s">
        <v>1701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230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233</v>
      </c>
      <c r="BA27" s="139" t="s">
        <v>19</v>
      </c>
      <c r="BB27" s="139" t="s">
        <v>19</v>
      </c>
      <c r="BC27" s="139" t="s">
        <v>81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235</v>
      </c>
      <c r="BA28" s="139" t="s">
        <v>19</v>
      </c>
      <c r="BB28" s="139" t="s">
        <v>19</v>
      </c>
      <c r="BC28" s="139" t="s">
        <v>81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238</v>
      </c>
      <c r="BA29" s="153" t="s">
        <v>19</v>
      </c>
      <c r="BB29" s="153" t="s">
        <v>19</v>
      </c>
      <c r="BC29" s="153" t="s">
        <v>241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240</v>
      </c>
      <c r="BA30" s="139" t="s">
        <v>19</v>
      </c>
      <c r="BB30" s="139" t="s">
        <v>19</v>
      </c>
      <c r="BC30" s="139" t="s">
        <v>79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242</v>
      </c>
      <c r="BA31" s="139" t="s">
        <v>19</v>
      </c>
      <c r="BB31" s="139" t="s">
        <v>19</v>
      </c>
      <c r="BC31" s="139" t="s">
        <v>72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ROUND(J104,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243</v>
      </c>
      <c r="BA32" s="139" t="s">
        <v>19</v>
      </c>
      <c r="BB32" s="139" t="s">
        <v>19</v>
      </c>
      <c r="BC32" s="139" t="s">
        <v>79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244</v>
      </c>
      <c r="BA33" s="139" t="s">
        <v>19</v>
      </c>
      <c r="BB33" s="139" t="s">
        <v>19</v>
      </c>
      <c r="BC33" s="139" t="s">
        <v>72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245</v>
      </c>
      <c r="BA34" s="139" t="s">
        <v>19</v>
      </c>
      <c r="BB34" s="139" t="s">
        <v>19</v>
      </c>
      <c r="BC34" s="139" t="s">
        <v>252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ROUND((SUM(BE104:BE510)),  2)</f>
        <v>0</v>
      </c>
      <c r="G35" s="39"/>
      <c r="H35" s="39"/>
      <c r="I35" s="160">
        <v>0.20999999999999999</v>
      </c>
      <c r="J35" s="159">
        <f>ROUND(((SUM(BE104:BE510))*I35),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246</v>
      </c>
      <c r="BA35" s="139" t="s">
        <v>19</v>
      </c>
      <c r="BB35" s="139" t="s">
        <v>19</v>
      </c>
      <c r="BC35" s="139" t="s">
        <v>252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ROUND((SUM(BF104:BF510)),  2)</f>
        <v>0</v>
      </c>
      <c r="G36" s="39"/>
      <c r="H36" s="39"/>
      <c r="I36" s="160">
        <v>0.12</v>
      </c>
      <c r="J36" s="159">
        <f>ROUND(((SUM(BF104:BF510))*I36),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248</v>
      </c>
      <c r="BA36" s="139" t="s">
        <v>19</v>
      </c>
      <c r="BB36" s="139" t="s">
        <v>19</v>
      </c>
      <c r="BC36" s="139" t="s">
        <v>1702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ROUND((SUM(BG104:BG510)),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250</v>
      </c>
      <c r="BA37" s="139" t="s">
        <v>19</v>
      </c>
      <c r="BB37" s="139" t="s">
        <v>19</v>
      </c>
      <c r="BC37" s="139" t="s">
        <v>252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ROUND((SUM(BH104:BH510)),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251</v>
      </c>
      <c r="BA38" s="139" t="s">
        <v>19</v>
      </c>
      <c r="BB38" s="139" t="s">
        <v>19</v>
      </c>
      <c r="BC38" s="139" t="s">
        <v>241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ROUND((SUM(BI104:BI510)),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253</v>
      </c>
      <c r="BA39" s="139" t="s">
        <v>19</v>
      </c>
      <c r="BB39" s="139" t="s">
        <v>19</v>
      </c>
      <c r="BC39" s="139" t="s">
        <v>405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255</v>
      </c>
      <c r="BA40" s="139" t="s">
        <v>19</v>
      </c>
      <c r="BB40" s="139" t="s">
        <v>19</v>
      </c>
      <c r="BC40" s="139" t="s">
        <v>72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952</v>
      </c>
      <c r="BA41" s="139" t="s">
        <v>19</v>
      </c>
      <c r="BB41" s="139" t="s">
        <v>19</v>
      </c>
      <c r="BC41" s="139" t="s">
        <v>1693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954</v>
      </c>
      <c r="BA42" s="139" t="s">
        <v>19</v>
      </c>
      <c r="BB42" s="139" t="s">
        <v>19</v>
      </c>
      <c r="BC42" s="139" t="s">
        <v>955</v>
      </c>
      <c r="BD42" s="139" t="s">
        <v>81</v>
      </c>
    </row>
    <row r="43" hidden="1">
      <c r="AZ43" s="139" t="s">
        <v>1177</v>
      </c>
      <c r="BA43" s="139" t="s">
        <v>19</v>
      </c>
      <c r="BB43" s="139" t="s">
        <v>19</v>
      </c>
      <c r="BC43" s="139" t="s">
        <v>72</v>
      </c>
      <c r="BD43" s="139" t="s">
        <v>81</v>
      </c>
    </row>
    <row r="44" hidden="1">
      <c r="AZ44" s="139" t="s">
        <v>1178</v>
      </c>
      <c r="BA44" s="139" t="s">
        <v>19</v>
      </c>
      <c r="BB44" s="139" t="s">
        <v>19</v>
      </c>
      <c r="BC44" s="139" t="s">
        <v>72</v>
      </c>
      <c r="BD44" s="139" t="s">
        <v>81</v>
      </c>
    </row>
    <row r="45" hidden="1">
      <c r="AZ45" s="139" t="s">
        <v>1304</v>
      </c>
      <c r="BA45" s="139" t="s">
        <v>19</v>
      </c>
      <c r="BB45" s="139" t="s">
        <v>19</v>
      </c>
      <c r="BC45" s="139" t="s">
        <v>264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1305</v>
      </c>
      <c r="BA46" s="139" t="s">
        <v>19</v>
      </c>
      <c r="BB46" s="139" t="s">
        <v>19</v>
      </c>
      <c r="BC46" s="139" t="s">
        <v>72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1306</v>
      </c>
      <c r="BA47" s="139" t="s">
        <v>19</v>
      </c>
      <c r="BB47" s="139" t="s">
        <v>19</v>
      </c>
      <c r="BC47" s="139" t="s">
        <v>1307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1308</v>
      </c>
      <c r="BA48" s="139" t="s">
        <v>19</v>
      </c>
      <c r="BB48" s="139" t="s">
        <v>19</v>
      </c>
      <c r="BC48" s="139" t="s">
        <v>72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1309</v>
      </c>
      <c r="BA49" s="139" t="s">
        <v>19</v>
      </c>
      <c r="BB49" s="139" t="s">
        <v>19</v>
      </c>
      <c r="BC49" s="139" t="s">
        <v>1307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1310</v>
      </c>
      <c r="BA50" s="139" t="s">
        <v>19</v>
      </c>
      <c r="BB50" s="139" t="s">
        <v>19</v>
      </c>
      <c r="BC50" s="139" t="s">
        <v>1703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1312</v>
      </c>
      <c r="BA51" s="139" t="s">
        <v>19</v>
      </c>
      <c r="BB51" s="139" t="s">
        <v>19</v>
      </c>
      <c r="BC51" s="139" t="s">
        <v>955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232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1313</v>
      </c>
      <c r="BA52" s="139" t="s">
        <v>19</v>
      </c>
      <c r="BB52" s="139" t="s">
        <v>19</v>
      </c>
      <c r="BC52" s="139" t="s">
        <v>1704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1315</v>
      </c>
      <c r="BA53" s="139" t="s">
        <v>19</v>
      </c>
      <c r="BB53" s="139" t="s">
        <v>19</v>
      </c>
      <c r="BC53" s="139" t="s">
        <v>72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SO 01 - A5 - Splašková kanalizace A5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1470</v>
      </c>
      <c r="BA54" s="139" t="s">
        <v>19</v>
      </c>
      <c r="BB54" s="139" t="s">
        <v>19</v>
      </c>
      <c r="BC54" s="139" t="s">
        <v>72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1471</v>
      </c>
      <c r="BA55" s="139" t="s">
        <v>19</v>
      </c>
      <c r="BB55" s="139" t="s">
        <v>19</v>
      </c>
      <c r="BC55" s="139" t="s">
        <v>72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942</v>
      </c>
      <c r="BA56" s="139" t="s">
        <v>19</v>
      </c>
      <c r="BB56" s="139" t="s">
        <v>19</v>
      </c>
      <c r="BC56" s="139" t="s">
        <v>943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Z57" s="139" t="s">
        <v>256</v>
      </c>
      <c r="BA57" s="139" t="s">
        <v>19</v>
      </c>
      <c r="BB57" s="139" t="s">
        <v>19</v>
      </c>
      <c r="BC57" s="139" t="s">
        <v>72</v>
      </c>
      <c r="BD57" s="139" t="s">
        <v>81</v>
      </c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Z58" s="139" t="s">
        <v>258</v>
      </c>
      <c r="BA58" s="139" t="s">
        <v>19</v>
      </c>
      <c r="BB58" s="139" t="s">
        <v>19</v>
      </c>
      <c r="BC58" s="139" t="s">
        <v>72</v>
      </c>
      <c r="BD58" s="139" t="s">
        <v>81</v>
      </c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Z59" s="139" t="s">
        <v>1272</v>
      </c>
      <c r="BA59" s="139" t="s">
        <v>19</v>
      </c>
      <c r="BB59" s="139" t="s">
        <v>19</v>
      </c>
      <c r="BC59" s="139" t="s">
        <v>79</v>
      </c>
      <c r="BD59" s="139" t="s">
        <v>81</v>
      </c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Z60" s="139" t="s">
        <v>1273</v>
      </c>
      <c r="BA60" s="139" t="s">
        <v>19</v>
      </c>
      <c r="BB60" s="139" t="s">
        <v>19</v>
      </c>
      <c r="BC60" s="139" t="s">
        <v>1690</v>
      </c>
      <c r="BD60" s="139" t="s">
        <v>81</v>
      </c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Z61" s="139" t="s">
        <v>263</v>
      </c>
      <c r="BA61" s="139" t="s">
        <v>19</v>
      </c>
      <c r="BB61" s="139" t="s">
        <v>19</v>
      </c>
      <c r="BC61" s="139" t="s">
        <v>955</v>
      </c>
      <c r="BD61" s="139" t="s">
        <v>81</v>
      </c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Z62" s="139" t="s">
        <v>265</v>
      </c>
      <c r="BA62" s="139" t="s">
        <v>19</v>
      </c>
      <c r="BB62" s="139" t="s">
        <v>19</v>
      </c>
      <c r="BC62" s="139" t="s">
        <v>264</v>
      </c>
      <c r="BD62" s="139" t="s">
        <v>81</v>
      </c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J104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  <c r="AZ63" s="139" t="s">
        <v>266</v>
      </c>
      <c r="BA63" s="139" t="s">
        <v>19</v>
      </c>
      <c r="BB63" s="139" t="s">
        <v>19</v>
      </c>
      <c r="BC63" s="139" t="s">
        <v>264</v>
      </c>
      <c r="BD63" s="139" t="s">
        <v>81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J105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Z64" s="292" t="s">
        <v>267</v>
      </c>
      <c r="BA64" s="292" t="s">
        <v>19</v>
      </c>
      <c r="BB64" s="292" t="s">
        <v>19</v>
      </c>
      <c r="BC64" s="292" t="s">
        <v>944</v>
      </c>
      <c r="BD64" s="292" t="s">
        <v>81</v>
      </c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J106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Z65" s="293" t="s">
        <v>269</v>
      </c>
      <c r="BA65" s="293" t="s">
        <v>19</v>
      </c>
      <c r="BB65" s="293" t="s">
        <v>19</v>
      </c>
      <c r="BC65" s="293" t="s">
        <v>79</v>
      </c>
      <c r="BD65" s="293" t="s">
        <v>81</v>
      </c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J107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Z66" s="293" t="s">
        <v>270</v>
      </c>
      <c r="BA66" s="293" t="s">
        <v>19</v>
      </c>
      <c r="BB66" s="293" t="s">
        <v>19</v>
      </c>
      <c r="BC66" s="293" t="s">
        <v>1705</v>
      </c>
      <c r="BD66" s="293" t="s">
        <v>81</v>
      </c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J158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J173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J205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J217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J236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J279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J318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J319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316</v>
      </c>
      <c r="E75" s="185"/>
      <c r="F75" s="185"/>
      <c r="G75" s="185"/>
      <c r="H75" s="185"/>
      <c r="I75" s="185"/>
      <c r="J75" s="186">
        <f>J328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317</v>
      </c>
      <c r="E76" s="185"/>
      <c r="F76" s="185"/>
      <c r="G76" s="185"/>
      <c r="H76" s="185"/>
      <c r="I76" s="185"/>
      <c r="J76" s="186">
        <f>J339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9.92" customHeight="1">
      <c r="A77" s="10"/>
      <c r="B77" s="183"/>
      <c r="C77" s="126"/>
      <c r="D77" s="184" t="s">
        <v>318</v>
      </c>
      <c r="E77" s="185"/>
      <c r="F77" s="185"/>
      <c r="G77" s="185"/>
      <c r="H77" s="185"/>
      <c r="I77" s="185"/>
      <c r="J77" s="186">
        <f>J368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4.88" customHeight="1">
      <c r="A78" s="10"/>
      <c r="B78" s="183"/>
      <c r="C78" s="126"/>
      <c r="D78" s="184" t="s">
        <v>961</v>
      </c>
      <c r="E78" s="185"/>
      <c r="F78" s="185"/>
      <c r="G78" s="185"/>
      <c r="H78" s="185"/>
      <c r="I78" s="185"/>
      <c r="J78" s="186">
        <f>J369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4.88" customHeight="1">
      <c r="A79" s="10"/>
      <c r="B79" s="183"/>
      <c r="C79" s="126"/>
      <c r="D79" s="184" t="s">
        <v>319</v>
      </c>
      <c r="E79" s="185"/>
      <c r="F79" s="185"/>
      <c r="G79" s="185"/>
      <c r="H79" s="185"/>
      <c r="I79" s="185"/>
      <c r="J79" s="186">
        <f>J380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320</v>
      </c>
      <c r="E80" s="185"/>
      <c r="F80" s="185"/>
      <c r="G80" s="185"/>
      <c r="H80" s="185"/>
      <c r="I80" s="185"/>
      <c r="J80" s="186">
        <f>J477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10" customFormat="1" ht="19.92" customHeight="1">
      <c r="A81" s="10"/>
      <c r="B81" s="183"/>
      <c r="C81" s="126"/>
      <c r="D81" s="184" t="s">
        <v>321</v>
      </c>
      <c r="E81" s="185"/>
      <c r="F81" s="185"/>
      <c r="G81" s="185"/>
      <c r="H81" s="185"/>
      <c r="I81" s="185"/>
      <c r="J81" s="186">
        <f>J492</f>
        <v>0</v>
      </c>
      <c r="K81" s="126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hidden="1" s="10" customFormat="1" ht="19.92" customHeight="1">
      <c r="A82" s="10"/>
      <c r="B82" s="183"/>
      <c r="C82" s="126"/>
      <c r="D82" s="184" t="s">
        <v>322</v>
      </c>
      <c r="E82" s="185"/>
      <c r="F82" s="185"/>
      <c r="G82" s="185"/>
      <c r="H82" s="185"/>
      <c r="I82" s="185"/>
      <c r="J82" s="186">
        <f>J508</f>
        <v>0</v>
      </c>
      <c r="K82" s="126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hidden="1" s="2" customFormat="1" ht="21.84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hidden="1" s="2" customFormat="1" ht="6.96" customHeight="1">
      <c r="A84" s="39"/>
      <c r="B84" s="60"/>
      <c r="C84" s="61"/>
      <c r="D84" s="61"/>
      <c r="E84" s="61"/>
      <c r="F84" s="61"/>
      <c r="G84" s="61"/>
      <c r="H84" s="61"/>
      <c r="I84" s="61"/>
      <c r="J84" s="61"/>
      <c r="K84" s="6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hidden="1"/>
    <row r="86" hidden="1"/>
    <row r="87" hidden="1"/>
    <row r="88" s="2" customFormat="1" ht="6.96" customHeight="1">
      <c r="A88" s="39"/>
      <c r="B88" s="62"/>
      <c r="C88" s="63"/>
      <c r="D88" s="63"/>
      <c r="E88" s="63"/>
      <c r="F88" s="63"/>
      <c r="G88" s="63"/>
      <c r="H88" s="63"/>
      <c r="I88" s="63"/>
      <c r="J88" s="63"/>
      <c r="K88" s="63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24.96" customHeight="1">
      <c r="A89" s="39"/>
      <c r="B89" s="40"/>
      <c r="C89" s="24" t="s">
        <v>323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16</v>
      </c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6.5" customHeight="1">
      <c r="A92" s="39"/>
      <c r="B92" s="40"/>
      <c r="C92" s="41"/>
      <c r="D92" s="41"/>
      <c r="E92" s="172" t="str">
        <f>E7</f>
        <v>Odkanalizování obce Rtyně nad Bílinou – etapa 1</v>
      </c>
      <c r="F92" s="33"/>
      <c r="G92" s="33"/>
      <c r="H92" s="33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1" customFormat="1" ht="12" customHeight="1">
      <c r="B93" s="22"/>
      <c r="C93" s="33" t="s">
        <v>229</v>
      </c>
      <c r="D93" s="23"/>
      <c r="E93" s="23"/>
      <c r="F93" s="23"/>
      <c r="G93" s="23"/>
      <c r="H93" s="23"/>
      <c r="I93" s="23"/>
      <c r="J93" s="23"/>
      <c r="K93" s="23"/>
      <c r="L93" s="21"/>
    </row>
    <row r="94" s="2" customFormat="1" ht="16.5" customHeight="1">
      <c r="A94" s="39"/>
      <c r="B94" s="40"/>
      <c r="C94" s="41"/>
      <c r="D94" s="41"/>
      <c r="E94" s="172" t="s">
        <v>232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2" customHeight="1">
      <c r="A95" s="39"/>
      <c r="B95" s="40"/>
      <c r="C95" s="33" t="s">
        <v>234</v>
      </c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6.5" customHeight="1">
      <c r="A96" s="39"/>
      <c r="B96" s="40"/>
      <c r="C96" s="41"/>
      <c r="D96" s="41"/>
      <c r="E96" s="70" t="str">
        <f>E11</f>
        <v>SO 01 - A5 - Splašková kanalizace A5</v>
      </c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2" customHeight="1">
      <c r="A98" s="39"/>
      <c r="B98" s="40"/>
      <c r="C98" s="33" t="s">
        <v>21</v>
      </c>
      <c r="D98" s="41"/>
      <c r="E98" s="41"/>
      <c r="F98" s="28" t="str">
        <f>F14</f>
        <v>Rtyně nad Bílinou</v>
      </c>
      <c r="G98" s="41"/>
      <c r="H98" s="41"/>
      <c r="I98" s="33" t="s">
        <v>23</v>
      </c>
      <c r="J98" s="73" t="str">
        <f>IF(J14="","",J14)</f>
        <v>31. 7. 2025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6.96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5.65" customHeight="1">
      <c r="A100" s="39"/>
      <c r="B100" s="40"/>
      <c r="C100" s="33" t="s">
        <v>25</v>
      </c>
      <c r="D100" s="41"/>
      <c r="E100" s="41"/>
      <c r="F100" s="28" t="str">
        <f>E17</f>
        <v xml:space="preserve">Obec Rtyně nad Bílinou </v>
      </c>
      <c r="G100" s="41"/>
      <c r="H100" s="41"/>
      <c r="I100" s="33" t="s">
        <v>31</v>
      </c>
      <c r="J100" s="37" t="str">
        <f>E23</f>
        <v xml:space="preserve">AQUECON a.s. – kancelář Praha </v>
      </c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5.15" customHeight="1">
      <c r="A101" s="39"/>
      <c r="B101" s="40"/>
      <c r="C101" s="33" t="s">
        <v>29</v>
      </c>
      <c r="D101" s="41"/>
      <c r="E101" s="41"/>
      <c r="F101" s="28" t="str">
        <f>IF(E20="","",E20)</f>
        <v>Vyplň údaj</v>
      </c>
      <c r="G101" s="41"/>
      <c r="H101" s="41"/>
      <c r="I101" s="33" t="s">
        <v>34</v>
      </c>
      <c r="J101" s="37" t="str">
        <f>E26</f>
        <v>QS-B s.r.o.</v>
      </c>
      <c r="K101" s="41"/>
      <c r="L101" s="146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10.32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146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11" customFormat="1" ht="29.28" customHeight="1">
      <c r="A103" s="188"/>
      <c r="B103" s="189"/>
      <c r="C103" s="190" t="s">
        <v>324</v>
      </c>
      <c r="D103" s="191" t="s">
        <v>57</v>
      </c>
      <c r="E103" s="191" t="s">
        <v>53</v>
      </c>
      <c r="F103" s="191" t="s">
        <v>54</v>
      </c>
      <c r="G103" s="191" t="s">
        <v>325</v>
      </c>
      <c r="H103" s="191" t="s">
        <v>326</v>
      </c>
      <c r="I103" s="191" t="s">
        <v>327</v>
      </c>
      <c r="J103" s="191" t="s">
        <v>303</v>
      </c>
      <c r="K103" s="192" t="s">
        <v>328</v>
      </c>
      <c r="L103" s="193"/>
      <c r="M103" s="93" t="s">
        <v>19</v>
      </c>
      <c r="N103" s="94" t="s">
        <v>42</v>
      </c>
      <c r="O103" s="94" t="s">
        <v>329</v>
      </c>
      <c r="P103" s="94" t="s">
        <v>330</v>
      </c>
      <c r="Q103" s="94" t="s">
        <v>331</v>
      </c>
      <c r="R103" s="94" t="s">
        <v>332</v>
      </c>
      <c r="S103" s="94" t="s">
        <v>333</v>
      </c>
      <c r="T103" s="95" t="s">
        <v>334</v>
      </c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</row>
    <row r="104" s="2" customFormat="1" ht="22.8" customHeight="1">
      <c r="A104" s="39"/>
      <c r="B104" s="40"/>
      <c r="C104" s="100" t="s">
        <v>335</v>
      </c>
      <c r="D104" s="41"/>
      <c r="E104" s="41"/>
      <c r="F104" s="41"/>
      <c r="G104" s="41"/>
      <c r="H104" s="41"/>
      <c r="I104" s="41"/>
      <c r="J104" s="194">
        <f>BK104</f>
        <v>0</v>
      </c>
      <c r="K104" s="41"/>
      <c r="L104" s="45"/>
      <c r="M104" s="96"/>
      <c r="N104" s="195"/>
      <c r="O104" s="97"/>
      <c r="P104" s="196">
        <f>P105</f>
        <v>0</v>
      </c>
      <c r="Q104" s="97"/>
      <c r="R104" s="196">
        <f>R105</f>
        <v>494.54261291999995</v>
      </c>
      <c r="S104" s="97"/>
      <c r="T104" s="197">
        <f>T105</f>
        <v>396.12599800000004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71</v>
      </c>
      <c r="AU104" s="18" t="s">
        <v>304</v>
      </c>
      <c r="BK104" s="198">
        <f>BK105</f>
        <v>0</v>
      </c>
    </row>
    <row r="105" s="12" customFormat="1" ht="25.92" customHeight="1">
      <c r="A105" s="12"/>
      <c r="B105" s="199"/>
      <c r="C105" s="200"/>
      <c r="D105" s="201" t="s">
        <v>71</v>
      </c>
      <c r="E105" s="202" t="s">
        <v>336</v>
      </c>
      <c r="F105" s="202" t="s">
        <v>337</v>
      </c>
      <c r="G105" s="200"/>
      <c r="H105" s="200"/>
      <c r="I105" s="203"/>
      <c r="J105" s="204">
        <f>BK105</f>
        <v>0</v>
      </c>
      <c r="K105" s="200"/>
      <c r="L105" s="205"/>
      <c r="M105" s="206"/>
      <c r="N105" s="207"/>
      <c r="O105" s="207"/>
      <c r="P105" s="208">
        <f>P106+P318+P328+P339+P368+P477+P492+P508</f>
        <v>0</v>
      </c>
      <c r="Q105" s="207"/>
      <c r="R105" s="208">
        <f>R106+R318+R328+R339+R368+R477+R492+R508</f>
        <v>494.54261291999995</v>
      </c>
      <c r="S105" s="207"/>
      <c r="T105" s="209">
        <f>T106+T318+T328+T339+T368+T477+T492+T508</f>
        <v>396.12599800000004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72</v>
      </c>
      <c r="AY105" s="210" t="s">
        <v>338</v>
      </c>
      <c r="BK105" s="212">
        <f>BK106+BK318+BK328+BK339+BK368+BK477+BK492+BK508</f>
        <v>0</v>
      </c>
    </row>
    <row r="106" s="12" customFormat="1" ht="22.8" customHeight="1">
      <c r="A106" s="12"/>
      <c r="B106" s="199"/>
      <c r="C106" s="200"/>
      <c r="D106" s="201" t="s">
        <v>71</v>
      </c>
      <c r="E106" s="213" t="s">
        <v>79</v>
      </c>
      <c r="F106" s="213" t="s">
        <v>339</v>
      </c>
      <c r="G106" s="200"/>
      <c r="H106" s="200"/>
      <c r="I106" s="203"/>
      <c r="J106" s="214">
        <f>BK106</f>
        <v>0</v>
      </c>
      <c r="K106" s="200"/>
      <c r="L106" s="205"/>
      <c r="M106" s="206"/>
      <c r="N106" s="207"/>
      <c r="O106" s="207"/>
      <c r="P106" s="208">
        <f>P107+P158+P173+P205+P217+P236+P279</f>
        <v>0</v>
      </c>
      <c r="Q106" s="207"/>
      <c r="R106" s="208">
        <f>R107+R158+R173+R205+R217+R236+R279</f>
        <v>428.24030364999993</v>
      </c>
      <c r="S106" s="207"/>
      <c r="T106" s="209">
        <f>T107+T158+T173+T205+T217+T236+T279</f>
        <v>396.12599800000004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0" t="s">
        <v>79</v>
      </c>
      <c r="AT106" s="211" t="s">
        <v>71</v>
      </c>
      <c r="AU106" s="211" t="s">
        <v>79</v>
      </c>
      <c r="AY106" s="210" t="s">
        <v>338</v>
      </c>
      <c r="BK106" s="212">
        <f>BK107+BK158+BK173+BK205+BK217+BK236+BK279</f>
        <v>0</v>
      </c>
    </row>
    <row r="107" s="12" customFormat="1" ht="20.88" customHeight="1">
      <c r="A107" s="12"/>
      <c r="B107" s="199"/>
      <c r="C107" s="200"/>
      <c r="D107" s="201" t="s">
        <v>71</v>
      </c>
      <c r="E107" s="213" t="s">
        <v>340</v>
      </c>
      <c r="F107" s="213" t="s">
        <v>341</v>
      </c>
      <c r="G107" s="200"/>
      <c r="H107" s="200"/>
      <c r="I107" s="203"/>
      <c r="J107" s="214">
        <f>BK107</f>
        <v>0</v>
      </c>
      <c r="K107" s="200"/>
      <c r="L107" s="205"/>
      <c r="M107" s="206"/>
      <c r="N107" s="207"/>
      <c r="O107" s="207"/>
      <c r="P107" s="208">
        <f>SUM(P108:P157)</f>
        <v>0</v>
      </c>
      <c r="Q107" s="207"/>
      <c r="R107" s="208">
        <f>SUM(R108:R157)</f>
        <v>0.02297685</v>
      </c>
      <c r="S107" s="207"/>
      <c r="T107" s="209">
        <f>SUM(T108:T157)</f>
        <v>396.12599800000004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10" t="s">
        <v>79</v>
      </c>
      <c r="AT107" s="211" t="s">
        <v>71</v>
      </c>
      <c r="AU107" s="211" t="s">
        <v>81</v>
      </c>
      <c r="AY107" s="210" t="s">
        <v>338</v>
      </c>
      <c r="BK107" s="212">
        <f>SUM(BK108:BK157)</f>
        <v>0</v>
      </c>
    </row>
    <row r="108" s="2" customFormat="1" ht="66.75" customHeight="1">
      <c r="A108" s="39"/>
      <c r="B108" s="40"/>
      <c r="C108" s="215" t="s">
        <v>79</v>
      </c>
      <c r="D108" s="215" t="s">
        <v>342</v>
      </c>
      <c r="E108" s="216" t="s">
        <v>1316</v>
      </c>
      <c r="F108" s="217" t="s">
        <v>1317</v>
      </c>
      <c r="G108" s="218" t="s">
        <v>345</v>
      </c>
      <c r="H108" s="219">
        <v>2.036</v>
      </c>
      <c r="I108" s="220"/>
      <c r="J108" s="221">
        <f>ROUND(I108*H108,2)</f>
        <v>0</v>
      </c>
      <c r="K108" s="217" t="s">
        <v>346</v>
      </c>
      <c r="L108" s="45"/>
      <c r="M108" s="222" t="s">
        <v>19</v>
      </c>
      <c r="N108" s="223" t="s">
        <v>43</v>
      </c>
      <c r="O108" s="85"/>
      <c r="P108" s="224">
        <f>O108*H108</f>
        <v>0</v>
      </c>
      <c r="Q108" s="224">
        <v>0</v>
      </c>
      <c r="R108" s="224">
        <f>Q108*H108</f>
        <v>0</v>
      </c>
      <c r="S108" s="224">
        <v>0.26000000000000001</v>
      </c>
      <c r="T108" s="225">
        <f>S108*H108</f>
        <v>0.52936000000000005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26" t="s">
        <v>231</v>
      </c>
      <c r="AT108" s="226" t="s">
        <v>342</v>
      </c>
      <c r="AU108" s="226" t="s">
        <v>241</v>
      </c>
      <c r="AY108" s="18" t="s">
        <v>338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8" t="s">
        <v>79</v>
      </c>
      <c r="BK108" s="227">
        <f>ROUND(I108*H108,2)</f>
        <v>0</v>
      </c>
      <c r="BL108" s="18" t="s">
        <v>231</v>
      </c>
      <c r="BM108" s="226" t="s">
        <v>1706</v>
      </c>
    </row>
    <row r="109" s="2" customFormat="1">
      <c r="A109" s="39"/>
      <c r="B109" s="40"/>
      <c r="C109" s="41"/>
      <c r="D109" s="228" t="s">
        <v>348</v>
      </c>
      <c r="E109" s="41"/>
      <c r="F109" s="229" t="s">
        <v>1319</v>
      </c>
      <c r="G109" s="41"/>
      <c r="H109" s="41"/>
      <c r="I109" s="230"/>
      <c r="J109" s="41"/>
      <c r="K109" s="41"/>
      <c r="L109" s="45"/>
      <c r="M109" s="231"/>
      <c r="N109" s="23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348</v>
      </c>
      <c r="AU109" s="18" t="s">
        <v>241</v>
      </c>
    </row>
    <row r="110" s="13" customFormat="1">
      <c r="A110" s="13"/>
      <c r="B110" s="233"/>
      <c r="C110" s="234"/>
      <c r="D110" s="235" t="s">
        <v>350</v>
      </c>
      <c r="E110" s="236" t="s">
        <v>19</v>
      </c>
      <c r="F110" s="237" t="s">
        <v>1320</v>
      </c>
      <c r="G110" s="234"/>
      <c r="H110" s="236" t="s">
        <v>19</v>
      </c>
      <c r="I110" s="238"/>
      <c r="J110" s="234"/>
      <c r="K110" s="234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350</v>
      </c>
      <c r="AU110" s="243" t="s">
        <v>241</v>
      </c>
      <c r="AV110" s="13" t="s">
        <v>79</v>
      </c>
      <c r="AW110" s="13" t="s">
        <v>33</v>
      </c>
      <c r="AX110" s="13" t="s">
        <v>72</v>
      </c>
      <c r="AY110" s="243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1309</v>
      </c>
      <c r="F111" s="247" t="s">
        <v>1321</v>
      </c>
      <c r="G111" s="245"/>
      <c r="H111" s="248">
        <v>0.59999999999999998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5" customFormat="1">
      <c r="A112" s="15"/>
      <c r="B112" s="255"/>
      <c r="C112" s="256"/>
      <c r="D112" s="235" t="s">
        <v>350</v>
      </c>
      <c r="E112" s="257" t="s">
        <v>19</v>
      </c>
      <c r="F112" s="258" t="s">
        <v>353</v>
      </c>
      <c r="G112" s="256"/>
      <c r="H112" s="259">
        <v>0.59999999999999998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350</v>
      </c>
      <c r="AU112" s="265" t="s">
        <v>241</v>
      </c>
      <c r="AV112" s="15" t="s">
        <v>231</v>
      </c>
      <c r="AW112" s="15" t="s">
        <v>33</v>
      </c>
      <c r="AX112" s="15" t="s">
        <v>72</v>
      </c>
      <c r="AY112" s="265" t="s">
        <v>338</v>
      </c>
    </row>
    <row r="113" s="13" customFormat="1">
      <c r="A113" s="13"/>
      <c r="B113" s="233"/>
      <c r="C113" s="234"/>
      <c r="D113" s="235" t="s">
        <v>350</v>
      </c>
      <c r="E113" s="236" t="s">
        <v>19</v>
      </c>
      <c r="F113" s="237" t="s">
        <v>1079</v>
      </c>
      <c r="G113" s="234"/>
      <c r="H113" s="236" t="s">
        <v>19</v>
      </c>
      <c r="I113" s="238"/>
      <c r="J113" s="234"/>
      <c r="K113" s="234"/>
      <c r="L113" s="239"/>
      <c r="M113" s="240"/>
      <c r="N113" s="241"/>
      <c r="O113" s="241"/>
      <c r="P113" s="241"/>
      <c r="Q113" s="241"/>
      <c r="R113" s="241"/>
      <c r="S113" s="241"/>
      <c r="T113" s="242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3" t="s">
        <v>350</v>
      </c>
      <c r="AU113" s="243" t="s">
        <v>241</v>
      </c>
      <c r="AV113" s="13" t="s">
        <v>79</v>
      </c>
      <c r="AW113" s="13" t="s">
        <v>33</v>
      </c>
      <c r="AX113" s="13" t="s">
        <v>72</v>
      </c>
      <c r="AY113" s="243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1310</v>
      </c>
      <c r="F114" s="247" t="s">
        <v>1703</v>
      </c>
      <c r="G114" s="245"/>
      <c r="H114" s="248">
        <v>0.97399999999999998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19</v>
      </c>
      <c r="F115" s="258" t="s">
        <v>353</v>
      </c>
      <c r="G115" s="256"/>
      <c r="H115" s="259">
        <v>0.97399999999999998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1312</v>
      </c>
      <c r="F117" s="247" t="s">
        <v>1322</v>
      </c>
      <c r="G117" s="245"/>
      <c r="H117" s="248">
        <v>0.25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5" customFormat="1">
      <c r="A118" s="15"/>
      <c r="B118" s="255"/>
      <c r="C118" s="256"/>
      <c r="D118" s="235" t="s">
        <v>350</v>
      </c>
      <c r="E118" s="257" t="s">
        <v>19</v>
      </c>
      <c r="F118" s="258" t="s">
        <v>353</v>
      </c>
      <c r="G118" s="256"/>
      <c r="H118" s="259">
        <v>0.25</v>
      </c>
      <c r="I118" s="260"/>
      <c r="J118" s="256"/>
      <c r="K118" s="256"/>
      <c r="L118" s="261"/>
      <c r="M118" s="262"/>
      <c r="N118" s="263"/>
      <c r="O118" s="263"/>
      <c r="P118" s="263"/>
      <c r="Q118" s="263"/>
      <c r="R118" s="263"/>
      <c r="S118" s="263"/>
      <c r="T118" s="264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5" t="s">
        <v>350</v>
      </c>
      <c r="AU118" s="265" t="s">
        <v>241</v>
      </c>
      <c r="AV118" s="15" t="s">
        <v>231</v>
      </c>
      <c r="AW118" s="15" t="s">
        <v>33</v>
      </c>
      <c r="AX118" s="15" t="s">
        <v>72</v>
      </c>
      <c r="AY118" s="265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19</v>
      </c>
      <c r="F119" s="247" t="s">
        <v>1323</v>
      </c>
      <c r="G119" s="245"/>
      <c r="H119" s="248">
        <v>2.036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5" customFormat="1">
      <c r="A120" s="15"/>
      <c r="B120" s="255"/>
      <c r="C120" s="256"/>
      <c r="D120" s="235" t="s">
        <v>350</v>
      </c>
      <c r="E120" s="257" t="s">
        <v>1313</v>
      </c>
      <c r="F120" s="258" t="s">
        <v>363</v>
      </c>
      <c r="G120" s="256"/>
      <c r="H120" s="259">
        <v>2.036</v>
      </c>
      <c r="I120" s="260"/>
      <c r="J120" s="256"/>
      <c r="K120" s="256"/>
      <c r="L120" s="261"/>
      <c r="M120" s="262"/>
      <c r="N120" s="263"/>
      <c r="O120" s="263"/>
      <c r="P120" s="263"/>
      <c r="Q120" s="263"/>
      <c r="R120" s="263"/>
      <c r="S120" s="263"/>
      <c r="T120" s="264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5" t="s">
        <v>350</v>
      </c>
      <c r="AU120" s="265" t="s">
        <v>241</v>
      </c>
      <c r="AV120" s="15" t="s">
        <v>231</v>
      </c>
      <c r="AW120" s="15" t="s">
        <v>33</v>
      </c>
      <c r="AX120" s="15" t="s">
        <v>79</v>
      </c>
      <c r="AY120" s="265" t="s">
        <v>338</v>
      </c>
    </row>
    <row r="121" s="2" customFormat="1" ht="66.75" customHeight="1">
      <c r="A121" s="39"/>
      <c r="B121" s="40"/>
      <c r="C121" s="215" t="s">
        <v>81</v>
      </c>
      <c r="D121" s="215" t="s">
        <v>342</v>
      </c>
      <c r="E121" s="216" t="s">
        <v>1324</v>
      </c>
      <c r="F121" s="217" t="s">
        <v>1325</v>
      </c>
      <c r="G121" s="218" t="s">
        <v>345</v>
      </c>
      <c r="H121" s="219">
        <v>2.036</v>
      </c>
      <c r="I121" s="220"/>
      <c r="J121" s="221">
        <f>ROUND(I121*H121,2)</f>
        <v>0</v>
      </c>
      <c r="K121" s="217" t="s">
        <v>346</v>
      </c>
      <c r="L121" s="45"/>
      <c r="M121" s="222" t="s">
        <v>19</v>
      </c>
      <c r="N121" s="223" t="s">
        <v>43</v>
      </c>
      <c r="O121" s="85"/>
      <c r="P121" s="224">
        <f>O121*H121</f>
        <v>0</v>
      </c>
      <c r="Q121" s="224">
        <v>0</v>
      </c>
      <c r="R121" s="224">
        <f>Q121*H121</f>
        <v>0</v>
      </c>
      <c r="S121" s="224">
        <v>0.28999999999999998</v>
      </c>
      <c r="T121" s="225">
        <f>S121*H121</f>
        <v>0.59043999999999996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26" t="s">
        <v>231</v>
      </c>
      <c r="AT121" s="226" t="s">
        <v>342</v>
      </c>
      <c r="AU121" s="226" t="s">
        <v>241</v>
      </c>
      <c r="AY121" s="18" t="s">
        <v>338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8" t="s">
        <v>79</v>
      </c>
      <c r="BK121" s="227">
        <f>ROUND(I121*H121,2)</f>
        <v>0</v>
      </c>
      <c r="BL121" s="18" t="s">
        <v>231</v>
      </c>
      <c r="BM121" s="226" t="s">
        <v>1707</v>
      </c>
    </row>
    <row r="122" s="2" customFormat="1">
      <c r="A122" s="39"/>
      <c r="B122" s="40"/>
      <c r="C122" s="41"/>
      <c r="D122" s="228" t="s">
        <v>348</v>
      </c>
      <c r="E122" s="41"/>
      <c r="F122" s="229" t="s">
        <v>1327</v>
      </c>
      <c r="G122" s="41"/>
      <c r="H122" s="41"/>
      <c r="I122" s="230"/>
      <c r="J122" s="41"/>
      <c r="K122" s="41"/>
      <c r="L122" s="45"/>
      <c r="M122" s="231"/>
      <c r="N122" s="232"/>
      <c r="O122" s="85"/>
      <c r="P122" s="85"/>
      <c r="Q122" s="85"/>
      <c r="R122" s="85"/>
      <c r="S122" s="85"/>
      <c r="T122" s="86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348</v>
      </c>
      <c r="AU122" s="18" t="s">
        <v>241</v>
      </c>
    </row>
    <row r="123" s="14" customFormat="1">
      <c r="A123" s="14"/>
      <c r="B123" s="244"/>
      <c r="C123" s="245"/>
      <c r="D123" s="235" t="s">
        <v>350</v>
      </c>
      <c r="E123" s="246" t="s">
        <v>19</v>
      </c>
      <c r="F123" s="247" t="s">
        <v>1313</v>
      </c>
      <c r="G123" s="245"/>
      <c r="H123" s="248">
        <v>2.036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79</v>
      </c>
      <c r="AY123" s="254" t="s">
        <v>338</v>
      </c>
    </row>
    <row r="124" s="2" customFormat="1" ht="66.75" customHeight="1">
      <c r="A124" s="39"/>
      <c r="B124" s="40"/>
      <c r="C124" s="215" t="s">
        <v>241</v>
      </c>
      <c r="D124" s="215" t="s">
        <v>342</v>
      </c>
      <c r="E124" s="216" t="s">
        <v>343</v>
      </c>
      <c r="F124" s="217" t="s">
        <v>344</v>
      </c>
      <c r="G124" s="218" t="s">
        <v>345</v>
      </c>
      <c r="H124" s="219">
        <v>488.86900000000003</v>
      </c>
      <c r="I124" s="220"/>
      <c r="J124" s="221">
        <f>ROUND(I124*H124,2)</f>
        <v>0</v>
      </c>
      <c r="K124" s="217" t="s">
        <v>346</v>
      </c>
      <c r="L124" s="45"/>
      <c r="M124" s="222" t="s">
        <v>19</v>
      </c>
      <c r="N124" s="223" t="s">
        <v>43</v>
      </c>
      <c r="O124" s="85"/>
      <c r="P124" s="224">
        <f>O124*H124</f>
        <v>0</v>
      </c>
      <c r="Q124" s="224">
        <v>0</v>
      </c>
      <c r="R124" s="224">
        <f>Q124*H124</f>
        <v>0</v>
      </c>
      <c r="S124" s="224">
        <v>0.44</v>
      </c>
      <c r="T124" s="225">
        <f>S124*H124</f>
        <v>215.10236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26" t="s">
        <v>231</v>
      </c>
      <c r="AT124" s="226" t="s">
        <v>342</v>
      </c>
      <c r="AU124" s="226" t="s">
        <v>241</v>
      </c>
      <c r="AY124" s="18" t="s">
        <v>338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8" t="s">
        <v>79</v>
      </c>
      <c r="BK124" s="227">
        <f>ROUND(I124*H124,2)</f>
        <v>0</v>
      </c>
      <c r="BL124" s="18" t="s">
        <v>231</v>
      </c>
      <c r="BM124" s="226" t="s">
        <v>1708</v>
      </c>
    </row>
    <row r="125" s="2" customFormat="1">
      <c r="A125" s="39"/>
      <c r="B125" s="40"/>
      <c r="C125" s="41"/>
      <c r="D125" s="228" t="s">
        <v>348</v>
      </c>
      <c r="E125" s="41"/>
      <c r="F125" s="229" t="s">
        <v>349</v>
      </c>
      <c r="G125" s="41"/>
      <c r="H125" s="41"/>
      <c r="I125" s="230"/>
      <c r="J125" s="41"/>
      <c r="K125" s="41"/>
      <c r="L125" s="45"/>
      <c r="M125" s="231"/>
      <c r="N125" s="232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348</v>
      </c>
      <c r="AU125" s="18" t="s">
        <v>241</v>
      </c>
    </row>
    <row r="126" s="13" customFormat="1">
      <c r="A126" s="13"/>
      <c r="B126" s="233"/>
      <c r="C126" s="234"/>
      <c r="D126" s="235" t="s">
        <v>350</v>
      </c>
      <c r="E126" s="236" t="s">
        <v>19</v>
      </c>
      <c r="F126" s="237" t="s">
        <v>351</v>
      </c>
      <c r="G126" s="234"/>
      <c r="H126" s="236" t="s">
        <v>19</v>
      </c>
      <c r="I126" s="238"/>
      <c r="J126" s="234"/>
      <c r="K126" s="234"/>
      <c r="L126" s="239"/>
      <c r="M126" s="240"/>
      <c r="N126" s="241"/>
      <c r="O126" s="241"/>
      <c r="P126" s="241"/>
      <c r="Q126" s="241"/>
      <c r="R126" s="241"/>
      <c r="S126" s="241"/>
      <c r="T126" s="242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3" t="s">
        <v>350</v>
      </c>
      <c r="AU126" s="243" t="s">
        <v>241</v>
      </c>
      <c r="AV126" s="13" t="s">
        <v>79</v>
      </c>
      <c r="AW126" s="13" t="s">
        <v>33</v>
      </c>
      <c r="AX126" s="13" t="s">
        <v>72</v>
      </c>
      <c r="AY126" s="243" t="s">
        <v>338</v>
      </c>
    </row>
    <row r="127" s="14" customFormat="1">
      <c r="A127" s="14"/>
      <c r="B127" s="244"/>
      <c r="C127" s="245"/>
      <c r="D127" s="235" t="s">
        <v>350</v>
      </c>
      <c r="E127" s="246" t="s">
        <v>1272</v>
      </c>
      <c r="F127" s="247" t="s">
        <v>352</v>
      </c>
      <c r="G127" s="245"/>
      <c r="H127" s="248">
        <v>1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350</v>
      </c>
      <c r="AU127" s="254" t="s">
        <v>241</v>
      </c>
      <c r="AV127" s="14" t="s">
        <v>81</v>
      </c>
      <c r="AW127" s="14" t="s">
        <v>33</v>
      </c>
      <c r="AX127" s="14" t="s">
        <v>72</v>
      </c>
      <c r="AY127" s="254" t="s">
        <v>338</v>
      </c>
    </row>
    <row r="128" s="14" customFormat="1">
      <c r="A128" s="14"/>
      <c r="B128" s="244"/>
      <c r="C128" s="245"/>
      <c r="D128" s="235" t="s">
        <v>350</v>
      </c>
      <c r="E128" s="246" t="s">
        <v>1306</v>
      </c>
      <c r="F128" s="247" t="s">
        <v>1321</v>
      </c>
      <c r="G128" s="245"/>
      <c r="H128" s="248">
        <v>0.59999999999999998</v>
      </c>
      <c r="I128" s="249"/>
      <c r="J128" s="245"/>
      <c r="K128" s="245"/>
      <c r="L128" s="250"/>
      <c r="M128" s="251"/>
      <c r="N128" s="252"/>
      <c r="O128" s="252"/>
      <c r="P128" s="252"/>
      <c r="Q128" s="252"/>
      <c r="R128" s="252"/>
      <c r="S128" s="252"/>
      <c r="T128" s="253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4" t="s">
        <v>350</v>
      </c>
      <c r="AU128" s="254" t="s">
        <v>241</v>
      </c>
      <c r="AV128" s="14" t="s">
        <v>81</v>
      </c>
      <c r="AW128" s="14" t="s">
        <v>33</v>
      </c>
      <c r="AX128" s="14" t="s">
        <v>72</v>
      </c>
      <c r="AY128" s="254" t="s">
        <v>338</v>
      </c>
    </row>
    <row r="129" s="15" customFormat="1">
      <c r="A129" s="15"/>
      <c r="B129" s="255"/>
      <c r="C129" s="256"/>
      <c r="D129" s="235" t="s">
        <v>350</v>
      </c>
      <c r="E129" s="257" t="s">
        <v>19</v>
      </c>
      <c r="F129" s="258" t="s">
        <v>353</v>
      </c>
      <c r="G129" s="256"/>
      <c r="H129" s="259">
        <v>1.6000000000000001</v>
      </c>
      <c r="I129" s="260"/>
      <c r="J129" s="256"/>
      <c r="K129" s="256"/>
      <c r="L129" s="261"/>
      <c r="M129" s="262"/>
      <c r="N129" s="263"/>
      <c r="O129" s="263"/>
      <c r="P129" s="263"/>
      <c r="Q129" s="263"/>
      <c r="R129" s="263"/>
      <c r="S129" s="263"/>
      <c r="T129" s="264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65" t="s">
        <v>350</v>
      </c>
      <c r="AU129" s="265" t="s">
        <v>241</v>
      </c>
      <c r="AV129" s="15" t="s">
        <v>231</v>
      </c>
      <c r="AW129" s="15" t="s">
        <v>33</v>
      </c>
      <c r="AX129" s="15" t="s">
        <v>72</v>
      </c>
      <c r="AY129" s="265" t="s">
        <v>338</v>
      </c>
    </row>
    <row r="130" s="13" customFormat="1">
      <c r="A130" s="13"/>
      <c r="B130" s="233"/>
      <c r="C130" s="234"/>
      <c r="D130" s="235" t="s">
        <v>350</v>
      </c>
      <c r="E130" s="236" t="s">
        <v>19</v>
      </c>
      <c r="F130" s="237" t="s">
        <v>1079</v>
      </c>
      <c r="G130" s="234"/>
      <c r="H130" s="236" t="s">
        <v>19</v>
      </c>
      <c r="I130" s="238"/>
      <c r="J130" s="234"/>
      <c r="K130" s="234"/>
      <c r="L130" s="239"/>
      <c r="M130" s="240"/>
      <c r="N130" s="241"/>
      <c r="O130" s="241"/>
      <c r="P130" s="241"/>
      <c r="Q130" s="241"/>
      <c r="R130" s="241"/>
      <c r="S130" s="241"/>
      <c r="T130" s="24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3" t="s">
        <v>350</v>
      </c>
      <c r="AU130" s="243" t="s">
        <v>241</v>
      </c>
      <c r="AV130" s="13" t="s">
        <v>79</v>
      </c>
      <c r="AW130" s="13" t="s">
        <v>33</v>
      </c>
      <c r="AX130" s="13" t="s">
        <v>72</v>
      </c>
      <c r="AY130" s="243" t="s">
        <v>338</v>
      </c>
    </row>
    <row r="131" s="14" customFormat="1">
      <c r="A131" s="14"/>
      <c r="B131" s="244"/>
      <c r="C131" s="245"/>
      <c r="D131" s="235" t="s">
        <v>350</v>
      </c>
      <c r="E131" s="246" t="s">
        <v>1273</v>
      </c>
      <c r="F131" s="247" t="s">
        <v>1709</v>
      </c>
      <c r="G131" s="245"/>
      <c r="H131" s="248">
        <v>196.333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350</v>
      </c>
      <c r="AU131" s="254" t="s">
        <v>241</v>
      </c>
      <c r="AV131" s="14" t="s">
        <v>81</v>
      </c>
      <c r="AW131" s="14" t="s">
        <v>33</v>
      </c>
      <c r="AX131" s="14" t="s">
        <v>72</v>
      </c>
      <c r="AY131" s="254" t="s">
        <v>338</v>
      </c>
    </row>
    <row r="132" s="14" customFormat="1">
      <c r="A132" s="14"/>
      <c r="B132" s="244"/>
      <c r="C132" s="245"/>
      <c r="D132" s="235" t="s">
        <v>350</v>
      </c>
      <c r="E132" s="246" t="s">
        <v>1285</v>
      </c>
      <c r="F132" s="247" t="s">
        <v>72</v>
      </c>
      <c r="G132" s="245"/>
      <c r="H132" s="248">
        <v>0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1290</v>
      </c>
      <c r="F133" s="247" t="s">
        <v>72</v>
      </c>
      <c r="G133" s="245"/>
      <c r="H133" s="248">
        <v>0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72</v>
      </c>
      <c r="AY133" s="254" t="s">
        <v>338</v>
      </c>
    </row>
    <row r="134" s="14" customFormat="1">
      <c r="A134" s="14"/>
      <c r="B134" s="244"/>
      <c r="C134" s="245"/>
      <c r="D134" s="235" t="s">
        <v>350</v>
      </c>
      <c r="E134" s="246" t="s">
        <v>1305</v>
      </c>
      <c r="F134" s="247" t="s">
        <v>72</v>
      </c>
      <c r="G134" s="245"/>
      <c r="H134" s="248">
        <v>0</v>
      </c>
      <c r="I134" s="249"/>
      <c r="J134" s="245"/>
      <c r="K134" s="245"/>
      <c r="L134" s="250"/>
      <c r="M134" s="251"/>
      <c r="N134" s="252"/>
      <c r="O134" s="252"/>
      <c r="P134" s="252"/>
      <c r="Q134" s="252"/>
      <c r="R134" s="252"/>
      <c r="S134" s="252"/>
      <c r="T134" s="253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4" t="s">
        <v>350</v>
      </c>
      <c r="AU134" s="254" t="s">
        <v>241</v>
      </c>
      <c r="AV134" s="14" t="s">
        <v>81</v>
      </c>
      <c r="AW134" s="14" t="s">
        <v>33</v>
      </c>
      <c r="AX134" s="14" t="s">
        <v>72</v>
      </c>
      <c r="AY134" s="254" t="s">
        <v>338</v>
      </c>
    </row>
    <row r="135" s="15" customFormat="1">
      <c r="A135" s="15"/>
      <c r="B135" s="255"/>
      <c r="C135" s="256"/>
      <c r="D135" s="235" t="s">
        <v>350</v>
      </c>
      <c r="E135" s="257" t="s">
        <v>286</v>
      </c>
      <c r="F135" s="258" t="s">
        <v>353</v>
      </c>
      <c r="G135" s="256"/>
      <c r="H135" s="259">
        <v>196.333</v>
      </c>
      <c r="I135" s="260"/>
      <c r="J135" s="256"/>
      <c r="K135" s="256"/>
      <c r="L135" s="261"/>
      <c r="M135" s="262"/>
      <c r="N135" s="263"/>
      <c r="O135" s="263"/>
      <c r="P135" s="263"/>
      <c r="Q135" s="263"/>
      <c r="R135" s="263"/>
      <c r="S135" s="263"/>
      <c r="T135" s="264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65" t="s">
        <v>350</v>
      </c>
      <c r="AU135" s="265" t="s">
        <v>241</v>
      </c>
      <c r="AV135" s="15" t="s">
        <v>231</v>
      </c>
      <c r="AW135" s="15" t="s">
        <v>33</v>
      </c>
      <c r="AX135" s="15" t="s">
        <v>72</v>
      </c>
      <c r="AY135" s="265" t="s">
        <v>338</v>
      </c>
    </row>
    <row r="136" s="13" customFormat="1">
      <c r="A136" s="13"/>
      <c r="B136" s="233"/>
      <c r="C136" s="234"/>
      <c r="D136" s="235" t="s">
        <v>350</v>
      </c>
      <c r="E136" s="236" t="s">
        <v>19</v>
      </c>
      <c r="F136" s="237" t="s">
        <v>355</v>
      </c>
      <c r="G136" s="234"/>
      <c r="H136" s="236" t="s">
        <v>19</v>
      </c>
      <c r="I136" s="238"/>
      <c r="J136" s="234"/>
      <c r="K136" s="234"/>
      <c r="L136" s="239"/>
      <c r="M136" s="240"/>
      <c r="N136" s="241"/>
      <c r="O136" s="241"/>
      <c r="P136" s="241"/>
      <c r="Q136" s="241"/>
      <c r="R136" s="241"/>
      <c r="S136" s="241"/>
      <c r="T136" s="242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3" t="s">
        <v>350</v>
      </c>
      <c r="AU136" s="243" t="s">
        <v>241</v>
      </c>
      <c r="AV136" s="13" t="s">
        <v>79</v>
      </c>
      <c r="AW136" s="13" t="s">
        <v>33</v>
      </c>
      <c r="AX136" s="13" t="s">
        <v>72</v>
      </c>
      <c r="AY136" s="243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1277</v>
      </c>
      <c r="F137" s="247" t="s">
        <v>356</v>
      </c>
      <c r="G137" s="245"/>
      <c r="H137" s="248">
        <v>0.46999999999999997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72</v>
      </c>
      <c r="AY137" s="254" t="s">
        <v>338</v>
      </c>
    </row>
    <row r="138" s="14" customFormat="1">
      <c r="A138" s="14"/>
      <c r="B138" s="244"/>
      <c r="C138" s="245"/>
      <c r="D138" s="235" t="s">
        <v>350</v>
      </c>
      <c r="E138" s="246" t="s">
        <v>1279</v>
      </c>
      <c r="F138" s="247" t="s">
        <v>357</v>
      </c>
      <c r="G138" s="245"/>
      <c r="H138" s="248">
        <v>0.48999999999999999</v>
      </c>
      <c r="I138" s="249"/>
      <c r="J138" s="245"/>
      <c r="K138" s="245"/>
      <c r="L138" s="250"/>
      <c r="M138" s="251"/>
      <c r="N138" s="252"/>
      <c r="O138" s="252"/>
      <c r="P138" s="252"/>
      <c r="Q138" s="252"/>
      <c r="R138" s="252"/>
      <c r="S138" s="252"/>
      <c r="T138" s="253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4" t="s">
        <v>350</v>
      </c>
      <c r="AU138" s="254" t="s">
        <v>241</v>
      </c>
      <c r="AV138" s="14" t="s">
        <v>81</v>
      </c>
      <c r="AW138" s="14" t="s">
        <v>33</v>
      </c>
      <c r="AX138" s="14" t="s">
        <v>72</v>
      </c>
      <c r="AY138" s="254" t="s">
        <v>338</v>
      </c>
    </row>
    <row r="139" s="14" customFormat="1">
      <c r="A139" s="14"/>
      <c r="B139" s="244"/>
      <c r="C139" s="245"/>
      <c r="D139" s="235" t="s">
        <v>350</v>
      </c>
      <c r="E139" s="246" t="s">
        <v>1280</v>
      </c>
      <c r="F139" s="247" t="s">
        <v>357</v>
      </c>
      <c r="G139" s="245"/>
      <c r="H139" s="248">
        <v>0.48999999999999999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350</v>
      </c>
      <c r="AU139" s="254" t="s">
        <v>241</v>
      </c>
      <c r="AV139" s="14" t="s">
        <v>81</v>
      </c>
      <c r="AW139" s="14" t="s">
        <v>33</v>
      </c>
      <c r="AX139" s="14" t="s">
        <v>72</v>
      </c>
      <c r="AY139" s="254" t="s">
        <v>338</v>
      </c>
    </row>
    <row r="140" s="14" customFormat="1">
      <c r="A140" s="14"/>
      <c r="B140" s="244"/>
      <c r="C140" s="245"/>
      <c r="D140" s="235" t="s">
        <v>350</v>
      </c>
      <c r="E140" s="246" t="s">
        <v>1304</v>
      </c>
      <c r="F140" s="247" t="s">
        <v>1329</v>
      </c>
      <c r="G140" s="245"/>
      <c r="H140" s="248">
        <v>0.29999999999999999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350</v>
      </c>
      <c r="AU140" s="254" t="s">
        <v>241</v>
      </c>
      <c r="AV140" s="14" t="s">
        <v>81</v>
      </c>
      <c r="AW140" s="14" t="s">
        <v>33</v>
      </c>
      <c r="AX140" s="14" t="s">
        <v>72</v>
      </c>
      <c r="AY140" s="254" t="s">
        <v>338</v>
      </c>
    </row>
    <row r="141" s="15" customFormat="1">
      <c r="A141" s="15"/>
      <c r="B141" s="255"/>
      <c r="C141" s="256"/>
      <c r="D141" s="235" t="s">
        <v>350</v>
      </c>
      <c r="E141" s="257" t="s">
        <v>19</v>
      </c>
      <c r="F141" s="258" t="s">
        <v>353</v>
      </c>
      <c r="G141" s="256"/>
      <c r="H141" s="259">
        <v>1.75</v>
      </c>
      <c r="I141" s="260"/>
      <c r="J141" s="256"/>
      <c r="K141" s="256"/>
      <c r="L141" s="261"/>
      <c r="M141" s="262"/>
      <c r="N141" s="263"/>
      <c r="O141" s="263"/>
      <c r="P141" s="263"/>
      <c r="Q141" s="263"/>
      <c r="R141" s="263"/>
      <c r="S141" s="263"/>
      <c r="T141" s="264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65" t="s">
        <v>350</v>
      </c>
      <c r="AU141" s="265" t="s">
        <v>241</v>
      </c>
      <c r="AV141" s="15" t="s">
        <v>231</v>
      </c>
      <c r="AW141" s="15" t="s">
        <v>33</v>
      </c>
      <c r="AX141" s="15" t="s">
        <v>72</v>
      </c>
      <c r="AY141" s="265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1283</v>
      </c>
      <c r="F142" s="247" t="s">
        <v>1330</v>
      </c>
      <c r="G142" s="245"/>
      <c r="H142" s="248">
        <v>488.86900000000003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4" customFormat="1">
      <c r="A143" s="14"/>
      <c r="B143" s="244"/>
      <c r="C143" s="245"/>
      <c r="D143" s="235" t="s">
        <v>350</v>
      </c>
      <c r="E143" s="246" t="s">
        <v>1287</v>
      </c>
      <c r="F143" s="247" t="s">
        <v>1331</v>
      </c>
      <c r="G143" s="245"/>
      <c r="H143" s="248">
        <v>0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350</v>
      </c>
      <c r="AU143" s="254" t="s">
        <v>241</v>
      </c>
      <c r="AV143" s="14" t="s">
        <v>81</v>
      </c>
      <c r="AW143" s="14" t="s">
        <v>33</v>
      </c>
      <c r="AX143" s="14" t="s">
        <v>72</v>
      </c>
      <c r="AY143" s="254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1289</v>
      </c>
      <c r="F144" s="247" t="s">
        <v>1332</v>
      </c>
      <c r="G144" s="245"/>
      <c r="H144" s="248">
        <v>0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4" customFormat="1">
      <c r="A145" s="14"/>
      <c r="B145" s="244"/>
      <c r="C145" s="245"/>
      <c r="D145" s="235" t="s">
        <v>350</v>
      </c>
      <c r="E145" s="246" t="s">
        <v>1308</v>
      </c>
      <c r="F145" s="247" t="s">
        <v>1333</v>
      </c>
      <c r="G145" s="245"/>
      <c r="H145" s="248">
        <v>0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350</v>
      </c>
      <c r="AU145" s="254" t="s">
        <v>241</v>
      </c>
      <c r="AV145" s="14" t="s">
        <v>81</v>
      </c>
      <c r="AW145" s="14" t="s">
        <v>33</v>
      </c>
      <c r="AX145" s="14" t="s">
        <v>72</v>
      </c>
      <c r="AY145" s="254" t="s">
        <v>338</v>
      </c>
    </row>
    <row r="146" s="15" customFormat="1">
      <c r="A146" s="15"/>
      <c r="B146" s="255"/>
      <c r="C146" s="256"/>
      <c r="D146" s="235" t="s">
        <v>350</v>
      </c>
      <c r="E146" s="257" t="s">
        <v>1281</v>
      </c>
      <c r="F146" s="258" t="s">
        <v>363</v>
      </c>
      <c r="G146" s="256"/>
      <c r="H146" s="259">
        <v>488.86900000000003</v>
      </c>
      <c r="I146" s="260"/>
      <c r="J146" s="256"/>
      <c r="K146" s="256"/>
      <c r="L146" s="261"/>
      <c r="M146" s="262"/>
      <c r="N146" s="263"/>
      <c r="O146" s="263"/>
      <c r="P146" s="263"/>
      <c r="Q146" s="263"/>
      <c r="R146" s="263"/>
      <c r="S146" s="263"/>
      <c r="T146" s="264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5" t="s">
        <v>350</v>
      </c>
      <c r="AU146" s="265" t="s">
        <v>241</v>
      </c>
      <c r="AV146" s="15" t="s">
        <v>231</v>
      </c>
      <c r="AW146" s="15" t="s">
        <v>33</v>
      </c>
      <c r="AX146" s="15" t="s">
        <v>79</v>
      </c>
      <c r="AY146" s="265" t="s">
        <v>338</v>
      </c>
    </row>
    <row r="147" s="2" customFormat="1" ht="44.25" customHeight="1">
      <c r="A147" s="39"/>
      <c r="B147" s="40"/>
      <c r="C147" s="215" t="s">
        <v>231</v>
      </c>
      <c r="D147" s="215" t="s">
        <v>342</v>
      </c>
      <c r="E147" s="216" t="s">
        <v>364</v>
      </c>
      <c r="F147" s="217" t="s">
        <v>365</v>
      </c>
      <c r="G147" s="218" t="s">
        <v>345</v>
      </c>
      <c r="H147" s="219">
        <v>488.86900000000003</v>
      </c>
      <c r="I147" s="220"/>
      <c r="J147" s="221">
        <f>ROUND(I147*H147,2)</f>
        <v>0</v>
      </c>
      <c r="K147" s="217" t="s">
        <v>346</v>
      </c>
      <c r="L147" s="45"/>
      <c r="M147" s="222" t="s">
        <v>19</v>
      </c>
      <c r="N147" s="223" t="s">
        <v>43</v>
      </c>
      <c r="O147" s="85"/>
      <c r="P147" s="224">
        <f>O147*H147</f>
        <v>0</v>
      </c>
      <c r="Q147" s="224">
        <v>1.0000000000000001E-05</v>
      </c>
      <c r="R147" s="224">
        <f>Q147*H147</f>
        <v>0.0048886900000000011</v>
      </c>
      <c r="S147" s="224">
        <v>0.091999999999999998</v>
      </c>
      <c r="T147" s="225">
        <f>S147*H147</f>
        <v>44.975948000000002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26" t="s">
        <v>231</v>
      </c>
      <c r="AT147" s="226" t="s">
        <v>342</v>
      </c>
      <c r="AU147" s="226" t="s">
        <v>241</v>
      </c>
      <c r="AY147" s="18" t="s">
        <v>338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8" t="s">
        <v>79</v>
      </c>
      <c r="BK147" s="227">
        <f>ROUND(I147*H147,2)</f>
        <v>0</v>
      </c>
      <c r="BL147" s="18" t="s">
        <v>231</v>
      </c>
      <c r="BM147" s="226" t="s">
        <v>1710</v>
      </c>
    </row>
    <row r="148" s="2" customFormat="1">
      <c r="A148" s="39"/>
      <c r="B148" s="40"/>
      <c r="C148" s="41"/>
      <c r="D148" s="228" t="s">
        <v>348</v>
      </c>
      <c r="E148" s="41"/>
      <c r="F148" s="229" t="s">
        <v>367</v>
      </c>
      <c r="G148" s="41"/>
      <c r="H148" s="41"/>
      <c r="I148" s="230"/>
      <c r="J148" s="41"/>
      <c r="K148" s="41"/>
      <c r="L148" s="45"/>
      <c r="M148" s="231"/>
      <c r="N148" s="232"/>
      <c r="O148" s="85"/>
      <c r="P148" s="85"/>
      <c r="Q148" s="85"/>
      <c r="R148" s="85"/>
      <c r="S148" s="85"/>
      <c r="T148" s="86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348</v>
      </c>
      <c r="AU148" s="18" t="s">
        <v>241</v>
      </c>
    </row>
    <row r="149" s="14" customFormat="1">
      <c r="A149" s="14"/>
      <c r="B149" s="244"/>
      <c r="C149" s="245"/>
      <c r="D149" s="235" t="s">
        <v>350</v>
      </c>
      <c r="E149" s="246" t="s">
        <v>19</v>
      </c>
      <c r="F149" s="247" t="s">
        <v>1335</v>
      </c>
      <c r="G149" s="245"/>
      <c r="H149" s="248">
        <v>488.86900000000003</v>
      </c>
      <c r="I149" s="249"/>
      <c r="J149" s="245"/>
      <c r="K149" s="245"/>
      <c r="L149" s="250"/>
      <c r="M149" s="251"/>
      <c r="N149" s="252"/>
      <c r="O149" s="252"/>
      <c r="P149" s="252"/>
      <c r="Q149" s="252"/>
      <c r="R149" s="252"/>
      <c r="S149" s="252"/>
      <c r="T149" s="253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4" t="s">
        <v>350</v>
      </c>
      <c r="AU149" s="254" t="s">
        <v>241</v>
      </c>
      <c r="AV149" s="14" t="s">
        <v>81</v>
      </c>
      <c r="AW149" s="14" t="s">
        <v>33</v>
      </c>
      <c r="AX149" s="14" t="s">
        <v>79</v>
      </c>
      <c r="AY149" s="254" t="s">
        <v>338</v>
      </c>
    </row>
    <row r="150" s="2" customFormat="1" ht="44.25" customHeight="1">
      <c r="A150" s="39"/>
      <c r="B150" s="40"/>
      <c r="C150" s="215" t="s">
        <v>239</v>
      </c>
      <c r="D150" s="215" t="s">
        <v>342</v>
      </c>
      <c r="E150" s="216" t="s">
        <v>368</v>
      </c>
      <c r="F150" s="217" t="s">
        <v>369</v>
      </c>
      <c r="G150" s="218" t="s">
        <v>345</v>
      </c>
      <c r="H150" s="219">
        <v>464.42599999999999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2.0000000000000002E-05</v>
      </c>
      <c r="R150" s="224">
        <f>Q150*H150</f>
        <v>0.0092885199999999998</v>
      </c>
      <c r="S150" s="224">
        <v>0.13800000000000001</v>
      </c>
      <c r="T150" s="225">
        <f>S150*H150</f>
        <v>64.090788000000003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1711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371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1335</v>
      </c>
      <c r="G152" s="245"/>
      <c r="H152" s="248">
        <v>488.86900000000003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72</v>
      </c>
      <c r="AY152" s="254" t="s">
        <v>338</v>
      </c>
    </row>
    <row r="153" s="14" customFormat="1">
      <c r="A153" s="14"/>
      <c r="B153" s="244"/>
      <c r="C153" s="245"/>
      <c r="D153" s="235" t="s">
        <v>350</v>
      </c>
      <c r="E153" s="246" t="s">
        <v>19</v>
      </c>
      <c r="F153" s="247" t="s">
        <v>1712</v>
      </c>
      <c r="G153" s="245"/>
      <c r="H153" s="248">
        <v>464.42599999999999</v>
      </c>
      <c r="I153" s="249"/>
      <c r="J153" s="245"/>
      <c r="K153" s="245"/>
      <c r="L153" s="250"/>
      <c r="M153" s="251"/>
      <c r="N153" s="252"/>
      <c r="O153" s="252"/>
      <c r="P153" s="252"/>
      <c r="Q153" s="252"/>
      <c r="R153" s="252"/>
      <c r="S153" s="252"/>
      <c r="T153" s="253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4" t="s">
        <v>350</v>
      </c>
      <c r="AU153" s="254" t="s">
        <v>241</v>
      </c>
      <c r="AV153" s="14" t="s">
        <v>81</v>
      </c>
      <c r="AW153" s="14" t="s">
        <v>33</v>
      </c>
      <c r="AX153" s="14" t="s">
        <v>79</v>
      </c>
      <c r="AY153" s="254" t="s">
        <v>338</v>
      </c>
    </row>
    <row r="154" s="2" customFormat="1" ht="44.25" customHeight="1">
      <c r="A154" s="39"/>
      <c r="B154" s="40"/>
      <c r="C154" s="215" t="s">
        <v>236</v>
      </c>
      <c r="D154" s="215" t="s">
        <v>342</v>
      </c>
      <c r="E154" s="216" t="s">
        <v>373</v>
      </c>
      <c r="F154" s="217" t="s">
        <v>374</v>
      </c>
      <c r="G154" s="218" t="s">
        <v>345</v>
      </c>
      <c r="H154" s="219">
        <v>439.98200000000003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2.0000000000000002E-05</v>
      </c>
      <c r="R154" s="224">
        <f>Q154*H154</f>
        <v>0.0087996400000000009</v>
      </c>
      <c r="S154" s="224">
        <v>0.161</v>
      </c>
      <c r="T154" s="225">
        <f>S154*H154</f>
        <v>70.837102000000002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1713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376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4" customFormat="1">
      <c r="A156" s="14"/>
      <c r="B156" s="244"/>
      <c r="C156" s="245"/>
      <c r="D156" s="235" t="s">
        <v>350</v>
      </c>
      <c r="E156" s="246" t="s">
        <v>19</v>
      </c>
      <c r="F156" s="247" t="s">
        <v>1283</v>
      </c>
      <c r="G156" s="245"/>
      <c r="H156" s="248">
        <v>488.86900000000003</v>
      </c>
      <c r="I156" s="249"/>
      <c r="J156" s="245"/>
      <c r="K156" s="245"/>
      <c r="L156" s="250"/>
      <c r="M156" s="251"/>
      <c r="N156" s="252"/>
      <c r="O156" s="252"/>
      <c r="P156" s="252"/>
      <c r="Q156" s="252"/>
      <c r="R156" s="252"/>
      <c r="S156" s="252"/>
      <c r="T156" s="253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4" t="s">
        <v>350</v>
      </c>
      <c r="AU156" s="254" t="s">
        <v>241</v>
      </c>
      <c r="AV156" s="14" t="s">
        <v>81</v>
      </c>
      <c r="AW156" s="14" t="s">
        <v>33</v>
      </c>
      <c r="AX156" s="14" t="s">
        <v>72</v>
      </c>
      <c r="AY156" s="254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19</v>
      </c>
      <c r="F157" s="247" t="s">
        <v>1714</v>
      </c>
      <c r="G157" s="245"/>
      <c r="H157" s="248">
        <v>439.98200000000003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79</v>
      </c>
      <c r="AY157" s="254" t="s">
        <v>338</v>
      </c>
    </row>
    <row r="158" s="12" customFormat="1" ht="20.88" customHeight="1">
      <c r="A158" s="12"/>
      <c r="B158" s="199"/>
      <c r="C158" s="200"/>
      <c r="D158" s="201" t="s">
        <v>71</v>
      </c>
      <c r="E158" s="213" t="s">
        <v>8</v>
      </c>
      <c r="F158" s="213" t="s">
        <v>378</v>
      </c>
      <c r="G158" s="200"/>
      <c r="H158" s="200"/>
      <c r="I158" s="203"/>
      <c r="J158" s="214">
        <f>BK158</f>
        <v>0</v>
      </c>
      <c r="K158" s="200"/>
      <c r="L158" s="205"/>
      <c r="M158" s="206"/>
      <c r="N158" s="207"/>
      <c r="O158" s="207"/>
      <c r="P158" s="208">
        <f>SUM(P159:P172)</f>
        <v>0</v>
      </c>
      <c r="Q158" s="207"/>
      <c r="R158" s="208">
        <f>SUM(R159:R172)</f>
        <v>0</v>
      </c>
      <c r="S158" s="207"/>
      <c r="T158" s="209">
        <f>SUM(T159:T172)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10" t="s">
        <v>79</v>
      </c>
      <c r="AT158" s="211" t="s">
        <v>71</v>
      </c>
      <c r="AU158" s="211" t="s">
        <v>81</v>
      </c>
      <c r="AY158" s="210" t="s">
        <v>338</v>
      </c>
      <c r="BK158" s="212">
        <f>SUM(BK159:BK172)</f>
        <v>0</v>
      </c>
    </row>
    <row r="159" s="2" customFormat="1" ht="24.15" customHeight="1">
      <c r="A159" s="39"/>
      <c r="B159" s="40"/>
      <c r="C159" s="215" t="s">
        <v>396</v>
      </c>
      <c r="D159" s="215" t="s">
        <v>342</v>
      </c>
      <c r="E159" s="216" t="s">
        <v>379</v>
      </c>
      <c r="F159" s="217" t="s">
        <v>380</v>
      </c>
      <c r="G159" s="218" t="s">
        <v>345</v>
      </c>
      <c r="H159" s="219">
        <v>69.899000000000001</v>
      </c>
      <c r="I159" s="220"/>
      <c r="J159" s="221">
        <f>ROUND(I159*H159,2)</f>
        <v>0</v>
      </c>
      <c r="K159" s="217" t="s">
        <v>346</v>
      </c>
      <c r="L159" s="45"/>
      <c r="M159" s="222" t="s">
        <v>19</v>
      </c>
      <c r="N159" s="223" t="s">
        <v>43</v>
      </c>
      <c r="O159" s="85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26" t="s">
        <v>231</v>
      </c>
      <c r="AT159" s="226" t="s">
        <v>342</v>
      </c>
      <c r="AU159" s="226" t="s">
        <v>241</v>
      </c>
      <c r="AY159" s="18" t="s">
        <v>338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8" t="s">
        <v>79</v>
      </c>
      <c r="BK159" s="227">
        <f>ROUND(I159*H159,2)</f>
        <v>0</v>
      </c>
      <c r="BL159" s="18" t="s">
        <v>231</v>
      </c>
      <c r="BM159" s="226" t="s">
        <v>1715</v>
      </c>
    </row>
    <row r="160" s="2" customFormat="1">
      <c r="A160" s="39"/>
      <c r="B160" s="40"/>
      <c r="C160" s="41"/>
      <c r="D160" s="228" t="s">
        <v>348</v>
      </c>
      <c r="E160" s="41"/>
      <c r="F160" s="229" t="s">
        <v>382</v>
      </c>
      <c r="G160" s="41"/>
      <c r="H160" s="41"/>
      <c r="I160" s="230"/>
      <c r="J160" s="41"/>
      <c r="K160" s="41"/>
      <c r="L160" s="45"/>
      <c r="M160" s="231"/>
      <c r="N160" s="232"/>
      <c r="O160" s="85"/>
      <c r="P160" s="85"/>
      <c r="Q160" s="85"/>
      <c r="R160" s="85"/>
      <c r="S160" s="85"/>
      <c r="T160" s="86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348</v>
      </c>
      <c r="AU160" s="18" t="s">
        <v>241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383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274</v>
      </c>
      <c r="F162" s="247" t="s">
        <v>384</v>
      </c>
      <c r="G162" s="245"/>
      <c r="H162" s="248">
        <v>1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3" customFormat="1">
      <c r="A163" s="13"/>
      <c r="B163" s="233"/>
      <c r="C163" s="234"/>
      <c r="D163" s="235" t="s">
        <v>350</v>
      </c>
      <c r="E163" s="236" t="s">
        <v>19</v>
      </c>
      <c r="F163" s="237" t="s">
        <v>1343</v>
      </c>
      <c r="G163" s="234"/>
      <c r="H163" s="236" t="s">
        <v>19</v>
      </c>
      <c r="I163" s="238"/>
      <c r="J163" s="234"/>
      <c r="K163" s="234"/>
      <c r="L163" s="239"/>
      <c r="M163" s="240"/>
      <c r="N163" s="241"/>
      <c r="O163" s="241"/>
      <c r="P163" s="241"/>
      <c r="Q163" s="241"/>
      <c r="R163" s="241"/>
      <c r="S163" s="241"/>
      <c r="T163" s="24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3" t="s">
        <v>350</v>
      </c>
      <c r="AU163" s="243" t="s">
        <v>241</v>
      </c>
      <c r="AV163" s="13" t="s">
        <v>79</v>
      </c>
      <c r="AW163" s="13" t="s">
        <v>33</v>
      </c>
      <c r="AX163" s="13" t="s">
        <v>72</v>
      </c>
      <c r="AY163" s="243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275</v>
      </c>
      <c r="F164" s="247" t="s">
        <v>1716</v>
      </c>
      <c r="G164" s="245"/>
      <c r="H164" s="248">
        <v>28.071999999999999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386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277</v>
      </c>
      <c r="F166" s="247" t="s">
        <v>387</v>
      </c>
      <c r="G166" s="245"/>
      <c r="H166" s="248">
        <v>0.29999999999999999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19</v>
      </c>
      <c r="F167" s="258" t="s">
        <v>363</v>
      </c>
      <c r="G167" s="256"/>
      <c r="H167" s="259">
        <v>29.372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72</v>
      </c>
      <c r="AY167" s="265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388</v>
      </c>
      <c r="G168" s="245"/>
      <c r="H168" s="248">
        <v>69.899000000000001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5" customFormat="1">
      <c r="A169" s="15"/>
      <c r="B169" s="255"/>
      <c r="C169" s="256"/>
      <c r="D169" s="235" t="s">
        <v>350</v>
      </c>
      <c r="E169" s="257" t="s">
        <v>227</v>
      </c>
      <c r="F169" s="258" t="s">
        <v>363</v>
      </c>
      <c r="G169" s="256"/>
      <c r="H169" s="259">
        <v>69.899000000000001</v>
      </c>
      <c r="I169" s="260"/>
      <c r="J169" s="256"/>
      <c r="K169" s="256"/>
      <c r="L169" s="261"/>
      <c r="M169" s="262"/>
      <c r="N169" s="263"/>
      <c r="O169" s="263"/>
      <c r="P169" s="263"/>
      <c r="Q169" s="263"/>
      <c r="R169" s="263"/>
      <c r="S169" s="263"/>
      <c r="T169" s="264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65" t="s">
        <v>350</v>
      </c>
      <c r="AU169" s="265" t="s">
        <v>241</v>
      </c>
      <c r="AV169" s="15" t="s">
        <v>231</v>
      </c>
      <c r="AW169" s="15" t="s">
        <v>33</v>
      </c>
      <c r="AX169" s="15" t="s">
        <v>79</v>
      </c>
      <c r="AY169" s="265" t="s">
        <v>338</v>
      </c>
    </row>
    <row r="170" s="2" customFormat="1" ht="37.8" customHeight="1">
      <c r="A170" s="39"/>
      <c r="B170" s="40"/>
      <c r="C170" s="215" t="s">
        <v>405</v>
      </c>
      <c r="D170" s="215" t="s">
        <v>342</v>
      </c>
      <c r="E170" s="216" t="s">
        <v>389</v>
      </c>
      <c r="F170" s="217" t="s">
        <v>390</v>
      </c>
      <c r="G170" s="218" t="s">
        <v>391</v>
      </c>
      <c r="H170" s="219">
        <v>489.38</v>
      </c>
      <c r="I170" s="220"/>
      <c r="J170" s="221">
        <f>ROUND(I170*H170,2)</f>
        <v>0</v>
      </c>
      <c r="K170" s="217" t="s">
        <v>346</v>
      </c>
      <c r="L170" s="45"/>
      <c r="M170" s="222" t="s">
        <v>19</v>
      </c>
      <c r="N170" s="223" t="s">
        <v>43</v>
      </c>
      <c r="O170" s="85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26" t="s">
        <v>231</v>
      </c>
      <c r="AT170" s="226" t="s">
        <v>342</v>
      </c>
      <c r="AU170" s="226" t="s">
        <v>241</v>
      </c>
      <c r="AY170" s="18" t="s">
        <v>338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18" t="s">
        <v>79</v>
      </c>
      <c r="BK170" s="227">
        <f>ROUND(I170*H170,2)</f>
        <v>0</v>
      </c>
      <c r="BL170" s="18" t="s">
        <v>231</v>
      </c>
      <c r="BM170" s="226" t="s">
        <v>1717</v>
      </c>
    </row>
    <row r="171" s="2" customFormat="1">
      <c r="A171" s="39"/>
      <c r="B171" s="40"/>
      <c r="C171" s="41"/>
      <c r="D171" s="228" t="s">
        <v>348</v>
      </c>
      <c r="E171" s="41"/>
      <c r="F171" s="229" t="s">
        <v>393</v>
      </c>
      <c r="G171" s="41"/>
      <c r="H171" s="41"/>
      <c r="I171" s="230"/>
      <c r="J171" s="41"/>
      <c r="K171" s="41"/>
      <c r="L171" s="45"/>
      <c r="M171" s="231"/>
      <c r="N171" s="232"/>
      <c r="O171" s="85"/>
      <c r="P171" s="85"/>
      <c r="Q171" s="85"/>
      <c r="R171" s="85"/>
      <c r="S171" s="85"/>
      <c r="T171" s="86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348</v>
      </c>
      <c r="AU171" s="18" t="s">
        <v>241</v>
      </c>
    </row>
    <row r="172" s="14" customFormat="1">
      <c r="A172" s="14"/>
      <c r="B172" s="244"/>
      <c r="C172" s="245"/>
      <c r="D172" s="235" t="s">
        <v>350</v>
      </c>
      <c r="E172" s="246" t="s">
        <v>19</v>
      </c>
      <c r="F172" s="247" t="s">
        <v>225</v>
      </c>
      <c r="G172" s="245"/>
      <c r="H172" s="248">
        <v>489.38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79</v>
      </c>
      <c r="AY172" s="254" t="s">
        <v>338</v>
      </c>
    </row>
    <row r="173" s="12" customFormat="1" ht="20.88" customHeight="1">
      <c r="A173" s="12"/>
      <c r="B173" s="199"/>
      <c r="C173" s="200"/>
      <c r="D173" s="201" t="s">
        <v>71</v>
      </c>
      <c r="E173" s="213" t="s">
        <v>394</v>
      </c>
      <c r="F173" s="213" t="s">
        <v>395</v>
      </c>
      <c r="G173" s="200"/>
      <c r="H173" s="200"/>
      <c r="I173" s="203"/>
      <c r="J173" s="214">
        <f>BK173</f>
        <v>0</v>
      </c>
      <c r="K173" s="200"/>
      <c r="L173" s="205"/>
      <c r="M173" s="206"/>
      <c r="N173" s="207"/>
      <c r="O173" s="207"/>
      <c r="P173" s="208">
        <f>SUM(P174:P204)</f>
        <v>0</v>
      </c>
      <c r="Q173" s="207"/>
      <c r="R173" s="208">
        <f>SUM(R174:R204)</f>
        <v>0</v>
      </c>
      <c r="S173" s="207"/>
      <c r="T173" s="209">
        <f>SUM(T174:T204)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10" t="s">
        <v>79</v>
      </c>
      <c r="AT173" s="211" t="s">
        <v>71</v>
      </c>
      <c r="AU173" s="211" t="s">
        <v>81</v>
      </c>
      <c r="AY173" s="210" t="s">
        <v>338</v>
      </c>
      <c r="BK173" s="212">
        <f>SUM(BK174:BK204)</f>
        <v>0</v>
      </c>
    </row>
    <row r="174" s="2" customFormat="1" ht="66.75" customHeight="1">
      <c r="A174" s="39"/>
      <c r="B174" s="40"/>
      <c r="C174" s="215" t="s">
        <v>252</v>
      </c>
      <c r="D174" s="215" t="s">
        <v>342</v>
      </c>
      <c r="E174" s="216" t="s">
        <v>397</v>
      </c>
      <c r="F174" s="217" t="s">
        <v>398</v>
      </c>
      <c r="G174" s="218" t="s">
        <v>391</v>
      </c>
      <c r="H174" s="219">
        <v>69.125</v>
      </c>
      <c r="I174" s="220"/>
      <c r="J174" s="221">
        <f>ROUND(I174*H174,2)</f>
        <v>0</v>
      </c>
      <c r="K174" s="217" t="s">
        <v>346</v>
      </c>
      <c r="L174" s="45"/>
      <c r="M174" s="222" t="s">
        <v>19</v>
      </c>
      <c r="N174" s="223" t="s">
        <v>43</v>
      </c>
      <c r="O174" s="85"/>
      <c r="P174" s="224">
        <f>O174*H174</f>
        <v>0</v>
      </c>
      <c r="Q174" s="224">
        <v>0</v>
      </c>
      <c r="R174" s="224">
        <f>Q174*H174</f>
        <v>0</v>
      </c>
      <c r="S174" s="224">
        <v>0</v>
      </c>
      <c r="T174" s="225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26" t="s">
        <v>231</v>
      </c>
      <c r="AT174" s="226" t="s">
        <v>342</v>
      </c>
      <c r="AU174" s="226" t="s">
        <v>241</v>
      </c>
      <c r="AY174" s="18" t="s">
        <v>338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18" t="s">
        <v>79</v>
      </c>
      <c r="BK174" s="227">
        <f>ROUND(I174*H174,2)</f>
        <v>0</v>
      </c>
      <c r="BL174" s="18" t="s">
        <v>231</v>
      </c>
      <c r="BM174" s="226" t="s">
        <v>1718</v>
      </c>
    </row>
    <row r="175" s="2" customFormat="1">
      <c r="A175" s="39"/>
      <c r="B175" s="40"/>
      <c r="C175" s="41"/>
      <c r="D175" s="228" t="s">
        <v>348</v>
      </c>
      <c r="E175" s="41"/>
      <c r="F175" s="229" t="s">
        <v>400</v>
      </c>
      <c r="G175" s="41"/>
      <c r="H175" s="41"/>
      <c r="I175" s="230"/>
      <c r="J175" s="41"/>
      <c r="K175" s="41"/>
      <c r="L175" s="45"/>
      <c r="M175" s="231"/>
      <c r="N175" s="232"/>
      <c r="O175" s="85"/>
      <c r="P175" s="85"/>
      <c r="Q175" s="85"/>
      <c r="R175" s="85"/>
      <c r="S175" s="85"/>
      <c r="T175" s="86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348</v>
      </c>
      <c r="AU175" s="18" t="s">
        <v>241</v>
      </c>
    </row>
    <row r="176" s="2" customFormat="1">
      <c r="A176" s="39"/>
      <c r="B176" s="40"/>
      <c r="C176" s="41"/>
      <c r="D176" s="235" t="s">
        <v>401</v>
      </c>
      <c r="E176" s="41"/>
      <c r="F176" s="266" t="s">
        <v>402</v>
      </c>
      <c r="G176" s="41"/>
      <c r="H176" s="41"/>
      <c r="I176" s="230"/>
      <c r="J176" s="41"/>
      <c r="K176" s="41"/>
      <c r="L176" s="45"/>
      <c r="M176" s="231"/>
      <c r="N176" s="232"/>
      <c r="O176" s="85"/>
      <c r="P176" s="85"/>
      <c r="Q176" s="85"/>
      <c r="R176" s="85"/>
      <c r="S176" s="85"/>
      <c r="T176" s="86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401</v>
      </c>
      <c r="AU176" s="18" t="s">
        <v>241</v>
      </c>
    </row>
    <row r="177" s="13" customFormat="1">
      <c r="A177" s="13"/>
      <c r="B177" s="233"/>
      <c r="C177" s="234"/>
      <c r="D177" s="235" t="s">
        <v>350</v>
      </c>
      <c r="E177" s="236" t="s">
        <v>19</v>
      </c>
      <c r="F177" s="237" t="s">
        <v>403</v>
      </c>
      <c r="G177" s="234"/>
      <c r="H177" s="236" t="s">
        <v>19</v>
      </c>
      <c r="I177" s="238"/>
      <c r="J177" s="234"/>
      <c r="K177" s="234"/>
      <c r="L177" s="239"/>
      <c r="M177" s="240"/>
      <c r="N177" s="241"/>
      <c r="O177" s="241"/>
      <c r="P177" s="241"/>
      <c r="Q177" s="241"/>
      <c r="R177" s="241"/>
      <c r="S177" s="241"/>
      <c r="T177" s="242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3" t="s">
        <v>350</v>
      </c>
      <c r="AU177" s="243" t="s">
        <v>241</v>
      </c>
      <c r="AV177" s="13" t="s">
        <v>79</v>
      </c>
      <c r="AW177" s="13" t="s">
        <v>33</v>
      </c>
      <c r="AX177" s="13" t="s">
        <v>72</v>
      </c>
      <c r="AY177" s="243" t="s">
        <v>338</v>
      </c>
    </row>
    <row r="178" s="14" customFormat="1">
      <c r="A178" s="14"/>
      <c r="B178" s="244"/>
      <c r="C178" s="245"/>
      <c r="D178" s="235" t="s">
        <v>350</v>
      </c>
      <c r="E178" s="246" t="s">
        <v>289</v>
      </c>
      <c r="F178" s="247" t="s">
        <v>520</v>
      </c>
      <c r="G178" s="245"/>
      <c r="H178" s="248">
        <v>25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350</v>
      </c>
      <c r="AU178" s="254" t="s">
        <v>241</v>
      </c>
      <c r="AV178" s="14" t="s">
        <v>81</v>
      </c>
      <c r="AW178" s="14" t="s">
        <v>33</v>
      </c>
      <c r="AX178" s="14" t="s">
        <v>72</v>
      </c>
      <c r="AY178" s="254" t="s">
        <v>338</v>
      </c>
    </row>
    <row r="179" s="15" customFormat="1">
      <c r="A179" s="15"/>
      <c r="B179" s="255"/>
      <c r="C179" s="256"/>
      <c r="D179" s="235" t="s">
        <v>350</v>
      </c>
      <c r="E179" s="257" t="s">
        <v>19</v>
      </c>
      <c r="F179" s="258" t="s">
        <v>363</v>
      </c>
      <c r="G179" s="256"/>
      <c r="H179" s="259">
        <v>25</v>
      </c>
      <c r="I179" s="260"/>
      <c r="J179" s="256"/>
      <c r="K179" s="256"/>
      <c r="L179" s="261"/>
      <c r="M179" s="262"/>
      <c r="N179" s="263"/>
      <c r="O179" s="263"/>
      <c r="P179" s="263"/>
      <c r="Q179" s="263"/>
      <c r="R179" s="263"/>
      <c r="S179" s="263"/>
      <c r="T179" s="264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65" t="s">
        <v>350</v>
      </c>
      <c r="AU179" s="265" t="s">
        <v>241</v>
      </c>
      <c r="AV179" s="15" t="s">
        <v>231</v>
      </c>
      <c r="AW179" s="15" t="s">
        <v>33</v>
      </c>
      <c r="AX179" s="15" t="s">
        <v>72</v>
      </c>
      <c r="AY179" s="265" t="s">
        <v>338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404</v>
      </c>
      <c r="G180" s="245"/>
      <c r="H180" s="248">
        <v>69.125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5" customFormat="1">
      <c r="A181" s="15"/>
      <c r="B181" s="255"/>
      <c r="C181" s="256"/>
      <c r="D181" s="235" t="s">
        <v>350</v>
      </c>
      <c r="E181" s="257" t="s">
        <v>291</v>
      </c>
      <c r="F181" s="258" t="s">
        <v>363</v>
      </c>
      <c r="G181" s="256"/>
      <c r="H181" s="259">
        <v>69.125</v>
      </c>
      <c r="I181" s="260"/>
      <c r="J181" s="256"/>
      <c r="K181" s="256"/>
      <c r="L181" s="261"/>
      <c r="M181" s="262"/>
      <c r="N181" s="263"/>
      <c r="O181" s="263"/>
      <c r="P181" s="263"/>
      <c r="Q181" s="263"/>
      <c r="R181" s="263"/>
      <c r="S181" s="263"/>
      <c r="T181" s="264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65" t="s">
        <v>350</v>
      </c>
      <c r="AU181" s="265" t="s">
        <v>241</v>
      </c>
      <c r="AV181" s="15" t="s">
        <v>231</v>
      </c>
      <c r="AW181" s="15" t="s">
        <v>33</v>
      </c>
      <c r="AX181" s="15" t="s">
        <v>79</v>
      </c>
      <c r="AY181" s="265" t="s">
        <v>338</v>
      </c>
    </row>
    <row r="182" s="2" customFormat="1" ht="55.5" customHeight="1">
      <c r="A182" s="39"/>
      <c r="B182" s="40"/>
      <c r="C182" s="215" t="s">
        <v>430</v>
      </c>
      <c r="D182" s="215" t="s">
        <v>342</v>
      </c>
      <c r="E182" s="216" t="s">
        <v>406</v>
      </c>
      <c r="F182" s="217" t="s">
        <v>407</v>
      </c>
      <c r="G182" s="218" t="s">
        <v>391</v>
      </c>
      <c r="H182" s="219">
        <v>736.92600000000004</v>
      </c>
      <c r="I182" s="220"/>
      <c r="J182" s="221">
        <f>ROUND(I182*H182,2)</f>
        <v>0</v>
      </c>
      <c r="K182" s="217" t="s">
        <v>346</v>
      </c>
      <c r="L182" s="45"/>
      <c r="M182" s="222" t="s">
        <v>19</v>
      </c>
      <c r="N182" s="223" t="s">
        <v>43</v>
      </c>
      <c r="O182" s="85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26" t="s">
        <v>231</v>
      </c>
      <c r="AT182" s="226" t="s">
        <v>342</v>
      </c>
      <c r="AU182" s="226" t="s">
        <v>241</v>
      </c>
      <c r="AY182" s="18" t="s">
        <v>338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18" t="s">
        <v>79</v>
      </c>
      <c r="BK182" s="227">
        <f>ROUND(I182*H182,2)</f>
        <v>0</v>
      </c>
      <c r="BL182" s="18" t="s">
        <v>231</v>
      </c>
      <c r="BM182" s="226" t="s">
        <v>1719</v>
      </c>
    </row>
    <row r="183" s="2" customFormat="1">
      <c r="A183" s="39"/>
      <c r="B183" s="40"/>
      <c r="C183" s="41"/>
      <c r="D183" s="228" t="s">
        <v>348</v>
      </c>
      <c r="E183" s="41"/>
      <c r="F183" s="229" t="s">
        <v>409</v>
      </c>
      <c r="G183" s="41"/>
      <c r="H183" s="41"/>
      <c r="I183" s="230"/>
      <c r="J183" s="41"/>
      <c r="K183" s="41"/>
      <c r="L183" s="45"/>
      <c r="M183" s="231"/>
      <c r="N183" s="232"/>
      <c r="O183" s="85"/>
      <c r="P183" s="85"/>
      <c r="Q183" s="85"/>
      <c r="R183" s="85"/>
      <c r="S183" s="85"/>
      <c r="T183" s="86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348</v>
      </c>
      <c r="AU183" s="18" t="s">
        <v>241</v>
      </c>
    </row>
    <row r="184" s="13" customFormat="1">
      <c r="A184" s="13"/>
      <c r="B184" s="233"/>
      <c r="C184" s="234"/>
      <c r="D184" s="235" t="s">
        <v>350</v>
      </c>
      <c r="E184" s="236" t="s">
        <v>19</v>
      </c>
      <c r="F184" s="237" t="s">
        <v>410</v>
      </c>
      <c r="G184" s="234"/>
      <c r="H184" s="236" t="s">
        <v>19</v>
      </c>
      <c r="I184" s="238"/>
      <c r="J184" s="234"/>
      <c r="K184" s="234"/>
      <c r="L184" s="239"/>
      <c r="M184" s="240"/>
      <c r="N184" s="241"/>
      <c r="O184" s="241"/>
      <c r="P184" s="241"/>
      <c r="Q184" s="241"/>
      <c r="R184" s="241"/>
      <c r="S184" s="241"/>
      <c r="T184" s="24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3" t="s">
        <v>350</v>
      </c>
      <c r="AU184" s="243" t="s">
        <v>241</v>
      </c>
      <c r="AV184" s="13" t="s">
        <v>79</v>
      </c>
      <c r="AW184" s="13" t="s">
        <v>33</v>
      </c>
      <c r="AX184" s="13" t="s">
        <v>72</v>
      </c>
      <c r="AY184" s="243" t="s">
        <v>338</v>
      </c>
    </row>
    <row r="185" s="14" customFormat="1">
      <c r="A185" s="14"/>
      <c r="B185" s="244"/>
      <c r="C185" s="245"/>
      <c r="D185" s="235" t="s">
        <v>350</v>
      </c>
      <c r="E185" s="246" t="s">
        <v>263</v>
      </c>
      <c r="F185" s="247" t="s">
        <v>955</v>
      </c>
      <c r="G185" s="245"/>
      <c r="H185" s="248">
        <v>0.25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72</v>
      </c>
      <c r="AY185" s="254" t="s">
        <v>338</v>
      </c>
    </row>
    <row r="186" s="14" customFormat="1">
      <c r="A186" s="14"/>
      <c r="B186" s="244"/>
      <c r="C186" s="245"/>
      <c r="D186" s="235" t="s">
        <v>350</v>
      </c>
      <c r="E186" s="246" t="s">
        <v>942</v>
      </c>
      <c r="F186" s="247" t="s">
        <v>974</v>
      </c>
      <c r="G186" s="245"/>
      <c r="H186" s="248">
        <v>0.5</v>
      </c>
      <c r="I186" s="249"/>
      <c r="J186" s="245"/>
      <c r="K186" s="245"/>
      <c r="L186" s="250"/>
      <c r="M186" s="251"/>
      <c r="N186" s="252"/>
      <c r="O186" s="252"/>
      <c r="P186" s="252"/>
      <c r="Q186" s="252"/>
      <c r="R186" s="252"/>
      <c r="S186" s="252"/>
      <c r="T186" s="25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4" t="s">
        <v>350</v>
      </c>
      <c r="AU186" s="254" t="s">
        <v>241</v>
      </c>
      <c r="AV186" s="14" t="s">
        <v>81</v>
      </c>
      <c r="AW186" s="14" t="s">
        <v>33</v>
      </c>
      <c r="AX186" s="14" t="s">
        <v>72</v>
      </c>
      <c r="AY186" s="254" t="s">
        <v>338</v>
      </c>
    </row>
    <row r="187" s="13" customFormat="1">
      <c r="A187" s="13"/>
      <c r="B187" s="233"/>
      <c r="C187" s="234"/>
      <c r="D187" s="235" t="s">
        <v>350</v>
      </c>
      <c r="E187" s="236" t="s">
        <v>19</v>
      </c>
      <c r="F187" s="237" t="s">
        <v>411</v>
      </c>
      <c r="G187" s="234"/>
      <c r="H187" s="236" t="s">
        <v>19</v>
      </c>
      <c r="I187" s="238"/>
      <c r="J187" s="234"/>
      <c r="K187" s="234"/>
      <c r="L187" s="239"/>
      <c r="M187" s="240"/>
      <c r="N187" s="241"/>
      <c r="O187" s="241"/>
      <c r="P187" s="241"/>
      <c r="Q187" s="241"/>
      <c r="R187" s="241"/>
      <c r="S187" s="241"/>
      <c r="T187" s="24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3" t="s">
        <v>350</v>
      </c>
      <c r="AU187" s="243" t="s">
        <v>241</v>
      </c>
      <c r="AV187" s="13" t="s">
        <v>79</v>
      </c>
      <c r="AW187" s="13" t="s">
        <v>33</v>
      </c>
      <c r="AX187" s="13" t="s">
        <v>72</v>
      </c>
      <c r="AY187" s="243" t="s">
        <v>338</v>
      </c>
    </row>
    <row r="188" s="14" customFormat="1">
      <c r="A188" s="14"/>
      <c r="B188" s="244"/>
      <c r="C188" s="245"/>
      <c r="D188" s="235" t="s">
        <v>350</v>
      </c>
      <c r="E188" s="246" t="s">
        <v>267</v>
      </c>
      <c r="F188" s="247" t="s">
        <v>975</v>
      </c>
      <c r="G188" s="245"/>
      <c r="H188" s="248">
        <v>1.49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3" customFormat="1">
      <c r="A189" s="13"/>
      <c r="B189" s="233"/>
      <c r="C189" s="234"/>
      <c r="D189" s="235" t="s">
        <v>350</v>
      </c>
      <c r="E189" s="236" t="s">
        <v>19</v>
      </c>
      <c r="F189" s="237" t="s">
        <v>413</v>
      </c>
      <c r="G189" s="234"/>
      <c r="H189" s="236" t="s">
        <v>19</v>
      </c>
      <c r="I189" s="238"/>
      <c r="J189" s="234"/>
      <c r="K189" s="234"/>
      <c r="L189" s="239"/>
      <c r="M189" s="240"/>
      <c r="N189" s="241"/>
      <c r="O189" s="241"/>
      <c r="P189" s="241"/>
      <c r="Q189" s="241"/>
      <c r="R189" s="241"/>
      <c r="S189" s="241"/>
      <c r="T189" s="242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3" t="s">
        <v>350</v>
      </c>
      <c r="AU189" s="243" t="s">
        <v>241</v>
      </c>
      <c r="AV189" s="13" t="s">
        <v>79</v>
      </c>
      <c r="AW189" s="13" t="s">
        <v>33</v>
      </c>
      <c r="AX189" s="13" t="s">
        <v>72</v>
      </c>
      <c r="AY189" s="243" t="s">
        <v>338</v>
      </c>
    </row>
    <row r="190" s="14" customFormat="1">
      <c r="A190" s="14"/>
      <c r="B190" s="244"/>
      <c r="C190" s="245"/>
      <c r="D190" s="235" t="s">
        <v>350</v>
      </c>
      <c r="E190" s="246" t="s">
        <v>270</v>
      </c>
      <c r="F190" s="247" t="s">
        <v>1705</v>
      </c>
      <c r="G190" s="245"/>
      <c r="H190" s="248">
        <v>2.7650000000000001</v>
      </c>
      <c r="I190" s="249"/>
      <c r="J190" s="245"/>
      <c r="K190" s="245"/>
      <c r="L190" s="250"/>
      <c r="M190" s="251"/>
      <c r="N190" s="252"/>
      <c r="O190" s="252"/>
      <c r="P190" s="252"/>
      <c r="Q190" s="252"/>
      <c r="R190" s="252"/>
      <c r="S190" s="252"/>
      <c r="T190" s="253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4" t="s">
        <v>350</v>
      </c>
      <c r="AU190" s="254" t="s">
        <v>241</v>
      </c>
      <c r="AV190" s="14" t="s">
        <v>81</v>
      </c>
      <c r="AW190" s="14" t="s">
        <v>33</v>
      </c>
      <c r="AX190" s="14" t="s">
        <v>72</v>
      </c>
      <c r="AY190" s="254" t="s">
        <v>338</v>
      </c>
    </row>
    <row r="191" s="13" customFormat="1">
      <c r="A191" s="13"/>
      <c r="B191" s="233"/>
      <c r="C191" s="234"/>
      <c r="D191" s="235" t="s">
        <v>350</v>
      </c>
      <c r="E191" s="236" t="s">
        <v>19</v>
      </c>
      <c r="F191" s="237" t="s">
        <v>415</v>
      </c>
      <c r="G191" s="234"/>
      <c r="H191" s="236" t="s">
        <v>19</v>
      </c>
      <c r="I191" s="238"/>
      <c r="J191" s="234"/>
      <c r="K191" s="234"/>
      <c r="L191" s="239"/>
      <c r="M191" s="240"/>
      <c r="N191" s="241"/>
      <c r="O191" s="241"/>
      <c r="P191" s="241"/>
      <c r="Q191" s="241"/>
      <c r="R191" s="241"/>
      <c r="S191" s="241"/>
      <c r="T191" s="242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3" t="s">
        <v>350</v>
      </c>
      <c r="AU191" s="243" t="s">
        <v>241</v>
      </c>
      <c r="AV191" s="13" t="s">
        <v>79</v>
      </c>
      <c r="AW191" s="13" t="s">
        <v>33</v>
      </c>
      <c r="AX191" s="13" t="s">
        <v>72</v>
      </c>
      <c r="AY191" s="243" t="s">
        <v>338</v>
      </c>
    </row>
    <row r="192" s="14" customFormat="1">
      <c r="A192" s="14"/>
      <c r="B192" s="244"/>
      <c r="C192" s="245"/>
      <c r="D192" s="235" t="s">
        <v>350</v>
      </c>
      <c r="E192" s="246" t="s">
        <v>269</v>
      </c>
      <c r="F192" s="247" t="s">
        <v>79</v>
      </c>
      <c r="G192" s="245"/>
      <c r="H192" s="248">
        <v>1</v>
      </c>
      <c r="I192" s="249"/>
      <c r="J192" s="245"/>
      <c r="K192" s="245"/>
      <c r="L192" s="250"/>
      <c r="M192" s="251"/>
      <c r="N192" s="252"/>
      <c r="O192" s="252"/>
      <c r="P192" s="252"/>
      <c r="Q192" s="252"/>
      <c r="R192" s="252"/>
      <c r="S192" s="252"/>
      <c r="T192" s="253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4" t="s">
        <v>350</v>
      </c>
      <c r="AU192" s="254" t="s">
        <v>241</v>
      </c>
      <c r="AV192" s="14" t="s">
        <v>81</v>
      </c>
      <c r="AW192" s="14" t="s">
        <v>33</v>
      </c>
      <c r="AX192" s="14" t="s">
        <v>72</v>
      </c>
      <c r="AY192" s="254" t="s">
        <v>338</v>
      </c>
    </row>
    <row r="193" s="13" customFormat="1">
      <c r="A193" s="13"/>
      <c r="B193" s="233"/>
      <c r="C193" s="234"/>
      <c r="D193" s="235" t="s">
        <v>350</v>
      </c>
      <c r="E193" s="236" t="s">
        <v>19</v>
      </c>
      <c r="F193" s="237" t="s">
        <v>1347</v>
      </c>
      <c r="G193" s="234"/>
      <c r="H193" s="236" t="s">
        <v>19</v>
      </c>
      <c r="I193" s="238"/>
      <c r="J193" s="234"/>
      <c r="K193" s="234"/>
      <c r="L193" s="239"/>
      <c r="M193" s="240"/>
      <c r="N193" s="241"/>
      <c r="O193" s="241"/>
      <c r="P193" s="241"/>
      <c r="Q193" s="241"/>
      <c r="R193" s="241"/>
      <c r="S193" s="241"/>
      <c r="T193" s="24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3" t="s">
        <v>350</v>
      </c>
      <c r="AU193" s="243" t="s">
        <v>241</v>
      </c>
      <c r="AV193" s="13" t="s">
        <v>79</v>
      </c>
      <c r="AW193" s="13" t="s">
        <v>33</v>
      </c>
      <c r="AX193" s="13" t="s">
        <v>72</v>
      </c>
      <c r="AY193" s="243" t="s">
        <v>338</v>
      </c>
    </row>
    <row r="194" s="14" customFormat="1">
      <c r="A194" s="14"/>
      <c r="B194" s="244"/>
      <c r="C194" s="245"/>
      <c r="D194" s="235" t="s">
        <v>350</v>
      </c>
      <c r="E194" s="246" t="s">
        <v>300</v>
      </c>
      <c r="F194" s="247" t="s">
        <v>430</v>
      </c>
      <c r="G194" s="245"/>
      <c r="H194" s="248">
        <v>10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5" customFormat="1">
      <c r="A195" s="15"/>
      <c r="B195" s="255"/>
      <c r="C195" s="256"/>
      <c r="D195" s="235" t="s">
        <v>350</v>
      </c>
      <c r="E195" s="257" t="s">
        <v>19</v>
      </c>
      <c r="F195" s="258" t="s">
        <v>363</v>
      </c>
      <c r="G195" s="256"/>
      <c r="H195" s="259">
        <v>16.005000000000003</v>
      </c>
      <c r="I195" s="260"/>
      <c r="J195" s="256"/>
      <c r="K195" s="256"/>
      <c r="L195" s="261"/>
      <c r="M195" s="262"/>
      <c r="N195" s="263"/>
      <c r="O195" s="263"/>
      <c r="P195" s="263"/>
      <c r="Q195" s="263"/>
      <c r="R195" s="263"/>
      <c r="S195" s="263"/>
      <c r="T195" s="264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65" t="s">
        <v>350</v>
      </c>
      <c r="AU195" s="265" t="s">
        <v>241</v>
      </c>
      <c r="AV195" s="15" t="s">
        <v>231</v>
      </c>
      <c r="AW195" s="15" t="s">
        <v>33</v>
      </c>
      <c r="AX195" s="15" t="s">
        <v>72</v>
      </c>
      <c r="AY195" s="265" t="s">
        <v>338</v>
      </c>
    </row>
    <row r="196" s="14" customFormat="1">
      <c r="A196" s="14"/>
      <c r="B196" s="244"/>
      <c r="C196" s="245"/>
      <c r="D196" s="235" t="s">
        <v>350</v>
      </c>
      <c r="E196" s="246" t="s">
        <v>19</v>
      </c>
      <c r="F196" s="247" t="s">
        <v>418</v>
      </c>
      <c r="G196" s="245"/>
      <c r="H196" s="248">
        <v>103.104</v>
      </c>
      <c r="I196" s="249"/>
      <c r="J196" s="245"/>
      <c r="K196" s="245"/>
      <c r="L196" s="250"/>
      <c r="M196" s="251"/>
      <c r="N196" s="252"/>
      <c r="O196" s="252"/>
      <c r="P196" s="252"/>
      <c r="Q196" s="252"/>
      <c r="R196" s="252"/>
      <c r="S196" s="252"/>
      <c r="T196" s="253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4" t="s">
        <v>350</v>
      </c>
      <c r="AU196" s="254" t="s">
        <v>241</v>
      </c>
      <c r="AV196" s="14" t="s">
        <v>81</v>
      </c>
      <c r="AW196" s="14" t="s">
        <v>33</v>
      </c>
      <c r="AX196" s="14" t="s">
        <v>72</v>
      </c>
      <c r="AY196" s="254" t="s">
        <v>338</v>
      </c>
    </row>
    <row r="197" s="14" customFormat="1">
      <c r="A197" s="14"/>
      <c r="B197" s="244"/>
      <c r="C197" s="245"/>
      <c r="D197" s="235" t="s">
        <v>350</v>
      </c>
      <c r="E197" s="246" t="s">
        <v>19</v>
      </c>
      <c r="F197" s="247" t="s">
        <v>1348</v>
      </c>
      <c r="G197" s="245"/>
      <c r="H197" s="248">
        <v>671.37099999999998</v>
      </c>
      <c r="I197" s="249"/>
      <c r="J197" s="245"/>
      <c r="K197" s="245"/>
      <c r="L197" s="250"/>
      <c r="M197" s="251"/>
      <c r="N197" s="252"/>
      <c r="O197" s="252"/>
      <c r="P197" s="252"/>
      <c r="Q197" s="252"/>
      <c r="R197" s="252"/>
      <c r="S197" s="252"/>
      <c r="T197" s="253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4" t="s">
        <v>350</v>
      </c>
      <c r="AU197" s="254" t="s">
        <v>241</v>
      </c>
      <c r="AV197" s="14" t="s">
        <v>81</v>
      </c>
      <c r="AW197" s="14" t="s">
        <v>33</v>
      </c>
      <c r="AX197" s="14" t="s">
        <v>72</v>
      </c>
      <c r="AY197" s="254" t="s">
        <v>338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1349</v>
      </c>
      <c r="G198" s="245"/>
      <c r="H198" s="248">
        <v>0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1350</v>
      </c>
      <c r="G199" s="245"/>
      <c r="H199" s="248">
        <v>0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1350</v>
      </c>
      <c r="G200" s="245"/>
      <c r="H200" s="248">
        <v>0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1351</v>
      </c>
      <c r="G201" s="245"/>
      <c r="H201" s="248">
        <v>3.6499999999999999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1352</v>
      </c>
      <c r="G202" s="245"/>
      <c r="H202" s="248">
        <v>0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4" customFormat="1">
      <c r="A203" s="14"/>
      <c r="B203" s="244"/>
      <c r="C203" s="245"/>
      <c r="D203" s="235" t="s">
        <v>350</v>
      </c>
      <c r="E203" s="246" t="s">
        <v>19</v>
      </c>
      <c r="F203" s="247" t="s">
        <v>1353</v>
      </c>
      <c r="G203" s="245"/>
      <c r="H203" s="248">
        <v>-41.198999999999998</v>
      </c>
      <c r="I203" s="249"/>
      <c r="J203" s="245"/>
      <c r="K203" s="245"/>
      <c r="L203" s="250"/>
      <c r="M203" s="251"/>
      <c r="N203" s="252"/>
      <c r="O203" s="252"/>
      <c r="P203" s="252"/>
      <c r="Q203" s="252"/>
      <c r="R203" s="252"/>
      <c r="S203" s="252"/>
      <c r="T203" s="253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4" t="s">
        <v>350</v>
      </c>
      <c r="AU203" s="254" t="s">
        <v>241</v>
      </c>
      <c r="AV203" s="14" t="s">
        <v>81</v>
      </c>
      <c r="AW203" s="14" t="s">
        <v>33</v>
      </c>
      <c r="AX203" s="14" t="s">
        <v>72</v>
      </c>
      <c r="AY203" s="254" t="s">
        <v>338</v>
      </c>
    </row>
    <row r="204" s="15" customFormat="1">
      <c r="A204" s="15"/>
      <c r="B204" s="255"/>
      <c r="C204" s="256"/>
      <c r="D204" s="235" t="s">
        <v>350</v>
      </c>
      <c r="E204" s="257" t="s">
        <v>223</v>
      </c>
      <c r="F204" s="258" t="s">
        <v>363</v>
      </c>
      <c r="G204" s="256"/>
      <c r="H204" s="259">
        <v>736.92600000000004</v>
      </c>
      <c r="I204" s="260"/>
      <c r="J204" s="256"/>
      <c r="K204" s="256"/>
      <c r="L204" s="261"/>
      <c r="M204" s="262"/>
      <c r="N204" s="263"/>
      <c r="O204" s="263"/>
      <c r="P204" s="263"/>
      <c r="Q204" s="263"/>
      <c r="R204" s="263"/>
      <c r="S204" s="263"/>
      <c r="T204" s="264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T204" s="265" t="s">
        <v>350</v>
      </c>
      <c r="AU204" s="265" t="s">
        <v>241</v>
      </c>
      <c r="AV204" s="15" t="s">
        <v>231</v>
      </c>
      <c r="AW204" s="15" t="s">
        <v>33</v>
      </c>
      <c r="AX204" s="15" t="s">
        <v>79</v>
      </c>
      <c r="AY204" s="265" t="s">
        <v>338</v>
      </c>
    </row>
    <row r="205" s="12" customFormat="1" ht="20.88" customHeight="1">
      <c r="A205" s="12"/>
      <c r="B205" s="199"/>
      <c r="C205" s="200"/>
      <c r="D205" s="201" t="s">
        <v>71</v>
      </c>
      <c r="E205" s="213" t="s">
        <v>423</v>
      </c>
      <c r="F205" s="213" t="s">
        <v>424</v>
      </c>
      <c r="G205" s="200"/>
      <c r="H205" s="200"/>
      <c r="I205" s="203"/>
      <c r="J205" s="214">
        <f>BK205</f>
        <v>0</v>
      </c>
      <c r="K205" s="200"/>
      <c r="L205" s="205"/>
      <c r="M205" s="206"/>
      <c r="N205" s="207"/>
      <c r="O205" s="207"/>
      <c r="P205" s="208">
        <f>SUM(P206:P216)</f>
        <v>0</v>
      </c>
      <c r="Q205" s="207"/>
      <c r="R205" s="208">
        <f>SUM(R206:R216)</f>
        <v>1.0918318</v>
      </c>
      <c r="S205" s="207"/>
      <c r="T205" s="209">
        <f>SUM(T206:T216)</f>
        <v>0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210" t="s">
        <v>79</v>
      </c>
      <c r="AT205" s="211" t="s">
        <v>71</v>
      </c>
      <c r="AU205" s="211" t="s">
        <v>81</v>
      </c>
      <c r="AY205" s="210" t="s">
        <v>338</v>
      </c>
      <c r="BK205" s="212">
        <f>SUM(BK206:BK216)</f>
        <v>0</v>
      </c>
    </row>
    <row r="206" s="2" customFormat="1" ht="37.8" customHeight="1">
      <c r="A206" s="39"/>
      <c r="B206" s="40"/>
      <c r="C206" s="215" t="s">
        <v>340</v>
      </c>
      <c r="D206" s="215" t="s">
        <v>342</v>
      </c>
      <c r="E206" s="216" t="s">
        <v>425</v>
      </c>
      <c r="F206" s="217" t="s">
        <v>426</v>
      </c>
      <c r="G206" s="218" t="s">
        <v>345</v>
      </c>
      <c r="H206" s="219">
        <v>1284.508</v>
      </c>
      <c r="I206" s="220"/>
      <c r="J206" s="221">
        <f>ROUND(I206*H206,2)</f>
        <v>0</v>
      </c>
      <c r="K206" s="217" t="s">
        <v>346</v>
      </c>
      <c r="L206" s="45"/>
      <c r="M206" s="222" t="s">
        <v>19</v>
      </c>
      <c r="N206" s="223" t="s">
        <v>43</v>
      </c>
      <c r="O206" s="85"/>
      <c r="P206" s="224">
        <f>O206*H206</f>
        <v>0</v>
      </c>
      <c r="Q206" s="224">
        <v>0.00084999999999999995</v>
      </c>
      <c r="R206" s="224">
        <f>Q206*H206</f>
        <v>1.0918318</v>
      </c>
      <c r="S206" s="224">
        <v>0</v>
      </c>
      <c r="T206" s="225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26" t="s">
        <v>231</v>
      </c>
      <c r="AT206" s="226" t="s">
        <v>342</v>
      </c>
      <c r="AU206" s="226" t="s">
        <v>241</v>
      </c>
      <c r="AY206" s="18" t="s">
        <v>338</v>
      </c>
      <c r="BE206" s="227">
        <f>IF(N206="základní",J206,0)</f>
        <v>0</v>
      </c>
      <c r="BF206" s="227">
        <f>IF(N206="snížená",J206,0)</f>
        <v>0</v>
      </c>
      <c r="BG206" s="227">
        <f>IF(N206="zákl. přenesená",J206,0)</f>
        <v>0</v>
      </c>
      <c r="BH206" s="227">
        <f>IF(N206="sníž. přenesená",J206,0)</f>
        <v>0</v>
      </c>
      <c r="BI206" s="227">
        <f>IF(N206="nulová",J206,0)</f>
        <v>0</v>
      </c>
      <c r="BJ206" s="18" t="s">
        <v>79</v>
      </c>
      <c r="BK206" s="227">
        <f>ROUND(I206*H206,2)</f>
        <v>0</v>
      </c>
      <c r="BL206" s="18" t="s">
        <v>231</v>
      </c>
      <c r="BM206" s="226" t="s">
        <v>1720</v>
      </c>
    </row>
    <row r="207" s="2" customFormat="1">
      <c r="A207" s="39"/>
      <c r="B207" s="40"/>
      <c r="C207" s="41"/>
      <c r="D207" s="228" t="s">
        <v>348</v>
      </c>
      <c r="E207" s="41"/>
      <c r="F207" s="229" t="s">
        <v>428</v>
      </c>
      <c r="G207" s="41"/>
      <c r="H207" s="41"/>
      <c r="I207" s="230"/>
      <c r="J207" s="41"/>
      <c r="K207" s="41"/>
      <c r="L207" s="45"/>
      <c r="M207" s="231"/>
      <c r="N207" s="232"/>
      <c r="O207" s="85"/>
      <c r="P207" s="85"/>
      <c r="Q207" s="85"/>
      <c r="R207" s="85"/>
      <c r="S207" s="85"/>
      <c r="T207" s="86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348</v>
      </c>
      <c r="AU207" s="18" t="s">
        <v>241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429</v>
      </c>
      <c r="G208" s="245"/>
      <c r="H208" s="248">
        <v>1284.508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72</v>
      </c>
      <c r="AY208" s="254" t="s">
        <v>338</v>
      </c>
    </row>
    <row r="209" s="15" customFormat="1">
      <c r="A209" s="15"/>
      <c r="B209" s="255"/>
      <c r="C209" s="256"/>
      <c r="D209" s="235" t="s">
        <v>350</v>
      </c>
      <c r="E209" s="257" t="s">
        <v>296</v>
      </c>
      <c r="F209" s="258" t="s">
        <v>363</v>
      </c>
      <c r="G209" s="256"/>
      <c r="H209" s="259">
        <v>1284.508</v>
      </c>
      <c r="I209" s="260"/>
      <c r="J209" s="256"/>
      <c r="K209" s="256"/>
      <c r="L209" s="261"/>
      <c r="M209" s="262"/>
      <c r="N209" s="263"/>
      <c r="O209" s="263"/>
      <c r="P209" s="263"/>
      <c r="Q209" s="263"/>
      <c r="R209" s="263"/>
      <c r="S209" s="263"/>
      <c r="T209" s="264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65" t="s">
        <v>350</v>
      </c>
      <c r="AU209" s="265" t="s">
        <v>241</v>
      </c>
      <c r="AV209" s="15" t="s">
        <v>231</v>
      </c>
      <c r="AW209" s="15" t="s">
        <v>33</v>
      </c>
      <c r="AX209" s="15" t="s">
        <v>79</v>
      </c>
      <c r="AY209" s="265" t="s">
        <v>338</v>
      </c>
    </row>
    <row r="210" s="2" customFormat="1" ht="44.25" customHeight="1">
      <c r="A210" s="39"/>
      <c r="B210" s="40"/>
      <c r="C210" s="215" t="s">
        <v>8</v>
      </c>
      <c r="D210" s="215" t="s">
        <v>342</v>
      </c>
      <c r="E210" s="216" t="s">
        <v>431</v>
      </c>
      <c r="F210" s="217" t="s">
        <v>432</v>
      </c>
      <c r="G210" s="218" t="s">
        <v>345</v>
      </c>
      <c r="H210" s="219">
        <v>1284.508</v>
      </c>
      <c r="I210" s="220"/>
      <c r="J210" s="221">
        <f>ROUND(I210*H210,2)</f>
        <v>0</v>
      </c>
      <c r="K210" s="217" t="s">
        <v>346</v>
      </c>
      <c r="L210" s="45"/>
      <c r="M210" s="222" t="s">
        <v>19</v>
      </c>
      <c r="N210" s="223" t="s">
        <v>43</v>
      </c>
      <c r="O210" s="85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26" t="s">
        <v>231</v>
      </c>
      <c r="AT210" s="226" t="s">
        <v>342</v>
      </c>
      <c r="AU210" s="226" t="s">
        <v>241</v>
      </c>
      <c r="AY210" s="18" t="s">
        <v>338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8" t="s">
        <v>79</v>
      </c>
      <c r="BK210" s="227">
        <f>ROUND(I210*H210,2)</f>
        <v>0</v>
      </c>
      <c r="BL210" s="18" t="s">
        <v>231</v>
      </c>
      <c r="BM210" s="226" t="s">
        <v>1721</v>
      </c>
    </row>
    <row r="211" s="2" customFormat="1">
      <c r="A211" s="39"/>
      <c r="B211" s="40"/>
      <c r="C211" s="41"/>
      <c r="D211" s="228" t="s">
        <v>348</v>
      </c>
      <c r="E211" s="41"/>
      <c r="F211" s="229" t="s">
        <v>434</v>
      </c>
      <c r="G211" s="41"/>
      <c r="H211" s="41"/>
      <c r="I211" s="230"/>
      <c r="J211" s="41"/>
      <c r="K211" s="41"/>
      <c r="L211" s="45"/>
      <c r="M211" s="231"/>
      <c r="N211" s="23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348</v>
      </c>
      <c r="AU211" s="18" t="s">
        <v>241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296</v>
      </c>
      <c r="G212" s="245"/>
      <c r="H212" s="248">
        <v>1284.508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79</v>
      </c>
      <c r="AY212" s="254" t="s">
        <v>338</v>
      </c>
    </row>
    <row r="213" s="2" customFormat="1" ht="24.15" customHeight="1">
      <c r="A213" s="39"/>
      <c r="B213" s="40"/>
      <c r="C213" s="215" t="s">
        <v>394</v>
      </c>
      <c r="D213" s="215" t="s">
        <v>342</v>
      </c>
      <c r="E213" s="216" t="s">
        <v>435</v>
      </c>
      <c r="F213" s="217" t="s">
        <v>436</v>
      </c>
      <c r="G213" s="218" t="s">
        <v>391</v>
      </c>
      <c r="H213" s="219">
        <v>956.95799999999997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1722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438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4" customFormat="1">
      <c r="A215" s="14"/>
      <c r="B215" s="244"/>
      <c r="C215" s="245"/>
      <c r="D215" s="235" t="s">
        <v>350</v>
      </c>
      <c r="E215" s="246" t="s">
        <v>19</v>
      </c>
      <c r="F215" s="247" t="s">
        <v>439</v>
      </c>
      <c r="G215" s="245"/>
      <c r="H215" s="248">
        <v>956.95799999999997</v>
      </c>
      <c r="I215" s="249"/>
      <c r="J215" s="245"/>
      <c r="K215" s="245"/>
      <c r="L215" s="250"/>
      <c r="M215" s="251"/>
      <c r="N215" s="252"/>
      <c r="O215" s="252"/>
      <c r="P215" s="252"/>
      <c r="Q215" s="252"/>
      <c r="R215" s="252"/>
      <c r="S215" s="252"/>
      <c r="T215" s="253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4" t="s">
        <v>350</v>
      </c>
      <c r="AU215" s="254" t="s">
        <v>241</v>
      </c>
      <c r="AV215" s="14" t="s">
        <v>81</v>
      </c>
      <c r="AW215" s="14" t="s">
        <v>33</v>
      </c>
      <c r="AX215" s="14" t="s">
        <v>72</v>
      </c>
      <c r="AY215" s="254" t="s">
        <v>338</v>
      </c>
    </row>
    <row r="216" s="15" customFormat="1">
      <c r="A216" s="15"/>
      <c r="B216" s="255"/>
      <c r="C216" s="256"/>
      <c r="D216" s="235" t="s">
        <v>350</v>
      </c>
      <c r="E216" s="257" t="s">
        <v>19</v>
      </c>
      <c r="F216" s="258" t="s">
        <v>363</v>
      </c>
      <c r="G216" s="256"/>
      <c r="H216" s="259">
        <v>956.95799999999997</v>
      </c>
      <c r="I216" s="260"/>
      <c r="J216" s="256"/>
      <c r="K216" s="256"/>
      <c r="L216" s="261"/>
      <c r="M216" s="262"/>
      <c r="N216" s="263"/>
      <c r="O216" s="263"/>
      <c r="P216" s="263"/>
      <c r="Q216" s="263"/>
      <c r="R216" s="263"/>
      <c r="S216" s="263"/>
      <c r="T216" s="264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T216" s="265" t="s">
        <v>350</v>
      </c>
      <c r="AU216" s="265" t="s">
        <v>241</v>
      </c>
      <c r="AV216" s="15" t="s">
        <v>231</v>
      </c>
      <c r="AW216" s="15" t="s">
        <v>33</v>
      </c>
      <c r="AX216" s="15" t="s">
        <v>79</v>
      </c>
      <c r="AY216" s="265" t="s">
        <v>338</v>
      </c>
    </row>
    <row r="217" s="12" customFormat="1" ht="20.88" customHeight="1">
      <c r="A217" s="12"/>
      <c r="B217" s="199"/>
      <c r="C217" s="200"/>
      <c r="D217" s="201" t="s">
        <v>71</v>
      </c>
      <c r="E217" s="213" t="s">
        <v>440</v>
      </c>
      <c r="F217" s="213" t="s">
        <v>441</v>
      </c>
      <c r="G217" s="200"/>
      <c r="H217" s="200"/>
      <c r="I217" s="203"/>
      <c r="J217" s="214">
        <f>BK217</f>
        <v>0</v>
      </c>
      <c r="K217" s="200"/>
      <c r="L217" s="205"/>
      <c r="M217" s="206"/>
      <c r="N217" s="207"/>
      <c r="O217" s="207"/>
      <c r="P217" s="208">
        <f>SUM(P218:P235)</f>
        <v>0</v>
      </c>
      <c r="Q217" s="207"/>
      <c r="R217" s="208">
        <f>SUM(R218:R235)</f>
        <v>0</v>
      </c>
      <c r="S217" s="207"/>
      <c r="T217" s="209">
        <f>SUM(T218:T235)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10" t="s">
        <v>79</v>
      </c>
      <c r="AT217" s="211" t="s">
        <v>71</v>
      </c>
      <c r="AU217" s="211" t="s">
        <v>81</v>
      </c>
      <c r="AY217" s="210" t="s">
        <v>338</v>
      </c>
      <c r="BK217" s="212">
        <f>SUM(BK218:BK235)</f>
        <v>0</v>
      </c>
    </row>
    <row r="218" s="2" customFormat="1" ht="62.7" customHeight="1">
      <c r="A218" s="39"/>
      <c r="B218" s="40"/>
      <c r="C218" s="215" t="s">
        <v>454</v>
      </c>
      <c r="D218" s="215" t="s">
        <v>342</v>
      </c>
      <c r="E218" s="216" t="s">
        <v>442</v>
      </c>
      <c r="F218" s="217" t="s">
        <v>443</v>
      </c>
      <c r="G218" s="218" t="s">
        <v>391</v>
      </c>
      <c r="H218" s="219">
        <v>978.75999999999999</v>
      </c>
      <c r="I218" s="220"/>
      <c r="J218" s="221">
        <f>ROUND(I218*H218,2)</f>
        <v>0</v>
      </c>
      <c r="K218" s="217" t="s">
        <v>346</v>
      </c>
      <c r="L218" s="45"/>
      <c r="M218" s="222" t="s">
        <v>19</v>
      </c>
      <c r="N218" s="223" t="s">
        <v>43</v>
      </c>
      <c r="O218" s="85"/>
      <c r="P218" s="224">
        <f>O218*H218</f>
        <v>0</v>
      </c>
      <c r="Q218" s="224">
        <v>0</v>
      </c>
      <c r="R218" s="224">
        <f>Q218*H218</f>
        <v>0</v>
      </c>
      <c r="S218" s="224">
        <v>0</v>
      </c>
      <c r="T218" s="225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26" t="s">
        <v>231</v>
      </c>
      <c r="AT218" s="226" t="s">
        <v>342</v>
      </c>
      <c r="AU218" s="226" t="s">
        <v>241</v>
      </c>
      <c r="AY218" s="18" t="s">
        <v>338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18" t="s">
        <v>79</v>
      </c>
      <c r="BK218" s="227">
        <f>ROUND(I218*H218,2)</f>
        <v>0</v>
      </c>
      <c r="BL218" s="18" t="s">
        <v>231</v>
      </c>
      <c r="BM218" s="226" t="s">
        <v>1723</v>
      </c>
    </row>
    <row r="219" s="2" customFormat="1">
      <c r="A219" s="39"/>
      <c r="B219" s="40"/>
      <c r="C219" s="41"/>
      <c r="D219" s="228" t="s">
        <v>348</v>
      </c>
      <c r="E219" s="41"/>
      <c r="F219" s="229" t="s">
        <v>445</v>
      </c>
      <c r="G219" s="41"/>
      <c r="H219" s="41"/>
      <c r="I219" s="230"/>
      <c r="J219" s="41"/>
      <c r="K219" s="41"/>
      <c r="L219" s="45"/>
      <c r="M219" s="231"/>
      <c r="N219" s="232"/>
      <c r="O219" s="85"/>
      <c r="P219" s="85"/>
      <c r="Q219" s="85"/>
      <c r="R219" s="85"/>
      <c r="S219" s="85"/>
      <c r="T219" s="86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348</v>
      </c>
      <c r="AU219" s="18" t="s">
        <v>241</v>
      </c>
    </row>
    <row r="220" s="2" customFormat="1">
      <c r="A220" s="39"/>
      <c r="B220" s="40"/>
      <c r="C220" s="41"/>
      <c r="D220" s="235" t="s">
        <v>401</v>
      </c>
      <c r="E220" s="41"/>
      <c r="F220" s="266" t="s">
        <v>446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401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225</v>
      </c>
      <c r="G221" s="245"/>
      <c r="H221" s="248">
        <v>489.38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1724</v>
      </c>
      <c r="G222" s="245"/>
      <c r="H222" s="248">
        <v>978.75999999999999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79</v>
      </c>
      <c r="AY222" s="254" t="s">
        <v>338</v>
      </c>
    </row>
    <row r="223" s="2" customFormat="1" ht="62.7" customHeight="1">
      <c r="A223" s="39"/>
      <c r="B223" s="40"/>
      <c r="C223" s="215" t="s">
        <v>423</v>
      </c>
      <c r="D223" s="215" t="s">
        <v>342</v>
      </c>
      <c r="E223" s="216" t="s">
        <v>448</v>
      </c>
      <c r="F223" s="217" t="s">
        <v>449</v>
      </c>
      <c r="G223" s="218" t="s">
        <v>391</v>
      </c>
      <c r="H223" s="219">
        <v>247.54599999999999</v>
      </c>
      <c r="I223" s="220"/>
      <c r="J223" s="221">
        <f>ROUND(I223*H223,2)</f>
        <v>0</v>
      </c>
      <c r="K223" s="217" t="s">
        <v>346</v>
      </c>
      <c r="L223" s="45"/>
      <c r="M223" s="222" t="s">
        <v>19</v>
      </c>
      <c r="N223" s="223" t="s">
        <v>43</v>
      </c>
      <c r="O223" s="85"/>
      <c r="P223" s="224">
        <f>O223*H223</f>
        <v>0</v>
      </c>
      <c r="Q223" s="224">
        <v>0</v>
      </c>
      <c r="R223" s="224">
        <f>Q223*H223</f>
        <v>0</v>
      </c>
      <c r="S223" s="224">
        <v>0</v>
      </c>
      <c r="T223" s="225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26" t="s">
        <v>231</v>
      </c>
      <c r="AT223" s="226" t="s">
        <v>342</v>
      </c>
      <c r="AU223" s="226" t="s">
        <v>241</v>
      </c>
      <c r="AY223" s="18" t="s">
        <v>338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18" t="s">
        <v>79</v>
      </c>
      <c r="BK223" s="227">
        <f>ROUND(I223*H223,2)</f>
        <v>0</v>
      </c>
      <c r="BL223" s="18" t="s">
        <v>231</v>
      </c>
      <c r="BM223" s="226" t="s">
        <v>1725</v>
      </c>
    </row>
    <row r="224" s="2" customFormat="1">
      <c r="A224" s="39"/>
      <c r="B224" s="40"/>
      <c r="C224" s="41"/>
      <c r="D224" s="228" t="s">
        <v>348</v>
      </c>
      <c r="E224" s="41"/>
      <c r="F224" s="229" t="s">
        <v>451</v>
      </c>
      <c r="G224" s="41"/>
      <c r="H224" s="41"/>
      <c r="I224" s="230"/>
      <c r="J224" s="41"/>
      <c r="K224" s="41"/>
      <c r="L224" s="45"/>
      <c r="M224" s="231"/>
      <c r="N224" s="232"/>
      <c r="O224" s="85"/>
      <c r="P224" s="85"/>
      <c r="Q224" s="85"/>
      <c r="R224" s="85"/>
      <c r="S224" s="85"/>
      <c r="T224" s="86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T224" s="18" t="s">
        <v>348</v>
      </c>
      <c r="AU224" s="18" t="s">
        <v>241</v>
      </c>
    </row>
    <row r="225" s="14" customFormat="1">
      <c r="A225" s="14"/>
      <c r="B225" s="244"/>
      <c r="C225" s="245"/>
      <c r="D225" s="235" t="s">
        <v>350</v>
      </c>
      <c r="E225" s="246" t="s">
        <v>19</v>
      </c>
      <c r="F225" s="247" t="s">
        <v>216</v>
      </c>
      <c r="G225" s="245"/>
      <c r="H225" s="248">
        <v>75.122</v>
      </c>
      <c r="I225" s="249"/>
      <c r="J225" s="245"/>
      <c r="K225" s="245"/>
      <c r="L225" s="250"/>
      <c r="M225" s="251"/>
      <c r="N225" s="252"/>
      <c r="O225" s="252"/>
      <c r="P225" s="252"/>
      <c r="Q225" s="252"/>
      <c r="R225" s="252"/>
      <c r="S225" s="252"/>
      <c r="T225" s="253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4" t="s">
        <v>350</v>
      </c>
      <c r="AU225" s="254" t="s">
        <v>241</v>
      </c>
      <c r="AV225" s="14" t="s">
        <v>81</v>
      </c>
      <c r="AW225" s="14" t="s">
        <v>33</v>
      </c>
      <c r="AX225" s="14" t="s">
        <v>72</v>
      </c>
      <c r="AY225" s="254" t="s">
        <v>338</v>
      </c>
    </row>
    <row r="226" s="14" customFormat="1">
      <c r="A226" s="14"/>
      <c r="B226" s="244"/>
      <c r="C226" s="245"/>
      <c r="D226" s="235" t="s">
        <v>350</v>
      </c>
      <c r="E226" s="246" t="s">
        <v>19</v>
      </c>
      <c r="F226" s="247" t="s">
        <v>221</v>
      </c>
      <c r="G226" s="245"/>
      <c r="H226" s="248">
        <v>138.43899999999999</v>
      </c>
      <c r="I226" s="249"/>
      <c r="J226" s="245"/>
      <c r="K226" s="245"/>
      <c r="L226" s="250"/>
      <c r="M226" s="251"/>
      <c r="N226" s="252"/>
      <c r="O226" s="252"/>
      <c r="P226" s="252"/>
      <c r="Q226" s="252"/>
      <c r="R226" s="252"/>
      <c r="S226" s="252"/>
      <c r="T226" s="253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4" t="s">
        <v>350</v>
      </c>
      <c r="AU226" s="254" t="s">
        <v>241</v>
      </c>
      <c r="AV226" s="14" t="s">
        <v>81</v>
      </c>
      <c r="AW226" s="14" t="s">
        <v>33</v>
      </c>
      <c r="AX226" s="14" t="s">
        <v>72</v>
      </c>
      <c r="AY226" s="254" t="s">
        <v>338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452</v>
      </c>
      <c r="G227" s="245"/>
      <c r="H227" s="248">
        <v>11.401999999999999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4" customFormat="1">
      <c r="A228" s="14"/>
      <c r="B228" s="244"/>
      <c r="C228" s="245"/>
      <c r="D228" s="235" t="s">
        <v>350</v>
      </c>
      <c r="E228" s="246" t="s">
        <v>19</v>
      </c>
      <c r="F228" s="247" t="s">
        <v>453</v>
      </c>
      <c r="G228" s="245"/>
      <c r="H228" s="248">
        <v>19.545000000000002</v>
      </c>
      <c r="I228" s="249"/>
      <c r="J228" s="245"/>
      <c r="K228" s="245"/>
      <c r="L228" s="250"/>
      <c r="M228" s="251"/>
      <c r="N228" s="252"/>
      <c r="O228" s="252"/>
      <c r="P228" s="252"/>
      <c r="Q228" s="252"/>
      <c r="R228" s="252"/>
      <c r="S228" s="252"/>
      <c r="T228" s="253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4" t="s">
        <v>350</v>
      </c>
      <c r="AU228" s="254" t="s">
        <v>241</v>
      </c>
      <c r="AV228" s="14" t="s">
        <v>81</v>
      </c>
      <c r="AW228" s="14" t="s">
        <v>33</v>
      </c>
      <c r="AX228" s="14" t="s">
        <v>72</v>
      </c>
      <c r="AY228" s="254" t="s">
        <v>338</v>
      </c>
    </row>
    <row r="229" s="14" customFormat="1">
      <c r="A229" s="14"/>
      <c r="B229" s="244"/>
      <c r="C229" s="245"/>
      <c r="D229" s="235" t="s">
        <v>350</v>
      </c>
      <c r="E229" s="246" t="s">
        <v>19</v>
      </c>
      <c r="F229" s="247" t="s">
        <v>248</v>
      </c>
      <c r="G229" s="245"/>
      <c r="H229" s="248">
        <v>3.0379999999999998</v>
      </c>
      <c r="I229" s="249"/>
      <c r="J229" s="245"/>
      <c r="K229" s="245"/>
      <c r="L229" s="250"/>
      <c r="M229" s="251"/>
      <c r="N229" s="252"/>
      <c r="O229" s="252"/>
      <c r="P229" s="252"/>
      <c r="Q229" s="252"/>
      <c r="R229" s="252"/>
      <c r="S229" s="252"/>
      <c r="T229" s="253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4" t="s">
        <v>350</v>
      </c>
      <c r="AU229" s="254" t="s">
        <v>241</v>
      </c>
      <c r="AV229" s="14" t="s">
        <v>81</v>
      </c>
      <c r="AW229" s="14" t="s">
        <v>33</v>
      </c>
      <c r="AX229" s="14" t="s">
        <v>72</v>
      </c>
      <c r="AY229" s="254" t="s">
        <v>338</v>
      </c>
    </row>
    <row r="230" s="15" customFormat="1">
      <c r="A230" s="15"/>
      <c r="B230" s="255"/>
      <c r="C230" s="256"/>
      <c r="D230" s="235" t="s">
        <v>350</v>
      </c>
      <c r="E230" s="257" t="s">
        <v>218</v>
      </c>
      <c r="F230" s="258" t="s">
        <v>363</v>
      </c>
      <c r="G230" s="256"/>
      <c r="H230" s="259">
        <v>247.54599999999999</v>
      </c>
      <c r="I230" s="260"/>
      <c r="J230" s="256"/>
      <c r="K230" s="256"/>
      <c r="L230" s="261"/>
      <c r="M230" s="262"/>
      <c r="N230" s="263"/>
      <c r="O230" s="263"/>
      <c r="P230" s="263"/>
      <c r="Q230" s="263"/>
      <c r="R230" s="263"/>
      <c r="S230" s="263"/>
      <c r="T230" s="264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65" t="s">
        <v>350</v>
      </c>
      <c r="AU230" s="265" t="s">
        <v>241</v>
      </c>
      <c r="AV230" s="15" t="s">
        <v>231</v>
      </c>
      <c r="AW230" s="15" t="s">
        <v>33</v>
      </c>
      <c r="AX230" s="15" t="s">
        <v>79</v>
      </c>
      <c r="AY230" s="265" t="s">
        <v>338</v>
      </c>
    </row>
    <row r="231" s="2" customFormat="1" ht="66.75" customHeight="1">
      <c r="A231" s="39"/>
      <c r="B231" s="40"/>
      <c r="C231" s="215" t="s">
        <v>440</v>
      </c>
      <c r="D231" s="215" t="s">
        <v>342</v>
      </c>
      <c r="E231" s="216" t="s">
        <v>455</v>
      </c>
      <c r="F231" s="217" t="s">
        <v>456</v>
      </c>
      <c r="G231" s="218" t="s">
        <v>391</v>
      </c>
      <c r="H231" s="219">
        <v>2475.46</v>
      </c>
      <c r="I231" s="220"/>
      <c r="J231" s="221">
        <f>ROUND(I231*H231,2)</f>
        <v>0</v>
      </c>
      <c r="K231" s="217" t="s">
        <v>346</v>
      </c>
      <c r="L231" s="45"/>
      <c r="M231" s="222" t="s">
        <v>19</v>
      </c>
      <c r="N231" s="223" t="s">
        <v>43</v>
      </c>
      <c r="O231" s="85"/>
      <c r="P231" s="224">
        <f>O231*H231</f>
        <v>0</v>
      </c>
      <c r="Q231" s="224">
        <v>0</v>
      </c>
      <c r="R231" s="224">
        <f>Q231*H231</f>
        <v>0</v>
      </c>
      <c r="S231" s="224">
        <v>0</v>
      </c>
      <c r="T231" s="225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26" t="s">
        <v>231</v>
      </c>
      <c r="AT231" s="226" t="s">
        <v>342</v>
      </c>
      <c r="AU231" s="226" t="s">
        <v>241</v>
      </c>
      <c r="AY231" s="18" t="s">
        <v>338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18" t="s">
        <v>79</v>
      </c>
      <c r="BK231" s="227">
        <f>ROUND(I231*H231,2)</f>
        <v>0</v>
      </c>
      <c r="BL231" s="18" t="s">
        <v>231</v>
      </c>
      <c r="BM231" s="226" t="s">
        <v>1726</v>
      </c>
    </row>
    <row r="232" s="2" customFormat="1">
      <c r="A232" s="39"/>
      <c r="B232" s="40"/>
      <c r="C232" s="41"/>
      <c r="D232" s="228" t="s">
        <v>348</v>
      </c>
      <c r="E232" s="41"/>
      <c r="F232" s="229" t="s">
        <v>458</v>
      </c>
      <c r="G232" s="41"/>
      <c r="H232" s="41"/>
      <c r="I232" s="230"/>
      <c r="J232" s="41"/>
      <c r="K232" s="41"/>
      <c r="L232" s="45"/>
      <c r="M232" s="231"/>
      <c r="N232" s="232"/>
      <c r="O232" s="85"/>
      <c r="P232" s="85"/>
      <c r="Q232" s="85"/>
      <c r="R232" s="85"/>
      <c r="S232" s="85"/>
      <c r="T232" s="86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T232" s="18" t="s">
        <v>348</v>
      </c>
      <c r="AU232" s="18" t="s">
        <v>241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218</v>
      </c>
      <c r="G233" s="245"/>
      <c r="H233" s="248">
        <v>247.54599999999999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19</v>
      </c>
      <c r="F234" s="258" t="s">
        <v>363</v>
      </c>
      <c r="G234" s="256"/>
      <c r="H234" s="259">
        <v>247.54599999999999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72</v>
      </c>
      <c r="AY234" s="265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1727</v>
      </c>
      <c r="G235" s="245"/>
      <c r="H235" s="248">
        <v>2475.46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12" customFormat="1" ht="20.88" customHeight="1">
      <c r="A236" s="12"/>
      <c r="B236" s="199"/>
      <c r="C236" s="200"/>
      <c r="D236" s="201" t="s">
        <v>71</v>
      </c>
      <c r="E236" s="213" t="s">
        <v>460</v>
      </c>
      <c r="F236" s="213" t="s">
        <v>461</v>
      </c>
      <c r="G236" s="200"/>
      <c r="H236" s="200"/>
      <c r="I236" s="203"/>
      <c r="J236" s="214">
        <f>BK236</f>
        <v>0</v>
      </c>
      <c r="K236" s="200"/>
      <c r="L236" s="205"/>
      <c r="M236" s="206"/>
      <c r="N236" s="207"/>
      <c r="O236" s="207"/>
      <c r="P236" s="208">
        <f>SUM(P237:P278)</f>
        <v>0</v>
      </c>
      <c r="Q236" s="207"/>
      <c r="R236" s="208">
        <f>SUM(R237:R278)</f>
        <v>427.12199999999996</v>
      </c>
      <c r="S236" s="207"/>
      <c r="T236" s="209">
        <f>SUM(T237:T278)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10" t="s">
        <v>79</v>
      </c>
      <c r="AT236" s="211" t="s">
        <v>71</v>
      </c>
      <c r="AU236" s="211" t="s">
        <v>81</v>
      </c>
      <c r="AY236" s="210" t="s">
        <v>338</v>
      </c>
      <c r="BK236" s="212">
        <f>SUM(BK237:BK278)</f>
        <v>0</v>
      </c>
    </row>
    <row r="237" s="2" customFormat="1" ht="37.8" customHeight="1">
      <c r="A237" s="39"/>
      <c r="B237" s="40"/>
      <c r="C237" s="215" t="s">
        <v>460</v>
      </c>
      <c r="D237" s="215" t="s">
        <v>342</v>
      </c>
      <c r="E237" s="216" t="s">
        <v>462</v>
      </c>
      <c r="F237" s="217" t="s">
        <v>463</v>
      </c>
      <c r="G237" s="218" t="s">
        <v>391</v>
      </c>
      <c r="H237" s="219">
        <v>489.38</v>
      </c>
      <c r="I237" s="220"/>
      <c r="J237" s="221">
        <f>ROUND(I237*H237,2)</f>
        <v>0</v>
      </c>
      <c r="K237" s="217" t="s">
        <v>346</v>
      </c>
      <c r="L237" s="45"/>
      <c r="M237" s="222" t="s">
        <v>19</v>
      </c>
      <c r="N237" s="223" t="s">
        <v>43</v>
      </c>
      <c r="O237" s="85"/>
      <c r="P237" s="224">
        <f>O237*H237</f>
        <v>0</v>
      </c>
      <c r="Q237" s="224">
        <v>0</v>
      </c>
      <c r="R237" s="224">
        <f>Q237*H237</f>
        <v>0</v>
      </c>
      <c r="S237" s="224">
        <v>0</v>
      </c>
      <c r="T237" s="225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26" t="s">
        <v>231</v>
      </c>
      <c r="AT237" s="226" t="s">
        <v>342</v>
      </c>
      <c r="AU237" s="226" t="s">
        <v>241</v>
      </c>
      <c r="AY237" s="18" t="s">
        <v>338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18" t="s">
        <v>79</v>
      </c>
      <c r="BK237" s="227">
        <f>ROUND(I237*H237,2)</f>
        <v>0</v>
      </c>
      <c r="BL237" s="18" t="s">
        <v>231</v>
      </c>
      <c r="BM237" s="226" t="s">
        <v>1728</v>
      </c>
    </row>
    <row r="238" s="2" customFormat="1">
      <c r="A238" s="39"/>
      <c r="B238" s="40"/>
      <c r="C238" s="41"/>
      <c r="D238" s="228" t="s">
        <v>348</v>
      </c>
      <c r="E238" s="41"/>
      <c r="F238" s="229" t="s">
        <v>465</v>
      </c>
      <c r="G238" s="41"/>
      <c r="H238" s="41"/>
      <c r="I238" s="230"/>
      <c r="J238" s="41"/>
      <c r="K238" s="41"/>
      <c r="L238" s="45"/>
      <c r="M238" s="231"/>
      <c r="N238" s="232"/>
      <c r="O238" s="85"/>
      <c r="P238" s="85"/>
      <c r="Q238" s="85"/>
      <c r="R238" s="85"/>
      <c r="S238" s="85"/>
      <c r="T238" s="86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348</v>
      </c>
      <c r="AU238" s="18" t="s">
        <v>241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225</v>
      </c>
      <c r="G239" s="245"/>
      <c r="H239" s="248">
        <v>489.38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79</v>
      </c>
      <c r="AY239" s="254" t="s">
        <v>338</v>
      </c>
    </row>
    <row r="240" s="2" customFormat="1" ht="24.15" customHeight="1">
      <c r="A240" s="39"/>
      <c r="B240" s="40"/>
      <c r="C240" s="215" t="s">
        <v>476</v>
      </c>
      <c r="D240" s="215" t="s">
        <v>342</v>
      </c>
      <c r="E240" s="216" t="s">
        <v>466</v>
      </c>
      <c r="F240" s="217" t="s">
        <v>467</v>
      </c>
      <c r="G240" s="218" t="s">
        <v>391</v>
      </c>
      <c r="H240" s="219">
        <v>489.38</v>
      </c>
      <c r="I240" s="220"/>
      <c r="J240" s="221">
        <f>ROUND(I240*H240,2)</f>
        <v>0</v>
      </c>
      <c r="K240" s="217" t="s">
        <v>346</v>
      </c>
      <c r="L240" s="45"/>
      <c r="M240" s="222" t="s">
        <v>19</v>
      </c>
      <c r="N240" s="223" t="s">
        <v>43</v>
      </c>
      <c r="O240" s="85"/>
      <c r="P240" s="224">
        <f>O240*H240</f>
        <v>0</v>
      </c>
      <c r="Q240" s="224">
        <v>0</v>
      </c>
      <c r="R240" s="224">
        <f>Q240*H240</f>
        <v>0</v>
      </c>
      <c r="S240" s="224">
        <v>0</v>
      </c>
      <c r="T240" s="225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26" t="s">
        <v>231</v>
      </c>
      <c r="AT240" s="226" t="s">
        <v>342</v>
      </c>
      <c r="AU240" s="226" t="s">
        <v>241</v>
      </c>
      <c r="AY240" s="18" t="s">
        <v>338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18" t="s">
        <v>79</v>
      </c>
      <c r="BK240" s="227">
        <f>ROUND(I240*H240,2)</f>
        <v>0</v>
      </c>
      <c r="BL240" s="18" t="s">
        <v>231</v>
      </c>
      <c r="BM240" s="226" t="s">
        <v>1729</v>
      </c>
    </row>
    <row r="241" s="2" customFormat="1">
      <c r="A241" s="39"/>
      <c r="B241" s="40"/>
      <c r="C241" s="41"/>
      <c r="D241" s="228" t="s">
        <v>348</v>
      </c>
      <c r="E241" s="41"/>
      <c r="F241" s="229" t="s">
        <v>469</v>
      </c>
      <c r="G241" s="41"/>
      <c r="H241" s="41"/>
      <c r="I241" s="230"/>
      <c r="J241" s="41"/>
      <c r="K241" s="41"/>
      <c r="L241" s="45"/>
      <c r="M241" s="231"/>
      <c r="N241" s="232"/>
      <c r="O241" s="85"/>
      <c r="P241" s="85"/>
      <c r="Q241" s="85"/>
      <c r="R241" s="85"/>
      <c r="S241" s="85"/>
      <c r="T241" s="86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8" t="s">
        <v>348</v>
      </c>
      <c r="AU241" s="18" t="s">
        <v>241</v>
      </c>
    </row>
    <row r="242" s="13" customFormat="1">
      <c r="A242" s="13"/>
      <c r="B242" s="233"/>
      <c r="C242" s="234"/>
      <c r="D242" s="235" t="s">
        <v>350</v>
      </c>
      <c r="E242" s="236" t="s">
        <v>19</v>
      </c>
      <c r="F242" s="237" t="s">
        <v>470</v>
      </c>
      <c r="G242" s="234"/>
      <c r="H242" s="236" t="s">
        <v>19</v>
      </c>
      <c r="I242" s="238"/>
      <c r="J242" s="234"/>
      <c r="K242" s="234"/>
      <c r="L242" s="239"/>
      <c r="M242" s="240"/>
      <c r="N242" s="241"/>
      <c r="O242" s="241"/>
      <c r="P242" s="241"/>
      <c r="Q242" s="241"/>
      <c r="R242" s="241"/>
      <c r="S242" s="241"/>
      <c r="T242" s="24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3" t="s">
        <v>350</v>
      </c>
      <c r="AU242" s="243" t="s">
        <v>241</v>
      </c>
      <c r="AV242" s="13" t="s">
        <v>79</v>
      </c>
      <c r="AW242" s="13" t="s">
        <v>33</v>
      </c>
      <c r="AX242" s="13" t="s">
        <v>72</v>
      </c>
      <c r="AY242" s="243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223</v>
      </c>
      <c r="G243" s="245"/>
      <c r="H243" s="248">
        <v>736.92600000000004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471</v>
      </c>
      <c r="G244" s="245"/>
      <c r="H244" s="248">
        <v>-247.54599999999999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5" customFormat="1">
      <c r="A245" s="15"/>
      <c r="B245" s="255"/>
      <c r="C245" s="256"/>
      <c r="D245" s="235" t="s">
        <v>350</v>
      </c>
      <c r="E245" s="257" t="s">
        <v>225</v>
      </c>
      <c r="F245" s="258" t="s">
        <v>363</v>
      </c>
      <c r="G245" s="256"/>
      <c r="H245" s="259">
        <v>489.38000000000005</v>
      </c>
      <c r="I245" s="260"/>
      <c r="J245" s="256"/>
      <c r="K245" s="256"/>
      <c r="L245" s="261"/>
      <c r="M245" s="262"/>
      <c r="N245" s="263"/>
      <c r="O245" s="263"/>
      <c r="P245" s="263"/>
      <c r="Q245" s="263"/>
      <c r="R245" s="263"/>
      <c r="S245" s="263"/>
      <c r="T245" s="264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65" t="s">
        <v>350</v>
      </c>
      <c r="AU245" s="265" t="s">
        <v>241</v>
      </c>
      <c r="AV245" s="15" t="s">
        <v>231</v>
      </c>
      <c r="AW245" s="15" t="s">
        <v>33</v>
      </c>
      <c r="AX245" s="15" t="s">
        <v>79</v>
      </c>
      <c r="AY245" s="265" t="s">
        <v>338</v>
      </c>
    </row>
    <row r="246" s="2" customFormat="1" ht="44.25" customHeight="1">
      <c r="A246" s="39"/>
      <c r="B246" s="40"/>
      <c r="C246" s="215" t="s">
        <v>481</v>
      </c>
      <c r="D246" s="215" t="s">
        <v>342</v>
      </c>
      <c r="E246" s="216" t="s">
        <v>472</v>
      </c>
      <c r="F246" s="217" t="s">
        <v>473</v>
      </c>
      <c r="G246" s="218" t="s">
        <v>391</v>
      </c>
      <c r="H246" s="219">
        <v>69.125</v>
      </c>
      <c r="I246" s="220"/>
      <c r="J246" s="221">
        <f>ROUND(I246*H246,2)</f>
        <v>0</v>
      </c>
      <c r="K246" s="217" t="s">
        <v>346</v>
      </c>
      <c r="L246" s="45"/>
      <c r="M246" s="222" t="s">
        <v>19</v>
      </c>
      <c r="N246" s="223" t="s">
        <v>43</v>
      </c>
      <c r="O246" s="85"/>
      <c r="P246" s="224">
        <f>O246*H246</f>
        <v>0</v>
      </c>
      <c r="Q246" s="224">
        <v>0</v>
      </c>
      <c r="R246" s="224">
        <f>Q246*H246</f>
        <v>0</v>
      </c>
      <c r="S246" s="224">
        <v>0</v>
      </c>
      <c r="T246" s="225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26" t="s">
        <v>231</v>
      </c>
      <c r="AT246" s="226" t="s">
        <v>342</v>
      </c>
      <c r="AU246" s="226" t="s">
        <v>241</v>
      </c>
      <c r="AY246" s="18" t="s">
        <v>338</v>
      </c>
      <c r="BE246" s="227">
        <f>IF(N246="základní",J246,0)</f>
        <v>0</v>
      </c>
      <c r="BF246" s="227">
        <f>IF(N246="snížená",J246,0)</f>
        <v>0</v>
      </c>
      <c r="BG246" s="227">
        <f>IF(N246="zákl. přenesená",J246,0)</f>
        <v>0</v>
      </c>
      <c r="BH246" s="227">
        <f>IF(N246="sníž. přenesená",J246,0)</f>
        <v>0</v>
      </c>
      <c r="BI246" s="227">
        <f>IF(N246="nulová",J246,0)</f>
        <v>0</v>
      </c>
      <c r="BJ246" s="18" t="s">
        <v>79</v>
      </c>
      <c r="BK246" s="227">
        <f>ROUND(I246*H246,2)</f>
        <v>0</v>
      </c>
      <c r="BL246" s="18" t="s">
        <v>231</v>
      </c>
      <c r="BM246" s="226" t="s">
        <v>1730</v>
      </c>
    </row>
    <row r="247" s="2" customFormat="1">
      <c r="A247" s="39"/>
      <c r="B247" s="40"/>
      <c r="C247" s="41"/>
      <c r="D247" s="228" t="s">
        <v>348</v>
      </c>
      <c r="E247" s="41"/>
      <c r="F247" s="229" t="s">
        <v>475</v>
      </c>
      <c r="G247" s="41"/>
      <c r="H247" s="41"/>
      <c r="I247" s="230"/>
      <c r="J247" s="41"/>
      <c r="K247" s="41"/>
      <c r="L247" s="45"/>
      <c r="M247" s="231"/>
      <c r="N247" s="232"/>
      <c r="O247" s="85"/>
      <c r="P247" s="85"/>
      <c r="Q247" s="85"/>
      <c r="R247" s="85"/>
      <c r="S247" s="85"/>
      <c r="T247" s="86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348</v>
      </c>
      <c r="AU247" s="18" t="s">
        <v>241</v>
      </c>
    </row>
    <row r="248" s="14" customFormat="1">
      <c r="A248" s="14"/>
      <c r="B248" s="244"/>
      <c r="C248" s="245"/>
      <c r="D248" s="235" t="s">
        <v>350</v>
      </c>
      <c r="E248" s="246" t="s">
        <v>19</v>
      </c>
      <c r="F248" s="247" t="s">
        <v>291</v>
      </c>
      <c r="G248" s="245"/>
      <c r="H248" s="248">
        <v>69.125</v>
      </c>
      <c r="I248" s="249"/>
      <c r="J248" s="245"/>
      <c r="K248" s="245"/>
      <c r="L248" s="250"/>
      <c r="M248" s="251"/>
      <c r="N248" s="252"/>
      <c r="O248" s="252"/>
      <c r="P248" s="252"/>
      <c r="Q248" s="252"/>
      <c r="R248" s="252"/>
      <c r="S248" s="252"/>
      <c r="T248" s="253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4" t="s">
        <v>350</v>
      </c>
      <c r="AU248" s="254" t="s">
        <v>241</v>
      </c>
      <c r="AV248" s="14" t="s">
        <v>81</v>
      </c>
      <c r="AW248" s="14" t="s">
        <v>33</v>
      </c>
      <c r="AX248" s="14" t="s">
        <v>79</v>
      </c>
      <c r="AY248" s="254" t="s">
        <v>338</v>
      </c>
    </row>
    <row r="249" s="2" customFormat="1" ht="44.25" customHeight="1">
      <c r="A249" s="39"/>
      <c r="B249" s="40"/>
      <c r="C249" s="215" t="s">
        <v>254</v>
      </c>
      <c r="D249" s="215" t="s">
        <v>342</v>
      </c>
      <c r="E249" s="216" t="s">
        <v>477</v>
      </c>
      <c r="F249" s="217" t="s">
        <v>478</v>
      </c>
      <c r="G249" s="218" t="s">
        <v>391</v>
      </c>
      <c r="H249" s="219">
        <v>627.81899999999996</v>
      </c>
      <c r="I249" s="220"/>
      <c r="J249" s="221">
        <f>ROUND(I249*H249,2)</f>
        <v>0</v>
      </c>
      <c r="K249" s="217" t="s">
        <v>346</v>
      </c>
      <c r="L249" s="45"/>
      <c r="M249" s="222" t="s">
        <v>19</v>
      </c>
      <c r="N249" s="223" t="s">
        <v>43</v>
      </c>
      <c r="O249" s="85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26" t="s">
        <v>231</v>
      </c>
      <c r="AT249" s="226" t="s">
        <v>342</v>
      </c>
      <c r="AU249" s="226" t="s">
        <v>241</v>
      </c>
      <c r="AY249" s="18" t="s">
        <v>338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18" t="s">
        <v>79</v>
      </c>
      <c r="BK249" s="227">
        <f>ROUND(I249*H249,2)</f>
        <v>0</v>
      </c>
      <c r="BL249" s="18" t="s">
        <v>231</v>
      </c>
      <c r="BM249" s="226" t="s">
        <v>1731</v>
      </c>
    </row>
    <row r="250" s="2" customFormat="1">
      <c r="A250" s="39"/>
      <c r="B250" s="40"/>
      <c r="C250" s="41"/>
      <c r="D250" s="228" t="s">
        <v>348</v>
      </c>
      <c r="E250" s="41"/>
      <c r="F250" s="229" t="s">
        <v>480</v>
      </c>
      <c r="G250" s="41"/>
      <c r="H250" s="41"/>
      <c r="I250" s="230"/>
      <c r="J250" s="41"/>
      <c r="K250" s="41"/>
      <c r="L250" s="45"/>
      <c r="M250" s="231"/>
      <c r="N250" s="232"/>
      <c r="O250" s="85"/>
      <c r="P250" s="85"/>
      <c r="Q250" s="85"/>
      <c r="R250" s="85"/>
      <c r="S250" s="85"/>
      <c r="T250" s="86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T250" s="18" t="s">
        <v>348</v>
      </c>
      <c r="AU250" s="18" t="s">
        <v>241</v>
      </c>
    </row>
    <row r="251" s="14" customFormat="1">
      <c r="A251" s="14"/>
      <c r="B251" s="244"/>
      <c r="C251" s="245"/>
      <c r="D251" s="235" t="s">
        <v>350</v>
      </c>
      <c r="E251" s="246" t="s">
        <v>19</v>
      </c>
      <c r="F251" s="247" t="s">
        <v>221</v>
      </c>
      <c r="G251" s="245"/>
      <c r="H251" s="248">
        <v>138.43899999999999</v>
      </c>
      <c r="I251" s="249"/>
      <c r="J251" s="245"/>
      <c r="K251" s="245"/>
      <c r="L251" s="250"/>
      <c r="M251" s="251"/>
      <c r="N251" s="252"/>
      <c r="O251" s="252"/>
      <c r="P251" s="252"/>
      <c r="Q251" s="252"/>
      <c r="R251" s="252"/>
      <c r="S251" s="252"/>
      <c r="T251" s="253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4" t="s">
        <v>350</v>
      </c>
      <c r="AU251" s="254" t="s">
        <v>241</v>
      </c>
      <c r="AV251" s="14" t="s">
        <v>81</v>
      </c>
      <c r="AW251" s="14" t="s">
        <v>33</v>
      </c>
      <c r="AX251" s="14" t="s">
        <v>72</v>
      </c>
      <c r="AY251" s="254" t="s">
        <v>338</v>
      </c>
    </row>
    <row r="252" s="14" customFormat="1">
      <c r="A252" s="14"/>
      <c r="B252" s="244"/>
      <c r="C252" s="245"/>
      <c r="D252" s="235" t="s">
        <v>350</v>
      </c>
      <c r="E252" s="246" t="s">
        <v>19</v>
      </c>
      <c r="F252" s="247" t="s">
        <v>225</v>
      </c>
      <c r="G252" s="245"/>
      <c r="H252" s="248">
        <v>489.38</v>
      </c>
      <c r="I252" s="249"/>
      <c r="J252" s="245"/>
      <c r="K252" s="245"/>
      <c r="L252" s="250"/>
      <c r="M252" s="251"/>
      <c r="N252" s="252"/>
      <c r="O252" s="252"/>
      <c r="P252" s="252"/>
      <c r="Q252" s="252"/>
      <c r="R252" s="252"/>
      <c r="S252" s="252"/>
      <c r="T252" s="253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4" t="s">
        <v>350</v>
      </c>
      <c r="AU252" s="254" t="s">
        <v>241</v>
      </c>
      <c r="AV252" s="14" t="s">
        <v>81</v>
      </c>
      <c r="AW252" s="14" t="s">
        <v>33</v>
      </c>
      <c r="AX252" s="14" t="s">
        <v>72</v>
      </c>
      <c r="AY252" s="254" t="s">
        <v>338</v>
      </c>
    </row>
    <row r="253" s="15" customFormat="1">
      <c r="A253" s="15"/>
      <c r="B253" s="255"/>
      <c r="C253" s="256"/>
      <c r="D253" s="235" t="s">
        <v>350</v>
      </c>
      <c r="E253" s="257" t="s">
        <v>19</v>
      </c>
      <c r="F253" s="258" t="s">
        <v>363</v>
      </c>
      <c r="G253" s="256"/>
      <c r="H253" s="259">
        <v>627.81899999999996</v>
      </c>
      <c r="I253" s="260"/>
      <c r="J253" s="256"/>
      <c r="K253" s="256"/>
      <c r="L253" s="261"/>
      <c r="M253" s="262"/>
      <c r="N253" s="263"/>
      <c r="O253" s="263"/>
      <c r="P253" s="263"/>
      <c r="Q253" s="263"/>
      <c r="R253" s="263"/>
      <c r="S253" s="263"/>
      <c r="T253" s="264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65" t="s">
        <v>350</v>
      </c>
      <c r="AU253" s="265" t="s">
        <v>241</v>
      </c>
      <c r="AV253" s="15" t="s">
        <v>231</v>
      </c>
      <c r="AW253" s="15" t="s">
        <v>33</v>
      </c>
      <c r="AX253" s="15" t="s">
        <v>79</v>
      </c>
      <c r="AY253" s="265" t="s">
        <v>338</v>
      </c>
    </row>
    <row r="254" s="2" customFormat="1" ht="66.75" customHeight="1">
      <c r="A254" s="39"/>
      <c r="B254" s="40"/>
      <c r="C254" s="215" t="s">
        <v>7</v>
      </c>
      <c r="D254" s="215" t="s">
        <v>342</v>
      </c>
      <c r="E254" s="216" t="s">
        <v>482</v>
      </c>
      <c r="F254" s="217" t="s">
        <v>483</v>
      </c>
      <c r="G254" s="218" t="s">
        <v>391</v>
      </c>
      <c r="H254" s="219">
        <v>75.122</v>
      </c>
      <c r="I254" s="220"/>
      <c r="J254" s="221">
        <f>ROUND(I254*H254,2)</f>
        <v>0</v>
      </c>
      <c r="K254" s="217" t="s">
        <v>346</v>
      </c>
      <c r="L254" s="45"/>
      <c r="M254" s="222" t="s">
        <v>19</v>
      </c>
      <c r="N254" s="223" t="s">
        <v>43</v>
      </c>
      <c r="O254" s="85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26" t="s">
        <v>231</v>
      </c>
      <c r="AT254" s="226" t="s">
        <v>342</v>
      </c>
      <c r="AU254" s="226" t="s">
        <v>241</v>
      </c>
      <c r="AY254" s="18" t="s">
        <v>338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18" t="s">
        <v>79</v>
      </c>
      <c r="BK254" s="227">
        <f>ROUND(I254*H254,2)</f>
        <v>0</v>
      </c>
      <c r="BL254" s="18" t="s">
        <v>231</v>
      </c>
      <c r="BM254" s="226" t="s">
        <v>1732</v>
      </c>
    </row>
    <row r="255" s="2" customFormat="1">
      <c r="A255" s="39"/>
      <c r="B255" s="40"/>
      <c r="C255" s="41"/>
      <c r="D255" s="228" t="s">
        <v>348</v>
      </c>
      <c r="E255" s="41"/>
      <c r="F255" s="229" t="s">
        <v>485</v>
      </c>
      <c r="G255" s="41"/>
      <c r="H255" s="41"/>
      <c r="I255" s="230"/>
      <c r="J255" s="41"/>
      <c r="K255" s="41"/>
      <c r="L255" s="45"/>
      <c r="M255" s="231"/>
      <c r="N255" s="232"/>
      <c r="O255" s="85"/>
      <c r="P255" s="85"/>
      <c r="Q255" s="85"/>
      <c r="R255" s="85"/>
      <c r="S255" s="85"/>
      <c r="T255" s="86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T255" s="18" t="s">
        <v>348</v>
      </c>
      <c r="AU255" s="18" t="s">
        <v>241</v>
      </c>
    </row>
    <row r="256" s="14" customFormat="1">
      <c r="A256" s="14"/>
      <c r="B256" s="244"/>
      <c r="C256" s="245"/>
      <c r="D256" s="235" t="s">
        <v>350</v>
      </c>
      <c r="E256" s="246" t="s">
        <v>19</v>
      </c>
      <c r="F256" s="247" t="s">
        <v>216</v>
      </c>
      <c r="G256" s="245"/>
      <c r="H256" s="248">
        <v>75.122</v>
      </c>
      <c r="I256" s="249"/>
      <c r="J256" s="245"/>
      <c r="K256" s="245"/>
      <c r="L256" s="250"/>
      <c r="M256" s="251"/>
      <c r="N256" s="252"/>
      <c r="O256" s="252"/>
      <c r="P256" s="252"/>
      <c r="Q256" s="252"/>
      <c r="R256" s="252"/>
      <c r="S256" s="252"/>
      <c r="T256" s="253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4" t="s">
        <v>350</v>
      </c>
      <c r="AU256" s="254" t="s">
        <v>241</v>
      </c>
      <c r="AV256" s="14" t="s">
        <v>81</v>
      </c>
      <c r="AW256" s="14" t="s">
        <v>33</v>
      </c>
      <c r="AX256" s="14" t="s">
        <v>72</v>
      </c>
      <c r="AY256" s="254" t="s">
        <v>338</v>
      </c>
    </row>
    <row r="257" s="15" customFormat="1">
      <c r="A257" s="15"/>
      <c r="B257" s="255"/>
      <c r="C257" s="256"/>
      <c r="D257" s="235" t="s">
        <v>350</v>
      </c>
      <c r="E257" s="257" t="s">
        <v>19</v>
      </c>
      <c r="F257" s="258" t="s">
        <v>363</v>
      </c>
      <c r="G257" s="256"/>
      <c r="H257" s="259">
        <v>75.122</v>
      </c>
      <c r="I257" s="260"/>
      <c r="J257" s="256"/>
      <c r="K257" s="256"/>
      <c r="L257" s="261"/>
      <c r="M257" s="262"/>
      <c r="N257" s="263"/>
      <c r="O257" s="263"/>
      <c r="P257" s="263"/>
      <c r="Q257" s="263"/>
      <c r="R257" s="263"/>
      <c r="S257" s="263"/>
      <c r="T257" s="264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65" t="s">
        <v>350</v>
      </c>
      <c r="AU257" s="265" t="s">
        <v>241</v>
      </c>
      <c r="AV257" s="15" t="s">
        <v>231</v>
      </c>
      <c r="AW257" s="15" t="s">
        <v>33</v>
      </c>
      <c r="AX257" s="15" t="s">
        <v>79</v>
      </c>
      <c r="AY257" s="265" t="s">
        <v>338</v>
      </c>
    </row>
    <row r="258" s="2" customFormat="1" ht="16.5" customHeight="1">
      <c r="A258" s="39"/>
      <c r="B258" s="40"/>
      <c r="C258" s="267" t="s">
        <v>247</v>
      </c>
      <c r="D258" s="267" t="s">
        <v>486</v>
      </c>
      <c r="E258" s="268" t="s">
        <v>487</v>
      </c>
      <c r="F258" s="269" t="s">
        <v>488</v>
      </c>
      <c r="G258" s="270" t="s">
        <v>489</v>
      </c>
      <c r="H258" s="271">
        <v>276.87799999999999</v>
      </c>
      <c r="I258" s="272"/>
      <c r="J258" s="273">
        <f>ROUND(I258*H258,2)</f>
        <v>0</v>
      </c>
      <c r="K258" s="269" t="s">
        <v>346</v>
      </c>
      <c r="L258" s="274"/>
      <c r="M258" s="275" t="s">
        <v>19</v>
      </c>
      <c r="N258" s="276" t="s">
        <v>43</v>
      </c>
      <c r="O258" s="85"/>
      <c r="P258" s="224">
        <f>O258*H258</f>
        <v>0</v>
      </c>
      <c r="Q258" s="224">
        <v>1</v>
      </c>
      <c r="R258" s="224">
        <f>Q258*H258</f>
        <v>276.87799999999999</v>
      </c>
      <c r="S258" s="224">
        <v>0</v>
      </c>
      <c r="T258" s="225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26" t="s">
        <v>405</v>
      </c>
      <c r="AT258" s="226" t="s">
        <v>486</v>
      </c>
      <c r="AU258" s="226" t="s">
        <v>241</v>
      </c>
      <c r="AY258" s="18" t="s">
        <v>338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18" t="s">
        <v>79</v>
      </c>
      <c r="BK258" s="227">
        <f>ROUND(I258*H258,2)</f>
        <v>0</v>
      </c>
      <c r="BL258" s="18" t="s">
        <v>231</v>
      </c>
      <c r="BM258" s="226" t="s">
        <v>1733</v>
      </c>
    </row>
    <row r="259" s="13" customFormat="1">
      <c r="A259" s="13"/>
      <c r="B259" s="233"/>
      <c r="C259" s="234"/>
      <c r="D259" s="235" t="s">
        <v>350</v>
      </c>
      <c r="E259" s="236" t="s">
        <v>19</v>
      </c>
      <c r="F259" s="237" t="s">
        <v>491</v>
      </c>
      <c r="G259" s="234"/>
      <c r="H259" s="236" t="s">
        <v>19</v>
      </c>
      <c r="I259" s="238"/>
      <c r="J259" s="234"/>
      <c r="K259" s="234"/>
      <c r="L259" s="239"/>
      <c r="M259" s="240"/>
      <c r="N259" s="241"/>
      <c r="O259" s="241"/>
      <c r="P259" s="241"/>
      <c r="Q259" s="241"/>
      <c r="R259" s="241"/>
      <c r="S259" s="241"/>
      <c r="T259" s="24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3" t="s">
        <v>350</v>
      </c>
      <c r="AU259" s="243" t="s">
        <v>241</v>
      </c>
      <c r="AV259" s="13" t="s">
        <v>79</v>
      </c>
      <c r="AW259" s="13" t="s">
        <v>33</v>
      </c>
      <c r="AX259" s="13" t="s">
        <v>72</v>
      </c>
      <c r="AY259" s="243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492</v>
      </c>
      <c r="G260" s="245"/>
      <c r="H260" s="248">
        <v>34.609999999999999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3" customFormat="1">
      <c r="A261" s="13"/>
      <c r="B261" s="233"/>
      <c r="C261" s="234"/>
      <c r="D261" s="235" t="s">
        <v>350</v>
      </c>
      <c r="E261" s="236" t="s">
        <v>19</v>
      </c>
      <c r="F261" s="237" t="s">
        <v>493</v>
      </c>
      <c r="G261" s="234"/>
      <c r="H261" s="236" t="s">
        <v>19</v>
      </c>
      <c r="I261" s="238"/>
      <c r="J261" s="234"/>
      <c r="K261" s="234"/>
      <c r="L261" s="239"/>
      <c r="M261" s="240"/>
      <c r="N261" s="241"/>
      <c r="O261" s="241"/>
      <c r="P261" s="241"/>
      <c r="Q261" s="241"/>
      <c r="R261" s="241"/>
      <c r="S261" s="241"/>
      <c r="T261" s="242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3" t="s">
        <v>350</v>
      </c>
      <c r="AU261" s="243" t="s">
        <v>241</v>
      </c>
      <c r="AV261" s="13" t="s">
        <v>79</v>
      </c>
      <c r="AW261" s="13" t="s">
        <v>33</v>
      </c>
      <c r="AX261" s="13" t="s">
        <v>72</v>
      </c>
      <c r="AY261" s="243" t="s">
        <v>338</v>
      </c>
    </row>
    <row r="262" s="14" customFormat="1">
      <c r="A262" s="14"/>
      <c r="B262" s="244"/>
      <c r="C262" s="245"/>
      <c r="D262" s="235" t="s">
        <v>350</v>
      </c>
      <c r="E262" s="246" t="s">
        <v>19</v>
      </c>
      <c r="F262" s="247" t="s">
        <v>494</v>
      </c>
      <c r="G262" s="245"/>
      <c r="H262" s="248">
        <v>103.82899999999999</v>
      </c>
      <c r="I262" s="249"/>
      <c r="J262" s="245"/>
      <c r="K262" s="245"/>
      <c r="L262" s="250"/>
      <c r="M262" s="251"/>
      <c r="N262" s="252"/>
      <c r="O262" s="252"/>
      <c r="P262" s="252"/>
      <c r="Q262" s="252"/>
      <c r="R262" s="252"/>
      <c r="S262" s="252"/>
      <c r="T262" s="253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4" t="s">
        <v>350</v>
      </c>
      <c r="AU262" s="254" t="s">
        <v>241</v>
      </c>
      <c r="AV262" s="14" t="s">
        <v>81</v>
      </c>
      <c r="AW262" s="14" t="s">
        <v>33</v>
      </c>
      <c r="AX262" s="14" t="s">
        <v>72</v>
      </c>
      <c r="AY262" s="254" t="s">
        <v>338</v>
      </c>
    </row>
    <row r="263" s="15" customFormat="1">
      <c r="A263" s="15"/>
      <c r="B263" s="255"/>
      <c r="C263" s="256"/>
      <c r="D263" s="235" t="s">
        <v>350</v>
      </c>
      <c r="E263" s="257" t="s">
        <v>221</v>
      </c>
      <c r="F263" s="258" t="s">
        <v>363</v>
      </c>
      <c r="G263" s="256"/>
      <c r="H263" s="259">
        <v>138.43899999999999</v>
      </c>
      <c r="I263" s="260"/>
      <c r="J263" s="256"/>
      <c r="K263" s="256"/>
      <c r="L263" s="261"/>
      <c r="M263" s="262"/>
      <c r="N263" s="263"/>
      <c r="O263" s="263"/>
      <c r="P263" s="263"/>
      <c r="Q263" s="263"/>
      <c r="R263" s="263"/>
      <c r="S263" s="263"/>
      <c r="T263" s="264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65" t="s">
        <v>350</v>
      </c>
      <c r="AU263" s="265" t="s">
        <v>241</v>
      </c>
      <c r="AV263" s="15" t="s">
        <v>231</v>
      </c>
      <c r="AW263" s="15" t="s">
        <v>33</v>
      </c>
      <c r="AX263" s="15" t="s">
        <v>72</v>
      </c>
      <c r="AY263" s="265" t="s">
        <v>338</v>
      </c>
    </row>
    <row r="264" s="14" customFormat="1">
      <c r="A264" s="14"/>
      <c r="B264" s="244"/>
      <c r="C264" s="245"/>
      <c r="D264" s="235" t="s">
        <v>350</v>
      </c>
      <c r="E264" s="246" t="s">
        <v>19</v>
      </c>
      <c r="F264" s="247" t="s">
        <v>1734</v>
      </c>
      <c r="G264" s="245"/>
      <c r="H264" s="248">
        <v>276.87799999999999</v>
      </c>
      <c r="I264" s="249"/>
      <c r="J264" s="245"/>
      <c r="K264" s="245"/>
      <c r="L264" s="250"/>
      <c r="M264" s="251"/>
      <c r="N264" s="252"/>
      <c r="O264" s="252"/>
      <c r="P264" s="252"/>
      <c r="Q264" s="252"/>
      <c r="R264" s="252"/>
      <c r="S264" s="252"/>
      <c r="T264" s="253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4" t="s">
        <v>350</v>
      </c>
      <c r="AU264" s="254" t="s">
        <v>241</v>
      </c>
      <c r="AV264" s="14" t="s">
        <v>81</v>
      </c>
      <c r="AW264" s="14" t="s">
        <v>33</v>
      </c>
      <c r="AX264" s="14" t="s">
        <v>79</v>
      </c>
      <c r="AY264" s="254" t="s">
        <v>338</v>
      </c>
    </row>
    <row r="265" s="2" customFormat="1" ht="16.5" customHeight="1">
      <c r="A265" s="39"/>
      <c r="B265" s="40"/>
      <c r="C265" s="267" t="s">
        <v>510</v>
      </c>
      <c r="D265" s="267" t="s">
        <v>486</v>
      </c>
      <c r="E265" s="268" t="s">
        <v>496</v>
      </c>
      <c r="F265" s="269" t="s">
        <v>497</v>
      </c>
      <c r="G265" s="270" t="s">
        <v>489</v>
      </c>
      <c r="H265" s="271">
        <v>150.244</v>
      </c>
      <c r="I265" s="272"/>
      <c r="J265" s="273">
        <f>ROUND(I265*H265,2)</f>
        <v>0</v>
      </c>
      <c r="K265" s="269" t="s">
        <v>346</v>
      </c>
      <c r="L265" s="274"/>
      <c r="M265" s="275" t="s">
        <v>19</v>
      </c>
      <c r="N265" s="276" t="s">
        <v>43</v>
      </c>
      <c r="O265" s="85"/>
      <c r="P265" s="224">
        <f>O265*H265</f>
        <v>0</v>
      </c>
      <c r="Q265" s="224">
        <v>1</v>
      </c>
      <c r="R265" s="224">
        <f>Q265*H265</f>
        <v>150.244</v>
      </c>
      <c r="S265" s="224">
        <v>0</v>
      </c>
      <c r="T265" s="225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26" t="s">
        <v>405</v>
      </c>
      <c r="AT265" s="226" t="s">
        <v>486</v>
      </c>
      <c r="AU265" s="226" t="s">
        <v>241</v>
      </c>
      <c r="AY265" s="18" t="s">
        <v>338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18" t="s">
        <v>79</v>
      </c>
      <c r="BK265" s="227">
        <f>ROUND(I265*H265,2)</f>
        <v>0</v>
      </c>
      <c r="BL265" s="18" t="s">
        <v>231</v>
      </c>
      <c r="BM265" s="226" t="s">
        <v>1735</v>
      </c>
    </row>
    <row r="266" s="14" customFormat="1">
      <c r="A266" s="14"/>
      <c r="B266" s="244"/>
      <c r="C266" s="245"/>
      <c r="D266" s="235" t="s">
        <v>350</v>
      </c>
      <c r="E266" s="246" t="s">
        <v>19</v>
      </c>
      <c r="F266" s="247" t="s">
        <v>499</v>
      </c>
      <c r="G266" s="245"/>
      <c r="H266" s="248">
        <v>86.524000000000001</v>
      </c>
      <c r="I266" s="249"/>
      <c r="J266" s="245"/>
      <c r="K266" s="245"/>
      <c r="L266" s="250"/>
      <c r="M266" s="251"/>
      <c r="N266" s="252"/>
      <c r="O266" s="252"/>
      <c r="P266" s="252"/>
      <c r="Q266" s="252"/>
      <c r="R266" s="252"/>
      <c r="S266" s="252"/>
      <c r="T266" s="253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4" t="s">
        <v>350</v>
      </c>
      <c r="AU266" s="254" t="s">
        <v>241</v>
      </c>
      <c r="AV266" s="14" t="s">
        <v>81</v>
      </c>
      <c r="AW266" s="14" t="s">
        <v>33</v>
      </c>
      <c r="AX266" s="14" t="s">
        <v>72</v>
      </c>
      <c r="AY266" s="254" t="s">
        <v>338</v>
      </c>
    </row>
    <row r="267" s="16" customFormat="1">
      <c r="A267" s="16"/>
      <c r="B267" s="277"/>
      <c r="C267" s="278"/>
      <c r="D267" s="235" t="s">
        <v>350</v>
      </c>
      <c r="E267" s="279" t="s">
        <v>19</v>
      </c>
      <c r="F267" s="280" t="s">
        <v>500</v>
      </c>
      <c r="G267" s="278"/>
      <c r="H267" s="281">
        <v>86.524000000000001</v>
      </c>
      <c r="I267" s="282"/>
      <c r="J267" s="278"/>
      <c r="K267" s="278"/>
      <c r="L267" s="283"/>
      <c r="M267" s="284"/>
      <c r="N267" s="285"/>
      <c r="O267" s="285"/>
      <c r="P267" s="285"/>
      <c r="Q267" s="285"/>
      <c r="R267" s="285"/>
      <c r="S267" s="285"/>
      <c r="T267" s="28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T267" s="287" t="s">
        <v>350</v>
      </c>
      <c r="AU267" s="287" t="s">
        <v>241</v>
      </c>
      <c r="AV267" s="16" t="s">
        <v>241</v>
      </c>
      <c r="AW267" s="16" t="s">
        <v>33</v>
      </c>
      <c r="AX267" s="16" t="s">
        <v>72</v>
      </c>
      <c r="AY267" s="287" t="s">
        <v>338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501</v>
      </c>
      <c r="G268" s="245"/>
      <c r="H268" s="248">
        <v>0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72</v>
      </c>
      <c r="AY268" s="254" t="s">
        <v>338</v>
      </c>
    </row>
    <row r="269" s="14" customFormat="1">
      <c r="A269" s="14"/>
      <c r="B269" s="244"/>
      <c r="C269" s="245"/>
      <c r="D269" s="235" t="s">
        <v>350</v>
      </c>
      <c r="E269" s="246" t="s">
        <v>19</v>
      </c>
      <c r="F269" s="247" t="s">
        <v>993</v>
      </c>
      <c r="G269" s="245"/>
      <c r="H269" s="248">
        <v>-11.401999999999999</v>
      </c>
      <c r="I269" s="249"/>
      <c r="J269" s="245"/>
      <c r="K269" s="245"/>
      <c r="L269" s="250"/>
      <c r="M269" s="251"/>
      <c r="N269" s="252"/>
      <c r="O269" s="252"/>
      <c r="P269" s="252"/>
      <c r="Q269" s="252"/>
      <c r="R269" s="252"/>
      <c r="S269" s="252"/>
      <c r="T269" s="253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4" t="s">
        <v>350</v>
      </c>
      <c r="AU269" s="254" t="s">
        <v>241</v>
      </c>
      <c r="AV269" s="14" t="s">
        <v>81</v>
      </c>
      <c r="AW269" s="14" t="s">
        <v>33</v>
      </c>
      <c r="AX269" s="14" t="s">
        <v>72</v>
      </c>
      <c r="AY269" s="254" t="s">
        <v>338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502</v>
      </c>
      <c r="G270" s="245"/>
      <c r="H270" s="248">
        <v>0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6" customFormat="1">
      <c r="A271" s="16"/>
      <c r="B271" s="277"/>
      <c r="C271" s="278"/>
      <c r="D271" s="235" t="s">
        <v>350</v>
      </c>
      <c r="E271" s="279" t="s">
        <v>298</v>
      </c>
      <c r="F271" s="280" t="s">
        <v>500</v>
      </c>
      <c r="G271" s="278"/>
      <c r="H271" s="281">
        <v>-11.401999999999999</v>
      </c>
      <c r="I271" s="282"/>
      <c r="J271" s="278"/>
      <c r="K271" s="278"/>
      <c r="L271" s="283"/>
      <c r="M271" s="284"/>
      <c r="N271" s="285"/>
      <c r="O271" s="285"/>
      <c r="P271" s="285"/>
      <c r="Q271" s="285"/>
      <c r="R271" s="285"/>
      <c r="S271" s="285"/>
      <c r="T271" s="28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T271" s="287" t="s">
        <v>350</v>
      </c>
      <c r="AU271" s="287" t="s">
        <v>241</v>
      </c>
      <c r="AV271" s="16" t="s">
        <v>241</v>
      </c>
      <c r="AW271" s="16" t="s">
        <v>33</v>
      </c>
      <c r="AX271" s="16" t="s">
        <v>72</v>
      </c>
      <c r="AY271" s="287" t="s">
        <v>338</v>
      </c>
    </row>
    <row r="272" s="15" customFormat="1">
      <c r="A272" s="15"/>
      <c r="B272" s="255"/>
      <c r="C272" s="256"/>
      <c r="D272" s="235" t="s">
        <v>350</v>
      </c>
      <c r="E272" s="257" t="s">
        <v>216</v>
      </c>
      <c r="F272" s="258" t="s">
        <v>363</v>
      </c>
      <c r="G272" s="256"/>
      <c r="H272" s="259">
        <v>75.122</v>
      </c>
      <c r="I272" s="260"/>
      <c r="J272" s="256"/>
      <c r="K272" s="256"/>
      <c r="L272" s="261"/>
      <c r="M272" s="262"/>
      <c r="N272" s="263"/>
      <c r="O272" s="263"/>
      <c r="P272" s="263"/>
      <c r="Q272" s="263"/>
      <c r="R272" s="263"/>
      <c r="S272" s="263"/>
      <c r="T272" s="264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T272" s="265" t="s">
        <v>350</v>
      </c>
      <c r="AU272" s="265" t="s">
        <v>241</v>
      </c>
      <c r="AV272" s="15" t="s">
        <v>231</v>
      </c>
      <c r="AW272" s="15" t="s">
        <v>33</v>
      </c>
      <c r="AX272" s="15" t="s">
        <v>72</v>
      </c>
      <c r="AY272" s="265" t="s">
        <v>338</v>
      </c>
    </row>
    <row r="273" s="14" customFormat="1">
      <c r="A273" s="14"/>
      <c r="B273" s="244"/>
      <c r="C273" s="245"/>
      <c r="D273" s="235" t="s">
        <v>350</v>
      </c>
      <c r="E273" s="246" t="s">
        <v>19</v>
      </c>
      <c r="F273" s="247" t="s">
        <v>1736</v>
      </c>
      <c r="G273" s="245"/>
      <c r="H273" s="248">
        <v>150.244</v>
      </c>
      <c r="I273" s="249"/>
      <c r="J273" s="245"/>
      <c r="K273" s="245"/>
      <c r="L273" s="250"/>
      <c r="M273" s="251"/>
      <c r="N273" s="252"/>
      <c r="O273" s="252"/>
      <c r="P273" s="252"/>
      <c r="Q273" s="252"/>
      <c r="R273" s="252"/>
      <c r="S273" s="252"/>
      <c r="T273" s="253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4" t="s">
        <v>350</v>
      </c>
      <c r="AU273" s="254" t="s">
        <v>241</v>
      </c>
      <c r="AV273" s="14" t="s">
        <v>81</v>
      </c>
      <c r="AW273" s="14" t="s">
        <v>33</v>
      </c>
      <c r="AX273" s="14" t="s">
        <v>79</v>
      </c>
      <c r="AY273" s="254" t="s">
        <v>338</v>
      </c>
    </row>
    <row r="274" s="2" customFormat="1" ht="44.25" customHeight="1">
      <c r="A274" s="39"/>
      <c r="B274" s="40"/>
      <c r="C274" s="215" t="s">
        <v>515</v>
      </c>
      <c r="D274" s="215" t="s">
        <v>342</v>
      </c>
      <c r="E274" s="216" t="s">
        <v>504</v>
      </c>
      <c r="F274" s="217" t="s">
        <v>505</v>
      </c>
      <c r="G274" s="218" t="s">
        <v>489</v>
      </c>
      <c r="H274" s="219">
        <v>495.09199999999998</v>
      </c>
      <c r="I274" s="220"/>
      <c r="J274" s="221">
        <f>ROUND(I274*H274,2)</f>
        <v>0</v>
      </c>
      <c r="K274" s="217" t="s">
        <v>346</v>
      </c>
      <c r="L274" s="45"/>
      <c r="M274" s="222" t="s">
        <v>19</v>
      </c>
      <c r="N274" s="223" t="s">
        <v>43</v>
      </c>
      <c r="O274" s="85"/>
      <c r="P274" s="224">
        <f>O274*H274</f>
        <v>0</v>
      </c>
      <c r="Q274" s="224">
        <v>0</v>
      </c>
      <c r="R274" s="224">
        <f>Q274*H274</f>
        <v>0</v>
      </c>
      <c r="S274" s="224">
        <v>0</v>
      </c>
      <c r="T274" s="225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26" t="s">
        <v>231</v>
      </c>
      <c r="AT274" s="226" t="s">
        <v>342</v>
      </c>
      <c r="AU274" s="226" t="s">
        <v>241</v>
      </c>
      <c r="AY274" s="18" t="s">
        <v>338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18" t="s">
        <v>79</v>
      </c>
      <c r="BK274" s="227">
        <f>ROUND(I274*H274,2)</f>
        <v>0</v>
      </c>
      <c r="BL274" s="18" t="s">
        <v>231</v>
      </c>
      <c r="BM274" s="226" t="s">
        <v>1737</v>
      </c>
    </row>
    <row r="275" s="2" customFormat="1">
      <c r="A275" s="39"/>
      <c r="B275" s="40"/>
      <c r="C275" s="41"/>
      <c r="D275" s="228" t="s">
        <v>348</v>
      </c>
      <c r="E275" s="41"/>
      <c r="F275" s="229" t="s">
        <v>507</v>
      </c>
      <c r="G275" s="41"/>
      <c r="H275" s="41"/>
      <c r="I275" s="230"/>
      <c r="J275" s="41"/>
      <c r="K275" s="41"/>
      <c r="L275" s="45"/>
      <c r="M275" s="231"/>
      <c r="N275" s="232"/>
      <c r="O275" s="85"/>
      <c r="P275" s="85"/>
      <c r="Q275" s="85"/>
      <c r="R275" s="85"/>
      <c r="S275" s="85"/>
      <c r="T275" s="86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T275" s="18" t="s">
        <v>348</v>
      </c>
      <c r="AU275" s="18" t="s">
        <v>241</v>
      </c>
    </row>
    <row r="276" s="14" customFormat="1">
      <c r="A276" s="14"/>
      <c r="B276" s="244"/>
      <c r="C276" s="245"/>
      <c r="D276" s="235" t="s">
        <v>350</v>
      </c>
      <c r="E276" s="246" t="s">
        <v>19</v>
      </c>
      <c r="F276" s="247" t="s">
        <v>218</v>
      </c>
      <c r="G276" s="245"/>
      <c r="H276" s="248">
        <v>247.54599999999999</v>
      </c>
      <c r="I276" s="249"/>
      <c r="J276" s="245"/>
      <c r="K276" s="245"/>
      <c r="L276" s="250"/>
      <c r="M276" s="251"/>
      <c r="N276" s="252"/>
      <c r="O276" s="252"/>
      <c r="P276" s="252"/>
      <c r="Q276" s="252"/>
      <c r="R276" s="252"/>
      <c r="S276" s="252"/>
      <c r="T276" s="253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4" t="s">
        <v>350</v>
      </c>
      <c r="AU276" s="254" t="s">
        <v>241</v>
      </c>
      <c r="AV276" s="14" t="s">
        <v>81</v>
      </c>
      <c r="AW276" s="14" t="s">
        <v>33</v>
      </c>
      <c r="AX276" s="14" t="s">
        <v>72</v>
      </c>
      <c r="AY276" s="254" t="s">
        <v>338</v>
      </c>
    </row>
    <row r="277" s="15" customFormat="1">
      <c r="A277" s="15"/>
      <c r="B277" s="255"/>
      <c r="C277" s="256"/>
      <c r="D277" s="235" t="s">
        <v>350</v>
      </c>
      <c r="E277" s="257" t="s">
        <v>19</v>
      </c>
      <c r="F277" s="258" t="s">
        <v>363</v>
      </c>
      <c r="G277" s="256"/>
      <c r="H277" s="259">
        <v>247.54599999999999</v>
      </c>
      <c r="I277" s="260"/>
      <c r="J277" s="256"/>
      <c r="K277" s="256"/>
      <c r="L277" s="261"/>
      <c r="M277" s="262"/>
      <c r="N277" s="263"/>
      <c r="O277" s="263"/>
      <c r="P277" s="263"/>
      <c r="Q277" s="263"/>
      <c r="R277" s="263"/>
      <c r="S277" s="263"/>
      <c r="T277" s="264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65" t="s">
        <v>350</v>
      </c>
      <c r="AU277" s="265" t="s">
        <v>241</v>
      </c>
      <c r="AV277" s="15" t="s">
        <v>231</v>
      </c>
      <c r="AW277" s="15" t="s">
        <v>33</v>
      </c>
      <c r="AX277" s="15" t="s">
        <v>72</v>
      </c>
      <c r="AY277" s="265" t="s">
        <v>338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1738</v>
      </c>
      <c r="G278" s="245"/>
      <c r="H278" s="248">
        <v>495.09199999999998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79</v>
      </c>
      <c r="AY278" s="254" t="s">
        <v>338</v>
      </c>
    </row>
    <row r="279" s="12" customFormat="1" ht="20.88" customHeight="1">
      <c r="A279" s="12"/>
      <c r="B279" s="199"/>
      <c r="C279" s="200"/>
      <c r="D279" s="201" t="s">
        <v>71</v>
      </c>
      <c r="E279" s="213" t="s">
        <v>476</v>
      </c>
      <c r="F279" s="213" t="s">
        <v>509</v>
      </c>
      <c r="G279" s="200"/>
      <c r="H279" s="200"/>
      <c r="I279" s="203"/>
      <c r="J279" s="214">
        <f>BK279</f>
        <v>0</v>
      </c>
      <c r="K279" s="200"/>
      <c r="L279" s="205"/>
      <c r="M279" s="206"/>
      <c r="N279" s="207"/>
      <c r="O279" s="207"/>
      <c r="P279" s="208">
        <f>SUM(P280:P317)</f>
        <v>0</v>
      </c>
      <c r="Q279" s="207"/>
      <c r="R279" s="208">
        <f>SUM(R280:R317)</f>
        <v>0.0034949999999999998</v>
      </c>
      <c r="S279" s="207"/>
      <c r="T279" s="209">
        <f>SUM(T280:T317)</f>
        <v>0</v>
      </c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R279" s="210" t="s">
        <v>79</v>
      </c>
      <c r="AT279" s="211" t="s">
        <v>71</v>
      </c>
      <c r="AU279" s="211" t="s">
        <v>81</v>
      </c>
      <c r="AY279" s="210" t="s">
        <v>338</v>
      </c>
      <c r="BK279" s="212">
        <f>SUM(BK280:BK317)</f>
        <v>0</v>
      </c>
    </row>
    <row r="280" s="2" customFormat="1" ht="24.15" customHeight="1">
      <c r="A280" s="39"/>
      <c r="B280" s="40"/>
      <c r="C280" s="215" t="s">
        <v>520</v>
      </c>
      <c r="D280" s="215" t="s">
        <v>342</v>
      </c>
      <c r="E280" s="216" t="s">
        <v>511</v>
      </c>
      <c r="F280" s="217" t="s">
        <v>512</v>
      </c>
      <c r="G280" s="218" t="s">
        <v>345</v>
      </c>
      <c r="H280" s="219">
        <v>560.80399999999997</v>
      </c>
      <c r="I280" s="220"/>
      <c r="J280" s="221">
        <f>ROUND(I280*H280,2)</f>
        <v>0</v>
      </c>
      <c r="K280" s="217" t="s">
        <v>346</v>
      </c>
      <c r="L280" s="45"/>
      <c r="M280" s="222" t="s">
        <v>19</v>
      </c>
      <c r="N280" s="223" t="s">
        <v>43</v>
      </c>
      <c r="O280" s="85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26" t="s">
        <v>231</v>
      </c>
      <c r="AT280" s="226" t="s">
        <v>342</v>
      </c>
      <c r="AU280" s="226" t="s">
        <v>241</v>
      </c>
      <c r="AY280" s="18" t="s">
        <v>338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18" t="s">
        <v>79</v>
      </c>
      <c r="BK280" s="227">
        <f>ROUND(I280*H280,2)</f>
        <v>0</v>
      </c>
      <c r="BL280" s="18" t="s">
        <v>231</v>
      </c>
      <c r="BM280" s="226" t="s">
        <v>1739</v>
      </c>
    </row>
    <row r="281" s="2" customFormat="1">
      <c r="A281" s="39"/>
      <c r="B281" s="40"/>
      <c r="C281" s="41"/>
      <c r="D281" s="228" t="s">
        <v>348</v>
      </c>
      <c r="E281" s="41"/>
      <c r="F281" s="229" t="s">
        <v>514</v>
      </c>
      <c r="G281" s="41"/>
      <c r="H281" s="41"/>
      <c r="I281" s="230"/>
      <c r="J281" s="41"/>
      <c r="K281" s="41"/>
      <c r="L281" s="45"/>
      <c r="M281" s="231"/>
      <c r="N281" s="232"/>
      <c r="O281" s="85"/>
      <c r="P281" s="85"/>
      <c r="Q281" s="85"/>
      <c r="R281" s="85"/>
      <c r="S281" s="85"/>
      <c r="T281" s="8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348</v>
      </c>
      <c r="AU281" s="18" t="s">
        <v>241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227</v>
      </c>
      <c r="G282" s="245"/>
      <c r="H282" s="248">
        <v>69.899000000000001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72</v>
      </c>
      <c r="AY282" s="254" t="s">
        <v>338</v>
      </c>
    </row>
    <row r="283" s="14" customFormat="1">
      <c r="A283" s="14"/>
      <c r="B283" s="244"/>
      <c r="C283" s="245"/>
      <c r="D283" s="235" t="s">
        <v>350</v>
      </c>
      <c r="E283" s="246" t="s">
        <v>19</v>
      </c>
      <c r="F283" s="247" t="s">
        <v>1281</v>
      </c>
      <c r="G283" s="245"/>
      <c r="H283" s="248">
        <v>488.86900000000003</v>
      </c>
      <c r="I283" s="249"/>
      <c r="J283" s="245"/>
      <c r="K283" s="245"/>
      <c r="L283" s="250"/>
      <c r="M283" s="251"/>
      <c r="N283" s="252"/>
      <c r="O283" s="252"/>
      <c r="P283" s="252"/>
      <c r="Q283" s="252"/>
      <c r="R283" s="252"/>
      <c r="S283" s="252"/>
      <c r="T283" s="253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4" t="s">
        <v>350</v>
      </c>
      <c r="AU283" s="254" t="s">
        <v>241</v>
      </c>
      <c r="AV283" s="14" t="s">
        <v>81</v>
      </c>
      <c r="AW283" s="14" t="s">
        <v>33</v>
      </c>
      <c r="AX283" s="14" t="s">
        <v>72</v>
      </c>
      <c r="AY283" s="254" t="s">
        <v>338</v>
      </c>
    </row>
    <row r="284" s="14" customFormat="1">
      <c r="A284" s="14"/>
      <c r="B284" s="244"/>
      <c r="C284" s="245"/>
      <c r="D284" s="235" t="s">
        <v>350</v>
      </c>
      <c r="E284" s="246" t="s">
        <v>19</v>
      </c>
      <c r="F284" s="247" t="s">
        <v>1313</v>
      </c>
      <c r="G284" s="245"/>
      <c r="H284" s="248">
        <v>2.036</v>
      </c>
      <c r="I284" s="249"/>
      <c r="J284" s="245"/>
      <c r="K284" s="245"/>
      <c r="L284" s="250"/>
      <c r="M284" s="251"/>
      <c r="N284" s="252"/>
      <c r="O284" s="252"/>
      <c r="P284" s="252"/>
      <c r="Q284" s="252"/>
      <c r="R284" s="252"/>
      <c r="S284" s="252"/>
      <c r="T284" s="253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4" t="s">
        <v>350</v>
      </c>
      <c r="AU284" s="254" t="s">
        <v>241</v>
      </c>
      <c r="AV284" s="14" t="s">
        <v>81</v>
      </c>
      <c r="AW284" s="14" t="s">
        <v>33</v>
      </c>
      <c r="AX284" s="14" t="s">
        <v>72</v>
      </c>
      <c r="AY284" s="254" t="s">
        <v>338</v>
      </c>
    </row>
    <row r="285" s="15" customFormat="1">
      <c r="A285" s="15"/>
      <c r="B285" s="255"/>
      <c r="C285" s="256"/>
      <c r="D285" s="235" t="s">
        <v>350</v>
      </c>
      <c r="E285" s="257" t="s">
        <v>19</v>
      </c>
      <c r="F285" s="258" t="s">
        <v>363</v>
      </c>
      <c r="G285" s="256"/>
      <c r="H285" s="259">
        <v>560.80399999999997</v>
      </c>
      <c r="I285" s="260"/>
      <c r="J285" s="256"/>
      <c r="K285" s="256"/>
      <c r="L285" s="261"/>
      <c r="M285" s="262"/>
      <c r="N285" s="263"/>
      <c r="O285" s="263"/>
      <c r="P285" s="263"/>
      <c r="Q285" s="263"/>
      <c r="R285" s="263"/>
      <c r="S285" s="263"/>
      <c r="T285" s="264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T285" s="265" t="s">
        <v>350</v>
      </c>
      <c r="AU285" s="265" t="s">
        <v>241</v>
      </c>
      <c r="AV285" s="15" t="s">
        <v>231</v>
      </c>
      <c r="AW285" s="15" t="s">
        <v>33</v>
      </c>
      <c r="AX285" s="15" t="s">
        <v>79</v>
      </c>
      <c r="AY285" s="265" t="s">
        <v>338</v>
      </c>
    </row>
    <row r="286" s="2" customFormat="1" ht="37.8" customHeight="1">
      <c r="A286" s="39"/>
      <c r="B286" s="40"/>
      <c r="C286" s="215" t="s">
        <v>525</v>
      </c>
      <c r="D286" s="215" t="s">
        <v>342</v>
      </c>
      <c r="E286" s="216" t="s">
        <v>516</v>
      </c>
      <c r="F286" s="217" t="s">
        <v>517</v>
      </c>
      <c r="G286" s="218" t="s">
        <v>345</v>
      </c>
      <c r="H286" s="219">
        <v>69.899000000000001</v>
      </c>
      <c r="I286" s="220"/>
      <c r="J286" s="221">
        <f>ROUND(I286*H286,2)</f>
        <v>0</v>
      </c>
      <c r="K286" s="217" t="s">
        <v>346</v>
      </c>
      <c r="L286" s="45"/>
      <c r="M286" s="222" t="s">
        <v>19</v>
      </c>
      <c r="N286" s="223" t="s">
        <v>43</v>
      </c>
      <c r="O286" s="85"/>
      <c r="P286" s="224">
        <f>O286*H286</f>
        <v>0</v>
      </c>
      <c r="Q286" s="224">
        <v>0</v>
      </c>
      <c r="R286" s="224">
        <f>Q286*H286</f>
        <v>0</v>
      </c>
      <c r="S286" s="224">
        <v>0</v>
      </c>
      <c r="T286" s="225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26" t="s">
        <v>231</v>
      </c>
      <c r="AT286" s="226" t="s">
        <v>342</v>
      </c>
      <c r="AU286" s="226" t="s">
        <v>241</v>
      </c>
      <c r="AY286" s="18" t="s">
        <v>338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18" t="s">
        <v>79</v>
      </c>
      <c r="BK286" s="227">
        <f>ROUND(I286*H286,2)</f>
        <v>0</v>
      </c>
      <c r="BL286" s="18" t="s">
        <v>231</v>
      </c>
      <c r="BM286" s="226" t="s">
        <v>1740</v>
      </c>
    </row>
    <row r="287" s="2" customFormat="1">
      <c r="A287" s="39"/>
      <c r="B287" s="40"/>
      <c r="C287" s="41"/>
      <c r="D287" s="228" t="s">
        <v>348</v>
      </c>
      <c r="E287" s="41"/>
      <c r="F287" s="229" t="s">
        <v>519</v>
      </c>
      <c r="G287" s="41"/>
      <c r="H287" s="41"/>
      <c r="I287" s="230"/>
      <c r="J287" s="41"/>
      <c r="K287" s="41"/>
      <c r="L287" s="45"/>
      <c r="M287" s="231"/>
      <c r="N287" s="232"/>
      <c r="O287" s="85"/>
      <c r="P287" s="85"/>
      <c r="Q287" s="85"/>
      <c r="R287" s="85"/>
      <c r="S287" s="85"/>
      <c r="T287" s="86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348</v>
      </c>
      <c r="AU287" s="18" t="s">
        <v>241</v>
      </c>
    </row>
    <row r="288" s="14" customFormat="1">
      <c r="A288" s="14"/>
      <c r="B288" s="244"/>
      <c r="C288" s="245"/>
      <c r="D288" s="235" t="s">
        <v>350</v>
      </c>
      <c r="E288" s="246" t="s">
        <v>19</v>
      </c>
      <c r="F288" s="247" t="s">
        <v>227</v>
      </c>
      <c r="G288" s="245"/>
      <c r="H288" s="248">
        <v>69.899000000000001</v>
      </c>
      <c r="I288" s="249"/>
      <c r="J288" s="245"/>
      <c r="K288" s="245"/>
      <c r="L288" s="250"/>
      <c r="M288" s="251"/>
      <c r="N288" s="252"/>
      <c r="O288" s="252"/>
      <c r="P288" s="252"/>
      <c r="Q288" s="252"/>
      <c r="R288" s="252"/>
      <c r="S288" s="252"/>
      <c r="T288" s="253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4" t="s">
        <v>350</v>
      </c>
      <c r="AU288" s="254" t="s">
        <v>241</v>
      </c>
      <c r="AV288" s="14" t="s">
        <v>81</v>
      </c>
      <c r="AW288" s="14" t="s">
        <v>33</v>
      </c>
      <c r="AX288" s="14" t="s">
        <v>79</v>
      </c>
      <c r="AY288" s="254" t="s">
        <v>338</v>
      </c>
    </row>
    <row r="289" s="2" customFormat="1" ht="37.8" customHeight="1">
      <c r="A289" s="39"/>
      <c r="B289" s="40"/>
      <c r="C289" s="215" t="s">
        <v>531</v>
      </c>
      <c r="D289" s="215" t="s">
        <v>342</v>
      </c>
      <c r="E289" s="216" t="s">
        <v>521</v>
      </c>
      <c r="F289" s="217" t="s">
        <v>522</v>
      </c>
      <c r="G289" s="218" t="s">
        <v>345</v>
      </c>
      <c r="H289" s="219">
        <v>69.899000000000001</v>
      </c>
      <c r="I289" s="220"/>
      <c r="J289" s="221">
        <f>ROUND(I289*H289,2)</f>
        <v>0</v>
      </c>
      <c r="K289" s="217" t="s">
        <v>346</v>
      </c>
      <c r="L289" s="45"/>
      <c r="M289" s="222" t="s">
        <v>19</v>
      </c>
      <c r="N289" s="223" t="s">
        <v>43</v>
      </c>
      <c r="O289" s="85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26" t="s">
        <v>231</v>
      </c>
      <c r="AT289" s="226" t="s">
        <v>342</v>
      </c>
      <c r="AU289" s="226" t="s">
        <v>241</v>
      </c>
      <c r="AY289" s="18" t="s">
        <v>338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18" t="s">
        <v>79</v>
      </c>
      <c r="BK289" s="227">
        <f>ROUND(I289*H289,2)</f>
        <v>0</v>
      </c>
      <c r="BL289" s="18" t="s">
        <v>231</v>
      </c>
      <c r="BM289" s="226" t="s">
        <v>1741</v>
      </c>
    </row>
    <row r="290" s="2" customFormat="1">
      <c r="A290" s="39"/>
      <c r="B290" s="40"/>
      <c r="C290" s="41"/>
      <c r="D290" s="228" t="s">
        <v>348</v>
      </c>
      <c r="E290" s="41"/>
      <c r="F290" s="229" t="s">
        <v>524</v>
      </c>
      <c r="G290" s="41"/>
      <c r="H290" s="41"/>
      <c r="I290" s="230"/>
      <c r="J290" s="41"/>
      <c r="K290" s="41"/>
      <c r="L290" s="45"/>
      <c r="M290" s="231"/>
      <c r="N290" s="232"/>
      <c r="O290" s="85"/>
      <c r="P290" s="85"/>
      <c r="Q290" s="85"/>
      <c r="R290" s="85"/>
      <c r="S290" s="85"/>
      <c r="T290" s="86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T290" s="18" t="s">
        <v>348</v>
      </c>
      <c r="AU290" s="18" t="s">
        <v>241</v>
      </c>
    </row>
    <row r="291" s="14" customFormat="1">
      <c r="A291" s="14"/>
      <c r="B291" s="244"/>
      <c r="C291" s="245"/>
      <c r="D291" s="235" t="s">
        <v>350</v>
      </c>
      <c r="E291" s="246" t="s">
        <v>19</v>
      </c>
      <c r="F291" s="247" t="s">
        <v>227</v>
      </c>
      <c r="G291" s="245"/>
      <c r="H291" s="248">
        <v>69.899000000000001</v>
      </c>
      <c r="I291" s="249"/>
      <c r="J291" s="245"/>
      <c r="K291" s="245"/>
      <c r="L291" s="250"/>
      <c r="M291" s="251"/>
      <c r="N291" s="252"/>
      <c r="O291" s="252"/>
      <c r="P291" s="252"/>
      <c r="Q291" s="252"/>
      <c r="R291" s="252"/>
      <c r="S291" s="252"/>
      <c r="T291" s="253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4" t="s">
        <v>350</v>
      </c>
      <c r="AU291" s="254" t="s">
        <v>241</v>
      </c>
      <c r="AV291" s="14" t="s">
        <v>81</v>
      </c>
      <c r="AW291" s="14" t="s">
        <v>33</v>
      </c>
      <c r="AX291" s="14" t="s">
        <v>79</v>
      </c>
      <c r="AY291" s="254" t="s">
        <v>338</v>
      </c>
    </row>
    <row r="292" s="2" customFormat="1" ht="16.5" customHeight="1">
      <c r="A292" s="39"/>
      <c r="B292" s="40"/>
      <c r="C292" s="267" t="s">
        <v>536</v>
      </c>
      <c r="D292" s="267" t="s">
        <v>486</v>
      </c>
      <c r="E292" s="268" t="s">
        <v>526</v>
      </c>
      <c r="F292" s="269" t="s">
        <v>527</v>
      </c>
      <c r="G292" s="270" t="s">
        <v>528</v>
      </c>
      <c r="H292" s="271">
        <v>1.3979999999999999</v>
      </c>
      <c r="I292" s="272"/>
      <c r="J292" s="273">
        <f>ROUND(I292*H292,2)</f>
        <v>0</v>
      </c>
      <c r="K292" s="269" t="s">
        <v>346</v>
      </c>
      <c r="L292" s="274"/>
      <c r="M292" s="275" t="s">
        <v>19</v>
      </c>
      <c r="N292" s="276" t="s">
        <v>43</v>
      </c>
      <c r="O292" s="85"/>
      <c r="P292" s="224">
        <f>O292*H292</f>
        <v>0</v>
      </c>
      <c r="Q292" s="224">
        <v>0.001</v>
      </c>
      <c r="R292" s="224">
        <f>Q292*H292</f>
        <v>0.0013979999999999999</v>
      </c>
      <c r="S292" s="224">
        <v>0</v>
      </c>
      <c r="T292" s="225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26" t="s">
        <v>405</v>
      </c>
      <c r="AT292" s="226" t="s">
        <v>486</v>
      </c>
      <c r="AU292" s="226" t="s">
        <v>241</v>
      </c>
      <c r="AY292" s="18" t="s">
        <v>338</v>
      </c>
      <c r="BE292" s="227">
        <f>IF(N292="základní",J292,0)</f>
        <v>0</v>
      </c>
      <c r="BF292" s="227">
        <f>IF(N292="snížená",J292,0)</f>
        <v>0</v>
      </c>
      <c r="BG292" s="227">
        <f>IF(N292="zákl. přenesená",J292,0)</f>
        <v>0</v>
      </c>
      <c r="BH292" s="227">
        <f>IF(N292="sníž. přenesená",J292,0)</f>
        <v>0</v>
      </c>
      <c r="BI292" s="227">
        <f>IF(N292="nulová",J292,0)</f>
        <v>0</v>
      </c>
      <c r="BJ292" s="18" t="s">
        <v>79</v>
      </c>
      <c r="BK292" s="227">
        <f>ROUND(I292*H292,2)</f>
        <v>0</v>
      </c>
      <c r="BL292" s="18" t="s">
        <v>231</v>
      </c>
      <c r="BM292" s="226" t="s">
        <v>1742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227</v>
      </c>
      <c r="G293" s="245"/>
      <c r="H293" s="248">
        <v>69.899000000000001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1743</v>
      </c>
      <c r="G294" s="245"/>
      <c r="H294" s="248">
        <v>1.3979999999999999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241</v>
      </c>
      <c r="AV294" s="14" t="s">
        <v>81</v>
      </c>
      <c r="AW294" s="14" t="s">
        <v>33</v>
      </c>
      <c r="AX294" s="14" t="s">
        <v>79</v>
      </c>
      <c r="AY294" s="254" t="s">
        <v>338</v>
      </c>
    </row>
    <row r="295" s="2" customFormat="1" ht="49.05" customHeight="1">
      <c r="A295" s="39"/>
      <c r="B295" s="40"/>
      <c r="C295" s="215" t="s">
        <v>541</v>
      </c>
      <c r="D295" s="215" t="s">
        <v>342</v>
      </c>
      <c r="E295" s="216" t="s">
        <v>532</v>
      </c>
      <c r="F295" s="217" t="s">
        <v>533</v>
      </c>
      <c r="G295" s="218" t="s">
        <v>345</v>
      </c>
      <c r="H295" s="219">
        <v>69.899000000000001</v>
      </c>
      <c r="I295" s="220"/>
      <c r="J295" s="221">
        <f>ROUND(I295*H295,2)</f>
        <v>0</v>
      </c>
      <c r="K295" s="217" t="s">
        <v>346</v>
      </c>
      <c r="L295" s="45"/>
      <c r="M295" s="222" t="s">
        <v>19</v>
      </c>
      <c r="N295" s="223" t="s">
        <v>43</v>
      </c>
      <c r="O295" s="85"/>
      <c r="P295" s="224">
        <f>O295*H295</f>
        <v>0</v>
      </c>
      <c r="Q295" s="224">
        <v>0</v>
      </c>
      <c r="R295" s="224">
        <f>Q295*H295</f>
        <v>0</v>
      </c>
      <c r="S295" s="224">
        <v>0</v>
      </c>
      <c r="T295" s="225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26" t="s">
        <v>231</v>
      </c>
      <c r="AT295" s="226" t="s">
        <v>342</v>
      </c>
      <c r="AU295" s="226" t="s">
        <v>241</v>
      </c>
      <c r="AY295" s="18" t="s">
        <v>338</v>
      </c>
      <c r="BE295" s="227">
        <f>IF(N295="základní",J295,0)</f>
        <v>0</v>
      </c>
      <c r="BF295" s="227">
        <f>IF(N295="snížená",J295,0)</f>
        <v>0</v>
      </c>
      <c r="BG295" s="227">
        <f>IF(N295="zákl. přenesená",J295,0)</f>
        <v>0</v>
      </c>
      <c r="BH295" s="227">
        <f>IF(N295="sníž. přenesená",J295,0)</f>
        <v>0</v>
      </c>
      <c r="BI295" s="227">
        <f>IF(N295="nulová",J295,0)</f>
        <v>0</v>
      </c>
      <c r="BJ295" s="18" t="s">
        <v>79</v>
      </c>
      <c r="BK295" s="227">
        <f>ROUND(I295*H295,2)</f>
        <v>0</v>
      </c>
      <c r="BL295" s="18" t="s">
        <v>231</v>
      </c>
      <c r="BM295" s="226" t="s">
        <v>1744</v>
      </c>
    </row>
    <row r="296" s="2" customFormat="1">
      <c r="A296" s="39"/>
      <c r="B296" s="40"/>
      <c r="C296" s="41"/>
      <c r="D296" s="228" t="s">
        <v>348</v>
      </c>
      <c r="E296" s="41"/>
      <c r="F296" s="229" t="s">
        <v>535</v>
      </c>
      <c r="G296" s="41"/>
      <c r="H296" s="41"/>
      <c r="I296" s="230"/>
      <c r="J296" s="41"/>
      <c r="K296" s="41"/>
      <c r="L296" s="45"/>
      <c r="M296" s="231"/>
      <c r="N296" s="232"/>
      <c r="O296" s="85"/>
      <c r="P296" s="85"/>
      <c r="Q296" s="85"/>
      <c r="R296" s="85"/>
      <c r="S296" s="85"/>
      <c r="T296" s="86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348</v>
      </c>
      <c r="AU296" s="18" t="s">
        <v>241</v>
      </c>
    </row>
    <row r="297" s="14" customFormat="1">
      <c r="A297" s="14"/>
      <c r="B297" s="244"/>
      <c r="C297" s="245"/>
      <c r="D297" s="235" t="s">
        <v>350</v>
      </c>
      <c r="E297" s="246" t="s">
        <v>19</v>
      </c>
      <c r="F297" s="247" t="s">
        <v>227</v>
      </c>
      <c r="G297" s="245"/>
      <c r="H297" s="248">
        <v>69.899000000000001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350</v>
      </c>
      <c r="AU297" s="254" t="s">
        <v>241</v>
      </c>
      <c r="AV297" s="14" t="s">
        <v>81</v>
      </c>
      <c r="AW297" s="14" t="s">
        <v>33</v>
      </c>
      <c r="AX297" s="14" t="s">
        <v>79</v>
      </c>
      <c r="AY297" s="254" t="s">
        <v>338</v>
      </c>
    </row>
    <row r="298" s="2" customFormat="1" ht="24.15" customHeight="1">
      <c r="A298" s="39"/>
      <c r="B298" s="40"/>
      <c r="C298" s="215" t="s">
        <v>546</v>
      </c>
      <c r="D298" s="215" t="s">
        <v>342</v>
      </c>
      <c r="E298" s="216" t="s">
        <v>537</v>
      </c>
      <c r="F298" s="217" t="s">
        <v>538</v>
      </c>
      <c r="G298" s="218" t="s">
        <v>489</v>
      </c>
      <c r="H298" s="219">
        <v>0.002</v>
      </c>
      <c r="I298" s="220"/>
      <c r="J298" s="221">
        <f>ROUND(I298*H298,2)</f>
        <v>0</v>
      </c>
      <c r="K298" s="217" t="s">
        <v>346</v>
      </c>
      <c r="L298" s="45"/>
      <c r="M298" s="222" t="s">
        <v>19</v>
      </c>
      <c r="N298" s="223" t="s">
        <v>43</v>
      </c>
      <c r="O298" s="85"/>
      <c r="P298" s="224">
        <f>O298*H298</f>
        <v>0</v>
      </c>
      <c r="Q298" s="224">
        <v>0</v>
      </c>
      <c r="R298" s="224">
        <f>Q298*H298</f>
        <v>0</v>
      </c>
      <c r="S298" s="224">
        <v>0</v>
      </c>
      <c r="T298" s="225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26" t="s">
        <v>231</v>
      </c>
      <c r="AT298" s="226" t="s">
        <v>342</v>
      </c>
      <c r="AU298" s="226" t="s">
        <v>241</v>
      </c>
      <c r="AY298" s="18" t="s">
        <v>338</v>
      </c>
      <c r="BE298" s="227">
        <f>IF(N298="základní",J298,0)</f>
        <v>0</v>
      </c>
      <c r="BF298" s="227">
        <f>IF(N298="snížená",J298,0)</f>
        <v>0</v>
      </c>
      <c r="BG298" s="227">
        <f>IF(N298="zákl. přenesená",J298,0)</f>
        <v>0</v>
      </c>
      <c r="BH298" s="227">
        <f>IF(N298="sníž. přenesená",J298,0)</f>
        <v>0</v>
      </c>
      <c r="BI298" s="227">
        <f>IF(N298="nulová",J298,0)</f>
        <v>0</v>
      </c>
      <c r="BJ298" s="18" t="s">
        <v>79</v>
      </c>
      <c r="BK298" s="227">
        <f>ROUND(I298*H298,2)</f>
        <v>0</v>
      </c>
      <c r="BL298" s="18" t="s">
        <v>231</v>
      </c>
      <c r="BM298" s="226" t="s">
        <v>1745</v>
      </c>
    </row>
    <row r="299" s="2" customFormat="1">
      <c r="A299" s="39"/>
      <c r="B299" s="40"/>
      <c r="C299" s="41"/>
      <c r="D299" s="228" t="s">
        <v>348</v>
      </c>
      <c r="E299" s="41"/>
      <c r="F299" s="229" t="s">
        <v>540</v>
      </c>
      <c r="G299" s="41"/>
      <c r="H299" s="41"/>
      <c r="I299" s="230"/>
      <c r="J299" s="41"/>
      <c r="K299" s="41"/>
      <c r="L299" s="45"/>
      <c r="M299" s="231"/>
      <c r="N299" s="232"/>
      <c r="O299" s="85"/>
      <c r="P299" s="85"/>
      <c r="Q299" s="85"/>
      <c r="R299" s="85"/>
      <c r="S299" s="85"/>
      <c r="T299" s="86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T299" s="18" t="s">
        <v>348</v>
      </c>
      <c r="AU299" s="18" t="s">
        <v>241</v>
      </c>
    </row>
    <row r="300" s="2" customFormat="1" ht="16.5" customHeight="1">
      <c r="A300" s="39"/>
      <c r="B300" s="40"/>
      <c r="C300" s="267" t="s">
        <v>551</v>
      </c>
      <c r="D300" s="267" t="s">
        <v>486</v>
      </c>
      <c r="E300" s="268" t="s">
        <v>542</v>
      </c>
      <c r="F300" s="269" t="s">
        <v>543</v>
      </c>
      <c r="G300" s="270" t="s">
        <v>528</v>
      </c>
      <c r="H300" s="271">
        <v>2.097</v>
      </c>
      <c r="I300" s="272"/>
      <c r="J300" s="273">
        <f>ROUND(I300*H300,2)</f>
        <v>0</v>
      </c>
      <c r="K300" s="269" t="s">
        <v>346</v>
      </c>
      <c r="L300" s="274"/>
      <c r="M300" s="275" t="s">
        <v>19</v>
      </c>
      <c r="N300" s="276" t="s">
        <v>43</v>
      </c>
      <c r="O300" s="85"/>
      <c r="P300" s="224">
        <f>O300*H300</f>
        <v>0</v>
      </c>
      <c r="Q300" s="224">
        <v>0.001</v>
      </c>
      <c r="R300" s="224">
        <f>Q300*H300</f>
        <v>0.0020969999999999999</v>
      </c>
      <c r="S300" s="224">
        <v>0</v>
      </c>
      <c r="T300" s="225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26" t="s">
        <v>405</v>
      </c>
      <c r="AT300" s="226" t="s">
        <v>486</v>
      </c>
      <c r="AU300" s="226" t="s">
        <v>241</v>
      </c>
      <c r="AY300" s="18" t="s">
        <v>338</v>
      </c>
      <c r="BE300" s="227">
        <f>IF(N300="základní",J300,0)</f>
        <v>0</v>
      </c>
      <c r="BF300" s="227">
        <f>IF(N300="snížená",J300,0)</f>
        <v>0</v>
      </c>
      <c r="BG300" s="227">
        <f>IF(N300="zákl. přenesená",J300,0)</f>
        <v>0</v>
      </c>
      <c r="BH300" s="227">
        <f>IF(N300="sníž. přenesená",J300,0)</f>
        <v>0</v>
      </c>
      <c r="BI300" s="227">
        <f>IF(N300="nulová",J300,0)</f>
        <v>0</v>
      </c>
      <c r="BJ300" s="18" t="s">
        <v>79</v>
      </c>
      <c r="BK300" s="227">
        <f>ROUND(I300*H300,2)</f>
        <v>0</v>
      </c>
      <c r="BL300" s="18" t="s">
        <v>231</v>
      </c>
      <c r="BM300" s="226" t="s">
        <v>1746</v>
      </c>
    </row>
    <row r="301" s="14" customFormat="1">
      <c r="A301" s="14"/>
      <c r="B301" s="244"/>
      <c r="C301" s="245"/>
      <c r="D301" s="235" t="s">
        <v>350</v>
      </c>
      <c r="E301" s="246" t="s">
        <v>19</v>
      </c>
      <c r="F301" s="247" t="s">
        <v>227</v>
      </c>
      <c r="G301" s="245"/>
      <c r="H301" s="248">
        <v>69.899000000000001</v>
      </c>
      <c r="I301" s="249"/>
      <c r="J301" s="245"/>
      <c r="K301" s="245"/>
      <c r="L301" s="250"/>
      <c r="M301" s="251"/>
      <c r="N301" s="252"/>
      <c r="O301" s="252"/>
      <c r="P301" s="252"/>
      <c r="Q301" s="252"/>
      <c r="R301" s="252"/>
      <c r="S301" s="252"/>
      <c r="T301" s="253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4" t="s">
        <v>350</v>
      </c>
      <c r="AU301" s="254" t="s">
        <v>241</v>
      </c>
      <c r="AV301" s="14" t="s">
        <v>81</v>
      </c>
      <c r="AW301" s="14" t="s">
        <v>33</v>
      </c>
      <c r="AX301" s="14" t="s">
        <v>72</v>
      </c>
      <c r="AY301" s="254" t="s">
        <v>338</v>
      </c>
    </row>
    <row r="302" s="14" customFormat="1">
      <c r="A302" s="14"/>
      <c r="B302" s="244"/>
      <c r="C302" s="245"/>
      <c r="D302" s="235" t="s">
        <v>350</v>
      </c>
      <c r="E302" s="246" t="s">
        <v>19</v>
      </c>
      <c r="F302" s="247" t="s">
        <v>1747</v>
      </c>
      <c r="G302" s="245"/>
      <c r="H302" s="248">
        <v>2.097</v>
      </c>
      <c r="I302" s="249"/>
      <c r="J302" s="245"/>
      <c r="K302" s="245"/>
      <c r="L302" s="250"/>
      <c r="M302" s="251"/>
      <c r="N302" s="252"/>
      <c r="O302" s="252"/>
      <c r="P302" s="252"/>
      <c r="Q302" s="252"/>
      <c r="R302" s="252"/>
      <c r="S302" s="252"/>
      <c r="T302" s="253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4" t="s">
        <v>350</v>
      </c>
      <c r="AU302" s="254" t="s">
        <v>241</v>
      </c>
      <c r="AV302" s="14" t="s">
        <v>81</v>
      </c>
      <c r="AW302" s="14" t="s">
        <v>33</v>
      </c>
      <c r="AX302" s="14" t="s">
        <v>79</v>
      </c>
      <c r="AY302" s="254" t="s">
        <v>338</v>
      </c>
    </row>
    <row r="303" s="2" customFormat="1" ht="24.15" customHeight="1">
      <c r="A303" s="39"/>
      <c r="B303" s="40"/>
      <c r="C303" s="215" t="s">
        <v>556</v>
      </c>
      <c r="D303" s="215" t="s">
        <v>342</v>
      </c>
      <c r="E303" s="216" t="s">
        <v>547</v>
      </c>
      <c r="F303" s="217" t="s">
        <v>548</v>
      </c>
      <c r="G303" s="218" t="s">
        <v>345</v>
      </c>
      <c r="H303" s="219">
        <v>69.899000000000001</v>
      </c>
      <c r="I303" s="220"/>
      <c r="J303" s="221">
        <f>ROUND(I303*H303,2)</f>
        <v>0</v>
      </c>
      <c r="K303" s="217" t="s">
        <v>346</v>
      </c>
      <c r="L303" s="45"/>
      <c r="M303" s="222" t="s">
        <v>19</v>
      </c>
      <c r="N303" s="223" t="s">
        <v>43</v>
      </c>
      <c r="O303" s="85"/>
      <c r="P303" s="224">
        <f>O303*H303</f>
        <v>0</v>
      </c>
      <c r="Q303" s="224">
        <v>0</v>
      </c>
      <c r="R303" s="224">
        <f>Q303*H303</f>
        <v>0</v>
      </c>
      <c r="S303" s="224">
        <v>0</v>
      </c>
      <c r="T303" s="225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26" t="s">
        <v>231</v>
      </c>
      <c r="AT303" s="226" t="s">
        <v>342</v>
      </c>
      <c r="AU303" s="226" t="s">
        <v>241</v>
      </c>
      <c r="AY303" s="18" t="s">
        <v>338</v>
      </c>
      <c r="BE303" s="227">
        <f>IF(N303="základní",J303,0)</f>
        <v>0</v>
      </c>
      <c r="BF303" s="227">
        <f>IF(N303="snížená",J303,0)</f>
        <v>0</v>
      </c>
      <c r="BG303" s="227">
        <f>IF(N303="zákl. přenesená",J303,0)</f>
        <v>0</v>
      </c>
      <c r="BH303" s="227">
        <f>IF(N303="sníž. přenesená",J303,0)</f>
        <v>0</v>
      </c>
      <c r="BI303" s="227">
        <f>IF(N303="nulová",J303,0)</f>
        <v>0</v>
      </c>
      <c r="BJ303" s="18" t="s">
        <v>79</v>
      </c>
      <c r="BK303" s="227">
        <f>ROUND(I303*H303,2)</f>
        <v>0</v>
      </c>
      <c r="BL303" s="18" t="s">
        <v>231</v>
      </c>
      <c r="BM303" s="226" t="s">
        <v>1748</v>
      </c>
    </row>
    <row r="304" s="2" customFormat="1">
      <c r="A304" s="39"/>
      <c r="B304" s="40"/>
      <c r="C304" s="41"/>
      <c r="D304" s="228" t="s">
        <v>348</v>
      </c>
      <c r="E304" s="41"/>
      <c r="F304" s="229" t="s">
        <v>550</v>
      </c>
      <c r="G304" s="41"/>
      <c r="H304" s="41"/>
      <c r="I304" s="230"/>
      <c r="J304" s="41"/>
      <c r="K304" s="41"/>
      <c r="L304" s="45"/>
      <c r="M304" s="231"/>
      <c r="N304" s="232"/>
      <c r="O304" s="85"/>
      <c r="P304" s="85"/>
      <c r="Q304" s="85"/>
      <c r="R304" s="85"/>
      <c r="S304" s="85"/>
      <c r="T304" s="86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T304" s="18" t="s">
        <v>348</v>
      </c>
      <c r="AU304" s="18" t="s">
        <v>241</v>
      </c>
    </row>
    <row r="305" s="14" customFormat="1">
      <c r="A305" s="14"/>
      <c r="B305" s="244"/>
      <c r="C305" s="245"/>
      <c r="D305" s="235" t="s">
        <v>350</v>
      </c>
      <c r="E305" s="246" t="s">
        <v>19</v>
      </c>
      <c r="F305" s="247" t="s">
        <v>227</v>
      </c>
      <c r="G305" s="245"/>
      <c r="H305" s="248">
        <v>69.899000000000001</v>
      </c>
      <c r="I305" s="249"/>
      <c r="J305" s="245"/>
      <c r="K305" s="245"/>
      <c r="L305" s="250"/>
      <c r="M305" s="251"/>
      <c r="N305" s="252"/>
      <c r="O305" s="252"/>
      <c r="P305" s="252"/>
      <c r="Q305" s="252"/>
      <c r="R305" s="252"/>
      <c r="S305" s="252"/>
      <c r="T305" s="253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54" t="s">
        <v>350</v>
      </c>
      <c r="AU305" s="254" t="s">
        <v>241</v>
      </c>
      <c r="AV305" s="14" t="s">
        <v>81</v>
      </c>
      <c r="AW305" s="14" t="s">
        <v>33</v>
      </c>
      <c r="AX305" s="14" t="s">
        <v>79</v>
      </c>
      <c r="AY305" s="254" t="s">
        <v>338</v>
      </c>
    </row>
    <row r="306" s="2" customFormat="1" ht="21.75" customHeight="1">
      <c r="A306" s="39"/>
      <c r="B306" s="40"/>
      <c r="C306" s="215" t="s">
        <v>561</v>
      </c>
      <c r="D306" s="215" t="s">
        <v>342</v>
      </c>
      <c r="E306" s="216" t="s">
        <v>552</v>
      </c>
      <c r="F306" s="217" t="s">
        <v>553</v>
      </c>
      <c r="G306" s="218" t="s">
        <v>391</v>
      </c>
      <c r="H306" s="219">
        <v>1.3979999999999999</v>
      </c>
      <c r="I306" s="220"/>
      <c r="J306" s="221">
        <f>ROUND(I306*H306,2)</f>
        <v>0</v>
      </c>
      <c r="K306" s="217" t="s">
        <v>346</v>
      </c>
      <c r="L306" s="45"/>
      <c r="M306" s="222" t="s">
        <v>19</v>
      </c>
      <c r="N306" s="223" t="s">
        <v>43</v>
      </c>
      <c r="O306" s="85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231</v>
      </c>
      <c r="AT306" s="226" t="s">
        <v>342</v>
      </c>
      <c r="AU306" s="226" t="s">
        <v>241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1749</v>
      </c>
    </row>
    <row r="307" s="2" customFormat="1">
      <c r="A307" s="39"/>
      <c r="B307" s="40"/>
      <c r="C307" s="41"/>
      <c r="D307" s="228" t="s">
        <v>348</v>
      </c>
      <c r="E307" s="41"/>
      <c r="F307" s="229" t="s">
        <v>555</v>
      </c>
      <c r="G307" s="41"/>
      <c r="H307" s="41"/>
      <c r="I307" s="230"/>
      <c r="J307" s="41"/>
      <c r="K307" s="41"/>
      <c r="L307" s="45"/>
      <c r="M307" s="231"/>
      <c r="N307" s="232"/>
      <c r="O307" s="85"/>
      <c r="P307" s="85"/>
      <c r="Q307" s="85"/>
      <c r="R307" s="85"/>
      <c r="S307" s="85"/>
      <c r="T307" s="86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348</v>
      </c>
      <c r="AU307" s="18" t="s">
        <v>241</v>
      </c>
    </row>
    <row r="308" s="14" customFormat="1">
      <c r="A308" s="14"/>
      <c r="B308" s="244"/>
      <c r="C308" s="245"/>
      <c r="D308" s="235" t="s">
        <v>350</v>
      </c>
      <c r="E308" s="246" t="s">
        <v>19</v>
      </c>
      <c r="F308" s="247" t="s">
        <v>227</v>
      </c>
      <c r="G308" s="245"/>
      <c r="H308" s="248">
        <v>69.899000000000001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350</v>
      </c>
      <c r="AU308" s="254" t="s">
        <v>241</v>
      </c>
      <c r="AV308" s="14" t="s">
        <v>81</v>
      </c>
      <c r="AW308" s="14" t="s">
        <v>33</v>
      </c>
      <c r="AX308" s="14" t="s">
        <v>72</v>
      </c>
      <c r="AY308" s="254" t="s">
        <v>338</v>
      </c>
    </row>
    <row r="309" s="14" customFormat="1">
      <c r="A309" s="14"/>
      <c r="B309" s="244"/>
      <c r="C309" s="245"/>
      <c r="D309" s="235" t="s">
        <v>350</v>
      </c>
      <c r="E309" s="246" t="s">
        <v>19</v>
      </c>
      <c r="F309" s="247" t="s">
        <v>1743</v>
      </c>
      <c r="G309" s="245"/>
      <c r="H309" s="248">
        <v>1.3979999999999999</v>
      </c>
      <c r="I309" s="249"/>
      <c r="J309" s="245"/>
      <c r="K309" s="245"/>
      <c r="L309" s="250"/>
      <c r="M309" s="251"/>
      <c r="N309" s="252"/>
      <c r="O309" s="252"/>
      <c r="P309" s="252"/>
      <c r="Q309" s="252"/>
      <c r="R309" s="252"/>
      <c r="S309" s="252"/>
      <c r="T309" s="253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4" t="s">
        <v>350</v>
      </c>
      <c r="AU309" s="254" t="s">
        <v>241</v>
      </c>
      <c r="AV309" s="14" t="s">
        <v>81</v>
      </c>
      <c r="AW309" s="14" t="s">
        <v>33</v>
      </c>
      <c r="AX309" s="14" t="s">
        <v>79</v>
      </c>
      <c r="AY309" s="254" t="s">
        <v>338</v>
      </c>
    </row>
    <row r="310" s="2" customFormat="1" ht="21.75" customHeight="1">
      <c r="A310" s="39"/>
      <c r="B310" s="40"/>
      <c r="C310" s="215" t="s">
        <v>569</v>
      </c>
      <c r="D310" s="215" t="s">
        <v>342</v>
      </c>
      <c r="E310" s="216" t="s">
        <v>557</v>
      </c>
      <c r="F310" s="217" t="s">
        <v>558</v>
      </c>
      <c r="G310" s="218" t="s">
        <v>391</v>
      </c>
      <c r="H310" s="219">
        <v>1.3979999999999999</v>
      </c>
      <c r="I310" s="220"/>
      <c r="J310" s="221">
        <f>ROUND(I310*H310,2)</f>
        <v>0</v>
      </c>
      <c r="K310" s="217" t="s">
        <v>346</v>
      </c>
      <c r="L310" s="45"/>
      <c r="M310" s="222" t="s">
        <v>19</v>
      </c>
      <c r="N310" s="223" t="s">
        <v>43</v>
      </c>
      <c r="O310" s="85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26" t="s">
        <v>231</v>
      </c>
      <c r="AT310" s="226" t="s">
        <v>342</v>
      </c>
      <c r="AU310" s="226" t="s">
        <v>241</v>
      </c>
      <c r="AY310" s="18" t="s">
        <v>338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18" t="s">
        <v>79</v>
      </c>
      <c r="BK310" s="227">
        <f>ROUND(I310*H310,2)</f>
        <v>0</v>
      </c>
      <c r="BL310" s="18" t="s">
        <v>231</v>
      </c>
      <c r="BM310" s="226" t="s">
        <v>1750</v>
      </c>
    </row>
    <row r="311" s="2" customFormat="1">
      <c r="A311" s="39"/>
      <c r="B311" s="40"/>
      <c r="C311" s="41"/>
      <c r="D311" s="228" t="s">
        <v>348</v>
      </c>
      <c r="E311" s="41"/>
      <c r="F311" s="229" t="s">
        <v>560</v>
      </c>
      <c r="G311" s="41"/>
      <c r="H311" s="41"/>
      <c r="I311" s="230"/>
      <c r="J311" s="41"/>
      <c r="K311" s="41"/>
      <c r="L311" s="45"/>
      <c r="M311" s="231"/>
      <c r="N311" s="232"/>
      <c r="O311" s="85"/>
      <c r="P311" s="85"/>
      <c r="Q311" s="85"/>
      <c r="R311" s="85"/>
      <c r="S311" s="85"/>
      <c r="T311" s="86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T311" s="18" t="s">
        <v>348</v>
      </c>
      <c r="AU311" s="18" t="s">
        <v>241</v>
      </c>
    </row>
    <row r="312" s="14" customFormat="1">
      <c r="A312" s="14"/>
      <c r="B312" s="244"/>
      <c r="C312" s="245"/>
      <c r="D312" s="235" t="s">
        <v>350</v>
      </c>
      <c r="E312" s="246" t="s">
        <v>19</v>
      </c>
      <c r="F312" s="247" t="s">
        <v>227</v>
      </c>
      <c r="G312" s="245"/>
      <c r="H312" s="248">
        <v>69.899000000000001</v>
      </c>
      <c r="I312" s="249"/>
      <c r="J312" s="245"/>
      <c r="K312" s="245"/>
      <c r="L312" s="250"/>
      <c r="M312" s="251"/>
      <c r="N312" s="252"/>
      <c r="O312" s="252"/>
      <c r="P312" s="252"/>
      <c r="Q312" s="252"/>
      <c r="R312" s="252"/>
      <c r="S312" s="252"/>
      <c r="T312" s="253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4" t="s">
        <v>350</v>
      </c>
      <c r="AU312" s="254" t="s">
        <v>241</v>
      </c>
      <c r="AV312" s="14" t="s">
        <v>81</v>
      </c>
      <c r="AW312" s="14" t="s">
        <v>33</v>
      </c>
      <c r="AX312" s="14" t="s">
        <v>72</v>
      </c>
      <c r="AY312" s="254" t="s">
        <v>338</v>
      </c>
    </row>
    <row r="313" s="14" customFormat="1">
      <c r="A313" s="14"/>
      <c r="B313" s="244"/>
      <c r="C313" s="245"/>
      <c r="D313" s="235" t="s">
        <v>350</v>
      </c>
      <c r="E313" s="246" t="s">
        <v>19</v>
      </c>
      <c r="F313" s="247" t="s">
        <v>1743</v>
      </c>
      <c r="G313" s="245"/>
      <c r="H313" s="248">
        <v>1.3979999999999999</v>
      </c>
      <c r="I313" s="249"/>
      <c r="J313" s="245"/>
      <c r="K313" s="245"/>
      <c r="L313" s="250"/>
      <c r="M313" s="251"/>
      <c r="N313" s="252"/>
      <c r="O313" s="252"/>
      <c r="P313" s="252"/>
      <c r="Q313" s="252"/>
      <c r="R313" s="252"/>
      <c r="S313" s="252"/>
      <c r="T313" s="253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54" t="s">
        <v>350</v>
      </c>
      <c r="AU313" s="254" t="s">
        <v>241</v>
      </c>
      <c r="AV313" s="14" t="s">
        <v>81</v>
      </c>
      <c r="AW313" s="14" t="s">
        <v>33</v>
      </c>
      <c r="AX313" s="14" t="s">
        <v>79</v>
      </c>
      <c r="AY313" s="254" t="s">
        <v>338</v>
      </c>
    </row>
    <row r="314" s="2" customFormat="1" ht="24.15" customHeight="1">
      <c r="A314" s="39"/>
      <c r="B314" s="40"/>
      <c r="C314" s="215" t="s">
        <v>576</v>
      </c>
      <c r="D314" s="215" t="s">
        <v>342</v>
      </c>
      <c r="E314" s="216" t="s">
        <v>562</v>
      </c>
      <c r="F314" s="217" t="s">
        <v>563</v>
      </c>
      <c r="G314" s="218" t="s">
        <v>391</v>
      </c>
      <c r="H314" s="219">
        <v>13.98</v>
      </c>
      <c r="I314" s="220"/>
      <c r="J314" s="221">
        <f>ROUND(I314*H314,2)</f>
        <v>0</v>
      </c>
      <c r="K314" s="217" t="s">
        <v>346</v>
      </c>
      <c r="L314" s="45"/>
      <c r="M314" s="222" t="s">
        <v>19</v>
      </c>
      <c r="N314" s="223" t="s">
        <v>43</v>
      </c>
      <c r="O314" s="85"/>
      <c r="P314" s="224">
        <f>O314*H314</f>
        <v>0</v>
      </c>
      <c r="Q314" s="224">
        <v>0</v>
      </c>
      <c r="R314" s="224">
        <f>Q314*H314</f>
        <v>0</v>
      </c>
      <c r="S314" s="224">
        <v>0</v>
      </c>
      <c r="T314" s="225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26" t="s">
        <v>231</v>
      </c>
      <c r="AT314" s="226" t="s">
        <v>342</v>
      </c>
      <c r="AU314" s="226" t="s">
        <v>241</v>
      </c>
      <c r="AY314" s="18" t="s">
        <v>338</v>
      </c>
      <c r="BE314" s="227">
        <f>IF(N314="základní",J314,0)</f>
        <v>0</v>
      </c>
      <c r="BF314" s="227">
        <f>IF(N314="snížená",J314,0)</f>
        <v>0</v>
      </c>
      <c r="BG314" s="227">
        <f>IF(N314="zákl. přenesená",J314,0)</f>
        <v>0</v>
      </c>
      <c r="BH314" s="227">
        <f>IF(N314="sníž. přenesená",J314,0)</f>
        <v>0</v>
      </c>
      <c r="BI314" s="227">
        <f>IF(N314="nulová",J314,0)</f>
        <v>0</v>
      </c>
      <c r="BJ314" s="18" t="s">
        <v>79</v>
      </c>
      <c r="BK314" s="227">
        <f>ROUND(I314*H314,2)</f>
        <v>0</v>
      </c>
      <c r="BL314" s="18" t="s">
        <v>231</v>
      </c>
      <c r="BM314" s="226" t="s">
        <v>1751</v>
      </c>
    </row>
    <row r="315" s="2" customFormat="1">
      <c r="A315" s="39"/>
      <c r="B315" s="40"/>
      <c r="C315" s="41"/>
      <c r="D315" s="228" t="s">
        <v>348</v>
      </c>
      <c r="E315" s="41"/>
      <c r="F315" s="229" t="s">
        <v>565</v>
      </c>
      <c r="G315" s="41"/>
      <c r="H315" s="41"/>
      <c r="I315" s="230"/>
      <c r="J315" s="41"/>
      <c r="K315" s="41"/>
      <c r="L315" s="45"/>
      <c r="M315" s="231"/>
      <c r="N315" s="232"/>
      <c r="O315" s="85"/>
      <c r="P315" s="85"/>
      <c r="Q315" s="85"/>
      <c r="R315" s="85"/>
      <c r="S315" s="85"/>
      <c r="T315" s="86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T315" s="18" t="s">
        <v>348</v>
      </c>
      <c r="AU315" s="18" t="s">
        <v>241</v>
      </c>
    </row>
    <row r="316" s="14" customFormat="1">
      <c r="A316" s="14"/>
      <c r="B316" s="244"/>
      <c r="C316" s="245"/>
      <c r="D316" s="235" t="s">
        <v>350</v>
      </c>
      <c r="E316" s="246" t="s">
        <v>19</v>
      </c>
      <c r="F316" s="247" t="s">
        <v>227</v>
      </c>
      <c r="G316" s="245"/>
      <c r="H316" s="248">
        <v>69.899000000000001</v>
      </c>
      <c r="I316" s="249"/>
      <c r="J316" s="245"/>
      <c r="K316" s="245"/>
      <c r="L316" s="250"/>
      <c r="M316" s="251"/>
      <c r="N316" s="252"/>
      <c r="O316" s="252"/>
      <c r="P316" s="252"/>
      <c r="Q316" s="252"/>
      <c r="R316" s="252"/>
      <c r="S316" s="252"/>
      <c r="T316" s="253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4" t="s">
        <v>350</v>
      </c>
      <c r="AU316" s="254" t="s">
        <v>241</v>
      </c>
      <c r="AV316" s="14" t="s">
        <v>81</v>
      </c>
      <c r="AW316" s="14" t="s">
        <v>33</v>
      </c>
      <c r="AX316" s="14" t="s">
        <v>72</v>
      </c>
      <c r="AY316" s="254" t="s">
        <v>338</v>
      </c>
    </row>
    <row r="317" s="14" customFormat="1">
      <c r="A317" s="14"/>
      <c r="B317" s="244"/>
      <c r="C317" s="245"/>
      <c r="D317" s="235" t="s">
        <v>350</v>
      </c>
      <c r="E317" s="246" t="s">
        <v>19</v>
      </c>
      <c r="F317" s="247" t="s">
        <v>1752</v>
      </c>
      <c r="G317" s="245"/>
      <c r="H317" s="248">
        <v>13.98</v>
      </c>
      <c r="I317" s="249"/>
      <c r="J317" s="245"/>
      <c r="K317" s="245"/>
      <c r="L317" s="250"/>
      <c r="M317" s="251"/>
      <c r="N317" s="252"/>
      <c r="O317" s="252"/>
      <c r="P317" s="252"/>
      <c r="Q317" s="252"/>
      <c r="R317" s="252"/>
      <c r="S317" s="252"/>
      <c r="T317" s="253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54" t="s">
        <v>350</v>
      </c>
      <c r="AU317" s="254" t="s">
        <v>241</v>
      </c>
      <c r="AV317" s="14" t="s">
        <v>81</v>
      </c>
      <c r="AW317" s="14" t="s">
        <v>33</v>
      </c>
      <c r="AX317" s="14" t="s">
        <v>79</v>
      </c>
      <c r="AY317" s="254" t="s">
        <v>338</v>
      </c>
    </row>
    <row r="318" s="12" customFormat="1" ht="22.8" customHeight="1">
      <c r="A318" s="12"/>
      <c r="B318" s="199"/>
      <c r="C318" s="200"/>
      <c r="D318" s="201" t="s">
        <v>71</v>
      </c>
      <c r="E318" s="213" t="s">
        <v>81</v>
      </c>
      <c r="F318" s="213" t="s">
        <v>567</v>
      </c>
      <c r="G318" s="200"/>
      <c r="H318" s="200"/>
      <c r="I318" s="203"/>
      <c r="J318" s="214">
        <f>BK318</f>
        <v>0</v>
      </c>
      <c r="K318" s="200"/>
      <c r="L318" s="205"/>
      <c r="M318" s="206"/>
      <c r="N318" s="207"/>
      <c r="O318" s="207"/>
      <c r="P318" s="208">
        <f>P319</f>
        <v>0</v>
      </c>
      <c r="Q318" s="207"/>
      <c r="R318" s="208">
        <f>R319</f>
        <v>23.752952799999999</v>
      </c>
      <c r="S318" s="207"/>
      <c r="T318" s="209">
        <f>T319</f>
        <v>0</v>
      </c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R318" s="210" t="s">
        <v>79</v>
      </c>
      <c r="AT318" s="211" t="s">
        <v>71</v>
      </c>
      <c r="AU318" s="211" t="s">
        <v>79</v>
      </c>
      <c r="AY318" s="210" t="s">
        <v>338</v>
      </c>
      <c r="BK318" s="212">
        <f>BK319</f>
        <v>0</v>
      </c>
    </row>
    <row r="319" s="12" customFormat="1" ht="20.88" customHeight="1">
      <c r="A319" s="12"/>
      <c r="B319" s="199"/>
      <c r="C319" s="200"/>
      <c r="D319" s="201" t="s">
        <v>71</v>
      </c>
      <c r="E319" s="213" t="s">
        <v>7</v>
      </c>
      <c r="F319" s="213" t="s">
        <v>568</v>
      </c>
      <c r="G319" s="200"/>
      <c r="H319" s="200"/>
      <c r="I319" s="203"/>
      <c r="J319" s="214">
        <f>BK319</f>
        <v>0</v>
      </c>
      <c r="K319" s="200"/>
      <c r="L319" s="205"/>
      <c r="M319" s="206"/>
      <c r="N319" s="207"/>
      <c r="O319" s="207"/>
      <c r="P319" s="208">
        <f>SUM(P320:P327)</f>
        <v>0</v>
      </c>
      <c r="Q319" s="207"/>
      <c r="R319" s="208">
        <f>SUM(R320:R327)</f>
        <v>23.752952799999999</v>
      </c>
      <c r="S319" s="207"/>
      <c r="T319" s="209">
        <f>SUM(T320:T327)</f>
        <v>0</v>
      </c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R319" s="210" t="s">
        <v>79</v>
      </c>
      <c r="AT319" s="211" t="s">
        <v>71</v>
      </c>
      <c r="AU319" s="211" t="s">
        <v>81</v>
      </c>
      <c r="AY319" s="210" t="s">
        <v>338</v>
      </c>
      <c r="BK319" s="212">
        <f>SUM(BK320:BK327)</f>
        <v>0</v>
      </c>
    </row>
    <row r="320" s="2" customFormat="1" ht="62.7" customHeight="1">
      <c r="A320" s="39"/>
      <c r="B320" s="40"/>
      <c r="C320" s="215" t="s">
        <v>583</v>
      </c>
      <c r="D320" s="215" t="s">
        <v>342</v>
      </c>
      <c r="E320" s="216" t="s">
        <v>570</v>
      </c>
      <c r="F320" s="217" t="s">
        <v>571</v>
      </c>
      <c r="G320" s="218" t="s">
        <v>572</v>
      </c>
      <c r="H320" s="219">
        <v>116.14</v>
      </c>
      <c r="I320" s="220"/>
      <c r="J320" s="221">
        <f>ROUND(I320*H320,2)</f>
        <v>0</v>
      </c>
      <c r="K320" s="217" t="s">
        <v>346</v>
      </c>
      <c r="L320" s="45"/>
      <c r="M320" s="222" t="s">
        <v>19</v>
      </c>
      <c r="N320" s="223" t="s">
        <v>43</v>
      </c>
      <c r="O320" s="85"/>
      <c r="P320" s="224">
        <f>O320*H320</f>
        <v>0</v>
      </c>
      <c r="Q320" s="224">
        <v>0.2044</v>
      </c>
      <c r="R320" s="224">
        <f>Q320*H320</f>
        <v>23.739015999999999</v>
      </c>
      <c r="S320" s="224">
        <v>0</v>
      </c>
      <c r="T320" s="225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26" t="s">
        <v>231</v>
      </c>
      <c r="AT320" s="226" t="s">
        <v>342</v>
      </c>
      <c r="AU320" s="226" t="s">
        <v>241</v>
      </c>
      <c r="AY320" s="18" t="s">
        <v>338</v>
      </c>
      <c r="BE320" s="227">
        <f>IF(N320="základní",J320,0)</f>
        <v>0</v>
      </c>
      <c r="BF320" s="227">
        <f>IF(N320="snížená",J320,0)</f>
        <v>0</v>
      </c>
      <c r="BG320" s="227">
        <f>IF(N320="zákl. přenesená",J320,0)</f>
        <v>0</v>
      </c>
      <c r="BH320" s="227">
        <f>IF(N320="sníž. přenesená",J320,0)</f>
        <v>0</v>
      </c>
      <c r="BI320" s="227">
        <f>IF(N320="nulová",J320,0)</f>
        <v>0</v>
      </c>
      <c r="BJ320" s="18" t="s">
        <v>79</v>
      </c>
      <c r="BK320" s="227">
        <f>ROUND(I320*H320,2)</f>
        <v>0</v>
      </c>
      <c r="BL320" s="18" t="s">
        <v>231</v>
      </c>
      <c r="BM320" s="226" t="s">
        <v>1753</v>
      </c>
    </row>
    <row r="321" s="2" customFormat="1">
      <c r="A321" s="39"/>
      <c r="B321" s="40"/>
      <c r="C321" s="41"/>
      <c r="D321" s="228" t="s">
        <v>348</v>
      </c>
      <c r="E321" s="41"/>
      <c r="F321" s="229" t="s">
        <v>574</v>
      </c>
      <c r="G321" s="41"/>
      <c r="H321" s="41"/>
      <c r="I321" s="230"/>
      <c r="J321" s="41"/>
      <c r="K321" s="41"/>
      <c r="L321" s="45"/>
      <c r="M321" s="231"/>
      <c r="N321" s="232"/>
      <c r="O321" s="85"/>
      <c r="P321" s="85"/>
      <c r="Q321" s="85"/>
      <c r="R321" s="85"/>
      <c r="S321" s="85"/>
      <c r="T321" s="86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T321" s="18" t="s">
        <v>348</v>
      </c>
      <c r="AU321" s="18" t="s">
        <v>241</v>
      </c>
    </row>
    <row r="322" s="14" customFormat="1">
      <c r="A322" s="14"/>
      <c r="B322" s="244"/>
      <c r="C322" s="245"/>
      <c r="D322" s="235" t="s">
        <v>350</v>
      </c>
      <c r="E322" s="246" t="s">
        <v>19</v>
      </c>
      <c r="F322" s="247" t="s">
        <v>294</v>
      </c>
      <c r="G322" s="245"/>
      <c r="H322" s="248">
        <v>232.28</v>
      </c>
      <c r="I322" s="249"/>
      <c r="J322" s="245"/>
      <c r="K322" s="245"/>
      <c r="L322" s="250"/>
      <c r="M322" s="251"/>
      <c r="N322" s="252"/>
      <c r="O322" s="252"/>
      <c r="P322" s="252"/>
      <c r="Q322" s="252"/>
      <c r="R322" s="252"/>
      <c r="S322" s="252"/>
      <c r="T322" s="253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4" t="s">
        <v>350</v>
      </c>
      <c r="AU322" s="254" t="s">
        <v>241</v>
      </c>
      <c r="AV322" s="14" t="s">
        <v>81</v>
      </c>
      <c r="AW322" s="14" t="s">
        <v>33</v>
      </c>
      <c r="AX322" s="14" t="s">
        <v>72</v>
      </c>
      <c r="AY322" s="254" t="s">
        <v>338</v>
      </c>
    </row>
    <row r="323" s="14" customFormat="1">
      <c r="A323" s="14"/>
      <c r="B323" s="244"/>
      <c r="C323" s="245"/>
      <c r="D323" s="235" t="s">
        <v>350</v>
      </c>
      <c r="E323" s="246" t="s">
        <v>19</v>
      </c>
      <c r="F323" s="247" t="s">
        <v>1754</v>
      </c>
      <c r="G323" s="245"/>
      <c r="H323" s="248">
        <v>116.14</v>
      </c>
      <c r="I323" s="249"/>
      <c r="J323" s="245"/>
      <c r="K323" s="245"/>
      <c r="L323" s="250"/>
      <c r="M323" s="251"/>
      <c r="N323" s="252"/>
      <c r="O323" s="252"/>
      <c r="P323" s="252"/>
      <c r="Q323" s="252"/>
      <c r="R323" s="252"/>
      <c r="S323" s="252"/>
      <c r="T323" s="253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4" t="s">
        <v>350</v>
      </c>
      <c r="AU323" s="254" t="s">
        <v>241</v>
      </c>
      <c r="AV323" s="14" t="s">
        <v>81</v>
      </c>
      <c r="AW323" s="14" t="s">
        <v>33</v>
      </c>
      <c r="AX323" s="14" t="s">
        <v>79</v>
      </c>
      <c r="AY323" s="254" t="s">
        <v>338</v>
      </c>
    </row>
    <row r="324" s="2" customFormat="1" ht="16.5" customHeight="1">
      <c r="A324" s="39"/>
      <c r="B324" s="40"/>
      <c r="C324" s="215" t="s">
        <v>589</v>
      </c>
      <c r="D324" s="215" t="s">
        <v>342</v>
      </c>
      <c r="E324" s="216" t="s">
        <v>577</v>
      </c>
      <c r="F324" s="217" t="s">
        <v>578</v>
      </c>
      <c r="G324" s="218" t="s">
        <v>572</v>
      </c>
      <c r="H324" s="219">
        <v>139.368</v>
      </c>
      <c r="I324" s="220"/>
      <c r="J324" s="221">
        <f>ROUND(I324*H324,2)</f>
        <v>0</v>
      </c>
      <c r="K324" s="217" t="s">
        <v>346</v>
      </c>
      <c r="L324" s="45"/>
      <c r="M324" s="222" t="s">
        <v>19</v>
      </c>
      <c r="N324" s="223" t="s">
        <v>43</v>
      </c>
      <c r="O324" s="85"/>
      <c r="P324" s="224">
        <f>O324*H324</f>
        <v>0</v>
      </c>
      <c r="Q324" s="224">
        <v>0.00010000000000000001</v>
      </c>
      <c r="R324" s="224">
        <f>Q324*H324</f>
        <v>0.013936800000000001</v>
      </c>
      <c r="S324" s="224">
        <v>0</v>
      </c>
      <c r="T324" s="225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26" t="s">
        <v>231</v>
      </c>
      <c r="AT324" s="226" t="s">
        <v>342</v>
      </c>
      <c r="AU324" s="226" t="s">
        <v>241</v>
      </c>
      <c r="AY324" s="18" t="s">
        <v>338</v>
      </c>
      <c r="BE324" s="227">
        <f>IF(N324="základní",J324,0)</f>
        <v>0</v>
      </c>
      <c r="BF324" s="227">
        <f>IF(N324="snížená",J324,0)</f>
        <v>0</v>
      </c>
      <c r="BG324" s="227">
        <f>IF(N324="zákl. přenesená",J324,0)</f>
        <v>0</v>
      </c>
      <c r="BH324" s="227">
        <f>IF(N324="sníž. přenesená",J324,0)</f>
        <v>0</v>
      </c>
      <c r="BI324" s="227">
        <f>IF(N324="nulová",J324,0)</f>
        <v>0</v>
      </c>
      <c r="BJ324" s="18" t="s">
        <v>79</v>
      </c>
      <c r="BK324" s="227">
        <f>ROUND(I324*H324,2)</f>
        <v>0</v>
      </c>
      <c r="BL324" s="18" t="s">
        <v>231</v>
      </c>
      <c r="BM324" s="226" t="s">
        <v>1755</v>
      </c>
    </row>
    <row r="325" s="2" customFormat="1">
      <c r="A325" s="39"/>
      <c r="B325" s="40"/>
      <c r="C325" s="41"/>
      <c r="D325" s="228" t="s">
        <v>348</v>
      </c>
      <c r="E325" s="41"/>
      <c r="F325" s="229" t="s">
        <v>580</v>
      </c>
      <c r="G325" s="41"/>
      <c r="H325" s="41"/>
      <c r="I325" s="230"/>
      <c r="J325" s="41"/>
      <c r="K325" s="41"/>
      <c r="L325" s="45"/>
      <c r="M325" s="231"/>
      <c r="N325" s="232"/>
      <c r="O325" s="85"/>
      <c r="P325" s="85"/>
      <c r="Q325" s="85"/>
      <c r="R325" s="85"/>
      <c r="S325" s="85"/>
      <c r="T325" s="86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348</v>
      </c>
      <c r="AU325" s="18" t="s">
        <v>241</v>
      </c>
    </row>
    <row r="326" s="14" customFormat="1">
      <c r="A326" s="14"/>
      <c r="B326" s="244"/>
      <c r="C326" s="245"/>
      <c r="D326" s="235" t="s">
        <v>350</v>
      </c>
      <c r="E326" s="246" t="s">
        <v>19</v>
      </c>
      <c r="F326" s="247" t="s">
        <v>294</v>
      </c>
      <c r="G326" s="245"/>
      <c r="H326" s="248">
        <v>232.28</v>
      </c>
      <c r="I326" s="249"/>
      <c r="J326" s="245"/>
      <c r="K326" s="245"/>
      <c r="L326" s="250"/>
      <c r="M326" s="251"/>
      <c r="N326" s="252"/>
      <c r="O326" s="252"/>
      <c r="P326" s="252"/>
      <c r="Q326" s="252"/>
      <c r="R326" s="252"/>
      <c r="S326" s="252"/>
      <c r="T326" s="253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54" t="s">
        <v>350</v>
      </c>
      <c r="AU326" s="254" t="s">
        <v>241</v>
      </c>
      <c r="AV326" s="14" t="s">
        <v>81</v>
      </c>
      <c r="AW326" s="14" t="s">
        <v>33</v>
      </c>
      <c r="AX326" s="14" t="s">
        <v>72</v>
      </c>
      <c r="AY326" s="254" t="s">
        <v>338</v>
      </c>
    </row>
    <row r="327" s="14" customFormat="1">
      <c r="A327" s="14"/>
      <c r="B327" s="244"/>
      <c r="C327" s="245"/>
      <c r="D327" s="235" t="s">
        <v>350</v>
      </c>
      <c r="E327" s="246" t="s">
        <v>19</v>
      </c>
      <c r="F327" s="247" t="s">
        <v>1756</v>
      </c>
      <c r="G327" s="245"/>
      <c r="H327" s="248">
        <v>139.368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350</v>
      </c>
      <c r="AU327" s="254" t="s">
        <v>241</v>
      </c>
      <c r="AV327" s="14" t="s">
        <v>81</v>
      </c>
      <c r="AW327" s="14" t="s">
        <v>33</v>
      </c>
      <c r="AX327" s="14" t="s">
        <v>79</v>
      </c>
      <c r="AY327" s="254" t="s">
        <v>338</v>
      </c>
    </row>
    <row r="328" s="12" customFormat="1" ht="22.8" customHeight="1">
      <c r="A328" s="12"/>
      <c r="B328" s="199"/>
      <c r="C328" s="200"/>
      <c r="D328" s="201" t="s">
        <v>71</v>
      </c>
      <c r="E328" s="213" t="s">
        <v>231</v>
      </c>
      <c r="F328" s="213" t="s">
        <v>582</v>
      </c>
      <c r="G328" s="200"/>
      <c r="H328" s="200"/>
      <c r="I328" s="203"/>
      <c r="J328" s="214">
        <f>BK328</f>
        <v>0</v>
      </c>
      <c r="K328" s="200"/>
      <c r="L328" s="205"/>
      <c r="M328" s="206"/>
      <c r="N328" s="207"/>
      <c r="O328" s="207"/>
      <c r="P328" s="208">
        <f>SUM(P329:P338)</f>
        <v>0</v>
      </c>
      <c r="Q328" s="207"/>
      <c r="R328" s="208">
        <f>SUM(R329:R338)</f>
        <v>4.4701200000000005</v>
      </c>
      <c r="S328" s="207"/>
      <c r="T328" s="209">
        <f>SUM(T329:T338)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10" t="s">
        <v>79</v>
      </c>
      <c r="AT328" s="211" t="s">
        <v>71</v>
      </c>
      <c r="AU328" s="211" t="s">
        <v>79</v>
      </c>
      <c r="AY328" s="210" t="s">
        <v>338</v>
      </c>
      <c r="BK328" s="212">
        <f>SUM(BK329:BK338)</f>
        <v>0</v>
      </c>
    </row>
    <row r="329" s="2" customFormat="1" ht="33" customHeight="1">
      <c r="A329" s="39"/>
      <c r="B329" s="40"/>
      <c r="C329" s="215" t="s">
        <v>301</v>
      </c>
      <c r="D329" s="215" t="s">
        <v>342</v>
      </c>
      <c r="E329" s="216" t="s">
        <v>584</v>
      </c>
      <c r="F329" s="217" t="s">
        <v>585</v>
      </c>
      <c r="G329" s="218" t="s">
        <v>586</v>
      </c>
      <c r="H329" s="219">
        <v>36</v>
      </c>
      <c r="I329" s="220"/>
      <c r="J329" s="221">
        <f>ROUND(I329*H329,2)</f>
        <v>0</v>
      </c>
      <c r="K329" s="217" t="s">
        <v>346</v>
      </c>
      <c r="L329" s="45"/>
      <c r="M329" s="222" t="s">
        <v>19</v>
      </c>
      <c r="N329" s="223" t="s">
        <v>43</v>
      </c>
      <c r="O329" s="85"/>
      <c r="P329" s="224">
        <f>O329*H329</f>
        <v>0</v>
      </c>
      <c r="Q329" s="224">
        <v>0.087419999999999998</v>
      </c>
      <c r="R329" s="224">
        <f>Q329*H329</f>
        <v>3.1471200000000001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231</v>
      </c>
      <c r="AT329" s="226" t="s">
        <v>342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1757</v>
      </c>
    </row>
    <row r="330" s="2" customFormat="1">
      <c r="A330" s="39"/>
      <c r="B330" s="40"/>
      <c r="C330" s="41"/>
      <c r="D330" s="228" t="s">
        <v>348</v>
      </c>
      <c r="E330" s="41"/>
      <c r="F330" s="229" t="s">
        <v>588</v>
      </c>
      <c r="G330" s="41"/>
      <c r="H330" s="41"/>
      <c r="I330" s="230"/>
      <c r="J330" s="41"/>
      <c r="K330" s="41"/>
      <c r="L330" s="45"/>
      <c r="M330" s="231"/>
      <c r="N330" s="232"/>
      <c r="O330" s="85"/>
      <c r="P330" s="85"/>
      <c r="Q330" s="85"/>
      <c r="R330" s="85"/>
      <c r="S330" s="85"/>
      <c r="T330" s="86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348</v>
      </c>
      <c r="AU330" s="18" t="s">
        <v>81</v>
      </c>
    </row>
    <row r="331" s="2" customFormat="1" ht="24.15" customHeight="1">
      <c r="A331" s="39"/>
      <c r="B331" s="40"/>
      <c r="C331" s="267" t="s">
        <v>596</v>
      </c>
      <c r="D331" s="267" t="s">
        <v>486</v>
      </c>
      <c r="E331" s="268" t="s">
        <v>590</v>
      </c>
      <c r="F331" s="269" t="s">
        <v>591</v>
      </c>
      <c r="G331" s="270" t="s">
        <v>586</v>
      </c>
      <c r="H331" s="271">
        <v>9</v>
      </c>
      <c r="I331" s="272"/>
      <c r="J331" s="273">
        <f>ROUND(I331*H331,2)</f>
        <v>0</v>
      </c>
      <c r="K331" s="269" t="s">
        <v>346</v>
      </c>
      <c r="L331" s="274"/>
      <c r="M331" s="275" t="s">
        <v>19</v>
      </c>
      <c r="N331" s="276" t="s">
        <v>43</v>
      </c>
      <c r="O331" s="85"/>
      <c r="P331" s="224">
        <f>O331*H331</f>
        <v>0</v>
      </c>
      <c r="Q331" s="224">
        <v>0.021000000000000001</v>
      </c>
      <c r="R331" s="224">
        <f>Q331*H331</f>
        <v>0.189</v>
      </c>
      <c r="S331" s="224">
        <v>0</v>
      </c>
      <c r="T331" s="225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26" t="s">
        <v>405</v>
      </c>
      <c r="AT331" s="226" t="s">
        <v>486</v>
      </c>
      <c r="AU331" s="226" t="s">
        <v>81</v>
      </c>
      <c r="AY331" s="18" t="s">
        <v>338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18" t="s">
        <v>79</v>
      </c>
      <c r="BK331" s="227">
        <f>ROUND(I331*H331,2)</f>
        <v>0</v>
      </c>
      <c r="BL331" s="18" t="s">
        <v>231</v>
      </c>
      <c r="BM331" s="226" t="s">
        <v>1758</v>
      </c>
    </row>
    <row r="332" s="14" customFormat="1">
      <c r="A332" s="14"/>
      <c r="B332" s="244"/>
      <c r="C332" s="245"/>
      <c r="D332" s="235" t="s">
        <v>350</v>
      </c>
      <c r="E332" s="246" t="s">
        <v>19</v>
      </c>
      <c r="F332" s="247" t="s">
        <v>246</v>
      </c>
      <c r="G332" s="245"/>
      <c r="H332" s="248">
        <v>9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81</v>
      </c>
      <c r="AV332" s="14" t="s">
        <v>81</v>
      </c>
      <c r="AW332" s="14" t="s">
        <v>33</v>
      </c>
      <c r="AX332" s="14" t="s">
        <v>79</v>
      </c>
      <c r="AY332" s="254" t="s">
        <v>338</v>
      </c>
    </row>
    <row r="333" s="2" customFormat="1" ht="24.15" customHeight="1">
      <c r="A333" s="39"/>
      <c r="B333" s="40"/>
      <c r="C333" s="267" t="s">
        <v>600</v>
      </c>
      <c r="D333" s="267" t="s">
        <v>486</v>
      </c>
      <c r="E333" s="268" t="s">
        <v>593</v>
      </c>
      <c r="F333" s="269" t="s">
        <v>594</v>
      </c>
      <c r="G333" s="270" t="s">
        <v>586</v>
      </c>
      <c r="H333" s="271">
        <v>9</v>
      </c>
      <c r="I333" s="272"/>
      <c r="J333" s="273">
        <f>ROUND(I333*H333,2)</f>
        <v>0</v>
      </c>
      <c r="K333" s="269" t="s">
        <v>346</v>
      </c>
      <c r="L333" s="274"/>
      <c r="M333" s="275" t="s">
        <v>19</v>
      </c>
      <c r="N333" s="276" t="s">
        <v>43</v>
      </c>
      <c r="O333" s="85"/>
      <c r="P333" s="224">
        <f>O333*H333</f>
        <v>0</v>
      </c>
      <c r="Q333" s="224">
        <v>0.032000000000000001</v>
      </c>
      <c r="R333" s="224">
        <f>Q333*H333</f>
        <v>0.28800000000000003</v>
      </c>
      <c r="S333" s="224">
        <v>0</v>
      </c>
      <c r="T333" s="225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26" t="s">
        <v>405</v>
      </c>
      <c r="AT333" s="226" t="s">
        <v>486</v>
      </c>
      <c r="AU333" s="226" t="s">
        <v>81</v>
      </c>
      <c r="AY333" s="18" t="s">
        <v>338</v>
      </c>
      <c r="BE333" s="227">
        <f>IF(N333="základní",J333,0)</f>
        <v>0</v>
      </c>
      <c r="BF333" s="227">
        <f>IF(N333="snížená",J333,0)</f>
        <v>0</v>
      </c>
      <c r="BG333" s="227">
        <f>IF(N333="zákl. přenesená",J333,0)</f>
        <v>0</v>
      </c>
      <c r="BH333" s="227">
        <f>IF(N333="sníž. přenesená",J333,0)</f>
        <v>0</v>
      </c>
      <c r="BI333" s="227">
        <f>IF(N333="nulová",J333,0)</f>
        <v>0</v>
      </c>
      <c r="BJ333" s="18" t="s">
        <v>79</v>
      </c>
      <c r="BK333" s="227">
        <f>ROUND(I333*H333,2)</f>
        <v>0</v>
      </c>
      <c r="BL333" s="18" t="s">
        <v>231</v>
      </c>
      <c r="BM333" s="226" t="s">
        <v>1759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246</v>
      </c>
      <c r="G334" s="245"/>
      <c r="H334" s="248">
        <v>9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81</v>
      </c>
      <c r="AV334" s="14" t="s">
        <v>81</v>
      </c>
      <c r="AW334" s="14" t="s">
        <v>33</v>
      </c>
      <c r="AX334" s="14" t="s">
        <v>79</v>
      </c>
      <c r="AY334" s="254" t="s">
        <v>338</v>
      </c>
    </row>
    <row r="335" s="2" customFormat="1" ht="24.15" customHeight="1">
      <c r="A335" s="39"/>
      <c r="B335" s="40"/>
      <c r="C335" s="267" t="s">
        <v>605</v>
      </c>
      <c r="D335" s="267" t="s">
        <v>486</v>
      </c>
      <c r="E335" s="268" t="s">
        <v>597</v>
      </c>
      <c r="F335" s="269" t="s">
        <v>598</v>
      </c>
      <c r="G335" s="270" t="s">
        <v>586</v>
      </c>
      <c r="H335" s="271">
        <v>9</v>
      </c>
      <c r="I335" s="272"/>
      <c r="J335" s="273">
        <f>ROUND(I335*H335,2)</f>
        <v>0</v>
      </c>
      <c r="K335" s="269" t="s">
        <v>346</v>
      </c>
      <c r="L335" s="274"/>
      <c r="M335" s="275" t="s">
        <v>19</v>
      </c>
      <c r="N335" s="276" t="s">
        <v>43</v>
      </c>
      <c r="O335" s="85"/>
      <c r="P335" s="224">
        <f>O335*H335</f>
        <v>0</v>
      </c>
      <c r="Q335" s="224">
        <v>0.041000000000000002</v>
      </c>
      <c r="R335" s="224">
        <f>Q335*H335</f>
        <v>0.36899999999999999</v>
      </c>
      <c r="S335" s="224">
        <v>0</v>
      </c>
      <c r="T335" s="225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26" t="s">
        <v>405</v>
      </c>
      <c r="AT335" s="226" t="s">
        <v>486</v>
      </c>
      <c r="AU335" s="226" t="s">
        <v>81</v>
      </c>
      <c r="AY335" s="18" t="s">
        <v>338</v>
      </c>
      <c r="BE335" s="227">
        <f>IF(N335="základní",J335,0)</f>
        <v>0</v>
      </c>
      <c r="BF335" s="227">
        <f>IF(N335="snížená",J335,0)</f>
        <v>0</v>
      </c>
      <c r="BG335" s="227">
        <f>IF(N335="zákl. přenesená",J335,0)</f>
        <v>0</v>
      </c>
      <c r="BH335" s="227">
        <f>IF(N335="sníž. přenesená",J335,0)</f>
        <v>0</v>
      </c>
      <c r="BI335" s="227">
        <f>IF(N335="nulová",J335,0)</f>
        <v>0</v>
      </c>
      <c r="BJ335" s="18" t="s">
        <v>79</v>
      </c>
      <c r="BK335" s="227">
        <f>ROUND(I335*H335,2)</f>
        <v>0</v>
      </c>
      <c r="BL335" s="18" t="s">
        <v>231</v>
      </c>
      <c r="BM335" s="226" t="s">
        <v>1760</v>
      </c>
    </row>
    <row r="336" s="14" customFormat="1">
      <c r="A336" s="14"/>
      <c r="B336" s="244"/>
      <c r="C336" s="245"/>
      <c r="D336" s="235" t="s">
        <v>350</v>
      </c>
      <c r="E336" s="246" t="s">
        <v>19</v>
      </c>
      <c r="F336" s="247" t="s">
        <v>246</v>
      </c>
      <c r="G336" s="245"/>
      <c r="H336" s="248">
        <v>9</v>
      </c>
      <c r="I336" s="249"/>
      <c r="J336" s="245"/>
      <c r="K336" s="245"/>
      <c r="L336" s="250"/>
      <c r="M336" s="251"/>
      <c r="N336" s="252"/>
      <c r="O336" s="252"/>
      <c r="P336" s="252"/>
      <c r="Q336" s="252"/>
      <c r="R336" s="252"/>
      <c r="S336" s="252"/>
      <c r="T336" s="253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4" t="s">
        <v>350</v>
      </c>
      <c r="AU336" s="254" t="s">
        <v>81</v>
      </c>
      <c r="AV336" s="14" t="s">
        <v>81</v>
      </c>
      <c r="AW336" s="14" t="s">
        <v>33</v>
      </c>
      <c r="AX336" s="14" t="s">
        <v>79</v>
      </c>
      <c r="AY336" s="254" t="s">
        <v>338</v>
      </c>
    </row>
    <row r="337" s="2" customFormat="1" ht="24.15" customHeight="1">
      <c r="A337" s="39"/>
      <c r="B337" s="40"/>
      <c r="C337" s="267" t="s">
        <v>610</v>
      </c>
      <c r="D337" s="267" t="s">
        <v>486</v>
      </c>
      <c r="E337" s="268" t="s">
        <v>601</v>
      </c>
      <c r="F337" s="269" t="s">
        <v>602</v>
      </c>
      <c r="G337" s="270" t="s">
        <v>586</v>
      </c>
      <c r="H337" s="271">
        <v>9</v>
      </c>
      <c r="I337" s="272"/>
      <c r="J337" s="273">
        <f>ROUND(I337*H337,2)</f>
        <v>0</v>
      </c>
      <c r="K337" s="269" t="s">
        <v>346</v>
      </c>
      <c r="L337" s="274"/>
      <c r="M337" s="275" t="s">
        <v>19</v>
      </c>
      <c r="N337" s="276" t="s">
        <v>43</v>
      </c>
      <c r="O337" s="85"/>
      <c r="P337" s="224">
        <f>O337*H337</f>
        <v>0</v>
      </c>
      <c r="Q337" s="224">
        <v>0.052999999999999998</v>
      </c>
      <c r="R337" s="224">
        <f>Q337*H337</f>
        <v>0.47699999999999998</v>
      </c>
      <c r="S337" s="224">
        <v>0</v>
      </c>
      <c r="T337" s="225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26" t="s">
        <v>405</v>
      </c>
      <c r="AT337" s="226" t="s">
        <v>486</v>
      </c>
      <c r="AU337" s="226" t="s">
        <v>81</v>
      </c>
      <c r="AY337" s="18" t="s">
        <v>338</v>
      </c>
      <c r="BE337" s="227">
        <f>IF(N337="základní",J337,0)</f>
        <v>0</v>
      </c>
      <c r="BF337" s="227">
        <f>IF(N337="snížená",J337,0)</f>
        <v>0</v>
      </c>
      <c r="BG337" s="227">
        <f>IF(N337="zákl. přenesená",J337,0)</f>
        <v>0</v>
      </c>
      <c r="BH337" s="227">
        <f>IF(N337="sníž. přenesená",J337,0)</f>
        <v>0</v>
      </c>
      <c r="BI337" s="227">
        <f>IF(N337="nulová",J337,0)</f>
        <v>0</v>
      </c>
      <c r="BJ337" s="18" t="s">
        <v>79</v>
      </c>
      <c r="BK337" s="227">
        <f>ROUND(I337*H337,2)</f>
        <v>0</v>
      </c>
      <c r="BL337" s="18" t="s">
        <v>231</v>
      </c>
      <c r="BM337" s="226" t="s">
        <v>1761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246</v>
      </c>
      <c r="G338" s="245"/>
      <c r="H338" s="248">
        <v>9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81</v>
      </c>
      <c r="AV338" s="14" t="s">
        <v>81</v>
      </c>
      <c r="AW338" s="14" t="s">
        <v>33</v>
      </c>
      <c r="AX338" s="14" t="s">
        <v>79</v>
      </c>
      <c r="AY338" s="254" t="s">
        <v>338</v>
      </c>
    </row>
    <row r="339" s="12" customFormat="1" ht="22.8" customHeight="1">
      <c r="A339" s="12"/>
      <c r="B339" s="199"/>
      <c r="C339" s="200"/>
      <c r="D339" s="201" t="s">
        <v>71</v>
      </c>
      <c r="E339" s="213" t="s">
        <v>239</v>
      </c>
      <c r="F339" s="213" t="s">
        <v>604</v>
      </c>
      <c r="G339" s="200"/>
      <c r="H339" s="200"/>
      <c r="I339" s="203"/>
      <c r="J339" s="214">
        <f>BK339</f>
        <v>0</v>
      </c>
      <c r="K339" s="200"/>
      <c r="L339" s="205"/>
      <c r="M339" s="206"/>
      <c r="N339" s="207"/>
      <c r="O339" s="207"/>
      <c r="P339" s="208">
        <f>SUM(P340:P367)</f>
        <v>0</v>
      </c>
      <c r="Q339" s="207"/>
      <c r="R339" s="208">
        <f>SUM(R340:R367)</f>
        <v>0.45845592000000002</v>
      </c>
      <c r="S339" s="207"/>
      <c r="T339" s="209">
        <f>SUM(T340:T367)</f>
        <v>0</v>
      </c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R339" s="210" t="s">
        <v>79</v>
      </c>
      <c r="AT339" s="211" t="s">
        <v>71</v>
      </c>
      <c r="AU339" s="211" t="s">
        <v>79</v>
      </c>
      <c r="AY339" s="210" t="s">
        <v>338</v>
      </c>
      <c r="BK339" s="212">
        <f>SUM(BK340:BK367)</f>
        <v>0</v>
      </c>
    </row>
    <row r="340" s="2" customFormat="1" ht="33" customHeight="1">
      <c r="A340" s="39"/>
      <c r="B340" s="40"/>
      <c r="C340" s="215" t="s">
        <v>615</v>
      </c>
      <c r="D340" s="215" t="s">
        <v>342</v>
      </c>
      <c r="E340" s="216" t="s">
        <v>606</v>
      </c>
      <c r="F340" s="217" t="s">
        <v>607</v>
      </c>
      <c r="G340" s="218" t="s">
        <v>345</v>
      </c>
      <c r="H340" s="219">
        <v>488.86900000000003</v>
      </c>
      <c r="I340" s="220"/>
      <c r="J340" s="221">
        <f>ROUND(I340*H340,2)</f>
        <v>0</v>
      </c>
      <c r="K340" s="217" t="s">
        <v>346</v>
      </c>
      <c r="L340" s="45"/>
      <c r="M340" s="222" t="s">
        <v>19</v>
      </c>
      <c r="N340" s="223" t="s">
        <v>43</v>
      </c>
      <c r="O340" s="85"/>
      <c r="P340" s="224">
        <f>O340*H340</f>
        <v>0</v>
      </c>
      <c r="Q340" s="224">
        <v>0</v>
      </c>
      <c r="R340" s="224">
        <f>Q340*H340</f>
        <v>0</v>
      </c>
      <c r="S340" s="224">
        <v>0</v>
      </c>
      <c r="T340" s="225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26" t="s">
        <v>231</v>
      </c>
      <c r="AT340" s="226" t="s">
        <v>342</v>
      </c>
      <c r="AU340" s="226" t="s">
        <v>81</v>
      </c>
      <c r="AY340" s="18" t="s">
        <v>338</v>
      </c>
      <c r="BE340" s="227">
        <f>IF(N340="základní",J340,0)</f>
        <v>0</v>
      </c>
      <c r="BF340" s="227">
        <f>IF(N340="snížená",J340,0)</f>
        <v>0</v>
      </c>
      <c r="BG340" s="227">
        <f>IF(N340="zákl. přenesená",J340,0)</f>
        <v>0</v>
      </c>
      <c r="BH340" s="227">
        <f>IF(N340="sníž. přenesená",J340,0)</f>
        <v>0</v>
      </c>
      <c r="BI340" s="227">
        <f>IF(N340="nulová",J340,0)</f>
        <v>0</v>
      </c>
      <c r="BJ340" s="18" t="s">
        <v>79</v>
      </c>
      <c r="BK340" s="227">
        <f>ROUND(I340*H340,2)</f>
        <v>0</v>
      </c>
      <c r="BL340" s="18" t="s">
        <v>231</v>
      </c>
      <c r="BM340" s="226" t="s">
        <v>1762</v>
      </c>
    </row>
    <row r="341" s="2" customFormat="1">
      <c r="A341" s="39"/>
      <c r="B341" s="40"/>
      <c r="C341" s="41"/>
      <c r="D341" s="228" t="s">
        <v>348</v>
      </c>
      <c r="E341" s="41"/>
      <c r="F341" s="229" t="s">
        <v>609</v>
      </c>
      <c r="G341" s="41"/>
      <c r="H341" s="41"/>
      <c r="I341" s="230"/>
      <c r="J341" s="41"/>
      <c r="K341" s="41"/>
      <c r="L341" s="45"/>
      <c r="M341" s="231"/>
      <c r="N341" s="232"/>
      <c r="O341" s="85"/>
      <c r="P341" s="85"/>
      <c r="Q341" s="85"/>
      <c r="R341" s="85"/>
      <c r="S341" s="85"/>
      <c r="T341" s="86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T341" s="18" t="s">
        <v>348</v>
      </c>
      <c r="AU341" s="18" t="s">
        <v>81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1281</v>
      </c>
      <c r="G342" s="245"/>
      <c r="H342" s="248">
        <v>488.86900000000003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81</v>
      </c>
      <c r="AV342" s="14" t="s">
        <v>81</v>
      </c>
      <c r="AW342" s="14" t="s">
        <v>33</v>
      </c>
      <c r="AX342" s="14" t="s">
        <v>79</v>
      </c>
      <c r="AY342" s="254" t="s">
        <v>338</v>
      </c>
    </row>
    <row r="343" s="2" customFormat="1" ht="24.15" customHeight="1">
      <c r="A343" s="39"/>
      <c r="B343" s="40"/>
      <c r="C343" s="215" t="s">
        <v>620</v>
      </c>
      <c r="D343" s="215" t="s">
        <v>342</v>
      </c>
      <c r="E343" s="216" t="s">
        <v>611</v>
      </c>
      <c r="F343" s="217" t="s">
        <v>612</v>
      </c>
      <c r="G343" s="218" t="s">
        <v>345</v>
      </c>
      <c r="H343" s="219">
        <v>488.86900000000003</v>
      </c>
      <c r="I343" s="220"/>
      <c r="J343" s="221">
        <f>ROUND(I343*H343,2)</f>
        <v>0</v>
      </c>
      <c r="K343" s="217" t="s">
        <v>346</v>
      </c>
      <c r="L343" s="45"/>
      <c r="M343" s="222" t="s">
        <v>19</v>
      </c>
      <c r="N343" s="223" t="s">
        <v>43</v>
      </c>
      <c r="O343" s="85"/>
      <c r="P343" s="224">
        <f>O343*H343</f>
        <v>0</v>
      </c>
      <c r="Q343" s="224">
        <v>0</v>
      </c>
      <c r="R343" s="224">
        <f>Q343*H343</f>
        <v>0</v>
      </c>
      <c r="S343" s="224">
        <v>0</v>
      </c>
      <c r="T343" s="225">
        <f>S343*H343</f>
        <v>0</v>
      </c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R343" s="226" t="s">
        <v>231</v>
      </c>
      <c r="AT343" s="226" t="s">
        <v>342</v>
      </c>
      <c r="AU343" s="226" t="s">
        <v>81</v>
      </c>
      <c r="AY343" s="18" t="s">
        <v>338</v>
      </c>
      <c r="BE343" s="227">
        <f>IF(N343="základní",J343,0)</f>
        <v>0</v>
      </c>
      <c r="BF343" s="227">
        <f>IF(N343="snížená",J343,0)</f>
        <v>0</v>
      </c>
      <c r="BG343" s="227">
        <f>IF(N343="zákl. přenesená",J343,0)</f>
        <v>0</v>
      </c>
      <c r="BH343" s="227">
        <f>IF(N343="sníž. přenesená",J343,0)</f>
        <v>0</v>
      </c>
      <c r="BI343" s="227">
        <f>IF(N343="nulová",J343,0)</f>
        <v>0</v>
      </c>
      <c r="BJ343" s="18" t="s">
        <v>79</v>
      </c>
      <c r="BK343" s="227">
        <f>ROUND(I343*H343,2)</f>
        <v>0</v>
      </c>
      <c r="BL343" s="18" t="s">
        <v>231</v>
      </c>
      <c r="BM343" s="226" t="s">
        <v>1763</v>
      </c>
    </row>
    <row r="344" s="2" customFormat="1">
      <c r="A344" s="39"/>
      <c r="B344" s="40"/>
      <c r="C344" s="41"/>
      <c r="D344" s="228" t="s">
        <v>348</v>
      </c>
      <c r="E344" s="41"/>
      <c r="F344" s="229" t="s">
        <v>614</v>
      </c>
      <c r="G344" s="41"/>
      <c r="H344" s="41"/>
      <c r="I344" s="230"/>
      <c r="J344" s="41"/>
      <c r="K344" s="41"/>
      <c r="L344" s="45"/>
      <c r="M344" s="231"/>
      <c r="N344" s="232"/>
      <c r="O344" s="85"/>
      <c r="P344" s="85"/>
      <c r="Q344" s="85"/>
      <c r="R344" s="85"/>
      <c r="S344" s="85"/>
      <c r="T344" s="86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T344" s="18" t="s">
        <v>348</v>
      </c>
      <c r="AU344" s="18" t="s">
        <v>81</v>
      </c>
    </row>
    <row r="345" s="14" customFormat="1">
      <c r="A345" s="14"/>
      <c r="B345" s="244"/>
      <c r="C345" s="245"/>
      <c r="D345" s="235" t="s">
        <v>350</v>
      </c>
      <c r="E345" s="246" t="s">
        <v>19</v>
      </c>
      <c r="F345" s="247" t="s">
        <v>1335</v>
      </c>
      <c r="G345" s="245"/>
      <c r="H345" s="248">
        <v>488.86900000000003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350</v>
      </c>
      <c r="AU345" s="254" t="s">
        <v>81</v>
      </c>
      <c r="AV345" s="14" t="s">
        <v>81</v>
      </c>
      <c r="AW345" s="14" t="s">
        <v>33</v>
      </c>
      <c r="AX345" s="14" t="s">
        <v>79</v>
      </c>
      <c r="AY345" s="254" t="s">
        <v>338</v>
      </c>
    </row>
    <row r="346" s="2" customFormat="1" ht="44.25" customHeight="1">
      <c r="A346" s="39"/>
      <c r="B346" s="40"/>
      <c r="C346" s="215" t="s">
        <v>625</v>
      </c>
      <c r="D346" s="215" t="s">
        <v>342</v>
      </c>
      <c r="E346" s="216" t="s">
        <v>616</v>
      </c>
      <c r="F346" s="217" t="s">
        <v>617</v>
      </c>
      <c r="G346" s="218" t="s">
        <v>345</v>
      </c>
      <c r="H346" s="219">
        <v>488.86900000000003</v>
      </c>
      <c r="I346" s="220"/>
      <c r="J346" s="221">
        <f>ROUND(I346*H346,2)</f>
        <v>0</v>
      </c>
      <c r="K346" s="217" t="s">
        <v>346</v>
      </c>
      <c r="L346" s="45"/>
      <c r="M346" s="222" t="s">
        <v>19</v>
      </c>
      <c r="N346" s="223" t="s">
        <v>43</v>
      </c>
      <c r="O346" s="85"/>
      <c r="P346" s="224">
        <f>O346*H346</f>
        <v>0</v>
      </c>
      <c r="Q346" s="224">
        <v>0</v>
      </c>
      <c r="R346" s="224">
        <f>Q346*H346</f>
        <v>0</v>
      </c>
      <c r="S346" s="224">
        <v>0</v>
      </c>
      <c r="T346" s="225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26" t="s">
        <v>231</v>
      </c>
      <c r="AT346" s="226" t="s">
        <v>342</v>
      </c>
      <c r="AU346" s="226" t="s">
        <v>81</v>
      </c>
      <c r="AY346" s="18" t="s">
        <v>338</v>
      </c>
      <c r="BE346" s="227">
        <f>IF(N346="základní",J346,0)</f>
        <v>0</v>
      </c>
      <c r="BF346" s="227">
        <f>IF(N346="snížená",J346,0)</f>
        <v>0</v>
      </c>
      <c r="BG346" s="227">
        <f>IF(N346="zákl. přenesená",J346,0)</f>
        <v>0</v>
      </c>
      <c r="BH346" s="227">
        <f>IF(N346="sníž. přenesená",J346,0)</f>
        <v>0</v>
      </c>
      <c r="BI346" s="227">
        <f>IF(N346="nulová",J346,0)</f>
        <v>0</v>
      </c>
      <c r="BJ346" s="18" t="s">
        <v>79</v>
      </c>
      <c r="BK346" s="227">
        <f>ROUND(I346*H346,2)</f>
        <v>0</v>
      </c>
      <c r="BL346" s="18" t="s">
        <v>231</v>
      </c>
      <c r="BM346" s="226" t="s">
        <v>1764</v>
      </c>
    </row>
    <row r="347" s="2" customFormat="1">
      <c r="A347" s="39"/>
      <c r="B347" s="40"/>
      <c r="C347" s="41"/>
      <c r="D347" s="228" t="s">
        <v>348</v>
      </c>
      <c r="E347" s="41"/>
      <c r="F347" s="229" t="s">
        <v>619</v>
      </c>
      <c r="G347" s="41"/>
      <c r="H347" s="41"/>
      <c r="I347" s="230"/>
      <c r="J347" s="41"/>
      <c r="K347" s="41"/>
      <c r="L347" s="45"/>
      <c r="M347" s="231"/>
      <c r="N347" s="232"/>
      <c r="O347" s="85"/>
      <c r="P347" s="85"/>
      <c r="Q347" s="85"/>
      <c r="R347" s="85"/>
      <c r="S347" s="85"/>
      <c r="T347" s="86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348</v>
      </c>
      <c r="AU347" s="18" t="s">
        <v>81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1283</v>
      </c>
      <c r="G348" s="245"/>
      <c r="H348" s="248">
        <v>488.86900000000003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81</v>
      </c>
      <c r="AV348" s="14" t="s">
        <v>81</v>
      </c>
      <c r="AW348" s="14" t="s">
        <v>33</v>
      </c>
      <c r="AX348" s="14" t="s">
        <v>72</v>
      </c>
      <c r="AY348" s="254" t="s">
        <v>338</v>
      </c>
    </row>
    <row r="349" s="15" customFormat="1">
      <c r="A349" s="15"/>
      <c r="B349" s="255"/>
      <c r="C349" s="256"/>
      <c r="D349" s="235" t="s">
        <v>350</v>
      </c>
      <c r="E349" s="257" t="s">
        <v>19</v>
      </c>
      <c r="F349" s="258" t="s">
        <v>363</v>
      </c>
      <c r="G349" s="256"/>
      <c r="H349" s="259">
        <v>488.86900000000003</v>
      </c>
      <c r="I349" s="260"/>
      <c r="J349" s="256"/>
      <c r="K349" s="256"/>
      <c r="L349" s="261"/>
      <c r="M349" s="262"/>
      <c r="N349" s="263"/>
      <c r="O349" s="263"/>
      <c r="P349" s="263"/>
      <c r="Q349" s="263"/>
      <c r="R349" s="263"/>
      <c r="S349" s="263"/>
      <c r="T349" s="264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65" t="s">
        <v>350</v>
      </c>
      <c r="AU349" s="265" t="s">
        <v>81</v>
      </c>
      <c r="AV349" s="15" t="s">
        <v>231</v>
      </c>
      <c r="AW349" s="15" t="s">
        <v>33</v>
      </c>
      <c r="AX349" s="15" t="s">
        <v>79</v>
      </c>
      <c r="AY349" s="265" t="s">
        <v>338</v>
      </c>
    </row>
    <row r="350" s="2" customFormat="1" ht="24.15" customHeight="1">
      <c r="A350" s="39"/>
      <c r="B350" s="40"/>
      <c r="C350" s="215" t="s">
        <v>630</v>
      </c>
      <c r="D350" s="215" t="s">
        <v>342</v>
      </c>
      <c r="E350" s="216" t="s">
        <v>621</v>
      </c>
      <c r="F350" s="217" t="s">
        <v>622</v>
      </c>
      <c r="G350" s="218" t="s">
        <v>345</v>
      </c>
      <c r="H350" s="219">
        <v>488.86900000000003</v>
      </c>
      <c r="I350" s="220"/>
      <c r="J350" s="221">
        <f>ROUND(I350*H350,2)</f>
        <v>0</v>
      </c>
      <c r="K350" s="217" t="s">
        <v>346</v>
      </c>
      <c r="L350" s="45"/>
      <c r="M350" s="222" t="s">
        <v>19</v>
      </c>
      <c r="N350" s="223" t="s">
        <v>43</v>
      </c>
      <c r="O350" s="85"/>
      <c r="P350" s="224">
        <f>O350*H350</f>
        <v>0</v>
      </c>
      <c r="Q350" s="224">
        <v>0</v>
      </c>
      <c r="R350" s="224">
        <f>Q350*H350</f>
        <v>0</v>
      </c>
      <c r="S350" s="224">
        <v>0</v>
      </c>
      <c r="T350" s="225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26" t="s">
        <v>231</v>
      </c>
      <c r="AT350" s="226" t="s">
        <v>342</v>
      </c>
      <c r="AU350" s="226" t="s">
        <v>81</v>
      </c>
      <c r="AY350" s="18" t="s">
        <v>338</v>
      </c>
      <c r="BE350" s="227">
        <f>IF(N350="základní",J350,0)</f>
        <v>0</v>
      </c>
      <c r="BF350" s="227">
        <f>IF(N350="snížená",J350,0)</f>
        <v>0</v>
      </c>
      <c r="BG350" s="227">
        <f>IF(N350="zákl. přenesená",J350,0)</f>
        <v>0</v>
      </c>
      <c r="BH350" s="227">
        <f>IF(N350="sníž. přenesená",J350,0)</f>
        <v>0</v>
      </c>
      <c r="BI350" s="227">
        <f>IF(N350="nulová",J350,0)</f>
        <v>0</v>
      </c>
      <c r="BJ350" s="18" t="s">
        <v>79</v>
      </c>
      <c r="BK350" s="227">
        <f>ROUND(I350*H350,2)</f>
        <v>0</v>
      </c>
      <c r="BL350" s="18" t="s">
        <v>231</v>
      </c>
      <c r="BM350" s="226" t="s">
        <v>1765</v>
      </c>
    </row>
    <row r="351" s="2" customFormat="1">
      <c r="A351" s="39"/>
      <c r="B351" s="40"/>
      <c r="C351" s="41"/>
      <c r="D351" s="228" t="s">
        <v>348</v>
      </c>
      <c r="E351" s="41"/>
      <c r="F351" s="229" t="s">
        <v>624</v>
      </c>
      <c r="G351" s="41"/>
      <c r="H351" s="41"/>
      <c r="I351" s="230"/>
      <c r="J351" s="41"/>
      <c r="K351" s="41"/>
      <c r="L351" s="45"/>
      <c r="M351" s="231"/>
      <c r="N351" s="232"/>
      <c r="O351" s="85"/>
      <c r="P351" s="85"/>
      <c r="Q351" s="85"/>
      <c r="R351" s="85"/>
      <c r="S351" s="85"/>
      <c r="T351" s="86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348</v>
      </c>
      <c r="AU351" s="18" t="s">
        <v>81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1335</v>
      </c>
      <c r="G352" s="245"/>
      <c r="H352" s="248">
        <v>488.86900000000003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81</v>
      </c>
      <c r="AV352" s="14" t="s">
        <v>81</v>
      </c>
      <c r="AW352" s="14" t="s">
        <v>33</v>
      </c>
      <c r="AX352" s="14" t="s">
        <v>79</v>
      </c>
      <c r="AY352" s="254" t="s">
        <v>338</v>
      </c>
    </row>
    <row r="353" s="2" customFormat="1" ht="44.25" customHeight="1">
      <c r="A353" s="39"/>
      <c r="B353" s="40"/>
      <c r="C353" s="215" t="s">
        <v>635</v>
      </c>
      <c r="D353" s="215" t="s">
        <v>342</v>
      </c>
      <c r="E353" s="216" t="s">
        <v>626</v>
      </c>
      <c r="F353" s="217" t="s">
        <v>627</v>
      </c>
      <c r="G353" s="218" t="s">
        <v>345</v>
      </c>
      <c r="H353" s="219">
        <v>488.86900000000003</v>
      </c>
      <c r="I353" s="220"/>
      <c r="J353" s="221">
        <f>ROUND(I353*H353,2)</f>
        <v>0</v>
      </c>
      <c r="K353" s="217" t="s">
        <v>346</v>
      </c>
      <c r="L353" s="45"/>
      <c r="M353" s="222" t="s">
        <v>19</v>
      </c>
      <c r="N353" s="223" t="s">
        <v>43</v>
      </c>
      <c r="O353" s="85"/>
      <c r="P353" s="224">
        <f>O353*H353</f>
        <v>0</v>
      </c>
      <c r="Q353" s="224">
        <v>0</v>
      </c>
      <c r="R353" s="224">
        <f>Q353*H353</f>
        <v>0</v>
      </c>
      <c r="S353" s="224">
        <v>0</v>
      </c>
      <c r="T353" s="225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26" t="s">
        <v>231</v>
      </c>
      <c r="AT353" s="226" t="s">
        <v>342</v>
      </c>
      <c r="AU353" s="226" t="s">
        <v>81</v>
      </c>
      <c r="AY353" s="18" t="s">
        <v>338</v>
      </c>
      <c r="BE353" s="227">
        <f>IF(N353="základní",J353,0)</f>
        <v>0</v>
      </c>
      <c r="BF353" s="227">
        <f>IF(N353="snížená",J353,0)</f>
        <v>0</v>
      </c>
      <c r="BG353" s="227">
        <f>IF(N353="zákl. přenesená",J353,0)</f>
        <v>0</v>
      </c>
      <c r="BH353" s="227">
        <f>IF(N353="sníž. přenesená",J353,0)</f>
        <v>0</v>
      </c>
      <c r="BI353" s="227">
        <f>IF(N353="nulová",J353,0)</f>
        <v>0</v>
      </c>
      <c r="BJ353" s="18" t="s">
        <v>79</v>
      </c>
      <c r="BK353" s="227">
        <f>ROUND(I353*H353,2)</f>
        <v>0</v>
      </c>
      <c r="BL353" s="18" t="s">
        <v>231</v>
      </c>
      <c r="BM353" s="226" t="s">
        <v>1766</v>
      </c>
    </row>
    <row r="354" s="2" customFormat="1">
      <c r="A354" s="39"/>
      <c r="B354" s="40"/>
      <c r="C354" s="41"/>
      <c r="D354" s="228" t="s">
        <v>348</v>
      </c>
      <c r="E354" s="41"/>
      <c r="F354" s="229" t="s">
        <v>629</v>
      </c>
      <c r="G354" s="41"/>
      <c r="H354" s="41"/>
      <c r="I354" s="230"/>
      <c r="J354" s="41"/>
      <c r="K354" s="41"/>
      <c r="L354" s="45"/>
      <c r="M354" s="231"/>
      <c r="N354" s="232"/>
      <c r="O354" s="85"/>
      <c r="P354" s="85"/>
      <c r="Q354" s="85"/>
      <c r="R354" s="85"/>
      <c r="S354" s="85"/>
      <c r="T354" s="86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T354" s="18" t="s">
        <v>348</v>
      </c>
      <c r="AU354" s="18" t="s">
        <v>81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1335</v>
      </c>
      <c r="G355" s="245"/>
      <c r="H355" s="248">
        <v>488.86900000000003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81</v>
      </c>
      <c r="AV355" s="14" t="s">
        <v>81</v>
      </c>
      <c r="AW355" s="14" t="s">
        <v>33</v>
      </c>
      <c r="AX355" s="14" t="s">
        <v>79</v>
      </c>
      <c r="AY355" s="254" t="s">
        <v>338</v>
      </c>
    </row>
    <row r="356" s="2" customFormat="1" ht="24.15" customHeight="1">
      <c r="A356" s="39"/>
      <c r="B356" s="40"/>
      <c r="C356" s="215" t="s">
        <v>641</v>
      </c>
      <c r="D356" s="215" t="s">
        <v>342</v>
      </c>
      <c r="E356" s="216" t="s">
        <v>631</v>
      </c>
      <c r="F356" s="217" t="s">
        <v>632</v>
      </c>
      <c r="G356" s="218" t="s">
        <v>345</v>
      </c>
      <c r="H356" s="219">
        <v>488.86900000000003</v>
      </c>
      <c r="I356" s="220"/>
      <c r="J356" s="221">
        <f>ROUND(I356*H356,2)</f>
        <v>0</v>
      </c>
      <c r="K356" s="217" t="s">
        <v>346</v>
      </c>
      <c r="L356" s="45"/>
      <c r="M356" s="222" t="s">
        <v>19</v>
      </c>
      <c r="N356" s="223" t="s">
        <v>43</v>
      </c>
      <c r="O356" s="85"/>
      <c r="P356" s="224">
        <f>O356*H356</f>
        <v>0</v>
      </c>
      <c r="Q356" s="224">
        <v>0</v>
      </c>
      <c r="R356" s="224">
        <f>Q356*H356</f>
        <v>0</v>
      </c>
      <c r="S356" s="224">
        <v>0</v>
      </c>
      <c r="T356" s="225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26" t="s">
        <v>231</v>
      </c>
      <c r="AT356" s="226" t="s">
        <v>342</v>
      </c>
      <c r="AU356" s="226" t="s">
        <v>81</v>
      </c>
      <c r="AY356" s="18" t="s">
        <v>338</v>
      </c>
      <c r="BE356" s="227">
        <f>IF(N356="základní",J356,0)</f>
        <v>0</v>
      </c>
      <c r="BF356" s="227">
        <f>IF(N356="snížená",J356,0)</f>
        <v>0</v>
      </c>
      <c r="BG356" s="227">
        <f>IF(N356="zákl. přenesená",J356,0)</f>
        <v>0</v>
      </c>
      <c r="BH356" s="227">
        <f>IF(N356="sníž. přenesená",J356,0)</f>
        <v>0</v>
      </c>
      <c r="BI356" s="227">
        <f>IF(N356="nulová",J356,0)</f>
        <v>0</v>
      </c>
      <c r="BJ356" s="18" t="s">
        <v>79</v>
      </c>
      <c r="BK356" s="227">
        <f>ROUND(I356*H356,2)</f>
        <v>0</v>
      </c>
      <c r="BL356" s="18" t="s">
        <v>231</v>
      </c>
      <c r="BM356" s="226" t="s">
        <v>1767</v>
      </c>
    </row>
    <row r="357" s="2" customFormat="1">
      <c r="A357" s="39"/>
      <c r="B357" s="40"/>
      <c r="C357" s="41"/>
      <c r="D357" s="228" t="s">
        <v>348</v>
      </c>
      <c r="E357" s="41"/>
      <c r="F357" s="229" t="s">
        <v>634</v>
      </c>
      <c r="G357" s="41"/>
      <c r="H357" s="41"/>
      <c r="I357" s="230"/>
      <c r="J357" s="41"/>
      <c r="K357" s="41"/>
      <c r="L357" s="45"/>
      <c r="M357" s="231"/>
      <c r="N357" s="232"/>
      <c r="O357" s="85"/>
      <c r="P357" s="85"/>
      <c r="Q357" s="85"/>
      <c r="R357" s="85"/>
      <c r="S357" s="85"/>
      <c r="T357" s="86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348</v>
      </c>
      <c r="AU357" s="18" t="s">
        <v>81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1335</v>
      </c>
      <c r="G358" s="245"/>
      <c r="H358" s="248">
        <v>488.86900000000003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81</v>
      </c>
      <c r="AV358" s="14" t="s">
        <v>81</v>
      </c>
      <c r="AW358" s="14" t="s">
        <v>33</v>
      </c>
      <c r="AX358" s="14" t="s">
        <v>79</v>
      </c>
      <c r="AY358" s="254" t="s">
        <v>338</v>
      </c>
    </row>
    <row r="359" s="2" customFormat="1" ht="49.05" customHeight="1">
      <c r="A359" s="39"/>
      <c r="B359" s="40"/>
      <c r="C359" s="215" t="s">
        <v>646</v>
      </c>
      <c r="D359" s="215" t="s">
        <v>342</v>
      </c>
      <c r="E359" s="216" t="s">
        <v>636</v>
      </c>
      <c r="F359" s="217" t="s">
        <v>637</v>
      </c>
      <c r="G359" s="218" t="s">
        <v>345</v>
      </c>
      <c r="H359" s="219">
        <v>488.86900000000003</v>
      </c>
      <c r="I359" s="220"/>
      <c r="J359" s="221">
        <f>ROUND(I359*H359,2)</f>
        <v>0</v>
      </c>
      <c r="K359" s="217" t="s">
        <v>346</v>
      </c>
      <c r="L359" s="45"/>
      <c r="M359" s="222" t="s">
        <v>19</v>
      </c>
      <c r="N359" s="223" t="s">
        <v>43</v>
      </c>
      <c r="O359" s="85"/>
      <c r="P359" s="224">
        <f>O359*H359</f>
        <v>0</v>
      </c>
      <c r="Q359" s="224">
        <v>0</v>
      </c>
      <c r="R359" s="224">
        <f>Q359*H359</f>
        <v>0</v>
      </c>
      <c r="S359" s="224">
        <v>0</v>
      </c>
      <c r="T359" s="225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26" t="s">
        <v>231</v>
      </c>
      <c r="AT359" s="226" t="s">
        <v>342</v>
      </c>
      <c r="AU359" s="226" t="s">
        <v>81</v>
      </c>
      <c r="AY359" s="18" t="s">
        <v>338</v>
      </c>
      <c r="BE359" s="227">
        <f>IF(N359="základní",J359,0)</f>
        <v>0</v>
      </c>
      <c r="BF359" s="227">
        <f>IF(N359="snížená",J359,0)</f>
        <v>0</v>
      </c>
      <c r="BG359" s="227">
        <f>IF(N359="zákl. přenesená",J359,0)</f>
        <v>0</v>
      </c>
      <c r="BH359" s="227">
        <f>IF(N359="sníž. přenesená",J359,0)</f>
        <v>0</v>
      </c>
      <c r="BI359" s="227">
        <f>IF(N359="nulová",J359,0)</f>
        <v>0</v>
      </c>
      <c r="BJ359" s="18" t="s">
        <v>79</v>
      </c>
      <c r="BK359" s="227">
        <f>ROUND(I359*H359,2)</f>
        <v>0</v>
      </c>
      <c r="BL359" s="18" t="s">
        <v>231</v>
      </c>
      <c r="BM359" s="226" t="s">
        <v>1768</v>
      </c>
    </row>
    <row r="360" s="2" customFormat="1">
      <c r="A360" s="39"/>
      <c r="B360" s="40"/>
      <c r="C360" s="41"/>
      <c r="D360" s="228" t="s">
        <v>348</v>
      </c>
      <c r="E360" s="41"/>
      <c r="F360" s="229" t="s">
        <v>639</v>
      </c>
      <c r="G360" s="41"/>
      <c r="H360" s="41"/>
      <c r="I360" s="230"/>
      <c r="J360" s="41"/>
      <c r="K360" s="41"/>
      <c r="L360" s="45"/>
      <c r="M360" s="231"/>
      <c r="N360" s="232"/>
      <c r="O360" s="85"/>
      <c r="P360" s="85"/>
      <c r="Q360" s="85"/>
      <c r="R360" s="85"/>
      <c r="S360" s="85"/>
      <c r="T360" s="86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T360" s="18" t="s">
        <v>348</v>
      </c>
      <c r="AU360" s="18" t="s">
        <v>81</v>
      </c>
    </row>
    <row r="361" s="14" customFormat="1">
      <c r="A361" s="14"/>
      <c r="B361" s="244"/>
      <c r="C361" s="245"/>
      <c r="D361" s="235" t="s">
        <v>350</v>
      </c>
      <c r="E361" s="246" t="s">
        <v>19</v>
      </c>
      <c r="F361" s="247" t="s">
        <v>1335</v>
      </c>
      <c r="G361" s="245"/>
      <c r="H361" s="248">
        <v>488.86900000000003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350</v>
      </c>
      <c r="AU361" s="254" t="s">
        <v>81</v>
      </c>
      <c r="AV361" s="14" t="s">
        <v>81</v>
      </c>
      <c r="AW361" s="14" t="s">
        <v>33</v>
      </c>
      <c r="AX361" s="14" t="s">
        <v>79</v>
      </c>
      <c r="AY361" s="254" t="s">
        <v>338</v>
      </c>
    </row>
    <row r="362" s="2" customFormat="1" ht="78" customHeight="1">
      <c r="A362" s="39"/>
      <c r="B362" s="40"/>
      <c r="C362" s="215" t="s">
        <v>654</v>
      </c>
      <c r="D362" s="215" t="s">
        <v>342</v>
      </c>
      <c r="E362" s="216" t="s">
        <v>1404</v>
      </c>
      <c r="F362" s="217" t="s">
        <v>1405</v>
      </c>
      <c r="G362" s="218" t="s">
        <v>345</v>
      </c>
      <c r="H362" s="219">
        <v>2.036</v>
      </c>
      <c r="I362" s="220"/>
      <c r="J362" s="221">
        <f>ROUND(I362*H362,2)</f>
        <v>0</v>
      </c>
      <c r="K362" s="217" t="s">
        <v>346</v>
      </c>
      <c r="L362" s="45"/>
      <c r="M362" s="222" t="s">
        <v>19</v>
      </c>
      <c r="N362" s="223" t="s">
        <v>43</v>
      </c>
      <c r="O362" s="85"/>
      <c r="P362" s="224">
        <f>O362*H362</f>
        <v>0</v>
      </c>
      <c r="Q362" s="224">
        <v>0.089219999999999994</v>
      </c>
      <c r="R362" s="224">
        <f>Q362*H362</f>
        <v>0.18165191999999999</v>
      </c>
      <c r="S362" s="224">
        <v>0</v>
      </c>
      <c r="T362" s="225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26" t="s">
        <v>231</v>
      </c>
      <c r="AT362" s="226" t="s">
        <v>342</v>
      </c>
      <c r="AU362" s="226" t="s">
        <v>81</v>
      </c>
      <c r="AY362" s="18" t="s">
        <v>338</v>
      </c>
      <c r="BE362" s="227">
        <f>IF(N362="základní",J362,0)</f>
        <v>0</v>
      </c>
      <c r="BF362" s="227">
        <f>IF(N362="snížená",J362,0)</f>
        <v>0</v>
      </c>
      <c r="BG362" s="227">
        <f>IF(N362="zákl. přenesená",J362,0)</f>
        <v>0</v>
      </c>
      <c r="BH362" s="227">
        <f>IF(N362="sníž. přenesená",J362,0)</f>
        <v>0</v>
      </c>
      <c r="BI362" s="227">
        <f>IF(N362="nulová",J362,0)</f>
        <v>0</v>
      </c>
      <c r="BJ362" s="18" t="s">
        <v>79</v>
      </c>
      <c r="BK362" s="227">
        <f>ROUND(I362*H362,2)</f>
        <v>0</v>
      </c>
      <c r="BL362" s="18" t="s">
        <v>231</v>
      </c>
      <c r="BM362" s="226" t="s">
        <v>1769</v>
      </c>
    </row>
    <row r="363" s="2" customFormat="1">
      <c r="A363" s="39"/>
      <c r="B363" s="40"/>
      <c r="C363" s="41"/>
      <c r="D363" s="228" t="s">
        <v>348</v>
      </c>
      <c r="E363" s="41"/>
      <c r="F363" s="229" t="s">
        <v>1407</v>
      </c>
      <c r="G363" s="41"/>
      <c r="H363" s="41"/>
      <c r="I363" s="230"/>
      <c r="J363" s="41"/>
      <c r="K363" s="41"/>
      <c r="L363" s="45"/>
      <c r="M363" s="231"/>
      <c r="N363" s="232"/>
      <c r="O363" s="85"/>
      <c r="P363" s="85"/>
      <c r="Q363" s="85"/>
      <c r="R363" s="85"/>
      <c r="S363" s="85"/>
      <c r="T363" s="86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T363" s="18" t="s">
        <v>348</v>
      </c>
      <c r="AU363" s="18" t="s">
        <v>81</v>
      </c>
    </row>
    <row r="364" s="14" customFormat="1">
      <c r="A364" s="14"/>
      <c r="B364" s="244"/>
      <c r="C364" s="245"/>
      <c r="D364" s="235" t="s">
        <v>350</v>
      </c>
      <c r="E364" s="246" t="s">
        <v>19</v>
      </c>
      <c r="F364" s="247" t="s">
        <v>1313</v>
      </c>
      <c r="G364" s="245"/>
      <c r="H364" s="248">
        <v>2.036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350</v>
      </c>
      <c r="AU364" s="254" t="s">
        <v>81</v>
      </c>
      <c r="AV364" s="14" t="s">
        <v>81</v>
      </c>
      <c r="AW364" s="14" t="s">
        <v>33</v>
      </c>
      <c r="AX364" s="14" t="s">
        <v>79</v>
      </c>
      <c r="AY364" s="254" t="s">
        <v>338</v>
      </c>
    </row>
    <row r="365" s="2" customFormat="1" ht="24.15" customHeight="1">
      <c r="A365" s="39"/>
      <c r="B365" s="40"/>
      <c r="C365" s="267" t="s">
        <v>659</v>
      </c>
      <c r="D365" s="267" t="s">
        <v>486</v>
      </c>
      <c r="E365" s="268" t="s">
        <v>1408</v>
      </c>
      <c r="F365" s="269" t="s">
        <v>1409</v>
      </c>
      <c r="G365" s="270" t="s">
        <v>345</v>
      </c>
      <c r="H365" s="271">
        <v>2.097</v>
      </c>
      <c r="I365" s="272"/>
      <c r="J365" s="273">
        <f>ROUND(I365*H365,2)</f>
        <v>0</v>
      </c>
      <c r="K365" s="269" t="s">
        <v>346</v>
      </c>
      <c r="L365" s="274"/>
      <c r="M365" s="275" t="s">
        <v>19</v>
      </c>
      <c r="N365" s="276" t="s">
        <v>43</v>
      </c>
      <c r="O365" s="85"/>
      <c r="P365" s="224">
        <f>O365*H365</f>
        <v>0</v>
      </c>
      <c r="Q365" s="224">
        <v>0.13200000000000001</v>
      </c>
      <c r="R365" s="224">
        <f>Q365*H365</f>
        <v>0.27680399999999999</v>
      </c>
      <c r="S365" s="224">
        <v>0</v>
      </c>
      <c r="T365" s="225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26" t="s">
        <v>405</v>
      </c>
      <c r="AT365" s="226" t="s">
        <v>486</v>
      </c>
      <c r="AU365" s="226" t="s">
        <v>81</v>
      </c>
      <c r="AY365" s="18" t="s">
        <v>338</v>
      </c>
      <c r="BE365" s="227">
        <f>IF(N365="základní",J365,0)</f>
        <v>0</v>
      </c>
      <c r="BF365" s="227">
        <f>IF(N365="snížená",J365,0)</f>
        <v>0</v>
      </c>
      <c r="BG365" s="227">
        <f>IF(N365="zákl. přenesená",J365,0)</f>
        <v>0</v>
      </c>
      <c r="BH365" s="227">
        <f>IF(N365="sníž. přenesená",J365,0)</f>
        <v>0</v>
      </c>
      <c r="BI365" s="227">
        <f>IF(N365="nulová",J365,0)</f>
        <v>0</v>
      </c>
      <c r="BJ365" s="18" t="s">
        <v>79</v>
      </c>
      <c r="BK365" s="227">
        <f>ROUND(I365*H365,2)</f>
        <v>0</v>
      </c>
      <c r="BL365" s="18" t="s">
        <v>231</v>
      </c>
      <c r="BM365" s="226" t="s">
        <v>1770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1313</v>
      </c>
      <c r="G366" s="245"/>
      <c r="H366" s="248">
        <v>2.036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81</v>
      </c>
      <c r="AV366" s="14" t="s">
        <v>81</v>
      </c>
      <c r="AW366" s="14" t="s">
        <v>33</v>
      </c>
      <c r="AX366" s="14" t="s">
        <v>72</v>
      </c>
      <c r="AY366" s="254" t="s">
        <v>338</v>
      </c>
    </row>
    <row r="367" s="14" customFormat="1">
      <c r="A367" s="14"/>
      <c r="B367" s="244"/>
      <c r="C367" s="245"/>
      <c r="D367" s="235" t="s">
        <v>350</v>
      </c>
      <c r="E367" s="246" t="s">
        <v>19</v>
      </c>
      <c r="F367" s="247" t="s">
        <v>1771</v>
      </c>
      <c r="G367" s="245"/>
      <c r="H367" s="248">
        <v>2.097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350</v>
      </c>
      <c r="AU367" s="254" t="s">
        <v>81</v>
      </c>
      <c r="AV367" s="14" t="s">
        <v>81</v>
      </c>
      <c r="AW367" s="14" t="s">
        <v>33</v>
      </c>
      <c r="AX367" s="14" t="s">
        <v>79</v>
      </c>
      <c r="AY367" s="254" t="s">
        <v>338</v>
      </c>
    </row>
    <row r="368" s="12" customFormat="1" ht="22.8" customHeight="1">
      <c r="A368" s="12"/>
      <c r="B368" s="199"/>
      <c r="C368" s="200"/>
      <c r="D368" s="201" t="s">
        <v>71</v>
      </c>
      <c r="E368" s="213" t="s">
        <v>405</v>
      </c>
      <c r="F368" s="213" t="s">
        <v>640</v>
      </c>
      <c r="G368" s="200"/>
      <c r="H368" s="200"/>
      <c r="I368" s="203"/>
      <c r="J368" s="214">
        <f>BK368</f>
        <v>0</v>
      </c>
      <c r="K368" s="200"/>
      <c r="L368" s="205"/>
      <c r="M368" s="206"/>
      <c r="N368" s="207"/>
      <c r="O368" s="207"/>
      <c r="P368" s="208">
        <f>P369+P380</f>
        <v>0</v>
      </c>
      <c r="Q368" s="207"/>
      <c r="R368" s="208">
        <f>R369+R380</f>
        <v>37.474792399999998</v>
      </c>
      <c r="S368" s="207"/>
      <c r="T368" s="209">
        <f>T369+T380</f>
        <v>0</v>
      </c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R368" s="210" t="s">
        <v>79</v>
      </c>
      <c r="AT368" s="211" t="s">
        <v>71</v>
      </c>
      <c r="AU368" s="211" t="s">
        <v>79</v>
      </c>
      <c r="AY368" s="210" t="s">
        <v>338</v>
      </c>
      <c r="BK368" s="212">
        <f>BK369+BK380</f>
        <v>0</v>
      </c>
    </row>
    <row r="369" s="12" customFormat="1" ht="20.88" customHeight="1">
      <c r="A369" s="12"/>
      <c r="B369" s="199"/>
      <c r="C369" s="200"/>
      <c r="D369" s="201" t="s">
        <v>71</v>
      </c>
      <c r="E369" s="213" t="s">
        <v>833</v>
      </c>
      <c r="F369" s="213" t="s">
        <v>1017</v>
      </c>
      <c r="G369" s="200"/>
      <c r="H369" s="200"/>
      <c r="I369" s="203"/>
      <c r="J369" s="214">
        <f>BK369</f>
        <v>0</v>
      </c>
      <c r="K369" s="200"/>
      <c r="L369" s="205"/>
      <c r="M369" s="206"/>
      <c r="N369" s="207"/>
      <c r="O369" s="207"/>
      <c r="P369" s="208">
        <f>SUM(P370:P379)</f>
        <v>0</v>
      </c>
      <c r="Q369" s="207"/>
      <c r="R369" s="208">
        <f>SUM(R370:R379)</f>
        <v>1.2171471999999999</v>
      </c>
      <c r="S369" s="207"/>
      <c r="T369" s="209">
        <f>SUM(T370:T379)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10" t="s">
        <v>79</v>
      </c>
      <c r="AT369" s="211" t="s">
        <v>71</v>
      </c>
      <c r="AU369" s="211" t="s">
        <v>81</v>
      </c>
      <c r="AY369" s="210" t="s">
        <v>338</v>
      </c>
      <c r="BK369" s="212">
        <f>SUM(BK370:BK379)</f>
        <v>0</v>
      </c>
    </row>
    <row r="370" s="2" customFormat="1" ht="33" customHeight="1">
      <c r="A370" s="39"/>
      <c r="B370" s="40"/>
      <c r="C370" s="215" t="s">
        <v>290</v>
      </c>
      <c r="D370" s="215" t="s">
        <v>342</v>
      </c>
      <c r="E370" s="216" t="s">
        <v>1018</v>
      </c>
      <c r="F370" s="217" t="s">
        <v>1019</v>
      </c>
      <c r="G370" s="218" t="s">
        <v>572</v>
      </c>
      <c r="H370" s="219">
        <v>232.28</v>
      </c>
      <c r="I370" s="220"/>
      <c r="J370" s="221">
        <f>ROUND(I370*H370,2)</f>
        <v>0</v>
      </c>
      <c r="K370" s="217" t="s">
        <v>346</v>
      </c>
      <c r="L370" s="45"/>
      <c r="M370" s="222" t="s">
        <v>19</v>
      </c>
      <c r="N370" s="223" t="s">
        <v>43</v>
      </c>
      <c r="O370" s="85"/>
      <c r="P370" s="224">
        <f>O370*H370</f>
        <v>0</v>
      </c>
      <c r="Q370" s="224">
        <v>2.0000000000000002E-05</v>
      </c>
      <c r="R370" s="224">
        <f>Q370*H370</f>
        <v>0.0046456000000000006</v>
      </c>
      <c r="S370" s="224">
        <v>0</v>
      </c>
      <c r="T370" s="225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26" t="s">
        <v>231</v>
      </c>
      <c r="AT370" s="226" t="s">
        <v>342</v>
      </c>
      <c r="AU370" s="226" t="s">
        <v>241</v>
      </c>
      <c r="AY370" s="18" t="s">
        <v>338</v>
      </c>
      <c r="BE370" s="227">
        <f>IF(N370="základní",J370,0)</f>
        <v>0</v>
      </c>
      <c r="BF370" s="227">
        <f>IF(N370="snížená",J370,0)</f>
        <v>0</v>
      </c>
      <c r="BG370" s="227">
        <f>IF(N370="zákl. přenesená",J370,0)</f>
        <v>0</v>
      </c>
      <c r="BH370" s="227">
        <f>IF(N370="sníž. přenesená",J370,0)</f>
        <v>0</v>
      </c>
      <c r="BI370" s="227">
        <f>IF(N370="nulová",J370,0)</f>
        <v>0</v>
      </c>
      <c r="BJ370" s="18" t="s">
        <v>79</v>
      </c>
      <c r="BK370" s="227">
        <f>ROUND(I370*H370,2)</f>
        <v>0</v>
      </c>
      <c r="BL370" s="18" t="s">
        <v>231</v>
      </c>
      <c r="BM370" s="226" t="s">
        <v>1772</v>
      </c>
    </row>
    <row r="371" s="2" customFormat="1">
      <c r="A371" s="39"/>
      <c r="B371" s="40"/>
      <c r="C371" s="41"/>
      <c r="D371" s="228" t="s">
        <v>348</v>
      </c>
      <c r="E371" s="41"/>
      <c r="F371" s="229" t="s">
        <v>1021</v>
      </c>
      <c r="G371" s="41"/>
      <c r="H371" s="41"/>
      <c r="I371" s="230"/>
      <c r="J371" s="41"/>
      <c r="K371" s="41"/>
      <c r="L371" s="45"/>
      <c r="M371" s="231"/>
      <c r="N371" s="232"/>
      <c r="O371" s="85"/>
      <c r="P371" s="85"/>
      <c r="Q371" s="85"/>
      <c r="R371" s="85"/>
      <c r="S371" s="85"/>
      <c r="T371" s="86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348</v>
      </c>
      <c r="AU371" s="18" t="s">
        <v>241</v>
      </c>
    </row>
    <row r="372" s="14" customFormat="1">
      <c r="A372" s="14"/>
      <c r="B372" s="244"/>
      <c r="C372" s="245"/>
      <c r="D372" s="235" t="s">
        <v>350</v>
      </c>
      <c r="E372" s="246" t="s">
        <v>19</v>
      </c>
      <c r="F372" s="247" t="s">
        <v>952</v>
      </c>
      <c r="G372" s="245"/>
      <c r="H372" s="248">
        <v>232.28</v>
      </c>
      <c r="I372" s="249"/>
      <c r="J372" s="245"/>
      <c r="K372" s="245"/>
      <c r="L372" s="250"/>
      <c r="M372" s="251"/>
      <c r="N372" s="252"/>
      <c r="O372" s="252"/>
      <c r="P372" s="252"/>
      <c r="Q372" s="252"/>
      <c r="R372" s="252"/>
      <c r="S372" s="252"/>
      <c r="T372" s="253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54" t="s">
        <v>350</v>
      </c>
      <c r="AU372" s="254" t="s">
        <v>241</v>
      </c>
      <c r="AV372" s="14" t="s">
        <v>81</v>
      </c>
      <c r="AW372" s="14" t="s">
        <v>33</v>
      </c>
      <c r="AX372" s="14" t="s">
        <v>79</v>
      </c>
      <c r="AY372" s="254" t="s">
        <v>338</v>
      </c>
    </row>
    <row r="373" s="2" customFormat="1" ht="24.15" customHeight="1">
      <c r="A373" s="39"/>
      <c r="B373" s="40"/>
      <c r="C373" s="267" t="s">
        <v>672</v>
      </c>
      <c r="D373" s="267" t="s">
        <v>486</v>
      </c>
      <c r="E373" s="268" t="s">
        <v>1022</v>
      </c>
      <c r="F373" s="269" t="s">
        <v>1023</v>
      </c>
      <c r="G373" s="270" t="s">
        <v>572</v>
      </c>
      <c r="H373" s="271">
        <v>232.28</v>
      </c>
      <c r="I373" s="272"/>
      <c r="J373" s="273">
        <f>ROUND(I373*H373,2)</f>
        <v>0</v>
      </c>
      <c r="K373" s="269" t="s">
        <v>346</v>
      </c>
      <c r="L373" s="274"/>
      <c r="M373" s="275" t="s">
        <v>19</v>
      </c>
      <c r="N373" s="276" t="s">
        <v>43</v>
      </c>
      <c r="O373" s="85"/>
      <c r="P373" s="224">
        <f>O373*H373</f>
        <v>0</v>
      </c>
      <c r="Q373" s="224">
        <v>0.0052199999999999998</v>
      </c>
      <c r="R373" s="224">
        <f>Q373*H373</f>
        <v>1.2125016</v>
      </c>
      <c r="S373" s="224">
        <v>0</v>
      </c>
      <c r="T373" s="225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26" t="s">
        <v>405</v>
      </c>
      <c r="AT373" s="226" t="s">
        <v>486</v>
      </c>
      <c r="AU373" s="226" t="s">
        <v>241</v>
      </c>
      <c r="AY373" s="18" t="s">
        <v>338</v>
      </c>
      <c r="BE373" s="227">
        <f>IF(N373="základní",J373,0)</f>
        <v>0</v>
      </c>
      <c r="BF373" s="227">
        <f>IF(N373="snížená",J373,0)</f>
        <v>0</v>
      </c>
      <c r="BG373" s="227">
        <f>IF(N373="zákl. přenesená",J373,0)</f>
        <v>0</v>
      </c>
      <c r="BH373" s="227">
        <f>IF(N373="sníž. přenesená",J373,0)</f>
        <v>0</v>
      </c>
      <c r="BI373" s="227">
        <f>IF(N373="nulová",J373,0)</f>
        <v>0</v>
      </c>
      <c r="BJ373" s="18" t="s">
        <v>79</v>
      </c>
      <c r="BK373" s="227">
        <f>ROUND(I373*H373,2)</f>
        <v>0</v>
      </c>
      <c r="BL373" s="18" t="s">
        <v>231</v>
      </c>
      <c r="BM373" s="226" t="s">
        <v>1773</v>
      </c>
    </row>
    <row r="374" s="2" customFormat="1">
      <c r="A374" s="39"/>
      <c r="B374" s="40"/>
      <c r="C374" s="41"/>
      <c r="D374" s="235" t="s">
        <v>401</v>
      </c>
      <c r="E374" s="41"/>
      <c r="F374" s="266" t="s">
        <v>663</v>
      </c>
      <c r="G374" s="41"/>
      <c r="H374" s="41"/>
      <c r="I374" s="230"/>
      <c r="J374" s="41"/>
      <c r="K374" s="41"/>
      <c r="L374" s="45"/>
      <c r="M374" s="231"/>
      <c r="N374" s="232"/>
      <c r="O374" s="85"/>
      <c r="P374" s="85"/>
      <c r="Q374" s="85"/>
      <c r="R374" s="85"/>
      <c r="S374" s="85"/>
      <c r="T374" s="86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T374" s="18" t="s">
        <v>401</v>
      </c>
      <c r="AU374" s="18" t="s">
        <v>241</v>
      </c>
    </row>
    <row r="375" s="14" customFormat="1">
      <c r="A375" s="14"/>
      <c r="B375" s="244"/>
      <c r="C375" s="245"/>
      <c r="D375" s="235" t="s">
        <v>350</v>
      </c>
      <c r="E375" s="246" t="s">
        <v>954</v>
      </c>
      <c r="F375" s="247" t="s">
        <v>1025</v>
      </c>
      <c r="G375" s="245"/>
      <c r="H375" s="248">
        <v>0.25</v>
      </c>
      <c r="I375" s="249"/>
      <c r="J375" s="245"/>
      <c r="K375" s="245"/>
      <c r="L375" s="250"/>
      <c r="M375" s="251"/>
      <c r="N375" s="252"/>
      <c r="O375" s="252"/>
      <c r="P375" s="252"/>
      <c r="Q375" s="252"/>
      <c r="R375" s="252"/>
      <c r="S375" s="252"/>
      <c r="T375" s="253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4" t="s">
        <v>350</v>
      </c>
      <c r="AU375" s="254" t="s">
        <v>241</v>
      </c>
      <c r="AV375" s="14" t="s">
        <v>81</v>
      </c>
      <c r="AW375" s="14" t="s">
        <v>33</v>
      </c>
      <c r="AX375" s="14" t="s">
        <v>72</v>
      </c>
      <c r="AY375" s="254" t="s">
        <v>338</v>
      </c>
    </row>
    <row r="376" s="15" customFormat="1">
      <c r="A376" s="15"/>
      <c r="B376" s="255"/>
      <c r="C376" s="256"/>
      <c r="D376" s="235" t="s">
        <v>350</v>
      </c>
      <c r="E376" s="257" t="s">
        <v>19</v>
      </c>
      <c r="F376" s="258" t="s">
        <v>353</v>
      </c>
      <c r="G376" s="256"/>
      <c r="H376" s="259">
        <v>0.25</v>
      </c>
      <c r="I376" s="260"/>
      <c r="J376" s="256"/>
      <c r="K376" s="256"/>
      <c r="L376" s="261"/>
      <c r="M376" s="262"/>
      <c r="N376" s="263"/>
      <c r="O376" s="263"/>
      <c r="P376" s="263"/>
      <c r="Q376" s="263"/>
      <c r="R376" s="263"/>
      <c r="S376" s="263"/>
      <c r="T376" s="264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T376" s="265" t="s">
        <v>350</v>
      </c>
      <c r="AU376" s="265" t="s">
        <v>241</v>
      </c>
      <c r="AV376" s="15" t="s">
        <v>231</v>
      </c>
      <c r="AW376" s="15" t="s">
        <v>33</v>
      </c>
      <c r="AX376" s="15" t="s">
        <v>72</v>
      </c>
      <c r="AY376" s="265" t="s">
        <v>338</v>
      </c>
    </row>
    <row r="377" s="13" customFormat="1">
      <c r="A377" s="13"/>
      <c r="B377" s="233"/>
      <c r="C377" s="234"/>
      <c r="D377" s="235" t="s">
        <v>350</v>
      </c>
      <c r="E377" s="236" t="s">
        <v>19</v>
      </c>
      <c r="F377" s="237" t="s">
        <v>1026</v>
      </c>
      <c r="G377" s="234"/>
      <c r="H377" s="236" t="s">
        <v>19</v>
      </c>
      <c r="I377" s="238"/>
      <c r="J377" s="234"/>
      <c r="K377" s="234"/>
      <c r="L377" s="239"/>
      <c r="M377" s="240"/>
      <c r="N377" s="241"/>
      <c r="O377" s="241"/>
      <c r="P377" s="241"/>
      <c r="Q377" s="241"/>
      <c r="R377" s="241"/>
      <c r="S377" s="241"/>
      <c r="T377" s="242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43" t="s">
        <v>350</v>
      </c>
      <c r="AU377" s="243" t="s">
        <v>241</v>
      </c>
      <c r="AV377" s="13" t="s">
        <v>79</v>
      </c>
      <c r="AW377" s="13" t="s">
        <v>33</v>
      </c>
      <c r="AX377" s="13" t="s">
        <v>72</v>
      </c>
      <c r="AY377" s="243" t="s">
        <v>338</v>
      </c>
    </row>
    <row r="378" s="14" customFormat="1">
      <c r="A378" s="14"/>
      <c r="B378" s="244"/>
      <c r="C378" s="245"/>
      <c r="D378" s="235" t="s">
        <v>350</v>
      </c>
      <c r="E378" s="246" t="s">
        <v>19</v>
      </c>
      <c r="F378" s="247" t="s">
        <v>1693</v>
      </c>
      <c r="G378" s="245"/>
      <c r="H378" s="248">
        <v>232.28</v>
      </c>
      <c r="I378" s="249"/>
      <c r="J378" s="245"/>
      <c r="K378" s="245"/>
      <c r="L378" s="250"/>
      <c r="M378" s="251"/>
      <c r="N378" s="252"/>
      <c r="O378" s="252"/>
      <c r="P378" s="252"/>
      <c r="Q378" s="252"/>
      <c r="R378" s="252"/>
      <c r="S378" s="252"/>
      <c r="T378" s="253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4" t="s">
        <v>350</v>
      </c>
      <c r="AU378" s="254" t="s">
        <v>241</v>
      </c>
      <c r="AV378" s="14" t="s">
        <v>81</v>
      </c>
      <c r="AW378" s="14" t="s">
        <v>33</v>
      </c>
      <c r="AX378" s="14" t="s">
        <v>72</v>
      </c>
      <c r="AY378" s="254" t="s">
        <v>338</v>
      </c>
    </row>
    <row r="379" s="15" customFormat="1">
      <c r="A379" s="15"/>
      <c r="B379" s="255"/>
      <c r="C379" s="256"/>
      <c r="D379" s="235" t="s">
        <v>350</v>
      </c>
      <c r="E379" s="257" t="s">
        <v>952</v>
      </c>
      <c r="F379" s="258" t="s">
        <v>363</v>
      </c>
      <c r="G379" s="256"/>
      <c r="H379" s="259">
        <v>232.28</v>
      </c>
      <c r="I379" s="260"/>
      <c r="J379" s="256"/>
      <c r="K379" s="256"/>
      <c r="L379" s="261"/>
      <c r="M379" s="262"/>
      <c r="N379" s="263"/>
      <c r="O379" s="263"/>
      <c r="P379" s="263"/>
      <c r="Q379" s="263"/>
      <c r="R379" s="263"/>
      <c r="S379" s="263"/>
      <c r="T379" s="264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T379" s="265" t="s">
        <v>350</v>
      </c>
      <c r="AU379" s="265" t="s">
        <v>241</v>
      </c>
      <c r="AV379" s="15" t="s">
        <v>231</v>
      </c>
      <c r="AW379" s="15" t="s">
        <v>33</v>
      </c>
      <c r="AX379" s="15" t="s">
        <v>79</v>
      </c>
      <c r="AY379" s="265" t="s">
        <v>338</v>
      </c>
    </row>
    <row r="380" s="12" customFormat="1" ht="20.88" customHeight="1">
      <c r="A380" s="12"/>
      <c r="B380" s="199"/>
      <c r="C380" s="200"/>
      <c r="D380" s="201" t="s">
        <v>71</v>
      </c>
      <c r="E380" s="213" t="s">
        <v>695</v>
      </c>
      <c r="F380" s="213" t="s">
        <v>696</v>
      </c>
      <c r="G380" s="200"/>
      <c r="H380" s="200"/>
      <c r="I380" s="203"/>
      <c r="J380" s="214">
        <f>BK380</f>
        <v>0</v>
      </c>
      <c r="K380" s="200"/>
      <c r="L380" s="205"/>
      <c r="M380" s="206"/>
      <c r="N380" s="207"/>
      <c r="O380" s="207"/>
      <c r="P380" s="208">
        <f>SUM(P381:P476)</f>
        <v>0</v>
      </c>
      <c r="Q380" s="207"/>
      <c r="R380" s="208">
        <f>SUM(R381:R476)</f>
        <v>36.257645199999999</v>
      </c>
      <c r="S380" s="207"/>
      <c r="T380" s="209">
        <f>SUM(T381:T476)</f>
        <v>0</v>
      </c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R380" s="210" t="s">
        <v>79</v>
      </c>
      <c r="AT380" s="211" t="s">
        <v>71</v>
      </c>
      <c r="AU380" s="211" t="s">
        <v>81</v>
      </c>
      <c r="AY380" s="210" t="s">
        <v>338</v>
      </c>
      <c r="BK380" s="212">
        <f>SUM(BK381:BK476)</f>
        <v>0</v>
      </c>
    </row>
    <row r="381" s="2" customFormat="1" ht="24.15" customHeight="1">
      <c r="A381" s="39"/>
      <c r="B381" s="40"/>
      <c r="C381" s="215" t="s">
        <v>676</v>
      </c>
      <c r="D381" s="215" t="s">
        <v>342</v>
      </c>
      <c r="E381" s="216" t="s">
        <v>698</v>
      </c>
      <c r="F381" s="217" t="s">
        <v>699</v>
      </c>
      <c r="G381" s="218" t="s">
        <v>572</v>
      </c>
      <c r="H381" s="219">
        <v>232.28</v>
      </c>
      <c r="I381" s="220"/>
      <c r="J381" s="221">
        <f>ROUND(I381*H381,2)</f>
        <v>0</v>
      </c>
      <c r="K381" s="217" t="s">
        <v>346</v>
      </c>
      <c r="L381" s="45"/>
      <c r="M381" s="222" t="s">
        <v>19</v>
      </c>
      <c r="N381" s="223" t="s">
        <v>43</v>
      </c>
      <c r="O381" s="85"/>
      <c r="P381" s="224">
        <f>O381*H381</f>
        <v>0</v>
      </c>
      <c r="Q381" s="224">
        <v>0</v>
      </c>
      <c r="R381" s="224">
        <f>Q381*H381</f>
        <v>0</v>
      </c>
      <c r="S381" s="224">
        <v>0</v>
      </c>
      <c r="T381" s="225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26" t="s">
        <v>231</v>
      </c>
      <c r="AT381" s="226" t="s">
        <v>342</v>
      </c>
      <c r="AU381" s="226" t="s">
        <v>241</v>
      </c>
      <c r="AY381" s="18" t="s">
        <v>338</v>
      </c>
      <c r="BE381" s="227">
        <f>IF(N381="základní",J381,0)</f>
        <v>0</v>
      </c>
      <c r="BF381" s="227">
        <f>IF(N381="snížená",J381,0)</f>
        <v>0</v>
      </c>
      <c r="BG381" s="227">
        <f>IF(N381="zákl. přenesená",J381,0)</f>
        <v>0</v>
      </c>
      <c r="BH381" s="227">
        <f>IF(N381="sníž. přenesená",J381,0)</f>
        <v>0</v>
      </c>
      <c r="BI381" s="227">
        <f>IF(N381="nulová",J381,0)</f>
        <v>0</v>
      </c>
      <c r="BJ381" s="18" t="s">
        <v>79</v>
      </c>
      <c r="BK381" s="227">
        <f>ROUND(I381*H381,2)</f>
        <v>0</v>
      </c>
      <c r="BL381" s="18" t="s">
        <v>231</v>
      </c>
      <c r="BM381" s="226" t="s">
        <v>1774</v>
      </c>
    </row>
    <row r="382" s="2" customFormat="1">
      <c r="A382" s="39"/>
      <c r="B382" s="40"/>
      <c r="C382" s="41"/>
      <c r="D382" s="228" t="s">
        <v>348</v>
      </c>
      <c r="E382" s="41"/>
      <c r="F382" s="229" t="s">
        <v>701</v>
      </c>
      <c r="G382" s="41"/>
      <c r="H382" s="41"/>
      <c r="I382" s="230"/>
      <c r="J382" s="41"/>
      <c r="K382" s="41"/>
      <c r="L382" s="45"/>
      <c r="M382" s="231"/>
      <c r="N382" s="232"/>
      <c r="O382" s="85"/>
      <c r="P382" s="85"/>
      <c r="Q382" s="85"/>
      <c r="R382" s="85"/>
      <c r="S382" s="85"/>
      <c r="T382" s="86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T382" s="18" t="s">
        <v>348</v>
      </c>
      <c r="AU382" s="18" t="s">
        <v>241</v>
      </c>
    </row>
    <row r="383" s="14" customFormat="1">
      <c r="A383" s="14"/>
      <c r="B383" s="244"/>
      <c r="C383" s="245"/>
      <c r="D383" s="235" t="s">
        <v>350</v>
      </c>
      <c r="E383" s="246" t="s">
        <v>19</v>
      </c>
      <c r="F383" s="247" t="s">
        <v>294</v>
      </c>
      <c r="G383" s="245"/>
      <c r="H383" s="248">
        <v>232.28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350</v>
      </c>
      <c r="AU383" s="254" t="s">
        <v>241</v>
      </c>
      <c r="AV383" s="14" t="s">
        <v>81</v>
      </c>
      <c r="AW383" s="14" t="s">
        <v>33</v>
      </c>
      <c r="AX383" s="14" t="s">
        <v>79</v>
      </c>
      <c r="AY383" s="254" t="s">
        <v>338</v>
      </c>
    </row>
    <row r="384" s="2" customFormat="1" ht="24.15" customHeight="1">
      <c r="A384" s="39"/>
      <c r="B384" s="40"/>
      <c r="C384" s="215" t="s">
        <v>682</v>
      </c>
      <c r="D384" s="215" t="s">
        <v>342</v>
      </c>
      <c r="E384" s="216" t="s">
        <v>703</v>
      </c>
      <c r="F384" s="217" t="s">
        <v>704</v>
      </c>
      <c r="G384" s="218" t="s">
        <v>586</v>
      </c>
      <c r="H384" s="219">
        <v>9</v>
      </c>
      <c r="I384" s="220"/>
      <c r="J384" s="221">
        <f>ROUND(I384*H384,2)</f>
        <v>0</v>
      </c>
      <c r="K384" s="217" t="s">
        <v>346</v>
      </c>
      <c r="L384" s="45"/>
      <c r="M384" s="222" t="s">
        <v>19</v>
      </c>
      <c r="N384" s="223" t="s">
        <v>43</v>
      </c>
      <c r="O384" s="85"/>
      <c r="P384" s="224">
        <f>O384*H384</f>
        <v>0</v>
      </c>
      <c r="Q384" s="224">
        <v>0.41948000000000002</v>
      </c>
      <c r="R384" s="224">
        <f>Q384*H384</f>
        <v>3.7753200000000002</v>
      </c>
      <c r="S384" s="224">
        <v>0</v>
      </c>
      <c r="T384" s="225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26" t="s">
        <v>231</v>
      </c>
      <c r="AT384" s="226" t="s">
        <v>342</v>
      </c>
      <c r="AU384" s="226" t="s">
        <v>241</v>
      </c>
      <c r="AY384" s="18" t="s">
        <v>338</v>
      </c>
      <c r="BE384" s="227">
        <f>IF(N384="základní",J384,0)</f>
        <v>0</v>
      </c>
      <c r="BF384" s="227">
        <f>IF(N384="snížená",J384,0)</f>
        <v>0</v>
      </c>
      <c r="BG384" s="227">
        <f>IF(N384="zákl. přenesená",J384,0)</f>
        <v>0</v>
      </c>
      <c r="BH384" s="227">
        <f>IF(N384="sníž. přenesená",J384,0)</f>
        <v>0</v>
      </c>
      <c r="BI384" s="227">
        <f>IF(N384="nulová",J384,0)</f>
        <v>0</v>
      </c>
      <c r="BJ384" s="18" t="s">
        <v>79</v>
      </c>
      <c r="BK384" s="227">
        <f>ROUND(I384*H384,2)</f>
        <v>0</v>
      </c>
      <c r="BL384" s="18" t="s">
        <v>231</v>
      </c>
      <c r="BM384" s="226" t="s">
        <v>1775</v>
      </c>
    </row>
    <row r="385" s="2" customFormat="1">
      <c r="A385" s="39"/>
      <c r="B385" s="40"/>
      <c r="C385" s="41"/>
      <c r="D385" s="228" t="s">
        <v>348</v>
      </c>
      <c r="E385" s="41"/>
      <c r="F385" s="229" t="s">
        <v>706</v>
      </c>
      <c r="G385" s="41"/>
      <c r="H385" s="41"/>
      <c r="I385" s="230"/>
      <c r="J385" s="41"/>
      <c r="K385" s="41"/>
      <c r="L385" s="45"/>
      <c r="M385" s="231"/>
      <c r="N385" s="232"/>
      <c r="O385" s="85"/>
      <c r="P385" s="85"/>
      <c r="Q385" s="85"/>
      <c r="R385" s="85"/>
      <c r="S385" s="85"/>
      <c r="T385" s="86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18" t="s">
        <v>348</v>
      </c>
      <c r="AU385" s="18" t="s">
        <v>241</v>
      </c>
    </row>
    <row r="386" s="13" customFormat="1">
      <c r="A386" s="13"/>
      <c r="B386" s="233"/>
      <c r="C386" s="234"/>
      <c r="D386" s="235" t="s">
        <v>350</v>
      </c>
      <c r="E386" s="236" t="s">
        <v>1244</v>
      </c>
      <c r="F386" s="237" t="s">
        <v>1526</v>
      </c>
      <c r="G386" s="234"/>
      <c r="H386" s="236" t="s">
        <v>19</v>
      </c>
      <c r="I386" s="238"/>
      <c r="J386" s="234"/>
      <c r="K386" s="234"/>
      <c r="L386" s="239"/>
      <c r="M386" s="240"/>
      <c r="N386" s="241"/>
      <c r="O386" s="241"/>
      <c r="P386" s="241"/>
      <c r="Q386" s="241"/>
      <c r="R386" s="241"/>
      <c r="S386" s="241"/>
      <c r="T386" s="242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43" t="s">
        <v>350</v>
      </c>
      <c r="AU386" s="243" t="s">
        <v>241</v>
      </c>
      <c r="AV386" s="13" t="s">
        <v>79</v>
      </c>
      <c r="AW386" s="13" t="s">
        <v>33</v>
      </c>
      <c r="AX386" s="13" t="s">
        <v>72</v>
      </c>
      <c r="AY386" s="243" t="s">
        <v>338</v>
      </c>
    </row>
    <row r="387" s="13" customFormat="1">
      <c r="A387" s="13"/>
      <c r="B387" s="233"/>
      <c r="C387" s="234"/>
      <c r="D387" s="235" t="s">
        <v>350</v>
      </c>
      <c r="E387" s="236" t="s">
        <v>1178</v>
      </c>
      <c r="F387" s="237" t="s">
        <v>1527</v>
      </c>
      <c r="G387" s="234"/>
      <c r="H387" s="236" t="s">
        <v>19</v>
      </c>
      <c r="I387" s="238"/>
      <c r="J387" s="234"/>
      <c r="K387" s="234"/>
      <c r="L387" s="239"/>
      <c r="M387" s="240"/>
      <c r="N387" s="241"/>
      <c r="O387" s="241"/>
      <c r="P387" s="241"/>
      <c r="Q387" s="241"/>
      <c r="R387" s="241"/>
      <c r="S387" s="241"/>
      <c r="T387" s="242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43" t="s">
        <v>350</v>
      </c>
      <c r="AU387" s="243" t="s">
        <v>241</v>
      </c>
      <c r="AV387" s="13" t="s">
        <v>79</v>
      </c>
      <c r="AW387" s="13" t="s">
        <v>33</v>
      </c>
      <c r="AX387" s="13" t="s">
        <v>72</v>
      </c>
      <c r="AY387" s="243" t="s">
        <v>338</v>
      </c>
    </row>
    <row r="388" s="13" customFormat="1">
      <c r="A388" s="13"/>
      <c r="B388" s="233"/>
      <c r="C388" s="234"/>
      <c r="D388" s="235" t="s">
        <v>350</v>
      </c>
      <c r="E388" s="236" t="s">
        <v>1177</v>
      </c>
      <c r="F388" s="237" t="s">
        <v>1528</v>
      </c>
      <c r="G388" s="234"/>
      <c r="H388" s="236" t="s">
        <v>19</v>
      </c>
      <c r="I388" s="238"/>
      <c r="J388" s="234"/>
      <c r="K388" s="234"/>
      <c r="L388" s="239"/>
      <c r="M388" s="240"/>
      <c r="N388" s="241"/>
      <c r="O388" s="241"/>
      <c r="P388" s="241"/>
      <c r="Q388" s="241"/>
      <c r="R388" s="241"/>
      <c r="S388" s="241"/>
      <c r="T388" s="242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43" t="s">
        <v>350</v>
      </c>
      <c r="AU388" s="243" t="s">
        <v>241</v>
      </c>
      <c r="AV388" s="13" t="s">
        <v>79</v>
      </c>
      <c r="AW388" s="13" t="s">
        <v>33</v>
      </c>
      <c r="AX388" s="13" t="s">
        <v>72</v>
      </c>
      <c r="AY388" s="243" t="s">
        <v>338</v>
      </c>
    </row>
    <row r="389" s="14" customFormat="1">
      <c r="A389" s="14"/>
      <c r="B389" s="244"/>
      <c r="C389" s="245"/>
      <c r="D389" s="235" t="s">
        <v>350</v>
      </c>
      <c r="E389" s="246" t="s">
        <v>233</v>
      </c>
      <c r="F389" s="247" t="s">
        <v>1529</v>
      </c>
      <c r="G389" s="245"/>
      <c r="H389" s="248">
        <v>2</v>
      </c>
      <c r="I389" s="249"/>
      <c r="J389" s="245"/>
      <c r="K389" s="245"/>
      <c r="L389" s="250"/>
      <c r="M389" s="251"/>
      <c r="N389" s="252"/>
      <c r="O389" s="252"/>
      <c r="P389" s="252"/>
      <c r="Q389" s="252"/>
      <c r="R389" s="252"/>
      <c r="S389" s="252"/>
      <c r="T389" s="253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4" t="s">
        <v>350</v>
      </c>
      <c r="AU389" s="254" t="s">
        <v>241</v>
      </c>
      <c r="AV389" s="14" t="s">
        <v>81</v>
      </c>
      <c r="AW389" s="14" t="s">
        <v>33</v>
      </c>
      <c r="AX389" s="14" t="s">
        <v>72</v>
      </c>
      <c r="AY389" s="254" t="s">
        <v>338</v>
      </c>
    </row>
    <row r="390" s="14" customFormat="1">
      <c r="A390" s="14"/>
      <c r="B390" s="244"/>
      <c r="C390" s="245"/>
      <c r="D390" s="235" t="s">
        <v>350</v>
      </c>
      <c r="E390" s="246" t="s">
        <v>235</v>
      </c>
      <c r="F390" s="247" t="s">
        <v>1776</v>
      </c>
      <c r="G390" s="245"/>
      <c r="H390" s="248">
        <v>2</v>
      </c>
      <c r="I390" s="249"/>
      <c r="J390" s="245"/>
      <c r="K390" s="245"/>
      <c r="L390" s="250"/>
      <c r="M390" s="251"/>
      <c r="N390" s="252"/>
      <c r="O390" s="252"/>
      <c r="P390" s="252"/>
      <c r="Q390" s="252"/>
      <c r="R390" s="252"/>
      <c r="S390" s="252"/>
      <c r="T390" s="253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4" t="s">
        <v>350</v>
      </c>
      <c r="AU390" s="254" t="s">
        <v>241</v>
      </c>
      <c r="AV390" s="14" t="s">
        <v>81</v>
      </c>
      <c r="AW390" s="14" t="s">
        <v>33</v>
      </c>
      <c r="AX390" s="14" t="s">
        <v>72</v>
      </c>
      <c r="AY390" s="254" t="s">
        <v>338</v>
      </c>
    </row>
    <row r="391" s="14" customFormat="1">
      <c r="A391" s="14"/>
      <c r="B391" s="244"/>
      <c r="C391" s="245"/>
      <c r="D391" s="235" t="s">
        <v>350</v>
      </c>
      <c r="E391" s="246" t="s">
        <v>238</v>
      </c>
      <c r="F391" s="247" t="s">
        <v>1777</v>
      </c>
      <c r="G391" s="245"/>
      <c r="H391" s="248">
        <v>3</v>
      </c>
      <c r="I391" s="249"/>
      <c r="J391" s="245"/>
      <c r="K391" s="245"/>
      <c r="L391" s="250"/>
      <c r="M391" s="251"/>
      <c r="N391" s="252"/>
      <c r="O391" s="252"/>
      <c r="P391" s="252"/>
      <c r="Q391" s="252"/>
      <c r="R391" s="252"/>
      <c r="S391" s="252"/>
      <c r="T391" s="253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4" t="s">
        <v>350</v>
      </c>
      <c r="AU391" s="254" t="s">
        <v>241</v>
      </c>
      <c r="AV391" s="14" t="s">
        <v>81</v>
      </c>
      <c r="AW391" s="14" t="s">
        <v>33</v>
      </c>
      <c r="AX391" s="14" t="s">
        <v>72</v>
      </c>
      <c r="AY391" s="254" t="s">
        <v>338</v>
      </c>
    </row>
    <row r="392" s="14" customFormat="1">
      <c r="A392" s="14"/>
      <c r="B392" s="244"/>
      <c r="C392" s="245"/>
      <c r="D392" s="235" t="s">
        <v>350</v>
      </c>
      <c r="E392" s="246" t="s">
        <v>240</v>
      </c>
      <c r="F392" s="247" t="s">
        <v>1778</v>
      </c>
      <c r="G392" s="245"/>
      <c r="H392" s="248">
        <v>1</v>
      </c>
      <c r="I392" s="249"/>
      <c r="J392" s="245"/>
      <c r="K392" s="245"/>
      <c r="L392" s="250"/>
      <c r="M392" s="251"/>
      <c r="N392" s="252"/>
      <c r="O392" s="252"/>
      <c r="P392" s="252"/>
      <c r="Q392" s="252"/>
      <c r="R392" s="252"/>
      <c r="S392" s="252"/>
      <c r="T392" s="253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4" t="s">
        <v>350</v>
      </c>
      <c r="AU392" s="254" t="s">
        <v>241</v>
      </c>
      <c r="AV392" s="14" t="s">
        <v>81</v>
      </c>
      <c r="AW392" s="14" t="s">
        <v>33</v>
      </c>
      <c r="AX392" s="14" t="s">
        <v>72</v>
      </c>
      <c r="AY392" s="254" t="s">
        <v>338</v>
      </c>
    </row>
    <row r="393" s="13" customFormat="1">
      <c r="A393" s="13"/>
      <c r="B393" s="233"/>
      <c r="C393" s="234"/>
      <c r="D393" s="235" t="s">
        <v>350</v>
      </c>
      <c r="E393" s="236" t="s">
        <v>230</v>
      </c>
      <c r="F393" s="237" t="s">
        <v>1533</v>
      </c>
      <c r="G393" s="234"/>
      <c r="H393" s="236" t="s">
        <v>19</v>
      </c>
      <c r="I393" s="238"/>
      <c r="J393" s="234"/>
      <c r="K393" s="234"/>
      <c r="L393" s="239"/>
      <c r="M393" s="240"/>
      <c r="N393" s="241"/>
      <c r="O393" s="241"/>
      <c r="P393" s="241"/>
      <c r="Q393" s="241"/>
      <c r="R393" s="241"/>
      <c r="S393" s="241"/>
      <c r="T393" s="242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43" t="s">
        <v>350</v>
      </c>
      <c r="AU393" s="243" t="s">
        <v>241</v>
      </c>
      <c r="AV393" s="13" t="s">
        <v>79</v>
      </c>
      <c r="AW393" s="13" t="s">
        <v>33</v>
      </c>
      <c r="AX393" s="13" t="s">
        <v>72</v>
      </c>
      <c r="AY393" s="243" t="s">
        <v>338</v>
      </c>
    </row>
    <row r="394" s="13" customFormat="1">
      <c r="A394" s="13"/>
      <c r="B394" s="233"/>
      <c r="C394" s="234"/>
      <c r="D394" s="235" t="s">
        <v>350</v>
      </c>
      <c r="E394" s="236" t="s">
        <v>242</v>
      </c>
      <c r="F394" s="237" t="s">
        <v>1534</v>
      </c>
      <c r="G394" s="234"/>
      <c r="H394" s="236" t="s">
        <v>19</v>
      </c>
      <c r="I394" s="238"/>
      <c r="J394" s="234"/>
      <c r="K394" s="234"/>
      <c r="L394" s="239"/>
      <c r="M394" s="240"/>
      <c r="N394" s="241"/>
      <c r="O394" s="241"/>
      <c r="P394" s="241"/>
      <c r="Q394" s="241"/>
      <c r="R394" s="241"/>
      <c r="S394" s="241"/>
      <c r="T394" s="242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3" t="s">
        <v>350</v>
      </c>
      <c r="AU394" s="243" t="s">
        <v>241</v>
      </c>
      <c r="AV394" s="13" t="s">
        <v>79</v>
      </c>
      <c r="AW394" s="13" t="s">
        <v>33</v>
      </c>
      <c r="AX394" s="13" t="s">
        <v>72</v>
      </c>
      <c r="AY394" s="243" t="s">
        <v>338</v>
      </c>
    </row>
    <row r="395" s="14" customFormat="1">
      <c r="A395" s="14"/>
      <c r="B395" s="244"/>
      <c r="C395" s="245"/>
      <c r="D395" s="235" t="s">
        <v>350</v>
      </c>
      <c r="E395" s="246" t="s">
        <v>243</v>
      </c>
      <c r="F395" s="247" t="s">
        <v>1779</v>
      </c>
      <c r="G395" s="245"/>
      <c r="H395" s="248">
        <v>1</v>
      </c>
      <c r="I395" s="249"/>
      <c r="J395" s="245"/>
      <c r="K395" s="245"/>
      <c r="L395" s="250"/>
      <c r="M395" s="251"/>
      <c r="N395" s="252"/>
      <c r="O395" s="252"/>
      <c r="P395" s="252"/>
      <c r="Q395" s="252"/>
      <c r="R395" s="252"/>
      <c r="S395" s="252"/>
      <c r="T395" s="253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4" t="s">
        <v>350</v>
      </c>
      <c r="AU395" s="254" t="s">
        <v>241</v>
      </c>
      <c r="AV395" s="14" t="s">
        <v>81</v>
      </c>
      <c r="AW395" s="14" t="s">
        <v>33</v>
      </c>
      <c r="AX395" s="14" t="s">
        <v>72</v>
      </c>
      <c r="AY395" s="254" t="s">
        <v>338</v>
      </c>
    </row>
    <row r="396" s="13" customFormat="1">
      <c r="A396" s="13"/>
      <c r="B396" s="233"/>
      <c r="C396" s="234"/>
      <c r="D396" s="235" t="s">
        <v>350</v>
      </c>
      <c r="E396" s="236" t="s">
        <v>244</v>
      </c>
      <c r="F396" s="237" t="s">
        <v>1536</v>
      </c>
      <c r="G396" s="234"/>
      <c r="H396" s="236" t="s">
        <v>19</v>
      </c>
      <c r="I396" s="238"/>
      <c r="J396" s="234"/>
      <c r="K396" s="234"/>
      <c r="L396" s="239"/>
      <c r="M396" s="240"/>
      <c r="N396" s="241"/>
      <c r="O396" s="241"/>
      <c r="P396" s="241"/>
      <c r="Q396" s="241"/>
      <c r="R396" s="241"/>
      <c r="S396" s="241"/>
      <c r="T396" s="242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43" t="s">
        <v>350</v>
      </c>
      <c r="AU396" s="243" t="s">
        <v>241</v>
      </c>
      <c r="AV396" s="13" t="s">
        <v>79</v>
      </c>
      <c r="AW396" s="13" t="s">
        <v>33</v>
      </c>
      <c r="AX396" s="13" t="s">
        <v>72</v>
      </c>
      <c r="AY396" s="243" t="s">
        <v>338</v>
      </c>
    </row>
    <row r="397" s="13" customFormat="1">
      <c r="A397" s="13"/>
      <c r="B397" s="233"/>
      <c r="C397" s="234"/>
      <c r="D397" s="235" t="s">
        <v>350</v>
      </c>
      <c r="E397" s="236" t="s">
        <v>1315</v>
      </c>
      <c r="F397" s="237" t="s">
        <v>1537</v>
      </c>
      <c r="G397" s="234"/>
      <c r="H397" s="236" t="s">
        <v>19</v>
      </c>
      <c r="I397" s="238"/>
      <c r="J397" s="234"/>
      <c r="K397" s="234"/>
      <c r="L397" s="239"/>
      <c r="M397" s="240"/>
      <c r="N397" s="241"/>
      <c r="O397" s="241"/>
      <c r="P397" s="241"/>
      <c r="Q397" s="241"/>
      <c r="R397" s="241"/>
      <c r="S397" s="241"/>
      <c r="T397" s="242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43" t="s">
        <v>350</v>
      </c>
      <c r="AU397" s="243" t="s">
        <v>241</v>
      </c>
      <c r="AV397" s="13" t="s">
        <v>79</v>
      </c>
      <c r="AW397" s="13" t="s">
        <v>33</v>
      </c>
      <c r="AX397" s="13" t="s">
        <v>72</v>
      </c>
      <c r="AY397" s="243" t="s">
        <v>338</v>
      </c>
    </row>
    <row r="398" s="13" customFormat="1">
      <c r="A398" s="13"/>
      <c r="B398" s="233"/>
      <c r="C398" s="234"/>
      <c r="D398" s="235" t="s">
        <v>350</v>
      </c>
      <c r="E398" s="236" t="s">
        <v>1470</v>
      </c>
      <c r="F398" s="237" t="s">
        <v>1538</v>
      </c>
      <c r="G398" s="234"/>
      <c r="H398" s="236" t="s">
        <v>19</v>
      </c>
      <c r="I398" s="238"/>
      <c r="J398" s="234"/>
      <c r="K398" s="234"/>
      <c r="L398" s="239"/>
      <c r="M398" s="240"/>
      <c r="N398" s="241"/>
      <c r="O398" s="241"/>
      <c r="P398" s="241"/>
      <c r="Q398" s="241"/>
      <c r="R398" s="241"/>
      <c r="S398" s="241"/>
      <c r="T398" s="242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43" t="s">
        <v>350</v>
      </c>
      <c r="AU398" s="243" t="s">
        <v>241</v>
      </c>
      <c r="AV398" s="13" t="s">
        <v>79</v>
      </c>
      <c r="AW398" s="13" t="s">
        <v>33</v>
      </c>
      <c r="AX398" s="13" t="s">
        <v>72</v>
      </c>
      <c r="AY398" s="243" t="s">
        <v>338</v>
      </c>
    </row>
    <row r="399" s="13" customFormat="1">
      <c r="A399" s="13"/>
      <c r="B399" s="233"/>
      <c r="C399" s="234"/>
      <c r="D399" s="235" t="s">
        <v>350</v>
      </c>
      <c r="E399" s="236" t="s">
        <v>1471</v>
      </c>
      <c r="F399" s="237" t="s">
        <v>1539</v>
      </c>
      <c r="G399" s="234"/>
      <c r="H399" s="236" t="s">
        <v>19</v>
      </c>
      <c r="I399" s="238"/>
      <c r="J399" s="234"/>
      <c r="K399" s="234"/>
      <c r="L399" s="239"/>
      <c r="M399" s="240"/>
      <c r="N399" s="241"/>
      <c r="O399" s="241"/>
      <c r="P399" s="241"/>
      <c r="Q399" s="241"/>
      <c r="R399" s="241"/>
      <c r="S399" s="241"/>
      <c r="T399" s="242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43" t="s">
        <v>350</v>
      </c>
      <c r="AU399" s="243" t="s">
        <v>241</v>
      </c>
      <c r="AV399" s="13" t="s">
        <v>79</v>
      </c>
      <c r="AW399" s="13" t="s">
        <v>33</v>
      </c>
      <c r="AX399" s="13" t="s">
        <v>72</v>
      </c>
      <c r="AY399" s="243" t="s">
        <v>338</v>
      </c>
    </row>
    <row r="400" s="15" customFormat="1">
      <c r="A400" s="15"/>
      <c r="B400" s="255"/>
      <c r="C400" s="256"/>
      <c r="D400" s="235" t="s">
        <v>350</v>
      </c>
      <c r="E400" s="257" t="s">
        <v>245</v>
      </c>
      <c r="F400" s="258" t="s">
        <v>363</v>
      </c>
      <c r="G400" s="256"/>
      <c r="H400" s="259">
        <v>9</v>
      </c>
      <c r="I400" s="260"/>
      <c r="J400" s="256"/>
      <c r="K400" s="256"/>
      <c r="L400" s="261"/>
      <c r="M400" s="262"/>
      <c r="N400" s="263"/>
      <c r="O400" s="263"/>
      <c r="P400" s="263"/>
      <c r="Q400" s="263"/>
      <c r="R400" s="263"/>
      <c r="S400" s="263"/>
      <c r="T400" s="264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T400" s="265" t="s">
        <v>350</v>
      </c>
      <c r="AU400" s="265" t="s">
        <v>241</v>
      </c>
      <c r="AV400" s="15" t="s">
        <v>231</v>
      </c>
      <c r="AW400" s="15" t="s">
        <v>33</v>
      </c>
      <c r="AX400" s="15" t="s">
        <v>79</v>
      </c>
      <c r="AY400" s="265" t="s">
        <v>338</v>
      </c>
    </row>
    <row r="401" s="2" customFormat="1" ht="24.15" customHeight="1">
      <c r="A401" s="39"/>
      <c r="B401" s="40"/>
      <c r="C401" s="267" t="s">
        <v>686</v>
      </c>
      <c r="D401" s="267" t="s">
        <v>486</v>
      </c>
      <c r="E401" s="268" t="s">
        <v>716</v>
      </c>
      <c r="F401" s="269" t="s">
        <v>717</v>
      </c>
      <c r="G401" s="270" t="s">
        <v>586</v>
      </c>
      <c r="H401" s="271">
        <v>9</v>
      </c>
      <c r="I401" s="272"/>
      <c r="J401" s="273">
        <f>ROUND(I401*H401,2)</f>
        <v>0</v>
      </c>
      <c r="K401" s="269" t="s">
        <v>346</v>
      </c>
      <c r="L401" s="274"/>
      <c r="M401" s="275" t="s">
        <v>19</v>
      </c>
      <c r="N401" s="276" t="s">
        <v>43</v>
      </c>
      <c r="O401" s="85"/>
      <c r="P401" s="224">
        <f>O401*H401</f>
        <v>0</v>
      </c>
      <c r="Q401" s="224">
        <v>0.002</v>
      </c>
      <c r="R401" s="224">
        <f>Q401*H401</f>
        <v>0.018000000000000002</v>
      </c>
      <c r="S401" s="224">
        <v>0</v>
      </c>
      <c r="T401" s="225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26" t="s">
        <v>405</v>
      </c>
      <c r="AT401" s="226" t="s">
        <v>486</v>
      </c>
      <c r="AU401" s="226" t="s">
        <v>241</v>
      </c>
      <c r="AY401" s="18" t="s">
        <v>338</v>
      </c>
      <c r="BE401" s="227">
        <f>IF(N401="základní",J401,0)</f>
        <v>0</v>
      </c>
      <c r="BF401" s="227">
        <f>IF(N401="snížená",J401,0)</f>
        <v>0</v>
      </c>
      <c r="BG401" s="227">
        <f>IF(N401="zákl. přenesená",J401,0)</f>
        <v>0</v>
      </c>
      <c r="BH401" s="227">
        <f>IF(N401="sníž. přenesená",J401,0)</f>
        <v>0</v>
      </c>
      <c r="BI401" s="227">
        <f>IF(N401="nulová",J401,0)</f>
        <v>0</v>
      </c>
      <c r="BJ401" s="18" t="s">
        <v>79</v>
      </c>
      <c r="BK401" s="227">
        <f>ROUND(I401*H401,2)</f>
        <v>0</v>
      </c>
      <c r="BL401" s="18" t="s">
        <v>231</v>
      </c>
      <c r="BM401" s="226" t="s">
        <v>1780</v>
      </c>
    </row>
    <row r="402" s="14" customFormat="1">
      <c r="A402" s="14"/>
      <c r="B402" s="244"/>
      <c r="C402" s="245"/>
      <c r="D402" s="235" t="s">
        <v>350</v>
      </c>
      <c r="E402" s="246" t="s">
        <v>19</v>
      </c>
      <c r="F402" s="247" t="s">
        <v>245</v>
      </c>
      <c r="G402" s="245"/>
      <c r="H402" s="248">
        <v>9</v>
      </c>
      <c r="I402" s="249"/>
      <c r="J402" s="245"/>
      <c r="K402" s="245"/>
      <c r="L402" s="250"/>
      <c r="M402" s="251"/>
      <c r="N402" s="252"/>
      <c r="O402" s="252"/>
      <c r="P402" s="252"/>
      <c r="Q402" s="252"/>
      <c r="R402" s="252"/>
      <c r="S402" s="252"/>
      <c r="T402" s="253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4" t="s">
        <v>350</v>
      </c>
      <c r="AU402" s="254" t="s">
        <v>241</v>
      </c>
      <c r="AV402" s="14" t="s">
        <v>81</v>
      </c>
      <c r="AW402" s="14" t="s">
        <v>33</v>
      </c>
      <c r="AX402" s="14" t="s">
        <v>79</v>
      </c>
      <c r="AY402" s="254" t="s">
        <v>338</v>
      </c>
    </row>
    <row r="403" s="2" customFormat="1" ht="16.5" customHeight="1">
      <c r="A403" s="39"/>
      <c r="B403" s="40"/>
      <c r="C403" s="267" t="s">
        <v>691</v>
      </c>
      <c r="D403" s="267" t="s">
        <v>486</v>
      </c>
      <c r="E403" s="268" t="s">
        <v>720</v>
      </c>
      <c r="F403" s="269" t="s">
        <v>721</v>
      </c>
      <c r="G403" s="270" t="s">
        <v>586</v>
      </c>
      <c r="H403" s="271">
        <v>9</v>
      </c>
      <c r="I403" s="272"/>
      <c r="J403" s="273">
        <f>ROUND(I403*H403,2)</f>
        <v>0</v>
      </c>
      <c r="K403" s="269" t="s">
        <v>19</v>
      </c>
      <c r="L403" s="274"/>
      <c r="M403" s="275" t="s">
        <v>19</v>
      </c>
      <c r="N403" s="276" t="s">
        <v>43</v>
      </c>
      <c r="O403" s="85"/>
      <c r="P403" s="224">
        <f>O403*H403</f>
        <v>0</v>
      </c>
      <c r="Q403" s="224">
        <v>1.4099999999999999</v>
      </c>
      <c r="R403" s="224">
        <f>Q403*H403</f>
        <v>12.69</v>
      </c>
      <c r="S403" s="224">
        <v>0</v>
      </c>
      <c r="T403" s="225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26" t="s">
        <v>405</v>
      </c>
      <c r="AT403" s="226" t="s">
        <v>486</v>
      </c>
      <c r="AU403" s="226" t="s">
        <v>241</v>
      </c>
      <c r="AY403" s="18" t="s">
        <v>338</v>
      </c>
      <c r="BE403" s="227">
        <f>IF(N403="základní",J403,0)</f>
        <v>0</v>
      </c>
      <c r="BF403" s="227">
        <f>IF(N403="snížená",J403,0)</f>
        <v>0</v>
      </c>
      <c r="BG403" s="227">
        <f>IF(N403="zákl. přenesená",J403,0)</f>
        <v>0</v>
      </c>
      <c r="BH403" s="227">
        <f>IF(N403="sníž. přenesená",J403,0)</f>
        <v>0</v>
      </c>
      <c r="BI403" s="227">
        <f>IF(N403="nulová",J403,0)</f>
        <v>0</v>
      </c>
      <c r="BJ403" s="18" t="s">
        <v>79</v>
      </c>
      <c r="BK403" s="227">
        <f>ROUND(I403*H403,2)</f>
        <v>0</v>
      </c>
      <c r="BL403" s="18" t="s">
        <v>231</v>
      </c>
      <c r="BM403" s="226" t="s">
        <v>1781</v>
      </c>
    </row>
    <row r="404" s="14" customFormat="1">
      <c r="A404" s="14"/>
      <c r="B404" s="244"/>
      <c r="C404" s="245"/>
      <c r="D404" s="235" t="s">
        <v>350</v>
      </c>
      <c r="E404" s="246" t="s">
        <v>19</v>
      </c>
      <c r="F404" s="247" t="s">
        <v>245</v>
      </c>
      <c r="G404" s="245"/>
      <c r="H404" s="248">
        <v>9</v>
      </c>
      <c r="I404" s="249"/>
      <c r="J404" s="245"/>
      <c r="K404" s="245"/>
      <c r="L404" s="250"/>
      <c r="M404" s="251"/>
      <c r="N404" s="252"/>
      <c r="O404" s="252"/>
      <c r="P404" s="252"/>
      <c r="Q404" s="252"/>
      <c r="R404" s="252"/>
      <c r="S404" s="252"/>
      <c r="T404" s="253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4" t="s">
        <v>350</v>
      </c>
      <c r="AU404" s="254" t="s">
        <v>241</v>
      </c>
      <c r="AV404" s="14" t="s">
        <v>81</v>
      </c>
      <c r="AW404" s="14" t="s">
        <v>33</v>
      </c>
      <c r="AX404" s="14" t="s">
        <v>79</v>
      </c>
      <c r="AY404" s="254" t="s">
        <v>338</v>
      </c>
    </row>
    <row r="405" s="2" customFormat="1" ht="24.15" customHeight="1">
      <c r="A405" s="39"/>
      <c r="B405" s="40"/>
      <c r="C405" s="215" t="s">
        <v>697</v>
      </c>
      <c r="D405" s="215" t="s">
        <v>342</v>
      </c>
      <c r="E405" s="216" t="s">
        <v>724</v>
      </c>
      <c r="F405" s="217" t="s">
        <v>725</v>
      </c>
      <c r="G405" s="218" t="s">
        <v>586</v>
      </c>
      <c r="H405" s="219">
        <v>9</v>
      </c>
      <c r="I405" s="220"/>
      <c r="J405" s="221">
        <f>ROUND(I405*H405,2)</f>
        <v>0</v>
      </c>
      <c r="K405" s="217" t="s">
        <v>346</v>
      </c>
      <c r="L405" s="45"/>
      <c r="M405" s="222" t="s">
        <v>19</v>
      </c>
      <c r="N405" s="223" t="s">
        <v>43</v>
      </c>
      <c r="O405" s="85"/>
      <c r="P405" s="224">
        <f>O405*H405</f>
        <v>0</v>
      </c>
      <c r="Q405" s="224">
        <v>0.0098899999999999995</v>
      </c>
      <c r="R405" s="224">
        <f>Q405*H405</f>
        <v>0.089009999999999992</v>
      </c>
      <c r="S405" s="224">
        <v>0</v>
      </c>
      <c r="T405" s="225">
        <f>S405*H405</f>
        <v>0</v>
      </c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R405" s="226" t="s">
        <v>231</v>
      </c>
      <c r="AT405" s="226" t="s">
        <v>342</v>
      </c>
      <c r="AU405" s="226" t="s">
        <v>241</v>
      </c>
      <c r="AY405" s="18" t="s">
        <v>338</v>
      </c>
      <c r="BE405" s="227">
        <f>IF(N405="základní",J405,0)</f>
        <v>0</v>
      </c>
      <c r="BF405" s="227">
        <f>IF(N405="snížená",J405,0)</f>
        <v>0</v>
      </c>
      <c r="BG405" s="227">
        <f>IF(N405="zákl. přenesená",J405,0)</f>
        <v>0</v>
      </c>
      <c r="BH405" s="227">
        <f>IF(N405="sníž. přenesená",J405,0)</f>
        <v>0</v>
      </c>
      <c r="BI405" s="227">
        <f>IF(N405="nulová",J405,0)</f>
        <v>0</v>
      </c>
      <c r="BJ405" s="18" t="s">
        <v>79</v>
      </c>
      <c r="BK405" s="227">
        <f>ROUND(I405*H405,2)</f>
        <v>0</v>
      </c>
      <c r="BL405" s="18" t="s">
        <v>231</v>
      </c>
      <c r="BM405" s="226" t="s">
        <v>1782</v>
      </c>
    </row>
    <row r="406" s="2" customFormat="1">
      <c r="A406" s="39"/>
      <c r="B406" s="40"/>
      <c r="C406" s="41"/>
      <c r="D406" s="228" t="s">
        <v>348</v>
      </c>
      <c r="E406" s="41"/>
      <c r="F406" s="229" t="s">
        <v>727</v>
      </c>
      <c r="G406" s="41"/>
      <c r="H406" s="41"/>
      <c r="I406" s="230"/>
      <c r="J406" s="41"/>
      <c r="K406" s="41"/>
      <c r="L406" s="45"/>
      <c r="M406" s="231"/>
      <c r="N406" s="232"/>
      <c r="O406" s="85"/>
      <c r="P406" s="85"/>
      <c r="Q406" s="85"/>
      <c r="R406" s="85"/>
      <c r="S406" s="85"/>
      <c r="T406" s="86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T406" s="18" t="s">
        <v>348</v>
      </c>
      <c r="AU406" s="18" t="s">
        <v>241</v>
      </c>
    </row>
    <row r="407" s="14" customFormat="1">
      <c r="A407" s="14"/>
      <c r="B407" s="244"/>
      <c r="C407" s="245"/>
      <c r="D407" s="235" t="s">
        <v>350</v>
      </c>
      <c r="E407" s="246" t="s">
        <v>19</v>
      </c>
      <c r="F407" s="247" t="s">
        <v>1178</v>
      </c>
      <c r="G407" s="245"/>
      <c r="H407" s="248">
        <v>0</v>
      </c>
      <c r="I407" s="249"/>
      <c r="J407" s="245"/>
      <c r="K407" s="245"/>
      <c r="L407" s="250"/>
      <c r="M407" s="251"/>
      <c r="N407" s="252"/>
      <c r="O407" s="252"/>
      <c r="P407" s="252"/>
      <c r="Q407" s="252"/>
      <c r="R407" s="252"/>
      <c r="S407" s="252"/>
      <c r="T407" s="253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4" t="s">
        <v>350</v>
      </c>
      <c r="AU407" s="254" t="s">
        <v>241</v>
      </c>
      <c r="AV407" s="14" t="s">
        <v>81</v>
      </c>
      <c r="AW407" s="14" t="s">
        <v>33</v>
      </c>
      <c r="AX407" s="14" t="s">
        <v>72</v>
      </c>
      <c r="AY407" s="254" t="s">
        <v>338</v>
      </c>
    </row>
    <row r="408" s="14" customFormat="1">
      <c r="A408" s="14"/>
      <c r="B408" s="244"/>
      <c r="C408" s="245"/>
      <c r="D408" s="235" t="s">
        <v>350</v>
      </c>
      <c r="E408" s="246" t="s">
        <v>19</v>
      </c>
      <c r="F408" s="247" t="s">
        <v>1177</v>
      </c>
      <c r="G408" s="245"/>
      <c r="H408" s="248">
        <v>0</v>
      </c>
      <c r="I408" s="249"/>
      <c r="J408" s="245"/>
      <c r="K408" s="245"/>
      <c r="L408" s="250"/>
      <c r="M408" s="251"/>
      <c r="N408" s="252"/>
      <c r="O408" s="252"/>
      <c r="P408" s="252"/>
      <c r="Q408" s="252"/>
      <c r="R408" s="252"/>
      <c r="S408" s="252"/>
      <c r="T408" s="253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4" t="s">
        <v>350</v>
      </c>
      <c r="AU408" s="254" t="s">
        <v>241</v>
      </c>
      <c r="AV408" s="14" t="s">
        <v>81</v>
      </c>
      <c r="AW408" s="14" t="s">
        <v>33</v>
      </c>
      <c r="AX408" s="14" t="s">
        <v>72</v>
      </c>
      <c r="AY408" s="254" t="s">
        <v>338</v>
      </c>
    </row>
    <row r="409" s="14" customFormat="1">
      <c r="A409" s="14"/>
      <c r="B409" s="244"/>
      <c r="C409" s="245"/>
      <c r="D409" s="235" t="s">
        <v>350</v>
      </c>
      <c r="E409" s="246" t="s">
        <v>19</v>
      </c>
      <c r="F409" s="247" t="s">
        <v>233</v>
      </c>
      <c r="G409" s="245"/>
      <c r="H409" s="248">
        <v>2</v>
      </c>
      <c r="I409" s="249"/>
      <c r="J409" s="245"/>
      <c r="K409" s="245"/>
      <c r="L409" s="250"/>
      <c r="M409" s="251"/>
      <c r="N409" s="252"/>
      <c r="O409" s="252"/>
      <c r="P409" s="252"/>
      <c r="Q409" s="252"/>
      <c r="R409" s="252"/>
      <c r="S409" s="252"/>
      <c r="T409" s="253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4" t="s">
        <v>350</v>
      </c>
      <c r="AU409" s="254" t="s">
        <v>241</v>
      </c>
      <c r="AV409" s="14" t="s">
        <v>81</v>
      </c>
      <c r="AW409" s="14" t="s">
        <v>33</v>
      </c>
      <c r="AX409" s="14" t="s">
        <v>72</v>
      </c>
      <c r="AY409" s="254" t="s">
        <v>338</v>
      </c>
    </row>
    <row r="410" s="14" customFormat="1">
      <c r="A410" s="14"/>
      <c r="B410" s="244"/>
      <c r="C410" s="245"/>
      <c r="D410" s="235" t="s">
        <v>350</v>
      </c>
      <c r="E410" s="246" t="s">
        <v>19</v>
      </c>
      <c r="F410" s="247" t="s">
        <v>235</v>
      </c>
      <c r="G410" s="245"/>
      <c r="H410" s="248">
        <v>2</v>
      </c>
      <c r="I410" s="249"/>
      <c r="J410" s="245"/>
      <c r="K410" s="245"/>
      <c r="L410" s="250"/>
      <c r="M410" s="251"/>
      <c r="N410" s="252"/>
      <c r="O410" s="252"/>
      <c r="P410" s="252"/>
      <c r="Q410" s="252"/>
      <c r="R410" s="252"/>
      <c r="S410" s="252"/>
      <c r="T410" s="253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54" t="s">
        <v>350</v>
      </c>
      <c r="AU410" s="254" t="s">
        <v>241</v>
      </c>
      <c r="AV410" s="14" t="s">
        <v>81</v>
      </c>
      <c r="AW410" s="14" t="s">
        <v>33</v>
      </c>
      <c r="AX410" s="14" t="s">
        <v>72</v>
      </c>
      <c r="AY410" s="254" t="s">
        <v>338</v>
      </c>
    </row>
    <row r="411" s="14" customFormat="1">
      <c r="A411" s="14"/>
      <c r="B411" s="244"/>
      <c r="C411" s="245"/>
      <c r="D411" s="235" t="s">
        <v>350</v>
      </c>
      <c r="E411" s="246" t="s">
        <v>19</v>
      </c>
      <c r="F411" s="247" t="s">
        <v>238</v>
      </c>
      <c r="G411" s="245"/>
      <c r="H411" s="248">
        <v>3</v>
      </c>
      <c r="I411" s="249"/>
      <c r="J411" s="245"/>
      <c r="K411" s="245"/>
      <c r="L411" s="250"/>
      <c r="M411" s="251"/>
      <c r="N411" s="252"/>
      <c r="O411" s="252"/>
      <c r="P411" s="252"/>
      <c r="Q411" s="252"/>
      <c r="R411" s="252"/>
      <c r="S411" s="252"/>
      <c r="T411" s="253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4" t="s">
        <v>350</v>
      </c>
      <c r="AU411" s="254" t="s">
        <v>241</v>
      </c>
      <c r="AV411" s="14" t="s">
        <v>81</v>
      </c>
      <c r="AW411" s="14" t="s">
        <v>33</v>
      </c>
      <c r="AX411" s="14" t="s">
        <v>72</v>
      </c>
      <c r="AY411" s="254" t="s">
        <v>338</v>
      </c>
    </row>
    <row r="412" s="14" customFormat="1">
      <c r="A412" s="14"/>
      <c r="B412" s="244"/>
      <c r="C412" s="245"/>
      <c r="D412" s="235" t="s">
        <v>350</v>
      </c>
      <c r="E412" s="246" t="s">
        <v>19</v>
      </c>
      <c r="F412" s="247" t="s">
        <v>240</v>
      </c>
      <c r="G412" s="245"/>
      <c r="H412" s="248">
        <v>1</v>
      </c>
      <c r="I412" s="249"/>
      <c r="J412" s="245"/>
      <c r="K412" s="245"/>
      <c r="L412" s="250"/>
      <c r="M412" s="251"/>
      <c r="N412" s="252"/>
      <c r="O412" s="252"/>
      <c r="P412" s="252"/>
      <c r="Q412" s="252"/>
      <c r="R412" s="252"/>
      <c r="S412" s="252"/>
      <c r="T412" s="253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4" t="s">
        <v>350</v>
      </c>
      <c r="AU412" s="254" t="s">
        <v>241</v>
      </c>
      <c r="AV412" s="14" t="s">
        <v>81</v>
      </c>
      <c r="AW412" s="14" t="s">
        <v>33</v>
      </c>
      <c r="AX412" s="14" t="s">
        <v>72</v>
      </c>
      <c r="AY412" s="254" t="s">
        <v>338</v>
      </c>
    </row>
    <row r="413" s="14" customFormat="1">
      <c r="A413" s="14"/>
      <c r="B413" s="244"/>
      <c r="C413" s="245"/>
      <c r="D413" s="235" t="s">
        <v>350</v>
      </c>
      <c r="E413" s="246" t="s">
        <v>19</v>
      </c>
      <c r="F413" s="247" t="s">
        <v>230</v>
      </c>
      <c r="G413" s="245"/>
      <c r="H413" s="248">
        <v>0</v>
      </c>
      <c r="I413" s="249"/>
      <c r="J413" s="245"/>
      <c r="K413" s="245"/>
      <c r="L413" s="250"/>
      <c r="M413" s="251"/>
      <c r="N413" s="252"/>
      <c r="O413" s="252"/>
      <c r="P413" s="252"/>
      <c r="Q413" s="252"/>
      <c r="R413" s="252"/>
      <c r="S413" s="252"/>
      <c r="T413" s="253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4" t="s">
        <v>350</v>
      </c>
      <c r="AU413" s="254" t="s">
        <v>241</v>
      </c>
      <c r="AV413" s="14" t="s">
        <v>81</v>
      </c>
      <c r="AW413" s="14" t="s">
        <v>33</v>
      </c>
      <c r="AX413" s="14" t="s">
        <v>72</v>
      </c>
      <c r="AY413" s="254" t="s">
        <v>338</v>
      </c>
    </row>
    <row r="414" s="14" customFormat="1">
      <c r="A414" s="14"/>
      <c r="B414" s="244"/>
      <c r="C414" s="245"/>
      <c r="D414" s="235" t="s">
        <v>350</v>
      </c>
      <c r="E414" s="246" t="s">
        <v>19</v>
      </c>
      <c r="F414" s="247" t="s">
        <v>242</v>
      </c>
      <c r="G414" s="245"/>
      <c r="H414" s="248">
        <v>0</v>
      </c>
      <c r="I414" s="249"/>
      <c r="J414" s="245"/>
      <c r="K414" s="245"/>
      <c r="L414" s="250"/>
      <c r="M414" s="251"/>
      <c r="N414" s="252"/>
      <c r="O414" s="252"/>
      <c r="P414" s="252"/>
      <c r="Q414" s="252"/>
      <c r="R414" s="252"/>
      <c r="S414" s="252"/>
      <c r="T414" s="253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54" t="s">
        <v>350</v>
      </c>
      <c r="AU414" s="254" t="s">
        <v>241</v>
      </c>
      <c r="AV414" s="14" t="s">
        <v>81</v>
      </c>
      <c r="AW414" s="14" t="s">
        <v>33</v>
      </c>
      <c r="AX414" s="14" t="s">
        <v>72</v>
      </c>
      <c r="AY414" s="254" t="s">
        <v>338</v>
      </c>
    </row>
    <row r="415" s="14" customFormat="1">
      <c r="A415" s="14"/>
      <c r="B415" s="244"/>
      <c r="C415" s="245"/>
      <c r="D415" s="235" t="s">
        <v>350</v>
      </c>
      <c r="E415" s="246" t="s">
        <v>19</v>
      </c>
      <c r="F415" s="247" t="s">
        <v>243</v>
      </c>
      <c r="G415" s="245"/>
      <c r="H415" s="248">
        <v>1</v>
      </c>
      <c r="I415" s="249"/>
      <c r="J415" s="245"/>
      <c r="K415" s="245"/>
      <c r="L415" s="250"/>
      <c r="M415" s="251"/>
      <c r="N415" s="252"/>
      <c r="O415" s="252"/>
      <c r="P415" s="252"/>
      <c r="Q415" s="252"/>
      <c r="R415" s="252"/>
      <c r="S415" s="252"/>
      <c r="T415" s="253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54" t="s">
        <v>350</v>
      </c>
      <c r="AU415" s="254" t="s">
        <v>241</v>
      </c>
      <c r="AV415" s="14" t="s">
        <v>81</v>
      </c>
      <c r="AW415" s="14" t="s">
        <v>33</v>
      </c>
      <c r="AX415" s="14" t="s">
        <v>72</v>
      </c>
      <c r="AY415" s="254" t="s">
        <v>338</v>
      </c>
    </row>
    <row r="416" s="14" customFormat="1">
      <c r="A416" s="14"/>
      <c r="B416" s="244"/>
      <c r="C416" s="245"/>
      <c r="D416" s="235" t="s">
        <v>350</v>
      </c>
      <c r="E416" s="246" t="s">
        <v>19</v>
      </c>
      <c r="F416" s="247" t="s">
        <v>244</v>
      </c>
      <c r="G416" s="245"/>
      <c r="H416" s="248">
        <v>0</v>
      </c>
      <c r="I416" s="249"/>
      <c r="J416" s="245"/>
      <c r="K416" s="245"/>
      <c r="L416" s="250"/>
      <c r="M416" s="251"/>
      <c r="N416" s="252"/>
      <c r="O416" s="252"/>
      <c r="P416" s="252"/>
      <c r="Q416" s="252"/>
      <c r="R416" s="252"/>
      <c r="S416" s="252"/>
      <c r="T416" s="253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54" t="s">
        <v>350</v>
      </c>
      <c r="AU416" s="254" t="s">
        <v>241</v>
      </c>
      <c r="AV416" s="14" t="s">
        <v>81</v>
      </c>
      <c r="AW416" s="14" t="s">
        <v>33</v>
      </c>
      <c r="AX416" s="14" t="s">
        <v>72</v>
      </c>
      <c r="AY416" s="254" t="s">
        <v>338</v>
      </c>
    </row>
    <row r="417" s="14" customFormat="1">
      <c r="A417" s="14"/>
      <c r="B417" s="244"/>
      <c r="C417" s="245"/>
      <c r="D417" s="235" t="s">
        <v>350</v>
      </c>
      <c r="E417" s="246" t="s">
        <v>19</v>
      </c>
      <c r="F417" s="247" t="s">
        <v>1315</v>
      </c>
      <c r="G417" s="245"/>
      <c r="H417" s="248">
        <v>0</v>
      </c>
      <c r="I417" s="249"/>
      <c r="J417" s="245"/>
      <c r="K417" s="245"/>
      <c r="L417" s="250"/>
      <c r="M417" s="251"/>
      <c r="N417" s="252"/>
      <c r="O417" s="252"/>
      <c r="P417" s="252"/>
      <c r="Q417" s="252"/>
      <c r="R417" s="252"/>
      <c r="S417" s="252"/>
      <c r="T417" s="253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54" t="s">
        <v>350</v>
      </c>
      <c r="AU417" s="254" t="s">
        <v>241</v>
      </c>
      <c r="AV417" s="14" t="s">
        <v>81</v>
      </c>
      <c r="AW417" s="14" t="s">
        <v>33</v>
      </c>
      <c r="AX417" s="14" t="s">
        <v>72</v>
      </c>
      <c r="AY417" s="254" t="s">
        <v>338</v>
      </c>
    </row>
    <row r="418" s="15" customFormat="1">
      <c r="A418" s="15"/>
      <c r="B418" s="255"/>
      <c r="C418" s="256"/>
      <c r="D418" s="235" t="s">
        <v>350</v>
      </c>
      <c r="E418" s="257" t="s">
        <v>250</v>
      </c>
      <c r="F418" s="258" t="s">
        <v>363</v>
      </c>
      <c r="G418" s="256"/>
      <c r="H418" s="259">
        <v>9</v>
      </c>
      <c r="I418" s="260"/>
      <c r="J418" s="256"/>
      <c r="K418" s="256"/>
      <c r="L418" s="261"/>
      <c r="M418" s="262"/>
      <c r="N418" s="263"/>
      <c r="O418" s="263"/>
      <c r="P418" s="263"/>
      <c r="Q418" s="263"/>
      <c r="R418" s="263"/>
      <c r="S418" s="263"/>
      <c r="T418" s="264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T418" s="265" t="s">
        <v>350</v>
      </c>
      <c r="AU418" s="265" t="s">
        <v>241</v>
      </c>
      <c r="AV418" s="15" t="s">
        <v>231</v>
      </c>
      <c r="AW418" s="15" t="s">
        <v>33</v>
      </c>
      <c r="AX418" s="15" t="s">
        <v>79</v>
      </c>
      <c r="AY418" s="265" t="s">
        <v>338</v>
      </c>
    </row>
    <row r="419" s="2" customFormat="1" ht="24.15" customHeight="1">
      <c r="A419" s="39"/>
      <c r="B419" s="40"/>
      <c r="C419" s="267" t="s">
        <v>702</v>
      </c>
      <c r="D419" s="267" t="s">
        <v>486</v>
      </c>
      <c r="E419" s="268" t="s">
        <v>716</v>
      </c>
      <c r="F419" s="269" t="s">
        <v>717</v>
      </c>
      <c r="G419" s="270" t="s">
        <v>586</v>
      </c>
      <c r="H419" s="271">
        <v>9</v>
      </c>
      <c r="I419" s="272"/>
      <c r="J419" s="273">
        <f>ROUND(I419*H419,2)</f>
        <v>0</v>
      </c>
      <c r="K419" s="269" t="s">
        <v>346</v>
      </c>
      <c r="L419" s="274"/>
      <c r="M419" s="275" t="s">
        <v>19</v>
      </c>
      <c r="N419" s="276" t="s">
        <v>43</v>
      </c>
      <c r="O419" s="85"/>
      <c r="P419" s="224">
        <f>O419*H419</f>
        <v>0</v>
      </c>
      <c r="Q419" s="224">
        <v>0.002</v>
      </c>
      <c r="R419" s="224">
        <f>Q419*H419</f>
        <v>0.018000000000000002</v>
      </c>
      <c r="S419" s="224">
        <v>0</v>
      </c>
      <c r="T419" s="225">
        <f>S419*H419</f>
        <v>0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26" t="s">
        <v>405</v>
      </c>
      <c r="AT419" s="226" t="s">
        <v>486</v>
      </c>
      <c r="AU419" s="226" t="s">
        <v>241</v>
      </c>
      <c r="AY419" s="18" t="s">
        <v>338</v>
      </c>
      <c r="BE419" s="227">
        <f>IF(N419="základní",J419,0)</f>
        <v>0</v>
      </c>
      <c r="BF419" s="227">
        <f>IF(N419="snížená",J419,0)</f>
        <v>0</v>
      </c>
      <c r="BG419" s="227">
        <f>IF(N419="zákl. přenesená",J419,0)</f>
        <v>0</v>
      </c>
      <c r="BH419" s="227">
        <f>IF(N419="sníž. přenesená",J419,0)</f>
        <v>0</v>
      </c>
      <c r="BI419" s="227">
        <f>IF(N419="nulová",J419,0)</f>
        <v>0</v>
      </c>
      <c r="BJ419" s="18" t="s">
        <v>79</v>
      </c>
      <c r="BK419" s="227">
        <f>ROUND(I419*H419,2)</f>
        <v>0</v>
      </c>
      <c r="BL419" s="18" t="s">
        <v>231</v>
      </c>
      <c r="BM419" s="226" t="s">
        <v>1783</v>
      </c>
    </row>
    <row r="420" s="14" customFormat="1">
      <c r="A420" s="14"/>
      <c r="B420" s="244"/>
      <c r="C420" s="245"/>
      <c r="D420" s="235" t="s">
        <v>350</v>
      </c>
      <c r="E420" s="246" t="s">
        <v>19</v>
      </c>
      <c r="F420" s="247" t="s">
        <v>250</v>
      </c>
      <c r="G420" s="245"/>
      <c r="H420" s="248">
        <v>9</v>
      </c>
      <c r="I420" s="249"/>
      <c r="J420" s="245"/>
      <c r="K420" s="245"/>
      <c r="L420" s="250"/>
      <c r="M420" s="251"/>
      <c r="N420" s="252"/>
      <c r="O420" s="252"/>
      <c r="P420" s="252"/>
      <c r="Q420" s="252"/>
      <c r="R420" s="252"/>
      <c r="S420" s="252"/>
      <c r="T420" s="253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4" t="s">
        <v>350</v>
      </c>
      <c r="AU420" s="254" t="s">
        <v>241</v>
      </c>
      <c r="AV420" s="14" t="s">
        <v>81</v>
      </c>
      <c r="AW420" s="14" t="s">
        <v>33</v>
      </c>
      <c r="AX420" s="14" t="s">
        <v>79</v>
      </c>
      <c r="AY420" s="254" t="s">
        <v>338</v>
      </c>
    </row>
    <row r="421" s="2" customFormat="1" ht="16.5" customHeight="1">
      <c r="A421" s="39"/>
      <c r="B421" s="40"/>
      <c r="C421" s="267" t="s">
        <v>715</v>
      </c>
      <c r="D421" s="267" t="s">
        <v>486</v>
      </c>
      <c r="E421" s="268" t="s">
        <v>731</v>
      </c>
      <c r="F421" s="269" t="s">
        <v>732</v>
      </c>
      <c r="G421" s="270" t="s">
        <v>586</v>
      </c>
      <c r="H421" s="271">
        <v>9</v>
      </c>
      <c r="I421" s="272"/>
      <c r="J421" s="273">
        <f>ROUND(I421*H421,2)</f>
        <v>0</v>
      </c>
      <c r="K421" s="269" t="s">
        <v>346</v>
      </c>
      <c r="L421" s="274"/>
      <c r="M421" s="275" t="s">
        <v>19</v>
      </c>
      <c r="N421" s="276" t="s">
        <v>43</v>
      </c>
      <c r="O421" s="85"/>
      <c r="P421" s="224">
        <f>O421*H421</f>
        <v>0</v>
      </c>
      <c r="Q421" s="224">
        <v>0.26200000000000001</v>
      </c>
      <c r="R421" s="224">
        <f>Q421*H421</f>
        <v>2.3580000000000001</v>
      </c>
      <c r="S421" s="224">
        <v>0</v>
      </c>
      <c r="T421" s="225">
        <f>S421*H421</f>
        <v>0</v>
      </c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R421" s="226" t="s">
        <v>405</v>
      </c>
      <c r="AT421" s="226" t="s">
        <v>486</v>
      </c>
      <c r="AU421" s="226" t="s">
        <v>241</v>
      </c>
      <c r="AY421" s="18" t="s">
        <v>338</v>
      </c>
      <c r="BE421" s="227">
        <f>IF(N421="základní",J421,0)</f>
        <v>0</v>
      </c>
      <c r="BF421" s="227">
        <f>IF(N421="snížená",J421,0)</f>
        <v>0</v>
      </c>
      <c r="BG421" s="227">
        <f>IF(N421="zákl. přenesená",J421,0)</f>
        <v>0</v>
      </c>
      <c r="BH421" s="227">
        <f>IF(N421="sníž. přenesená",J421,0)</f>
        <v>0</v>
      </c>
      <c r="BI421" s="227">
        <f>IF(N421="nulová",J421,0)</f>
        <v>0</v>
      </c>
      <c r="BJ421" s="18" t="s">
        <v>79</v>
      </c>
      <c r="BK421" s="227">
        <f>ROUND(I421*H421,2)</f>
        <v>0</v>
      </c>
      <c r="BL421" s="18" t="s">
        <v>231</v>
      </c>
      <c r="BM421" s="226" t="s">
        <v>1784</v>
      </c>
    </row>
    <row r="422" s="14" customFormat="1">
      <c r="A422" s="14"/>
      <c r="B422" s="244"/>
      <c r="C422" s="245"/>
      <c r="D422" s="235" t="s">
        <v>350</v>
      </c>
      <c r="E422" s="246" t="s">
        <v>19</v>
      </c>
      <c r="F422" s="247" t="s">
        <v>250</v>
      </c>
      <c r="G422" s="245"/>
      <c r="H422" s="248">
        <v>9</v>
      </c>
      <c r="I422" s="249"/>
      <c r="J422" s="245"/>
      <c r="K422" s="245"/>
      <c r="L422" s="250"/>
      <c r="M422" s="251"/>
      <c r="N422" s="252"/>
      <c r="O422" s="252"/>
      <c r="P422" s="252"/>
      <c r="Q422" s="252"/>
      <c r="R422" s="252"/>
      <c r="S422" s="252"/>
      <c r="T422" s="253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54" t="s">
        <v>350</v>
      </c>
      <c r="AU422" s="254" t="s">
        <v>241</v>
      </c>
      <c r="AV422" s="14" t="s">
        <v>81</v>
      </c>
      <c r="AW422" s="14" t="s">
        <v>33</v>
      </c>
      <c r="AX422" s="14" t="s">
        <v>79</v>
      </c>
      <c r="AY422" s="254" t="s">
        <v>338</v>
      </c>
    </row>
    <row r="423" s="2" customFormat="1" ht="24.15" customHeight="1">
      <c r="A423" s="39"/>
      <c r="B423" s="40"/>
      <c r="C423" s="215" t="s">
        <v>719</v>
      </c>
      <c r="D423" s="215" t="s">
        <v>342</v>
      </c>
      <c r="E423" s="216" t="s">
        <v>735</v>
      </c>
      <c r="F423" s="217" t="s">
        <v>736</v>
      </c>
      <c r="G423" s="218" t="s">
        <v>586</v>
      </c>
      <c r="H423" s="219">
        <v>3</v>
      </c>
      <c r="I423" s="220"/>
      <c r="J423" s="221">
        <f>ROUND(I423*H423,2)</f>
        <v>0</v>
      </c>
      <c r="K423" s="217" t="s">
        <v>346</v>
      </c>
      <c r="L423" s="45"/>
      <c r="M423" s="222" t="s">
        <v>19</v>
      </c>
      <c r="N423" s="223" t="s">
        <v>43</v>
      </c>
      <c r="O423" s="85"/>
      <c r="P423" s="224">
        <f>O423*H423</f>
        <v>0</v>
      </c>
      <c r="Q423" s="224">
        <v>0.0098899999999999995</v>
      </c>
      <c r="R423" s="224">
        <f>Q423*H423</f>
        <v>0.029669999999999998</v>
      </c>
      <c r="S423" s="224">
        <v>0</v>
      </c>
      <c r="T423" s="225">
        <f>S423*H423</f>
        <v>0</v>
      </c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R423" s="226" t="s">
        <v>231</v>
      </c>
      <c r="AT423" s="226" t="s">
        <v>342</v>
      </c>
      <c r="AU423" s="226" t="s">
        <v>241</v>
      </c>
      <c r="AY423" s="18" t="s">
        <v>338</v>
      </c>
      <c r="BE423" s="227">
        <f>IF(N423="základní",J423,0)</f>
        <v>0</v>
      </c>
      <c r="BF423" s="227">
        <f>IF(N423="snížená",J423,0)</f>
        <v>0</v>
      </c>
      <c r="BG423" s="227">
        <f>IF(N423="zákl. přenesená",J423,0)</f>
        <v>0</v>
      </c>
      <c r="BH423" s="227">
        <f>IF(N423="sníž. přenesená",J423,0)</f>
        <v>0</v>
      </c>
      <c r="BI423" s="227">
        <f>IF(N423="nulová",J423,0)</f>
        <v>0</v>
      </c>
      <c r="BJ423" s="18" t="s">
        <v>79</v>
      </c>
      <c r="BK423" s="227">
        <f>ROUND(I423*H423,2)</f>
        <v>0</v>
      </c>
      <c r="BL423" s="18" t="s">
        <v>231</v>
      </c>
      <c r="BM423" s="226" t="s">
        <v>1785</v>
      </c>
    </row>
    <row r="424" s="2" customFormat="1">
      <c r="A424" s="39"/>
      <c r="B424" s="40"/>
      <c r="C424" s="41"/>
      <c r="D424" s="228" t="s">
        <v>348</v>
      </c>
      <c r="E424" s="41"/>
      <c r="F424" s="229" t="s">
        <v>738</v>
      </c>
      <c r="G424" s="41"/>
      <c r="H424" s="41"/>
      <c r="I424" s="230"/>
      <c r="J424" s="41"/>
      <c r="K424" s="41"/>
      <c r="L424" s="45"/>
      <c r="M424" s="231"/>
      <c r="N424" s="232"/>
      <c r="O424" s="85"/>
      <c r="P424" s="85"/>
      <c r="Q424" s="85"/>
      <c r="R424" s="85"/>
      <c r="S424" s="85"/>
      <c r="T424" s="86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T424" s="18" t="s">
        <v>348</v>
      </c>
      <c r="AU424" s="18" t="s">
        <v>241</v>
      </c>
    </row>
    <row r="425" s="14" customFormat="1">
      <c r="A425" s="14"/>
      <c r="B425" s="244"/>
      <c r="C425" s="245"/>
      <c r="D425" s="235" t="s">
        <v>350</v>
      </c>
      <c r="E425" s="246" t="s">
        <v>19</v>
      </c>
      <c r="F425" s="247" t="s">
        <v>1177</v>
      </c>
      <c r="G425" s="245"/>
      <c r="H425" s="248">
        <v>0</v>
      </c>
      <c r="I425" s="249"/>
      <c r="J425" s="245"/>
      <c r="K425" s="245"/>
      <c r="L425" s="250"/>
      <c r="M425" s="251"/>
      <c r="N425" s="252"/>
      <c r="O425" s="252"/>
      <c r="P425" s="252"/>
      <c r="Q425" s="252"/>
      <c r="R425" s="252"/>
      <c r="S425" s="252"/>
      <c r="T425" s="253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54" t="s">
        <v>350</v>
      </c>
      <c r="AU425" s="254" t="s">
        <v>241</v>
      </c>
      <c r="AV425" s="14" t="s">
        <v>81</v>
      </c>
      <c r="AW425" s="14" t="s">
        <v>33</v>
      </c>
      <c r="AX425" s="14" t="s">
        <v>72</v>
      </c>
      <c r="AY425" s="254" t="s">
        <v>338</v>
      </c>
    </row>
    <row r="426" s="14" customFormat="1">
      <c r="A426" s="14"/>
      <c r="B426" s="244"/>
      <c r="C426" s="245"/>
      <c r="D426" s="235" t="s">
        <v>350</v>
      </c>
      <c r="E426" s="246" t="s">
        <v>19</v>
      </c>
      <c r="F426" s="247" t="s">
        <v>233</v>
      </c>
      <c r="G426" s="245"/>
      <c r="H426" s="248">
        <v>2</v>
      </c>
      <c r="I426" s="249"/>
      <c r="J426" s="245"/>
      <c r="K426" s="245"/>
      <c r="L426" s="250"/>
      <c r="M426" s="251"/>
      <c r="N426" s="252"/>
      <c r="O426" s="252"/>
      <c r="P426" s="252"/>
      <c r="Q426" s="252"/>
      <c r="R426" s="252"/>
      <c r="S426" s="252"/>
      <c r="T426" s="253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54" t="s">
        <v>350</v>
      </c>
      <c r="AU426" s="254" t="s">
        <v>241</v>
      </c>
      <c r="AV426" s="14" t="s">
        <v>81</v>
      </c>
      <c r="AW426" s="14" t="s">
        <v>33</v>
      </c>
      <c r="AX426" s="14" t="s">
        <v>72</v>
      </c>
      <c r="AY426" s="254" t="s">
        <v>338</v>
      </c>
    </row>
    <row r="427" s="14" customFormat="1">
      <c r="A427" s="14"/>
      <c r="B427" s="244"/>
      <c r="C427" s="245"/>
      <c r="D427" s="235" t="s">
        <v>350</v>
      </c>
      <c r="E427" s="246" t="s">
        <v>19</v>
      </c>
      <c r="F427" s="247" t="s">
        <v>240</v>
      </c>
      <c r="G427" s="245"/>
      <c r="H427" s="248">
        <v>1</v>
      </c>
      <c r="I427" s="249"/>
      <c r="J427" s="245"/>
      <c r="K427" s="245"/>
      <c r="L427" s="250"/>
      <c r="M427" s="251"/>
      <c r="N427" s="252"/>
      <c r="O427" s="252"/>
      <c r="P427" s="252"/>
      <c r="Q427" s="252"/>
      <c r="R427" s="252"/>
      <c r="S427" s="252"/>
      <c r="T427" s="253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54" t="s">
        <v>350</v>
      </c>
      <c r="AU427" s="254" t="s">
        <v>241</v>
      </c>
      <c r="AV427" s="14" t="s">
        <v>81</v>
      </c>
      <c r="AW427" s="14" t="s">
        <v>33</v>
      </c>
      <c r="AX427" s="14" t="s">
        <v>72</v>
      </c>
      <c r="AY427" s="254" t="s">
        <v>338</v>
      </c>
    </row>
    <row r="428" s="14" customFormat="1">
      <c r="A428" s="14"/>
      <c r="B428" s="244"/>
      <c r="C428" s="245"/>
      <c r="D428" s="235" t="s">
        <v>350</v>
      </c>
      <c r="E428" s="246" t="s">
        <v>19</v>
      </c>
      <c r="F428" s="247" t="s">
        <v>230</v>
      </c>
      <c r="G428" s="245"/>
      <c r="H428" s="248">
        <v>0</v>
      </c>
      <c r="I428" s="249"/>
      <c r="J428" s="245"/>
      <c r="K428" s="245"/>
      <c r="L428" s="250"/>
      <c r="M428" s="251"/>
      <c r="N428" s="252"/>
      <c r="O428" s="252"/>
      <c r="P428" s="252"/>
      <c r="Q428" s="252"/>
      <c r="R428" s="252"/>
      <c r="S428" s="252"/>
      <c r="T428" s="253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4" t="s">
        <v>350</v>
      </c>
      <c r="AU428" s="254" t="s">
        <v>241</v>
      </c>
      <c r="AV428" s="14" t="s">
        <v>81</v>
      </c>
      <c r="AW428" s="14" t="s">
        <v>33</v>
      </c>
      <c r="AX428" s="14" t="s">
        <v>72</v>
      </c>
      <c r="AY428" s="254" t="s">
        <v>338</v>
      </c>
    </row>
    <row r="429" s="14" customFormat="1">
      <c r="A429" s="14"/>
      <c r="B429" s="244"/>
      <c r="C429" s="245"/>
      <c r="D429" s="235" t="s">
        <v>350</v>
      </c>
      <c r="E429" s="246" t="s">
        <v>19</v>
      </c>
      <c r="F429" s="247" t="s">
        <v>244</v>
      </c>
      <c r="G429" s="245"/>
      <c r="H429" s="248">
        <v>0</v>
      </c>
      <c r="I429" s="249"/>
      <c r="J429" s="245"/>
      <c r="K429" s="245"/>
      <c r="L429" s="250"/>
      <c r="M429" s="251"/>
      <c r="N429" s="252"/>
      <c r="O429" s="252"/>
      <c r="P429" s="252"/>
      <c r="Q429" s="252"/>
      <c r="R429" s="252"/>
      <c r="S429" s="252"/>
      <c r="T429" s="253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4" t="s">
        <v>350</v>
      </c>
      <c r="AU429" s="254" t="s">
        <v>241</v>
      </c>
      <c r="AV429" s="14" t="s">
        <v>81</v>
      </c>
      <c r="AW429" s="14" t="s">
        <v>33</v>
      </c>
      <c r="AX429" s="14" t="s">
        <v>72</v>
      </c>
      <c r="AY429" s="254" t="s">
        <v>338</v>
      </c>
    </row>
    <row r="430" s="14" customFormat="1">
      <c r="A430" s="14"/>
      <c r="B430" s="244"/>
      <c r="C430" s="245"/>
      <c r="D430" s="235" t="s">
        <v>350</v>
      </c>
      <c r="E430" s="246" t="s">
        <v>19</v>
      </c>
      <c r="F430" s="247" t="s">
        <v>1315</v>
      </c>
      <c r="G430" s="245"/>
      <c r="H430" s="248">
        <v>0</v>
      </c>
      <c r="I430" s="249"/>
      <c r="J430" s="245"/>
      <c r="K430" s="245"/>
      <c r="L430" s="250"/>
      <c r="M430" s="251"/>
      <c r="N430" s="252"/>
      <c r="O430" s="252"/>
      <c r="P430" s="252"/>
      <c r="Q430" s="252"/>
      <c r="R430" s="252"/>
      <c r="S430" s="252"/>
      <c r="T430" s="253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4" t="s">
        <v>350</v>
      </c>
      <c r="AU430" s="254" t="s">
        <v>241</v>
      </c>
      <c r="AV430" s="14" t="s">
        <v>81</v>
      </c>
      <c r="AW430" s="14" t="s">
        <v>33</v>
      </c>
      <c r="AX430" s="14" t="s">
        <v>72</v>
      </c>
      <c r="AY430" s="254" t="s">
        <v>338</v>
      </c>
    </row>
    <row r="431" s="15" customFormat="1">
      <c r="A431" s="15"/>
      <c r="B431" s="255"/>
      <c r="C431" s="256"/>
      <c r="D431" s="235" t="s">
        <v>350</v>
      </c>
      <c r="E431" s="257" t="s">
        <v>251</v>
      </c>
      <c r="F431" s="258" t="s">
        <v>363</v>
      </c>
      <c r="G431" s="256"/>
      <c r="H431" s="259">
        <v>3</v>
      </c>
      <c r="I431" s="260"/>
      <c r="J431" s="256"/>
      <c r="K431" s="256"/>
      <c r="L431" s="261"/>
      <c r="M431" s="262"/>
      <c r="N431" s="263"/>
      <c r="O431" s="263"/>
      <c r="P431" s="263"/>
      <c r="Q431" s="263"/>
      <c r="R431" s="263"/>
      <c r="S431" s="263"/>
      <c r="T431" s="264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T431" s="265" t="s">
        <v>350</v>
      </c>
      <c r="AU431" s="265" t="s">
        <v>241</v>
      </c>
      <c r="AV431" s="15" t="s">
        <v>231</v>
      </c>
      <c r="AW431" s="15" t="s">
        <v>33</v>
      </c>
      <c r="AX431" s="15" t="s">
        <v>79</v>
      </c>
      <c r="AY431" s="265" t="s">
        <v>338</v>
      </c>
    </row>
    <row r="432" s="2" customFormat="1" ht="24.15" customHeight="1">
      <c r="A432" s="39"/>
      <c r="B432" s="40"/>
      <c r="C432" s="267" t="s">
        <v>723</v>
      </c>
      <c r="D432" s="267" t="s">
        <v>486</v>
      </c>
      <c r="E432" s="268" t="s">
        <v>716</v>
      </c>
      <c r="F432" s="269" t="s">
        <v>717</v>
      </c>
      <c r="G432" s="270" t="s">
        <v>586</v>
      </c>
      <c r="H432" s="271">
        <v>3</v>
      </c>
      <c r="I432" s="272"/>
      <c r="J432" s="273">
        <f>ROUND(I432*H432,2)</f>
        <v>0</v>
      </c>
      <c r="K432" s="269" t="s">
        <v>346</v>
      </c>
      <c r="L432" s="274"/>
      <c r="M432" s="275" t="s">
        <v>19</v>
      </c>
      <c r="N432" s="276" t="s">
        <v>43</v>
      </c>
      <c r="O432" s="85"/>
      <c r="P432" s="224">
        <f>O432*H432</f>
        <v>0</v>
      </c>
      <c r="Q432" s="224">
        <v>0.002</v>
      </c>
      <c r="R432" s="224">
        <f>Q432*H432</f>
        <v>0.0060000000000000001</v>
      </c>
      <c r="S432" s="224">
        <v>0</v>
      </c>
      <c r="T432" s="225">
        <f>S432*H432</f>
        <v>0</v>
      </c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R432" s="226" t="s">
        <v>405</v>
      </c>
      <c r="AT432" s="226" t="s">
        <v>486</v>
      </c>
      <c r="AU432" s="226" t="s">
        <v>241</v>
      </c>
      <c r="AY432" s="18" t="s">
        <v>338</v>
      </c>
      <c r="BE432" s="227">
        <f>IF(N432="základní",J432,0)</f>
        <v>0</v>
      </c>
      <c r="BF432" s="227">
        <f>IF(N432="snížená",J432,0)</f>
        <v>0</v>
      </c>
      <c r="BG432" s="227">
        <f>IF(N432="zákl. přenesená",J432,0)</f>
        <v>0</v>
      </c>
      <c r="BH432" s="227">
        <f>IF(N432="sníž. přenesená",J432,0)</f>
        <v>0</v>
      </c>
      <c r="BI432" s="227">
        <f>IF(N432="nulová",J432,0)</f>
        <v>0</v>
      </c>
      <c r="BJ432" s="18" t="s">
        <v>79</v>
      </c>
      <c r="BK432" s="227">
        <f>ROUND(I432*H432,2)</f>
        <v>0</v>
      </c>
      <c r="BL432" s="18" t="s">
        <v>231</v>
      </c>
      <c r="BM432" s="226" t="s">
        <v>1786</v>
      </c>
    </row>
    <row r="433" s="14" customFormat="1">
      <c r="A433" s="14"/>
      <c r="B433" s="244"/>
      <c r="C433" s="245"/>
      <c r="D433" s="235" t="s">
        <v>350</v>
      </c>
      <c r="E433" s="246" t="s">
        <v>19</v>
      </c>
      <c r="F433" s="247" t="s">
        <v>251</v>
      </c>
      <c r="G433" s="245"/>
      <c r="H433" s="248">
        <v>3</v>
      </c>
      <c r="I433" s="249"/>
      <c r="J433" s="245"/>
      <c r="K433" s="245"/>
      <c r="L433" s="250"/>
      <c r="M433" s="251"/>
      <c r="N433" s="252"/>
      <c r="O433" s="252"/>
      <c r="P433" s="252"/>
      <c r="Q433" s="252"/>
      <c r="R433" s="252"/>
      <c r="S433" s="252"/>
      <c r="T433" s="253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4" t="s">
        <v>350</v>
      </c>
      <c r="AU433" s="254" t="s">
        <v>241</v>
      </c>
      <c r="AV433" s="14" t="s">
        <v>81</v>
      </c>
      <c r="AW433" s="14" t="s">
        <v>33</v>
      </c>
      <c r="AX433" s="14" t="s">
        <v>79</v>
      </c>
      <c r="AY433" s="254" t="s">
        <v>338</v>
      </c>
    </row>
    <row r="434" s="2" customFormat="1" ht="16.5" customHeight="1">
      <c r="A434" s="39"/>
      <c r="B434" s="40"/>
      <c r="C434" s="267" t="s">
        <v>728</v>
      </c>
      <c r="D434" s="267" t="s">
        <v>486</v>
      </c>
      <c r="E434" s="268" t="s">
        <v>742</v>
      </c>
      <c r="F434" s="269" t="s">
        <v>743</v>
      </c>
      <c r="G434" s="270" t="s">
        <v>586</v>
      </c>
      <c r="H434" s="271">
        <v>3</v>
      </c>
      <c r="I434" s="272"/>
      <c r="J434" s="273">
        <f>ROUND(I434*H434,2)</f>
        <v>0</v>
      </c>
      <c r="K434" s="269" t="s">
        <v>346</v>
      </c>
      <c r="L434" s="274"/>
      <c r="M434" s="275" t="s">
        <v>19</v>
      </c>
      <c r="N434" s="276" t="s">
        <v>43</v>
      </c>
      <c r="O434" s="85"/>
      <c r="P434" s="224">
        <f>O434*H434</f>
        <v>0</v>
      </c>
      <c r="Q434" s="224">
        <v>0.52600000000000002</v>
      </c>
      <c r="R434" s="224">
        <f>Q434*H434</f>
        <v>1.5780000000000001</v>
      </c>
      <c r="S434" s="224">
        <v>0</v>
      </c>
      <c r="T434" s="225">
        <f>S434*H434</f>
        <v>0</v>
      </c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R434" s="226" t="s">
        <v>405</v>
      </c>
      <c r="AT434" s="226" t="s">
        <v>486</v>
      </c>
      <c r="AU434" s="226" t="s">
        <v>241</v>
      </c>
      <c r="AY434" s="18" t="s">
        <v>338</v>
      </c>
      <c r="BE434" s="227">
        <f>IF(N434="základní",J434,0)</f>
        <v>0</v>
      </c>
      <c r="BF434" s="227">
        <f>IF(N434="snížená",J434,0)</f>
        <v>0</v>
      </c>
      <c r="BG434" s="227">
        <f>IF(N434="zákl. přenesená",J434,0)</f>
        <v>0</v>
      </c>
      <c r="BH434" s="227">
        <f>IF(N434="sníž. přenesená",J434,0)</f>
        <v>0</v>
      </c>
      <c r="BI434" s="227">
        <f>IF(N434="nulová",J434,0)</f>
        <v>0</v>
      </c>
      <c r="BJ434" s="18" t="s">
        <v>79</v>
      </c>
      <c r="BK434" s="227">
        <f>ROUND(I434*H434,2)</f>
        <v>0</v>
      </c>
      <c r="BL434" s="18" t="s">
        <v>231</v>
      </c>
      <c r="BM434" s="226" t="s">
        <v>1787</v>
      </c>
    </row>
    <row r="435" s="14" customFormat="1">
      <c r="A435" s="14"/>
      <c r="B435" s="244"/>
      <c r="C435" s="245"/>
      <c r="D435" s="235" t="s">
        <v>350</v>
      </c>
      <c r="E435" s="246" t="s">
        <v>19</v>
      </c>
      <c r="F435" s="247" t="s">
        <v>251</v>
      </c>
      <c r="G435" s="245"/>
      <c r="H435" s="248">
        <v>3</v>
      </c>
      <c r="I435" s="249"/>
      <c r="J435" s="245"/>
      <c r="K435" s="245"/>
      <c r="L435" s="250"/>
      <c r="M435" s="251"/>
      <c r="N435" s="252"/>
      <c r="O435" s="252"/>
      <c r="P435" s="252"/>
      <c r="Q435" s="252"/>
      <c r="R435" s="252"/>
      <c r="S435" s="252"/>
      <c r="T435" s="253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54" t="s">
        <v>350</v>
      </c>
      <c r="AU435" s="254" t="s">
        <v>241</v>
      </c>
      <c r="AV435" s="14" t="s">
        <v>81</v>
      </c>
      <c r="AW435" s="14" t="s">
        <v>33</v>
      </c>
      <c r="AX435" s="14" t="s">
        <v>79</v>
      </c>
      <c r="AY435" s="254" t="s">
        <v>338</v>
      </c>
    </row>
    <row r="436" s="2" customFormat="1" ht="24.15" customHeight="1">
      <c r="A436" s="39"/>
      <c r="B436" s="40"/>
      <c r="C436" s="215" t="s">
        <v>730</v>
      </c>
      <c r="D436" s="215" t="s">
        <v>342</v>
      </c>
      <c r="E436" s="216" t="s">
        <v>746</v>
      </c>
      <c r="F436" s="217" t="s">
        <v>747</v>
      </c>
      <c r="G436" s="218" t="s">
        <v>586</v>
      </c>
      <c r="H436" s="219">
        <v>8</v>
      </c>
      <c r="I436" s="220"/>
      <c r="J436" s="221">
        <f>ROUND(I436*H436,2)</f>
        <v>0</v>
      </c>
      <c r="K436" s="217" t="s">
        <v>346</v>
      </c>
      <c r="L436" s="45"/>
      <c r="M436" s="222" t="s">
        <v>19</v>
      </c>
      <c r="N436" s="223" t="s">
        <v>43</v>
      </c>
      <c r="O436" s="85"/>
      <c r="P436" s="224">
        <f>O436*H436</f>
        <v>0</v>
      </c>
      <c r="Q436" s="224">
        <v>0.0098899999999999995</v>
      </c>
      <c r="R436" s="224">
        <f>Q436*H436</f>
        <v>0.079119999999999996</v>
      </c>
      <c r="S436" s="224">
        <v>0</v>
      </c>
      <c r="T436" s="225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26" t="s">
        <v>231</v>
      </c>
      <c r="AT436" s="226" t="s">
        <v>342</v>
      </c>
      <c r="AU436" s="226" t="s">
        <v>241</v>
      </c>
      <c r="AY436" s="18" t="s">
        <v>338</v>
      </c>
      <c r="BE436" s="227">
        <f>IF(N436="základní",J436,0)</f>
        <v>0</v>
      </c>
      <c r="BF436" s="227">
        <f>IF(N436="snížená",J436,0)</f>
        <v>0</v>
      </c>
      <c r="BG436" s="227">
        <f>IF(N436="zákl. přenesená",J436,0)</f>
        <v>0</v>
      </c>
      <c r="BH436" s="227">
        <f>IF(N436="sníž. přenesená",J436,0)</f>
        <v>0</v>
      </c>
      <c r="BI436" s="227">
        <f>IF(N436="nulová",J436,0)</f>
        <v>0</v>
      </c>
      <c r="BJ436" s="18" t="s">
        <v>79</v>
      </c>
      <c r="BK436" s="227">
        <f>ROUND(I436*H436,2)</f>
        <v>0</v>
      </c>
      <c r="BL436" s="18" t="s">
        <v>231</v>
      </c>
      <c r="BM436" s="226" t="s">
        <v>1788</v>
      </c>
    </row>
    <row r="437" s="2" customFormat="1">
      <c r="A437" s="39"/>
      <c r="B437" s="40"/>
      <c r="C437" s="41"/>
      <c r="D437" s="228" t="s">
        <v>348</v>
      </c>
      <c r="E437" s="41"/>
      <c r="F437" s="229" t="s">
        <v>749</v>
      </c>
      <c r="G437" s="41"/>
      <c r="H437" s="41"/>
      <c r="I437" s="230"/>
      <c r="J437" s="41"/>
      <c r="K437" s="41"/>
      <c r="L437" s="45"/>
      <c r="M437" s="231"/>
      <c r="N437" s="232"/>
      <c r="O437" s="85"/>
      <c r="P437" s="85"/>
      <c r="Q437" s="85"/>
      <c r="R437" s="85"/>
      <c r="S437" s="85"/>
      <c r="T437" s="86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T437" s="18" t="s">
        <v>348</v>
      </c>
      <c r="AU437" s="18" t="s">
        <v>241</v>
      </c>
    </row>
    <row r="438" s="14" customFormat="1">
      <c r="A438" s="14"/>
      <c r="B438" s="244"/>
      <c r="C438" s="245"/>
      <c r="D438" s="235" t="s">
        <v>350</v>
      </c>
      <c r="E438" s="246" t="s">
        <v>19</v>
      </c>
      <c r="F438" s="247" t="s">
        <v>235</v>
      </c>
      <c r="G438" s="245"/>
      <c r="H438" s="248">
        <v>2</v>
      </c>
      <c r="I438" s="249"/>
      <c r="J438" s="245"/>
      <c r="K438" s="245"/>
      <c r="L438" s="250"/>
      <c r="M438" s="251"/>
      <c r="N438" s="252"/>
      <c r="O438" s="252"/>
      <c r="P438" s="252"/>
      <c r="Q438" s="252"/>
      <c r="R438" s="252"/>
      <c r="S438" s="252"/>
      <c r="T438" s="253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54" t="s">
        <v>350</v>
      </c>
      <c r="AU438" s="254" t="s">
        <v>241</v>
      </c>
      <c r="AV438" s="14" t="s">
        <v>81</v>
      </c>
      <c r="AW438" s="14" t="s">
        <v>33</v>
      </c>
      <c r="AX438" s="14" t="s">
        <v>72</v>
      </c>
      <c r="AY438" s="254" t="s">
        <v>338</v>
      </c>
    </row>
    <row r="439" s="14" customFormat="1">
      <c r="A439" s="14"/>
      <c r="B439" s="244"/>
      <c r="C439" s="245"/>
      <c r="D439" s="235" t="s">
        <v>350</v>
      </c>
      <c r="E439" s="246" t="s">
        <v>19</v>
      </c>
      <c r="F439" s="247" t="s">
        <v>238</v>
      </c>
      <c r="G439" s="245"/>
      <c r="H439" s="248">
        <v>3</v>
      </c>
      <c r="I439" s="249"/>
      <c r="J439" s="245"/>
      <c r="K439" s="245"/>
      <c r="L439" s="250"/>
      <c r="M439" s="251"/>
      <c r="N439" s="252"/>
      <c r="O439" s="252"/>
      <c r="P439" s="252"/>
      <c r="Q439" s="252"/>
      <c r="R439" s="252"/>
      <c r="S439" s="252"/>
      <c r="T439" s="253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54" t="s">
        <v>350</v>
      </c>
      <c r="AU439" s="254" t="s">
        <v>241</v>
      </c>
      <c r="AV439" s="14" t="s">
        <v>81</v>
      </c>
      <c r="AW439" s="14" t="s">
        <v>33</v>
      </c>
      <c r="AX439" s="14" t="s">
        <v>72</v>
      </c>
      <c r="AY439" s="254" t="s">
        <v>338</v>
      </c>
    </row>
    <row r="440" s="14" customFormat="1">
      <c r="A440" s="14"/>
      <c r="B440" s="244"/>
      <c r="C440" s="245"/>
      <c r="D440" s="235" t="s">
        <v>350</v>
      </c>
      <c r="E440" s="246" t="s">
        <v>19</v>
      </c>
      <c r="F440" s="247" t="s">
        <v>240</v>
      </c>
      <c r="G440" s="245"/>
      <c r="H440" s="248">
        <v>1</v>
      </c>
      <c r="I440" s="249"/>
      <c r="J440" s="245"/>
      <c r="K440" s="245"/>
      <c r="L440" s="250"/>
      <c r="M440" s="251"/>
      <c r="N440" s="252"/>
      <c r="O440" s="252"/>
      <c r="P440" s="252"/>
      <c r="Q440" s="252"/>
      <c r="R440" s="252"/>
      <c r="S440" s="252"/>
      <c r="T440" s="253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4" t="s">
        <v>350</v>
      </c>
      <c r="AU440" s="254" t="s">
        <v>241</v>
      </c>
      <c r="AV440" s="14" t="s">
        <v>81</v>
      </c>
      <c r="AW440" s="14" t="s">
        <v>33</v>
      </c>
      <c r="AX440" s="14" t="s">
        <v>72</v>
      </c>
      <c r="AY440" s="254" t="s">
        <v>338</v>
      </c>
    </row>
    <row r="441" s="14" customFormat="1">
      <c r="A441" s="14"/>
      <c r="B441" s="244"/>
      <c r="C441" s="245"/>
      <c r="D441" s="235" t="s">
        <v>350</v>
      </c>
      <c r="E441" s="246" t="s">
        <v>19</v>
      </c>
      <c r="F441" s="247" t="s">
        <v>230</v>
      </c>
      <c r="G441" s="245"/>
      <c r="H441" s="248">
        <v>0</v>
      </c>
      <c r="I441" s="249"/>
      <c r="J441" s="245"/>
      <c r="K441" s="245"/>
      <c r="L441" s="250"/>
      <c r="M441" s="251"/>
      <c r="N441" s="252"/>
      <c r="O441" s="252"/>
      <c r="P441" s="252"/>
      <c r="Q441" s="252"/>
      <c r="R441" s="252"/>
      <c r="S441" s="252"/>
      <c r="T441" s="253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4" t="s">
        <v>350</v>
      </c>
      <c r="AU441" s="254" t="s">
        <v>241</v>
      </c>
      <c r="AV441" s="14" t="s">
        <v>81</v>
      </c>
      <c r="AW441" s="14" t="s">
        <v>33</v>
      </c>
      <c r="AX441" s="14" t="s">
        <v>72</v>
      </c>
      <c r="AY441" s="254" t="s">
        <v>338</v>
      </c>
    </row>
    <row r="442" s="14" customFormat="1">
      <c r="A442" s="14"/>
      <c r="B442" s="244"/>
      <c r="C442" s="245"/>
      <c r="D442" s="235" t="s">
        <v>350</v>
      </c>
      <c r="E442" s="246" t="s">
        <v>19</v>
      </c>
      <c r="F442" s="247" t="s">
        <v>750</v>
      </c>
      <c r="G442" s="245"/>
      <c r="H442" s="248">
        <v>0</v>
      </c>
      <c r="I442" s="249"/>
      <c r="J442" s="245"/>
      <c r="K442" s="245"/>
      <c r="L442" s="250"/>
      <c r="M442" s="251"/>
      <c r="N442" s="252"/>
      <c r="O442" s="252"/>
      <c r="P442" s="252"/>
      <c r="Q442" s="252"/>
      <c r="R442" s="252"/>
      <c r="S442" s="252"/>
      <c r="T442" s="253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54" t="s">
        <v>350</v>
      </c>
      <c r="AU442" s="254" t="s">
        <v>241</v>
      </c>
      <c r="AV442" s="14" t="s">
        <v>81</v>
      </c>
      <c r="AW442" s="14" t="s">
        <v>33</v>
      </c>
      <c r="AX442" s="14" t="s">
        <v>72</v>
      </c>
      <c r="AY442" s="254" t="s">
        <v>338</v>
      </c>
    </row>
    <row r="443" s="14" customFormat="1">
      <c r="A443" s="14"/>
      <c r="B443" s="244"/>
      <c r="C443" s="245"/>
      <c r="D443" s="235" t="s">
        <v>350</v>
      </c>
      <c r="E443" s="246" t="s">
        <v>19</v>
      </c>
      <c r="F443" s="247" t="s">
        <v>751</v>
      </c>
      <c r="G443" s="245"/>
      <c r="H443" s="248">
        <v>2</v>
      </c>
      <c r="I443" s="249"/>
      <c r="J443" s="245"/>
      <c r="K443" s="245"/>
      <c r="L443" s="250"/>
      <c r="M443" s="251"/>
      <c r="N443" s="252"/>
      <c r="O443" s="252"/>
      <c r="P443" s="252"/>
      <c r="Q443" s="252"/>
      <c r="R443" s="252"/>
      <c r="S443" s="252"/>
      <c r="T443" s="253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54" t="s">
        <v>350</v>
      </c>
      <c r="AU443" s="254" t="s">
        <v>241</v>
      </c>
      <c r="AV443" s="14" t="s">
        <v>81</v>
      </c>
      <c r="AW443" s="14" t="s">
        <v>33</v>
      </c>
      <c r="AX443" s="14" t="s">
        <v>72</v>
      </c>
      <c r="AY443" s="254" t="s">
        <v>338</v>
      </c>
    </row>
    <row r="444" s="14" customFormat="1">
      <c r="A444" s="14"/>
      <c r="B444" s="244"/>
      <c r="C444" s="245"/>
      <c r="D444" s="235" t="s">
        <v>350</v>
      </c>
      <c r="E444" s="246" t="s">
        <v>19</v>
      </c>
      <c r="F444" s="247" t="s">
        <v>752</v>
      </c>
      <c r="G444" s="245"/>
      <c r="H444" s="248">
        <v>0</v>
      </c>
      <c r="I444" s="249"/>
      <c r="J444" s="245"/>
      <c r="K444" s="245"/>
      <c r="L444" s="250"/>
      <c r="M444" s="251"/>
      <c r="N444" s="252"/>
      <c r="O444" s="252"/>
      <c r="P444" s="252"/>
      <c r="Q444" s="252"/>
      <c r="R444" s="252"/>
      <c r="S444" s="252"/>
      <c r="T444" s="253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54" t="s">
        <v>350</v>
      </c>
      <c r="AU444" s="254" t="s">
        <v>241</v>
      </c>
      <c r="AV444" s="14" t="s">
        <v>81</v>
      </c>
      <c r="AW444" s="14" t="s">
        <v>33</v>
      </c>
      <c r="AX444" s="14" t="s">
        <v>72</v>
      </c>
      <c r="AY444" s="254" t="s">
        <v>338</v>
      </c>
    </row>
    <row r="445" s="14" customFormat="1">
      <c r="A445" s="14"/>
      <c r="B445" s="244"/>
      <c r="C445" s="245"/>
      <c r="D445" s="235" t="s">
        <v>350</v>
      </c>
      <c r="E445" s="246" t="s">
        <v>19</v>
      </c>
      <c r="F445" s="247" t="s">
        <v>1426</v>
      </c>
      <c r="G445" s="245"/>
      <c r="H445" s="248">
        <v>0</v>
      </c>
      <c r="I445" s="249"/>
      <c r="J445" s="245"/>
      <c r="K445" s="245"/>
      <c r="L445" s="250"/>
      <c r="M445" s="251"/>
      <c r="N445" s="252"/>
      <c r="O445" s="252"/>
      <c r="P445" s="252"/>
      <c r="Q445" s="252"/>
      <c r="R445" s="252"/>
      <c r="S445" s="252"/>
      <c r="T445" s="253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54" t="s">
        <v>350</v>
      </c>
      <c r="AU445" s="254" t="s">
        <v>241</v>
      </c>
      <c r="AV445" s="14" t="s">
        <v>81</v>
      </c>
      <c r="AW445" s="14" t="s">
        <v>33</v>
      </c>
      <c r="AX445" s="14" t="s">
        <v>72</v>
      </c>
      <c r="AY445" s="254" t="s">
        <v>338</v>
      </c>
    </row>
    <row r="446" s="14" customFormat="1">
      <c r="A446" s="14"/>
      <c r="B446" s="244"/>
      <c r="C446" s="245"/>
      <c r="D446" s="235" t="s">
        <v>350</v>
      </c>
      <c r="E446" s="246" t="s">
        <v>19</v>
      </c>
      <c r="F446" s="247" t="s">
        <v>1549</v>
      </c>
      <c r="G446" s="245"/>
      <c r="H446" s="248">
        <v>0</v>
      </c>
      <c r="I446" s="249"/>
      <c r="J446" s="245"/>
      <c r="K446" s="245"/>
      <c r="L446" s="250"/>
      <c r="M446" s="251"/>
      <c r="N446" s="252"/>
      <c r="O446" s="252"/>
      <c r="P446" s="252"/>
      <c r="Q446" s="252"/>
      <c r="R446" s="252"/>
      <c r="S446" s="252"/>
      <c r="T446" s="253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4" t="s">
        <v>350</v>
      </c>
      <c r="AU446" s="254" t="s">
        <v>241</v>
      </c>
      <c r="AV446" s="14" t="s">
        <v>81</v>
      </c>
      <c r="AW446" s="14" t="s">
        <v>33</v>
      </c>
      <c r="AX446" s="14" t="s">
        <v>72</v>
      </c>
      <c r="AY446" s="254" t="s">
        <v>338</v>
      </c>
    </row>
    <row r="447" s="14" customFormat="1">
      <c r="A447" s="14"/>
      <c r="B447" s="244"/>
      <c r="C447" s="245"/>
      <c r="D447" s="235" t="s">
        <v>350</v>
      </c>
      <c r="E447" s="246" t="s">
        <v>19</v>
      </c>
      <c r="F447" s="247" t="s">
        <v>1550</v>
      </c>
      <c r="G447" s="245"/>
      <c r="H447" s="248">
        <v>0</v>
      </c>
      <c r="I447" s="249"/>
      <c r="J447" s="245"/>
      <c r="K447" s="245"/>
      <c r="L447" s="250"/>
      <c r="M447" s="251"/>
      <c r="N447" s="252"/>
      <c r="O447" s="252"/>
      <c r="P447" s="252"/>
      <c r="Q447" s="252"/>
      <c r="R447" s="252"/>
      <c r="S447" s="252"/>
      <c r="T447" s="253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54" t="s">
        <v>350</v>
      </c>
      <c r="AU447" s="254" t="s">
        <v>241</v>
      </c>
      <c r="AV447" s="14" t="s">
        <v>81</v>
      </c>
      <c r="AW447" s="14" t="s">
        <v>33</v>
      </c>
      <c r="AX447" s="14" t="s">
        <v>72</v>
      </c>
      <c r="AY447" s="254" t="s">
        <v>338</v>
      </c>
    </row>
    <row r="448" s="15" customFormat="1">
      <c r="A448" s="15"/>
      <c r="B448" s="255"/>
      <c r="C448" s="256"/>
      <c r="D448" s="235" t="s">
        <v>350</v>
      </c>
      <c r="E448" s="257" t="s">
        <v>253</v>
      </c>
      <c r="F448" s="258" t="s">
        <v>363</v>
      </c>
      <c r="G448" s="256"/>
      <c r="H448" s="259">
        <v>8</v>
      </c>
      <c r="I448" s="260"/>
      <c r="J448" s="256"/>
      <c r="K448" s="256"/>
      <c r="L448" s="261"/>
      <c r="M448" s="262"/>
      <c r="N448" s="263"/>
      <c r="O448" s="263"/>
      <c r="P448" s="263"/>
      <c r="Q448" s="263"/>
      <c r="R448" s="263"/>
      <c r="S448" s="263"/>
      <c r="T448" s="264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T448" s="265" t="s">
        <v>350</v>
      </c>
      <c r="AU448" s="265" t="s">
        <v>241</v>
      </c>
      <c r="AV448" s="15" t="s">
        <v>231</v>
      </c>
      <c r="AW448" s="15" t="s">
        <v>33</v>
      </c>
      <c r="AX448" s="15" t="s">
        <v>79</v>
      </c>
      <c r="AY448" s="265" t="s">
        <v>338</v>
      </c>
    </row>
    <row r="449" s="2" customFormat="1" ht="24.15" customHeight="1">
      <c r="A449" s="39"/>
      <c r="B449" s="40"/>
      <c r="C449" s="267" t="s">
        <v>734</v>
      </c>
      <c r="D449" s="267" t="s">
        <v>486</v>
      </c>
      <c r="E449" s="268" t="s">
        <v>716</v>
      </c>
      <c r="F449" s="269" t="s">
        <v>717</v>
      </c>
      <c r="G449" s="270" t="s">
        <v>586</v>
      </c>
      <c r="H449" s="271">
        <v>8</v>
      </c>
      <c r="I449" s="272"/>
      <c r="J449" s="273">
        <f>ROUND(I449*H449,2)</f>
        <v>0</v>
      </c>
      <c r="K449" s="269" t="s">
        <v>346</v>
      </c>
      <c r="L449" s="274"/>
      <c r="M449" s="275" t="s">
        <v>19</v>
      </c>
      <c r="N449" s="276" t="s">
        <v>43</v>
      </c>
      <c r="O449" s="85"/>
      <c r="P449" s="224">
        <f>O449*H449</f>
        <v>0</v>
      </c>
      <c r="Q449" s="224">
        <v>0.002</v>
      </c>
      <c r="R449" s="224">
        <f>Q449*H449</f>
        <v>0.016</v>
      </c>
      <c r="S449" s="224">
        <v>0</v>
      </c>
      <c r="T449" s="225">
        <f>S449*H449</f>
        <v>0</v>
      </c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R449" s="226" t="s">
        <v>405</v>
      </c>
      <c r="AT449" s="226" t="s">
        <v>486</v>
      </c>
      <c r="AU449" s="226" t="s">
        <v>241</v>
      </c>
      <c r="AY449" s="18" t="s">
        <v>338</v>
      </c>
      <c r="BE449" s="227">
        <f>IF(N449="základní",J449,0)</f>
        <v>0</v>
      </c>
      <c r="BF449" s="227">
        <f>IF(N449="snížená",J449,0)</f>
        <v>0</v>
      </c>
      <c r="BG449" s="227">
        <f>IF(N449="zákl. přenesená",J449,0)</f>
        <v>0</v>
      </c>
      <c r="BH449" s="227">
        <f>IF(N449="sníž. přenesená",J449,0)</f>
        <v>0</v>
      </c>
      <c r="BI449" s="227">
        <f>IF(N449="nulová",J449,0)</f>
        <v>0</v>
      </c>
      <c r="BJ449" s="18" t="s">
        <v>79</v>
      </c>
      <c r="BK449" s="227">
        <f>ROUND(I449*H449,2)</f>
        <v>0</v>
      </c>
      <c r="BL449" s="18" t="s">
        <v>231</v>
      </c>
      <c r="BM449" s="226" t="s">
        <v>1789</v>
      </c>
    </row>
    <row r="450" s="14" customFormat="1">
      <c r="A450" s="14"/>
      <c r="B450" s="244"/>
      <c r="C450" s="245"/>
      <c r="D450" s="235" t="s">
        <v>350</v>
      </c>
      <c r="E450" s="246" t="s">
        <v>19</v>
      </c>
      <c r="F450" s="247" t="s">
        <v>253</v>
      </c>
      <c r="G450" s="245"/>
      <c r="H450" s="248">
        <v>8</v>
      </c>
      <c r="I450" s="249"/>
      <c r="J450" s="245"/>
      <c r="K450" s="245"/>
      <c r="L450" s="250"/>
      <c r="M450" s="251"/>
      <c r="N450" s="252"/>
      <c r="O450" s="252"/>
      <c r="P450" s="252"/>
      <c r="Q450" s="252"/>
      <c r="R450" s="252"/>
      <c r="S450" s="252"/>
      <c r="T450" s="253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4" t="s">
        <v>350</v>
      </c>
      <c r="AU450" s="254" t="s">
        <v>241</v>
      </c>
      <c r="AV450" s="14" t="s">
        <v>81</v>
      </c>
      <c r="AW450" s="14" t="s">
        <v>33</v>
      </c>
      <c r="AX450" s="14" t="s">
        <v>79</v>
      </c>
      <c r="AY450" s="254" t="s">
        <v>338</v>
      </c>
    </row>
    <row r="451" s="2" customFormat="1" ht="16.5" customHeight="1">
      <c r="A451" s="39"/>
      <c r="B451" s="40"/>
      <c r="C451" s="267" t="s">
        <v>739</v>
      </c>
      <c r="D451" s="267" t="s">
        <v>486</v>
      </c>
      <c r="E451" s="268" t="s">
        <v>756</v>
      </c>
      <c r="F451" s="269" t="s">
        <v>757</v>
      </c>
      <c r="G451" s="270" t="s">
        <v>586</v>
      </c>
      <c r="H451" s="271">
        <v>8</v>
      </c>
      <c r="I451" s="272"/>
      <c r="J451" s="273">
        <f>ROUND(I451*H451,2)</f>
        <v>0</v>
      </c>
      <c r="K451" s="269" t="s">
        <v>346</v>
      </c>
      <c r="L451" s="274"/>
      <c r="M451" s="275" t="s">
        <v>19</v>
      </c>
      <c r="N451" s="276" t="s">
        <v>43</v>
      </c>
      <c r="O451" s="85"/>
      <c r="P451" s="224">
        <f>O451*H451</f>
        <v>0</v>
      </c>
      <c r="Q451" s="224">
        <v>1.0540000000000001</v>
      </c>
      <c r="R451" s="224">
        <f>Q451*H451</f>
        <v>8.4320000000000004</v>
      </c>
      <c r="S451" s="224">
        <v>0</v>
      </c>
      <c r="T451" s="225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226" t="s">
        <v>405</v>
      </c>
      <c r="AT451" s="226" t="s">
        <v>486</v>
      </c>
      <c r="AU451" s="226" t="s">
        <v>241</v>
      </c>
      <c r="AY451" s="18" t="s">
        <v>338</v>
      </c>
      <c r="BE451" s="227">
        <f>IF(N451="základní",J451,0)</f>
        <v>0</v>
      </c>
      <c r="BF451" s="227">
        <f>IF(N451="snížená",J451,0)</f>
        <v>0</v>
      </c>
      <c r="BG451" s="227">
        <f>IF(N451="zákl. přenesená",J451,0)</f>
        <v>0</v>
      </c>
      <c r="BH451" s="227">
        <f>IF(N451="sníž. přenesená",J451,0)</f>
        <v>0</v>
      </c>
      <c r="BI451" s="227">
        <f>IF(N451="nulová",J451,0)</f>
        <v>0</v>
      </c>
      <c r="BJ451" s="18" t="s">
        <v>79</v>
      </c>
      <c r="BK451" s="227">
        <f>ROUND(I451*H451,2)</f>
        <v>0</v>
      </c>
      <c r="BL451" s="18" t="s">
        <v>231</v>
      </c>
      <c r="BM451" s="226" t="s">
        <v>1790</v>
      </c>
    </row>
    <row r="452" s="14" customFormat="1">
      <c r="A452" s="14"/>
      <c r="B452" s="244"/>
      <c r="C452" s="245"/>
      <c r="D452" s="235" t="s">
        <v>350</v>
      </c>
      <c r="E452" s="246" t="s">
        <v>19</v>
      </c>
      <c r="F452" s="247" t="s">
        <v>253</v>
      </c>
      <c r="G452" s="245"/>
      <c r="H452" s="248">
        <v>8</v>
      </c>
      <c r="I452" s="249"/>
      <c r="J452" s="245"/>
      <c r="K452" s="245"/>
      <c r="L452" s="250"/>
      <c r="M452" s="251"/>
      <c r="N452" s="252"/>
      <c r="O452" s="252"/>
      <c r="P452" s="252"/>
      <c r="Q452" s="252"/>
      <c r="R452" s="252"/>
      <c r="S452" s="252"/>
      <c r="T452" s="253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54" t="s">
        <v>350</v>
      </c>
      <c r="AU452" s="254" t="s">
        <v>241</v>
      </c>
      <c r="AV452" s="14" t="s">
        <v>81</v>
      </c>
      <c r="AW452" s="14" t="s">
        <v>33</v>
      </c>
      <c r="AX452" s="14" t="s">
        <v>79</v>
      </c>
      <c r="AY452" s="254" t="s">
        <v>338</v>
      </c>
    </row>
    <row r="453" s="2" customFormat="1" ht="24.15" customHeight="1">
      <c r="A453" s="39"/>
      <c r="B453" s="40"/>
      <c r="C453" s="215" t="s">
        <v>741</v>
      </c>
      <c r="D453" s="215" t="s">
        <v>342</v>
      </c>
      <c r="E453" s="216" t="s">
        <v>760</v>
      </c>
      <c r="F453" s="217" t="s">
        <v>761</v>
      </c>
      <c r="G453" s="218" t="s">
        <v>586</v>
      </c>
      <c r="H453" s="219">
        <v>9</v>
      </c>
      <c r="I453" s="220"/>
      <c r="J453" s="221">
        <f>ROUND(I453*H453,2)</f>
        <v>0</v>
      </c>
      <c r="K453" s="217" t="s">
        <v>346</v>
      </c>
      <c r="L453" s="45"/>
      <c r="M453" s="222" t="s">
        <v>19</v>
      </c>
      <c r="N453" s="223" t="s">
        <v>43</v>
      </c>
      <c r="O453" s="85"/>
      <c r="P453" s="224">
        <f>O453*H453</f>
        <v>0</v>
      </c>
      <c r="Q453" s="224">
        <v>0.01218</v>
      </c>
      <c r="R453" s="224">
        <f>Q453*H453</f>
        <v>0.10962</v>
      </c>
      <c r="S453" s="224">
        <v>0</v>
      </c>
      <c r="T453" s="225">
        <f>S453*H453</f>
        <v>0</v>
      </c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R453" s="226" t="s">
        <v>231</v>
      </c>
      <c r="AT453" s="226" t="s">
        <v>342</v>
      </c>
      <c r="AU453" s="226" t="s">
        <v>241</v>
      </c>
      <c r="AY453" s="18" t="s">
        <v>338</v>
      </c>
      <c r="BE453" s="227">
        <f>IF(N453="základní",J453,0)</f>
        <v>0</v>
      </c>
      <c r="BF453" s="227">
        <f>IF(N453="snížená",J453,0)</f>
        <v>0</v>
      </c>
      <c r="BG453" s="227">
        <f>IF(N453="zákl. přenesená",J453,0)</f>
        <v>0</v>
      </c>
      <c r="BH453" s="227">
        <f>IF(N453="sníž. přenesená",J453,0)</f>
        <v>0</v>
      </c>
      <c r="BI453" s="227">
        <f>IF(N453="nulová",J453,0)</f>
        <v>0</v>
      </c>
      <c r="BJ453" s="18" t="s">
        <v>79</v>
      </c>
      <c r="BK453" s="227">
        <f>ROUND(I453*H453,2)</f>
        <v>0</v>
      </c>
      <c r="BL453" s="18" t="s">
        <v>231</v>
      </c>
      <c r="BM453" s="226" t="s">
        <v>1791</v>
      </c>
    </row>
    <row r="454" s="2" customFormat="1">
      <c r="A454" s="39"/>
      <c r="B454" s="40"/>
      <c r="C454" s="41"/>
      <c r="D454" s="228" t="s">
        <v>348</v>
      </c>
      <c r="E454" s="41"/>
      <c r="F454" s="229" t="s">
        <v>763</v>
      </c>
      <c r="G454" s="41"/>
      <c r="H454" s="41"/>
      <c r="I454" s="230"/>
      <c r="J454" s="41"/>
      <c r="K454" s="41"/>
      <c r="L454" s="45"/>
      <c r="M454" s="231"/>
      <c r="N454" s="232"/>
      <c r="O454" s="85"/>
      <c r="P454" s="85"/>
      <c r="Q454" s="85"/>
      <c r="R454" s="85"/>
      <c r="S454" s="85"/>
      <c r="T454" s="86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T454" s="18" t="s">
        <v>348</v>
      </c>
      <c r="AU454" s="18" t="s">
        <v>241</v>
      </c>
    </row>
    <row r="455" s="14" customFormat="1">
      <c r="A455" s="14"/>
      <c r="B455" s="244"/>
      <c r="C455" s="245"/>
      <c r="D455" s="235" t="s">
        <v>350</v>
      </c>
      <c r="E455" s="246" t="s">
        <v>19</v>
      </c>
      <c r="F455" s="247" t="s">
        <v>246</v>
      </c>
      <c r="G455" s="245"/>
      <c r="H455" s="248">
        <v>9</v>
      </c>
      <c r="I455" s="249"/>
      <c r="J455" s="245"/>
      <c r="K455" s="245"/>
      <c r="L455" s="250"/>
      <c r="M455" s="251"/>
      <c r="N455" s="252"/>
      <c r="O455" s="252"/>
      <c r="P455" s="252"/>
      <c r="Q455" s="252"/>
      <c r="R455" s="252"/>
      <c r="S455" s="252"/>
      <c r="T455" s="253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54" t="s">
        <v>350</v>
      </c>
      <c r="AU455" s="254" t="s">
        <v>241</v>
      </c>
      <c r="AV455" s="14" t="s">
        <v>81</v>
      </c>
      <c r="AW455" s="14" t="s">
        <v>33</v>
      </c>
      <c r="AX455" s="14" t="s">
        <v>79</v>
      </c>
      <c r="AY455" s="254" t="s">
        <v>338</v>
      </c>
    </row>
    <row r="456" s="2" customFormat="1" ht="24.15" customHeight="1">
      <c r="A456" s="39"/>
      <c r="B456" s="40"/>
      <c r="C456" s="267" t="s">
        <v>745</v>
      </c>
      <c r="D456" s="267" t="s">
        <v>486</v>
      </c>
      <c r="E456" s="268" t="s">
        <v>716</v>
      </c>
      <c r="F456" s="269" t="s">
        <v>717</v>
      </c>
      <c r="G456" s="270" t="s">
        <v>586</v>
      </c>
      <c r="H456" s="271">
        <v>9</v>
      </c>
      <c r="I456" s="272"/>
      <c r="J456" s="273">
        <f>ROUND(I456*H456,2)</f>
        <v>0</v>
      </c>
      <c r="K456" s="269" t="s">
        <v>346</v>
      </c>
      <c r="L456" s="274"/>
      <c r="M456" s="275" t="s">
        <v>19</v>
      </c>
      <c r="N456" s="276" t="s">
        <v>43</v>
      </c>
      <c r="O456" s="85"/>
      <c r="P456" s="224">
        <f>O456*H456</f>
        <v>0</v>
      </c>
      <c r="Q456" s="224">
        <v>0.002</v>
      </c>
      <c r="R456" s="224">
        <f>Q456*H456</f>
        <v>0.018000000000000002</v>
      </c>
      <c r="S456" s="224">
        <v>0</v>
      </c>
      <c r="T456" s="225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26" t="s">
        <v>405</v>
      </c>
      <c r="AT456" s="226" t="s">
        <v>486</v>
      </c>
      <c r="AU456" s="226" t="s">
        <v>241</v>
      </c>
      <c r="AY456" s="18" t="s">
        <v>338</v>
      </c>
      <c r="BE456" s="227">
        <f>IF(N456="základní",J456,0)</f>
        <v>0</v>
      </c>
      <c r="BF456" s="227">
        <f>IF(N456="snížená",J456,0)</f>
        <v>0</v>
      </c>
      <c r="BG456" s="227">
        <f>IF(N456="zákl. přenesená",J456,0)</f>
        <v>0</v>
      </c>
      <c r="BH456" s="227">
        <f>IF(N456="sníž. přenesená",J456,0)</f>
        <v>0</v>
      </c>
      <c r="BI456" s="227">
        <f>IF(N456="nulová",J456,0)</f>
        <v>0</v>
      </c>
      <c r="BJ456" s="18" t="s">
        <v>79</v>
      </c>
      <c r="BK456" s="227">
        <f>ROUND(I456*H456,2)</f>
        <v>0</v>
      </c>
      <c r="BL456" s="18" t="s">
        <v>231</v>
      </c>
      <c r="BM456" s="226" t="s">
        <v>1792</v>
      </c>
    </row>
    <row r="457" s="14" customFormat="1">
      <c r="A457" s="14"/>
      <c r="B457" s="244"/>
      <c r="C457" s="245"/>
      <c r="D457" s="235" t="s">
        <v>350</v>
      </c>
      <c r="E457" s="246" t="s">
        <v>19</v>
      </c>
      <c r="F457" s="247" t="s">
        <v>246</v>
      </c>
      <c r="G457" s="245"/>
      <c r="H457" s="248">
        <v>9</v>
      </c>
      <c r="I457" s="249"/>
      <c r="J457" s="245"/>
      <c r="K457" s="245"/>
      <c r="L457" s="250"/>
      <c r="M457" s="251"/>
      <c r="N457" s="252"/>
      <c r="O457" s="252"/>
      <c r="P457" s="252"/>
      <c r="Q457" s="252"/>
      <c r="R457" s="252"/>
      <c r="S457" s="252"/>
      <c r="T457" s="253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54" t="s">
        <v>350</v>
      </c>
      <c r="AU457" s="254" t="s">
        <v>241</v>
      </c>
      <c r="AV457" s="14" t="s">
        <v>81</v>
      </c>
      <c r="AW457" s="14" t="s">
        <v>33</v>
      </c>
      <c r="AX457" s="14" t="s">
        <v>79</v>
      </c>
      <c r="AY457" s="254" t="s">
        <v>338</v>
      </c>
    </row>
    <row r="458" s="2" customFormat="1" ht="24.15" customHeight="1">
      <c r="A458" s="39"/>
      <c r="B458" s="40"/>
      <c r="C458" s="267" t="s">
        <v>753</v>
      </c>
      <c r="D458" s="267" t="s">
        <v>486</v>
      </c>
      <c r="E458" s="268" t="s">
        <v>767</v>
      </c>
      <c r="F458" s="269" t="s">
        <v>768</v>
      </c>
      <c r="G458" s="270" t="s">
        <v>586</v>
      </c>
      <c r="H458" s="271">
        <v>9</v>
      </c>
      <c r="I458" s="272"/>
      <c r="J458" s="273">
        <f>ROUND(I458*H458,2)</f>
        <v>0</v>
      </c>
      <c r="K458" s="269" t="s">
        <v>346</v>
      </c>
      <c r="L458" s="274"/>
      <c r="M458" s="275" t="s">
        <v>19</v>
      </c>
      <c r="N458" s="276" t="s">
        <v>43</v>
      </c>
      <c r="O458" s="85"/>
      <c r="P458" s="224">
        <f>O458*H458</f>
        <v>0</v>
      </c>
      <c r="Q458" s="224">
        <v>0.56999999999999995</v>
      </c>
      <c r="R458" s="224">
        <f>Q458*H458</f>
        <v>5.1299999999999999</v>
      </c>
      <c r="S458" s="224">
        <v>0</v>
      </c>
      <c r="T458" s="225">
        <f>S458*H458</f>
        <v>0</v>
      </c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R458" s="226" t="s">
        <v>405</v>
      </c>
      <c r="AT458" s="226" t="s">
        <v>486</v>
      </c>
      <c r="AU458" s="226" t="s">
        <v>241</v>
      </c>
      <c r="AY458" s="18" t="s">
        <v>338</v>
      </c>
      <c r="BE458" s="227">
        <f>IF(N458="základní",J458,0)</f>
        <v>0</v>
      </c>
      <c r="BF458" s="227">
        <f>IF(N458="snížená",J458,0)</f>
        <v>0</v>
      </c>
      <c r="BG458" s="227">
        <f>IF(N458="zákl. přenesená",J458,0)</f>
        <v>0</v>
      </c>
      <c r="BH458" s="227">
        <f>IF(N458="sníž. přenesená",J458,0)</f>
        <v>0</v>
      </c>
      <c r="BI458" s="227">
        <f>IF(N458="nulová",J458,0)</f>
        <v>0</v>
      </c>
      <c r="BJ458" s="18" t="s">
        <v>79</v>
      </c>
      <c r="BK458" s="227">
        <f>ROUND(I458*H458,2)</f>
        <v>0</v>
      </c>
      <c r="BL458" s="18" t="s">
        <v>231</v>
      </c>
      <c r="BM458" s="226" t="s">
        <v>1793</v>
      </c>
    </row>
    <row r="459" s="14" customFormat="1">
      <c r="A459" s="14"/>
      <c r="B459" s="244"/>
      <c r="C459" s="245"/>
      <c r="D459" s="235" t="s">
        <v>350</v>
      </c>
      <c r="E459" s="246" t="s">
        <v>19</v>
      </c>
      <c r="F459" s="247" t="s">
        <v>246</v>
      </c>
      <c r="G459" s="245"/>
      <c r="H459" s="248">
        <v>9</v>
      </c>
      <c r="I459" s="249"/>
      <c r="J459" s="245"/>
      <c r="K459" s="245"/>
      <c r="L459" s="250"/>
      <c r="M459" s="251"/>
      <c r="N459" s="252"/>
      <c r="O459" s="252"/>
      <c r="P459" s="252"/>
      <c r="Q459" s="252"/>
      <c r="R459" s="252"/>
      <c r="S459" s="252"/>
      <c r="T459" s="253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54" t="s">
        <v>350</v>
      </c>
      <c r="AU459" s="254" t="s">
        <v>241</v>
      </c>
      <c r="AV459" s="14" t="s">
        <v>81</v>
      </c>
      <c r="AW459" s="14" t="s">
        <v>33</v>
      </c>
      <c r="AX459" s="14" t="s">
        <v>79</v>
      </c>
      <c r="AY459" s="254" t="s">
        <v>338</v>
      </c>
    </row>
    <row r="460" s="2" customFormat="1" ht="37.8" customHeight="1">
      <c r="A460" s="39"/>
      <c r="B460" s="40"/>
      <c r="C460" s="215" t="s">
        <v>755</v>
      </c>
      <c r="D460" s="215" t="s">
        <v>342</v>
      </c>
      <c r="E460" s="216" t="s">
        <v>771</v>
      </c>
      <c r="F460" s="217" t="s">
        <v>772</v>
      </c>
      <c r="G460" s="218" t="s">
        <v>586</v>
      </c>
      <c r="H460" s="219">
        <v>9</v>
      </c>
      <c r="I460" s="220"/>
      <c r="J460" s="221">
        <f>ROUND(I460*H460,2)</f>
        <v>0</v>
      </c>
      <c r="K460" s="217" t="s">
        <v>346</v>
      </c>
      <c r="L460" s="45"/>
      <c r="M460" s="222" t="s">
        <v>19</v>
      </c>
      <c r="N460" s="223" t="s">
        <v>43</v>
      </c>
      <c r="O460" s="85"/>
      <c r="P460" s="224">
        <f>O460*H460</f>
        <v>0</v>
      </c>
      <c r="Q460" s="224">
        <v>0.089999999999999997</v>
      </c>
      <c r="R460" s="224">
        <f>Q460*H460</f>
        <v>0.80999999999999994</v>
      </c>
      <c r="S460" s="224">
        <v>0</v>
      </c>
      <c r="T460" s="225">
        <f>S460*H460</f>
        <v>0</v>
      </c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R460" s="226" t="s">
        <v>231</v>
      </c>
      <c r="AT460" s="226" t="s">
        <v>342</v>
      </c>
      <c r="AU460" s="226" t="s">
        <v>241</v>
      </c>
      <c r="AY460" s="18" t="s">
        <v>338</v>
      </c>
      <c r="BE460" s="227">
        <f>IF(N460="základní",J460,0)</f>
        <v>0</v>
      </c>
      <c r="BF460" s="227">
        <f>IF(N460="snížená",J460,0)</f>
        <v>0</v>
      </c>
      <c r="BG460" s="227">
        <f>IF(N460="zákl. přenesená",J460,0)</f>
        <v>0</v>
      </c>
      <c r="BH460" s="227">
        <f>IF(N460="sníž. přenesená",J460,0)</f>
        <v>0</v>
      </c>
      <c r="BI460" s="227">
        <f>IF(N460="nulová",J460,0)</f>
        <v>0</v>
      </c>
      <c r="BJ460" s="18" t="s">
        <v>79</v>
      </c>
      <c r="BK460" s="227">
        <f>ROUND(I460*H460,2)</f>
        <v>0</v>
      </c>
      <c r="BL460" s="18" t="s">
        <v>231</v>
      </c>
      <c r="BM460" s="226" t="s">
        <v>1794</v>
      </c>
    </row>
    <row r="461" s="2" customFormat="1">
      <c r="A461" s="39"/>
      <c r="B461" s="40"/>
      <c r="C461" s="41"/>
      <c r="D461" s="228" t="s">
        <v>348</v>
      </c>
      <c r="E461" s="41"/>
      <c r="F461" s="229" t="s">
        <v>774</v>
      </c>
      <c r="G461" s="41"/>
      <c r="H461" s="41"/>
      <c r="I461" s="230"/>
      <c r="J461" s="41"/>
      <c r="K461" s="41"/>
      <c r="L461" s="45"/>
      <c r="M461" s="231"/>
      <c r="N461" s="232"/>
      <c r="O461" s="85"/>
      <c r="P461" s="85"/>
      <c r="Q461" s="85"/>
      <c r="R461" s="85"/>
      <c r="S461" s="85"/>
      <c r="T461" s="86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T461" s="18" t="s">
        <v>348</v>
      </c>
      <c r="AU461" s="18" t="s">
        <v>241</v>
      </c>
    </row>
    <row r="462" s="14" customFormat="1">
      <c r="A462" s="14"/>
      <c r="B462" s="244"/>
      <c r="C462" s="245"/>
      <c r="D462" s="235" t="s">
        <v>350</v>
      </c>
      <c r="E462" s="246" t="s">
        <v>19</v>
      </c>
      <c r="F462" s="247" t="s">
        <v>245</v>
      </c>
      <c r="G462" s="245"/>
      <c r="H462" s="248">
        <v>9</v>
      </c>
      <c r="I462" s="249"/>
      <c r="J462" s="245"/>
      <c r="K462" s="245"/>
      <c r="L462" s="250"/>
      <c r="M462" s="251"/>
      <c r="N462" s="252"/>
      <c r="O462" s="252"/>
      <c r="P462" s="252"/>
      <c r="Q462" s="252"/>
      <c r="R462" s="252"/>
      <c r="S462" s="252"/>
      <c r="T462" s="253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4" t="s">
        <v>350</v>
      </c>
      <c r="AU462" s="254" t="s">
        <v>241</v>
      </c>
      <c r="AV462" s="14" t="s">
        <v>81</v>
      </c>
      <c r="AW462" s="14" t="s">
        <v>33</v>
      </c>
      <c r="AX462" s="14" t="s">
        <v>72</v>
      </c>
      <c r="AY462" s="254" t="s">
        <v>338</v>
      </c>
    </row>
    <row r="463" s="14" customFormat="1">
      <c r="A463" s="14"/>
      <c r="B463" s="244"/>
      <c r="C463" s="245"/>
      <c r="D463" s="235" t="s">
        <v>350</v>
      </c>
      <c r="E463" s="246" t="s">
        <v>19</v>
      </c>
      <c r="F463" s="247" t="s">
        <v>255</v>
      </c>
      <c r="G463" s="245"/>
      <c r="H463" s="248">
        <v>0</v>
      </c>
      <c r="I463" s="249"/>
      <c r="J463" s="245"/>
      <c r="K463" s="245"/>
      <c r="L463" s="250"/>
      <c r="M463" s="251"/>
      <c r="N463" s="252"/>
      <c r="O463" s="252"/>
      <c r="P463" s="252"/>
      <c r="Q463" s="252"/>
      <c r="R463" s="252"/>
      <c r="S463" s="252"/>
      <c r="T463" s="253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54" t="s">
        <v>350</v>
      </c>
      <c r="AU463" s="254" t="s">
        <v>241</v>
      </c>
      <c r="AV463" s="14" t="s">
        <v>81</v>
      </c>
      <c r="AW463" s="14" t="s">
        <v>33</v>
      </c>
      <c r="AX463" s="14" t="s">
        <v>72</v>
      </c>
      <c r="AY463" s="254" t="s">
        <v>338</v>
      </c>
    </row>
    <row r="464" s="15" customFormat="1">
      <c r="A464" s="15"/>
      <c r="B464" s="255"/>
      <c r="C464" s="256"/>
      <c r="D464" s="235" t="s">
        <v>350</v>
      </c>
      <c r="E464" s="257" t="s">
        <v>246</v>
      </c>
      <c r="F464" s="258" t="s">
        <v>363</v>
      </c>
      <c r="G464" s="256"/>
      <c r="H464" s="259">
        <v>9</v>
      </c>
      <c r="I464" s="260"/>
      <c r="J464" s="256"/>
      <c r="K464" s="256"/>
      <c r="L464" s="261"/>
      <c r="M464" s="262"/>
      <c r="N464" s="263"/>
      <c r="O464" s="263"/>
      <c r="P464" s="263"/>
      <c r="Q464" s="263"/>
      <c r="R464" s="263"/>
      <c r="S464" s="263"/>
      <c r="T464" s="264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T464" s="265" t="s">
        <v>350</v>
      </c>
      <c r="AU464" s="265" t="s">
        <v>241</v>
      </c>
      <c r="AV464" s="15" t="s">
        <v>231</v>
      </c>
      <c r="AW464" s="15" t="s">
        <v>33</v>
      </c>
      <c r="AX464" s="15" t="s">
        <v>79</v>
      </c>
      <c r="AY464" s="265" t="s">
        <v>338</v>
      </c>
    </row>
    <row r="465" s="2" customFormat="1" ht="24.15" customHeight="1">
      <c r="A465" s="39"/>
      <c r="B465" s="40"/>
      <c r="C465" s="267" t="s">
        <v>759</v>
      </c>
      <c r="D465" s="267" t="s">
        <v>486</v>
      </c>
      <c r="E465" s="268" t="s">
        <v>776</v>
      </c>
      <c r="F465" s="269" t="s">
        <v>777</v>
      </c>
      <c r="G465" s="270" t="s">
        <v>586</v>
      </c>
      <c r="H465" s="271">
        <v>9</v>
      </c>
      <c r="I465" s="272"/>
      <c r="J465" s="273">
        <f>ROUND(I465*H465,2)</f>
        <v>0</v>
      </c>
      <c r="K465" s="269" t="s">
        <v>346</v>
      </c>
      <c r="L465" s="274"/>
      <c r="M465" s="275" t="s">
        <v>19</v>
      </c>
      <c r="N465" s="276" t="s">
        <v>43</v>
      </c>
      <c r="O465" s="85"/>
      <c r="P465" s="224">
        <f>O465*H465</f>
        <v>0</v>
      </c>
      <c r="Q465" s="224">
        <v>0.12</v>
      </c>
      <c r="R465" s="224">
        <f>Q465*H465</f>
        <v>1.0800000000000001</v>
      </c>
      <c r="S465" s="224">
        <v>0</v>
      </c>
      <c r="T465" s="225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26" t="s">
        <v>405</v>
      </c>
      <c r="AT465" s="226" t="s">
        <v>486</v>
      </c>
      <c r="AU465" s="226" t="s">
        <v>241</v>
      </c>
      <c r="AY465" s="18" t="s">
        <v>338</v>
      </c>
      <c r="BE465" s="227">
        <f>IF(N465="základní",J465,0)</f>
        <v>0</v>
      </c>
      <c r="BF465" s="227">
        <f>IF(N465="snížená",J465,0)</f>
        <v>0</v>
      </c>
      <c r="BG465" s="227">
        <f>IF(N465="zákl. přenesená",J465,0)</f>
        <v>0</v>
      </c>
      <c r="BH465" s="227">
        <f>IF(N465="sníž. přenesená",J465,0)</f>
        <v>0</v>
      </c>
      <c r="BI465" s="227">
        <f>IF(N465="nulová",J465,0)</f>
        <v>0</v>
      </c>
      <c r="BJ465" s="18" t="s">
        <v>79</v>
      </c>
      <c r="BK465" s="227">
        <f>ROUND(I465*H465,2)</f>
        <v>0</v>
      </c>
      <c r="BL465" s="18" t="s">
        <v>231</v>
      </c>
      <c r="BM465" s="226" t="s">
        <v>1795</v>
      </c>
    </row>
    <row r="466" s="14" customFormat="1">
      <c r="A466" s="14"/>
      <c r="B466" s="244"/>
      <c r="C466" s="245"/>
      <c r="D466" s="235" t="s">
        <v>350</v>
      </c>
      <c r="E466" s="246" t="s">
        <v>19</v>
      </c>
      <c r="F466" s="247" t="s">
        <v>246</v>
      </c>
      <c r="G466" s="245"/>
      <c r="H466" s="248">
        <v>9</v>
      </c>
      <c r="I466" s="249"/>
      <c r="J466" s="245"/>
      <c r="K466" s="245"/>
      <c r="L466" s="250"/>
      <c r="M466" s="251"/>
      <c r="N466" s="252"/>
      <c r="O466" s="252"/>
      <c r="P466" s="252"/>
      <c r="Q466" s="252"/>
      <c r="R466" s="252"/>
      <c r="S466" s="252"/>
      <c r="T466" s="253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54" t="s">
        <v>350</v>
      </c>
      <c r="AU466" s="254" t="s">
        <v>241</v>
      </c>
      <c r="AV466" s="14" t="s">
        <v>81</v>
      </c>
      <c r="AW466" s="14" t="s">
        <v>33</v>
      </c>
      <c r="AX466" s="14" t="s">
        <v>79</v>
      </c>
      <c r="AY466" s="254" t="s">
        <v>338</v>
      </c>
    </row>
    <row r="467" s="2" customFormat="1" ht="33" customHeight="1">
      <c r="A467" s="39"/>
      <c r="B467" s="40"/>
      <c r="C467" s="215" t="s">
        <v>764</v>
      </c>
      <c r="D467" s="215" t="s">
        <v>342</v>
      </c>
      <c r="E467" s="216" t="s">
        <v>780</v>
      </c>
      <c r="F467" s="217" t="s">
        <v>781</v>
      </c>
      <c r="G467" s="218" t="s">
        <v>391</v>
      </c>
      <c r="H467" s="219">
        <v>3.0379999999999998</v>
      </c>
      <c r="I467" s="220"/>
      <c r="J467" s="221">
        <f>ROUND(I467*H467,2)</f>
        <v>0</v>
      </c>
      <c r="K467" s="217" t="s">
        <v>346</v>
      </c>
      <c r="L467" s="45"/>
      <c r="M467" s="222" t="s">
        <v>19</v>
      </c>
      <c r="N467" s="223" t="s">
        <v>43</v>
      </c>
      <c r="O467" s="85"/>
      <c r="P467" s="224">
        <f>O467*H467</f>
        <v>0</v>
      </c>
      <c r="Q467" s="224">
        <v>0</v>
      </c>
      <c r="R467" s="224">
        <f>Q467*H467</f>
        <v>0</v>
      </c>
      <c r="S467" s="224">
        <v>0</v>
      </c>
      <c r="T467" s="225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26" t="s">
        <v>231</v>
      </c>
      <c r="AT467" s="226" t="s">
        <v>342</v>
      </c>
      <c r="AU467" s="226" t="s">
        <v>241</v>
      </c>
      <c r="AY467" s="18" t="s">
        <v>338</v>
      </c>
      <c r="BE467" s="227">
        <f>IF(N467="základní",J467,0)</f>
        <v>0</v>
      </c>
      <c r="BF467" s="227">
        <f>IF(N467="snížená",J467,0)</f>
        <v>0</v>
      </c>
      <c r="BG467" s="227">
        <f>IF(N467="zákl. přenesená",J467,0)</f>
        <v>0</v>
      </c>
      <c r="BH467" s="227">
        <f>IF(N467="sníž. přenesená",J467,0)</f>
        <v>0</v>
      </c>
      <c r="BI467" s="227">
        <f>IF(N467="nulová",J467,0)</f>
        <v>0</v>
      </c>
      <c r="BJ467" s="18" t="s">
        <v>79</v>
      </c>
      <c r="BK467" s="227">
        <f>ROUND(I467*H467,2)</f>
        <v>0</v>
      </c>
      <c r="BL467" s="18" t="s">
        <v>231</v>
      </c>
      <c r="BM467" s="226" t="s">
        <v>1796</v>
      </c>
    </row>
    <row r="468" s="2" customFormat="1">
      <c r="A468" s="39"/>
      <c r="B468" s="40"/>
      <c r="C468" s="41"/>
      <c r="D468" s="228" t="s">
        <v>348</v>
      </c>
      <c r="E468" s="41"/>
      <c r="F468" s="229" t="s">
        <v>783</v>
      </c>
      <c r="G468" s="41"/>
      <c r="H468" s="41"/>
      <c r="I468" s="230"/>
      <c r="J468" s="41"/>
      <c r="K468" s="41"/>
      <c r="L468" s="45"/>
      <c r="M468" s="231"/>
      <c r="N468" s="232"/>
      <c r="O468" s="85"/>
      <c r="P468" s="85"/>
      <c r="Q468" s="85"/>
      <c r="R468" s="85"/>
      <c r="S468" s="85"/>
      <c r="T468" s="86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T468" s="18" t="s">
        <v>348</v>
      </c>
      <c r="AU468" s="18" t="s">
        <v>241</v>
      </c>
    </row>
    <row r="469" s="14" customFormat="1">
      <c r="A469" s="14"/>
      <c r="B469" s="244"/>
      <c r="C469" s="245"/>
      <c r="D469" s="235" t="s">
        <v>350</v>
      </c>
      <c r="E469" s="246" t="s">
        <v>19</v>
      </c>
      <c r="F469" s="247" t="s">
        <v>784</v>
      </c>
      <c r="G469" s="245"/>
      <c r="H469" s="248">
        <v>3.0379999999999998</v>
      </c>
      <c r="I469" s="249"/>
      <c r="J469" s="245"/>
      <c r="K469" s="245"/>
      <c r="L469" s="250"/>
      <c r="M469" s="251"/>
      <c r="N469" s="252"/>
      <c r="O469" s="252"/>
      <c r="P469" s="252"/>
      <c r="Q469" s="252"/>
      <c r="R469" s="252"/>
      <c r="S469" s="252"/>
      <c r="T469" s="253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54" t="s">
        <v>350</v>
      </c>
      <c r="AU469" s="254" t="s">
        <v>241</v>
      </c>
      <c r="AV469" s="14" t="s">
        <v>81</v>
      </c>
      <c r="AW469" s="14" t="s">
        <v>33</v>
      </c>
      <c r="AX469" s="14" t="s">
        <v>72</v>
      </c>
      <c r="AY469" s="254" t="s">
        <v>338</v>
      </c>
    </row>
    <row r="470" s="15" customFormat="1">
      <c r="A470" s="15"/>
      <c r="B470" s="255"/>
      <c r="C470" s="256"/>
      <c r="D470" s="235" t="s">
        <v>350</v>
      </c>
      <c r="E470" s="257" t="s">
        <v>248</v>
      </c>
      <c r="F470" s="258" t="s">
        <v>363</v>
      </c>
      <c r="G470" s="256"/>
      <c r="H470" s="259">
        <v>3.0379999999999998</v>
      </c>
      <c r="I470" s="260"/>
      <c r="J470" s="256"/>
      <c r="K470" s="256"/>
      <c r="L470" s="261"/>
      <c r="M470" s="262"/>
      <c r="N470" s="263"/>
      <c r="O470" s="263"/>
      <c r="P470" s="263"/>
      <c r="Q470" s="263"/>
      <c r="R470" s="263"/>
      <c r="S470" s="263"/>
      <c r="T470" s="264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T470" s="265" t="s">
        <v>350</v>
      </c>
      <c r="AU470" s="265" t="s">
        <v>241</v>
      </c>
      <c r="AV470" s="15" t="s">
        <v>231</v>
      </c>
      <c r="AW470" s="15" t="s">
        <v>33</v>
      </c>
      <c r="AX470" s="15" t="s">
        <v>79</v>
      </c>
      <c r="AY470" s="265" t="s">
        <v>338</v>
      </c>
    </row>
    <row r="471" s="2" customFormat="1" ht="24.15" customHeight="1">
      <c r="A471" s="39"/>
      <c r="B471" s="40"/>
      <c r="C471" s="215" t="s">
        <v>766</v>
      </c>
      <c r="D471" s="215" t="s">
        <v>342</v>
      </c>
      <c r="E471" s="216" t="s">
        <v>786</v>
      </c>
      <c r="F471" s="217" t="s">
        <v>787</v>
      </c>
      <c r="G471" s="218" t="s">
        <v>572</v>
      </c>
      <c r="H471" s="219">
        <v>232.28</v>
      </c>
      <c r="I471" s="220"/>
      <c r="J471" s="221">
        <f>ROUND(I471*H471,2)</f>
        <v>0</v>
      </c>
      <c r="K471" s="217" t="s">
        <v>346</v>
      </c>
      <c r="L471" s="45"/>
      <c r="M471" s="222" t="s">
        <v>19</v>
      </c>
      <c r="N471" s="223" t="s">
        <v>43</v>
      </c>
      <c r="O471" s="85"/>
      <c r="P471" s="224">
        <f>O471*H471</f>
        <v>0</v>
      </c>
      <c r="Q471" s="224">
        <v>9.0000000000000006E-05</v>
      </c>
      <c r="R471" s="224">
        <f>Q471*H471</f>
        <v>0.020905200000000002</v>
      </c>
      <c r="S471" s="224">
        <v>0</v>
      </c>
      <c r="T471" s="225">
        <f>S471*H471</f>
        <v>0</v>
      </c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R471" s="226" t="s">
        <v>231</v>
      </c>
      <c r="AT471" s="226" t="s">
        <v>342</v>
      </c>
      <c r="AU471" s="226" t="s">
        <v>241</v>
      </c>
      <c r="AY471" s="18" t="s">
        <v>338</v>
      </c>
      <c r="BE471" s="227">
        <f>IF(N471="základní",J471,0)</f>
        <v>0</v>
      </c>
      <c r="BF471" s="227">
        <f>IF(N471="snížená",J471,0)</f>
        <v>0</v>
      </c>
      <c r="BG471" s="227">
        <f>IF(N471="zákl. přenesená",J471,0)</f>
        <v>0</v>
      </c>
      <c r="BH471" s="227">
        <f>IF(N471="sníž. přenesená",J471,0)</f>
        <v>0</v>
      </c>
      <c r="BI471" s="227">
        <f>IF(N471="nulová",J471,0)</f>
        <v>0</v>
      </c>
      <c r="BJ471" s="18" t="s">
        <v>79</v>
      </c>
      <c r="BK471" s="227">
        <f>ROUND(I471*H471,2)</f>
        <v>0</v>
      </c>
      <c r="BL471" s="18" t="s">
        <v>231</v>
      </c>
      <c r="BM471" s="226" t="s">
        <v>1797</v>
      </c>
    </row>
    <row r="472" s="2" customFormat="1">
      <c r="A472" s="39"/>
      <c r="B472" s="40"/>
      <c r="C472" s="41"/>
      <c r="D472" s="228" t="s">
        <v>348</v>
      </c>
      <c r="E472" s="41"/>
      <c r="F472" s="229" t="s">
        <v>789</v>
      </c>
      <c r="G472" s="41"/>
      <c r="H472" s="41"/>
      <c r="I472" s="230"/>
      <c r="J472" s="41"/>
      <c r="K472" s="41"/>
      <c r="L472" s="45"/>
      <c r="M472" s="231"/>
      <c r="N472" s="232"/>
      <c r="O472" s="85"/>
      <c r="P472" s="85"/>
      <c r="Q472" s="85"/>
      <c r="R472" s="85"/>
      <c r="S472" s="85"/>
      <c r="T472" s="86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T472" s="18" t="s">
        <v>348</v>
      </c>
      <c r="AU472" s="18" t="s">
        <v>241</v>
      </c>
    </row>
    <row r="473" s="14" customFormat="1">
      <c r="A473" s="14"/>
      <c r="B473" s="244"/>
      <c r="C473" s="245"/>
      <c r="D473" s="235" t="s">
        <v>350</v>
      </c>
      <c r="E473" s="246" t="s">
        <v>19</v>
      </c>
      <c r="F473" s="247" t="s">
        <v>952</v>
      </c>
      <c r="G473" s="245"/>
      <c r="H473" s="248">
        <v>232.28</v>
      </c>
      <c r="I473" s="249"/>
      <c r="J473" s="245"/>
      <c r="K473" s="245"/>
      <c r="L473" s="250"/>
      <c r="M473" s="251"/>
      <c r="N473" s="252"/>
      <c r="O473" s="252"/>
      <c r="P473" s="252"/>
      <c r="Q473" s="252"/>
      <c r="R473" s="252"/>
      <c r="S473" s="252"/>
      <c r="T473" s="253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54" t="s">
        <v>350</v>
      </c>
      <c r="AU473" s="254" t="s">
        <v>241</v>
      </c>
      <c r="AV473" s="14" t="s">
        <v>81</v>
      </c>
      <c r="AW473" s="14" t="s">
        <v>33</v>
      </c>
      <c r="AX473" s="14" t="s">
        <v>72</v>
      </c>
      <c r="AY473" s="254" t="s">
        <v>338</v>
      </c>
    </row>
    <row r="474" s="14" customFormat="1">
      <c r="A474" s="14"/>
      <c r="B474" s="244"/>
      <c r="C474" s="245"/>
      <c r="D474" s="235" t="s">
        <v>350</v>
      </c>
      <c r="E474" s="246" t="s">
        <v>19</v>
      </c>
      <c r="F474" s="247" t="s">
        <v>258</v>
      </c>
      <c r="G474" s="245"/>
      <c r="H474" s="248">
        <v>0</v>
      </c>
      <c r="I474" s="249"/>
      <c r="J474" s="245"/>
      <c r="K474" s="245"/>
      <c r="L474" s="250"/>
      <c r="M474" s="251"/>
      <c r="N474" s="252"/>
      <c r="O474" s="252"/>
      <c r="P474" s="252"/>
      <c r="Q474" s="252"/>
      <c r="R474" s="252"/>
      <c r="S474" s="252"/>
      <c r="T474" s="253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54" t="s">
        <v>350</v>
      </c>
      <c r="AU474" s="254" t="s">
        <v>241</v>
      </c>
      <c r="AV474" s="14" t="s">
        <v>81</v>
      </c>
      <c r="AW474" s="14" t="s">
        <v>33</v>
      </c>
      <c r="AX474" s="14" t="s">
        <v>72</v>
      </c>
      <c r="AY474" s="254" t="s">
        <v>338</v>
      </c>
    </row>
    <row r="475" s="14" customFormat="1">
      <c r="A475" s="14"/>
      <c r="B475" s="244"/>
      <c r="C475" s="245"/>
      <c r="D475" s="235" t="s">
        <v>350</v>
      </c>
      <c r="E475" s="246" t="s">
        <v>19</v>
      </c>
      <c r="F475" s="247" t="s">
        <v>256</v>
      </c>
      <c r="G475" s="245"/>
      <c r="H475" s="248">
        <v>0</v>
      </c>
      <c r="I475" s="249"/>
      <c r="J475" s="245"/>
      <c r="K475" s="245"/>
      <c r="L475" s="250"/>
      <c r="M475" s="251"/>
      <c r="N475" s="252"/>
      <c r="O475" s="252"/>
      <c r="P475" s="252"/>
      <c r="Q475" s="252"/>
      <c r="R475" s="252"/>
      <c r="S475" s="252"/>
      <c r="T475" s="253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4" t="s">
        <v>350</v>
      </c>
      <c r="AU475" s="254" t="s">
        <v>241</v>
      </c>
      <c r="AV475" s="14" t="s">
        <v>81</v>
      </c>
      <c r="AW475" s="14" t="s">
        <v>33</v>
      </c>
      <c r="AX475" s="14" t="s">
        <v>72</v>
      </c>
      <c r="AY475" s="254" t="s">
        <v>338</v>
      </c>
    </row>
    <row r="476" s="15" customFormat="1">
      <c r="A476" s="15"/>
      <c r="B476" s="255"/>
      <c r="C476" s="256"/>
      <c r="D476" s="235" t="s">
        <v>350</v>
      </c>
      <c r="E476" s="257" t="s">
        <v>294</v>
      </c>
      <c r="F476" s="258" t="s">
        <v>363</v>
      </c>
      <c r="G476" s="256"/>
      <c r="H476" s="259">
        <v>232.28</v>
      </c>
      <c r="I476" s="260"/>
      <c r="J476" s="256"/>
      <c r="K476" s="256"/>
      <c r="L476" s="261"/>
      <c r="M476" s="262"/>
      <c r="N476" s="263"/>
      <c r="O476" s="263"/>
      <c r="P476" s="263"/>
      <c r="Q476" s="263"/>
      <c r="R476" s="263"/>
      <c r="S476" s="263"/>
      <c r="T476" s="264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T476" s="265" t="s">
        <v>350</v>
      </c>
      <c r="AU476" s="265" t="s">
        <v>241</v>
      </c>
      <c r="AV476" s="15" t="s">
        <v>231</v>
      </c>
      <c r="AW476" s="15" t="s">
        <v>33</v>
      </c>
      <c r="AX476" s="15" t="s">
        <v>79</v>
      </c>
      <c r="AY476" s="265" t="s">
        <v>338</v>
      </c>
    </row>
    <row r="477" s="12" customFormat="1" ht="22.8" customHeight="1">
      <c r="A477" s="12"/>
      <c r="B477" s="199"/>
      <c r="C477" s="200"/>
      <c r="D477" s="201" t="s">
        <v>71</v>
      </c>
      <c r="E477" s="213" t="s">
        <v>252</v>
      </c>
      <c r="F477" s="213" t="s">
        <v>790</v>
      </c>
      <c r="G477" s="200"/>
      <c r="H477" s="200"/>
      <c r="I477" s="203"/>
      <c r="J477" s="214">
        <f>BK477</f>
        <v>0</v>
      </c>
      <c r="K477" s="200"/>
      <c r="L477" s="205"/>
      <c r="M477" s="206"/>
      <c r="N477" s="207"/>
      <c r="O477" s="207"/>
      <c r="P477" s="208">
        <f>SUM(P478:P491)</f>
        <v>0</v>
      </c>
      <c r="Q477" s="207"/>
      <c r="R477" s="208">
        <f>SUM(R478:R491)</f>
        <v>0.14598814999999998</v>
      </c>
      <c r="S477" s="207"/>
      <c r="T477" s="209">
        <f>SUM(T478:T491)</f>
        <v>0</v>
      </c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R477" s="210" t="s">
        <v>79</v>
      </c>
      <c r="AT477" s="211" t="s">
        <v>71</v>
      </c>
      <c r="AU477" s="211" t="s">
        <v>79</v>
      </c>
      <c r="AY477" s="210" t="s">
        <v>338</v>
      </c>
      <c r="BK477" s="212">
        <f>SUM(BK478:BK491)</f>
        <v>0</v>
      </c>
    </row>
    <row r="478" s="2" customFormat="1" ht="37.8" customHeight="1">
      <c r="A478" s="39"/>
      <c r="B478" s="40"/>
      <c r="C478" s="215" t="s">
        <v>770</v>
      </c>
      <c r="D478" s="215" t="s">
        <v>342</v>
      </c>
      <c r="E478" s="216" t="s">
        <v>792</v>
      </c>
      <c r="F478" s="217" t="s">
        <v>793</v>
      </c>
      <c r="G478" s="218" t="s">
        <v>572</v>
      </c>
      <c r="H478" s="219">
        <v>417.10899999999998</v>
      </c>
      <c r="I478" s="220"/>
      <c r="J478" s="221">
        <f>ROUND(I478*H478,2)</f>
        <v>0</v>
      </c>
      <c r="K478" s="217" t="s">
        <v>346</v>
      </c>
      <c r="L478" s="45"/>
      <c r="M478" s="222" t="s">
        <v>19</v>
      </c>
      <c r="N478" s="223" t="s">
        <v>43</v>
      </c>
      <c r="O478" s="85"/>
      <c r="P478" s="224">
        <f>O478*H478</f>
        <v>0</v>
      </c>
      <c r="Q478" s="224">
        <v>1.0000000000000001E-05</v>
      </c>
      <c r="R478" s="224">
        <f>Q478*H478</f>
        <v>0.0041710900000000006</v>
      </c>
      <c r="S478" s="224">
        <v>0</v>
      </c>
      <c r="T478" s="225">
        <f>S478*H478</f>
        <v>0</v>
      </c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R478" s="226" t="s">
        <v>231</v>
      </c>
      <c r="AT478" s="226" t="s">
        <v>342</v>
      </c>
      <c r="AU478" s="226" t="s">
        <v>81</v>
      </c>
      <c r="AY478" s="18" t="s">
        <v>338</v>
      </c>
      <c r="BE478" s="227">
        <f>IF(N478="základní",J478,0)</f>
        <v>0</v>
      </c>
      <c r="BF478" s="227">
        <f>IF(N478="snížená",J478,0)</f>
        <v>0</v>
      </c>
      <c r="BG478" s="227">
        <f>IF(N478="zákl. přenesená",J478,0)</f>
        <v>0</v>
      </c>
      <c r="BH478" s="227">
        <f>IF(N478="sníž. přenesená",J478,0)</f>
        <v>0</v>
      </c>
      <c r="BI478" s="227">
        <f>IF(N478="nulová",J478,0)</f>
        <v>0</v>
      </c>
      <c r="BJ478" s="18" t="s">
        <v>79</v>
      </c>
      <c r="BK478" s="227">
        <f>ROUND(I478*H478,2)</f>
        <v>0</v>
      </c>
      <c r="BL478" s="18" t="s">
        <v>231</v>
      </c>
      <c r="BM478" s="226" t="s">
        <v>1798</v>
      </c>
    </row>
    <row r="479" s="2" customFormat="1">
      <c r="A479" s="39"/>
      <c r="B479" s="40"/>
      <c r="C479" s="41"/>
      <c r="D479" s="228" t="s">
        <v>348</v>
      </c>
      <c r="E479" s="41"/>
      <c r="F479" s="229" t="s">
        <v>795</v>
      </c>
      <c r="G479" s="41"/>
      <c r="H479" s="41"/>
      <c r="I479" s="230"/>
      <c r="J479" s="41"/>
      <c r="K479" s="41"/>
      <c r="L479" s="45"/>
      <c r="M479" s="231"/>
      <c r="N479" s="232"/>
      <c r="O479" s="85"/>
      <c r="P479" s="85"/>
      <c r="Q479" s="85"/>
      <c r="R479" s="85"/>
      <c r="S479" s="85"/>
      <c r="T479" s="86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T479" s="18" t="s">
        <v>348</v>
      </c>
      <c r="AU479" s="18" t="s">
        <v>81</v>
      </c>
    </row>
    <row r="480" s="14" customFormat="1">
      <c r="A480" s="14"/>
      <c r="B480" s="244"/>
      <c r="C480" s="245"/>
      <c r="D480" s="235" t="s">
        <v>350</v>
      </c>
      <c r="E480" s="246" t="s">
        <v>19</v>
      </c>
      <c r="F480" s="247" t="s">
        <v>796</v>
      </c>
      <c r="G480" s="245"/>
      <c r="H480" s="248">
        <v>392.666</v>
      </c>
      <c r="I480" s="249"/>
      <c r="J480" s="245"/>
      <c r="K480" s="245"/>
      <c r="L480" s="250"/>
      <c r="M480" s="251"/>
      <c r="N480" s="252"/>
      <c r="O480" s="252"/>
      <c r="P480" s="252"/>
      <c r="Q480" s="252"/>
      <c r="R480" s="252"/>
      <c r="S480" s="252"/>
      <c r="T480" s="253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54" t="s">
        <v>350</v>
      </c>
      <c r="AU480" s="254" t="s">
        <v>81</v>
      </c>
      <c r="AV480" s="14" t="s">
        <v>81</v>
      </c>
      <c r="AW480" s="14" t="s">
        <v>33</v>
      </c>
      <c r="AX480" s="14" t="s">
        <v>72</v>
      </c>
      <c r="AY480" s="254" t="s">
        <v>338</v>
      </c>
    </row>
    <row r="481" s="14" customFormat="1">
      <c r="A481" s="14"/>
      <c r="B481" s="244"/>
      <c r="C481" s="245"/>
      <c r="D481" s="235" t="s">
        <v>350</v>
      </c>
      <c r="E481" s="246" t="s">
        <v>19</v>
      </c>
      <c r="F481" s="247" t="s">
        <v>1437</v>
      </c>
      <c r="G481" s="245"/>
      <c r="H481" s="248">
        <v>24.443000000000001</v>
      </c>
      <c r="I481" s="249"/>
      <c r="J481" s="245"/>
      <c r="K481" s="245"/>
      <c r="L481" s="250"/>
      <c r="M481" s="251"/>
      <c r="N481" s="252"/>
      <c r="O481" s="252"/>
      <c r="P481" s="252"/>
      <c r="Q481" s="252"/>
      <c r="R481" s="252"/>
      <c r="S481" s="252"/>
      <c r="T481" s="253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54" t="s">
        <v>350</v>
      </c>
      <c r="AU481" s="254" t="s">
        <v>81</v>
      </c>
      <c r="AV481" s="14" t="s">
        <v>81</v>
      </c>
      <c r="AW481" s="14" t="s">
        <v>33</v>
      </c>
      <c r="AX481" s="14" t="s">
        <v>72</v>
      </c>
      <c r="AY481" s="254" t="s">
        <v>338</v>
      </c>
    </row>
    <row r="482" s="15" customFormat="1">
      <c r="A482" s="15"/>
      <c r="B482" s="255"/>
      <c r="C482" s="256"/>
      <c r="D482" s="235" t="s">
        <v>350</v>
      </c>
      <c r="E482" s="257" t="s">
        <v>287</v>
      </c>
      <c r="F482" s="258" t="s">
        <v>363</v>
      </c>
      <c r="G482" s="256"/>
      <c r="H482" s="259">
        <v>417.10899999999998</v>
      </c>
      <c r="I482" s="260"/>
      <c r="J482" s="256"/>
      <c r="K482" s="256"/>
      <c r="L482" s="261"/>
      <c r="M482" s="262"/>
      <c r="N482" s="263"/>
      <c r="O482" s="263"/>
      <c r="P482" s="263"/>
      <c r="Q482" s="263"/>
      <c r="R482" s="263"/>
      <c r="S482" s="263"/>
      <c r="T482" s="264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65" t="s">
        <v>350</v>
      </c>
      <c r="AU482" s="265" t="s">
        <v>81</v>
      </c>
      <c r="AV482" s="15" t="s">
        <v>231</v>
      </c>
      <c r="AW482" s="15" t="s">
        <v>33</v>
      </c>
      <c r="AX482" s="15" t="s">
        <v>79</v>
      </c>
      <c r="AY482" s="265" t="s">
        <v>338</v>
      </c>
    </row>
    <row r="483" s="2" customFormat="1" ht="55.5" customHeight="1">
      <c r="A483" s="39"/>
      <c r="B483" s="40"/>
      <c r="C483" s="215" t="s">
        <v>775</v>
      </c>
      <c r="D483" s="215" t="s">
        <v>342</v>
      </c>
      <c r="E483" s="216" t="s">
        <v>799</v>
      </c>
      <c r="F483" s="217" t="s">
        <v>800</v>
      </c>
      <c r="G483" s="218" t="s">
        <v>572</v>
      </c>
      <c r="H483" s="219">
        <v>417.10899999999998</v>
      </c>
      <c r="I483" s="220"/>
      <c r="J483" s="221">
        <f>ROUND(I483*H483,2)</f>
        <v>0</v>
      </c>
      <c r="K483" s="217" t="s">
        <v>346</v>
      </c>
      <c r="L483" s="45"/>
      <c r="M483" s="222" t="s">
        <v>19</v>
      </c>
      <c r="N483" s="223" t="s">
        <v>43</v>
      </c>
      <c r="O483" s="85"/>
      <c r="P483" s="224">
        <f>O483*H483</f>
        <v>0</v>
      </c>
      <c r="Q483" s="224">
        <v>0.00034000000000000002</v>
      </c>
      <c r="R483" s="224">
        <f>Q483*H483</f>
        <v>0.14181706</v>
      </c>
      <c r="S483" s="224">
        <v>0</v>
      </c>
      <c r="T483" s="225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226" t="s">
        <v>231</v>
      </c>
      <c r="AT483" s="226" t="s">
        <v>342</v>
      </c>
      <c r="AU483" s="226" t="s">
        <v>81</v>
      </c>
      <c r="AY483" s="18" t="s">
        <v>338</v>
      </c>
      <c r="BE483" s="227">
        <f>IF(N483="základní",J483,0)</f>
        <v>0</v>
      </c>
      <c r="BF483" s="227">
        <f>IF(N483="snížená",J483,0)</f>
        <v>0</v>
      </c>
      <c r="BG483" s="227">
        <f>IF(N483="zákl. přenesená",J483,0)</f>
        <v>0</v>
      </c>
      <c r="BH483" s="227">
        <f>IF(N483="sníž. přenesená",J483,0)</f>
        <v>0</v>
      </c>
      <c r="BI483" s="227">
        <f>IF(N483="nulová",J483,0)</f>
        <v>0</v>
      </c>
      <c r="BJ483" s="18" t="s">
        <v>79</v>
      </c>
      <c r="BK483" s="227">
        <f>ROUND(I483*H483,2)</f>
        <v>0</v>
      </c>
      <c r="BL483" s="18" t="s">
        <v>231</v>
      </c>
      <c r="BM483" s="226" t="s">
        <v>1799</v>
      </c>
    </row>
    <row r="484" s="2" customFormat="1">
      <c r="A484" s="39"/>
      <c r="B484" s="40"/>
      <c r="C484" s="41"/>
      <c r="D484" s="228" t="s">
        <v>348</v>
      </c>
      <c r="E484" s="41"/>
      <c r="F484" s="229" t="s">
        <v>802</v>
      </c>
      <c r="G484" s="41"/>
      <c r="H484" s="41"/>
      <c r="I484" s="230"/>
      <c r="J484" s="41"/>
      <c r="K484" s="41"/>
      <c r="L484" s="45"/>
      <c r="M484" s="231"/>
      <c r="N484" s="232"/>
      <c r="O484" s="85"/>
      <c r="P484" s="85"/>
      <c r="Q484" s="85"/>
      <c r="R484" s="85"/>
      <c r="S484" s="85"/>
      <c r="T484" s="86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T484" s="18" t="s">
        <v>348</v>
      </c>
      <c r="AU484" s="18" t="s">
        <v>81</v>
      </c>
    </row>
    <row r="485" s="14" customFormat="1">
      <c r="A485" s="14"/>
      <c r="B485" s="244"/>
      <c r="C485" s="245"/>
      <c r="D485" s="235" t="s">
        <v>350</v>
      </c>
      <c r="E485" s="246" t="s">
        <v>19</v>
      </c>
      <c r="F485" s="247" t="s">
        <v>287</v>
      </c>
      <c r="G485" s="245"/>
      <c r="H485" s="248">
        <v>417.10899999999998</v>
      </c>
      <c r="I485" s="249"/>
      <c r="J485" s="245"/>
      <c r="K485" s="245"/>
      <c r="L485" s="250"/>
      <c r="M485" s="251"/>
      <c r="N485" s="252"/>
      <c r="O485" s="252"/>
      <c r="P485" s="252"/>
      <c r="Q485" s="252"/>
      <c r="R485" s="252"/>
      <c r="S485" s="252"/>
      <c r="T485" s="253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54" t="s">
        <v>350</v>
      </c>
      <c r="AU485" s="254" t="s">
        <v>81</v>
      </c>
      <c r="AV485" s="14" t="s">
        <v>81</v>
      </c>
      <c r="AW485" s="14" t="s">
        <v>33</v>
      </c>
      <c r="AX485" s="14" t="s">
        <v>79</v>
      </c>
      <c r="AY485" s="254" t="s">
        <v>338</v>
      </c>
    </row>
    <row r="486" s="2" customFormat="1" ht="24.15" customHeight="1">
      <c r="A486" s="39"/>
      <c r="B486" s="40"/>
      <c r="C486" s="215" t="s">
        <v>779</v>
      </c>
      <c r="D486" s="215" t="s">
        <v>342</v>
      </c>
      <c r="E486" s="216" t="s">
        <v>804</v>
      </c>
      <c r="F486" s="217" t="s">
        <v>805</v>
      </c>
      <c r="G486" s="218" t="s">
        <v>572</v>
      </c>
      <c r="H486" s="219">
        <v>417.10899999999998</v>
      </c>
      <c r="I486" s="220"/>
      <c r="J486" s="221">
        <f>ROUND(I486*H486,2)</f>
        <v>0</v>
      </c>
      <c r="K486" s="217" t="s">
        <v>346</v>
      </c>
      <c r="L486" s="45"/>
      <c r="M486" s="222" t="s">
        <v>19</v>
      </c>
      <c r="N486" s="223" t="s">
        <v>43</v>
      </c>
      <c r="O486" s="85"/>
      <c r="P486" s="224">
        <f>O486*H486</f>
        <v>0</v>
      </c>
      <c r="Q486" s="224">
        <v>0</v>
      </c>
      <c r="R486" s="224">
        <f>Q486*H486</f>
        <v>0</v>
      </c>
      <c r="S486" s="224">
        <v>0</v>
      </c>
      <c r="T486" s="225">
        <f>S486*H486</f>
        <v>0</v>
      </c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R486" s="226" t="s">
        <v>231</v>
      </c>
      <c r="AT486" s="226" t="s">
        <v>342</v>
      </c>
      <c r="AU486" s="226" t="s">
        <v>81</v>
      </c>
      <c r="AY486" s="18" t="s">
        <v>338</v>
      </c>
      <c r="BE486" s="227">
        <f>IF(N486="základní",J486,0)</f>
        <v>0</v>
      </c>
      <c r="BF486" s="227">
        <f>IF(N486="snížená",J486,0)</f>
        <v>0</v>
      </c>
      <c r="BG486" s="227">
        <f>IF(N486="zákl. přenesená",J486,0)</f>
        <v>0</v>
      </c>
      <c r="BH486" s="227">
        <f>IF(N486="sníž. přenesená",J486,0)</f>
        <v>0</v>
      </c>
      <c r="BI486" s="227">
        <f>IF(N486="nulová",J486,0)</f>
        <v>0</v>
      </c>
      <c r="BJ486" s="18" t="s">
        <v>79</v>
      </c>
      <c r="BK486" s="227">
        <f>ROUND(I486*H486,2)</f>
        <v>0</v>
      </c>
      <c r="BL486" s="18" t="s">
        <v>231</v>
      </c>
      <c r="BM486" s="226" t="s">
        <v>1800</v>
      </c>
    </row>
    <row r="487" s="2" customFormat="1">
      <c r="A487" s="39"/>
      <c r="B487" s="40"/>
      <c r="C487" s="41"/>
      <c r="D487" s="228" t="s">
        <v>348</v>
      </c>
      <c r="E487" s="41"/>
      <c r="F487" s="229" t="s">
        <v>807</v>
      </c>
      <c r="G487" s="41"/>
      <c r="H487" s="41"/>
      <c r="I487" s="230"/>
      <c r="J487" s="41"/>
      <c r="K487" s="41"/>
      <c r="L487" s="45"/>
      <c r="M487" s="231"/>
      <c r="N487" s="232"/>
      <c r="O487" s="85"/>
      <c r="P487" s="85"/>
      <c r="Q487" s="85"/>
      <c r="R487" s="85"/>
      <c r="S487" s="85"/>
      <c r="T487" s="86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T487" s="18" t="s">
        <v>348</v>
      </c>
      <c r="AU487" s="18" t="s">
        <v>81</v>
      </c>
    </row>
    <row r="488" s="14" customFormat="1">
      <c r="A488" s="14"/>
      <c r="B488" s="244"/>
      <c r="C488" s="245"/>
      <c r="D488" s="235" t="s">
        <v>350</v>
      </c>
      <c r="E488" s="246" t="s">
        <v>19</v>
      </c>
      <c r="F488" s="247" t="s">
        <v>287</v>
      </c>
      <c r="G488" s="245"/>
      <c r="H488" s="248">
        <v>417.10899999999998</v>
      </c>
      <c r="I488" s="249"/>
      <c r="J488" s="245"/>
      <c r="K488" s="245"/>
      <c r="L488" s="250"/>
      <c r="M488" s="251"/>
      <c r="N488" s="252"/>
      <c r="O488" s="252"/>
      <c r="P488" s="252"/>
      <c r="Q488" s="252"/>
      <c r="R488" s="252"/>
      <c r="S488" s="252"/>
      <c r="T488" s="253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54" t="s">
        <v>350</v>
      </c>
      <c r="AU488" s="254" t="s">
        <v>81</v>
      </c>
      <c r="AV488" s="14" t="s">
        <v>81</v>
      </c>
      <c r="AW488" s="14" t="s">
        <v>33</v>
      </c>
      <c r="AX488" s="14" t="s">
        <v>79</v>
      </c>
      <c r="AY488" s="254" t="s">
        <v>338</v>
      </c>
    </row>
    <row r="489" s="2" customFormat="1" ht="24.15" customHeight="1">
      <c r="A489" s="39"/>
      <c r="B489" s="40"/>
      <c r="C489" s="215" t="s">
        <v>785</v>
      </c>
      <c r="D489" s="215" t="s">
        <v>342</v>
      </c>
      <c r="E489" s="216" t="s">
        <v>809</v>
      </c>
      <c r="F489" s="217" t="s">
        <v>810</v>
      </c>
      <c r="G489" s="218" t="s">
        <v>572</v>
      </c>
      <c r="H489" s="219">
        <v>417.10899999999998</v>
      </c>
      <c r="I489" s="220"/>
      <c r="J489" s="221">
        <f>ROUND(I489*H489,2)</f>
        <v>0</v>
      </c>
      <c r="K489" s="217" t="s">
        <v>346</v>
      </c>
      <c r="L489" s="45"/>
      <c r="M489" s="222" t="s">
        <v>19</v>
      </c>
      <c r="N489" s="223" t="s">
        <v>43</v>
      </c>
      <c r="O489" s="85"/>
      <c r="P489" s="224">
        <f>O489*H489</f>
        <v>0</v>
      </c>
      <c r="Q489" s="224">
        <v>0</v>
      </c>
      <c r="R489" s="224">
        <f>Q489*H489</f>
        <v>0</v>
      </c>
      <c r="S489" s="224">
        <v>0</v>
      </c>
      <c r="T489" s="225">
        <f>S489*H489</f>
        <v>0</v>
      </c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R489" s="226" t="s">
        <v>231</v>
      </c>
      <c r="AT489" s="226" t="s">
        <v>342</v>
      </c>
      <c r="AU489" s="226" t="s">
        <v>81</v>
      </c>
      <c r="AY489" s="18" t="s">
        <v>338</v>
      </c>
      <c r="BE489" s="227">
        <f>IF(N489="základní",J489,0)</f>
        <v>0</v>
      </c>
      <c r="BF489" s="227">
        <f>IF(N489="snížená",J489,0)</f>
        <v>0</v>
      </c>
      <c r="BG489" s="227">
        <f>IF(N489="zákl. přenesená",J489,0)</f>
        <v>0</v>
      </c>
      <c r="BH489" s="227">
        <f>IF(N489="sníž. přenesená",J489,0)</f>
        <v>0</v>
      </c>
      <c r="BI489" s="227">
        <f>IF(N489="nulová",J489,0)</f>
        <v>0</v>
      </c>
      <c r="BJ489" s="18" t="s">
        <v>79</v>
      </c>
      <c r="BK489" s="227">
        <f>ROUND(I489*H489,2)</f>
        <v>0</v>
      </c>
      <c r="BL489" s="18" t="s">
        <v>231</v>
      </c>
      <c r="BM489" s="226" t="s">
        <v>1801</v>
      </c>
    </row>
    <row r="490" s="2" customFormat="1">
      <c r="A490" s="39"/>
      <c r="B490" s="40"/>
      <c r="C490" s="41"/>
      <c r="D490" s="228" t="s">
        <v>348</v>
      </c>
      <c r="E490" s="41"/>
      <c r="F490" s="229" t="s">
        <v>812</v>
      </c>
      <c r="G490" s="41"/>
      <c r="H490" s="41"/>
      <c r="I490" s="230"/>
      <c r="J490" s="41"/>
      <c r="K490" s="41"/>
      <c r="L490" s="45"/>
      <c r="M490" s="231"/>
      <c r="N490" s="232"/>
      <c r="O490" s="85"/>
      <c r="P490" s="85"/>
      <c r="Q490" s="85"/>
      <c r="R490" s="85"/>
      <c r="S490" s="85"/>
      <c r="T490" s="86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T490" s="18" t="s">
        <v>348</v>
      </c>
      <c r="AU490" s="18" t="s">
        <v>81</v>
      </c>
    </row>
    <row r="491" s="14" customFormat="1">
      <c r="A491" s="14"/>
      <c r="B491" s="244"/>
      <c r="C491" s="245"/>
      <c r="D491" s="235" t="s">
        <v>350</v>
      </c>
      <c r="E491" s="246" t="s">
        <v>19</v>
      </c>
      <c r="F491" s="247" t="s">
        <v>287</v>
      </c>
      <c r="G491" s="245"/>
      <c r="H491" s="248">
        <v>417.10899999999998</v>
      </c>
      <c r="I491" s="249"/>
      <c r="J491" s="245"/>
      <c r="K491" s="245"/>
      <c r="L491" s="250"/>
      <c r="M491" s="251"/>
      <c r="N491" s="252"/>
      <c r="O491" s="252"/>
      <c r="P491" s="252"/>
      <c r="Q491" s="252"/>
      <c r="R491" s="252"/>
      <c r="S491" s="252"/>
      <c r="T491" s="253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54" t="s">
        <v>350</v>
      </c>
      <c r="AU491" s="254" t="s">
        <v>81</v>
      </c>
      <c r="AV491" s="14" t="s">
        <v>81</v>
      </c>
      <c r="AW491" s="14" t="s">
        <v>33</v>
      </c>
      <c r="AX491" s="14" t="s">
        <v>79</v>
      </c>
      <c r="AY491" s="254" t="s">
        <v>338</v>
      </c>
    </row>
    <row r="492" s="12" customFormat="1" ht="22.8" customHeight="1">
      <c r="A492" s="12"/>
      <c r="B492" s="199"/>
      <c r="C492" s="200"/>
      <c r="D492" s="201" t="s">
        <v>71</v>
      </c>
      <c r="E492" s="213" t="s">
        <v>813</v>
      </c>
      <c r="F492" s="213" t="s">
        <v>814</v>
      </c>
      <c r="G492" s="200"/>
      <c r="H492" s="200"/>
      <c r="I492" s="203"/>
      <c r="J492" s="214">
        <f>BK492</f>
        <v>0</v>
      </c>
      <c r="K492" s="200"/>
      <c r="L492" s="205"/>
      <c r="M492" s="206"/>
      <c r="N492" s="207"/>
      <c r="O492" s="207"/>
      <c r="P492" s="208">
        <f>SUM(P493:P507)</f>
        <v>0</v>
      </c>
      <c r="Q492" s="207"/>
      <c r="R492" s="208">
        <f>SUM(R493:R507)</f>
        <v>0</v>
      </c>
      <c r="S492" s="207"/>
      <c r="T492" s="209">
        <f>SUM(T493:T507)</f>
        <v>0</v>
      </c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R492" s="210" t="s">
        <v>79</v>
      </c>
      <c r="AT492" s="211" t="s">
        <v>71</v>
      </c>
      <c r="AU492" s="211" t="s">
        <v>79</v>
      </c>
      <c r="AY492" s="210" t="s">
        <v>338</v>
      </c>
      <c r="BK492" s="212">
        <f>SUM(BK493:BK507)</f>
        <v>0</v>
      </c>
    </row>
    <row r="493" s="2" customFormat="1" ht="33" customHeight="1">
      <c r="A493" s="39"/>
      <c r="B493" s="40"/>
      <c r="C493" s="215" t="s">
        <v>791</v>
      </c>
      <c r="D493" s="215" t="s">
        <v>342</v>
      </c>
      <c r="E493" s="216" t="s">
        <v>816</v>
      </c>
      <c r="F493" s="217" t="s">
        <v>817</v>
      </c>
      <c r="G493" s="218" t="s">
        <v>489</v>
      </c>
      <c r="H493" s="219">
        <v>316.90100000000001</v>
      </c>
      <c r="I493" s="220"/>
      <c r="J493" s="221">
        <f>ROUND(I493*H493,2)</f>
        <v>0</v>
      </c>
      <c r="K493" s="217" t="s">
        <v>346</v>
      </c>
      <c r="L493" s="45"/>
      <c r="M493" s="222" t="s">
        <v>19</v>
      </c>
      <c r="N493" s="223" t="s">
        <v>43</v>
      </c>
      <c r="O493" s="85"/>
      <c r="P493" s="224">
        <f>O493*H493</f>
        <v>0</v>
      </c>
      <c r="Q493" s="224">
        <v>0</v>
      </c>
      <c r="R493" s="224">
        <f>Q493*H493</f>
        <v>0</v>
      </c>
      <c r="S493" s="224">
        <v>0</v>
      </c>
      <c r="T493" s="225">
        <f>S493*H493</f>
        <v>0</v>
      </c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R493" s="226" t="s">
        <v>231</v>
      </c>
      <c r="AT493" s="226" t="s">
        <v>342</v>
      </c>
      <c r="AU493" s="226" t="s">
        <v>81</v>
      </c>
      <c r="AY493" s="18" t="s">
        <v>338</v>
      </c>
      <c r="BE493" s="227">
        <f>IF(N493="základní",J493,0)</f>
        <v>0</v>
      </c>
      <c r="BF493" s="227">
        <f>IF(N493="snížená",J493,0)</f>
        <v>0</v>
      </c>
      <c r="BG493" s="227">
        <f>IF(N493="zákl. přenesená",J493,0)</f>
        <v>0</v>
      </c>
      <c r="BH493" s="227">
        <f>IF(N493="sníž. přenesená",J493,0)</f>
        <v>0</v>
      </c>
      <c r="BI493" s="227">
        <f>IF(N493="nulová",J493,0)</f>
        <v>0</v>
      </c>
      <c r="BJ493" s="18" t="s">
        <v>79</v>
      </c>
      <c r="BK493" s="227">
        <f>ROUND(I493*H493,2)</f>
        <v>0</v>
      </c>
      <c r="BL493" s="18" t="s">
        <v>231</v>
      </c>
      <c r="BM493" s="226" t="s">
        <v>1802</v>
      </c>
    </row>
    <row r="494" s="2" customFormat="1">
      <c r="A494" s="39"/>
      <c r="B494" s="40"/>
      <c r="C494" s="41"/>
      <c r="D494" s="228" t="s">
        <v>348</v>
      </c>
      <c r="E494" s="41"/>
      <c r="F494" s="229" t="s">
        <v>819</v>
      </c>
      <c r="G494" s="41"/>
      <c r="H494" s="41"/>
      <c r="I494" s="230"/>
      <c r="J494" s="41"/>
      <c r="K494" s="41"/>
      <c r="L494" s="45"/>
      <c r="M494" s="231"/>
      <c r="N494" s="232"/>
      <c r="O494" s="85"/>
      <c r="P494" s="85"/>
      <c r="Q494" s="85"/>
      <c r="R494" s="85"/>
      <c r="S494" s="85"/>
      <c r="T494" s="86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T494" s="18" t="s">
        <v>348</v>
      </c>
      <c r="AU494" s="18" t="s">
        <v>81</v>
      </c>
    </row>
    <row r="495" s="14" customFormat="1">
      <c r="A495" s="14"/>
      <c r="B495" s="244"/>
      <c r="C495" s="245"/>
      <c r="D495" s="235" t="s">
        <v>350</v>
      </c>
      <c r="E495" s="246" t="s">
        <v>19</v>
      </c>
      <c r="F495" s="247" t="s">
        <v>1803</v>
      </c>
      <c r="G495" s="245"/>
      <c r="H495" s="248">
        <v>316.90100000000001</v>
      </c>
      <c r="I495" s="249"/>
      <c r="J495" s="245"/>
      <c r="K495" s="245"/>
      <c r="L495" s="250"/>
      <c r="M495" s="251"/>
      <c r="N495" s="252"/>
      <c r="O495" s="252"/>
      <c r="P495" s="252"/>
      <c r="Q495" s="252"/>
      <c r="R495" s="252"/>
      <c r="S495" s="252"/>
      <c r="T495" s="253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54" t="s">
        <v>350</v>
      </c>
      <c r="AU495" s="254" t="s">
        <v>81</v>
      </c>
      <c r="AV495" s="14" t="s">
        <v>81</v>
      </c>
      <c r="AW495" s="14" t="s">
        <v>33</v>
      </c>
      <c r="AX495" s="14" t="s">
        <v>79</v>
      </c>
      <c r="AY495" s="254" t="s">
        <v>338</v>
      </c>
    </row>
    <row r="496" s="2" customFormat="1" ht="44.25" customHeight="1">
      <c r="A496" s="39"/>
      <c r="B496" s="40"/>
      <c r="C496" s="215" t="s">
        <v>798</v>
      </c>
      <c r="D496" s="215" t="s">
        <v>342</v>
      </c>
      <c r="E496" s="216" t="s">
        <v>822</v>
      </c>
      <c r="F496" s="217" t="s">
        <v>823</v>
      </c>
      <c r="G496" s="218" t="s">
        <v>489</v>
      </c>
      <c r="H496" s="219">
        <v>7526.3940000000002</v>
      </c>
      <c r="I496" s="220"/>
      <c r="J496" s="221">
        <f>ROUND(I496*H496,2)</f>
        <v>0</v>
      </c>
      <c r="K496" s="217" t="s">
        <v>346</v>
      </c>
      <c r="L496" s="45"/>
      <c r="M496" s="222" t="s">
        <v>19</v>
      </c>
      <c r="N496" s="223" t="s">
        <v>43</v>
      </c>
      <c r="O496" s="85"/>
      <c r="P496" s="224">
        <f>O496*H496</f>
        <v>0</v>
      </c>
      <c r="Q496" s="224">
        <v>0</v>
      </c>
      <c r="R496" s="224">
        <f>Q496*H496</f>
        <v>0</v>
      </c>
      <c r="S496" s="224">
        <v>0</v>
      </c>
      <c r="T496" s="225">
        <f>S496*H496</f>
        <v>0</v>
      </c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R496" s="226" t="s">
        <v>231</v>
      </c>
      <c r="AT496" s="226" t="s">
        <v>342</v>
      </c>
      <c r="AU496" s="226" t="s">
        <v>81</v>
      </c>
      <c r="AY496" s="18" t="s">
        <v>338</v>
      </c>
      <c r="BE496" s="227">
        <f>IF(N496="základní",J496,0)</f>
        <v>0</v>
      </c>
      <c r="BF496" s="227">
        <f>IF(N496="snížená",J496,0)</f>
        <v>0</v>
      </c>
      <c r="BG496" s="227">
        <f>IF(N496="zákl. přenesená",J496,0)</f>
        <v>0</v>
      </c>
      <c r="BH496" s="227">
        <f>IF(N496="sníž. přenesená",J496,0)</f>
        <v>0</v>
      </c>
      <c r="BI496" s="227">
        <f>IF(N496="nulová",J496,0)</f>
        <v>0</v>
      </c>
      <c r="BJ496" s="18" t="s">
        <v>79</v>
      </c>
      <c r="BK496" s="227">
        <f>ROUND(I496*H496,2)</f>
        <v>0</v>
      </c>
      <c r="BL496" s="18" t="s">
        <v>231</v>
      </c>
      <c r="BM496" s="226" t="s">
        <v>1804</v>
      </c>
    </row>
    <row r="497" s="2" customFormat="1">
      <c r="A497" s="39"/>
      <c r="B497" s="40"/>
      <c r="C497" s="41"/>
      <c r="D497" s="228" t="s">
        <v>348</v>
      </c>
      <c r="E497" s="41"/>
      <c r="F497" s="229" t="s">
        <v>825</v>
      </c>
      <c r="G497" s="41"/>
      <c r="H497" s="41"/>
      <c r="I497" s="230"/>
      <c r="J497" s="41"/>
      <c r="K497" s="41"/>
      <c r="L497" s="45"/>
      <c r="M497" s="231"/>
      <c r="N497" s="232"/>
      <c r="O497" s="85"/>
      <c r="P497" s="85"/>
      <c r="Q497" s="85"/>
      <c r="R497" s="85"/>
      <c r="S497" s="85"/>
      <c r="T497" s="86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T497" s="18" t="s">
        <v>348</v>
      </c>
      <c r="AU497" s="18" t="s">
        <v>81</v>
      </c>
    </row>
    <row r="498" s="14" customFormat="1">
      <c r="A498" s="14"/>
      <c r="B498" s="244"/>
      <c r="C498" s="245"/>
      <c r="D498" s="235" t="s">
        <v>350</v>
      </c>
      <c r="E498" s="246" t="s">
        <v>19</v>
      </c>
      <c r="F498" s="247" t="s">
        <v>1805</v>
      </c>
      <c r="G498" s="245"/>
      <c r="H498" s="248">
        <v>7526.3940000000002</v>
      </c>
      <c r="I498" s="249"/>
      <c r="J498" s="245"/>
      <c r="K498" s="245"/>
      <c r="L498" s="250"/>
      <c r="M498" s="251"/>
      <c r="N498" s="252"/>
      <c r="O498" s="252"/>
      <c r="P498" s="252"/>
      <c r="Q498" s="252"/>
      <c r="R498" s="252"/>
      <c r="S498" s="252"/>
      <c r="T498" s="253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54" t="s">
        <v>350</v>
      </c>
      <c r="AU498" s="254" t="s">
        <v>81</v>
      </c>
      <c r="AV498" s="14" t="s">
        <v>81</v>
      </c>
      <c r="AW498" s="14" t="s">
        <v>33</v>
      </c>
      <c r="AX498" s="14" t="s">
        <v>79</v>
      </c>
      <c r="AY498" s="254" t="s">
        <v>338</v>
      </c>
    </row>
    <row r="499" s="2" customFormat="1" ht="37.8" customHeight="1">
      <c r="A499" s="39"/>
      <c r="B499" s="40"/>
      <c r="C499" s="215" t="s">
        <v>803</v>
      </c>
      <c r="D499" s="215" t="s">
        <v>342</v>
      </c>
      <c r="E499" s="216" t="s">
        <v>828</v>
      </c>
      <c r="F499" s="217" t="s">
        <v>829</v>
      </c>
      <c r="G499" s="218" t="s">
        <v>489</v>
      </c>
      <c r="H499" s="219">
        <v>79.224999999999994</v>
      </c>
      <c r="I499" s="220"/>
      <c r="J499" s="221">
        <f>ROUND(I499*H499,2)</f>
        <v>0</v>
      </c>
      <c r="K499" s="217" t="s">
        <v>346</v>
      </c>
      <c r="L499" s="45"/>
      <c r="M499" s="222" t="s">
        <v>19</v>
      </c>
      <c r="N499" s="223" t="s">
        <v>43</v>
      </c>
      <c r="O499" s="85"/>
      <c r="P499" s="224">
        <f>O499*H499</f>
        <v>0</v>
      </c>
      <c r="Q499" s="224">
        <v>0</v>
      </c>
      <c r="R499" s="224">
        <f>Q499*H499</f>
        <v>0</v>
      </c>
      <c r="S499" s="224">
        <v>0</v>
      </c>
      <c r="T499" s="225">
        <f>S499*H499</f>
        <v>0</v>
      </c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R499" s="226" t="s">
        <v>231</v>
      </c>
      <c r="AT499" s="226" t="s">
        <v>342</v>
      </c>
      <c r="AU499" s="226" t="s">
        <v>81</v>
      </c>
      <c r="AY499" s="18" t="s">
        <v>338</v>
      </c>
      <c r="BE499" s="227">
        <f>IF(N499="základní",J499,0)</f>
        <v>0</v>
      </c>
      <c r="BF499" s="227">
        <f>IF(N499="snížená",J499,0)</f>
        <v>0</v>
      </c>
      <c r="BG499" s="227">
        <f>IF(N499="zákl. přenesená",J499,0)</f>
        <v>0</v>
      </c>
      <c r="BH499" s="227">
        <f>IF(N499="sníž. přenesená",J499,0)</f>
        <v>0</v>
      </c>
      <c r="BI499" s="227">
        <f>IF(N499="nulová",J499,0)</f>
        <v>0</v>
      </c>
      <c r="BJ499" s="18" t="s">
        <v>79</v>
      </c>
      <c r="BK499" s="227">
        <f>ROUND(I499*H499,2)</f>
        <v>0</v>
      </c>
      <c r="BL499" s="18" t="s">
        <v>231</v>
      </c>
      <c r="BM499" s="226" t="s">
        <v>1806</v>
      </c>
    </row>
    <row r="500" s="2" customFormat="1">
      <c r="A500" s="39"/>
      <c r="B500" s="40"/>
      <c r="C500" s="41"/>
      <c r="D500" s="228" t="s">
        <v>348</v>
      </c>
      <c r="E500" s="41"/>
      <c r="F500" s="229" t="s">
        <v>831</v>
      </c>
      <c r="G500" s="41"/>
      <c r="H500" s="41"/>
      <c r="I500" s="230"/>
      <c r="J500" s="41"/>
      <c r="K500" s="41"/>
      <c r="L500" s="45"/>
      <c r="M500" s="231"/>
      <c r="N500" s="232"/>
      <c r="O500" s="85"/>
      <c r="P500" s="85"/>
      <c r="Q500" s="85"/>
      <c r="R500" s="85"/>
      <c r="S500" s="85"/>
      <c r="T500" s="86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T500" s="18" t="s">
        <v>348</v>
      </c>
      <c r="AU500" s="18" t="s">
        <v>81</v>
      </c>
    </row>
    <row r="501" s="14" customFormat="1">
      <c r="A501" s="14"/>
      <c r="B501" s="244"/>
      <c r="C501" s="245"/>
      <c r="D501" s="235" t="s">
        <v>350</v>
      </c>
      <c r="E501" s="246" t="s">
        <v>19</v>
      </c>
      <c r="F501" s="247" t="s">
        <v>1807</v>
      </c>
      <c r="G501" s="245"/>
      <c r="H501" s="248">
        <v>79.224999999999994</v>
      </c>
      <c r="I501" s="249"/>
      <c r="J501" s="245"/>
      <c r="K501" s="245"/>
      <c r="L501" s="250"/>
      <c r="M501" s="251"/>
      <c r="N501" s="252"/>
      <c r="O501" s="252"/>
      <c r="P501" s="252"/>
      <c r="Q501" s="252"/>
      <c r="R501" s="252"/>
      <c r="S501" s="252"/>
      <c r="T501" s="253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54" t="s">
        <v>350</v>
      </c>
      <c r="AU501" s="254" t="s">
        <v>81</v>
      </c>
      <c r="AV501" s="14" t="s">
        <v>81</v>
      </c>
      <c r="AW501" s="14" t="s">
        <v>33</v>
      </c>
      <c r="AX501" s="14" t="s">
        <v>79</v>
      </c>
      <c r="AY501" s="254" t="s">
        <v>338</v>
      </c>
    </row>
    <row r="502" s="2" customFormat="1" ht="44.25" customHeight="1">
      <c r="A502" s="39"/>
      <c r="B502" s="40"/>
      <c r="C502" s="215" t="s">
        <v>808</v>
      </c>
      <c r="D502" s="215" t="s">
        <v>342</v>
      </c>
      <c r="E502" s="216" t="s">
        <v>1447</v>
      </c>
      <c r="F502" s="217" t="s">
        <v>1448</v>
      </c>
      <c r="G502" s="218" t="s">
        <v>489</v>
      </c>
      <c r="H502" s="219">
        <v>0.52900000000000003</v>
      </c>
      <c r="I502" s="220"/>
      <c r="J502" s="221">
        <f>ROUND(I502*H502,2)</f>
        <v>0</v>
      </c>
      <c r="K502" s="217" t="s">
        <v>346</v>
      </c>
      <c r="L502" s="45"/>
      <c r="M502" s="222" t="s">
        <v>19</v>
      </c>
      <c r="N502" s="223" t="s">
        <v>43</v>
      </c>
      <c r="O502" s="85"/>
      <c r="P502" s="224">
        <f>O502*H502</f>
        <v>0</v>
      </c>
      <c r="Q502" s="224">
        <v>0</v>
      </c>
      <c r="R502" s="224">
        <f>Q502*H502</f>
        <v>0</v>
      </c>
      <c r="S502" s="224">
        <v>0</v>
      </c>
      <c r="T502" s="225">
        <f>S502*H502</f>
        <v>0</v>
      </c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R502" s="226" t="s">
        <v>231</v>
      </c>
      <c r="AT502" s="226" t="s">
        <v>342</v>
      </c>
      <c r="AU502" s="226" t="s">
        <v>81</v>
      </c>
      <c r="AY502" s="18" t="s">
        <v>338</v>
      </c>
      <c r="BE502" s="227">
        <f>IF(N502="základní",J502,0)</f>
        <v>0</v>
      </c>
      <c r="BF502" s="227">
        <f>IF(N502="snížená",J502,0)</f>
        <v>0</v>
      </c>
      <c r="BG502" s="227">
        <f>IF(N502="zákl. přenesená",J502,0)</f>
        <v>0</v>
      </c>
      <c r="BH502" s="227">
        <f>IF(N502="sníž. přenesená",J502,0)</f>
        <v>0</v>
      </c>
      <c r="BI502" s="227">
        <f>IF(N502="nulová",J502,0)</f>
        <v>0</v>
      </c>
      <c r="BJ502" s="18" t="s">
        <v>79</v>
      </c>
      <c r="BK502" s="227">
        <f>ROUND(I502*H502,2)</f>
        <v>0</v>
      </c>
      <c r="BL502" s="18" t="s">
        <v>231</v>
      </c>
      <c r="BM502" s="226" t="s">
        <v>1808</v>
      </c>
    </row>
    <row r="503" s="2" customFormat="1">
      <c r="A503" s="39"/>
      <c r="B503" s="40"/>
      <c r="C503" s="41"/>
      <c r="D503" s="228" t="s">
        <v>348</v>
      </c>
      <c r="E503" s="41"/>
      <c r="F503" s="229" t="s">
        <v>1450</v>
      </c>
      <c r="G503" s="41"/>
      <c r="H503" s="41"/>
      <c r="I503" s="230"/>
      <c r="J503" s="41"/>
      <c r="K503" s="41"/>
      <c r="L503" s="45"/>
      <c r="M503" s="231"/>
      <c r="N503" s="232"/>
      <c r="O503" s="85"/>
      <c r="P503" s="85"/>
      <c r="Q503" s="85"/>
      <c r="R503" s="85"/>
      <c r="S503" s="85"/>
      <c r="T503" s="86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T503" s="18" t="s">
        <v>348</v>
      </c>
      <c r="AU503" s="18" t="s">
        <v>81</v>
      </c>
    </row>
    <row r="504" s="2" customFormat="1" ht="44.25" customHeight="1">
      <c r="A504" s="39"/>
      <c r="B504" s="40"/>
      <c r="C504" s="215" t="s">
        <v>815</v>
      </c>
      <c r="D504" s="215" t="s">
        <v>342</v>
      </c>
      <c r="E504" s="216" t="s">
        <v>834</v>
      </c>
      <c r="F504" s="217" t="s">
        <v>505</v>
      </c>
      <c r="G504" s="218" t="s">
        <v>489</v>
      </c>
      <c r="H504" s="219">
        <v>215.69300000000001</v>
      </c>
      <c r="I504" s="220"/>
      <c r="J504" s="221">
        <f>ROUND(I504*H504,2)</f>
        <v>0</v>
      </c>
      <c r="K504" s="217" t="s">
        <v>346</v>
      </c>
      <c r="L504" s="45"/>
      <c r="M504" s="222" t="s">
        <v>19</v>
      </c>
      <c r="N504" s="223" t="s">
        <v>43</v>
      </c>
      <c r="O504" s="85"/>
      <c r="P504" s="224">
        <f>O504*H504</f>
        <v>0</v>
      </c>
      <c r="Q504" s="224">
        <v>0</v>
      </c>
      <c r="R504" s="224">
        <f>Q504*H504</f>
        <v>0</v>
      </c>
      <c r="S504" s="224">
        <v>0</v>
      </c>
      <c r="T504" s="225">
        <f>S504*H504</f>
        <v>0</v>
      </c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R504" s="226" t="s">
        <v>231</v>
      </c>
      <c r="AT504" s="226" t="s">
        <v>342</v>
      </c>
      <c r="AU504" s="226" t="s">
        <v>81</v>
      </c>
      <c r="AY504" s="18" t="s">
        <v>338</v>
      </c>
      <c r="BE504" s="227">
        <f>IF(N504="základní",J504,0)</f>
        <v>0</v>
      </c>
      <c r="BF504" s="227">
        <f>IF(N504="snížená",J504,0)</f>
        <v>0</v>
      </c>
      <c r="BG504" s="227">
        <f>IF(N504="zákl. přenesená",J504,0)</f>
        <v>0</v>
      </c>
      <c r="BH504" s="227">
        <f>IF(N504="sníž. přenesená",J504,0)</f>
        <v>0</v>
      </c>
      <c r="BI504" s="227">
        <f>IF(N504="nulová",J504,0)</f>
        <v>0</v>
      </c>
      <c r="BJ504" s="18" t="s">
        <v>79</v>
      </c>
      <c r="BK504" s="227">
        <f>ROUND(I504*H504,2)</f>
        <v>0</v>
      </c>
      <c r="BL504" s="18" t="s">
        <v>231</v>
      </c>
      <c r="BM504" s="226" t="s">
        <v>1809</v>
      </c>
    </row>
    <row r="505" s="2" customFormat="1">
      <c r="A505" s="39"/>
      <c r="B505" s="40"/>
      <c r="C505" s="41"/>
      <c r="D505" s="228" t="s">
        <v>348</v>
      </c>
      <c r="E505" s="41"/>
      <c r="F505" s="229" t="s">
        <v>836</v>
      </c>
      <c r="G505" s="41"/>
      <c r="H505" s="41"/>
      <c r="I505" s="230"/>
      <c r="J505" s="41"/>
      <c r="K505" s="41"/>
      <c r="L505" s="45"/>
      <c r="M505" s="231"/>
      <c r="N505" s="232"/>
      <c r="O505" s="85"/>
      <c r="P505" s="85"/>
      <c r="Q505" s="85"/>
      <c r="R505" s="85"/>
      <c r="S505" s="85"/>
      <c r="T505" s="86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T505" s="18" t="s">
        <v>348</v>
      </c>
      <c r="AU505" s="18" t="s">
        <v>81</v>
      </c>
    </row>
    <row r="506" s="2" customFormat="1" ht="44.25" customHeight="1">
      <c r="A506" s="39"/>
      <c r="B506" s="40"/>
      <c r="C506" s="215" t="s">
        <v>821</v>
      </c>
      <c r="D506" s="215" t="s">
        <v>342</v>
      </c>
      <c r="E506" s="216" t="s">
        <v>838</v>
      </c>
      <c r="F506" s="217" t="s">
        <v>839</v>
      </c>
      <c r="G506" s="218" t="s">
        <v>489</v>
      </c>
      <c r="H506" s="219">
        <v>179.904</v>
      </c>
      <c r="I506" s="220"/>
      <c r="J506" s="221">
        <f>ROUND(I506*H506,2)</f>
        <v>0</v>
      </c>
      <c r="K506" s="217" t="s">
        <v>346</v>
      </c>
      <c r="L506" s="45"/>
      <c r="M506" s="222" t="s">
        <v>19</v>
      </c>
      <c r="N506" s="223" t="s">
        <v>43</v>
      </c>
      <c r="O506" s="85"/>
      <c r="P506" s="224">
        <f>O506*H506</f>
        <v>0</v>
      </c>
      <c r="Q506" s="224">
        <v>0</v>
      </c>
      <c r="R506" s="224">
        <f>Q506*H506</f>
        <v>0</v>
      </c>
      <c r="S506" s="224">
        <v>0</v>
      </c>
      <c r="T506" s="225">
        <f>S506*H506</f>
        <v>0</v>
      </c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R506" s="226" t="s">
        <v>231</v>
      </c>
      <c r="AT506" s="226" t="s">
        <v>342</v>
      </c>
      <c r="AU506" s="226" t="s">
        <v>81</v>
      </c>
      <c r="AY506" s="18" t="s">
        <v>338</v>
      </c>
      <c r="BE506" s="227">
        <f>IF(N506="základní",J506,0)</f>
        <v>0</v>
      </c>
      <c r="BF506" s="227">
        <f>IF(N506="snížená",J506,0)</f>
        <v>0</v>
      </c>
      <c r="BG506" s="227">
        <f>IF(N506="zákl. přenesená",J506,0)</f>
        <v>0</v>
      </c>
      <c r="BH506" s="227">
        <f>IF(N506="sníž. přenesená",J506,0)</f>
        <v>0</v>
      </c>
      <c r="BI506" s="227">
        <f>IF(N506="nulová",J506,0)</f>
        <v>0</v>
      </c>
      <c r="BJ506" s="18" t="s">
        <v>79</v>
      </c>
      <c r="BK506" s="227">
        <f>ROUND(I506*H506,2)</f>
        <v>0</v>
      </c>
      <c r="BL506" s="18" t="s">
        <v>231</v>
      </c>
      <c r="BM506" s="226" t="s">
        <v>1810</v>
      </c>
    </row>
    <row r="507" s="2" customFormat="1">
      <c r="A507" s="39"/>
      <c r="B507" s="40"/>
      <c r="C507" s="41"/>
      <c r="D507" s="228" t="s">
        <v>348</v>
      </c>
      <c r="E507" s="41"/>
      <c r="F507" s="229" t="s">
        <v>841</v>
      </c>
      <c r="G507" s="41"/>
      <c r="H507" s="41"/>
      <c r="I507" s="230"/>
      <c r="J507" s="41"/>
      <c r="K507" s="41"/>
      <c r="L507" s="45"/>
      <c r="M507" s="231"/>
      <c r="N507" s="232"/>
      <c r="O507" s="85"/>
      <c r="P507" s="85"/>
      <c r="Q507" s="85"/>
      <c r="R507" s="85"/>
      <c r="S507" s="85"/>
      <c r="T507" s="86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T507" s="18" t="s">
        <v>348</v>
      </c>
      <c r="AU507" s="18" t="s">
        <v>81</v>
      </c>
    </row>
    <row r="508" s="12" customFormat="1" ht="22.8" customHeight="1">
      <c r="A508" s="12"/>
      <c r="B508" s="199"/>
      <c r="C508" s="200"/>
      <c r="D508" s="201" t="s">
        <v>71</v>
      </c>
      <c r="E508" s="213" t="s">
        <v>842</v>
      </c>
      <c r="F508" s="213" t="s">
        <v>843</v>
      </c>
      <c r="G508" s="200"/>
      <c r="H508" s="200"/>
      <c r="I508" s="203"/>
      <c r="J508" s="214">
        <f>BK508</f>
        <v>0</v>
      </c>
      <c r="K508" s="200"/>
      <c r="L508" s="205"/>
      <c r="M508" s="206"/>
      <c r="N508" s="207"/>
      <c r="O508" s="207"/>
      <c r="P508" s="208">
        <f>SUM(P509:P510)</f>
        <v>0</v>
      </c>
      <c r="Q508" s="207"/>
      <c r="R508" s="208">
        <f>SUM(R509:R510)</f>
        <v>0</v>
      </c>
      <c r="S508" s="207"/>
      <c r="T508" s="209">
        <f>SUM(T509:T510)</f>
        <v>0</v>
      </c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R508" s="210" t="s">
        <v>79</v>
      </c>
      <c r="AT508" s="211" t="s">
        <v>71</v>
      </c>
      <c r="AU508" s="211" t="s">
        <v>79</v>
      </c>
      <c r="AY508" s="210" t="s">
        <v>338</v>
      </c>
      <c r="BK508" s="212">
        <f>SUM(BK509:BK510)</f>
        <v>0</v>
      </c>
    </row>
    <row r="509" s="2" customFormat="1" ht="49.05" customHeight="1">
      <c r="A509" s="39"/>
      <c r="B509" s="40"/>
      <c r="C509" s="215" t="s">
        <v>827</v>
      </c>
      <c r="D509" s="215" t="s">
        <v>342</v>
      </c>
      <c r="E509" s="216" t="s">
        <v>845</v>
      </c>
      <c r="F509" s="217" t="s">
        <v>846</v>
      </c>
      <c r="G509" s="218" t="s">
        <v>489</v>
      </c>
      <c r="H509" s="219">
        <v>494.54300000000001</v>
      </c>
      <c r="I509" s="220"/>
      <c r="J509" s="221">
        <f>ROUND(I509*H509,2)</f>
        <v>0</v>
      </c>
      <c r="K509" s="217" t="s">
        <v>346</v>
      </c>
      <c r="L509" s="45"/>
      <c r="M509" s="222" t="s">
        <v>19</v>
      </c>
      <c r="N509" s="223" t="s">
        <v>43</v>
      </c>
      <c r="O509" s="85"/>
      <c r="P509" s="224">
        <f>O509*H509</f>
        <v>0</v>
      </c>
      <c r="Q509" s="224">
        <v>0</v>
      </c>
      <c r="R509" s="224">
        <f>Q509*H509</f>
        <v>0</v>
      </c>
      <c r="S509" s="224">
        <v>0</v>
      </c>
      <c r="T509" s="225">
        <f>S509*H509</f>
        <v>0</v>
      </c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R509" s="226" t="s">
        <v>231</v>
      </c>
      <c r="AT509" s="226" t="s">
        <v>342</v>
      </c>
      <c r="AU509" s="226" t="s">
        <v>81</v>
      </c>
      <c r="AY509" s="18" t="s">
        <v>338</v>
      </c>
      <c r="BE509" s="227">
        <f>IF(N509="základní",J509,0)</f>
        <v>0</v>
      </c>
      <c r="BF509" s="227">
        <f>IF(N509="snížená",J509,0)</f>
        <v>0</v>
      </c>
      <c r="BG509" s="227">
        <f>IF(N509="zákl. přenesená",J509,0)</f>
        <v>0</v>
      </c>
      <c r="BH509" s="227">
        <f>IF(N509="sníž. přenesená",J509,0)</f>
        <v>0</v>
      </c>
      <c r="BI509" s="227">
        <f>IF(N509="nulová",J509,0)</f>
        <v>0</v>
      </c>
      <c r="BJ509" s="18" t="s">
        <v>79</v>
      </c>
      <c r="BK509" s="227">
        <f>ROUND(I509*H509,2)</f>
        <v>0</v>
      </c>
      <c r="BL509" s="18" t="s">
        <v>231</v>
      </c>
      <c r="BM509" s="226" t="s">
        <v>1811</v>
      </c>
    </row>
    <row r="510" s="2" customFormat="1">
      <c r="A510" s="39"/>
      <c r="B510" s="40"/>
      <c r="C510" s="41"/>
      <c r="D510" s="228" t="s">
        <v>348</v>
      </c>
      <c r="E510" s="41"/>
      <c r="F510" s="229" t="s">
        <v>848</v>
      </c>
      <c r="G510" s="41"/>
      <c r="H510" s="41"/>
      <c r="I510" s="230"/>
      <c r="J510" s="41"/>
      <c r="K510" s="41"/>
      <c r="L510" s="45"/>
      <c r="M510" s="288"/>
      <c r="N510" s="289"/>
      <c r="O510" s="290"/>
      <c r="P510" s="290"/>
      <c r="Q510" s="290"/>
      <c r="R510" s="290"/>
      <c r="S510" s="290"/>
      <c r="T510" s="291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T510" s="18" t="s">
        <v>348</v>
      </c>
      <c r="AU510" s="18" t="s">
        <v>81</v>
      </c>
    </row>
    <row r="511" s="2" customFormat="1" ht="6.96" customHeight="1">
      <c r="A511" s="39"/>
      <c r="B511" s="60"/>
      <c r="C511" s="61"/>
      <c r="D511" s="61"/>
      <c r="E511" s="61"/>
      <c r="F511" s="61"/>
      <c r="G511" s="61"/>
      <c r="H511" s="61"/>
      <c r="I511" s="61"/>
      <c r="J511" s="61"/>
      <c r="K511" s="61"/>
      <c r="L511" s="45"/>
      <c r="M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</row>
  </sheetData>
  <sheetProtection sheet="1" autoFilter="0" formatColumns="0" formatRows="0" objects="1" scenarios="1" spinCount="100000" saltValue="yDutkh+8WwVx7vvuX1cEuDBVaaA/FxgTfxkNHPc0o61cKHdehQVbd77jmmklvvJKYC9KYYhu9MdA1KUnUypF8w==" hashValue="orLhYi40MnUtLnppEHpVwEhPFTG7/J9LSCvdneu0axt7lA7HWzRdWeh3wWtjWRTl0qvx1v1m1aIyazysCU1iTQ==" algorithmName="SHA-512" password="CC35"/>
  <autoFilter ref="C103:K510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2:H92"/>
    <mergeCell ref="E94:H94"/>
    <mergeCell ref="E96:H96"/>
    <mergeCell ref="L2:V2"/>
  </mergeCells>
  <hyperlinks>
    <hyperlink ref="F109" r:id="rId1" display="https://podminky.urs.cz/item/CS_URS_2025_02/113106023"/>
    <hyperlink ref="F122" r:id="rId2" display="https://podminky.urs.cz/item/CS_URS_2025_02/113107322"/>
    <hyperlink ref="F125" r:id="rId3" display="https://podminky.urs.cz/item/CS_URS_2025_02/113107323"/>
    <hyperlink ref="F148" r:id="rId4" display="https://podminky.urs.cz/item/CS_URS_2025_02/113154512"/>
    <hyperlink ref="F151" r:id="rId5" display="https://podminky.urs.cz/item/CS_URS_2025_02/113154514"/>
    <hyperlink ref="F155" r:id="rId6" display="https://podminky.urs.cz/item/CS_URS_2025_02/113154515"/>
    <hyperlink ref="F160" r:id="rId7" display="https://podminky.urs.cz/item/CS_URS_2025_02/121151105"/>
    <hyperlink ref="F171" r:id="rId8" display="https://podminky.urs.cz/item/CS_URS_2025_02/122251403"/>
    <hyperlink ref="F175" r:id="rId9" display="https://podminky.urs.cz/item/CS_URS_2025_02/131213131"/>
    <hyperlink ref="F183" r:id="rId10" display="https://podminky.urs.cz/item/CS_URS_2025_02/132254206"/>
    <hyperlink ref="F207" r:id="rId11" display="https://podminky.urs.cz/item/CS_URS_2025_02/151101102"/>
    <hyperlink ref="F211" r:id="rId12" display="https://podminky.urs.cz/item/CS_URS_2025_02/151101112"/>
    <hyperlink ref="F214" r:id="rId13" display="https://podminky.urs.cz/item/CS_URS_2025_02/151501501"/>
    <hyperlink ref="F219" r:id="rId14" display="https://podminky.urs.cz/item/CS_URS_2025_02/162551108"/>
    <hyperlink ref="F224" r:id="rId15" display="https://podminky.urs.cz/item/CS_URS_2025_02/162751117"/>
    <hyperlink ref="F232" r:id="rId16" display="https://podminky.urs.cz/item/CS_URS_2025_02/162751119"/>
    <hyperlink ref="F238" r:id="rId17" display="https://podminky.urs.cz/item/CS_URS_2025_02/171251101"/>
    <hyperlink ref="F241" r:id="rId18" display="https://podminky.urs.cz/item/CS_URS_2025_02/171251109"/>
    <hyperlink ref="F247" r:id="rId19" display="https://podminky.urs.cz/item/CS_URS_2025_02/174111101"/>
    <hyperlink ref="F250" r:id="rId20" display="https://podminky.urs.cz/item/CS_URS_2025_02/174151101"/>
    <hyperlink ref="F255" r:id="rId21" display="https://podminky.urs.cz/item/CS_URS_2025_02/175151101"/>
    <hyperlink ref="F275" r:id="rId22" display="https://podminky.urs.cz/item/CS_URS_2025_02/171201231"/>
    <hyperlink ref="F281" r:id="rId23" display="https://podminky.urs.cz/item/CS_URS_2025_02/181152302"/>
    <hyperlink ref="F287" r:id="rId24" display="https://podminky.urs.cz/item/CS_URS_2025_02/181351005"/>
    <hyperlink ref="F290" r:id="rId25" display="https://podminky.urs.cz/item/CS_URS_2025_02/181411131"/>
    <hyperlink ref="F296" r:id="rId26" display="https://podminky.urs.cz/item/CS_URS_2025_02/184813511"/>
    <hyperlink ref="F299" r:id="rId27" display="https://podminky.urs.cz/item/CS_URS_2025_02/185802113"/>
    <hyperlink ref="F304" r:id="rId28" display="https://podminky.urs.cz/item/CS_URS_2025_02/185803111"/>
    <hyperlink ref="F307" r:id="rId29" display="https://podminky.urs.cz/item/CS_URS_2025_02/185804312"/>
    <hyperlink ref="F311" r:id="rId30" display="https://podminky.urs.cz/item/CS_URS_2025_02/185851121"/>
    <hyperlink ref="F315" r:id="rId31" display="https://podminky.urs.cz/item/CS_URS_2025_02/185851129"/>
    <hyperlink ref="F321" r:id="rId32" display="https://podminky.urs.cz/item/CS_URS_2025_02/212750101"/>
    <hyperlink ref="F325" r:id="rId33" display="https://podminky.urs.cz/item/CS_URS_2025_02/212972112"/>
    <hyperlink ref="F330" r:id="rId34" display="https://podminky.urs.cz/item/CS_URS_2025_02/452112112"/>
    <hyperlink ref="F341" r:id="rId35" display="https://podminky.urs.cz/item/CS_URS_2025_02/564871016"/>
    <hyperlink ref="F344" r:id="rId36" display="https://podminky.urs.cz/item/CS_URS_2025_02/573111112"/>
    <hyperlink ref="F347" r:id="rId37" display="https://podminky.urs.cz/item/CS_URS_2025_02/565155101"/>
    <hyperlink ref="F351" r:id="rId38" display="https://podminky.urs.cz/item/CS_URS_2025_02/573211109"/>
    <hyperlink ref="F354" r:id="rId39" display="https://podminky.urs.cz/item/CS_URS_2025_02/577155012"/>
    <hyperlink ref="F357" r:id="rId40" display="https://podminky.urs.cz/item/CS_URS_2025_02/573211107"/>
    <hyperlink ref="F360" r:id="rId41" display="https://podminky.urs.cz/item/CS_URS_2025_02/577134011"/>
    <hyperlink ref="F363" r:id="rId42" display="https://podminky.urs.cz/item/CS_URS_2025_02/596211110"/>
    <hyperlink ref="F371" r:id="rId43" display="https://podminky.urs.cz/item/CS_URS_2025_02/871360420"/>
    <hyperlink ref="F382" r:id="rId44" display="https://podminky.urs.cz/item/CS_URS_2025_02/892381111"/>
    <hyperlink ref="F385" r:id="rId45" display="https://podminky.urs.cz/item/CS_URS_2025_02/894410101"/>
    <hyperlink ref="F406" r:id="rId46" display="https://podminky.urs.cz/item/CS_URS_2025_02/894410211"/>
    <hyperlink ref="F424" r:id="rId47" display="https://podminky.urs.cz/item/CS_URS_2025_02/894410212"/>
    <hyperlink ref="F437" r:id="rId48" display="https://podminky.urs.cz/item/CS_URS_2025_02/894410213"/>
    <hyperlink ref="F454" r:id="rId49" display="https://podminky.urs.cz/item/CS_URS_2025_02/894410232"/>
    <hyperlink ref="F461" r:id="rId50" display="https://podminky.urs.cz/item/CS_URS_2025_02/899104112"/>
    <hyperlink ref="F468" r:id="rId51" display="https://podminky.urs.cz/item/CS_URS_2025_02/899623151"/>
    <hyperlink ref="F472" r:id="rId52" display="https://podminky.urs.cz/item/CS_URS_2025_02/899722113"/>
    <hyperlink ref="F479" r:id="rId53" display="https://podminky.urs.cz/item/CS_URS_2025_02/919112233"/>
    <hyperlink ref="F484" r:id="rId54" display="https://podminky.urs.cz/item/CS_URS_2025_02/919122132"/>
    <hyperlink ref="F487" r:id="rId55" display="https://podminky.urs.cz/item/CS_URS_2025_02/919735111"/>
    <hyperlink ref="F490" r:id="rId56" display="https://podminky.urs.cz/item/CS_URS_2025_02/919735112"/>
    <hyperlink ref="F494" r:id="rId57" display="https://podminky.urs.cz/item/CS_URS_2025_02/997013501"/>
    <hyperlink ref="F497" r:id="rId58" display="https://podminky.urs.cz/item/CS_URS_2025_02/997013509"/>
    <hyperlink ref="F500" r:id="rId59" display="https://podminky.urs.cz/item/CS_URS_2025_02/997013511"/>
    <hyperlink ref="F503" r:id="rId60" display="https://podminky.urs.cz/item/CS_URS_2025_02/997013861"/>
    <hyperlink ref="F505" r:id="rId61" display="https://podminky.urs.cz/item/CS_URS_2025_02/997013873"/>
    <hyperlink ref="F507" r:id="rId62" display="https://podminky.urs.cz/item/CS_URS_2025_02/997013875"/>
    <hyperlink ref="F510" r:id="rId63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4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127</v>
      </c>
      <c r="AZ2" s="139" t="s">
        <v>298</v>
      </c>
      <c r="BA2" s="139" t="s">
        <v>19</v>
      </c>
      <c r="BB2" s="139" t="s">
        <v>19</v>
      </c>
      <c r="BC2" s="139" t="s">
        <v>1812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216</v>
      </c>
      <c r="BA3" s="139" t="s">
        <v>19</v>
      </c>
      <c r="BB3" s="139" t="s">
        <v>19</v>
      </c>
      <c r="BC3" s="139" t="s">
        <v>1813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218</v>
      </c>
      <c r="BA4" s="139" t="s">
        <v>19</v>
      </c>
      <c r="BB4" s="139" t="s">
        <v>19</v>
      </c>
      <c r="BC4" s="139" t="s">
        <v>1814</v>
      </c>
      <c r="BD4" s="139" t="s">
        <v>81</v>
      </c>
    </row>
    <row r="5" hidden="1" s="1" customFormat="1" ht="6.96" customHeight="1">
      <c r="B5" s="21"/>
      <c r="L5" s="21"/>
      <c r="AZ5" s="139" t="s">
        <v>221</v>
      </c>
      <c r="BA5" s="139" t="s">
        <v>19</v>
      </c>
      <c r="BB5" s="139" t="s">
        <v>19</v>
      </c>
      <c r="BC5" s="139" t="s">
        <v>1815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223</v>
      </c>
      <c r="BA6" s="139" t="s">
        <v>19</v>
      </c>
      <c r="BB6" s="139" t="s">
        <v>19</v>
      </c>
      <c r="BC6" s="139" t="s">
        <v>1816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225</v>
      </c>
      <c r="BA7" s="139" t="s">
        <v>19</v>
      </c>
      <c r="BB7" s="139" t="s">
        <v>19</v>
      </c>
      <c r="BC7" s="139" t="s">
        <v>1817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227</v>
      </c>
      <c r="BA8" s="139" t="s">
        <v>19</v>
      </c>
      <c r="BB8" s="139" t="s">
        <v>19</v>
      </c>
      <c r="BC8" s="139" t="s">
        <v>1818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1819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245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248</v>
      </c>
      <c r="BA10" s="139" t="s">
        <v>19</v>
      </c>
      <c r="BB10" s="139" t="s">
        <v>19</v>
      </c>
      <c r="BC10" s="139" t="s">
        <v>72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1820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952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954</v>
      </c>
      <c r="BA12" s="139" t="s">
        <v>19</v>
      </c>
      <c r="BB12" s="139" t="s">
        <v>19</v>
      </c>
      <c r="BC12" s="139" t="s">
        <v>955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855</v>
      </c>
      <c r="BA13" s="139" t="s">
        <v>19</v>
      </c>
      <c r="BB13" s="139" t="s">
        <v>19</v>
      </c>
      <c r="BC13" s="139" t="s">
        <v>72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300</v>
      </c>
      <c r="BA14" s="139" t="s">
        <v>19</v>
      </c>
      <c r="BB14" s="139" t="s">
        <v>19</v>
      </c>
      <c r="BC14" s="139" t="s">
        <v>72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1304</v>
      </c>
      <c r="BA15" s="139" t="s">
        <v>19</v>
      </c>
      <c r="BB15" s="139" t="s">
        <v>19</v>
      </c>
      <c r="BC15" s="139" t="s">
        <v>264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1821</v>
      </c>
      <c r="BA16" s="139" t="s">
        <v>19</v>
      </c>
      <c r="BB16" s="139" t="s">
        <v>19</v>
      </c>
      <c r="BC16" s="139" t="s">
        <v>72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1822</v>
      </c>
      <c r="BA17" s="139" t="s">
        <v>19</v>
      </c>
      <c r="BB17" s="139" t="s">
        <v>19</v>
      </c>
      <c r="BC17" s="139" t="s">
        <v>72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1823</v>
      </c>
      <c r="BA18" s="139" t="s">
        <v>19</v>
      </c>
      <c r="BB18" s="139" t="s">
        <v>19</v>
      </c>
      <c r="BC18" s="139" t="s">
        <v>72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1824</v>
      </c>
      <c r="BA19" s="139" t="s">
        <v>19</v>
      </c>
      <c r="BB19" s="139" t="s">
        <v>19</v>
      </c>
      <c r="BC19" s="139" t="s">
        <v>1825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1826</v>
      </c>
      <c r="BA20" s="139" t="s">
        <v>19</v>
      </c>
      <c r="BB20" s="139" t="s">
        <v>19</v>
      </c>
      <c r="BC20" s="139" t="s">
        <v>1827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1828</v>
      </c>
      <c r="BA21" s="139" t="s">
        <v>19</v>
      </c>
      <c r="BB21" s="139" t="s">
        <v>19</v>
      </c>
      <c r="BC21" s="139" t="s">
        <v>72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1829</v>
      </c>
      <c r="BA22" s="139" t="s">
        <v>19</v>
      </c>
      <c r="BB22" s="139" t="s">
        <v>19</v>
      </c>
      <c r="BC22" s="139" t="s">
        <v>1830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1831</v>
      </c>
      <c r="BA23" s="139" t="s">
        <v>19</v>
      </c>
      <c r="BB23" s="139" t="s">
        <v>19</v>
      </c>
      <c r="BC23" s="139" t="s">
        <v>1832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1305</v>
      </c>
      <c r="BA24" s="139" t="s">
        <v>19</v>
      </c>
      <c r="BB24" s="139" t="s">
        <v>19</v>
      </c>
      <c r="BC24" s="139" t="s">
        <v>1833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1306</v>
      </c>
      <c r="BA25" s="139" t="s">
        <v>19</v>
      </c>
      <c r="BB25" s="139" t="s">
        <v>19</v>
      </c>
      <c r="BC25" s="139" t="s">
        <v>1307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1308</v>
      </c>
      <c r="BA26" s="139" t="s">
        <v>19</v>
      </c>
      <c r="BB26" s="139" t="s">
        <v>19</v>
      </c>
      <c r="BC26" s="139" t="s">
        <v>1834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1310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1312</v>
      </c>
      <c r="BA28" s="139" t="s">
        <v>19</v>
      </c>
      <c r="BB28" s="139" t="s">
        <v>19</v>
      </c>
      <c r="BC28" s="139" t="s">
        <v>955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1313</v>
      </c>
      <c r="BA29" s="153" t="s">
        <v>19</v>
      </c>
      <c r="BB29" s="153" t="s">
        <v>19</v>
      </c>
      <c r="BC29" s="153" t="s">
        <v>72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1835</v>
      </c>
      <c r="BA30" s="139" t="s">
        <v>19</v>
      </c>
      <c r="BB30" s="139" t="s">
        <v>19</v>
      </c>
      <c r="BC30" s="139" t="s">
        <v>1836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256</v>
      </c>
      <c r="BA31" s="139" t="s">
        <v>19</v>
      </c>
      <c r="BB31" s="139" t="s">
        <v>19</v>
      </c>
      <c r="BC31" s="139" t="s">
        <v>72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258</v>
      </c>
      <c r="BA32" s="139" t="s">
        <v>19</v>
      </c>
      <c r="BB32" s="139" t="s">
        <v>19</v>
      </c>
      <c r="BC32" s="139" t="s">
        <v>72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1272</v>
      </c>
      <c r="BA33" s="139" t="s">
        <v>19</v>
      </c>
      <c r="BB33" s="139" t="s">
        <v>19</v>
      </c>
      <c r="BC33" s="139" t="s">
        <v>79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1273</v>
      </c>
      <c r="BA34" s="139" t="s">
        <v>19</v>
      </c>
      <c r="BB34" s="139" t="s">
        <v>19</v>
      </c>
      <c r="BC34" s="139" t="s">
        <v>1837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ROUND((SUM(BE102:BE457)),  2)</f>
        <v>0</v>
      </c>
      <c r="G35" s="39"/>
      <c r="H35" s="39"/>
      <c r="I35" s="160">
        <v>0.20999999999999999</v>
      </c>
      <c r="J35" s="159">
        <f>ROUND(((SUM(BE102:BE457))*I35),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263</v>
      </c>
      <c r="BA35" s="139" t="s">
        <v>19</v>
      </c>
      <c r="BB35" s="139" t="s">
        <v>19</v>
      </c>
      <c r="BC35" s="139" t="s">
        <v>1838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ROUND((SUM(BF102:BF457)),  2)</f>
        <v>0</v>
      </c>
      <c r="G36" s="39"/>
      <c r="H36" s="39"/>
      <c r="I36" s="160">
        <v>0.12</v>
      </c>
      <c r="J36" s="159">
        <f>ROUND(((SUM(BF102:BF457))*I36),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265</v>
      </c>
      <c r="BA36" s="139" t="s">
        <v>19</v>
      </c>
      <c r="BB36" s="139" t="s">
        <v>19</v>
      </c>
      <c r="BC36" s="139" t="s">
        <v>264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ROUND((SUM(BG102:BG457)),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266</v>
      </c>
      <c r="BA37" s="139" t="s">
        <v>19</v>
      </c>
      <c r="BB37" s="139" t="s">
        <v>19</v>
      </c>
      <c r="BC37" s="139" t="s">
        <v>264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ROUND((SUM(BH102:BH457)),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267</v>
      </c>
      <c r="BA38" s="139" t="s">
        <v>19</v>
      </c>
      <c r="BB38" s="139" t="s">
        <v>19</v>
      </c>
      <c r="BC38" s="139" t="s">
        <v>1839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ROUND((SUM(BI102:BI457)),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269</v>
      </c>
      <c r="BA39" s="139" t="s">
        <v>19</v>
      </c>
      <c r="BB39" s="139" t="s">
        <v>19</v>
      </c>
      <c r="BC39" s="139" t="s">
        <v>79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270</v>
      </c>
      <c r="BA40" s="139" t="s">
        <v>19</v>
      </c>
      <c r="BB40" s="139" t="s">
        <v>19</v>
      </c>
      <c r="BC40" s="139" t="s">
        <v>271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1277</v>
      </c>
      <c r="BA41" s="139" t="s">
        <v>19</v>
      </c>
      <c r="BB41" s="139" t="s">
        <v>19</v>
      </c>
      <c r="BC41" s="139" t="s">
        <v>273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274</v>
      </c>
      <c r="BA42" s="139" t="s">
        <v>19</v>
      </c>
      <c r="BB42" s="139" t="s">
        <v>19</v>
      </c>
      <c r="BC42" s="139" t="s">
        <v>79</v>
      </c>
      <c r="BD42" s="139" t="s">
        <v>81</v>
      </c>
    </row>
    <row r="43" hidden="1">
      <c r="AZ43" s="139" t="s">
        <v>275</v>
      </c>
      <c r="BA43" s="139" t="s">
        <v>19</v>
      </c>
      <c r="BB43" s="139" t="s">
        <v>19</v>
      </c>
      <c r="BC43" s="139" t="s">
        <v>1840</v>
      </c>
      <c r="BD43" s="139" t="s">
        <v>81</v>
      </c>
    </row>
    <row r="44" hidden="1">
      <c r="AZ44" s="139" t="s">
        <v>277</v>
      </c>
      <c r="BA44" s="139" t="s">
        <v>19</v>
      </c>
      <c r="BB44" s="139" t="s">
        <v>19</v>
      </c>
      <c r="BC44" s="139" t="s">
        <v>264</v>
      </c>
      <c r="BD44" s="139" t="s">
        <v>81</v>
      </c>
    </row>
    <row r="45" hidden="1">
      <c r="AZ45" s="139" t="s">
        <v>1279</v>
      </c>
      <c r="BA45" s="139" t="s">
        <v>19</v>
      </c>
      <c r="BB45" s="139" t="s">
        <v>19</v>
      </c>
      <c r="BC45" s="139" t="s">
        <v>279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1280</v>
      </c>
      <c r="BA46" s="139" t="s">
        <v>19</v>
      </c>
      <c r="BB46" s="139" t="s">
        <v>19</v>
      </c>
      <c r="BC46" s="139" t="s">
        <v>279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1281</v>
      </c>
      <c r="BA47" s="139" t="s">
        <v>19</v>
      </c>
      <c r="BB47" s="139" t="s">
        <v>19</v>
      </c>
      <c r="BC47" s="139" t="s">
        <v>1841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1283</v>
      </c>
      <c r="BA48" s="139" t="s">
        <v>19</v>
      </c>
      <c r="BB48" s="139" t="s">
        <v>19</v>
      </c>
      <c r="BC48" s="139" t="s">
        <v>1842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1285</v>
      </c>
      <c r="BA49" s="139" t="s">
        <v>19</v>
      </c>
      <c r="BB49" s="139" t="s">
        <v>19</v>
      </c>
      <c r="BC49" s="139" t="s">
        <v>72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1290</v>
      </c>
      <c r="BA50" s="139" t="s">
        <v>19</v>
      </c>
      <c r="BB50" s="139" t="s">
        <v>19</v>
      </c>
      <c r="BC50" s="139" t="s">
        <v>72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286</v>
      </c>
      <c r="BA51" s="139" t="s">
        <v>19</v>
      </c>
      <c r="BB51" s="139" t="s">
        <v>19</v>
      </c>
      <c r="BC51" s="139" t="s">
        <v>1843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1819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287</v>
      </c>
      <c r="BA52" s="139" t="s">
        <v>19</v>
      </c>
      <c r="BB52" s="139" t="s">
        <v>19</v>
      </c>
      <c r="BC52" s="139" t="s">
        <v>1844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294</v>
      </c>
      <c r="BA53" s="139" t="s">
        <v>19</v>
      </c>
      <c r="BB53" s="139" t="s">
        <v>19</v>
      </c>
      <c r="BC53" s="139" t="s">
        <v>1845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A - Napojení na stoku A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296</v>
      </c>
      <c r="BA54" s="139" t="s">
        <v>19</v>
      </c>
      <c r="BB54" s="139" t="s">
        <v>19</v>
      </c>
      <c r="BC54" s="139" t="s">
        <v>1846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J177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J209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J254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J293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J294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317</v>
      </c>
      <c r="E75" s="185"/>
      <c r="F75" s="185"/>
      <c r="G75" s="185"/>
      <c r="H75" s="185"/>
      <c r="I75" s="185"/>
      <c r="J75" s="186">
        <f>J303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318</v>
      </c>
      <c r="E76" s="185"/>
      <c r="F76" s="185"/>
      <c r="G76" s="185"/>
      <c r="H76" s="185"/>
      <c r="I76" s="185"/>
      <c r="J76" s="186">
        <f>J326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4.88" customHeight="1">
      <c r="A77" s="10"/>
      <c r="B77" s="183"/>
      <c r="C77" s="126"/>
      <c r="D77" s="184" t="s">
        <v>319</v>
      </c>
      <c r="E77" s="185"/>
      <c r="F77" s="185"/>
      <c r="G77" s="185"/>
      <c r="H77" s="185"/>
      <c r="I77" s="185"/>
      <c r="J77" s="186">
        <f>J412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320</v>
      </c>
      <c r="E78" s="185"/>
      <c r="F78" s="185"/>
      <c r="G78" s="185"/>
      <c r="H78" s="185"/>
      <c r="I78" s="185"/>
      <c r="J78" s="186">
        <f>J426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321</v>
      </c>
      <c r="E79" s="185"/>
      <c r="F79" s="185"/>
      <c r="G79" s="185"/>
      <c r="H79" s="185"/>
      <c r="I79" s="185"/>
      <c r="J79" s="186">
        <f>J441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322</v>
      </c>
      <c r="E80" s="185"/>
      <c r="F80" s="185"/>
      <c r="G80" s="185"/>
      <c r="H80" s="185"/>
      <c r="I80" s="185"/>
      <c r="J80" s="186">
        <f>J455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/>
    <row r="84" hidden="1"/>
    <row r="85" hidden="1"/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323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16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2" t="str">
        <f>E7</f>
        <v>Odkanalizování obce Rtyně nad Bílinou – etapa 1</v>
      </c>
      <c r="F90" s="33"/>
      <c r="G90" s="33"/>
      <c r="H90" s="33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229</v>
      </c>
      <c r="D91" s="23"/>
      <c r="E91" s="23"/>
      <c r="F91" s="23"/>
      <c r="G91" s="23"/>
      <c r="H91" s="23"/>
      <c r="I91" s="23"/>
      <c r="J91" s="23"/>
      <c r="K91" s="23"/>
      <c r="L91" s="21"/>
    </row>
    <row r="92" s="2" customFormat="1" ht="16.5" customHeight="1">
      <c r="A92" s="39"/>
      <c r="B92" s="40"/>
      <c r="C92" s="41"/>
      <c r="D92" s="41"/>
      <c r="E92" s="172" t="s">
        <v>1819</v>
      </c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234</v>
      </c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A - Napojení na stoku A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21</v>
      </c>
      <c r="D96" s="41"/>
      <c r="E96" s="41"/>
      <c r="F96" s="28" t="str">
        <f>F14</f>
        <v>Rtyně nad Bílinou</v>
      </c>
      <c r="G96" s="41"/>
      <c r="H96" s="41"/>
      <c r="I96" s="33" t="s">
        <v>23</v>
      </c>
      <c r="J96" s="73" t="str">
        <f>IF(J14="","",J14)</f>
        <v>31. 7. 2025</v>
      </c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5.65" customHeight="1">
      <c r="A98" s="39"/>
      <c r="B98" s="40"/>
      <c r="C98" s="33" t="s">
        <v>25</v>
      </c>
      <c r="D98" s="41"/>
      <c r="E98" s="41"/>
      <c r="F98" s="28" t="str">
        <f>E17</f>
        <v xml:space="preserve">Obec Rtyně nad Bílinou </v>
      </c>
      <c r="G98" s="41"/>
      <c r="H98" s="41"/>
      <c r="I98" s="33" t="s">
        <v>31</v>
      </c>
      <c r="J98" s="37" t="str">
        <f>E23</f>
        <v xml:space="preserve">AQUECON a.s. – kancelář Praha 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29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QS-B s.r.o.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88"/>
      <c r="B101" s="189"/>
      <c r="C101" s="190" t="s">
        <v>324</v>
      </c>
      <c r="D101" s="191" t="s">
        <v>57</v>
      </c>
      <c r="E101" s="191" t="s">
        <v>53</v>
      </c>
      <c r="F101" s="191" t="s">
        <v>54</v>
      </c>
      <c r="G101" s="191" t="s">
        <v>325</v>
      </c>
      <c r="H101" s="191" t="s">
        <v>326</v>
      </c>
      <c r="I101" s="191" t="s">
        <v>327</v>
      </c>
      <c r="J101" s="191" t="s">
        <v>303</v>
      </c>
      <c r="K101" s="192" t="s">
        <v>328</v>
      </c>
      <c r="L101" s="193"/>
      <c r="M101" s="93" t="s">
        <v>19</v>
      </c>
      <c r="N101" s="94" t="s">
        <v>42</v>
      </c>
      <c r="O101" s="94" t="s">
        <v>329</v>
      </c>
      <c r="P101" s="94" t="s">
        <v>330</v>
      </c>
      <c r="Q101" s="94" t="s">
        <v>331</v>
      </c>
      <c r="R101" s="94" t="s">
        <v>332</v>
      </c>
      <c r="S101" s="94" t="s">
        <v>333</v>
      </c>
      <c r="T101" s="95" t="s">
        <v>334</v>
      </c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</row>
    <row r="102" s="2" customFormat="1" ht="22.8" customHeight="1">
      <c r="A102" s="39"/>
      <c r="B102" s="40"/>
      <c r="C102" s="100" t="s">
        <v>335</v>
      </c>
      <c r="D102" s="41"/>
      <c r="E102" s="41"/>
      <c r="F102" s="41"/>
      <c r="G102" s="41"/>
      <c r="H102" s="41"/>
      <c r="I102" s="41"/>
      <c r="J102" s="194">
        <f>BK102</f>
        <v>0</v>
      </c>
      <c r="K102" s="41"/>
      <c r="L102" s="45"/>
      <c r="M102" s="96"/>
      <c r="N102" s="195"/>
      <c r="O102" s="97"/>
      <c r="P102" s="196">
        <f>P103</f>
        <v>0</v>
      </c>
      <c r="Q102" s="97"/>
      <c r="R102" s="196">
        <f>R103</f>
        <v>254.12588716000002</v>
      </c>
      <c r="S102" s="97"/>
      <c r="T102" s="197">
        <f>T103</f>
        <v>85.021841999999992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71</v>
      </c>
      <c r="AU102" s="18" t="s">
        <v>304</v>
      </c>
      <c r="BK102" s="198">
        <f>BK103</f>
        <v>0</v>
      </c>
    </row>
    <row r="103" s="12" customFormat="1" ht="25.92" customHeight="1">
      <c r="A103" s="12"/>
      <c r="B103" s="199"/>
      <c r="C103" s="200"/>
      <c r="D103" s="201" t="s">
        <v>71</v>
      </c>
      <c r="E103" s="202" t="s">
        <v>336</v>
      </c>
      <c r="F103" s="202" t="s">
        <v>337</v>
      </c>
      <c r="G103" s="200"/>
      <c r="H103" s="200"/>
      <c r="I103" s="203"/>
      <c r="J103" s="204">
        <f>BK103</f>
        <v>0</v>
      </c>
      <c r="K103" s="200"/>
      <c r="L103" s="205"/>
      <c r="M103" s="206"/>
      <c r="N103" s="207"/>
      <c r="O103" s="207"/>
      <c r="P103" s="208">
        <f>P104+P293+P303+P326+P426+P441+P455</f>
        <v>0</v>
      </c>
      <c r="Q103" s="207"/>
      <c r="R103" s="208">
        <f>R104+R293+R303+R326+R426+R441+R455</f>
        <v>254.12588716000002</v>
      </c>
      <c r="S103" s="207"/>
      <c r="T103" s="209">
        <f>T104+T293+T303+T326+T426+T441+T455</f>
        <v>85.021841999999992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72</v>
      </c>
      <c r="AY103" s="210" t="s">
        <v>338</v>
      </c>
      <c r="BK103" s="212">
        <f>BK104+BK293+BK303+BK326+BK426+BK441+BK455</f>
        <v>0</v>
      </c>
    </row>
    <row r="104" s="12" customFormat="1" ht="22.8" customHeight="1">
      <c r="A104" s="12"/>
      <c r="B104" s="199"/>
      <c r="C104" s="200"/>
      <c r="D104" s="201" t="s">
        <v>71</v>
      </c>
      <c r="E104" s="213" t="s">
        <v>79</v>
      </c>
      <c r="F104" s="213" t="s">
        <v>339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P105+P138+P153+P177+P190+P209+P254</f>
        <v>0</v>
      </c>
      <c r="Q104" s="207"/>
      <c r="R104" s="208">
        <f>R105+R138+R153+R177+R190+R209+R254</f>
        <v>233.93053341000001</v>
      </c>
      <c r="S104" s="207"/>
      <c r="T104" s="209">
        <f>T105+T138+T153+T177+T190+T209+T254</f>
        <v>85.021841999999992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79</v>
      </c>
      <c r="AY104" s="210" t="s">
        <v>338</v>
      </c>
      <c r="BK104" s="212">
        <f>BK105+BK138+BK153+BK177+BK190+BK209+BK254</f>
        <v>0</v>
      </c>
    </row>
    <row r="105" s="12" customFormat="1" ht="20.88" customHeight="1">
      <c r="A105" s="12"/>
      <c r="B105" s="199"/>
      <c r="C105" s="200"/>
      <c r="D105" s="201" t="s">
        <v>71</v>
      </c>
      <c r="E105" s="213" t="s">
        <v>340</v>
      </c>
      <c r="F105" s="213" t="s">
        <v>341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SUM(P106:P137)</f>
        <v>0</v>
      </c>
      <c r="Q105" s="207"/>
      <c r="R105" s="208">
        <f>SUM(R106:R137)</f>
        <v>0.0028393100000000003</v>
      </c>
      <c r="S105" s="207"/>
      <c r="T105" s="209">
        <f>SUM(T106:T137)</f>
        <v>85.021841999999992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81</v>
      </c>
      <c r="AY105" s="210" t="s">
        <v>338</v>
      </c>
      <c r="BK105" s="212">
        <f>SUM(BK106:BK137)</f>
        <v>0</v>
      </c>
    </row>
    <row r="106" s="2" customFormat="1" ht="66.75" customHeight="1">
      <c r="A106" s="39"/>
      <c r="B106" s="40"/>
      <c r="C106" s="215" t="s">
        <v>79</v>
      </c>
      <c r="D106" s="215" t="s">
        <v>342</v>
      </c>
      <c r="E106" s="216" t="s">
        <v>343</v>
      </c>
      <c r="F106" s="217" t="s">
        <v>344</v>
      </c>
      <c r="G106" s="218" t="s">
        <v>345</v>
      </c>
      <c r="H106" s="219">
        <v>142.70599999999999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0.44</v>
      </c>
      <c r="T106" s="225">
        <f>S106*H106</f>
        <v>62.790639999999996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1847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349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351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1272</v>
      </c>
      <c r="F109" s="247" t="s">
        <v>352</v>
      </c>
      <c r="G109" s="245"/>
      <c r="H109" s="248">
        <v>1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1306</v>
      </c>
      <c r="F110" s="247" t="s">
        <v>1321</v>
      </c>
      <c r="G110" s="245"/>
      <c r="H110" s="248">
        <v>0.59999999999999998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1.6000000000000001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1848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1273</v>
      </c>
      <c r="F113" s="247" t="s">
        <v>1849</v>
      </c>
      <c r="G113" s="245"/>
      <c r="H113" s="248">
        <v>27.585000000000001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1305</v>
      </c>
      <c r="F114" s="247" t="s">
        <v>1850</v>
      </c>
      <c r="G114" s="245"/>
      <c r="H114" s="248">
        <v>45.975000000000001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286</v>
      </c>
      <c r="F115" s="258" t="s">
        <v>353</v>
      </c>
      <c r="G115" s="256"/>
      <c r="H115" s="259">
        <v>73.560000000000002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1277</v>
      </c>
      <c r="F117" s="247" t="s">
        <v>356</v>
      </c>
      <c r="G117" s="245"/>
      <c r="H117" s="248">
        <v>0.46999999999999997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1279</v>
      </c>
      <c r="F118" s="247" t="s">
        <v>357</v>
      </c>
      <c r="G118" s="245"/>
      <c r="H118" s="248">
        <v>0.48999999999999999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1280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1304</v>
      </c>
      <c r="F120" s="247" t="s">
        <v>1329</v>
      </c>
      <c r="G120" s="245"/>
      <c r="H120" s="248">
        <v>0.29999999999999999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1.75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1283</v>
      </c>
      <c r="F122" s="247" t="s">
        <v>1330</v>
      </c>
      <c r="G122" s="245"/>
      <c r="H122" s="248">
        <v>60.411000000000001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1287</v>
      </c>
      <c r="F123" s="247" t="s">
        <v>1331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1289</v>
      </c>
      <c r="F124" s="247" t="s">
        <v>1332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1308</v>
      </c>
      <c r="F125" s="247" t="s">
        <v>1333</v>
      </c>
      <c r="G125" s="245"/>
      <c r="H125" s="248">
        <v>82.295000000000002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1281</v>
      </c>
      <c r="F126" s="258" t="s">
        <v>363</v>
      </c>
      <c r="G126" s="256"/>
      <c r="H126" s="259">
        <v>142.70600000000002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60.411000000000001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0.00060411000000000004</v>
      </c>
      <c r="S127" s="224">
        <v>0.091999999999999998</v>
      </c>
      <c r="T127" s="225">
        <f>S127*H127</f>
        <v>5.5578120000000002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1851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1335</v>
      </c>
      <c r="G129" s="245"/>
      <c r="H129" s="248">
        <v>60.411000000000001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57.390000000000001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0.0011478</v>
      </c>
      <c r="S130" s="224">
        <v>0.13800000000000001</v>
      </c>
      <c r="T130" s="225">
        <f>S130*H130</f>
        <v>7.9198200000000005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1852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1335</v>
      </c>
      <c r="G132" s="245"/>
      <c r="H132" s="248">
        <v>60.411000000000001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1853</v>
      </c>
      <c r="G133" s="245"/>
      <c r="H133" s="248">
        <v>57.390000000000001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373</v>
      </c>
      <c r="F134" s="217" t="s">
        <v>374</v>
      </c>
      <c r="G134" s="218" t="s">
        <v>345</v>
      </c>
      <c r="H134" s="219">
        <v>54.369999999999997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0.0010874000000000001</v>
      </c>
      <c r="S134" s="224">
        <v>0.161</v>
      </c>
      <c r="T134" s="225">
        <f>S134*H134</f>
        <v>8.7535699999999999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1854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1283</v>
      </c>
      <c r="G136" s="245"/>
      <c r="H136" s="248">
        <v>60.411000000000001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1855</v>
      </c>
      <c r="G137" s="245"/>
      <c r="H137" s="248">
        <v>54.369999999999997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12" customFormat="1" ht="20.88" customHeight="1">
      <c r="A138" s="12"/>
      <c r="B138" s="199"/>
      <c r="C138" s="200"/>
      <c r="D138" s="201" t="s">
        <v>71</v>
      </c>
      <c r="E138" s="213" t="s">
        <v>8</v>
      </c>
      <c r="F138" s="213" t="s">
        <v>378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SUM(P139:P152)</f>
        <v>0</v>
      </c>
      <c r="Q138" s="207"/>
      <c r="R138" s="208">
        <f>SUM(R139:R152)</f>
        <v>0</v>
      </c>
      <c r="S138" s="207"/>
      <c r="T138" s="209">
        <f>SUM(T139:T152)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79</v>
      </c>
      <c r="AT138" s="211" t="s">
        <v>71</v>
      </c>
      <c r="AU138" s="211" t="s">
        <v>81</v>
      </c>
      <c r="AY138" s="210" t="s">
        <v>338</v>
      </c>
      <c r="BK138" s="212">
        <f>SUM(BK139:BK152)</f>
        <v>0</v>
      </c>
    </row>
    <row r="139" s="2" customFormat="1" ht="24.15" customHeight="1">
      <c r="A139" s="39"/>
      <c r="B139" s="40"/>
      <c r="C139" s="215" t="s">
        <v>239</v>
      </c>
      <c r="D139" s="215" t="s">
        <v>342</v>
      </c>
      <c r="E139" s="216" t="s">
        <v>379</v>
      </c>
      <c r="F139" s="217" t="s">
        <v>380</v>
      </c>
      <c r="G139" s="218" t="s">
        <v>345</v>
      </c>
      <c r="H139" s="219">
        <v>241.64500000000001</v>
      </c>
      <c r="I139" s="220"/>
      <c r="J139" s="221">
        <f>ROUND(I139*H139,2)</f>
        <v>0</v>
      </c>
      <c r="K139" s="217" t="s">
        <v>346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241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1856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382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241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383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241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274</v>
      </c>
      <c r="F142" s="247" t="s">
        <v>384</v>
      </c>
      <c r="G142" s="245"/>
      <c r="H142" s="248">
        <v>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1857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275</v>
      </c>
      <c r="F144" s="247" t="s">
        <v>1858</v>
      </c>
      <c r="G144" s="245"/>
      <c r="H144" s="248">
        <v>110.34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386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277</v>
      </c>
      <c r="F146" s="247" t="s">
        <v>387</v>
      </c>
      <c r="G146" s="245"/>
      <c r="H146" s="248">
        <v>0.29999999999999999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111.64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388</v>
      </c>
      <c r="G148" s="245"/>
      <c r="H148" s="248">
        <v>241.64500000000001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227</v>
      </c>
      <c r="F149" s="258" t="s">
        <v>363</v>
      </c>
      <c r="G149" s="256"/>
      <c r="H149" s="259">
        <v>241.64500000000001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79</v>
      </c>
      <c r="AY149" s="265" t="s">
        <v>338</v>
      </c>
    </row>
    <row r="150" s="2" customFormat="1" ht="37.8" customHeight="1">
      <c r="A150" s="39"/>
      <c r="B150" s="40"/>
      <c r="C150" s="215" t="s">
        <v>236</v>
      </c>
      <c r="D150" s="215" t="s">
        <v>342</v>
      </c>
      <c r="E150" s="216" t="s">
        <v>389</v>
      </c>
      <c r="F150" s="217" t="s">
        <v>390</v>
      </c>
      <c r="G150" s="218" t="s">
        <v>391</v>
      </c>
      <c r="H150" s="219">
        <v>418.53399999999999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1859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393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418.53399999999999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12" customFormat="1" ht="20.88" customHeight="1">
      <c r="A153" s="12"/>
      <c r="B153" s="199"/>
      <c r="C153" s="200"/>
      <c r="D153" s="201" t="s">
        <v>71</v>
      </c>
      <c r="E153" s="213" t="s">
        <v>394</v>
      </c>
      <c r="F153" s="213" t="s">
        <v>395</v>
      </c>
      <c r="G153" s="200"/>
      <c r="H153" s="200"/>
      <c r="I153" s="203"/>
      <c r="J153" s="214">
        <f>BK153</f>
        <v>0</v>
      </c>
      <c r="K153" s="200"/>
      <c r="L153" s="205"/>
      <c r="M153" s="206"/>
      <c r="N153" s="207"/>
      <c r="O153" s="207"/>
      <c r="P153" s="208">
        <f>SUM(P154:P176)</f>
        <v>0</v>
      </c>
      <c r="Q153" s="207"/>
      <c r="R153" s="208">
        <f>SUM(R154:R176)</f>
        <v>0</v>
      </c>
      <c r="S153" s="207"/>
      <c r="T153" s="209">
        <f>SUM(T154:T176)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0" t="s">
        <v>79</v>
      </c>
      <c r="AT153" s="211" t="s">
        <v>71</v>
      </c>
      <c r="AU153" s="211" t="s">
        <v>81</v>
      </c>
      <c r="AY153" s="210" t="s">
        <v>338</v>
      </c>
      <c r="BK153" s="212">
        <f>SUM(BK154:BK176)</f>
        <v>0</v>
      </c>
    </row>
    <row r="154" s="2" customFormat="1" ht="55.5" customHeight="1">
      <c r="A154" s="39"/>
      <c r="B154" s="40"/>
      <c r="C154" s="215" t="s">
        <v>396</v>
      </c>
      <c r="D154" s="215" t="s">
        <v>342</v>
      </c>
      <c r="E154" s="216" t="s">
        <v>406</v>
      </c>
      <c r="F154" s="217" t="s">
        <v>407</v>
      </c>
      <c r="G154" s="218" t="s">
        <v>391</v>
      </c>
      <c r="H154" s="219">
        <v>538.89599999999996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1860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409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1861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263</v>
      </c>
      <c r="F157" s="247" t="s">
        <v>1838</v>
      </c>
      <c r="G157" s="245"/>
      <c r="H157" s="248">
        <v>0.14999999999999999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1862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1835</v>
      </c>
      <c r="F159" s="247" t="s">
        <v>1863</v>
      </c>
      <c r="G159" s="245"/>
      <c r="H159" s="248">
        <v>0.40000000000000002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267</v>
      </c>
      <c r="F160" s="247" t="s">
        <v>1864</v>
      </c>
      <c r="G160" s="245"/>
      <c r="H160" s="248">
        <v>1.19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1865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270</v>
      </c>
      <c r="F162" s="247" t="s">
        <v>271</v>
      </c>
      <c r="G162" s="245"/>
      <c r="H162" s="248">
        <v>2.7879999999999998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269</v>
      </c>
      <c r="F163" s="247" t="s">
        <v>1866</v>
      </c>
      <c r="G163" s="245"/>
      <c r="H163" s="248">
        <v>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1823</v>
      </c>
      <c r="F164" s="247" t="s">
        <v>1867</v>
      </c>
      <c r="G164" s="245"/>
      <c r="H164" s="248">
        <v>0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1347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300</v>
      </c>
      <c r="F166" s="247" t="s">
        <v>72</v>
      </c>
      <c r="G166" s="245"/>
      <c r="H166" s="248">
        <v>0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19</v>
      </c>
      <c r="F167" s="258" t="s">
        <v>363</v>
      </c>
      <c r="G167" s="256"/>
      <c r="H167" s="259">
        <v>5.5279999999999996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72</v>
      </c>
      <c r="AY167" s="265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418</v>
      </c>
      <c r="G168" s="245"/>
      <c r="H168" s="248">
        <v>326.68599999999998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19</v>
      </c>
      <c r="F169" s="247" t="s">
        <v>1348</v>
      </c>
      <c r="G169" s="245"/>
      <c r="H169" s="248">
        <v>76.090999999999994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72</v>
      </c>
      <c r="AY169" s="254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19</v>
      </c>
      <c r="F170" s="247" t="s">
        <v>1349</v>
      </c>
      <c r="G170" s="245"/>
      <c r="H170" s="248">
        <v>0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1350</v>
      </c>
      <c r="G171" s="245"/>
      <c r="H171" s="248">
        <v>0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19</v>
      </c>
      <c r="F172" s="247" t="s">
        <v>1350</v>
      </c>
      <c r="G172" s="245"/>
      <c r="H172" s="248">
        <v>0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1351</v>
      </c>
      <c r="G173" s="245"/>
      <c r="H173" s="248">
        <v>0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1352</v>
      </c>
      <c r="G174" s="245"/>
      <c r="H174" s="248">
        <v>136.119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422</v>
      </c>
      <c r="G175" s="245"/>
      <c r="H175" s="248">
        <v>0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5" customFormat="1">
      <c r="A176" s="15"/>
      <c r="B176" s="255"/>
      <c r="C176" s="256"/>
      <c r="D176" s="235" t="s">
        <v>350</v>
      </c>
      <c r="E176" s="257" t="s">
        <v>223</v>
      </c>
      <c r="F176" s="258" t="s">
        <v>363</v>
      </c>
      <c r="G176" s="256"/>
      <c r="H176" s="259">
        <v>538.89599999999996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350</v>
      </c>
      <c r="AU176" s="265" t="s">
        <v>241</v>
      </c>
      <c r="AV176" s="15" t="s">
        <v>231</v>
      </c>
      <c r="AW176" s="15" t="s">
        <v>33</v>
      </c>
      <c r="AX176" s="15" t="s">
        <v>79</v>
      </c>
      <c r="AY176" s="265" t="s">
        <v>338</v>
      </c>
    </row>
    <row r="177" s="12" customFormat="1" ht="20.88" customHeight="1">
      <c r="A177" s="12"/>
      <c r="B177" s="199"/>
      <c r="C177" s="200"/>
      <c r="D177" s="201" t="s">
        <v>71</v>
      </c>
      <c r="E177" s="213" t="s">
        <v>423</v>
      </c>
      <c r="F177" s="213" t="s">
        <v>424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SUM(P178:P189)</f>
        <v>0</v>
      </c>
      <c r="Q177" s="207"/>
      <c r="R177" s="208">
        <f>SUM(R178:R189)</f>
        <v>0.87161209999999989</v>
      </c>
      <c r="S177" s="207"/>
      <c r="T177" s="209">
        <f>SUM(T178:T189)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79</v>
      </c>
      <c r="AT177" s="211" t="s">
        <v>71</v>
      </c>
      <c r="AU177" s="211" t="s">
        <v>81</v>
      </c>
      <c r="AY177" s="210" t="s">
        <v>338</v>
      </c>
      <c r="BK177" s="212">
        <f>SUM(BK178:BK189)</f>
        <v>0</v>
      </c>
    </row>
    <row r="178" s="2" customFormat="1" ht="37.8" customHeight="1">
      <c r="A178" s="39"/>
      <c r="B178" s="40"/>
      <c r="C178" s="215" t="s">
        <v>405</v>
      </c>
      <c r="D178" s="215" t="s">
        <v>342</v>
      </c>
      <c r="E178" s="216" t="s">
        <v>425</v>
      </c>
      <c r="F178" s="217" t="s">
        <v>426</v>
      </c>
      <c r="G178" s="218" t="s">
        <v>345</v>
      </c>
      <c r="H178" s="219">
        <v>1025.4259999999999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0.00084999999999999995</v>
      </c>
      <c r="R178" s="224">
        <f>Q178*H178</f>
        <v>0.87161209999999989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1868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428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429</v>
      </c>
      <c r="G180" s="245"/>
      <c r="H180" s="248">
        <v>1025.4259999999999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1869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5" customFormat="1">
      <c r="A182" s="15"/>
      <c r="B182" s="255"/>
      <c r="C182" s="256"/>
      <c r="D182" s="235" t="s">
        <v>350</v>
      </c>
      <c r="E182" s="257" t="s">
        <v>296</v>
      </c>
      <c r="F182" s="258" t="s">
        <v>363</v>
      </c>
      <c r="G182" s="256"/>
      <c r="H182" s="259">
        <v>1025.4259999999999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350</v>
      </c>
      <c r="AU182" s="265" t="s">
        <v>241</v>
      </c>
      <c r="AV182" s="15" t="s">
        <v>231</v>
      </c>
      <c r="AW182" s="15" t="s">
        <v>33</v>
      </c>
      <c r="AX182" s="15" t="s">
        <v>79</v>
      </c>
      <c r="AY182" s="265" t="s">
        <v>338</v>
      </c>
    </row>
    <row r="183" s="2" customFormat="1" ht="44.25" customHeight="1">
      <c r="A183" s="39"/>
      <c r="B183" s="40"/>
      <c r="C183" s="215" t="s">
        <v>252</v>
      </c>
      <c r="D183" s="215" t="s">
        <v>342</v>
      </c>
      <c r="E183" s="216" t="s">
        <v>431</v>
      </c>
      <c r="F183" s="217" t="s">
        <v>432</v>
      </c>
      <c r="G183" s="218" t="s">
        <v>345</v>
      </c>
      <c r="H183" s="219">
        <v>1025.4259999999999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1870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434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14" customFormat="1">
      <c r="A185" s="14"/>
      <c r="B185" s="244"/>
      <c r="C185" s="245"/>
      <c r="D185" s="235" t="s">
        <v>350</v>
      </c>
      <c r="E185" s="246" t="s">
        <v>19</v>
      </c>
      <c r="F185" s="247" t="s">
        <v>296</v>
      </c>
      <c r="G185" s="245"/>
      <c r="H185" s="248">
        <v>1025.4259999999999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79</v>
      </c>
      <c r="AY185" s="254" t="s">
        <v>338</v>
      </c>
    </row>
    <row r="186" s="2" customFormat="1" ht="24.15" customHeight="1">
      <c r="A186" s="39"/>
      <c r="B186" s="40"/>
      <c r="C186" s="215" t="s">
        <v>430</v>
      </c>
      <c r="D186" s="215" t="s">
        <v>342</v>
      </c>
      <c r="E186" s="216" t="s">
        <v>435</v>
      </c>
      <c r="F186" s="217" t="s">
        <v>436</v>
      </c>
      <c r="G186" s="218" t="s">
        <v>391</v>
      </c>
      <c r="H186" s="219">
        <v>610.12800000000004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1871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438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439</v>
      </c>
      <c r="G188" s="245"/>
      <c r="H188" s="248">
        <v>610.12800000000004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5" customFormat="1">
      <c r="A189" s="15"/>
      <c r="B189" s="255"/>
      <c r="C189" s="256"/>
      <c r="D189" s="235" t="s">
        <v>350</v>
      </c>
      <c r="E189" s="257" t="s">
        <v>19</v>
      </c>
      <c r="F189" s="258" t="s">
        <v>363</v>
      </c>
      <c r="G189" s="256"/>
      <c r="H189" s="259">
        <v>610.12800000000004</v>
      </c>
      <c r="I189" s="260"/>
      <c r="J189" s="256"/>
      <c r="K189" s="256"/>
      <c r="L189" s="261"/>
      <c r="M189" s="262"/>
      <c r="N189" s="263"/>
      <c r="O189" s="263"/>
      <c r="P189" s="263"/>
      <c r="Q189" s="263"/>
      <c r="R189" s="263"/>
      <c r="S189" s="263"/>
      <c r="T189" s="264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5" t="s">
        <v>350</v>
      </c>
      <c r="AU189" s="265" t="s">
        <v>241</v>
      </c>
      <c r="AV189" s="15" t="s">
        <v>231</v>
      </c>
      <c r="AW189" s="15" t="s">
        <v>33</v>
      </c>
      <c r="AX189" s="15" t="s">
        <v>79</v>
      </c>
      <c r="AY189" s="265" t="s">
        <v>338</v>
      </c>
    </row>
    <row r="190" s="12" customFormat="1" ht="20.88" customHeight="1">
      <c r="A190" s="12"/>
      <c r="B190" s="199"/>
      <c r="C190" s="200"/>
      <c r="D190" s="201" t="s">
        <v>71</v>
      </c>
      <c r="E190" s="213" t="s">
        <v>440</v>
      </c>
      <c r="F190" s="213" t="s">
        <v>441</v>
      </c>
      <c r="G190" s="200"/>
      <c r="H190" s="200"/>
      <c r="I190" s="203"/>
      <c r="J190" s="214">
        <f>BK190</f>
        <v>0</v>
      </c>
      <c r="K190" s="200"/>
      <c r="L190" s="205"/>
      <c r="M190" s="206"/>
      <c r="N190" s="207"/>
      <c r="O190" s="207"/>
      <c r="P190" s="208">
        <f>SUM(P191:P208)</f>
        <v>0</v>
      </c>
      <c r="Q190" s="207"/>
      <c r="R190" s="208">
        <f>SUM(R191:R208)</f>
        <v>0</v>
      </c>
      <c r="S190" s="207"/>
      <c r="T190" s="209">
        <f>SUM(T191:T208)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0" t="s">
        <v>79</v>
      </c>
      <c r="AT190" s="211" t="s">
        <v>71</v>
      </c>
      <c r="AU190" s="211" t="s">
        <v>81</v>
      </c>
      <c r="AY190" s="210" t="s">
        <v>338</v>
      </c>
      <c r="BK190" s="212">
        <f>SUM(BK191:BK208)</f>
        <v>0</v>
      </c>
    </row>
    <row r="191" s="2" customFormat="1" ht="62.7" customHeight="1">
      <c r="A191" s="39"/>
      <c r="B191" s="40"/>
      <c r="C191" s="215" t="s">
        <v>340</v>
      </c>
      <c r="D191" s="215" t="s">
        <v>342</v>
      </c>
      <c r="E191" s="216" t="s">
        <v>442</v>
      </c>
      <c r="F191" s="217" t="s">
        <v>443</v>
      </c>
      <c r="G191" s="218" t="s">
        <v>391</v>
      </c>
      <c r="H191" s="219">
        <v>837.06799999999998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1872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445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2" customFormat="1">
      <c r="A193" s="39"/>
      <c r="B193" s="40"/>
      <c r="C193" s="41"/>
      <c r="D193" s="235" t="s">
        <v>401</v>
      </c>
      <c r="E193" s="41"/>
      <c r="F193" s="266" t="s">
        <v>446</v>
      </c>
      <c r="G193" s="41"/>
      <c r="H193" s="41"/>
      <c r="I193" s="230"/>
      <c r="J193" s="41"/>
      <c r="K193" s="41"/>
      <c r="L193" s="45"/>
      <c r="M193" s="231"/>
      <c r="N193" s="23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401</v>
      </c>
      <c r="AU193" s="18" t="s">
        <v>241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225</v>
      </c>
      <c r="G194" s="245"/>
      <c r="H194" s="248">
        <v>418.53399999999999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1873</v>
      </c>
      <c r="G195" s="245"/>
      <c r="H195" s="248">
        <v>837.06799999999998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62.7" customHeight="1">
      <c r="A196" s="39"/>
      <c r="B196" s="40"/>
      <c r="C196" s="215" t="s">
        <v>8</v>
      </c>
      <c r="D196" s="215" t="s">
        <v>342</v>
      </c>
      <c r="E196" s="216" t="s">
        <v>448</v>
      </c>
      <c r="F196" s="217" t="s">
        <v>449</v>
      </c>
      <c r="G196" s="218" t="s">
        <v>391</v>
      </c>
      <c r="H196" s="219">
        <v>120.362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1874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451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216</v>
      </c>
      <c r="G198" s="245"/>
      <c r="H198" s="248">
        <v>28.986000000000001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221</v>
      </c>
      <c r="G199" s="245"/>
      <c r="H199" s="248">
        <v>87.536000000000001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452</v>
      </c>
      <c r="G200" s="245"/>
      <c r="H200" s="248">
        <v>3.8399999999999999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453</v>
      </c>
      <c r="G201" s="245"/>
      <c r="H201" s="248">
        <v>0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248</v>
      </c>
      <c r="G202" s="245"/>
      <c r="H202" s="248">
        <v>0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5" customFormat="1">
      <c r="A203" s="15"/>
      <c r="B203" s="255"/>
      <c r="C203" s="256"/>
      <c r="D203" s="235" t="s">
        <v>350</v>
      </c>
      <c r="E203" s="257" t="s">
        <v>218</v>
      </c>
      <c r="F203" s="258" t="s">
        <v>363</v>
      </c>
      <c r="G203" s="256"/>
      <c r="H203" s="259">
        <v>120.36200000000001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5" t="s">
        <v>350</v>
      </c>
      <c r="AU203" s="265" t="s">
        <v>241</v>
      </c>
      <c r="AV203" s="15" t="s">
        <v>231</v>
      </c>
      <c r="AW203" s="15" t="s">
        <v>33</v>
      </c>
      <c r="AX203" s="15" t="s">
        <v>79</v>
      </c>
      <c r="AY203" s="265" t="s">
        <v>338</v>
      </c>
    </row>
    <row r="204" s="2" customFormat="1" ht="66.75" customHeight="1">
      <c r="A204" s="39"/>
      <c r="B204" s="40"/>
      <c r="C204" s="215" t="s">
        <v>394</v>
      </c>
      <c r="D204" s="215" t="s">
        <v>342</v>
      </c>
      <c r="E204" s="216" t="s">
        <v>455</v>
      </c>
      <c r="F204" s="217" t="s">
        <v>456</v>
      </c>
      <c r="G204" s="218" t="s">
        <v>391</v>
      </c>
      <c r="H204" s="219">
        <v>1203.6199999999999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1875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458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218</v>
      </c>
      <c r="G206" s="245"/>
      <c r="H206" s="248">
        <v>120.362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5" customFormat="1">
      <c r="A207" s="15"/>
      <c r="B207" s="255"/>
      <c r="C207" s="256"/>
      <c r="D207" s="235" t="s">
        <v>350</v>
      </c>
      <c r="E207" s="257" t="s">
        <v>19</v>
      </c>
      <c r="F207" s="258" t="s">
        <v>363</v>
      </c>
      <c r="G207" s="256"/>
      <c r="H207" s="259">
        <v>120.362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350</v>
      </c>
      <c r="AU207" s="265" t="s">
        <v>241</v>
      </c>
      <c r="AV207" s="15" t="s">
        <v>231</v>
      </c>
      <c r="AW207" s="15" t="s">
        <v>33</v>
      </c>
      <c r="AX207" s="15" t="s">
        <v>72</v>
      </c>
      <c r="AY207" s="265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1876</v>
      </c>
      <c r="G208" s="245"/>
      <c r="H208" s="248">
        <v>1203.6199999999999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79</v>
      </c>
      <c r="AY208" s="254" t="s">
        <v>338</v>
      </c>
    </row>
    <row r="209" s="12" customFormat="1" ht="20.88" customHeight="1">
      <c r="A209" s="12"/>
      <c r="B209" s="199"/>
      <c r="C209" s="200"/>
      <c r="D209" s="201" t="s">
        <v>71</v>
      </c>
      <c r="E209" s="213" t="s">
        <v>460</v>
      </c>
      <c r="F209" s="213" t="s">
        <v>461</v>
      </c>
      <c r="G209" s="200"/>
      <c r="H209" s="200"/>
      <c r="I209" s="203"/>
      <c r="J209" s="214">
        <f>BK209</f>
        <v>0</v>
      </c>
      <c r="K209" s="200"/>
      <c r="L209" s="205"/>
      <c r="M209" s="206"/>
      <c r="N209" s="207"/>
      <c r="O209" s="207"/>
      <c r="P209" s="208">
        <f>SUM(P210:P253)</f>
        <v>0</v>
      </c>
      <c r="Q209" s="207"/>
      <c r="R209" s="208">
        <f>SUM(R210:R253)</f>
        <v>233.04400000000001</v>
      </c>
      <c r="S209" s="207"/>
      <c r="T209" s="209">
        <f>SUM(T210:T253)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79</v>
      </c>
      <c r="AT209" s="211" t="s">
        <v>71</v>
      </c>
      <c r="AU209" s="211" t="s">
        <v>81</v>
      </c>
      <c r="AY209" s="210" t="s">
        <v>338</v>
      </c>
      <c r="BK209" s="212">
        <f>SUM(BK210:BK253)</f>
        <v>0</v>
      </c>
    </row>
    <row r="210" s="2" customFormat="1" ht="37.8" customHeight="1">
      <c r="A210" s="39"/>
      <c r="B210" s="40"/>
      <c r="C210" s="215" t="s">
        <v>454</v>
      </c>
      <c r="D210" s="215" t="s">
        <v>342</v>
      </c>
      <c r="E210" s="216" t="s">
        <v>462</v>
      </c>
      <c r="F210" s="217" t="s">
        <v>463</v>
      </c>
      <c r="G210" s="218" t="s">
        <v>391</v>
      </c>
      <c r="H210" s="219">
        <v>418.53399999999999</v>
      </c>
      <c r="I210" s="220"/>
      <c r="J210" s="221">
        <f>ROUND(I210*H210,2)</f>
        <v>0</v>
      </c>
      <c r="K210" s="217" t="s">
        <v>346</v>
      </c>
      <c r="L210" s="45"/>
      <c r="M210" s="222" t="s">
        <v>19</v>
      </c>
      <c r="N210" s="223" t="s">
        <v>43</v>
      </c>
      <c r="O210" s="85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26" t="s">
        <v>231</v>
      </c>
      <c r="AT210" s="226" t="s">
        <v>342</v>
      </c>
      <c r="AU210" s="226" t="s">
        <v>241</v>
      </c>
      <c r="AY210" s="18" t="s">
        <v>338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8" t="s">
        <v>79</v>
      </c>
      <c r="BK210" s="227">
        <f>ROUND(I210*H210,2)</f>
        <v>0</v>
      </c>
      <c r="BL210" s="18" t="s">
        <v>231</v>
      </c>
      <c r="BM210" s="226" t="s">
        <v>1877</v>
      </c>
    </row>
    <row r="211" s="2" customFormat="1">
      <c r="A211" s="39"/>
      <c r="B211" s="40"/>
      <c r="C211" s="41"/>
      <c r="D211" s="228" t="s">
        <v>348</v>
      </c>
      <c r="E211" s="41"/>
      <c r="F211" s="229" t="s">
        <v>465</v>
      </c>
      <c r="G211" s="41"/>
      <c r="H211" s="41"/>
      <c r="I211" s="230"/>
      <c r="J211" s="41"/>
      <c r="K211" s="41"/>
      <c r="L211" s="45"/>
      <c r="M211" s="231"/>
      <c r="N211" s="23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348</v>
      </c>
      <c r="AU211" s="18" t="s">
        <v>241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225</v>
      </c>
      <c r="G212" s="245"/>
      <c r="H212" s="248">
        <v>418.53399999999999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79</v>
      </c>
      <c r="AY212" s="254" t="s">
        <v>338</v>
      </c>
    </row>
    <row r="213" s="2" customFormat="1" ht="24.15" customHeight="1">
      <c r="A213" s="39"/>
      <c r="B213" s="40"/>
      <c r="C213" s="215" t="s">
        <v>423</v>
      </c>
      <c r="D213" s="215" t="s">
        <v>342</v>
      </c>
      <c r="E213" s="216" t="s">
        <v>466</v>
      </c>
      <c r="F213" s="217" t="s">
        <v>467</v>
      </c>
      <c r="G213" s="218" t="s">
        <v>391</v>
      </c>
      <c r="H213" s="219">
        <v>418.53399999999999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1878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469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3" customFormat="1">
      <c r="A215" s="13"/>
      <c r="B215" s="233"/>
      <c r="C215" s="234"/>
      <c r="D215" s="235" t="s">
        <v>350</v>
      </c>
      <c r="E215" s="236" t="s">
        <v>19</v>
      </c>
      <c r="F215" s="237" t="s">
        <v>470</v>
      </c>
      <c r="G215" s="234"/>
      <c r="H215" s="236" t="s">
        <v>19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350</v>
      </c>
      <c r="AU215" s="243" t="s">
        <v>241</v>
      </c>
      <c r="AV215" s="13" t="s">
        <v>79</v>
      </c>
      <c r="AW215" s="13" t="s">
        <v>33</v>
      </c>
      <c r="AX215" s="13" t="s">
        <v>72</v>
      </c>
      <c r="AY215" s="243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1879</v>
      </c>
      <c r="G216" s="245"/>
      <c r="H216" s="248">
        <v>538.89599999999996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471</v>
      </c>
      <c r="G217" s="245"/>
      <c r="H217" s="248">
        <v>-120.362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5" customFormat="1">
      <c r="A218" s="15"/>
      <c r="B218" s="255"/>
      <c r="C218" s="256"/>
      <c r="D218" s="235" t="s">
        <v>350</v>
      </c>
      <c r="E218" s="257" t="s">
        <v>225</v>
      </c>
      <c r="F218" s="258" t="s">
        <v>363</v>
      </c>
      <c r="G218" s="256"/>
      <c r="H218" s="259">
        <v>418.53399999999999</v>
      </c>
      <c r="I218" s="260"/>
      <c r="J218" s="256"/>
      <c r="K218" s="256"/>
      <c r="L218" s="261"/>
      <c r="M218" s="262"/>
      <c r="N218" s="263"/>
      <c r="O218" s="263"/>
      <c r="P218" s="263"/>
      <c r="Q218" s="263"/>
      <c r="R218" s="263"/>
      <c r="S218" s="263"/>
      <c r="T218" s="26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5" t="s">
        <v>350</v>
      </c>
      <c r="AU218" s="265" t="s">
        <v>241</v>
      </c>
      <c r="AV218" s="15" t="s">
        <v>231</v>
      </c>
      <c r="AW218" s="15" t="s">
        <v>33</v>
      </c>
      <c r="AX218" s="15" t="s">
        <v>79</v>
      </c>
      <c r="AY218" s="265" t="s">
        <v>338</v>
      </c>
    </row>
    <row r="219" s="2" customFormat="1" ht="44.25" customHeight="1">
      <c r="A219" s="39"/>
      <c r="B219" s="40"/>
      <c r="C219" s="215" t="s">
        <v>440</v>
      </c>
      <c r="D219" s="215" t="s">
        <v>342</v>
      </c>
      <c r="E219" s="216" t="s">
        <v>477</v>
      </c>
      <c r="F219" s="217" t="s">
        <v>478</v>
      </c>
      <c r="G219" s="218" t="s">
        <v>391</v>
      </c>
      <c r="H219" s="219">
        <v>506.06999999999999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1880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480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221</v>
      </c>
      <c r="G221" s="245"/>
      <c r="H221" s="248">
        <v>87.536000000000001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225</v>
      </c>
      <c r="G222" s="245"/>
      <c r="H222" s="248">
        <v>418.53399999999999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72</v>
      </c>
      <c r="AY222" s="254" t="s">
        <v>338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855</v>
      </c>
      <c r="G223" s="245"/>
      <c r="H223" s="248">
        <v>0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72</v>
      </c>
      <c r="AY223" s="254" t="s">
        <v>338</v>
      </c>
    </row>
    <row r="224" s="15" customFormat="1">
      <c r="A224" s="15"/>
      <c r="B224" s="255"/>
      <c r="C224" s="256"/>
      <c r="D224" s="235" t="s">
        <v>350</v>
      </c>
      <c r="E224" s="257" t="s">
        <v>19</v>
      </c>
      <c r="F224" s="258" t="s">
        <v>363</v>
      </c>
      <c r="G224" s="256"/>
      <c r="H224" s="259">
        <v>506.06999999999999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350</v>
      </c>
      <c r="AU224" s="265" t="s">
        <v>241</v>
      </c>
      <c r="AV224" s="15" t="s">
        <v>231</v>
      </c>
      <c r="AW224" s="15" t="s">
        <v>33</v>
      </c>
      <c r="AX224" s="15" t="s">
        <v>79</v>
      </c>
      <c r="AY224" s="265" t="s">
        <v>338</v>
      </c>
    </row>
    <row r="225" s="2" customFormat="1" ht="66.75" customHeight="1">
      <c r="A225" s="39"/>
      <c r="B225" s="40"/>
      <c r="C225" s="215" t="s">
        <v>460</v>
      </c>
      <c r="D225" s="215" t="s">
        <v>342</v>
      </c>
      <c r="E225" s="216" t="s">
        <v>482</v>
      </c>
      <c r="F225" s="217" t="s">
        <v>483</v>
      </c>
      <c r="G225" s="218" t="s">
        <v>391</v>
      </c>
      <c r="H225" s="219">
        <v>28.986000000000001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1881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485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216</v>
      </c>
      <c r="G227" s="245"/>
      <c r="H227" s="248">
        <v>28.986000000000001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19</v>
      </c>
      <c r="F228" s="258" t="s">
        <v>363</v>
      </c>
      <c r="G228" s="256"/>
      <c r="H228" s="259">
        <v>28.986000000000001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16.5" customHeight="1">
      <c r="A229" s="39"/>
      <c r="B229" s="40"/>
      <c r="C229" s="267" t="s">
        <v>476</v>
      </c>
      <c r="D229" s="267" t="s">
        <v>486</v>
      </c>
      <c r="E229" s="268" t="s">
        <v>487</v>
      </c>
      <c r="F229" s="269" t="s">
        <v>488</v>
      </c>
      <c r="G229" s="270" t="s">
        <v>489</v>
      </c>
      <c r="H229" s="271">
        <v>175.072</v>
      </c>
      <c r="I229" s="272"/>
      <c r="J229" s="273">
        <f>ROUND(I229*H229,2)</f>
        <v>0</v>
      </c>
      <c r="K229" s="269" t="s">
        <v>346</v>
      </c>
      <c r="L229" s="274"/>
      <c r="M229" s="275" t="s">
        <v>19</v>
      </c>
      <c r="N229" s="276" t="s">
        <v>43</v>
      </c>
      <c r="O229" s="85"/>
      <c r="P229" s="224">
        <f>O229*H229</f>
        <v>0</v>
      </c>
      <c r="Q229" s="224">
        <v>1</v>
      </c>
      <c r="R229" s="224">
        <f>Q229*H229</f>
        <v>175.072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405</v>
      </c>
      <c r="AT229" s="226" t="s">
        <v>486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1882</v>
      </c>
    </row>
    <row r="230" s="13" customFormat="1">
      <c r="A230" s="13"/>
      <c r="B230" s="233"/>
      <c r="C230" s="234"/>
      <c r="D230" s="235" t="s">
        <v>350</v>
      </c>
      <c r="E230" s="236" t="s">
        <v>19</v>
      </c>
      <c r="F230" s="237" t="s">
        <v>491</v>
      </c>
      <c r="G230" s="234"/>
      <c r="H230" s="236" t="s">
        <v>19</v>
      </c>
      <c r="I230" s="238"/>
      <c r="J230" s="234"/>
      <c r="K230" s="234"/>
      <c r="L230" s="239"/>
      <c r="M230" s="240"/>
      <c r="N230" s="241"/>
      <c r="O230" s="241"/>
      <c r="P230" s="241"/>
      <c r="Q230" s="241"/>
      <c r="R230" s="241"/>
      <c r="S230" s="241"/>
      <c r="T230" s="24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3" t="s">
        <v>350</v>
      </c>
      <c r="AU230" s="243" t="s">
        <v>241</v>
      </c>
      <c r="AV230" s="13" t="s">
        <v>79</v>
      </c>
      <c r="AW230" s="13" t="s">
        <v>33</v>
      </c>
      <c r="AX230" s="13" t="s">
        <v>72</v>
      </c>
      <c r="AY230" s="243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492</v>
      </c>
      <c r="G231" s="245"/>
      <c r="H231" s="248">
        <v>21.884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3" customFormat="1">
      <c r="A232" s="13"/>
      <c r="B232" s="233"/>
      <c r="C232" s="234"/>
      <c r="D232" s="235" t="s">
        <v>350</v>
      </c>
      <c r="E232" s="236" t="s">
        <v>19</v>
      </c>
      <c r="F232" s="237" t="s">
        <v>493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350</v>
      </c>
      <c r="AU232" s="243" t="s">
        <v>241</v>
      </c>
      <c r="AV232" s="13" t="s">
        <v>79</v>
      </c>
      <c r="AW232" s="13" t="s">
        <v>33</v>
      </c>
      <c r="AX232" s="13" t="s">
        <v>72</v>
      </c>
      <c r="AY232" s="243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494</v>
      </c>
      <c r="G233" s="245"/>
      <c r="H233" s="248">
        <v>65.652000000000001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221</v>
      </c>
      <c r="F234" s="258" t="s">
        <v>363</v>
      </c>
      <c r="G234" s="256"/>
      <c r="H234" s="259">
        <v>87.536000000000001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72</v>
      </c>
      <c r="AY234" s="265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1883</v>
      </c>
      <c r="G235" s="245"/>
      <c r="H235" s="248">
        <v>175.072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2" customFormat="1" ht="16.5" customHeight="1">
      <c r="A236" s="39"/>
      <c r="B236" s="40"/>
      <c r="C236" s="267" t="s">
        <v>481</v>
      </c>
      <c r="D236" s="267" t="s">
        <v>486</v>
      </c>
      <c r="E236" s="268" t="s">
        <v>496</v>
      </c>
      <c r="F236" s="269" t="s">
        <v>497</v>
      </c>
      <c r="G236" s="270" t="s">
        <v>489</v>
      </c>
      <c r="H236" s="271">
        <v>57.972000000000001</v>
      </c>
      <c r="I236" s="272"/>
      <c r="J236" s="273">
        <f>ROUND(I236*H236,2)</f>
        <v>0</v>
      </c>
      <c r="K236" s="269" t="s">
        <v>346</v>
      </c>
      <c r="L236" s="274"/>
      <c r="M236" s="275" t="s">
        <v>19</v>
      </c>
      <c r="N236" s="276" t="s">
        <v>43</v>
      </c>
      <c r="O236" s="85"/>
      <c r="P236" s="224">
        <f>O236*H236</f>
        <v>0</v>
      </c>
      <c r="Q236" s="224">
        <v>1</v>
      </c>
      <c r="R236" s="224">
        <f>Q236*H236</f>
        <v>57.972000000000001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405</v>
      </c>
      <c r="AT236" s="226" t="s">
        <v>486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1884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499</v>
      </c>
      <c r="G237" s="245"/>
      <c r="H237" s="248">
        <v>32.826000000000001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6" customFormat="1">
      <c r="A238" s="16"/>
      <c r="B238" s="277"/>
      <c r="C238" s="278"/>
      <c r="D238" s="235" t="s">
        <v>350</v>
      </c>
      <c r="E238" s="279" t="s">
        <v>19</v>
      </c>
      <c r="F238" s="280" t="s">
        <v>500</v>
      </c>
      <c r="G238" s="278"/>
      <c r="H238" s="281">
        <v>32.826000000000001</v>
      </c>
      <c r="I238" s="282"/>
      <c r="J238" s="278"/>
      <c r="K238" s="278"/>
      <c r="L238" s="283"/>
      <c r="M238" s="284"/>
      <c r="N238" s="285"/>
      <c r="O238" s="285"/>
      <c r="P238" s="285"/>
      <c r="Q238" s="285"/>
      <c r="R238" s="285"/>
      <c r="S238" s="285"/>
      <c r="T238" s="28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7" t="s">
        <v>350</v>
      </c>
      <c r="AU238" s="287" t="s">
        <v>241</v>
      </c>
      <c r="AV238" s="16" t="s">
        <v>241</v>
      </c>
      <c r="AW238" s="16" t="s">
        <v>33</v>
      </c>
      <c r="AX238" s="16" t="s">
        <v>72</v>
      </c>
      <c r="AY238" s="287" t="s">
        <v>338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1885</v>
      </c>
      <c r="G239" s="245"/>
      <c r="H239" s="248">
        <v>-3.444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1886</v>
      </c>
      <c r="G240" s="245"/>
      <c r="H240" s="248">
        <v>-0.39600000000000002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72</v>
      </c>
      <c r="AY240" s="254" t="s">
        <v>338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1887</v>
      </c>
      <c r="G241" s="245"/>
      <c r="H241" s="248">
        <v>0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1888</v>
      </c>
      <c r="G242" s="245"/>
      <c r="H242" s="248">
        <v>0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501</v>
      </c>
      <c r="G243" s="245"/>
      <c r="H243" s="248">
        <v>0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993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502</v>
      </c>
      <c r="G245" s="245"/>
      <c r="H245" s="248">
        <v>0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6" customFormat="1">
      <c r="A246" s="16"/>
      <c r="B246" s="277"/>
      <c r="C246" s="278"/>
      <c r="D246" s="235" t="s">
        <v>350</v>
      </c>
      <c r="E246" s="279" t="s">
        <v>298</v>
      </c>
      <c r="F246" s="280" t="s">
        <v>500</v>
      </c>
      <c r="G246" s="278"/>
      <c r="H246" s="281">
        <v>-3.8399999999999999</v>
      </c>
      <c r="I246" s="282"/>
      <c r="J246" s="278"/>
      <c r="K246" s="278"/>
      <c r="L246" s="283"/>
      <c r="M246" s="284"/>
      <c r="N246" s="285"/>
      <c r="O246" s="285"/>
      <c r="P246" s="285"/>
      <c r="Q246" s="285"/>
      <c r="R246" s="285"/>
      <c r="S246" s="285"/>
      <c r="T246" s="28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T246" s="287" t="s">
        <v>350</v>
      </c>
      <c r="AU246" s="287" t="s">
        <v>241</v>
      </c>
      <c r="AV246" s="16" t="s">
        <v>241</v>
      </c>
      <c r="AW246" s="16" t="s">
        <v>33</v>
      </c>
      <c r="AX246" s="16" t="s">
        <v>72</v>
      </c>
      <c r="AY246" s="287" t="s">
        <v>338</v>
      </c>
    </row>
    <row r="247" s="15" customFormat="1">
      <c r="A247" s="15"/>
      <c r="B247" s="255"/>
      <c r="C247" s="256"/>
      <c r="D247" s="235" t="s">
        <v>350</v>
      </c>
      <c r="E247" s="257" t="s">
        <v>216</v>
      </c>
      <c r="F247" s="258" t="s">
        <v>363</v>
      </c>
      <c r="G247" s="256"/>
      <c r="H247" s="259">
        <v>28.986000000000001</v>
      </c>
      <c r="I247" s="260"/>
      <c r="J247" s="256"/>
      <c r="K247" s="256"/>
      <c r="L247" s="261"/>
      <c r="M247" s="262"/>
      <c r="N247" s="263"/>
      <c r="O247" s="263"/>
      <c r="P247" s="263"/>
      <c r="Q247" s="263"/>
      <c r="R247" s="263"/>
      <c r="S247" s="263"/>
      <c r="T247" s="264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T247" s="265" t="s">
        <v>350</v>
      </c>
      <c r="AU247" s="265" t="s">
        <v>241</v>
      </c>
      <c r="AV247" s="15" t="s">
        <v>231</v>
      </c>
      <c r="AW247" s="15" t="s">
        <v>33</v>
      </c>
      <c r="AX247" s="15" t="s">
        <v>72</v>
      </c>
      <c r="AY247" s="265" t="s">
        <v>338</v>
      </c>
    </row>
    <row r="248" s="14" customFormat="1">
      <c r="A248" s="14"/>
      <c r="B248" s="244"/>
      <c r="C248" s="245"/>
      <c r="D248" s="235" t="s">
        <v>350</v>
      </c>
      <c r="E248" s="246" t="s">
        <v>19</v>
      </c>
      <c r="F248" s="247" t="s">
        <v>1889</v>
      </c>
      <c r="G248" s="245"/>
      <c r="H248" s="248">
        <v>57.972000000000001</v>
      </c>
      <c r="I248" s="249"/>
      <c r="J248" s="245"/>
      <c r="K248" s="245"/>
      <c r="L248" s="250"/>
      <c r="M248" s="251"/>
      <c r="N248" s="252"/>
      <c r="O248" s="252"/>
      <c r="P248" s="252"/>
      <c r="Q248" s="252"/>
      <c r="R248" s="252"/>
      <c r="S248" s="252"/>
      <c r="T248" s="253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4" t="s">
        <v>350</v>
      </c>
      <c r="AU248" s="254" t="s">
        <v>241</v>
      </c>
      <c r="AV248" s="14" t="s">
        <v>81</v>
      </c>
      <c r="AW248" s="14" t="s">
        <v>33</v>
      </c>
      <c r="AX248" s="14" t="s">
        <v>79</v>
      </c>
      <c r="AY248" s="254" t="s">
        <v>338</v>
      </c>
    </row>
    <row r="249" s="2" customFormat="1" ht="44.25" customHeight="1">
      <c r="A249" s="39"/>
      <c r="B249" s="40"/>
      <c r="C249" s="215" t="s">
        <v>254</v>
      </c>
      <c r="D249" s="215" t="s">
        <v>342</v>
      </c>
      <c r="E249" s="216" t="s">
        <v>504</v>
      </c>
      <c r="F249" s="217" t="s">
        <v>505</v>
      </c>
      <c r="G249" s="218" t="s">
        <v>489</v>
      </c>
      <c r="H249" s="219">
        <v>240.72399999999999</v>
      </c>
      <c r="I249" s="220"/>
      <c r="J249" s="221">
        <f>ROUND(I249*H249,2)</f>
        <v>0</v>
      </c>
      <c r="K249" s="217" t="s">
        <v>346</v>
      </c>
      <c r="L249" s="45"/>
      <c r="M249" s="222" t="s">
        <v>19</v>
      </c>
      <c r="N249" s="223" t="s">
        <v>43</v>
      </c>
      <c r="O249" s="85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26" t="s">
        <v>231</v>
      </c>
      <c r="AT249" s="226" t="s">
        <v>342</v>
      </c>
      <c r="AU249" s="226" t="s">
        <v>241</v>
      </c>
      <c r="AY249" s="18" t="s">
        <v>338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18" t="s">
        <v>79</v>
      </c>
      <c r="BK249" s="227">
        <f>ROUND(I249*H249,2)</f>
        <v>0</v>
      </c>
      <c r="BL249" s="18" t="s">
        <v>231</v>
      </c>
      <c r="BM249" s="226" t="s">
        <v>1890</v>
      </c>
    </row>
    <row r="250" s="2" customFormat="1">
      <c r="A250" s="39"/>
      <c r="B250" s="40"/>
      <c r="C250" s="41"/>
      <c r="D250" s="228" t="s">
        <v>348</v>
      </c>
      <c r="E250" s="41"/>
      <c r="F250" s="229" t="s">
        <v>507</v>
      </c>
      <c r="G250" s="41"/>
      <c r="H250" s="41"/>
      <c r="I250" s="230"/>
      <c r="J250" s="41"/>
      <c r="K250" s="41"/>
      <c r="L250" s="45"/>
      <c r="M250" s="231"/>
      <c r="N250" s="232"/>
      <c r="O250" s="85"/>
      <c r="P250" s="85"/>
      <c r="Q250" s="85"/>
      <c r="R250" s="85"/>
      <c r="S250" s="85"/>
      <c r="T250" s="86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T250" s="18" t="s">
        <v>348</v>
      </c>
      <c r="AU250" s="18" t="s">
        <v>241</v>
      </c>
    </row>
    <row r="251" s="14" customFormat="1">
      <c r="A251" s="14"/>
      <c r="B251" s="244"/>
      <c r="C251" s="245"/>
      <c r="D251" s="235" t="s">
        <v>350</v>
      </c>
      <c r="E251" s="246" t="s">
        <v>19</v>
      </c>
      <c r="F251" s="247" t="s">
        <v>218</v>
      </c>
      <c r="G251" s="245"/>
      <c r="H251" s="248">
        <v>120.362</v>
      </c>
      <c r="I251" s="249"/>
      <c r="J251" s="245"/>
      <c r="K251" s="245"/>
      <c r="L251" s="250"/>
      <c r="M251" s="251"/>
      <c r="N251" s="252"/>
      <c r="O251" s="252"/>
      <c r="P251" s="252"/>
      <c r="Q251" s="252"/>
      <c r="R251" s="252"/>
      <c r="S251" s="252"/>
      <c r="T251" s="253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4" t="s">
        <v>350</v>
      </c>
      <c r="AU251" s="254" t="s">
        <v>241</v>
      </c>
      <c r="AV251" s="14" t="s">
        <v>81</v>
      </c>
      <c r="AW251" s="14" t="s">
        <v>33</v>
      </c>
      <c r="AX251" s="14" t="s">
        <v>72</v>
      </c>
      <c r="AY251" s="254" t="s">
        <v>338</v>
      </c>
    </row>
    <row r="252" s="15" customFormat="1">
      <c r="A252" s="15"/>
      <c r="B252" s="255"/>
      <c r="C252" s="256"/>
      <c r="D252" s="235" t="s">
        <v>350</v>
      </c>
      <c r="E252" s="257" t="s">
        <v>19</v>
      </c>
      <c r="F252" s="258" t="s">
        <v>363</v>
      </c>
      <c r="G252" s="256"/>
      <c r="H252" s="259">
        <v>120.362</v>
      </c>
      <c r="I252" s="260"/>
      <c r="J252" s="256"/>
      <c r="K252" s="256"/>
      <c r="L252" s="261"/>
      <c r="M252" s="262"/>
      <c r="N252" s="263"/>
      <c r="O252" s="263"/>
      <c r="P252" s="263"/>
      <c r="Q252" s="263"/>
      <c r="R252" s="263"/>
      <c r="S252" s="263"/>
      <c r="T252" s="264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65" t="s">
        <v>350</v>
      </c>
      <c r="AU252" s="265" t="s">
        <v>241</v>
      </c>
      <c r="AV252" s="15" t="s">
        <v>231</v>
      </c>
      <c r="AW252" s="15" t="s">
        <v>33</v>
      </c>
      <c r="AX252" s="15" t="s">
        <v>72</v>
      </c>
      <c r="AY252" s="265" t="s">
        <v>338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1891</v>
      </c>
      <c r="G253" s="245"/>
      <c r="H253" s="248">
        <v>240.72399999999999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79</v>
      </c>
      <c r="AY253" s="254" t="s">
        <v>338</v>
      </c>
    </row>
    <row r="254" s="12" customFormat="1" ht="20.88" customHeight="1">
      <c r="A254" s="12"/>
      <c r="B254" s="199"/>
      <c r="C254" s="200"/>
      <c r="D254" s="201" t="s">
        <v>71</v>
      </c>
      <c r="E254" s="213" t="s">
        <v>476</v>
      </c>
      <c r="F254" s="213" t="s">
        <v>509</v>
      </c>
      <c r="G254" s="200"/>
      <c r="H254" s="200"/>
      <c r="I254" s="203"/>
      <c r="J254" s="214">
        <f>BK254</f>
        <v>0</v>
      </c>
      <c r="K254" s="200"/>
      <c r="L254" s="205"/>
      <c r="M254" s="206"/>
      <c r="N254" s="207"/>
      <c r="O254" s="207"/>
      <c r="P254" s="208">
        <f>SUM(P255:P292)</f>
        <v>0</v>
      </c>
      <c r="Q254" s="207"/>
      <c r="R254" s="208">
        <f>SUM(R255:R292)</f>
        <v>0.012082000000000001</v>
      </c>
      <c r="S254" s="207"/>
      <c r="T254" s="209">
        <f>SUM(T255:T292)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10" t="s">
        <v>79</v>
      </c>
      <c r="AT254" s="211" t="s">
        <v>71</v>
      </c>
      <c r="AU254" s="211" t="s">
        <v>81</v>
      </c>
      <c r="AY254" s="210" t="s">
        <v>338</v>
      </c>
      <c r="BK254" s="212">
        <f>SUM(BK255:BK292)</f>
        <v>0</v>
      </c>
    </row>
    <row r="255" s="2" customFormat="1" ht="24.15" customHeight="1">
      <c r="A255" s="39"/>
      <c r="B255" s="40"/>
      <c r="C255" s="215" t="s">
        <v>7</v>
      </c>
      <c r="D255" s="215" t="s">
        <v>342</v>
      </c>
      <c r="E255" s="216" t="s">
        <v>511</v>
      </c>
      <c r="F255" s="217" t="s">
        <v>512</v>
      </c>
      <c r="G255" s="218" t="s">
        <v>345</v>
      </c>
      <c r="H255" s="219">
        <v>384.351</v>
      </c>
      <c r="I255" s="220"/>
      <c r="J255" s="221">
        <f>ROUND(I255*H255,2)</f>
        <v>0</v>
      </c>
      <c r="K255" s="217" t="s">
        <v>346</v>
      </c>
      <c r="L255" s="45"/>
      <c r="M255" s="222" t="s">
        <v>19</v>
      </c>
      <c r="N255" s="223" t="s">
        <v>43</v>
      </c>
      <c r="O255" s="85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26" t="s">
        <v>231</v>
      </c>
      <c r="AT255" s="226" t="s">
        <v>342</v>
      </c>
      <c r="AU255" s="226" t="s">
        <v>241</v>
      </c>
      <c r="AY255" s="18" t="s">
        <v>338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18" t="s">
        <v>79</v>
      </c>
      <c r="BK255" s="227">
        <f>ROUND(I255*H255,2)</f>
        <v>0</v>
      </c>
      <c r="BL255" s="18" t="s">
        <v>231</v>
      </c>
      <c r="BM255" s="226" t="s">
        <v>1892</v>
      </c>
    </row>
    <row r="256" s="2" customFormat="1">
      <c r="A256" s="39"/>
      <c r="B256" s="40"/>
      <c r="C256" s="41"/>
      <c r="D256" s="228" t="s">
        <v>348</v>
      </c>
      <c r="E256" s="41"/>
      <c r="F256" s="229" t="s">
        <v>514</v>
      </c>
      <c r="G256" s="41"/>
      <c r="H256" s="41"/>
      <c r="I256" s="230"/>
      <c r="J256" s="41"/>
      <c r="K256" s="41"/>
      <c r="L256" s="45"/>
      <c r="M256" s="231"/>
      <c r="N256" s="232"/>
      <c r="O256" s="85"/>
      <c r="P256" s="85"/>
      <c r="Q256" s="85"/>
      <c r="R256" s="85"/>
      <c r="S256" s="85"/>
      <c r="T256" s="86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T256" s="18" t="s">
        <v>348</v>
      </c>
      <c r="AU256" s="18" t="s">
        <v>241</v>
      </c>
    </row>
    <row r="257" s="14" customFormat="1">
      <c r="A257" s="14"/>
      <c r="B257" s="244"/>
      <c r="C257" s="245"/>
      <c r="D257" s="235" t="s">
        <v>350</v>
      </c>
      <c r="E257" s="246" t="s">
        <v>19</v>
      </c>
      <c r="F257" s="247" t="s">
        <v>227</v>
      </c>
      <c r="G257" s="245"/>
      <c r="H257" s="248">
        <v>241.64500000000001</v>
      </c>
      <c r="I257" s="249"/>
      <c r="J257" s="245"/>
      <c r="K257" s="245"/>
      <c r="L257" s="250"/>
      <c r="M257" s="251"/>
      <c r="N257" s="252"/>
      <c r="O257" s="252"/>
      <c r="P257" s="252"/>
      <c r="Q257" s="252"/>
      <c r="R257" s="252"/>
      <c r="S257" s="252"/>
      <c r="T257" s="253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4" t="s">
        <v>350</v>
      </c>
      <c r="AU257" s="254" t="s">
        <v>241</v>
      </c>
      <c r="AV257" s="14" t="s">
        <v>81</v>
      </c>
      <c r="AW257" s="14" t="s">
        <v>33</v>
      </c>
      <c r="AX257" s="14" t="s">
        <v>72</v>
      </c>
      <c r="AY257" s="254" t="s">
        <v>338</v>
      </c>
    </row>
    <row r="258" s="14" customFormat="1">
      <c r="A258" s="14"/>
      <c r="B258" s="244"/>
      <c r="C258" s="245"/>
      <c r="D258" s="235" t="s">
        <v>350</v>
      </c>
      <c r="E258" s="246" t="s">
        <v>19</v>
      </c>
      <c r="F258" s="247" t="s">
        <v>1281</v>
      </c>
      <c r="G258" s="245"/>
      <c r="H258" s="248">
        <v>142.70599999999999</v>
      </c>
      <c r="I258" s="249"/>
      <c r="J258" s="245"/>
      <c r="K258" s="245"/>
      <c r="L258" s="250"/>
      <c r="M258" s="251"/>
      <c r="N258" s="252"/>
      <c r="O258" s="252"/>
      <c r="P258" s="252"/>
      <c r="Q258" s="252"/>
      <c r="R258" s="252"/>
      <c r="S258" s="252"/>
      <c r="T258" s="253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4" t="s">
        <v>350</v>
      </c>
      <c r="AU258" s="254" t="s">
        <v>241</v>
      </c>
      <c r="AV258" s="14" t="s">
        <v>81</v>
      </c>
      <c r="AW258" s="14" t="s">
        <v>33</v>
      </c>
      <c r="AX258" s="14" t="s">
        <v>72</v>
      </c>
      <c r="AY258" s="254" t="s">
        <v>338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1313</v>
      </c>
      <c r="G259" s="245"/>
      <c r="H259" s="248">
        <v>0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5" customFormat="1">
      <c r="A260" s="15"/>
      <c r="B260" s="255"/>
      <c r="C260" s="256"/>
      <c r="D260" s="235" t="s">
        <v>350</v>
      </c>
      <c r="E260" s="257" t="s">
        <v>19</v>
      </c>
      <c r="F260" s="258" t="s">
        <v>363</v>
      </c>
      <c r="G260" s="256"/>
      <c r="H260" s="259">
        <v>384.351</v>
      </c>
      <c r="I260" s="260"/>
      <c r="J260" s="256"/>
      <c r="K260" s="256"/>
      <c r="L260" s="261"/>
      <c r="M260" s="262"/>
      <c r="N260" s="263"/>
      <c r="O260" s="263"/>
      <c r="P260" s="263"/>
      <c r="Q260" s="263"/>
      <c r="R260" s="263"/>
      <c r="S260" s="263"/>
      <c r="T260" s="264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65" t="s">
        <v>350</v>
      </c>
      <c r="AU260" s="265" t="s">
        <v>241</v>
      </c>
      <c r="AV260" s="15" t="s">
        <v>231</v>
      </c>
      <c r="AW260" s="15" t="s">
        <v>33</v>
      </c>
      <c r="AX260" s="15" t="s">
        <v>79</v>
      </c>
      <c r="AY260" s="265" t="s">
        <v>338</v>
      </c>
    </row>
    <row r="261" s="2" customFormat="1" ht="37.8" customHeight="1">
      <c r="A261" s="39"/>
      <c r="B261" s="40"/>
      <c r="C261" s="215" t="s">
        <v>247</v>
      </c>
      <c r="D261" s="215" t="s">
        <v>342</v>
      </c>
      <c r="E261" s="216" t="s">
        <v>516</v>
      </c>
      <c r="F261" s="217" t="s">
        <v>517</v>
      </c>
      <c r="G261" s="218" t="s">
        <v>345</v>
      </c>
      <c r="H261" s="219">
        <v>241.64500000000001</v>
      </c>
      <c r="I261" s="220"/>
      <c r="J261" s="221">
        <f>ROUND(I261*H261,2)</f>
        <v>0</v>
      </c>
      <c r="K261" s="217" t="s">
        <v>346</v>
      </c>
      <c r="L261" s="45"/>
      <c r="M261" s="222" t="s">
        <v>19</v>
      </c>
      <c r="N261" s="223" t="s">
        <v>43</v>
      </c>
      <c r="O261" s="85"/>
      <c r="P261" s="224">
        <f>O261*H261</f>
        <v>0</v>
      </c>
      <c r="Q261" s="224">
        <v>0</v>
      </c>
      <c r="R261" s="224">
        <f>Q261*H261</f>
        <v>0</v>
      </c>
      <c r="S261" s="224">
        <v>0</v>
      </c>
      <c r="T261" s="225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26" t="s">
        <v>231</v>
      </c>
      <c r="AT261" s="226" t="s">
        <v>342</v>
      </c>
      <c r="AU261" s="226" t="s">
        <v>241</v>
      </c>
      <c r="AY261" s="18" t="s">
        <v>338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18" t="s">
        <v>79</v>
      </c>
      <c r="BK261" s="227">
        <f>ROUND(I261*H261,2)</f>
        <v>0</v>
      </c>
      <c r="BL261" s="18" t="s">
        <v>231</v>
      </c>
      <c r="BM261" s="226" t="s">
        <v>1893</v>
      </c>
    </row>
    <row r="262" s="2" customFormat="1">
      <c r="A262" s="39"/>
      <c r="B262" s="40"/>
      <c r="C262" s="41"/>
      <c r="D262" s="228" t="s">
        <v>348</v>
      </c>
      <c r="E262" s="41"/>
      <c r="F262" s="229" t="s">
        <v>519</v>
      </c>
      <c r="G262" s="41"/>
      <c r="H262" s="41"/>
      <c r="I262" s="230"/>
      <c r="J262" s="41"/>
      <c r="K262" s="41"/>
      <c r="L262" s="45"/>
      <c r="M262" s="231"/>
      <c r="N262" s="232"/>
      <c r="O262" s="85"/>
      <c r="P262" s="85"/>
      <c r="Q262" s="85"/>
      <c r="R262" s="85"/>
      <c r="S262" s="85"/>
      <c r="T262" s="86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T262" s="18" t="s">
        <v>348</v>
      </c>
      <c r="AU262" s="18" t="s">
        <v>241</v>
      </c>
    </row>
    <row r="263" s="14" customFormat="1">
      <c r="A263" s="14"/>
      <c r="B263" s="244"/>
      <c r="C263" s="245"/>
      <c r="D263" s="235" t="s">
        <v>350</v>
      </c>
      <c r="E263" s="246" t="s">
        <v>19</v>
      </c>
      <c r="F263" s="247" t="s">
        <v>227</v>
      </c>
      <c r="G263" s="245"/>
      <c r="H263" s="248">
        <v>241.64500000000001</v>
      </c>
      <c r="I263" s="249"/>
      <c r="J263" s="245"/>
      <c r="K263" s="245"/>
      <c r="L263" s="250"/>
      <c r="M263" s="251"/>
      <c r="N263" s="252"/>
      <c r="O263" s="252"/>
      <c r="P263" s="252"/>
      <c r="Q263" s="252"/>
      <c r="R263" s="252"/>
      <c r="S263" s="252"/>
      <c r="T263" s="253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4" t="s">
        <v>350</v>
      </c>
      <c r="AU263" s="254" t="s">
        <v>241</v>
      </c>
      <c r="AV263" s="14" t="s">
        <v>81</v>
      </c>
      <c r="AW263" s="14" t="s">
        <v>33</v>
      </c>
      <c r="AX263" s="14" t="s">
        <v>79</v>
      </c>
      <c r="AY263" s="254" t="s">
        <v>338</v>
      </c>
    </row>
    <row r="264" s="2" customFormat="1" ht="37.8" customHeight="1">
      <c r="A264" s="39"/>
      <c r="B264" s="40"/>
      <c r="C264" s="215" t="s">
        <v>510</v>
      </c>
      <c r="D264" s="215" t="s">
        <v>342</v>
      </c>
      <c r="E264" s="216" t="s">
        <v>521</v>
      </c>
      <c r="F264" s="217" t="s">
        <v>522</v>
      </c>
      <c r="G264" s="218" t="s">
        <v>345</v>
      </c>
      <c r="H264" s="219">
        <v>241.64500000000001</v>
      </c>
      <c r="I264" s="220"/>
      <c r="J264" s="221">
        <f>ROUND(I264*H264,2)</f>
        <v>0</v>
      </c>
      <c r="K264" s="217" t="s">
        <v>346</v>
      </c>
      <c r="L264" s="45"/>
      <c r="M264" s="222" t="s">
        <v>19</v>
      </c>
      <c r="N264" s="223" t="s">
        <v>43</v>
      </c>
      <c r="O264" s="85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26" t="s">
        <v>231</v>
      </c>
      <c r="AT264" s="226" t="s">
        <v>342</v>
      </c>
      <c r="AU264" s="226" t="s">
        <v>241</v>
      </c>
      <c r="AY264" s="18" t="s">
        <v>338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18" t="s">
        <v>79</v>
      </c>
      <c r="BK264" s="227">
        <f>ROUND(I264*H264,2)</f>
        <v>0</v>
      </c>
      <c r="BL264" s="18" t="s">
        <v>231</v>
      </c>
      <c r="BM264" s="226" t="s">
        <v>1894</v>
      </c>
    </row>
    <row r="265" s="2" customFormat="1">
      <c r="A265" s="39"/>
      <c r="B265" s="40"/>
      <c r="C265" s="41"/>
      <c r="D265" s="228" t="s">
        <v>348</v>
      </c>
      <c r="E265" s="41"/>
      <c r="F265" s="229" t="s">
        <v>524</v>
      </c>
      <c r="G265" s="41"/>
      <c r="H265" s="41"/>
      <c r="I265" s="230"/>
      <c r="J265" s="41"/>
      <c r="K265" s="41"/>
      <c r="L265" s="45"/>
      <c r="M265" s="231"/>
      <c r="N265" s="232"/>
      <c r="O265" s="85"/>
      <c r="P265" s="85"/>
      <c r="Q265" s="85"/>
      <c r="R265" s="85"/>
      <c r="S265" s="85"/>
      <c r="T265" s="86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T265" s="18" t="s">
        <v>348</v>
      </c>
      <c r="AU265" s="18" t="s">
        <v>241</v>
      </c>
    </row>
    <row r="266" s="14" customFormat="1">
      <c r="A266" s="14"/>
      <c r="B266" s="244"/>
      <c r="C266" s="245"/>
      <c r="D266" s="235" t="s">
        <v>350</v>
      </c>
      <c r="E266" s="246" t="s">
        <v>19</v>
      </c>
      <c r="F266" s="247" t="s">
        <v>227</v>
      </c>
      <c r="G266" s="245"/>
      <c r="H266" s="248">
        <v>241.64500000000001</v>
      </c>
      <c r="I266" s="249"/>
      <c r="J266" s="245"/>
      <c r="K266" s="245"/>
      <c r="L266" s="250"/>
      <c r="M266" s="251"/>
      <c r="N266" s="252"/>
      <c r="O266" s="252"/>
      <c r="P266" s="252"/>
      <c r="Q266" s="252"/>
      <c r="R266" s="252"/>
      <c r="S266" s="252"/>
      <c r="T266" s="253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4" t="s">
        <v>350</v>
      </c>
      <c r="AU266" s="254" t="s">
        <v>241</v>
      </c>
      <c r="AV266" s="14" t="s">
        <v>81</v>
      </c>
      <c r="AW266" s="14" t="s">
        <v>33</v>
      </c>
      <c r="AX266" s="14" t="s">
        <v>79</v>
      </c>
      <c r="AY266" s="254" t="s">
        <v>338</v>
      </c>
    </row>
    <row r="267" s="2" customFormat="1" ht="16.5" customHeight="1">
      <c r="A267" s="39"/>
      <c r="B267" s="40"/>
      <c r="C267" s="267" t="s">
        <v>515</v>
      </c>
      <c r="D267" s="267" t="s">
        <v>486</v>
      </c>
      <c r="E267" s="268" t="s">
        <v>526</v>
      </c>
      <c r="F267" s="269" t="s">
        <v>527</v>
      </c>
      <c r="G267" s="270" t="s">
        <v>528</v>
      </c>
      <c r="H267" s="271">
        <v>4.8330000000000002</v>
      </c>
      <c r="I267" s="272"/>
      <c r="J267" s="273">
        <f>ROUND(I267*H267,2)</f>
        <v>0</v>
      </c>
      <c r="K267" s="269" t="s">
        <v>346</v>
      </c>
      <c r="L267" s="274"/>
      <c r="M267" s="275" t="s">
        <v>19</v>
      </c>
      <c r="N267" s="276" t="s">
        <v>43</v>
      </c>
      <c r="O267" s="85"/>
      <c r="P267" s="224">
        <f>O267*H267</f>
        <v>0</v>
      </c>
      <c r="Q267" s="224">
        <v>0.001</v>
      </c>
      <c r="R267" s="224">
        <f>Q267*H267</f>
        <v>0.0048330000000000005</v>
      </c>
      <c r="S267" s="224">
        <v>0</v>
      </c>
      <c r="T267" s="225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26" t="s">
        <v>405</v>
      </c>
      <c r="AT267" s="226" t="s">
        <v>486</v>
      </c>
      <c r="AU267" s="226" t="s">
        <v>241</v>
      </c>
      <c r="AY267" s="18" t="s">
        <v>338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18" t="s">
        <v>79</v>
      </c>
      <c r="BK267" s="227">
        <f>ROUND(I267*H267,2)</f>
        <v>0</v>
      </c>
      <c r="BL267" s="18" t="s">
        <v>231</v>
      </c>
      <c r="BM267" s="226" t="s">
        <v>1895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227</v>
      </c>
      <c r="G268" s="245"/>
      <c r="H268" s="248">
        <v>241.64500000000001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72</v>
      </c>
      <c r="AY268" s="254" t="s">
        <v>338</v>
      </c>
    </row>
    <row r="269" s="14" customFormat="1">
      <c r="A269" s="14"/>
      <c r="B269" s="244"/>
      <c r="C269" s="245"/>
      <c r="D269" s="235" t="s">
        <v>350</v>
      </c>
      <c r="E269" s="246" t="s">
        <v>19</v>
      </c>
      <c r="F269" s="247" t="s">
        <v>1896</v>
      </c>
      <c r="G269" s="245"/>
      <c r="H269" s="248">
        <v>4.8330000000000002</v>
      </c>
      <c r="I269" s="249"/>
      <c r="J269" s="245"/>
      <c r="K269" s="245"/>
      <c r="L269" s="250"/>
      <c r="M269" s="251"/>
      <c r="N269" s="252"/>
      <c r="O269" s="252"/>
      <c r="P269" s="252"/>
      <c r="Q269" s="252"/>
      <c r="R269" s="252"/>
      <c r="S269" s="252"/>
      <c r="T269" s="253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4" t="s">
        <v>350</v>
      </c>
      <c r="AU269" s="254" t="s">
        <v>241</v>
      </c>
      <c r="AV269" s="14" t="s">
        <v>81</v>
      </c>
      <c r="AW269" s="14" t="s">
        <v>33</v>
      </c>
      <c r="AX269" s="14" t="s">
        <v>79</v>
      </c>
      <c r="AY269" s="254" t="s">
        <v>338</v>
      </c>
    </row>
    <row r="270" s="2" customFormat="1" ht="49.05" customHeight="1">
      <c r="A270" s="39"/>
      <c r="B270" s="40"/>
      <c r="C270" s="215" t="s">
        <v>520</v>
      </c>
      <c r="D270" s="215" t="s">
        <v>342</v>
      </c>
      <c r="E270" s="216" t="s">
        <v>532</v>
      </c>
      <c r="F270" s="217" t="s">
        <v>533</v>
      </c>
      <c r="G270" s="218" t="s">
        <v>345</v>
      </c>
      <c r="H270" s="219">
        <v>241.64500000000001</v>
      </c>
      <c r="I270" s="220"/>
      <c r="J270" s="221">
        <f>ROUND(I270*H270,2)</f>
        <v>0</v>
      </c>
      <c r="K270" s="217" t="s">
        <v>346</v>
      </c>
      <c r="L270" s="45"/>
      <c r="M270" s="222" t="s">
        <v>19</v>
      </c>
      <c r="N270" s="223" t="s">
        <v>43</v>
      </c>
      <c r="O270" s="85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26" t="s">
        <v>231</v>
      </c>
      <c r="AT270" s="226" t="s">
        <v>342</v>
      </c>
      <c r="AU270" s="226" t="s">
        <v>241</v>
      </c>
      <c r="AY270" s="18" t="s">
        <v>338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18" t="s">
        <v>79</v>
      </c>
      <c r="BK270" s="227">
        <f>ROUND(I270*H270,2)</f>
        <v>0</v>
      </c>
      <c r="BL270" s="18" t="s">
        <v>231</v>
      </c>
      <c r="BM270" s="226" t="s">
        <v>1897</v>
      </c>
    </row>
    <row r="271" s="2" customFormat="1">
      <c r="A271" s="39"/>
      <c r="B271" s="40"/>
      <c r="C271" s="41"/>
      <c r="D271" s="228" t="s">
        <v>348</v>
      </c>
      <c r="E271" s="41"/>
      <c r="F271" s="229" t="s">
        <v>535</v>
      </c>
      <c r="G271" s="41"/>
      <c r="H271" s="41"/>
      <c r="I271" s="230"/>
      <c r="J271" s="41"/>
      <c r="K271" s="41"/>
      <c r="L271" s="45"/>
      <c r="M271" s="231"/>
      <c r="N271" s="232"/>
      <c r="O271" s="85"/>
      <c r="P271" s="85"/>
      <c r="Q271" s="85"/>
      <c r="R271" s="85"/>
      <c r="S271" s="85"/>
      <c r="T271" s="86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T271" s="18" t="s">
        <v>348</v>
      </c>
      <c r="AU271" s="18" t="s">
        <v>241</v>
      </c>
    </row>
    <row r="272" s="14" customFormat="1">
      <c r="A272" s="14"/>
      <c r="B272" s="244"/>
      <c r="C272" s="245"/>
      <c r="D272" s="235" t="s">
        <v>350</v>
      </c>
      <c r="E272" s="246" t="s">
        <v>19</v>
      </c>
      <c r="F272" s="247" t="s">
        <v>227</v>
      </c>
      <c r="G272" s="245"/>
      <c r="H272" s="248">
        <v>241.64500000000001</v>
      </c>
      <c r="I272" s="249"/>
      <c r="J272" s="245"/>
      <c r="K272" s="245"/>
      <c r="L272" s="250"/>
      <c r="M272" s="251"/>
      <c r="N272" s="252"/>
      <c r="O272" s="252"/>
      <c r="P272" s="252"/>
      <c r="Q272" s="252"/>
      <c r="R272" s="252"/>
      <c r="S272" s="252"/>
      <c r="T272" s="253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4" t="s">
        <v>350</v>
      </c>
      <c r="AU272" s="254" t="s">
        <v>241</v>
      </c>
      <c r="AV272" s="14" t="s">
        <v>81</v>
      </c>
      <c r="AW272" s="14" t="s">
        <v>33</v>
      </c>
      <c r="AX272" s="14" t="s">
        <v>79</v>
      </c>
      <c r="AY272" s="254" t="s">
        <v>338</v>
      </c>
    </row>
    <row r="273" s="2" customFormat="1" ht="24.15" customHeight="1">
      <c r="A273" s="39"/>
      <c r="B273" s="40"/>
      <c r="C273" s="215" t="s">
        <v>525</v>
      </c>
      <c r="D273" s="215" t="s">
        <v>342</v>
      </c>
      <c r="E273" s="216" t="s">
        <v>537</v>
      </c>
      <c r="F273" s="217" t="s">
        <v>538</v>
      </c>
      <c r="G273" s="218" t="s">
        <v>489</v>
      </c>
      <c r="H273" s="219">
        <v>0.0070000000000000001</v>
      </c>
      <c r="I273" s="220"/>
      <c r="J273" s="221">
        <f>ROUND(I273*H273,2)</f>
        <v>0</v>
      </c>
      <c r="K273" s="217" t="s">
        <v>346</v>
      </c>
      <c r="L273" s="45"/>
      <c r="M273" s="222" t="s">
        <v>19</v>
      </c>
      <c r="N273" s="223" t="s">
        <v>43</v>
      </c>
      <c r="O273" s="85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26" t="s">
        <v>231</v>
      </c>
      <c r="AT273" s="226" t="s">
        <v>342</v>
      </c>
      <c r="AU273" s="226" t="s">
        <v>241</v>
      </c>
      <c r="AY273" s="18" t="s">
        <v>338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18" t="s">
        <v>79</v>
      </c>
      <c r="BK273" s="227">
        <f>ROUND(I273*H273,2)</f>
        <v>0</v>
      </c>
      <c r="BL273" s="18" t="s">
        <v>231</v>
      </c>
      <c r="BM273" s="226" t="s">
        <v>1898</v>
      </c>
    </row>
    <row r="274" s="2" customFormat="1">
      <c r="A274" s="39"/>
      <c r="B274" s="40"/>
      <c r="C274" s="41"/>
      <c r="D274" s="228" t="s">
        <v>348</v>
      </c>
      <c r="E274" s="41"/>
      <c r="F274" s="229" t="s">
        <v>540</v>
      </c>
      <c r="G274" s="41"/>
      <c r="H274" s="41"/>
      <c r="I274" s="230"/>
      <c r="J274" s="41"/>
      <c r="K274" s="41"/>
      <c r="L274" s="45"/>
      <c r="M274" s="231"/>
      <c r="N274" s="232"/>
      <c r="O274" s="85"/>
      <c r="P274" s="85"/>
      <c r="Q274" s="85"/>
      <c r="R274" s="85"/>
      <c r="S274" s="85"/>
      <c r="T274" s="86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348</v>
      </c>
      <c r="AU274" s="18" t="s">
        <v>241</v>
      </c>
    </row>
    <row r="275" s="2" customFormat="1" ht="16.5" customHeight="1">
      <c r="A275" s="39"/>
      <c r="B275" s="40"/>
      <c r="C275" s="267" t="s">
        <v>531</v>
      </c>
      <c r="D275" s="267" t="s">
        <v>486</v>
      </c>
      <c r="E275" s="268" t="s">
        <v>542</v>
      </c>
      <c r="F275" s="269" t="s">
        <v>543</v>
      </c>
      <c r="G275" s="270" t="s">
        <v>528</v>
      </c>
      <c r="H275" s="271">
        <v>7.2489999999999997</v>
      </c>
      <c r="I275" s="272"/>
      <c r="J275" s="273">
        <f>ROUND(I275*H275,2)</f>
        <v>0</v>
      </c>
      <c r="K275" s="269" t="s">
        <v>346</v>
      </c>
      <c r="L275" s="274"/>
      <c r="M275" s="275" t="s">
        <v>19</v>
      </c>
      <c r="N275" s="276" t="s">
        <v>43</v>
      </c>
      <c r="O275" s="85"/>
      <c r="P275" s="224">
        <f>O275*H275</f>
        <v>0</v>
      </c>
      <c r="Q275" s="224">
        <v>0.001</v>
      </c>
      <c r="R275" s="224">
        <f>Q275*H275</f>
        <v>0.0072490000000000002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405</v>
      </c>
      <c r="AT275" s="226" t="s">
        <v>486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1899</v>
      </c>
    </row>
    <row r="276" s="14" customFormat="1">
      <c r="A276" s="14"/>
      <c r="B276" s="244"/>
      <c r="C276" s="245"/>
      <c r="D276" s="235" t="s">
        <v>350</v>
      </c>
      <c r="E276" s="246" t="s">
        <v>19</v>
      </c>
      <c r="F276" s="247" t="s">
        <v>227</v>
      </c>
      <c r="G276" s="245"/>
      <c r="H276" s="248">
        <v>241.64500000000001</v>
      </c>
      <c r="I276" s="249"/>
      <c r="J276" s="245"/>
      <c r="K276" s="245"/>
      <c r="L276" s="250"/>
      <c r="M276" s="251"/>
      <c r="N276" s="252"/>
      <c r="O276" s="252"/>
      <c r="P276" s="252"/>
      <c r="Q276" s="252"/>
      <c r="R276" s="252"/>
      <c r="S276" s="252"/>
      <c r="T276" s="253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4" t="s">
        <v>350</v>
      </c>
      <c r="AU276" s="254" t="s">
        <v>241</v>
      </c>
      <c r="AV276" s="14" t="s">
        <v>81</v>
      </c>
      <c r="AW276" s="14" t="s">
        <v>33</v>
      </c>
      <c r="AX276" s="14" t="s">
        <v>72</v>
      </c>
      <c r="AY276" s="254" t="s">
        <v>338</v>
      </c>
    </row>
    <row r="277" s="14" customFormat="1">
      <c r="A277" s="14"/>
      <c r="B277" s="244"/>
      <c r="C277" s="245"/>
      <c r="D277" s="235" t="s">
        <v>350</v>
      </c>
      <c r="E277" s="246" t="s">
        <v>19</v>
      </c>
      <c r="F277" s="247" t="s">
        <v>1900</v>
      </c>
      <c r="G277" s="245"/>
      <c r="H277" s="248">
        <v>7.2489999999999997</v>
      </c>
      <c r="I277" s="249"/>
      <c r="J277" s="245"/>
      <c r="K277" s="245"/>
      <c r="L277" s="250"/>
      <c r="M277" s="251"/>
      <c r="N277" s="252"/>
      <c r="O277" s="252"/>
      <c r="P277" s="252"/>
      <c r="Q277" s="252"/>
      <c r="R277" s="252"/>
      <c r="S277" s="252"/>
      <c r="T277" s="253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4" t="s">
        <v>350</v>
      </c>
      <c r="AU277" s="254" t="s">
        <v>241</v>
      </c>
      <c r="AV277" s="14" t="s">
        <v>81</v>
      </c>
      <c r="AW277" s="14" t="s">
        <v>33</v>
      </c>
      <c r="AX277" s="14" t="s">
        <v>79</v>
      </c>
      <c r="AY277" s="254" t="s">
        <v>338</v>
      </c>
    </row>
    <row r="278" s="2" customFormat="1" ht="24.15" customHeight="1">
      <c r="A278" s="39"/>
      <c r="B278" s="40"/>
      <c r="C278" s="215" t="s">
        <v>536</v>
      </c>
      <c r="D278" s="215" t="s">
        <v>342</v>
      </c>
      <c r="E278" s="216" t="s">
        <v>547</v>
      </c>
      <c r="F278" s="217" t="s">
        <v>548</v>
      </c>
      <c r="G278" s="218" t="s">
        <v>345</v>
      </c>
      <c r="H278" s="219">
        <v>241.64500000000001</v>
      </c>
      <c r="I278" s="220"/>
      <c r="J278" s="221">
        <f>ROUND(I278*H278,2)</f>
        <v>0</v>
      </c>
      <c r="K278" s="217" t="s">
        <v>346</v>
      </c>
      <c r="L278" s="45"/>
      <c r="M278" s="222" t="s">
        <v>19</v>
      </c>
      <c r="N278" s="223" t="s">
        <v>43</v>
      </c>
      <c r="O278" s="85"/>
      <c r="P278" s="224">
        <f>O278*H278</f>
        <v>0</v>
      </c>
      <c r="Q278" s="224">
        <v>0</v>
      </c>
      <c r="R278" s="224">
        <f>Q278*H278</f>
        <v>0</v>
      </c>
      <c r="S278" s="224">
        <v>0</v>
      </c>
      <c r="T278" s="225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26" t="s">
        <v>231</v>
      </c>
      <c r="AT278" s="226" t="s">
        <v>342</v>
      </c>
      <c r="AU278" s="226" t="s">
        <v>241</v>
      </c>
      <c r="AY278" s="18" t="s">
        <v>338</v>
      </c>
      <c r="BE278" s="227">
        <f>IF(N278="základní",J278,0)</f>
        <v>0</v>
      </c>
      <c r="BF278" s="227">
        <f>IF(N278="snížená",J278,0)</f>
        <v>0</v>
      </c>
      <c r="BG278" s="227">
        <f>IF(N278="zákl. přenesená",J278,0)</f>
        <v>0</v>
      </c>
      <c r="BH278" s="227">
        <f>IF(N278="sníž. přenesená",J278,0)</f>
        <v>0</v>
      </c>
      <c r="BI278" s="227">
        <f>IF(N278="nulová",J278,0)</f>
        <v>0</v>
      </c>
      <c r="BJ278" s="18" t="s">
        <v>79</v>
      </c>
      <c r="BK278" s="227">
        <f>ROUND(I278*H278,2)</f>
        <v>0</v>
      </c>
      <c r="BL278" s="18" t="s">
        <v>231</v>
      </c>
      <c r="BM278" s="226" t="s">
        <v>1901</v>
      </c>
    </row>
    <row r="279" s="2" customFormat="1">
      <c r="A279" s="39"/>
      <c r="B279" s="40"/>
      <c r="C279" s="41"/>
      <c r="D279" s="228" t="s">
        <v>348</v>
      </c>
      <c r="E279" s="41"/>
      <c r="F279" s="229" t="s">
        <v>550</v>
      </c>
      <c r="G279" s="41"/>
      <c r="H279" s="41"/>
      <c r="I279" s="230"/>
      <c r="J279" s="41"/>
      <c r="K279" s="41"/>
      <c r="L279" s="45"/>
      <c r="M279" s="231"/>
      <c r="N279" s="232"/>
      <c r="O279" s="85"/>
      <c r="P279" s="85"/>
      <c r="Q279" s="85"/>
      <c r="R279" s="85"/>
      <c r="S279" s="85"/>
      <c r="T279" s="86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348</v>
      </c>
      <c r="AU279" s="18" t="s">
        <v>241</v>
      </c>
    </row>
    <row r="280" s="14" customFormat="1">
      <c r="A280" s="14"/>
      <c r="B280" s="244"/>
      <c r="C280" s="245"/>
      <c r="D280" s="235" t="s">
        <v>350</v>
      </c>
      <c r="E280" s="246" t="s">
        <v>19</v>
      </c>
      <c r="F280" s="247" t="s">
        <v>227</v>
      </c>
      <c r="G280" s="245"/>
      <c r="H280" s="248">
        <v>241.64500000000001</v>
      </c>
      <c r="I280" s="249"/>
      <c r="J280" s="245"/>
      <c r="K280" s="245"/>
      <c r="L280" s="250"/>
      <c r="M280" s="251"/>
      <c r="N280" s="252"/>
      <c r="O280" s="252"/>
      <c r="P280" s="252"/>
      <c r="Q280" s="252"/>
      <c r="R280" s="252"/>
      <c r="S280" s="252"/>
      <c r="T280" s="253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4" t="s">
        <v>350</v>
      </c>
      <c r="AU280" s="254" t="s">
        <v>241</v>
      </c>
      <c r="AV280" s="14" t="s">
        <v>81</v>
      </c>
      <c r="AW280" s="14" t="s">
        <v>33</v>
      </c>
      <c r="AX280" s="14" t="s">
        <v>79</v>
      </c>
      <c r="AY280" s="254" t="s">
        <v>338</v>
      </c>
    </row>
    <row r="281" s="2" customFormat="1" ht="21.75" customHeight="1">
      <c r="A281" s="39"/>
      <c r="B281" s="40"/>
      <c r="C281" s="215" t="s">
        <v>541</v>
      </c>
      <c r="D281" s="215" t="s">
        <v>342</v>
      </c>
      <c r="E281" s="216" t="s">
        <v>552</v>
      </c>
      <c r="F281" s="217" t="s">
        <v>553</v>
      </c>
      <c r="G281" s="218" t="s">
        <v>391</v>
      </c>
      <c r="H281" s="219">
        <v>4.8330000000000002</v>
      </c>
      <c r="I281" s="220"/>
      <c r="J281" s="221">
        <f>ROUND(I281*H281,2)</f>
        <v>0</v>
      </c>
      <c r="K281" s="217" t="s">
        <v>346</v>
      </c>
      <c r="L281" s="45"/>
      <c r="M281" s="222" t="s">
        <v>19</v>
      </c>
      <c r="N281" s="223" t="s">
        <v>43</v>
      </c>
      <c r="O281" s="85"/>
      <c r="P281" s="224">
        <f>O281*H281</f>
        <v>0</v>
      </c>
      <c r="Q281" s="224">
        <v>0</v>
      </c>
      <c r="R281" s="224">
        <f>Q281*H281</f>
        <v>0</v>
      </c>
      <c r="S281" s="224">
        <v>0</v>
      </c>
      <c r="T281" s="225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26" t="s">
        <v>231</v>
      </c>
      <c r="AT281" s="226" t="s">
        <v>342</v>
      </c>
      <c r="AU281" s="226" t="s">
        <v>241</v>
      </c>
      <c r="AY281" s="18" t="s">
        <v>338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18" t="s">
        <v>79</v>
      </c>
      <c r="BK281" s="227">
        <f>ROUND(I281*H281,2)</f>
        <v>0</v>
      </c>
      <c r="BL281" s="18" t="s">
        <v>231</v>
      </c>
      <c r="BM281" s="226" t="s">
        <v>1902</v>
      </c>
    </row>
    <row r="282" s="2" customFormat="1">
      <c r="A282" s="39"/>
      <c r="B282" s="40"/>
      <c r="C282" s="41"/>
      <c r="D282" s="228" t="s">
        <v>348</v>
      </c>
      <c r="E282" s="41"/>
      <c r="F282" s="229" t="s">
        <v>555</v>
      </c>
      <c r="G282" s="41"/>
      <c r="H282" s="41"/>
      <c r="I282" s="230"/>
      <c r="J282" s="41"/>
      <c r="K282" s="41"/>
      <c r="L282" s="45"/>
      <c r="M282" s="231"/>
      <c r="N282" s="232"/>
      <c r="O282" s="85"/>
      <c r="P282" s="85"/>
      <c r="Q282" s="85"/>
      <c r="R282" s="85"/>
      <c r="S282" s="85"/>
      <c r="T282" s="86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T282" s="18" t="s">
        <v>348</v>
      </c>
      <c r="AU282" s="18" t="s">
        <v>241</v>
      </c>
    </row>
    <row r="283" s="14" customFormat="1">
      <c r="A283" s="14"/>
      <c r="B283" s="244"/>
      <c r="C283" s="245"/>
      <c r="D283" s="235" t="s">
        <v>350</v>
      </c>
      <c r="E283" s="246" t="s">
        <v>19</v>
      </c>
      <c r="F283" s="247" t="s">
        <v>227</v>
      </c>
      <c r="G283" s="245"/>
      <c r="H283" s="248">
        <v>241.64500000000001</v>
      </c>
      <c r="I283" s="249"/>
      <c r="J283" s="245"/>
      <c r="K283" s="245"/>
      <c r="L283" s="250"/>
      <c r="M283" s="251"/>
      <c r="N283" s="252"/>
      <c r="O283" s="252"/>
      <c r="P283" s="252"/>
      <c r="Q283" s="252"/>
      <c r="R283" s="252"/>
      <c r="S283" s="252"/>
      <c r="T283" s="253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4" t="s">
        <v>350</v>
      </c>
      <c r="AU283" s="254" t="s">
        <v>241</v>
      </c>
      <c r="AV283" s="14" t="s">
        <v>81</v>
      </c>
      <c r="AW283" s="14" t="s">
        <v>33</v>
      </c>
      <c r="AX283" s="14" t="s">
        <v>72</v>
      </c>
      <c r="AY283" s="254" t="s">
        <v>338</v>
      </c>
    </row>
    <row r="284" s="14" customFormat="1">
      <c r="A284" s="14"/>
      <c r="B284" s="244"/>
      <c r="C284" s="245"/>
      <c r="D284" s="235" t="s">
        <v>350</v>
      </c>
      <c r="E284" s="246" t="s">
        <v>19</v>
      </c>
      <c r="F284" s="247" t="s">
        <v>1896</v>
      </c>
      <c r="G284" s="245"/>
      <c r="H284" s="248">
        <v>4.8330000000000002</v>
      </c>
      <c r="I284" s="249"/>
      <c r="J284" s="245"/>
      <c r="K284" s="245"/>
      <c r="L284" s="250"/>
      <c r="M284" s="251"/>
      <c r="N284" s="252"/>
      <c r="O284" s="252"/>
      <c r="P284" s="252"/>
      <c r="Q284" s="252"/>
      <c r="R284" s="252"/>
      <c r="S284" s="252"/>
      <c r="T284" s="253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4" t="s">
        <v>350</v>
      </c>
      <c r="AU284" s="254" t="s">
        <v>241</v>
      </c>
      <c r="AV284" s="14" t="s">
        <v>81</v>
      </c>
      <c r="AW284" s="14" t="s">
        <v>33</v>
      </c>
      <c r="AX284" s="14" t="s">
        <v>79</v>
      </c>
      <c r="AY284" s="254" t="s">
        <v>338</v>
      </c>
    </row>
    <row r="285" s="2" customFormat="1" ht="21.75" customHeight="1">
      <c r="A285" s="39"/>
      <c r="B285" s="40"/>
      <c r="C285" s="215" t="s">
        <v>546</v>
      </c>
      <c r="D285" s="215" t="s">
        <v>342</v>
      </c>
      <c r="E285" s="216" t="s">
        <v>557</v>
      </c>
      <c r="F285" s="217" t="s">
        <v>558</v>
      </c>
      <c r="G285" s="218" t="s">
        <v>391</v>
      </c>
      <c r="H285" s="219">
        <v>4.8330000000000002</v>
      </c>
      <c r="I285" s="220"/>
      <c r="J285" s="221">
        <f>ROUND(I285*H285,2)</f>
        <v>0</v>
      </c>
      <c r="K285" s="217" t="s">
        <v>346</v>
      </c>
      <c r="L285" s="45"/>
      <c r="M285" s="222" t="s">
        <v>19</v>
      </c>
      <c r="N285" s="223" t="s">
        <v>43</v>
      </c>
      <c r="O285" s="85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26" t="s">
        <v>231</v>
      </c>
      <c r="AT285" s="226" t="s">
        <v>342</v>
      </c>
      <c r="AU285" s="226" t="s">
        <v>241</v>
      </c>
      <c r="AY285" s="18" t="s">
        <v>338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18" t="s">
        <v>79</v>
      </c>
      <c r="BK285" s="227">
        <f>ROUND(I285*H285,2)</f>
        <v>0</v>
      </c>
      <c r="BL285" s="18" t="s">
        <v>231</v>
      </c>
      <c r="BM285" s="226" t="s">
        <v>1903</v>
      </c>
    </row>
    <row r="286" s="2" customFormat="1">
      <c r="A286" s="39"/>
      <c r="B286" s="40"/>
      <c r="C286" s="41"/>
      <c r="D286" s="228" t="s">
        <v>348</v>
      </c>
      <c r="E286" s="41"/>
      <c r="F286" s="229" t="s">
        <v>560</v>
      </c>
      <c r="G286" s="41"/>
      <c r="H286" s="41"/>
      <c r="I286" s="230"/>
      <c r="J286" s="41"/>
      <c r="K286" s="41"/>
      <c r="L286" s="45"/>
      <c r="M286" s="231"/>
      <c r="N286" s="232"/>
      <c r="O286" s="85"/>
      <c r="P286" s="85"/>
      <c r="Q286" s="85"/>
      <c r="R286" s="85"/>
      <c r="S286" s="85"/>
      <c r="T286" s="86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T286" s="18" t="s">
        <v>348</v>
      </c>
      <c r="AU286" s="18" t="s">
        <v>241</v>
      </c>
    </row>
    <row r="287" s="14" customFormat="1">
      <c r="A287" s="14"/>
      <c r="B287" s="244"/>
      <c r="C287" s="245"/>
      <c r="D287" s="235" t="s">
        <v>350</v>
      </c>
      <c r="E287" s="246" t="s">
        <v>19</v>
      </c>
      <c r="F287" s="247" t="s">
        <v>227</v>
      </c>
      <c r="G287" s="245"/>
      <c r="H287" s="248">
        <v>241.64500000000001</v>
      </c>
      <c r="I287" s="249"/>
      <c r="J287" s="245"/>
      <c r="K287" s="245"/>
      <c r="L287" s="250"/>
      <c r="M287" s="251"/>
      <c r="N287" s="252"/>
      <c r="O287" s="252"/>
      <c r="P287" s="252"/>
      <c r="Q287" s="252"/>
      <c r="R287" s="252"/>
      <c r="S287" s="252"/>
      <c r="T287" s="253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4" t="s">
        <v>350</v>
      </c>
      <c r="AU287" s="254" t="s">
        <v>241</v>
      </c>
      <c r="AV287" s="14" t="s">
        <v>81</v>
      </c>
      <c r="AW287" s="14" t="s">
        <v>33</v>
      </c>
      <c r="AX287" s="14" t="s">
        <v>72</v>
      </c>
      <c r="AY287" s="254" t="s">
        <v>338</v>
      </c>
    </row>
    <row r="288" s="14" customFormat="1">
      <c r="A288" s="14"/>
      <c r="B288" s="244"/>
      <c r="C288" s="245"/>
      <c r="D288" s="235" t="s">
        <v>350</v>
      </c>
      <c r="E288" s="246" t="s">
        <v>19</v>
      </c>
      <c r="F288" s="247" t="s">
        <v>1896</v>
      </c>
      <c r="G288" s="245"/>
      <c r="H288" s="248">
        <v>4.8330000000000002</v>
      </c>
      <c r="I288" s="249"/>
      <c r="J288" s="245"/>
      <c r="K288" s="245"/>
      <c r="L288" s="250"/>
      <c r="M288" s="251"/>
      <c r="N288" s="252"/>
      <c r="O288" s="252"/>
      <c r="P288" s="252"/>
      <c r="Q288" s="252"/>
      <c r="R288" s="252"/>
      <c r="S288" s="252"/>
      <c r="T288" s="253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4" t="s">
        <v>350</v>
      </c>
      <c r="AU288" s="254" t="s">
        <v>241</v>
      </c>
      <c r="AV288" s="14" t="s">
        <v>81</v>
      </c>
      <c r="AW288" s="14" t="s">
        <v>33</v>
      </c>
      <c r="AX288" s="14" t="s">
        <v>79</v>
      </c>
      <c r="AY288" s="254" t="s">
        <v>338</v>
      </c>
    </row>
    <row r="289" s="2" customFormat="1" ht="24.15" customHeight="1">
      <c r="A289" s="39"/>
      <c r="B289" s="40"/>
      <c r="C289" s="215" t="s">
        <v>551</v>
      </c>
      <c r="D289" s="215" t="s">
        <v>342</v>
      </c>
      <c r="E289" s="216" t="s">
        <v>562</v>
      </c>
      <c r="F289" s="217" t="s">
        <v>563</v>
      </c>
      <c r="G289" s="218" t="s">
        <v>391</v>
      </c>
      <c r="H289" s="219">
        <v>48.329000000000001</v>
      </c>
      <c r="I289" s="220"/>
      <c r="J289" s="221">
        <f>ROUND(I289*H289,2)</f>
        <v>0</v>
      </c>
      <c r="K289" s="217" t="s">
        <v>346</v>
      </c>
      <c r="L289" s="45"/>
      <c r="M289" s="222" t="s">
        <v>19</v>
      </c>
      <c r="N289" s="223" t="s">
        <v>43</v>
      </c>
      <c r="O289" s="85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26" t="s">
        <v>231</v>
      </c>
      <c r="AT289" s="226" t="s">
        <v>342</v>
      </c>
      <c r="AU289" s="226" t="s">
        <v>241</v>
      </c>
      <c r="AY289" s="18" t="s">
        <v>338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18" t="s">
        <v>79</v>
      </c>
      <c r="BK289" s="227">
        <f>ROUND(I289*H289,2)</f>
        <v>0</v>
      </c>
      <c r="BL289" s="18" t="s">
        <v>231</v>
      </c>
      <c r="BM289" s="226" t="s">
        <v>1904</v>
      </c>
    </row>
    <row r="290" s="2" customFormat="1">
      <c r="A290" s="39"/>
      <c r="B290" s="40"/>
      <c r="C290" s="41"/>
      <c r="D290" s="228" t="s">
        <v>348</v>
      </c>
      <c r="E290" s="41"/>
      <c r="F290" s="229" t="s">
        <v>565</v>
      </c>
      <c r="G290" s="41"/>
      <c r="H290" s="41"/>
      <c r="I290" s="230"/>
      <c r="J290" s="41"/>
      <c r="K290" s="41"/>
      <c r="L290" s="45"/>
      <c r="M290" s="231"/>
      <c r="N290" s="232"/>
      <c r="O290" s="85"/>
      <c r="P290" s="85"/>
      <c r="Q290" s="85"/>
      <c r="R290" s="85"/>
      <c r="S290" s="85"/>
      <c r="T290" s="86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T290" s="18" t="s">
        <v>348</v>
      </c>
      <c r="AU290" s="18" t="s">
        <v>241</v>
      </c>
    </row>
    <row r="291" s="14" customFormat="1">
      <c r="A291" s="14"/>
      <c r="B291" s="244"/>
      <c r="C291" s="245"/>
      <c r="D291" s="235" t="s">
        <v>350</v>
      </c>
      <c r="E291" s="246" t="s">
        <v>19</v>
      </c>
      <c r="F291" s="247" t="s">
        <v>227</v>
      </c>
      <c r="G291" s="245"/>
      <c r="H291" s="248">
        <v>241.64500000000001</v>
      </c>
      <c r="I291" s="249"/>
      <c r="J291" s="245"/>
      <c r="K291" s="245"/>
      <c r="L291" s="250"/>
      <c r="M291" s="251"/>
      <c r="N291" s="252"/>
      <c r="O291" s="252"/>
      <c r="P291" s="252"/>
      <c r="Q291" s="252"/>
      <c r="R291" s="252"/>
      <c r="S291" s="252"/>
      <c r="T291" s="253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4" t="s">
        <v>350</v>
      </c>
      <c r="AU291" s="254" t="s">
        <v>241</v>
      </c>
      <c r="AV291" s="14" t="s">
        <v>81</v>
      </c>
      <c r="AW291" s="14" t="s">
        <v>33</v>
      </c>
      <c r="AX291" s="14" t="s">
        <v>72</v>
      </c>
      <c r="AY291" s="254" t="s">
        <v>338</v>
      </c>
    </row>
    <row r="292" s="14" customFormat="1">
      <c r="A292" s="14"/>
      <c r="B292" s="244"/>
      <c r="C292" s="245"/>
      <c r="D292" s="235" t="s">
        <v>350</v>
      </c>
      <c r="E292" s="246" t="s">
        <v>19</v>
      </c>
      <c r="F292" s="247" t="s">
        <v>1905</v>
      </c>
      <c r="G292" s="245"/>
      <c r="H292" s="248">
        <v>48.329000000000001</v>
      </c>
      <c r="I292" s="249"/>
      <c r="J292" s="245"/>
      <c r="K292" s="245"/>
      <c r="L292" s="250"/>
      <c r="M292" s="251"/>
      <c r="N292" s="252"/>
      <c r="O292" s="252"/>
      <c r="P292" s="252"/>
      <c r="Q292" s="252"/>
      <c r="R292" s="252"/>
      <c r="S292" s="252"/>
      <c r="T292" s="253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4" t="s">
        <v>350</v>
      </c>
      <c r="AU292" s="254" t="s">
        <v>241</v>
      </c>
      <c r="AV292" s="14" t="s">
        <v>81</v>
      </c>
      <c r="AW292" s="14" t="s">
        <v>33</v>
      </c>
      <c r="AX292" s="14" t="s">
        <v>79</v>
      </c>
      <c r="AY292" s="254" t="s">
        <v>338</v>
      </c>
    </row>
    <row r="293" s="12" customFormat="1" ht="22.8" customHeight="1">
      <c r="A293" s="12"/>
      <c r="B293" s="199"/>
      <c r="C293" s="200"/>
      <c r="D293" s="201" t="s">
        <v>71</v>
      </c>
      <c r="E293" s="213" t="s">
        <v>81</v>
      </c>
      <c r="F293" s="213" t="s">
        <v>567</v>
      </c>
      <c r="G293" s="200"/>
      <c r="H293" s="200"/>
      <c r="I293" s="203"/>
      <c r="J293" s="214">
        <f>BK293</f>
        <v>0</v>
      </c>
      <c r="K293" s="200"/>
      <c r="L293" s="205"/>
      <c r="M293" s="206"/>
      <c r="N293" s="207"/>
      <c r="O293" s="207"/>
      <c r="P293" s="208">
        <f>P294</f>
        <v>0</v>
      </c>
      <c r="Q293" s="207"/>
      <c r="R293" s="208">
        <f>R294</f>
        <v>18.805613999999998</v>
      </c>
      <c r="S293" s="207"/>
      <c r="T293" s="209">
        <f>T294</f>
        <v>0</v>
      </c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R293" s="210" t="s">
        <v>79</v>
      </c>
      <c r="AT293" s="211" t="s">
        <v>71</v>
      </c>
      <c r="AU293" s="211" t="s">
        <v>79</v>
      </c>
      <c r="AY293" s="210" t="s">
        <v>338</v>
      </c>
      <c r="BK293" s="212">
        <f>BK294</f>
        <v>0</v>
      </c>
    </row>
    <row r="294" s="12" customFormat="1" ht="20.88" customHeight="1">
      <c r="A294" s="12"/>
      <c r="B294" s="199"/>
      <c r="C294" s="200"/>
      <c r="D294" s="201" t="s">
        <v>71</v>
      </c>
      <c r="E294" s="213" t="s">
        <v>7</v>
      </c>
      <c r="F294" s="213" t="s">
        <v>568</v>
      </c>
      <c r="G294" s="200"/>
      <c r="H294" s="200"/>
      <c r="I294" s="203"/>
      <c r="J294" s="214">
        <f>BK294</f>
        <v>0</v>
      </c>
      <c r="K294" s="200"/>
      <c r="L294" s="205"/>
      <c r="M294" s="206"/>
      <c r="N294" s="207"/>
      <c r="O294" s="207"/>
      <c r="P294" s="208">
        <f>SUM(P295:P302)</f>
        <v>0</v>
      </c>
      <c r="Q294" s="207"/>
      <c r="R294" s="208">
        <f>SUM(R295:R302)</f>
        <v>18.805613999999998</v>
      </c>
      <c r="S294" s="207"/>
      <c r="T294" s="209">
        <f>SUM(T295:T302)</f>
        <v>0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R294" s="210" t="s">
        <v>79</v>
      </c>
      <c r="AT294" s="211" t="s">
        <v>71</v>
      </c>
      <c r="AU294" s="211" t="s">
        <v>81</v>
      </c>
      <c r="AY294" s="210" t="s">
        <v>338</v>
      </c>
      <c r="BK294" s="212">
        <f>SUM(BK295:BK302)</f>
        <v>0</v>
      </c>
    </row>
    <row r="295" s="2" customFormat="1" ht="62.7" customHeight="1">
      <c r="A295" s="39"/>
      <c r="B295" s="40"/>
      <c r="C295" s="215" t="s">
        <v>556</v>
      </c>
      <c r="D295" s="215" t="s">
        <v>342</v>
      </c>
      <c r="E295" s="216" t="s">
        <v>570</v>
      </c>
      <c r="F295" s="217" t="s">
        <v>571</v>
      </c>
      <c r="G295" s="218" t="s">
        <v>572</v>
      </c>
      <c r="H295" s="219">
        <v>91.950000000000003</v>
      </c>
      <c r="I295" s="220"/>
      <c r="J295" s="221">
        <f>ROUND(I295*H295,2)</f>
        <v>0</v>
      </c>
      <c r="K295" s="217" t="s">
        <v>346</v>
      </c>
      <c r="L295" s="45"/>
      <c r="M295" s="222" t="s">
        <v>19</v>
      </c>
      <c r="N295" s="223" t="s">
        <v>43</v>
      </c>
      <c r="O295" s="85"/>
      <c r="P295" s="224">
        <f>O295*H295</f>
        <v>0</v>
      </c>
      <c r="Q295" s="224">
        <v>0.2044</v>
      </c>
      <c r="R295" s="224">
        <f>Q295*H295</f>
        <v>18.79458</v>
      </c>
      <c r="S295" s="224">
        <v>0</v>
      </c>
      <c r="T295" s="225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26" t="s">
        <v>231</v>
      </c>
      <c r="AT295" s="226" t="s">
        <v>342</v>
      </c>
      <c r="AU295" s="226" t="s">
        <v>241</v>
      </c>
      <c r="AY295" s="18" t="s">
        <v>338</v>
      </c>
      <c r="BE295" s="227">
        <f>IF(N295="základní",J295,0)</f>
        <v>0</v>
      </c>
      <c r="BF295" s="227">
        <f>IF(N295="snížená",J295,0)</f>
        <v>0</v>
      </c>
      <c r="BG295" s="227">
        <f>IF(N295="zákl. přenesená",J295,0)</f>
        <v>0</v>
      </c>
      <c r="BH295" s="227">
        <f>IF(N295="sníž. přenesená",J295,0)</f>
        <v>0</v>
      </c>
      <c r="BI295" s="227">
        <f>IF(N295="nulová",J295,0)</f>
        <v>0</v>
      </c>
      <c r="BJ295" s="18" t="s">
        <v>79</v>
      </c>
      <c r="BK295" s="227">
        <f>ROUND(I295*H295,2)</f>
        <v>0</v>
      </c>
      <c r="BL295" s="18" t="s">
        <v>231</v>
      </c>
      <c r="BM295" s="226" t="s">
        <v>1906</v>
      </c>
    </row>
    <row r="296" s="2" customFormat="1">
      <c r="A296" s="39"/>
      <c r="B296" s="40"/>
      <c r="C296" s="41"/>
      <c r="D296" s="228" t="s">
        <v>348</v>
      </c>
      <c r="E296" s="41"/>
      <c r="F296" s="229" t="s">
        <v>574</v>
      </c>
      <c r="G296" s="41"/>
      <c r="H296" s="41"/>
      <c r="I296" s="230"/>
      <c r="J296" s="41"/>
      <c r="K296" s="41"/>
      <c r="L296" s="45"/>
      <c r="M296" s="231"/>
      <c r="N296" s="232"/>
      <c r="O296" s="85"/>
      <c r="P296" s="85"/>
      <c r="Q296" s="85"/>
      <c r="R296" s="85"/>
      <c r="S296" s="85"/>
      <c r="T296" s="86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348</v>
      </c>
      <c r="AU296" s="18" t="s">
        <v>241</v>
      </c>
    </row>
    <row r="297" s="14" customFormat="1">
      <c r="A297" s="14"/>
      <c r="B297" s="244"/>
      <c r="C297" s="245"/>
      <c r="D297" s="235" t="s">
        <v>350</v>
      </c>
      <c r="E297" s="246" t="s">
        <v>19</v>
      </c>
      <c r="F297" s="247" t="s">
        <v>294</v>
      </c>
      <c r="G297" s="245"/>
      <c r="H297" s="248">
        <v>183.90000000000001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350</v>
      </c>
      <c r="AU297" s="254" t="s">
        <v>241</v>
      </c>
      <c r="AV297" s="14" t="s">
        <v>81</v>
      </c>
      <c r="AW297" s="14" t="s">
        <v>33</v>
      </c>
      <c r="AX297" s="14" t="s">
        <v>72</v>
      </c>
      <c r="AY297" s="254" t="s">
        <v>338</v>
      </c>
    </row>
    <row r="298" s="14" customFormat="1">
      <c r="A298" s="14"/>
      <c r="B298" s="244"/>
      <c r="C298" s="245"/>
      <c r="D298" s="235" t="s">
        <v>350</v>
      </c>
      <c r="E298" s="246" t="s">
        <v>19</v>
      </c>
      <c r="F298" s="247" t="s">
        <v>1907</v>
      </c>
      <c r="G298" s="245"/>
      <c r="H298" s="248">
        <v>91.950000000000003</v>
      </c>
      <c r="I298" s="249"/>
      <c r="J298" s="245"/>
      <c r="K298" s="245"/>
      <c r="L298" s="250"/>
      <c r="M298" s="251"/>
      <c r="N298" s="252"/>
      <c r="O298" s="252"/>
      <c r="P298" s="252"/>
      <c r="Q298" s="252"/>
      <c r="R298" s="252"/>
      <c r="S298" s="252"/>
      <c r="T298" s="253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4" t="s">
        <v>350</v>
      </c>
      <c r="AU298" s="254" t="s">
        <v>241</v>
      </c>
      <c r="AV298" s="14" t="s">
        <v>81</v>
      </c>
      <c r="AW298" s="14" t="s">
        <v>33</v>
      </c>
      <c r="AX298" s="14" t="s">
        <v>79</v>
      </c>
      <c r="AY298" s="254" t="s">
        <v>338</v>
      </c>
    </row>
    <row r="299" s="2" customFormat="1" ht="16.5" customHeight="1">
      <c r="A299" s="39"/>
      <c r="B299" s="40"/>
      <c r="C299" s="215" t="s">
        <v>561</v>
      </c>
      <c r="D299" s="215" t="s">
        <v>342</v>
      </c>
      <c r="E299" s="216" t="s">
        <v>577</v>
      </c>
      <c r="F299" s="217" t="s">
        <v>578</v>
      </c>
      <c r="G299" s="218" t="s">
        <v>572</v>
      </c>
      <c r="H299" s="219">
        <v>110.34</v>
      </c>
      <c r="I299" s="220"/>
      <c r="J299" s="221">
        <f>ROUND(I299*H299,2)</f>
        <v>0</v>
      </c>
      <c r="K299" s="217" t="s">
        <v>346</v>
      </c>
      <c r="L299" s="45"/>
      <c r="M299" s="222" t="s">
        <v>19</v>
      </c>
      <c r="N299" s="223" t="s">
        <v>43</v>
      </c>
      <c r="O299" s="85"/>
      <c r="P299" s="224">
        <f>O299*H299</f>
        <v>0</v>
      </c>
      <c r="Q299" s="224">
        <v>0.00010000000000000001</v>
      </c>
      <c r="R299" s="224">
        <f>Q299*H299</f>
        <v>0.011034</v>
      </c>
      <c r="S299" s="224">
        <v>0</v>
      </c>
      <c r="T299" s="225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26" t="s">
        <v>231</v>
      </c>
      <c r="AT299" s="226" t="s">
        <v>342</v>
      </c>
      <c r="AU299" s="226" t="s">
        <v>241</v>
      </c>
      <c r="AY299" s="18" t="s">
        <v>338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18" t="s">
        <v>79</v>
      </c>
      <c r="BK299" s="227">
        <f>ROUND(I299*H299,2)</f>
        <v>0</v>
      </c>
      <c r="BL299" s="18" t="s">
        <v>231</v>
      </c>
      <c r="BM299" s="226" t="s">
        <v>1908</v>
      </c>
    </row>
    <row r="300" s="2" customFormat="1">
      <c r="A300" s="39"/>
      <c r="B300" s="40"/>
      <c r="C300" s="41"/>
      <c r="D300" s="228" t="s">
        <v>348</v>
      </c>
      <c r="E300" s="41"/>
      <c r="F300" s="229" t="s">
        <v>580</v>
      </c>
      <c r="G300" s="41"/>
      <c r="H300" s="41"/>
      <c r="I300" s="230"/>
      <c r="J300" s="41"/>
      <c r="K300" s="41"/>
      <c r="L300" s="45"/>
      <c r="M300" s="231"/>
      <c r="N300" s="232"/>
      <c r="O300" s="85"/>
      <c r="P300" s="85"/>
      <c r="Q300" s="85"/>
      <c r="R300" s="85"/>
      <c r="S300" s="85"/>
      <c r="T300" s="86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8" t="s">
        <v>348</v>
      </c>
      <c r="AU300" s="18" t="s">
        <v>241</v>
      </c>
    </row>
    <row r="301" s="14" customFormat="1">
      <c r="A301" s="14"/>
      <c r="B301" s="244"/>
      <c r="C301" s="245"/>
      <c r="D301" s="235" t="s">
        <v>350</v>
      </c>
      <c r="E301" s="246" t="s">
        <v>19</v>
      </c>
      <c r="F301" s="247" t="s">
        <v>294</v>
      </c>
      <c r="G301" s="245"/>
      <c r="H301" s="248">
        <v>183.90000000000001</v>
      </c>
      <c r="I301" s="249"/>
      <c r="J301" s="245"/>
      <c r="K301" s="245"/>
      <c r="L301" s="250"/>
      <c r="M301" s="251"/>
      <c r="N301" s="252"/>
      <c r="O301" s="252"/>
      <c r="P301" s="252"/>
      <c r="Q301" s="252"/>
      <c r="R301" s="252"/>
      <c r="S301" s="252"/>
      <c r="T301" s="253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4" t="s">
        <v>350</v>
      </c>
      <c r="AU301" s="254" t="s">
        <v>241</v>
      </c>
      <c r="AV301" s="14" t="s">
        <v>81</v>
      </c>
      <c r="AW301" s="14" t="s">
        <v>33</v>
      </c>
      <c r="AX301" s="14" t="s">
        <v>72</v>
      </c>
      <c r="AY301" s="254" t="s">
        <v>338</v>
      </c>
    </row>
    <row r="302" s="14" customFormat="1">
      <c r="A302" s="14"/>
      <c r="B302" s="244"/>
      <c r="C302" s="245"/>
      <c r="D302" s="235" t="s">
        <v>350</v>
      </c>
      <c r="E302" s="246" t="s">
        <v>19</v>
      </c>
      <c r="F302" s="247" t="s">
        <v>1909</v>
      </c>
      <c r="G302" s="245"/>
      <c r="H302" s="248">
        <v>110.34</v>
      </c>
      <c r="I302" s="249"/>
      <c r="J302" s="245"/>
      <c r="K302" s="245"/>
      <c r="L302" s="250"/>
      <c r="M302" s="251"/>
      <c r="N302" s="252"/>
      <c r="O302" s="252"/>
      <c r="P302" s="252"/>
      <c r="Q302" s="252"/>
      <c r="R302" s="252"/>
      <c r="S302" s="252"/>
      <c r="T302" s="253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4" t="s">
        <v>350</v>
      </c>
      <c r="AU302" s="254" t="s">
        <v>241</v>
      </c>
      <c r="AV302" s="14" t="s">
        <v>81</v>
      </c>
      <c r="AW302" s="14" t="s">
        <v>33</v>
      </c>
      <c r="AX302" s="14" t="s">
        <v>79</v>
      </c>
      <c r="AY302" s="254" t="s">
        <v>338</v>
      </c>
    </row>
    <row r="303" s="12" customFormat="1" ht="22.8" customHeight="1">
      <c r="A303" s="12"/>
      <c r="B303" s="199"/>
      <c r="C303" s="200"/>
      <c r="D303" s="201" t="s">
        <v>71</v>
      </c>
      <c r="E303" s="213" t="s">
        <v>239</v>
      </c>
      <c r="F303" s="213" t="s">
        <v>604</v>
      </c>
      <c r="G303" s="200"/>
      <c r="H303" s="200"/>
      <c r="I303" s="203"/>
      <c r="J303" s="214">
        <f>BK303</f>
        <v>0</v>
      </c>
      <c r="K303" s="200"/>
      <c r="L303" s="205"/>
      <c r="M303" s="206"/>
      <c r="N303" s="207"/>
      <c r="O303" s="207"/>
      <c r="P303" s="208">
        <f>SUM(P304:P325)</f>
        <v>0</v>
      </c>
      <c r="Q303" s="207"/>
      <c r="R303" s="208">
        <f>SUM(R304:R325)</f>
        <v>0</v>
      </c>
      <c r="S303" s="207"/>
      <c r="T303" s="209">
        <f>SUM(T304:T325)</f>
        <v>0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R303" s="210" t="s">
        <v>79</v>
      </c>
      <c r="AT303" s="211" t="s">
        <v>71</v>
      </c>
      <c r="AU303" s="211" t="s">
        <v>79</v>
      </c>
      <c r="AY303" s="210" t="s">
        <v>338</v>
      </c>
      <c r="BK303" s="212">
        <f>SUM(BK304:BK325)</f>
        <v>0</v>
      </c>
    </row>
    <row r="304" s="2" customFormat="1" ht="33" customHeight="1">
      <c r="A304" s="39"/>
      <c r="B304" s="40"/>
      <c r="C304" s="215" t="s">
        <v>569</v>
      </c>
      <c r="D304" s="215" t="s">
        <v>342</v>
      </c>
      <c r="E304" s="216" t="s">
        <v>606</v>
      </c>
      <c r="F304" s="217" t="s">
        <v>607</v>
      </c>
      <c r="G304" s="218" t="s">
        <v>345</v>
      </c>
      <c r="H304" s="219">
        <v>142.70599999999999</v>
      </c>
      <c r="I304" s="220"/>
      <c r="J304" s="221">
        <f>ROUND(I304*H304,2)</f>
        <v>0</v>
      </c>
      <c r="K304" s="217" t="s">
        <v>346</v>
      </c>
      <c r="L304" s="45"/>
      <c r="M304" s="222" t="s">
        <v>19</v>
      </c>
      <c r="N304" s="223" t="s">
        <v>43</v>
      </c>
      <c r="O304" s="85"/>
      <c r="P304" s="224">
        <f>O304*H304</f>
        <v>0</v>
      </c>
      <c r="Q304" s="224">
        <v>0</v>
      </c>
      <c r="R304" s="224">
        <f>Q304*H304</f>
        <v>0</v>
      </c>
      <c r="S304" s="224">
        <v>0</v>
      </c>
      <c r="T304" s="225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26" t="s">
        <v>231</v>
      </c>
      <c r="AT304" s="226" t="s">
        <v>342</v>
      </c>
      <c r="AU304" s="226" t="s">
        <v>81</v>
      </c>
      <c r="AY304" s="18" t="s">
        <v>338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18" t="s">
        <v>79</v>
      </c>
      <c r="BK304" s="227">
        <f>ROUND(I304*H304,2)</f>
        <v>0</v>
      </c>
      <c r="BL304" s="18" t="s">
        <v>231</v>
      </c>
      <c r="BM304" s="226" t="s">
        <v>1910</v>
      </c>
    </row>
    <row r="305" s="2" customFormat="1">
      <c r="A305" s="39"/>
      <c r="B305" s="40"/>
      <c r="C305" s="41"/>
      <c r="D305" s="228" t="s">
        <v>348</v>
      </c>
      <c r="E305" s="41"/>
      <c r="F305" s="229" t="s">
        <v>609</v>
      </c>
      <c r="G305" s="41"/>
      <c r="H305" s="41"/>
      <c r="I305" s="230"/>
      <c r="J305" s="41"/>
      <c r="K305" s="41"/>
      <c r="L305" s="45"/>
      <c r="M305" s="231"/>
      <c r="N305" s="232"/>
      <c r="O305" s="85"/>
      <c r="P305" s="85"/>
      <c r="Q305" s="85"/>
      <c r="R305" s="85"/>
      <c r="S305" s="85"/>
      <c r="T305" s="86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348</v>
      </c>
      <c r="AU305" s="18" t="s">
        <v>81</v>
      </c>
    </row>
    <row r="306" s="14" customFormat="1">
      <c r="A306" s="14"/>
      <c r="B306" s="244"/>
      <c r="C306" s="245"/>
      <c r="D306" s="235" t="s">
        <v>350</v>
      </c>
      <c r="E306" s="246" t="s">
        <v>19</v>
      </c>
      <c r="F306" s="247" t="s">
        <v>1281</v>
      </c>
      <c r="G306" s="245"/>
      <c r="H306" s="248">
        <v>142.70599999999999</v>
      </c>
      <c r="I306" s="249"/>
      <c r="J306" s="245"/>
      <c r="K306" s="245"/>
      <c r="L306" s="250"/>
      <c r="M306" s="251"/>
      <c r="N306" s="252"/>
      <c r="O306" s="252"/>
      <c r="P306" s="252"/>
      <c r="Q306" s="252"/>
      <c r="R306" s="252"/>
      <c r="S306" s="252"/>
      <c r="T306" s="253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4" t="s">
        <v>350</v>
      </c>
      <c r="AU306" s="254" t="s">
        <v>81</v>
      </c>
      <c r="AV306" s="14" t="s">
        <v>81</v>
      </c>
      <c r="AW306" s="14" t="s">
        <v>33</v>
      </c>
      <c r="AX306" s="14" t="s">
        <v>79</v>
      </c>
      <c r="AY306" s="254" t="s">
        <v>338</v>
      </c>
    </row>
    <row r="307" s="2" customFormat="1" ht="24.15" customHeight="1">
      <c r="A307" s="39"/>
      <c r="B307" s="40"/>
      <c r="C307" s="215" t="s">
        <v>576</v>
      </c>
      <c r="D307" s="215" t="s">
        <v>342</v>
      </c>
      <c r="E307" s="216" t="s">
        <v>611</v>
      </c>
      <c r="F307" s="217" t="s">
        <v>612</v>
      </c>
      <c r="G307" s="218" t="s">
        <v>345</v>
      </c>
      <c r="H307" s="219">
        <v>60.411000000000001</v>
      </c>
      <c r="I307" s="220"/>
      <c r="J307" s="221">
        <f>ROUND(I307*H307,2)</f>
        <v>0</v>
      </c>
      <c r="K307" s="217" t="s">
        <v>346</v>
      </c>
      <c r="L307" s="45"/>
      <c r="M307" s="222" t="s">
        <v>19</v>
      </c>
      <c r="N307" s="223" t="s">
        <v>43</v>
      </c>
      <c r="O307" s="85"/>
      <c r="P307" s="224">
        <f>O307*H307</f>
        <v>0</v>
      </c>
      <c r="Q307" s="224">
        <v>0</v>
      </c>
      <c r="R307" s="224">
        <f>Q307*H307</f>
        <v>0</v>
      </c>
      <c r="S307" s="224">
        <v>0</v>
      </c>
      <c r="T307" s="225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26" t="s">
        <v>231</v>
      </c>
      <c r="AT307" s="226" t="s">
        <v>342</v>
      </c>
      <c r="AU307" s="226" t="s">
        <v>81</v>
      </c>
      <c r="AY307" s="18" t="s">
        <v>338</v>
      </c>
      <c r="BE307" s="227">
        <f>IF(N307="základní",J307,0)</f>
        <v>0</v>
      </c>
      <c r="BF307" s="227">
        <f>IF(N307="snížená",J307,0)</f>
        <v>0</v>
      </c>
      <c r="BG307" s="227">
        <f>IF(N307="zákl. přenesená",J307,0)</f>
        <v>0</v>
      </c>
      <c r="BH307" s="227">
        <f>IF(N307="sníž. přenesená",J307,0)</f>
        <v>0</v>
      </c>
      <c r="BI307" s="227">
        <f>IF(N307="nulová",J307,0)</f>
        <v>0</v>
      </c>
      <c r="BJ307" s="18" t="s">
        <v>79</v>
      </c>
      <c r="BK307" s="227">
        <f>ROUND(I307*H307,2)</f>
        <v>0</v>
      </c>
      <c r="BL307" s="18" t="s">
        <v>231</v>
      </c>
      <c r="BM307" s="226" t="s">
        <v>1911</v>
      </c>
    </row>
    <row r="308" s="2" customFormat="1">
      <c r="A308" s="39"/>
      <c r="B308" s="40"/>
      <c r="C308" s="41"/>
      <c r="D308" s="228" t="s">
        <v>348</v>
      </c>
      <c r="E308" s="41"/>
      <c r="F308" s="229" t="s">
        <v>614</v>
      </c>
      <c r="G308" s="41"/>
      <c r="H308" s="41"/>
      <c r="I308" s="230"/>
      <c r="J308" s="41"/>
      <c r="K308" s="41"/>
      <c r="L308" s="45"/>
      <c r="M308" s="231"/>
      <c r="N308" s="232"/>
      <c r="O308" s="85"/>
      <c r="P308" s="85"/>
      <c r="Q308" s="85"/>
      <c r="R308" s="85"/>
      <c r="S308" s="85"/>
      <c r="T308" s="86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8" t="s">
        <v>348</v>
      </c>
      <c r="AU308" s="18" t="s">
        <v>81</v>
      </c>
    </row>
    <row r="309" s="14" customFormat="1">
      <c r="A309" s="14"/>
      <c r="B309" s="244"/>
      <c r="C309" s="245"/>
      <c r="D309" s="235" t="s">
        <v>350</v>
      </c>
      <c r="E309" s="246" t="s">
        <v>19</v>
      </c>
      <c r="F309" s="247" t="s">
        <v>1335</v>
      </c>
      <c r="G309" s="245"/>
      <c r="H309" s="248">
        <v>60.411000000000001</v>
      </c>
      <c r="I309" s="249"/>
      <c r="J309" s="245"/>
      <c r="K309" s="245"/>
      <c r="L309" s="250"/>
      <c r="M309" s="251"/>
      <c r="N309" s="252"/>
      <c r="O309" s="252"/>
      <c r="P309" s="252"/>
      <c r="Q309" s="252"/>
      <c r="R309" s="252"/>
      <c r="S309" s="252"/>
      <c r="T309" s="253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4" t="s">
        <v>350</v>
      </c>
      <c r="AU309" s="254" t="s">
        <v>81</v>
      </c>
      <c r="AV309" s="14" t="s">
        <v>81</v>
      </c>
      <c r="AW309" s="14" t="s">
        <v>33</v>
      </c>
      <c r="AX309" s="14" t="s">
        <v>79</v>
      </c>
      <c r="AY309" s="254" t="s">
        <v>338</v>
      </c>
    </row>
    <row r="310" s="2" customFormat="1" ht="44.25" customHeight="1">
      <c r="A310" s="39"/>
      <c r="B310" s="40"/>
      <c r="C310" s="215" t="s">
        <v>583</v>
      </c>
      <c r="D310" s="215" t="s">
        <v>342</v>
      </c>
      <c r="E310" s="216" t="s">
        <v>616</v>
      </c>
      <c r="F310" s="217" t="s">
        <v>617</v>
      </c>
      <c r="G310" s="218" t="s">
        <v>345</v>
      </c>
      <c r="H310" s="219">
        <v>60.411000000000001</v>
      </c>
      <c r="I310" s="220"/>
      <c r="J310" s="221">
        <f>ROUND(I310*H310,2)</f>
        <v>0</v>
      </c>
      <c r="K310" s="217" t="s">
        <v>346</v>
      </c>
      <c r="L310" s="45"/>
      <c r="M310" s="222" t="s">
        <v>19</v>
      </c>
      <c r="N310" s="223" t="s">
        <v>43</v>
      </c>
      <c r="O310" s="85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26" t="s">
        <v>231</v>
      </c>
      <c r="AT310" s="226" t="s">
        <v>342</v>
      </c>
      <c r="AU310" s="226" t="s">
        <v>81</v>
      </c>
      <c r="AY310" s="18" t="s">
        <v>338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18" t="s">
        <v>79</v>
      </c>
      <c r="BK310" s="227">
        <f>ROUND(I310*H310,2)</f>
        <v>0</v>
      </c>
      <c r="BL310" s="18" t="s">
        <v>231</v>
      </c>
      <c r="BM310" s="226" t="s">
        <v>1912</v>
      </c>
    </row>
    <row r="311" s="2" customFormat="1">
      <c r="A311" s="39"/>
      <c r="B311" s="40"/>
      <c r="C311" s="41"/>
      <c r="D311" s="228" t="s">
        <v>348</v>
      </c>
      <c r="E311" s="41"/>
      <c r="F311" s="229" t="s">
        <v>619</v>
      </c>
      <c r="G311" s="41"/>
      <c r="H311" s="41"/>
      <c r="I311" s="230"/>
      <c r="J311" s="41"/>
      <c r="K311" s="41"/>
      <c r="L311" s="45"/>
      <c r="M311" s="231"/>
      <c r="N311" s="232"/>
      <c r="O311" s="85"/>
      <c r="P311" s="85"/>
      <c r="Q311" s="85"/>
      <c r="R311" s="85"/>
      <c r="S311" s="85"/>
      <c r="T311" s="86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T311" s="18" t="s">
        <v>348</v>
      </c>
      <c r="AU311" s="18" t="s">
        <v>81</v>
      </c>
    </row>
    <row r="312" s="14" customFormat="1">
      <c r="A312" s="14"/>
      <c r="B312" s="244"/>
      <c r="C312" s="245"/>
      <c r="D312" s="235" t="s">
        <v>350</v>
      </c>
      <c r="E312" s="246" t="s">
        <v>19</v>
      </c>
      <c r="F312" s="247" t="s">
        <v>1283</v>
      </c>
      <c r="G312" s="245"/>
      <c r="H312" s="248">
        <v>60.411000000000001</v>
      </c>
      <c r="I312" s="249"/>
      <c r="J312" s="245"/>
      <c r="K312" s="245"/>
      <c r="L312" s="250"/>
      <c r="M312" s="251"/>
      <c r="N312" s="252"/>
      <c r="O312" s="252"/>
      <c r="P312" s="252"/>
      <c r="Q312" s="252"/>
      <c r="R312" s="252"/>
      <c r="S312" s="252"/>
      <c r="T312" s="253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4" t="s">
        <v>350</v>
      </c>
      <c r="AU312" s="254" t="s">
        <v>81</v>
      </c>
      <c r="AV312" s="14" t="s">
        <v>81</v>
      </c>
      <c r="AW312" s="14" t="s">
        <v>33</v>
      </c>
      <c r="AX312" s="14" t="s">
        <v>72</v>
      </c>
      <c r="AY312" s="254" t="s">
        <v>338</v>
      </c>
    </row>
    <row r="313" s="15" customFormat="1">
      <c r="A313" s="15"/>
      <c r="B313" s="255"/>
      <c r="C313" s="256"/>
      <c r="D313" s="235" t="s">
        <v>350</v>
      </c>
      <c r="E313" s="257" t="s">
        <v>19</v>
      </c>
      <c r="F313" s="258" t="s">
        <v>363</v>
      </c>
      <c r="G313" s="256"/>
      <c r="H313" s="259">
        <v>60.411000000000001</v>
      </c>
      <c r="I313" s="260"/>
      <c r="J313" s="256"/>
      <c r="K313" s="256"/>
      <c r="L313" s="261"/>
      <c r="M313" s="262"/>
      <c r="N313" s="263"/>
      <c r="O313" s="263"/>
      <c r="P313" s="263"/>
      <c r="Q313" s="263"/>
      <c r="R313" s="263"/>
      <c r="S313" s="263"/>
      <c r="T313" s="264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65" t="s">
        <v>350</v>
      </c>
      <c r="AU313" s="265" t="s">
        <v>81</v>
      </c>
      <c r="AV313" s="15" t="s">
        <v>231</v>
      </c>
      <c r="AW313" s="15" t="s">
        <v>33</v>
      </c>
      <c r="AX313" s="15" t="s">
        <v>79</v>
      </c>
      <c r="AY313" s="265" t="s">
        <v>338</v>
      </c>
    </row>
    <row r="314" s="2" customFormat="1" ht="24.15" customHeight="1">
      <c r="A314" s="39"/>
      <c r="B314" s="40"/>
      <c r="C314" s="215" t="s">
        <v>589</v>
      </c>
      <c r="D314" s="215" t="s">
        <v>342</v>
      </c>
      <c r="E314" s="216" t="s">
        <v>621</v>
      </c>
      <c r="F314" s="217" t="s">
        <v>622</v>
      </c>
      <c r="G314" s="218" t="s">
        <v>345</v>
      </c>
      <c r="H314" s="219">
        <v>60.411000000000001</v>
      </c>
      <c r="I314" s="220"/>
      <c r="J314" s="221">
        <f>ROUND(I314*H314,2)</f>
        <v>0</v>
      </c>
      <c r="K314" s="217" t="s">
        <v>346</v>
      </c>
      <c r="L314" s="45"/>
      <c r="M314" s="222" t="s">
        <v>19</v>
      </c>
      <c r="N314" s="223" t="s">
        <v>43</v>
      </c>
      <c r="O314" s="85"/>
      <c r="P314" s="224">
        <f>O314*H314</f>
        <v>0</v>
      </c>
      <c r="Q314" s="224">
        <v>0</v>
      </c>
      <c r="R314" s="224">
        <f>Q314*H314</f>
        <v>0</v>
      </c>
      <c r="S314" s="224">
        <v>0</v>
      </c>
      <c r="T314" s="225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26" t="s">
        <v>231</v>
      </c>
      <c r="AT314" s="226" t="s">
        <v>342</v>
      </c>
      <c r="AU314" s="226" t="s">
        <v>81</v>
      </c>
      <c r="AY314" s="18" t="s">
        <v>338</v>
      </c>
      <c r="BE314" s="227">
        <f>IF(N314="základní",J314,0)</f>
        <v>0</v>
      </c>
      <c r="BF314" s="227">
        <f>IF(N314="snížená",J314,0)</f>
        <v>0</v>
      </c>
      <c r="BG314" s="227">
        <f>IF(N314="zákl. přenesená",J314,0)</f>
        <v>0</v>
      </c>
      <c r="BH314" s="227">
        <f>IF(N314="sníž. přenesená",J314,0)</f>
        <v>0</v>
      </c>
      <c r="BI314" s="227">
        <f>IF(N314="nulová",J314,0)</f>
        <v>0</v>
      </c>
      <c r="BJ314" s="18" t="s">
        <v>79</v>
      </c>
      <c r="BK314" s="227">
        <f>ROUND(I314*H314,2)</f>
        <v>0</v>
      </c>
      <c r="BL314" s="18" t="s">
        <v>231</v>
      </c>
      <c r="BM314" s="226" t="s">
        <v>1913</v>
      </c>
    </row>
    <row r="315" s="2" customFormat="1">
      <c r="A315" s="39"/>
      <c r="B315" s="40"/>
      <c r="C315" s="41"/>
      <c r="D315" s="228" t="s">
        <v>348</v>
      </c>
      <c r="E315" s="41"/>
      <c r="F315" s="229" t="s">
        <v>624</v>
      </c>
      <c r="G315" s="41"/>
      <c r="H315" s="41"/>
      <c r="I315" s="230"/>
      <c r="J315" s="41"/>
      <c r="K315" s="41"/>
      <c r="L315" s="45"/>
      <c r="M315" s="231"/>
      <c r="N315" s="232"/>
      <c r="O315" s="85"/>
      <c r="P315" s="85"/>
      <c r="Q315" s="85"/>
      <c r="R315" s="85"/>
      <c r="S315" s="85"/>
      <c r="T315" s="86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T315" s="18" t="s">
        <v>348</v>
      </c>
      <c r="AU315" s="18" t="s">
        <v>81</v>
      </c>
    </row>
    <row r="316" s="14" customFormat="1">
      <c r="A316" s="14"/>
      <c r="B316" s="244"/>
      <c r="C316" s="245"/>
      <c r="D316" s="235" t="s">
        <v>350</v>
      </c>
      <c r="E316" s="246" t="s">
        <v>19</v>
      </c>
      <c r="F316" s="247" t="s">
        <v>1335</v>
      </c>
      <c r="G316" s="245"/>
      <c r="H316" s="248">
        <v>60.411000000000001</v>
      </c>
      <c r="I316" s="249"/>
      <c r="J316" s="245"/>
      <c r="K316" s="245"/>
      <c r="L316" s="250"/>
      <c r="M316" s="251"/>
      <c r="N316" s="252"/>
      <c r="O316" s="252"/>
      <c r="P316" s="252"/>
      <c r="Q316" s="252"/>
      <c r="R316" s="252"/>
      <c r="S316" s="252"/>
      <c r="T316" s="253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4" t="s">
        <v>350</v>
      </c>
      <c r="AU316" s="254" t="s">
        <v>81</v>
      </c>
      <c r="AV316" s="14" t="s">
        <v>81</v>
      </c>
      <c r="AW316" s="14" t="s">
        <v>33</v>
      </c>
      <c r="AX316" s="14" t="s">
        <v>79</v>
      </c>
      <c r="AY316" s="254" t="s">
        <v>338</v>
      </c>
    </row>
    <row r="317" s="2" customFormat="1" ht="44.25" customHeight="1">
      <c r="A317" s="39"/>
      <c r="B317" s="40"/>
      <c r="C317" s="215" t="s">
        <v>301</v>
      </c>
      <c r="D317" s="215" t="s">
        <v>342</v>
      </c>
      <c r="E317" s="216" t="s">
        <v>626</v>
      </c>
      <c r="F317" s="217" t="s">
        <v>627</v>
      </c>
      <c r="G317" s="218" t="s">
        <v>345</v>
      </c>
      <c r="H317" s="219">
        <v>60.411000000000001</v>
      </c>
      <c r="I317" s="220"/>
      <c r="J317" s="221">
        <f>ROUND(I317*H317,2)</f>
        <v>0</v>
      </c>
      <c r="K317" s="217" t="s">
        <v>346</v>
      </c>
      <c r="L317" s="45"/>
      <c r="M317" s="222" t="s">
        <v>19</v>
      </c>
      <c r="N317" s="223" t="s">
        <v>43</v>
      </c>
      <c r="O317" s="85"/>
      <c r="P317" s="224">
        <f>O317*H317</f>
        <v>0</v>
      </c>
      <c r="Q317" s="224">
        <v>0</v>
      </c>
      <c r="R317" s="224">
        <f>Q317*H317</f>
        <v>0</v>
      </c>
      <c r="S317" s="224">
        <v>0</v>
      </c>
      <c r="T317" s="225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26" t="s">
        <v>231</v>
      </c>
      <c r="AT317" s="226" t="s">
        <v>342</v>
      </c>
      <c r="AU317" s="226" t="s">
        <v>81</v>
      </c>
      <c r="AY317" s="18" t="s">
        <v>338</v>
      </c>
      <c r="BE317" s="227">
        <f>IF(N317="základní",J317,0)</f>
        <v>0</v>
      </c>
      <c r="BF317" s="227">
        <f>IF(N317="snížená",J317,0)</f>
        <v>0</v>
      </c>
      <c r="BG317" s="227">
        <f>IF(N317="zákl. přenesená",J317,0)</f>
        <v>0</v>
      </c>
      <c r="BH317" s="227">
        <f>IF(N317="sníž. přenesená",J317,0)</f>
        <v>0</v>
      </c>
      <c r="BI317" s="227">
        <f>IF(N317="nulová",J317,0)</f>
        <v>0</v>
      </c>
      <c r="BJ317" s="18" t="s">
        <v>79</v>
      </c>
      <c r="BK317" s="227">
        <f>ROUND(I317*H317,2)</f>
        <v>0</v>
      </c>
      <c r="BL317" s="18" t="s">
        <v>231</v>
      </c>
      <c r="BM317" s="226" t="s">
        <v>1914</v>
      </c>
    </row>
    <row r="318" s="2" customFormat="1">
      <c r="A318" s="39"/>
      <c r="B318" s="40"/>
      <c r="C318" s="41"/>
      <c r="D318" s="228" t="s">
        <v>348</v>
      </c>
      <c r="E318" s="41"/>
      <c r="F318" s="229" t="s">
        <v>629</v>
      </c>
      <c r="G318" s="41"/>
      <c r="H318" s="41"/>
      <c r="I318" s="230"/>
      <c r="J318" s="41"/>
      <c r="K318" s="41"/>
      <c r="L318" s="45"/>
      <c r="M318" s="231"/>
      <c r="N318" s="232"/>
      <c r="O318" s="85"/>
      <c r="P318" s="85"/>
      <c r="Q318" s="85"/>
      <c r="R318" s="85"/>
      <c r="S318" s="85"/>
      <c r="T318" s="86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T318" s="18" t="s">
        <v>348</v>
      </c>
      <c r="AU318" s="18" t="s">
        <v>81</v>
      </c>
    </row>
    <row r="319" s="14" customFormat="1">
      <c r="A319" s="14"/>
      <c r="B319" s="244"/>
      <c r="C319" s="245"/>
      <c r="D319" s="235" t="s">
        <v>350</v>
      </c>
      <c r="E319" s="246" t="s">
        <v>19</v>
      </c>
      <c r="F319" s="247" t="s">
        <v>1335</v>
      </c>
      <c r="G319" s="245"/>
      <c r="H319" s="248">
        <v>60.411000000000001</v>
      </c>
      <c r="I319" s="249"/>
      <c r="J319" s="245"/>
      <c r="K319" s="245"/>
      <c r="L319" s="250"/>
      <c r="M319" s="251"/>
      <c r="N319" s="252"/>
      <c r="O319" s="252"/>
      <c r="P319" s="252"/>
      <c r="Q319" s="252"/>
      <c r="R319" s="252"/>
      <c r="S319" s="252"/>
      <c r="T319" s="253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4" t="s">
        <v>350</v>
      </c>
      <c r="AU319" s="254" t="s">
        <v>81</v>
      </c>
      <c r="AV319" s="14" t="s">
        <v>81</v>
      </c>
      <c r="AW319" s="14" t="s">
        <v>33</v>
      </c>
      <c r="AX319" s="14" t="s">
        <v>79</v>
      </c>
      <c r="AY319" s="254" t="s">
        <v>338</v>
      </c>
    </row>
    <row r="320" s="2" customFormat="1" ht="24.15" customHeight="1">
      <c r="A320" s="39"/>
      <c r="B320" s="40"/>
      <c r="C320" s="215" t="s">
        <v>596</v>
      </c>
      <c r="D320" s="215" t="s">
        <v>342</v>
      </c>
      <c r="E320" s="216" t="s">
        <v>631</v>
      </c>
      <c r="F320" s="217" t="s">
        <v>632</v>
      </c>
      <c r="G320" s="218" t="s">
        <v>345</v>
      </c>
      <c r="H320" s="219">
        <v>60.411000000000001</v>
      </c>
      <c r="I320" s="220"/>
      <c r="J320" s="221">
        <f>ROUND(I320*H320,2)</f>
        <v>0</v>
      </c>
      <c r="K320" s="217" t="s">
        <v>346</v>
      </c>
      <c r="L320" s="45"/>
      <c r="M320" s="222" t="s">
        <v>19</v>
      </c>
      <c r="N320" s="223" t="s">
        <v>43</v>
      </c>
      <c r="O320" s="85"/>
      <c r="P320" s="224">
        <f>O320*H320</f>
        <v>0</v>
      </c>
      <c r="Q320" s="224">
        <v>0</v>
      </c>
      <c r="R320" s="224">
        <f>Q320*H320</f>
        <v>0</v>
      </c>
      <c r="S320" s="224">
        <v>0</v>
      </c>
      <c r="T320" s="225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26" t="s">
        <v>231</v>
      </c>
      <c r="AT320" s="226" t="s">
        <v>342</v>
      </c>
      <c r="AU320" s="226" t="s">
        <v>81</v>
      </c>
      <c r="AY320" s="18" t="s">
        <v>338</v>
      </c>
      <c r="BE320" s="227">
        <f>IF(N320="základní",J320,0)</f>
        <v>0</v>
      </c>
      <c r="BF320" s="227">
        <f>IF(N320="snížená",J320,0)</f>
        <v>0</v>
      </c>
      <c r="BG320" s="227">
        <f>IF(N320="zákl. přenesená",J320,0)</f>
        <v>0</v>
      </c>
      <c r="BH320" s="227">
        <f>IF(N320="sníž. přenesená",J320,0)</f>
        <v>0</v>
      </c>
      <c r="BI320" s="227">
        <f>IF(N320="nulová",J320,0)</f>
        <v>0</v>
      </c>
      <c r="BJ320" s="18" t="s">
        <v>79</v>
      </c>
      <c r="BK320" s="227">
        <f>ROUND(I320*H320,2)</f>
        <v>0</v>
      </c>
      <c r="BL320" s="18" t="s">
        <v>231</v>
      </c>
      <c r="BM320" s="226" t="s">
        <v>1915</v>
      </c>
    </row>
    <row r="321" s="2" customFormat="1">
      <c r="A321" s="39"/>
      <c r="B321" s="40"/>
      <c r="C321" s="41"/>
      <c r="D321" s="228" t="s">
        <v>348</v>
      </c>
      <c r="E321" s="41"/>
      <c r="F321" s="229" t="s">
        <v>634</v>
      </c>
      <c r="G321" s="41"/>
      <c r="H321" s="41"/>
      <c r="I321" s="230"/>
      <c r="J321" s="41"/>
      <c r="K321" s="41"/>
      <c r="L321" s="45"/>
      <c r="M321" s="231"/>
      <c r="N321" s="232"/>
      <c r="O321" s="85"/>
      <c r="P321" s="85"/>
      <c r="Q321" s="85"/>
      <c r="R321" s="85"/>
      <c r="S321" s="85"/>
      <c r="T321" s="86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T321" s="18" t="s">
        <v>348</v>
      </c>
      <c r="AU321" s="18" t="s">
        <v>81</v>
      </c>
    </row>
    <row r="322" s="14" customFormat="1">
      <c r="A322" s="14"/>
      <c r="B322" s="244"/>
      <c r="C322" s="245"/>
      <c r="D322" s="235" t="s">
        <v>350</v>
      </c>
      <c r="E322" s="246" t="s">
        <v>19</v>
      </c>
      <c r="F322" s="247" t="s">
        <v>1335</v>
      </c>
      <c r="G322" s="245"/>
      <c r="H322" s="248">
        <v>60.411000000000001</v>
      </c>
      <c r="I322" s="249"/>
      <c r="J322" s="245"/>
      <c r="K322" s="245"/>
      <c r="L322" s="250"/>
      <c r="M322" s="251"/>
      <c r="N322" s="252"/>
      <c r="O322" s="252"/>
      <c r="P322" s="252"/>
      <c r="Q322" s="252"/>
      <c r="R322" s="252"/>
      <c r="S322" s="252"/>
      <c r="T322" s="253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4" t="s">
        <v>350</v>
      </c>
      <c r="AU322" s="254" t="s">
        <v>81</v>
      </c>
      <c r="AV322" s="14" t="s">
        <v>81</v>
      </c>
      <c r="AW322" s="14" t="s">
        <v>33</v>
      </c>
      <c r="AX322" s="14" t="s">
        <v>79</v>
      </c>
      <c r="AY322" s="254" t="s">
        <v>338</v>
      </c>
    </row>
    <row r="323" s="2" customFormat="1" ht="49.05" customHeight="1">
      <c r="A323" s="39"/>
      <c r="B323" s="40"/>
      <c r="C323" s="215" t="s">
        <v>600</v>
      </c>
      <c r="D323" s="215" t="s">
        <v>342</v>
      </c>
      <c r="E323" s="216" t="s">
        <v>636</v>
      </c>
      <c r="F323" s="217" t="s">
        <v>637</v>
      </c>
      <c r="G323" s="218" t="s">
        <v>345</v>
      </c>
      <c r="H323" s="219">
        <v>60.411000000000001</v>
      </c>
      <c r="I323" s="220"/>
      <c r="J323" s="221">
        <f>ROUND(I323*H323,2)</f>
        <v>0</v>
      </c>
      <c r="K323" s="217" t="s">
        <v>346</v>
      </c>
      <c r="L323" s="45"/>
      <c r="M323" s="222" t="s">
        <v>19</v>
      </c>
      <c r="N323" s="223" t="s">
        <v>43</v>
      </c>
      <c r="O323" s="85"/>
      <c r="P323" s="224">
        <f>O323*H323</f>
        <v>0</v>
      </c>
      <c r="Q323" s="224">
        <v>0</v>
      </c>
      <c r="R323" s="224">
        <f>Q323*H323</f>
        <v>0</v>
      </c>
      <c r="S323" s="224">
        <v>0</v>
      </c>
      <c r="T323" s="225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26" t="s">
        <v>231</v>
      </c>
      <c r="AT323" s="226" t="s">
        <v>342</v>
      </c>
      <c r="AU323" s="226" t="s">
        <v>81</v>
      </c>
      <c r="AY323" s="18" t="s">
        <v>338</v>
      </c>
      <c r="BE323" s="227">
        <f>IF(N323="základní",J323,0)</f>
        <v>0</v>
      </c>
      <c r="BF323" s="227">
        <f>IF(N323="snížená",J323,0)</f>
        <v>0</v>
      </c>
      <c r="BG323" s="227">
        <f>IF(N323="zákl. přenesená",J323,0)</f>
        <v>0</v>
      </c>
      <c r="BH323" s="227">
        <f>IF(N323="sníž. přenesená",J323,0)</f>
        <v>0</v>
      </c>
      <c r="BI323" s="227">
        <f>IF(N323="nulová",J323,0)</f>
        <v>0</v>
      </c>
      <c r="BJ323" s="18" t="s">
        <v>79</v>
      </c>
      <c r="BK323" s="227">
        <f>ROUND(I323*H323,2)</f>
        <v>0</v>
      </c>
      <c r="BL323" s="18" t="s">
        <v>231</v>
      </c>
      <c r="BM323" s="226" t="s">
        <v>1916</v>
      </c>
    </row>
    <row r="324" s="2" customFormat="1">
      <c r="A324" s="39"/>
      <c r="B324" s="40"/>
      <c r="C324" s="41"/>
      <c r="D324" s="228" t="s">
        <v>348</v>
      </c>
      <c r="E324" s="41"/>
      <c r="F324" s="229" t="s">
        <v>639</v>
      </c>
      <c r="G324" s="41"/>
      <c r="H324" s="41"/>
      <c r="I324" s="230"/>
      <c r="J324" s="41"/>
      <c r="K324" s="41"/>
      <c r="L324" s="45"/>
      <c r="M324" s="231"/>
      <c r="N324" s="232"/>
      <c r="O324" s="85"/>
      <c r="P324" s="85"/>
      <c r="Q324" s="85"/>
      <c r="R324" s="85"/>
      <c r="S324" s="85"/>
      <c r="T324" s="86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T324" s="18" t="s">
        <v>348</v>
      </c>
      <c r="AU324" s="18" t="s">
        <v>81</v>
      </c>
    </row>
    <row r="325" s="14" customFormat="1">
      <c r="A325" s="14"/>
      <c r="B325" s="244"/>
      <c r="C325" s="245"/>
      <c r="D325" s="235" t="s">
        <v>350</v>
      </c>
      <c r="E325" s="246" t="s">
        <v>19</v>
      </c>
      <c r="F325" s="247" t="s">
        <v>1335</v>
      </c>
      <c r="G325" s="245"/>
      <c r="H325" s="248">
        <v>60.411000000000001</v>
      </c>
      <c r="I325" s="249"/>
      <c r="J325" s="245"/>
      <c r="K325" s="245"/>
      <c r="L325" s="250"/>
      <c r="M325" s="251"/>
      <c r="N325" s="252"/>
      <c r="O325" s="252"/>
      <c r="P325" s="252"/>
      <c r="Q325" s="252"/>
      <c r="R325" s="252"/>
      <c r="S325" s="252"/>
      <c r="T325" s="253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4" t="s">
        <v>350</v>
      </c>
      <c r="AU325" s="254" t="s">
        <v>81</v>
      </c>
      <c r="AV325" s="14" t="s">
        <v>81</v>
      </c>
      <c r="AW325" s="14" t="s">
        <v>33</v>
      </c>
      <c r="AX325" s="14" t="s">
        <v>79</v>
      </c>
      <c r="AY325" s="254" t="s">
        <v>338</v>
      </c>
    </row>
    <row r="326" s="12" customFormat="1" ht="22.8" customHeight="1">
      <c r="A326" s="12"/>
      <c r="B326" s="199"/>
      <c r="C326" s="200"/>
      <c r="D326" s="201" t="s">
        <v>71</v>
      </c>
      <c r="E326" s="213" t="s">
        <v>405</v>
      </c>
      <c r="F326" s="213" t="s">
        <v>640</v>
      </c>
      <c r="G326" s="200"/>
      <c r="H326" s="200"/>
      <c r="I326" s="203"/>
      <c r="J326" s="214">
        <f>BK326</f>
        <v>0</v>
      </c>
      <c r="K326" s="200"/>
      <c r="L326" s="205"/>
      <c r="M326" s="206"/>
      <c r="N326" s="207"/>
      <c r="O326" s="207"/>
      <c r="P326" s="208">
        <f>P327+SUM(P328:P412)</f>
        <v>0</v>
      </c>
      <c r="Q326" s="207"/>
      <c r="R326" s="208">
        <f>R327+SUM(R328:R412)</f>
        <v>1.3354284999999999</v>
      </c>
      <c r="S326" s="207"/>
      <c r="T326" s="209">
        <f>T327+SUM(T328:T412)</f>
        <v>0</v>
      </c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R326" s="210" t="s">
        <v>79</v>
      </c>
      <c r="AT326" s="211" t="s">
        <v>71</v>
      </c>
      <c r="AU326" s="211" t="s">
        <v>79</v>
      </c>
      <c r="AY326" s="210" t="s">
        <v>338</v>
      </c>
      <c r="BK326" s="212">
        <f>BK327+SUM(BK328:BK412)</f>
        <v>0</v>
      </c>
    </row>
    <row r="327" s="2" customFormat="1" ht="24.15" customHeight="1">
      <c r="A327" s="39"/>
      <c r="B327" s="40"/>
      <c r="C327" s="215" t="s">
        <v>605</v>
      </c>
      <c r="D327" s="215" t="s">
        <v>342</v>
      </c>
      <c r="E327" s="216" t="s">
        <v>1917</v>
      </c>
      <c r="F327" s="217" t="s">
        <v>1918</v>
      </c>
      <c r="G327" s="218" t="s">
        <v>572</v>
      </c>
      <c r="H327" s="219">
        <v>171.30000000000001</v>
      </c>
      <c r="I327" s="220"/>
      <c r="J327" s="221">
        <f>ROUND(I327*H327,2)</f>
        <v>0</v>
      </c>
      <c r="K327" s="217" t="s">
        <v>346</v>
      </c>
      <c r="L327" s="45"/>
      <c r="M327" s="222" t="s">
        <v>19</v>
      </c>
      <c r="N327" s="223" t="s">
        <v>43</v>
      </c>
      <c r="O327" s="85"/>
      <c r="P327" s="224">
        <f>O327*H327</f>
        <v>0</v>
      </c>
      <c r="Q327" s="224">
        <v>1.0000000000000001E-05</v>
      </c>
      <c r="R327" s="224">
        <f>Q327*H327</f>
        <v>0.0017130000000000003</v>
      </c>
      <c r="S327" s="224">
        <v>0</v>
      </c>
      <c r="T327" s="225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26" t="s">
        <v>231</v>
      </c>
      <c r="AT327" s="226" t="s">
        <v>342</v>
      </c>
      <c r="AU327" s="226" t="s">
        <v>81</v>
      </c>
      <c r="AY327" s="18" t="s">
        <v>338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18" t="s">
        <v>79</v>
      </c>
      <c r="BK327" s="227">
        <f>ROUND(I327*H327,2)</f>
        <v>0</v>
      </c>
      <c r="BL327" s="18" t="s">
        <v>231</v>
      </c>
      <c r="BM327" s="226" t="s">
        <v>1919</v>
      </c>
    </row>
    <row r="328" s="2" customFormat="1">
      <c r="A328" s="39"/>
      <c r="B328" s="40"/>
      <c r="C328" s="41"/>
      <c r="D328" s="228" t="s">
        <v>348</v>
      </c>
      <c r="E328" s="41"/>
      <c r="F328" s="229" t="s">
        <v>1920</v>
      </c>
      <c r="G328" s="41"/>
      <c r="H328" s="41"/>
      <c r="I328" s="230"/>
      <c r="J328" s="41"/>
      <c r="K328" s="41"/>
      <c r="L328" s="45"/>
      <c r="M328" s="231"/>
      <c r="N328" s="232"/>
      <c r="O328" s="85"/>
      <c r="P328" s="85"/>
      <c r="Q328" s="85"/>
      <c r="R328" s="85"/>
      <c r="S328" s="85"/>
      <c r="T328" s="86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348</v>
      </c>
      <c r="AU328" s="18" t="s">
        <v>81</v>
      </c>
    </row>
    <row r="329" s="2" customFormat="1" ht="24.15" customHeight="1">
      <c r="A329" s="39"/>
      <c r="B329" s="40"/>
      <c r="C329" s="267" t="s">
        <v>610</v>
      </c>
      <c r="D329" s="267" t="s">
        <v>486</v>
      </c>
      <c r="E329" s="268" t="s">
        <v>1921</v>
      </c>
      <c r="F329" s="269" t="s">
        <v>1922</v>
      </c>
      <c r="G329" s="270" t="s">
        <v>572</v>
      </c>
      <c r="H329" s="271">
        <v>176.43899999999999</v>
      </c>
      <c r="I329" s="272"/>
      <c r="J329" s="273">
        <f>ROUND(I329*H329,2)</f>
        <v>0</v>
      </c>
      <c r="K329" s="269" t="s">
        <v>346</v>
      </c>
      <c r="L329" s="274"/>
      <c r="M329" s="275" t="s">
        <v>19</v>
      </c>
      <c r="N329" s="276" t="s">
        <v>43</v>
      </c>
      <c r="O329" s="85"/>
      <c r="P329" s="224">
        <f>O329*H329</f>
        <v>0</v>
      </c>
      <c r="Q329" s="224">
        <v>0.0054999999999999997</v>
      </c>
      <c r="R329" s="224">
        <f>Q329*H329</f>
        <v>0.97041449999999996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405</v>
      </c>
      <c r="AT329" s="226" t="s">
        <v>486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1923</v>
      </c>
    </row>
    <row r="330" s="14" customFormat="1">
      <c r="A330" s="14"/>
      <c r="B330" s="244"/>
      <c r="C330" s="245"/>
      <c r="D330" s="235" t="s">
        <v>350</v>
      </c>
      <c r="E330" s="246" t="s">
        <v>19</v>
      </c>
      <c r="F330" s="247" t="s">
        <v>1924</v>
      </c>
      <c r="G330" s="245"/>
      <c r="H330" s="248">
        <v>5.5</v>
      </c>
      <c r="I330" s="249"/>
      <c r="J330" s="245"/>
      <c r="K330" s="245"/>
      <c r="L330" s="250"/>
      <c r="M330" s="251"/>
      <c r="N330" s="252"/>
      <c r="O330" s="252"/>
      <c r="P330" s="252"/>
      <c r="Q330" s="252"/>
      <c r="R330" s="252"/>
      <c r="S330" s="252"/>
      <c r="T330" s="253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4" t="s">
        <v>350</v>
      </c>
      <c r="AU330" s="254" t="s">
        <v>81</v>
      </c>
      <c r="AV330" s="14" t="s">
        <v>81</v>
      </c>
      <c r="AW330" s="14" t="s">
        <v>33</v>
      </c>
      <c r="AX330" s="14" t="s">
        <v>72</v>
      </c>
      <c r="AY330" s="254" t="s">
        <v>338</v>
      </c>
    </row>
    <row r="331" s="14" customFormat="1">
      <c r="A331" s="14"/>
      <c r="B331" s="244"/>
      <c r="C331" s="245"/>
      <c r="D331" s="235" t="s">
        <v>350</v>
      </c>
      <c r="E331" s="246" t="s">
        <v>19</v>
      </c>
      <c r="F331" s="247" t="s">
        <v>1925</v>
      </c>
      <c r="G331" s="245"/>
      <c r="H331" s="248">
        <v>4.9000000000000004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350</v>
      </c>
      <c r="AU331" s="254" t="s">
        <v>81</v>
      </c>
      <c r="AV331" s="14" t="s">
        <v>81</v>
      </c>
      <c r="AW331" s="14" t="s">
        <v>33</v>
      </c>
      <c r="AX331" s="14" t="s">
        <v>72</v>
      </c>
      <c r="AY331" s="254" t="s">
        <v>338</v>
      </c>
    </row>
    <row r="332" s="14" customFormat="1">
      <c r="A332" s="14"/>
      <c r="B332" s="244"/>
      <c r="C332" s="245"/>
      <c r="D332" s="235" t="s">
        <v>350</v>
      </c>
      <c r="E332" s="246" t="s">
        <v>19</v>
      </c>
      <c r="F332" s="247" t="s">
        <v>1926</v>
      </c>
      <c r="G332" s="245"/>
      <c r="H332" s="248">
        <v>3.6000000000000001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81</v>
      </c>
      <c r="AV332" s="14" t="s">
        <v>81</v>
      </c>
      <c r="AW332" s="14" t="s">
        <v>33</v>
      </c>
      <c r="AX332" s="14" t="s">
        <v>72</v>
      </c>
      <c r="AY332" s="254" t="s">
        <v>338</v>
      </c>
    </row>
    <row r="333" s="14" customFormat="1">
      <c r="A333" s="14"/>
      <c r="B333" s="244"/>
      <c r="C333" s="245"/>
      <c r="D333" s="235" t="s">
        <v>350</v>
      </c>
      <c r="E333" s="246" t="s">
        <v>19</v>
      </c>
      <c r="F333" s="247" t="s">
        <v>1927</v>
      </c>
      <c r="G333" s="245"/>
      <c r="H333" s="248">
        <v>3.7000000000000002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350</v>
      </c>
      <c r="AU333" s="254" t="s">
        <v>81</v>
      </c>
      <c r="AV333" s="14" t="s">
        <v>81</v>
      </c>
      <c r="AW333" s="14" t="s">
        <v>33</v>
      </c>
      <c r="AX333" s="14" t="s">
        <v>72</v>
      </c>
      <c r="AY333" s="254" t="s">
        <v>338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1928</v>
      </c>
      <c r="G334" s="245"/>
      <c r="H334" s="248">
        <v>3.8999999999999999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81</v>
      </c>
      <c r="AV334" s="14" t="s">
        <v>81</v>
      </c>
      <c r="AW334" s="14" t="s">
        <v>33</v>
      </c>
      <c r="AX334" s="14" t="s">
        <v>72</v>
      </c>
      <c r="AY334" s="254" t="s">
        <v>338</v>
      </c>
    </row>
    <row r="335" s="14" customFormat="1">
      <c r="A335" s="14"/>
      <c r="B335" s="244"/>
      <c r="C335" s="245"/>
      <c r="D335" s="235" t="s">
        <v>350</v>
      </c>
      <c r="E335" s="246" t="s">
        <v>19</v>
      </c>
      <c r="F335" s="247" t="s">
        <v>1929</v>
      </c>
      <c r="G335" s="245"/>
      <c r="H335" s="248">
        <v>3.7999999999999998</v>
      </c>
      <c r="I335" s="249"/>
      <c r="J335" s="245"/>
      <c r="K335" s="245"/>
      <c r="L335" s="250"/>
      <c r="M335" s="251"/>
      <c r="N335" s="252"/>
      <c r="O335" s="252"/>
      <c r="P335" s="252"/>
      <c r="Q335" s="252"/>
      <c r="R335" s="252"/>
      <c r="S335" s="252"/>
      <c r="T335" s="253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4" t="s">
        <v>350</v>
      </c>
      <c r="AU335" s="254" t="s">
        <v>81</v>
      </c>
      <c r="AV335" s="14" t="s">
        <v>81</v>
      </c>
      <c r="AW335" s="14" t="s">
        <v>33</v>
      </c>
      <c r="AX335" s="14" t="s">
        <v>72</v>
      </c>
      <c r="AY335" s="254" t="s">
        <v>338</v>
      </c>
    </row>
    <row r="336" s="14" customFormat="1">
      <c r="A336" s="14"/>
      <c r="B336" s="244"/>
      <c r="C336" s="245"/>
      <c r="D336" s="235" t="s">
        <v>350</v>
      </c>
      <c r="E336" s="246" t="s">
        <v>19</v>
      </c>
      <c r="F336" s="247" t="s">
        <v>1930</v>
      </c>
      <c r="G336" s="245"/>
      <c r="H336" s="248">
        <v>3.7000000000000002</v>
      </c>
      <c r="I336" s="249"/>
      <c r="J336" s="245"/>
      <c r="K336" s="245"/>
      <c r="L336" s="250"/>
      <c r="M336" s="251"/>
      <c r="N336" s="252"/>
      <c r="O336" s="252"/>
      <c r="P336" s="252"/>
      <c r="Q336" s="252"/>
      <c r="R336" s="252"/>
      <c r="S336" s="252"/>
      <c r="T336" s="253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4" t="s">
        <v>350</v>
      </c>
      <c r="AU336" s="254" t="s">
        <v>81</v>
      </c>
      <c r="AV336" s="14" t="s">
        <v>81</v>
      </c>
      <c r="AW336" s="14" t="s">
        <v>33</v>
      </c>
      <c r="AX336" s="14" t="s">
        <v>72</v>
      </c>
      <c r="AY336" s="254" t="s">
        <v>338</v>
      </c>
    </row>
    <row r="337" s="14" customFormat="1">
      <c r="A337" s="14"/>
      <c r="B337" s="244"/>
      <c r="C337" s="245"/>
      <c r="D337" s="235" t="s">
        <v>350</v>
      </c>
      <c r="E337" s="246" t="s">
        <v>19</v>
      </c>
      <c r="F337" s="247" t="s">
        <v>1931</v>
      </c>
      <c r="G337" s="245"/>
      <c r="H337" s="248">
        <v>3.7000000000000002</v>
      </c>
      <c r="I337" s="249"/>
      <c r="J337" s="245"/>
      <c r="K337" s="245"/>
      <c r="L337" s="250"/>
      <c r="M337" s="251"/>
      <c r="N337" s="252"/>
      <c r="O337" s="252"/>
      <c r="P337" s="252"/>
      <c r="Q337" s="252"/>
      <c r="R337" s="252"/>
      <c r="S337" s="252"/>
      <c r="T337" s="253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4" t="s">
        <v>350</v>
      </c>
      <c r="AU337" s="254" t="s">
        <v>81</v>
      </c>
      <c r="AV337" s="14" t="s">
        <v>81</v>
      </c>
      <c r="AW337" s="14" t="s">
        <v>33</v>
      </c>
      <c r="AX337" s="14" t="s">
        <v>72</v>
      </c>
      <c r="AY337" s="254" t="s">
        <v>338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1932</v>
      </c>
      <c r="G338" s="245"/>
      <c r="H338" s="248">
        <v>3.6000000000000001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81</v>
      </c>
      <c r="AV338" s="14" t="s">
        <v>81</v>
      </c>
      <c r="AW338" s="14" t="s">
        <v>33</v>
      </c>
      <c r="AX338" s="14" t="s">
        <v>72</v>
      </c>
      <c r="AY338" s="254" t="s">
        <v>338</v>
      </c>
    </row>
    <row r="339" s="14" customFormat="1">
      <c r="A339" s="14"/>
      <c r="B339" s="244"/>
      <c r="C339" s="245"/>
      <c r="D339" s="235" t="s">
        <v>350</v>
      </c>
      <c r="E339" s="246" t="s">
        <v>19</v>
      </c>
      <c r="F339" s="247" t="s">
        <v>1933</v>
      </c>
      <c r="G339" s="245"/>
      <c r="H339" s="248">
        <v>3.5</v>
      </c>
      <c r="I339" s="249"/>
      <c r="J339" s="245"/>
      <c r="K339" s="245"/>
      <c r="L339" s="250"/>
      <c r="M339" s="251"/>
      <c r="N339" s="252"/>
      <c r="O339" s="252"/>
      <c r="P339" s="252"/>
      <c r="Q339" s="252"/>
      <c r="R339" s="252"/>
      <c r="S339" s="252"/>
      <c r="T339" s="253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4" t="s">
        <v>350</v>
      </c>
      <c r="AU339" s="254" t="s">
        <v>81</v>
      </c>
      <c r="AV339" s="14" t="s">
        <v>81</v>
      </c>
      <c r="AW339" s="14" t="s">
        <v>33</v>
      </c>
      <c r="AX339" s="14" t="s">
        <v>72</v>
      </c>
      <c r="AY339" s="254" t="s">
        <v>338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1934</v>
      </c>
      <c r="G340" s="245"/>
      <c r="H340" s="248">
        <v>3.5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81</v>
      </c>
      <c r="AV340" s="14" t="s">
        <v>81</v>
      </c>
      <c r="AW340" s="14" t="s">
        <v>33</v>
      </c>
      <c r="AX340" s="14" t="s">
        <v>72</v>
      </c>
      <c r="AY340" s="254" t="s">
        <v>338</v>
      </c>
    </row>
    <row r="341" s="14" customFormat="1">
      <c r="A341" s="14"/>
      <c r="B341" s="244"/>
      <c r="C341" s="245"/>
      <c r="D341" s="235" t="s">
        <v>350</v>
      </c>
      <c r="E341" s="246" t="s">
        <v>19</v>
      </c>
      <c r="F341" s="247" t="s">
        <v>1935</v>
      </c>
      <c r="G341" s="245"/>
      <c r="H341" s="248">
        <v>3.6000000000000001</v>
      </c>
      <c r="I341" s="249"/>
      <c r="J341" s="245"/>
      <c r="K341" s="245"/>
      <c r="L341" s="250"/>
      <c r="M341" s="251"/>
      <c r="N341" s="252"/>
      <c r="O341" s="252"/>
      <c r="P341" s="252"/>
      <c r="Q341" s="252"/>
      <c r="R341" s="252"/>
      <c r="S341" s="252"/>
      <c r="T341" s="253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4" t="s">
        <v>350</v>
      </c>
      <c r="AU341" s="254" t="s">
        <v>81</v>
      </c>
      <c r="AV341" s="14" t="s">
        <v>81</v>
      </c>
      <c r="AW341" s="14" t="s">
        <v>33</v>
      </c>
      <c r="AX341" s="14" t="s">
        <v>72</v>
      </c>
      <c r="AY341" s="254" t="s">
        <v>338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1936</v>
      </c>
      <c r="G342" s="245"/>
      <c r="H342" s="248">
        <v>3.7000000000000002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81</v>
      </c>
      <c r="AV342" s="14" t="s">
        <v>81</v>
      </c>
      <c r="AW342" s="14" t="s">
        <v>33</v>
      </c>
      <c r="AX342" s="14" t="s">
        <v>72</v>
      </c>
      <c r="AY342" s="254" t="s">
        <v>338</v>
      </c>
    </row>
    <row r="343" s="14" customFormat="1">
      <c r="A343" s="14"/>
      <c r="B343" s="244"/>
      <c r="C343" s="245"/>
      <c r="D343" s="235" t="s">
        <v>350</v>
      </c>
      <c r="E343" s="246" t="s">
        <v>19</v>
      </c>
      <c r="F343" s="247" t="s">
        <v>1937</v>
      </c>
      <c r="G343" s="245"/>
      <c r="H343" s="248">
        <v>3.5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350</v>
      </c>
      <c r="AU343" s="254" t="s">
        <v>81</v>
      </c>
      <c r="AV343" s="14" t="s">
        <v>81</v>
      </c>
      <c r="AW343" s="14" t="s">
        <v>33</v>
      </c>
      <c r="AX343" s="14" t="s">
        <v>72</v>
      </c>
      <c r="AY343" s="254" t="s">
        <v>338</v>
      </c>
    </row>
    <row r="344" s="14" customFormat="1">
      <c r="A344" s="14"/>
      <c r="B344" s="244"/>
      <c r="C344" s="245"/>
      <c r="D344" s="235" t="s">
        <v>350</v>
      </c>
      <c r="E344" s="246" t="s">
        <v>19</v>
      </c>
      <c r="F344" s="247" t="s">
        <v>1938</v>
      </c>
      <c r="G344" s="245"/>
      <c r="H344" s="248">
        <v>3.3999999999999999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350</v>
      </c>
      <c r="AU344" s="254" t="s">
        <v>81</v>
      </c>
      <c r="AV344" s="14" t="s">
        <v>81</v>
      </c>
      <c r="AW344" s="14" t="s">
        <v>33</v>
      </c>
      <c r="AX344" s="14" t="s">
        <v>72</v>
      </c>
      <c r="AY344" s="254" t="s">
        <v>338</v>
      </c>
    </row>
    <row r="345" s="14" customFormat="1">
      <c r="A345" s="14"/>
      <c r="B345" s="244"/>
      <c r="C345" s="245"/>
      <c r="D345" s="235" t="s">
        <v>350</v>
      </c>
      <c r="E345" s="246" t="s">
        <v>19</v>
      </c>
      <c r="F345" s="247" t="s">
        <v>1939</v>
      </c>
      <c r="G345" s="245"/>
      <c r="H345" s="248">
        <v>3.5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350</v>
      </c>
      <c r="AU345" s="254" t="s">
        <v>81</v>
      </c>
      <c r="AV345" s="14" t="s">
        <v>81</v>
      </c>
      <c r="AW345" s="14" t="s">
        <v>33</v>
      </c>
      <c r="AX345" s="14" t="s">
        <v>72</v>
      </c>
      <c r="AY345" s="254" t="s">
        <v>338</v>
      </c>
    </row>
    <row r="346" s="14" customFormat="1">
      <c r="A346" s="14"/>
      <c r="B346" s="244"/>
      <c r="C346" s="245"/>
      <c r="D346" s="235" t="s">
        <v>350</v>
      </c>
      <c r="E346" s="246" t="s">
        <v>19</v>
      </c>
      <c r="F346" s="247" t="s">
        <v>1940</v>
      </c>
      <c r="G346" s="245"/>
      <c r="H346" s="248">
        <v>3.6000000000000001</v>
      </c>
      <c r="I346" s="249"/>
      <c r="J346" s="245"/>
      <c r="K346" s="245"/>
      <c r="L346" s="250"/>
      <c r="M346" s="251"/>
      <c r="N346" s="252"/>
      <c r="O346" s="252"/>
      <c r="P346" s="252"/>
      <c r="Q346" s="252"/>
      <c r="R346" s="252"/>
      <c r="S346" s="252"/>
      <c r="T346" s="253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4" t="s">
        <v>350</v>
      </c>
      <c r="AU346" s="254" t="s">
        <v>81</v>
      </c>
      <c r="AV346" s="14" t="s">
        <v>81</v>
      </c>
      <c r="AW346" s="14" t="s">
        <v>33</v>
      </c>
      <c r="AX346" s="14" t="s">
        <v>72</v>
      </c>
      <c r="AY346" s="254" t="s">
        <v>338</v>
      </c>
    </row>
    <row r="347" s="14" customFormat="1">
      <c r="A347" s="14"/>
      <c r="B347" s="244"/>
      <c r="C347" s="245"/>
      <c r="D347" s="235" t="s">
        <v>350</v>
      </c>
      <c r="E347" s="246" t="s">
        <v>19</v>
      </c>
      <c r="F347" s="247" t="s">
        <v>1941</v>
      </c>
      <c r="G347" s="245"/>
      <c r="H347" s="248">
        <v>3.7000000000000002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350</v>
      </c>
      <c r="AU347" s="254" t="s">
        <v>81</v>
      </c>
      <c r="AV347" s="14" t="s">
        <v>81</v>
      </c>
      <c r="AW347" s="14" t="s">
        <v>33</v>
      </c>
      <c r="AX347" s="14" t="s">
        <v>72</v>
      </c>
      <c r="AY347" s="254" t="s">
        <v>338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1942</v>
      </c>
      <c r="G348" s="245"/>
      <c r="H348" s="248">
        <v>3.7000000000000002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81</v>
      </c>
      <c r="AV348" s="14" t="s">
        <v>81</v>
      </c>
      <c r="AW348" s="14" t="s">
        <v>33</v>
      </c>
      <c r="AX348" s="14" t="s">
        <v>72</v>
      </c>
      <c r="AY348" s="254" t="s">
        <v>338</v>
      </c>
    </row>
    <row r="349" s="14" customFormat="1">
      <c r="A349" s="14"/>
      <c r="B349" s="244"/>
      <c r="C349" s="245"/>
      <c r="D349" s="235" t="s">
        <v>350</v>
      </c>
      <c r="E349" s="246" t="s">
        <v>19</v>
      </c>
      <c r="F349" s="247" t="s">
        <v>1943</v>
      </c>
      <c r="G349" s="245"/>
      <c r="H349" s="248">
        <v>3.8999999999999999</v>
      </c>
      <c r="I349" s="249"/>
      <c r="J349" s="245"/>
      <c r="K349" s="245"/>
      <c r="L349" s="250"/>
      <c r="M349" s="251"/>
      <c r="N349" s="252"/>
      <c r="O349" s="252"/>
      <c r="P349" s="252"/>
      <c r="Q349" s="252"/>
      <c r="R349" s="252"/>
      <c r="S349" s="252"/>
      <c r="T349" s="253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4" t="s">
        <v>350</v>
      </c>
      <c r="AU349" s="254" t="s">
        <v>81</v>
      </c>
      <c r="AV349" s="14" t="s">
        <v>81</v>
      </c>
      <c r="AW349" s="14" t="s">
        <v>33</v>
      </c>
      <c r="AX349" s="14" t="s">
        <v>72</v>
      </c>
      <c r="AY349" s="254" t="s">
        <v>338</v>
      </c>
    </row>
    <row r="350" s="14" customFormat="1">
      <c r="A350" s="14"/>
      <c r="B350" s="244"/>
      <c r="C350" s="245"/>
      <c r="D350" s="235" t="s">
        <v>350</v>
      </c>
      <c r="E350" s="246" t="s">
        <v>19</v>
      </c>
      <c r="F350" s="247" t="s">
        <v>1944</v>
      </c>
      <c r="G350" s="245"/>
      <c r="H350" s="248">
        <v>3.6000000000000001</v>
      </c>
      <c r="I350" s="249"/>
      <c r="J350" s="245"/>
      <c r="K350" s="245"/>
      <c r="L350" s="250"/>
      <c r="M350" s="251"/>
      <c r="N350" s="252"/>
      <c r="O350" s="252"/>
      <c r="P350" s="252"/>
      <c r="Q350" s="252"/>
      <c r="R350" s="252"/>
      <c r="S350" s="252"/>
      <c r="T350" s="253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4" t="s">
        <v>350</v>
      </c>
      <c r="AU350" s="254" t="s">
        <v>81</v>
      </c>
      <c r="AV350" s="14" t="s">
        <v>81</v>
      </c>
      <c r="AW350" s="14" t="s">
        <v>33</v>
      </c>
      <c r="AX350" s="14" t="s">
        <v>72</v>
      </c>
      <c r="AY350" s="254" t="s">
        <v>338</v>
      </c>
    </row>
    <row r="351" s="14" customFormat="1">
      <c r="A351" s="14"/>
      <c r="B351" s="244"/>
      <c r="C351" s="245"/>
      <c r="D351" s="235" t="s">
        <v>350</v>
      </c>
      <c r="E351" s="246" t="s">
        <v>19</v>
      </c>
      <c r="F351" s="247" t="s">
        <v>1945</v>
      </c>
      <c r="G351" s="245"/>
      <c r="H351" s="248">
        <v>28.699999999999999</v>
      </c>
      <c r="I351" s="249"/>
      <c r="J351" s="245"/>
      <c r="K351" s="245"/>
      <c r="L351" s="250"/>
      <c r="M351" s="251"/>
      <c r="N351" s="252"/>
      <c r="O351" s="252"/>
      <c r="P351" s="252"/>
      <c r="Q351" s="252"/>
      <c r="R351" s="252"/>
      <c r="S351" s="252"/>
      <c r="T351" s="253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4" t="s">
        <v>350</v>
      </c>
      <c r="AU351" s="254" t="s">
        <v>81</v>
      </c>
      <c r="AV351" s="14" t="s">
        <v>81</v>
      </c>
      <c r="AW351" s="14" t="s">
        <v>33</v>
      </c>
      <c r="AX351" s="14" t="s">
        <v>72</v>
      </c>
      <c r="AY351" s="254" t="s">
        <v>338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1946</v>
      </c>
      <c r="G352" s="245"/>
      <c r="H352" s="248">
        <v>11.1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81</v>
      </c>
      <c r="AV352" s="14" t="s">
        <v>81</v>
      </c>
      <c r="AW352" s="14" t="s">
        <v>33</v>
      </c>
      <c r="AX352" s="14" t="s">
        <v>72</v>
      </c>
      <c r="AY352" s="254" t="s">
        <v>338</v>
      </c>
    </row>
    <row r="353" s="14" customFormat="1">
      <c r="A353" s="14"/>
      <c r="B353" s="244"/>
      <c r="C353" s="245"/>
      <c r="D353" s="235" t="s">
        <v>350</v>
      </c>
      <c r="E353" s="246" t="s">
        <v>19</v>
      </c>
      <c r="F353" s="247" t="s">
        <v>1947</v>
      </c>
      <c r="G353" s="245"/>
      <c r="H353" s="248">
        <v>25.300000000000001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350</v>
      </c>
      <c r="AU353" s="254" t="s">
        <v>81</v>
      </c>
      <c r="AV353" s="14" t="s">
        <v>81</v>
      </c>
      <c r="AW353" s="14" t="s">
        <v>33</v>
      </c>
      <c r="AX353" s="14" t="s">
        <v>72</v>
      </c>
      <c r="AY353" s="254" t="s">
        <v>338</v>
      </c>
    </row>
    <row r="354" s="14" customFormat="1">
      <c r="A354" s="14"/>
      <c r="B354" s="244"/>
      <c r="C354" s="245"/>
      <c r="D354" s="235" t="s">
        <v>350</v>
      </c>
      <c r="E354" s="246" t="s">
        <v>19</v>
      </c>
      <c r="F354" s="247" t="s">
        <v>1948</v>
      </c>
      <c r="G354" s="245"/>
      <c r="H354" s="248">
        <v>4.7000000000000002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81</v>
      </c>
      <c r="AV354" s="14" t="s">
        <v>81</v>
      </c>
      <c r="AW354" s="14" t="s">
        <v>33</v>
      </c>
      <c r="AX354" s="14" t="s">
        <v>72</v>
      </c>
      <c r="AY354" s="254" t="s">
        <v>338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1949</v>
      </c>
      <c r="G355" s="245"/>
      <c r="H355" s="248">
        <v>5.9000000000000004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81</v>
      </c>
      <c r="AV355" s="14" t="s">
        <v>81</v>
      </c>
      <c r="AW355" s="14" t="s">
        <v>33</v>
      </c>
      <c r="AX355" s="14" t="s">
        <v>72</v>
      </c>
      <c r="AY355" s="254" t="s">
        <v>338</v>
      </c>
    </row>
    <row r="356" s="14" customFormat="1">
      <c r="A356" s="14"/>
      <c r="B356" s="244"/>
      <c r="C356" s="245"/>
      <c r="D356" s="235" t="s">
        <v>350</v>
      </c>
      <c r="E356" s="246" t="s">
        <v>19</v>
      </c>
      <c r="F356" s="247" t="s">
        <v>1950</v>
      </c>
      <c r="G356" s="245"/>
      <c r="H356" s="248">
        <v>5.7999999999999998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350</v>
      </c>
      <c r="AU356" s="254" t="s">
        <v>81</v>
      </c>
      <c r="AV356" s="14" t="s">
        <v>81</v>
      </c>
      <c r="AW356" s="14" t="s">
        <v>33</v>
      </c>
      <c r="AX356" s="14" t="s">
        <v>72</v>
      </c>
      <c r="AY356" s="254" t="s">
        <v>338</v>
      </c>
    </row>
    <row r="357" s="14" customFormat="1">
      <c r="A357" s="14"/>
      <c r="B357" s="244"/>
      <c r="C357" s="245"/>
      <c r="D357" s="235" t="s">
        <v>350</v>
      </c>
      <c r="E357" s="246" t="s">
        <v>19</v>
      </c>
      <c r="F357" s="247" t="s">
        <v>1951</v>
      </c>
      <c r="G357" s="245"/>
      <c r="H357" s="248">
        <v>5.0999999999999996</v>
      </c>
      <c r="I357" s="249"/>
      <c r="J357" s="245"/>
      <c r="K357" s="245"/>
      <c r="L357" s="250"/>
      <c r="M357" s="251"/>
      <c r="N357" s="252"/>
      <c r="O357" s="252"/>
      <c r="P357" s="252"/>
      <c r="Q357" s="252"/>
      <c r="R357" s="252"/>
      <c r="S357" s="252"/>
      <c r="T357" s="253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54" t="s">
        <v>350</v>
      </c>
      <c r="AU357" s="254" t="s">
        <v>81</v>
      </c>
      <c r="AV357" s="14" t="s">
        <v>81</v>
      </c>
      <c r="AW357" s="14" t="s">
        <v>33</v>
      </c>
      <c r="AX357" s="14" t="s">
        <v>72</v>
      </c>
      <c r="AY357" s="254" t="s">
        <v>338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1952</v>
      </c>
      <c r="G358" s="245"/>
      <c r="H358" s="248">
        <v>5.0999999999999996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81</v>
      </c>
      <c r="AV358" s="14" t="s">
        <v>81</v>
      </c>
      <c r="AW358" s="14" t="s">
        <v>33</v>
      </c>
      <c r="AX358" s="14" t="s">
        <v>72</v>
      </c>
      <c r="AY358" s="254" t="s">
        <v>338</v>
      </c>
    </row>
    <row r="359" s="15" customFormat="1">
      <c r="A359" s="15"/>
      <c r="B359" s="255"/>
      <c r="C359" s="256"/>
      <c r="D359" s="235" t="s">
        <v>350</v>
      </c>
      <c r="E359" s="257" t="s">
        <v>1829</v>
      </c>
      <c r="F359" s="258" t="s">
        <v>363</v>
      </c>
      <c r="G359" s="256"/>
      <c r="H359" s="259">
        <v>171.30000000000001</v>
      </c>
      <c r="I359" s="260"/>
      <c r="J359" s="256"/>
      <c r="K359" s="256"/>
      <c r="L359" s="261"/>
      <c r="M359" s="262"/>
      <c r="N359" s="263"/>
      <c r="O359" s="263"/>
      <c r="P359" s="263"/>
      <c r="Q359" s="263"/>
      <c r="R359" s="263"/>
      <c r="S359" s="263"/>
      <c r="T359" s="264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T359" s="265" t="s">
        <v>350</v>
      </c>
      <c r="AU359" s="265" t="s">
        <v>81</v>
      </c>
      <c r="AV359" s="15" t="s">
        <v>231</v>
      </c>
      <c r="AW359" s="15" t="s">
        <v>33</v>
      </c>
      <c r="AX359" s="15" t="s">
        <v>72</v>
      </c>
      <c r="AY359" s="265" t="s">
        <v>338</v>
      </c>
    </row>
    <row r="360" s="14" customFormat="1">
      <c r="A360" s="14"/>
      <c r="B360" s="244"/>
      <c r="C360" s="245"/>
      <c r="D360" s="235" t="s">
        <v>350</v>
      </c>
      <c r="E360" s="246" t="s">
        <v>19</v>
      </c>
      <c r="F360" s="247" t="s">
        <v>1953</v>
      </c>
      <c r="G360" s="245"/>
      <c r="H360" s="248">
        <v>176.43899999999999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350</v>
      </c>
      <c r="AU360" s="254" t="s">
        <v>81</v>
      </c>
      <c r="AV360" s="14" t="s">
        <v>81</v>
      </c>
      <c r="AW360" s="14" t="s">
        <v>33</v>
      </c>
      <c r="AX360" s="14" t="s">
        <v>79</v>
      </c>
      <c r="AY360" s="254" t="s">
        <v>338</v>
      </c>
    </row>
    <row r="361" s="2" customFormat="1" ht="24.15" customHeight="1">
      <c r="A361" s="39"/>
      <c r="B361" s="40"/>
      <c r="C361" s="215" t="s">
        <v>615</v>
      </c>
      <c r="D361" s="215" t="s">
        <v>342</v>
      </c>
      <c r="E361" s="216" t="s">
        <v>1954</v>
      </c>
      <c r="F361" s="217" t="s">
        <v>1955</v>
      </c>
      <c r="G361" s="218" t="s">
        <v>572</v>
      </c>
      <c r="H361" s="219">
        <v>12.6</v>
      </c>
      <c r="I361" s="220"/>
      <c r="J361" s="221">
        <f>ROUND(I361*H361,2)</f>
        <v>0</v>
      </c>
      <c r="K361" s="217" t="s">
        <v>346</v>
      </c>
      <c r="L361" s="45"/>
      <c r="M361" s="222" t="s">
        <v>19</v>
      </c>
      <c r="N361" s="223" t="s">
        <v>43</v>
      </c>
      <c r="O361" s="85"/>
      <c r="P361" s="224">
        <f>O361*H361</f>
        <v>0</v>
      </c>
      <c r="Q361" s="224">
        <v>1.0000000000000001E-05</v>
      </c>
      <c r="R361" s="224">
        <f>Q361*H361</f>
        <v>0.000126</v>
      </c>
      <c r="S361" s="224">
        <v>0</v>
      </c>
      <c r="T361" s="225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26" t="s">
        <v>231</v>
      </c>
      <c r="AT361" s="226" t="s">
        <v>342</v>
      </c>
      <c r="AU361" s="226" t="s">
        <v>81</v>
      </c>
      <c r="AY361" s="18" t="s">
        <v>338</v>
      </c>
      <c r="BE361" s="227">
        <f>IF(N361="základní",J361,0)</f>
        <v>0</v>
      </c>
      <c r="BF361" s="227">
        <f>IF(N361="snížená",J361,0)</f>
        <v>0</v>
      </c>
      <c r="BG361" s="227">
        <f>IF(N361="zákl. přenesená",J361,0)</f>
        <v>0</v>
      </c>
      <c r="BH361" s="227">
        <f>IF(N361="sníž. přenesená",J361,0)</f>
        <v>0</v>
      </c>
      <c r="BI361" s="227">
        <f>IF(N361="nulová",J361,0)</f>
        <v>0</v>
      </c>
      <c r="BJ361" s="18" t="s">
        <v>79</v>
      </c>
      <c r="BK361" s="227">
        <f>ROUND(I361*H361,2)</f>
        <v>0</v>
      </c>
      <c r="BL361" s="18" t="s">
        <v>231</v>
      </c>
      <c r="BM361" s="226" t="s">
        <v>1956</v>
      </c>
    </row>
    <row r="362" s="2" customFormat="1">
      <c r="A362" s="39"/>
      <c r="B362" s="40"/>
      <c r="C362" s="41"/>
      <c r="D362" s="228" t="s">
        <v>348</v>
      </c>
      <c r="E362" s="41"/>
      <c r="F362" s="229" t="s">
        <v>1957</v>
      </c>
      <c r="G362" s="41"/>
      <c r="H362" s="41"/>
      <c r="I362" s="230"/>
      <c r="J362" s="41"/>
      <c r="K362" s="41"/>
      <c r="L362" s="45"/>
      <c r="M362" s="231"/>
      <c r="N362" s="232"/>
      <c r="O362" s="85"/>
      <c r="P362" s="85"/>
      <c r="Q362" s="85"/>
      <c r="R362" s="85"/>
      <c r="S362" s="85"/>
      <c r="T362" s="86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T362" s="18" t="s">
        <v>348</v>
      </c>
      <c r="AU362" s="18" t="s">
        <v>81</v>
      </c>
    </row>
    <row r="363" s="2" customFormat="1" ht="24.15" customHeight="1">
      <c r="A363" s="39"/>
      <c r="B363" s="40"/>
      <c r="C363" s="267" t="s">
        <v>620</v>
      </c>
      <c r="D363" s="267" t="s">
        <v>486</v>
      </c>
      <c r="E363" s="268" t="s">
        <v>1958</v>
      </c>
      <c r="F363" s="269" t="s">
        <v>1959</v>
      </c>
      <c r="G363" s="270" t="s">
        <v>572</v>
      </c>
      <c r="H363" s="271">
        <v>12.978</v>
      </c>
      <c r="I363" s="272"/>
      <c r="J363" s="273">
        <f>ROUND(I363*H363,2)</f>
        <v>0</v>
      </c>
      <c r="K363" s="269" t="s">
        <v>346</v>
      </c>
      <c r="L363" s="274"/>
      <c r="M363" s="275" t="s">
        <v>19</v>
      </c>
      <c r="N363" s="276" t="s">
        <v>43</v>
      </c>
      <c r="O363" s="85"/>
      <c r="P363" s="224">
        <f>O363*H363</f>
        <v>0</v>
      </c>
      <c r="Q363" s="224">
        <v>0.0080000000000000002</v>
      </c>
      <c r="R363" s="224">
        <f>Q363*H363</f>
        <v>0.103824</v>
      </c>
      <c r="S363" s="224">
        <v>0</v>
      </c>
      <c r="T363" s="225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26" t="s">
        <v>405</v>
      </c>
      <c r="AT363" s="226" t="s">
        <v>486</v>
      </c>
      <c r="AU363" s="226" t="s">
        <v>81</v>
      </c>
      <c r="AY363" s="18" t="s">
        <v>338</v>
      </c>
      <c r="BE363" s="227">
        <f>IF(N363="základní",J363,0)</f>
        <v>0</v>
      </c>
      <c r="BF363" s="227">
        <f>IF(N363="snížená",J363,0)</f>
        <v>0</v>
      </c>
      <c r="BG363" s="227">
        <f>IF(N363="zákl. přenesená",J363,0)</f>
        <v>0</v>
      </c>
      <c r="BH363" s="227">
        <f>IF(N363="sníž. přenesená",J363,0)</f>
        <v>0</v>
      </c>
      <c r="BI363" s="227">
        <f>IF(N363="nulová",J363,0)</f>
        <v>0</v>
      </c>
      <c r="BJ363" s="18" t="s">
        <v>79</v>
      </c>
      <c r="BK363" s="227">
        <f>ROUND(I363*H363,2)</f>
        <v>0</v>
      </c>
      <c r="BL363" s="18" t="s">
        <v>231</v>
      </c>
      <c r="BM363" s="226" t="s">
        <v>1960</v>
      </c>
    </row>
    <row r="364" s="14" customFormat="1">
      <c r="A364" s="14"/>
      <c r="B364" s="244"/>
      <c r="C364" s="245"/>
      <c r="D364" s="235" t="s">
        <v>350</v>
      </c>
      <c r="E364" s="246" t="s">
        <v>19</v>
      </c>
      <c r="F364" s="247" t="s">
        <v>1961</v>
      </c>
      <c r="G364" s="245"/>
      <c r="H364" s="248">
        <v>3.8999999999999999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350</v>
      </c>
      <c r="AU364" s="254" t="s">
        <v>81</v>
      </c>
      <c r="AV364" s="14" t="s">
        <v>81</v>
      </c>
      <c r="AW364" s="14" t="s">
        <v>33</v>
      </c>
      <c r="AX364" s="14" t="s">
        <v>72</v>
      </c>
      <c r="AY364" s="254" t="s">
        <v>338</v>
      </c>
    </row>
    <row r="365" s="14" customFormat="1">
      <c r="A365" s="14"/>
      <c r="B365" s="244"/>
      <c r="C365" s="245"/>
      <c r="D365" s="235" t="s">
        <v>350</v>
      </c>
      <c r="E365" s="246" t="s">
        <v>19</v>
      </c>
      <c r="F365" s="247" t="s">
        <v>1962</v>
      </c>
      <c r="G365" s="245"/>
      <c r="H365" s="248">
        <v>3.1000000000000001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350</v>
      </c>
      <c r="AU365" s="254" t="s">
        <v>81</v>
      </c>
      <c r="AV365" s="14" t="s">
        <v>81</v>
      </c>
      <c r="AW365" s="14" t="s">
        <v>33</v>
      </c>
      <c r="AX365" s="14" t="s">
        <v>72</v>
      </c>
      <c r="AY365" s="254" t="s">
        <v>338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1963</v>
      </c>
      <c r="G366" s="245"/>
      <c r="H366" s="248">
        <v>3.3999999999999999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81</v>
      </c>
      <c r="AV366" s="14" t="s">
        <v>81</v>
      </c>
      <c r="AW366" s="14" t="s">
        <v>33</v>
      </c>
      <c r="AX366" s="14" t="s">
        <v>72</v>
      </c>
      <c r="AY366" s="254" t="s">
        <v>338</v>
      </c>
    </row>
    <row r="367" s="14" customFormat="1">
      <c r="A367" s="14"/>
      <c r="B367" s="244"/>
      <c r="C367" s="245"/>
      <c r="D367" s="235" t="s">
        <v>350</v>
      </c>
      <c r="E367" s="246" t="s">
        <v>19</v>
      </c>
      <c r="F367" s="247" t="s">
        <v>1964</v>
      </c>
      <c r="G367" s="245"/>
      <c r="H367" s="248">
        <v>2.2000000000000002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350</v>
      </c>
      <c r="AU367" s="254" t="s">
        <v>81</v>
      </c>
      <c r="AV367" s="14" t="s">
        <v>81</v>
      </c>
      <c r="AW367" s="14" t="s">
        <v>33</v>
      </c>
      <c r="AX367" s="14" t="s">
        <v>72</v>
      </c>
      <c r="AY367" s="254" t="s">
        <v>338</v>
      </c>
    </row>
    <row r="368" s="15" customFormat="1">
      <c r="A368" s="15"/>
      <c r="B368" s="255"/>
      <c r="C368" s="256"/>
      <c r="D368" s="235" t="s">
        <v>350</v>
      </c>
      <c r="E368" s="257" t="s">
        <v>1831</v>
      </c>
      <c r="F368" s="258" t="s">
        <v>363</v>
      </c>
      <c r="G368" s="256"/>
      <c r="H368" s="259">
        <v>12.600000000000001</v>
      </c>
      <c r="I368" s="260"/>
      <c r="J368" s="256"/>
      <c r="K368" s="256"/>
      <c r="L368" s="261"/>
      <c r="M368" s="262"/>
      <c r="N368" s="263"/>
      <c r="O368" s="263"/>
      <c r="P368" s="263"/>
      <c r="Q368" s="263"/>
      <c r="R368" s="263"/>
      <c r="S368" s="263"/>
      <c r="T368" s="264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65" t="s">
        <v>350</v>
      </c>
      <c r="AU368" s="265" t="s">
        <v>81</v>
      </c>
      <c r="AV368" s="15" t="s">
        <v>231</v>
      </c>
      <c r="AW368" s="15" t="s">
        <v>33</v>
      </c>
      <c r="AX368" s="15" t="s">
        <v>72</v>
      </c>
      <c r="AY368" s="265" t="s">
        <v>338</v>
      </c>
    </row>
    <row r="369" s="14" customFormat="1">
      <c r="A369" s="14"/>
      <c r="B369" s="244"/>
      <c r="C369" s="245"/>
      <c r="D369" s="235" t="s">
        <v>350</v>
      </c>
      <c r="E369" s="246" t="s">
        <v>19</v>
      </c>
      <c r="F369" s="247" t="s">
        <v>1965</v>
      </c>
      <c r="G369" s="245"/>
      <c r="H369" s="248">
        <v>12.978</v>
      </c>
      <c r="I369" s="249"/>
      <c r="J369" s="245"/>
      <c r="K369" s="245"/>
      <c r="L369" s="250"/>
      <c r="M369" s="251"/>
      <c r="N369" s="252"/>
      <c r="O369" s="252"/>
      <c r="P369" s="252"/>
      <c r="Q369" s="252"/>
      <c r="R369" s="252"/>
      <c r="S369" s="252"/>
      <c r="T369" s="253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54" t="s">
        <v>350</v>
      </c>
      <c r="AU369" s="254" t="s">
        <v>81</v>
      </c>
      <c r="AV369" s="14" t="s">
        <v>81</v>
      </c>
      <c r="AW369" s="14" t="s">
        <v>33</v>
      </c>
      <c r="AX369" s="14" t="s">
        <v>79</v>
      </c>
      <c r="AY369" s="254" t="s">
        <v>338</v>
      </c>
    </row>
    <row r="370" s="2" customFormat="1" ht="37.8" customHeight="1">
      <c r="A370" s="39"/>
      <c r="B370" s="40"/>
      <c r="C370" s="215" t="s">
        <v>625</v>
      </c>
      <c r="D370" s="215" t="s">
        <v>342</v>
      </c>
      <c r="E370" s="216" t="s">
        <v>1966</v>
      </c>
      <c r="F370" s="217" t="s">
        <v>1967</v>
      </c>
      <c r="G370" s="218" t="s">
        <v>586</v>
      </c>
      <c r="H370" s="219">
        <v>33</v>
      </c>
      <c r="I370" s="220"/>
      <c r="J370" s="221">
        <f>ROUND(I370*H370,2)</f>
        <v>0</v>
      </c>
      <c r="K370" s="217" t="s">
        <v>346</v>
      </c>
      <c r="L370" s="45"/>
      <c r="M370" s="222" t="s">
        <v>19</v>
      </c>
      <c r="N370" s="223" t="s">
        <v>43</v>
      </c>
      <c r="O370" s="85"/>
      <c r="P370" s="224">
        <f>O370*H370</f>
        <v>0</v>
      </c>
      <c r="Q370" s="224">
        <v>0</v>
      </c>
      <c r="R370" s="224">
        <f>Q370*H370</f>
        <v>0</v>
      </c>
      <c r="S370" s="224">
        <v>0</v>
      </c>
      <c r="T370" s="225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26" t="s">
        <v>231</v>
      </c>
      <c r="AT370" s="226" t="s">
        <v>342</v>
      </c>
      <c r="AU370" s="226" t="s">
        <v>81</v>
      </c>
      <c r="AY370" s="18" t="s">
        <v>338</v>
      </c>
      <c r="BE370" s="227">
        <f>IF(N370="základní",J370,0)</f>
        <v>0</v>
      </c>
      <c r="BF370" s="227">
        <f>IF(N370="snížená",J370,0)</f>
        <v>0</v>
      </c>
      <c r="BG370" s="227">
        <f>IF(N370="zákl. přenesená",J370,0)</f>
        <v>0</v>
      </c>
      <c r="BH370" s="227">
        <f>IF(N370="sníž. přenesená",J370,0)</f>
        <v>0</v>
      </c>
      <c r="BI370" s="227">
        <f>IF(N370="nulová",J370,0)</f>
        <v>0</v>
      </c>
      <c r="BJ370" s="18" t="s">
        <v>79</v>
      </c>
      <c r="BK370" s="227">
        <f>ROUND(I370*H370,2)</f>
        <v>0</v>
      </c>
      <c r="BL370" s="18" t="s">
        <v>231</v>
      </c>
      <c r="BM370" s="226" t="s">
        <v>1968</v>
      </c>
    </row>
    <row r="371" s="2" customFormat="1">
      <c r="A371" s="39"/>
      <c r="B371" s="40"/>
      <c r="C371" s="41"/>
      <c r="D371" s="228" t="s">
        <v>348</v>
      </c>
      <c r="E371" s="41"/>
      <c r="F371" s="229" t="s">
        <v>1969</v>
      </c>
      <c r="G371" s="41"/>
      <c r="H371" s="41"/>
      <c r="I371" s="230"/>
      <c r="J371" s="41"/>
      <c r="K371" s="41"/>
      <c r="L371" s="45"/>
      <c r="M371" s="231"/>
      <c r="N371" s="232"/>
      <c r="O371" s="85"/>
      <c r="P371" s="85"/>
      <c r="Q371" s="85"/>
      <c r="R371" s="85"/>
      <c r="S371" s="85"/>
      <c r="T371" s="86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348</v>
      </c>
      <c r="AU371" s="18" t="s">
        <v>81</v>
      </c>
    </row>
    <row r="372" s="2" customFormat="1" ht="24.15" customHeight="1">
      <c r="A372" s="39"/>
      <c r="B372" s="40"/>
      <c r="C372" s="267" t="s">
        <v>630</v>
      </c>
      <c r="D372" s="267" t="s">
        <v>486</v>
      </c>
      <c r="E372" s="268" t="s">
        <v>1970</v>
      </c>
      <c r="F372" s="269" t="s">
        <v>1971</v>
      </c>
      <c r="G372" s="270" t="s">
        <v>586</v>
      </c>
      <c r="H372" s="271">
        <v>29</v>
      </c>
      <c r="I372" s="272"/>
      <c r="J372" s="273">
        <f>ROUND(I372*H372,2)</f>
        <v>0</v>
      </c>
      <c r="K372" s="269" t="s">
        <v>346</v>
      </c>
      <c r="L372" s="274"/>
      <c r="M372" s="275" t="s">
        <v>19</v>
      </c>
      <c r="N372" s="276" t="s">
        <v>43</v>
      </c>
      <c r="O372" s="85"/>
      <c r="P372" s="224">
        <f>O372*H372</f>
        <v>0</v>
      </c>
      <c r="Q372" s="224">
        <v>0.0071999999999999998</v>
      </c>
      <c r="R372" s="224">
        <f>Q372*H372</f>
        <v>0.20879999999999999</v>
      </c>
      <c r="S372" s="224">
        <v>0</v>
      </c>
      <c r="T372" s="225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26" t="s">
        <v>405</v>
      </c>
      <c r="AT372" s="226" t="s">
        <v>486</v>
      </c>
      <c r="AU372" s="226" t="s">
        <v>81</v>
      </c>
      <c r="AY372" s="18" t="s">
        <v>338</v>
      </c>
      <c r="BE372" s="227">
        <f>IF(N372="základní",J372,0)</f>
        <v>0</v>
      </c>
      <c r="BF372" s="227">
        <f>IF(N372="snížená",J372,0)</f>
        <v>0</v>
      </c>
      <c r="BG372" s="227">
        <f>IF(N372="zákl. přenesená",J372,0)</f>
        <v>0</v>
      </c>
      <c r="BH372" s="227">
        <f>IF(N372="sníž. přenesená",J372,0)</f>
        <v>0</v>
      </c>
      <c r="BI372" s="227">
        <f>IF(N372="nulová",J372,0)</f>
        <v>0</v>
      </c>
      <c r="BJ372" s="18" t="s">
        <v>79</v>
      </c>
      <c r="BK372" s="227">
        <f>ROUND(I372*H372,2)</f>
        <v>0</v>
      </c>
      <c r="BL372" s="18" t="s">
        <v>231</v>
      </c>
      <c r="BM372" s="226" t="s">
        <v>1972</v>
      </c>
    </row>
    <row r="373" s="14" customFormat="1">
      <c r="A373" s="14"/>
      <c r="B373" s="244"/>
      <c r="C373" s="245"/>
      <c r="D373" s="235" t="s">
        <v>350</v>
      </c>
      <c r="E373" s="246" t="s">
        <v>19</v>
      </c>
      <c r="F373" s="247" t="s">
        <v>1973</v>
      </c>
      <c r="G373" s="245"/>
      <c r="H373" s="248">
        <v>1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350</v>
      </c>
      <c r="AU373" s="254" t="s">
        <v>81</v>
      </c>
      <c r="AV373" s="14" t="s">
        <v>81</v>
      </c>
      <c r="AW373" s="14" t="s">
        <v>33</v>
      </c>
      <c r="AX373" s="14" t="s">
        <v>72</v>
      </c>
      <c r="AY373" s="254" t="s">
        <v>338</v>
      </c>
    </row>
    <row r="374" s="14" customFormat="1">
      <c r="A374" s="14"/>
      <c r="B374" s="244"/>
      <c r="C374" s="245"/>
      <c r="D374" s="235" t="s">
        <v>350</v>
      </c>
      <c r="E374" s="246" t="s">
        <v>19</v>
      </c>
      <c r="F374" s="247" t="s">
        <v>1974</v>
      </c>
      <c r="G374" s="245"/>
      <c r="H374" s="248">
        <v>1</v>
      </c>
      <c r="I374" s="249"/>
      <c r="J374" s="245"/>
      <c r="K374" s="245"/>
      <c r="L374" s="250"/>
      <c r="M374" s="251"/>
      <c r="N374" s="252"/>
      <c r="O374" s="252"/>
      <c r="P374" s="252"/>
      <c r="Q374" s="252"/>
      <c r="R374" s="252"/>
      <c r="S374" s="252"/>
      <c r="T374" s="253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4" t="s">
        <v>350</v>
      </c>
      <c r="AU374" s="254" t="s">
        <v>81</v>
      </c>
      <c r="AV374" s="14" t="s">
        <v>81</v>
      </c>
      <c r="AW374" s="14" t="s">
        <v>33</v>
      </c>
      <c r="AX374" s="14" t="s">
        <v>72</v>
      </c>
      <c r="AY374" s="254" t="s">
        <v>338</v>
      </c>
    </row>
    <row r="375" s="14" customFormat="1">
      <c r="A375" s="14"/>
      <c r="B375" s="244"/>
      <c r="C375" s="245"/>
      <c r="D375" s="235" t="s">
        <v>350</v>
      </c>
      <c r="E375" s="246" t="s">
        <v>19</v>
      </c>
      <c r="F375" s="247" t="s">
        <v>1975</v>
      </c>
      <c r="G375" s="245"/>
      <c r="H375" s="248">
        <v>1</v>
      </c>
      <c r="I375" s="249"/>
      <c r="J375" s="245"/>
      <c r="K375" s="245"/>
      <c r="L375" s="250"/>
      <c r="M375" s="251"/>
      <c r="N375" s="252"/>
      <c r="O375" s="252"/>
      <c r="P375" s="252"/>
      <c r="Q375" s="252"/>
      <c r="R375" s="252"/>
      <c r="S375" s="252"/>
      <c r="T375" s="253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4" t="s">
        <v>350</v>
      </c>
      <c r="AU375" s="254" t="s">
        <v>81</v>
      </c>
      <c r="AV375" s="14" t="s">
        <v>81</v>
      </c>
      <c r="AW375" s="14" t="s">
        <v>33</v>
      </c>
      <c r="AX375" s="14" t="s">
        <v>72</v>
      </c>
      <c r="AY375" s="254" t="s">
        <v>338</v>
      </c>
    </row>
    <row r="376" s="14" customFormat="1">
      <c r="A376" s="14"/>
      <c r="B376" s="244"/>
      <c r="C376" s="245"/>
      <c r="D376" s="235" t="s">
        <v>350</v>
      </c>
      <c r="E376" s="246" t="s">
        <v>19</v>
      </c>
      <c r="F376" s="247" t="s">
        <v>1976</v>
      </c>
      <c r="G376" s="245"/>
      <c r="H376" s="248">
        <v>1</v>
      </c>
      <c r="I376" s="249"/>
      <c r="J376" s="245"/>
      <c r="K376" s="245"/>
      <c r="L376" s="250"/>
      <c r="M376" s="251"/>
      <c r="N376" s="252"/>
      <c r="O376" s="252"/>
      <c r="P376" s="252"/>
      <c r="Q376" s="252"/>
      <c r="R376" s="252"/>
      <c r="S376" s="252"/>
      <c r="T376" s="253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4" t="s">
        <v>350</v>
      </c>
      <c r="AU376" s="254" t="s">
        <v>81</v>
      </c>
      <c r="AV376" s="14" t="s">
        <v>81</v>
      </c>
      <c r="AW376" s="14" t="s">
        <v>33</v>
      </c>
      <c r="AX376" s="14" t="s">
        <v>72</v>
      </c>
      <c r="AY376" s="254" t="s">
        <v>338</v>
      </c>
    </row>
    <row r="377" s="14" customFormat="1">
      <c r="A377" s="14"/>
      <c r="B377" s="244"/>
      <c r="C377" s="245"/>
      <c r="D377" s="235" t="s">
        <v>350</v>
      </c>
      <c r="E377" s="246" t="s">
        <v>19</v>
      </c>
      <c r="F377" s="247" t="s">
        <v>1977</v>
      </c>
      <c r="G377" s="245"/>
      <c r="H377" s="248">
        <v>1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350</v>
      </c>
      <c r="AU377" s="254" t="s">
        <v>81</v>
      </c>
      <c r="AV377" s="14" t="s">
        <v>81</v>
      </c>
      <c r="AW377" s="14" t="s">
        <v>33</v>
      </c>
      <c r="AX377" s="14" t="s">
        <v>72</v>
      </c>
      <c r="AY377" s="254" t="s">
        <v>338</v>
      </c>
    </row>
    <row r="378" s="14" customFormat="1">
      <c r="A378" s="14"/>
      <c r="B378" s="244"/>
      <c r="C378" s="245"/>
      <c r="D378" s="235" t="s">
        <v>350</v>
      </c>
      <c r="E378" s="246" t="s">
        <v>19</v>
      </c>
      <c r="F378" s="247" t="s">
        <v>1978</v>
      </c>
      <c r="G378" s="245"/>
      <c r="H378" s="248">
        <v>1</v>
      </c>
      <c r="I378" s="249"/>
      <c r="J378" s="245"/>
      <c r="K378" s="245"/>
      <c r="L378" s="250"/>
      <c r="M378" s="251"/>
      <c r="N378" s="252"/>
      <c r="O378" s="252"/>
      <c r="P378" s="252"/>
      <c r="Q378" s="252"/>
      <c r="R378" s="252"/>
      <c r="S378" s="252"/>
      <c r="T378" s="253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4" t="s">
        <v>350</v>
      </c>
      <c r="AU378" s="254" t="s">
        <v>81</v>
      </c>
      <c r="AV378" s="14" t="s">
        <v>81</v>
      </c>
      <c r="AW378" s="14" t="s">
        <v>33</v>
      </c>
      <c r="AX378" s="14" t="s">
        <v>72</v>
      </c>
      <c r="AY378" s="254" t="s">
        <v>338</v>
      </c>
    </row>
    <row r="379" s="14" customFormat="1">
      <c r="A379" s="14"/>
      <c r="B379" s="244"/>
      <c r="C379" s="245"/>
      <c r="D379" s="235" t="s">
        <v>350</v>
      </c>
      <c r="E379" s="246" t="s">
        <v>19</v>
      </c>
      <c r="F379" s="247" t="s">
        <v>1979</v>
      </c>
      <c r="G379" s="245"/>
      <c r="H379" s="248">
        <v>1</v>
      </c>
      <c r="I379" s="249"/>
      <c r="J379" s="245"/>
      <c r="K379" s="245"/>
      <c r="L379" s="250"/>
      <c r="M379" s="251"/>
      <c r="N379" s="252"/>
      <c r="O379" s="252"/>
      <c r="P379" s="252"/>
      <c r="Q379" s="252"/>
      <c r="R379" s="252"/>
      <c r="S379" s="252"/>
      <c r="T379" s="253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4" t="s">
        <v>350</v>
      </c>
      <c r="AU379" s="254" t="s">
        <v>81</v>
      </c>
      <c r="AV379" s="14" t="s">
        <v>81</v>
      </c>
      <c r="AW379" s="14" t="s">
        <v>33</v>
      </c>
      <c r="AX379" s="14" t="s">
        <v>72</v>
      </c>
      <c r="AY379" s="254" t="s">
        <v>338</v>
      </c>
    </row>
    <row r="380" s="14" customFormat="1">
      <c r="A380" s="14"/>
      <c r="B380" s="244"/>
      <c r="C380" s="245"/>
      <c r="D380" s="235" t="s">
        <v>350</v>
      </c>
      <c r="E380" s="246" t="s">
        <v>19</v>
      </c>
      <c r="F380" s="247" t="s">
        <v>1980</v>
      </c>
      <c r="G380" s="245"/>
      <c r="H380" s="248">
        <v>1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350</v>
      </c>
      <c r="AU380" s="254" t="s">
        <v>81</v>
      </c>
      <c r="AV380" s="14" t="s">
        <v>81</v>
      </c>
      <c r="AW380" s="14" t="s">
        <v>33</v>
      </c>
      <c r="AX380" s="14" t="s">
        <v>72</v>
      </c>
      <c r="AY380" s="254" t="s">
        <v>338</v>
      </c>
    </row>
    <row r="381" s="14" customFormat="1">
      <c r="A381" s="14"/>
      <c r="B381" s="244"/>
      <c r="C381" s="245"/>
      <c r="D381" s="235" t="s">
        <v>350</v>
      </c>
      <c r="E381" s="246" t="s">
        <v>19</v>
      </c>
      <c r="F381" s="247" t="s">
        <v>1981</v>
      </c>
      <c r="G381" s="245"/>
      <c r="H381" s="248">
        <v>1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350</v>
      </c>
      <c r="AU381" s="254" t="s">
        <v>81</v>
      </c>
      <c r="AV381" s="14" t="s">
        <v>81</v>
      </c>
      <c r="AW381" s="14" t="s">
        <v>33</v>
      </c>
      <c r="AX381" s="14" t="s">
        <v>72</v>
      </c>
      <c r="AY381" s="254" t="s">
        <v>338</v>
      </c>
    </row>
    <row r="382" s="14" customFormat="1">
      <c r="A382" s="14"/>
      <c r="B382" s="244"/>
      <c r="C382" s="245"/>
      <c r="D382" s="235" t="s">
        <v>350</v>
      </c>
      <c r="E382" s="246" t="s">
        <v>19</v>
      </c>
      <c r="F382" s="247" t="s">
        <v>1982</v>
      </c>
      <c r="G382" s="245"/>
      <c r="H382" s="248">
        <v>1</v>
      </c>
      <c r="I382" s="249"/>
      <c r="J382" s="245"/>
      <c r="K382" s="245"/>
      <c r="L382" s="250"/>
      <c r="M382" s="251"/>
      <c r="N382" s="252"/>
      <c r="O382" s="252"/>
      <c r="P382" s="252"/>
      <c r="Q382" s="252"/>
      <c r="R382" s="252"/>
      <c r="S382" s="252"/>
      <c r="T382" s="253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4" t="s">
        <v>350</v>
      </c>
      <c r="AU382" s="254" t="s">
        <v>81</v>
      </c>
      <c r="AV382" s="14" t="s">
        <v>81</v>
      </c>
      <c r="AW382" s="14" t="s">
        <v>33</v>
      </c>
      <c r="AX382" s="14" t="s">
        <v>72</v>
      </c>
      <c r="AY382" s="254" t="s">
        <v>338</v>
      </c>
    </row>
    <row r="383" s="14" customFormat="1">
      <c r="A383" s="14"/>
      <c r="B383" s="244"/>
      <c r="C383" s="245"/>
      <c r="D383" s="235" t="s">
        <v>350</v>
      </c>
      <c r="E383" s="246" t="s">
        <v>19</v>
      </c>
      <c r="F383" s="247" t="s">
        <v>1983</v>
      </c>
      <c r="G383" s="245"/>
      <c r="H383" s="248">
        <v>1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350</v>
      </c>
      <c r="AU383" s="254" t="s">
        <v>81</v>
      </c>
      <c r="AV383" s="14" t="s">
        <v>81</v>
      </c>
      <c r="AW383" s="14" t="s">
        <v>33</v>
      </c>
      <c r="AX383" s="14" t="s">
        <v>72</v>
      </c>
      <c r="AY383" s="254" t="s">
        <v>338</v>
      </c>
    </row>
    <row r="384" s="14" customFormat="1">
      <c r="A384" s="14"/>
      <c r="B384" s="244"/>
      <c r="C384" s="245"/>
      <c r="D384" s="235" t="s">
        <v>350</v>
      </c>
      <c r="E384" s="246" t="s">
        <v>19</v>
      </c>
      <c r="F384" s="247" t="s">
        <v>1984</v>
      </c>
      <c r="G384" s="245"/>
      <c r="H384" s="248">
        <v>1</v>
      </c>
      <c r="I384" s="249"/>
      <c r="J384" s="245"/>
      <c r="K384" s="245"/>
      <c r="L384" s="250"/>
      <c r="M384" s="251"/>
      <c r="N384" s="252"/>
      <c r="O384" s="252"/>
      <c r="P384" s="252"/>
      <c r="Q384" s="252"/>
      <c r="R384" s="252"/>
      <c r="S384" s="252"/>
      <c r="T384" s="253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4" t="s">
        <v>350</v>
      </c>
      <c r="AU384" s="254" t="s">
        <v>81</v>
      </c>
      <c r="AV384" s="14" t="s">
        <v>81</v>
      </c>
      <c r="AW384" s="14" t="s">
        <v>33</v>
      </c>
      <c r="AX384" s="14" t="s">
        <v>72</v>
      </c>
      <c r="AY384" s="254" t="s">
        <v>338</v>
      </c>
    </row>
    <row r="385" s="14" customFormat="1">
      <c r="A385" s="14"/>
      <c r="B385" s="244"/>
      <c r="C385" s="245"/>
      <c r="D385" s="235" t="s">
        <v>350</v>
      </c>
      <c r="E385" s="246" t="s">
        <v>19</v>
      </c>
      <c r="F385" s="247" t="s">
        <v>1985</v>
      </c>
      <c r="G385" s="245"/>
      <c r="H385" s="248">
        <v>1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350</v>
      </c>
      <c r="AU385" s="254" t="s">
        <v>81</v>
      </c>
      <c r="AV385" s="14" t="s">
        <v>81</v>
      </c>
      <c r="AW385" s="14" t="s">
        <v>33</v>
      </c>
      <c r="AX385" s="14" t="s">
        <v>72</v>
      </c>
      <c r="AY385" s="254" t="s">
        <v>338</v>
      </c>
    </row>
    <row r="386" s="14" customFormat="1">
      <c r="A386" s="14"/>
      <c r="B386" s="244"/>
      <c r="C386" s="245"/>
      <c r="D386" s="235" t="s">
        <v>350</v>
      </c>
      <c r="E386" s="246" t="s">
        <v>19</v>
      </c>
      <c r="F386" s="247" t="s">
        <v>1986</v>
      </c>
      <c r="G386" s="245"/>
      <c r="H386" s="248">
        <v>1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350</v>
      </c>
      <c r="AU386" s="254" t="s">
        <v>81</v>
      </c>
      <c r="AV386" s="14" t="s">
        <v>81</v>
      </c>
      <c r="AW386" s="14" t="s">
        <v>33</v>
      </c>
      <c r="AX386" s="14" t="s">
        <v>72</v>
      </c>
      <c r="AY386" s="254" t="s">
        <v>338</v>
      </c>
    </row>
    <row r="387" s="14" customFormat="1">
      <c r="A387" s="14"/>
      <c r="B387" s="244"/>
      <c r="C387" s="245"/>
      <c r="D387" s="235" t="s">
        <v>350</v>
      </c>
      <c r="E387" s="246" t="s">
        <v>19</v>
      </c>
      <c r="F387" s="247" t="s">
        <v>1987</v>
      </c>
      <c r="G387" s="245"/>
      <c r="H387" s="248">
        <v>1</v>
      </c>
      <c r="I387" s="249"/>
      <c r="J387" s="245"/>
      <c r="K387" s="245"/>
      <c r="L387" s="250"/>
      <c r="M387" s="251"/>
      <c r="N387" s="252"/>
      <c r="O387" s="252"/>
      <c r="P387" s="252"/>
      <c r="Q387" s="252"/>
      <c r="R387" s="252"/>
      <c r="S387" s="252"/>
      <c r="T387" s="253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4" t="s">
        <v>350</v>
      </c>
      <c r="AU387" s="254" t="s">
        <v>81</v>
      </c>
      <c r="AV387" s="14" t="s">
        <v>81</v>
      </c>
      <c r="AW387" s="14" t="s">
        <v>33</v>
      </c>
      <c r="AX387" s="14" t="s">
        <v>72</v>
      </c>
      <c r="AY387" s="254" t="s">
        <v>338</v>
      </c>
    </row>
    <row r="388" s="14" customFormat="1">
      <c r="A388" s="14"/>
      <c r="B388" s="244"/>
      <c r="C388" s="245"/>
      <c r="D388" s="235" t="s">
        <v>350</v>
      </c>
      <c r="E388" s="246" t="s">
        <v>19</v>
      </c>
      <c r="F388" s="247" t="s">
        <v>1988</v>
      </c>
      <c r="G388" s="245"/>
      <c r="H388" s="248">
        <v>1</v>
      </c>
      <c r="I388" s="249"/>
      <c r="J388" s="245"/>
      <c r="K388" s="245"/>
      <c r="L388" s="250"/>
      <c r="M388" s="251"/>
      <c r="N388" s="252"/>
      <c r="O388" s="252"/>
      <c r="P388" s="252"/>
      <c r="Q388" s="252"/>
      <c r="R388" s="252"/>
      <c r="S388" s="252"/>
      <c r="T388" s="25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4" t="s">
        <v>350</v>
      </c>
      <c r="AU388" s="254" t="s">
        <v>81</v>
      </c>
      <c r="AV388" s="14" t="s">
        <v>81</v>
      </c>
      <c r="AW388" s="14" t="s">
        <v>33</v>
      </c>
      <c r="AX388" s="14" t="s">
        <v>72</v>
      </c>
      <c r="AY388" s="254" t="s">
        <v>338</v>
      </c>
    </row>
    <row r="389" s="14" customFormat="1">
      <c r="A389" s="14"/>
      <c r="B389" s="244"/>
      <c r="C389" s="245"/>
      <c r="D389" s="235" t="s">
        <v>350</v>
      </c>
      <c r="E389" s="246" t="s">
        <v>19</v>
      </c>
      <c r="F389" s="247" t="s">
        <v>1989</v>
      </c>
      <c r="G389" s="245"/>
      <c r="H389" s="248">
        <v>1</v>
      </c>
      <c r="I389" s="249"/>
      <c r="J389" s="245"/>
      <c r="K389" s="245"/>
      <c r="L389" s="250"/>
      <c r="M389" s="251"/>
      <c r="N389" s="252"/>
      <c r="O389" s="252"/>
      <c r="P389" s="252"/>
      <c r="Q389" s="252"/>
      <c r="R389" s="252"/>
      <c r="S389" s="252"/>
      <c r="T389" s="253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4" t="s">
        <v>350</v>
      </c>
      <c r="AU389" s="254" t="s">
        <v>81</v>
      </c>
      <c r="AV389" s="14" t="s">
        <v>81</v>
      </c>
      <c r="AW389" s="14" t="s">
        <v>33</v>
      </c>
      <c r="AX389" s="14" t="s">
        <v>72</v>
      </c>
      <c r="AY389" s="254" t="s">
        <v>338</v>
      </c>
    </row>
    <row r="390" s="14" customFormat="1">
      <c r="A390" s="14"/>
      <c r="B390" s="244"/>
      <c r="C390" s="245"/>
      <c r="D390" s="235" t="s">
        <v>350</v>
      </c>
      <c r="E390" s="246" t="s">
        <v>19</v>
      </c>
      <c r="F390" s="247" t="s">
        <v>1990</v>
      </c>
      <c r="G390" s="245"/>
      <c r="H390" s="248">
        <v>1</v>
      </c>
      <c r="I390" s="249"/>
      <c r="J390" s="245"/>
      <c r="K390" s="245"/>
      <c r="L390" s="250"/>
      <c r="M390" s="251"/>
      <c r="N390" s="252"/>
      <c r="O390" s="252"/>
      <c r="P390" s="252"/>
      <c r="Q390" s="252"/>
      <c r="R390" s="252"/>
      <c r="S390" s="252"/>
      <c r="T390" s="253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4" t="s">
        <v>350</v>
      </c>
      <c r="AU390" s="254" t="s">
        <v>81</v>
      </c>
      <c r="AV390" s="14" t="s">
        <v>81</v>
      </c>
      <c r="AW390" s="14" t="s">
        <v>33</v>
      </c>
      <c r="AX390" s="14" t="s">
        <v>72</v>
      </c>
      <c r="AY390" s="254" t="s">
        <v>338</v>
      </c>
    </row>
    <row r="391" s="14" customFormat="1">
      <c r="A391" s="14"/>
      <c r="B391" s="244"/>
      <c r="C391" s="245"/>
      <c r="D391" s="235" t="s">
        <v>350</v>
      </c>
      <c r="E391" s="246" t="s">
        <v>19</v>
      </c>
      <c r="F391" s="247" t="s">
        <v>1991</v>
      </c>
      <c r="G391" s="245"/>
      <c r="H391" s="248">
        <v>1</v>
      </c>
      <c r="I391" s="249"/>
      <c r="J391" s="245"/>
      <c r="K391" s="245"/>
      <c r="L391" s="250"/>
      <c r="M391" s="251"/>
      <c r="N391" s="252"/>
      <c r="O391" s="252"/>
      <c r="P391" s="252"/>
      <c r="Q391" s="252"/>
      <c r="R391" s="252"/>
      <c r="S391" s="252"/>
      <c r="T391" s="253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4" t="s">
        <v>350</v>
      </c>
      <c r="AU391" s="254" t="s">
        <v>81</v>
      </c>
      <c r="AV391" s="14" t="s">
        <v>81</v>
      </c>
      <c r="AW391" s="14" t="s">
        <v>33</v>
      </c>
      <c r="AX391" s="14" t="s">
        <v>72</v>
      </c>
      <c r="AY391" s="254" t="s">
        <v>338</v>
      </c>
    </row>
    <row r="392" s="14" customFormat="1">
      <c r="A392" s="14"/>
      <c r="B392" s="244"/>
      <c r="C392" s="245"/>
      <c r="D392" s="235" t="s">
        <v>350</v>
      </c>
      <c r="E392" s="246" t="s">
        <v>19</v>
      </c>
      <c r="F392" s="247" t="s">
        <v>1992</v>
      </c>
      <c r="G392" s="245"/>
      <c r="H392" s="248">
        <v>1</v>
      </c>
      <c r="I392" s="249"/>
      <c r="J392" s="245"/>
      <c r="K392" s="245"/>
      <c r="L392" s="250"/>
      <c r="M392" s="251"/>
      <c r="N392" s="252"/>
      <c r="O392" s="252"/>
      <c r="P392" s="252"/>
      <c r="Q392" s="252"/>
      <c r="R392" s="252"/>
      <c r="S392" s="252"/>
      <c r="T392" s="253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4" t="s">
        <v>350</v>
      </c>
      <c r="AU392" s="254" t="s">
        <v>81</v>
      </c>
      <c r="AV392" s="14" t="s">
        <v>81</v>
      </c>
      <c r="AW392" s="14" t="s">
        <v>33</v>
      </c>
      <c r="AX392" s="14" t="s">
        <v>72</v>
      </c>
      <c r="AY392" s="254" t="s">
        <v>338</v>
      </c>
    </row>
    <row r="393" s="14" customFormat="1">
      <c r="A393" s="14"/>
      <c r="B393" s="244"/>
      <c r="C393" s="245"/>
      <c r="D393" s="235" t="s">
        <v>350</v>
      </c>
      <c r="E393" s="246" t="s">
        <v>19</v>
      </c>
      <c r="F393" s="247" t="s">
        <v>1993</v>
      </c>
      <c r="G393" s="245"/>
      <c r="H393" s="248">
        <v>1</v>
      </c>
      <c r="I393" s="249"/>
      <c r="J393" s="245"/>
      <c r="K393" s="245"/>
      <c r="L393" s="250"/>
      <c r="M393" s="251"/>
      <c r="N393" s="252"/>
      <c r="O393" s="252"/>
      <c r="P393" s="252"/>
      <c r="Q393" s="252"/>
      <c r="R393" s="252"/>
      <c r="S393" s="252"/>
      <c r="T393" s="253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4" t="s">
        <v>350</v>
      </c>
      <c r="AU393" s="254" t="s">
        <v>81</v>
      </c>
      <c r="AV393" s="14" t="s">
        <v>81</v>
      </c>
      <c r="AW393" s="14" t="s">
        <v>33</v>
      </c>
      <c r="AX393" s="14" t="s">
        <v>72</v>
      </c>
      <c r="AY393" s="254" t="s">
        <v>338</v>
      </c>
    </row>
    <row r="394" s="14" customFormat="1">
      <c r="A394" s="14"/>
      <c r="B394" s="244"/>
      <c r="C394" s="245"/>
      <c r="D394" s="235" t="s">
        <v>350</v>
      </c>
      <c r="E394" s="246" t="s">
        <v>19</v>
      </c>
      <c r="F394" s="247" t="s">
        <v>1994</v>
      </c>
      <c r="G394" s="245"/>
      <c r="H394" s="248">
        <v>1</v>
      </c>
      <c r="I394" s="249"/>
      <c r="J394" s="245"/>
      <c r="K394" s="245"/>
      <c r="L394" s="250"/>
      <c r="M394" s="251"/>
      <c r="N394" s="252"/>
      <c r="O394" s="252"/>
      <c r="P394" s="252"/>
      <c r="Q394" s="252"/>
      <c r="R394" s="252"/>
      <c r="S394" s="252"/>
      <c r="T394" s="253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4" t="s">
        <v>350</v>
      </c>
      <c r="AU394" s="254" t="s">
        <v>81</v>
      </c>
      <c r="AV394" s="14" t="s">
        <v>81</v>
      </c>
      <c r="AW394" s="14" t="s">
        <v>33</v>
      </c>
      <c r="AX394" s="14" t="s">
        <v>72</v>
      </c>
      <c r="AY394" s="254" t="s">
        <v>338</v>
      </c>
    </row>
    <row r="395" s="14" customFormat="1">
      <c r="A395" s="14"/>
      <c r="B395" s="244"/>
      <c r="C395" s="245"/>
      <c r="D395" s="235" t="s">
        <v>350</v>
      </c>
      <c r="E395" s="246" t="s">
        <v>19</v>
      </c>
      <c r="F395" s="247" t="s">
        <v>1995</v>
      </c>
      <c r="G395" s="245"/>
      <c r="H395" s="248">
        <v>1</v>
      </c>
      <c r="I395" s="249"/>
      <c r="J395" s="245"/>
      <c r="K395" s="245"/>
      <c r="L395" s="250"/>
      <c r="M395" s="251"/>
      <c r="N395" s="252"/>
      <c r="O395" s="252"/>
      <c r="P395" s="252"/>
      <c r="Q395" s="252"/>
      <c r="R395" s="252"/>
      <c r="S395" s="252"/>
      <c r="T395" s="253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4" t="s">
        <v>350</v>
      </c>
      <c r="AU395" s="254" t="s">
        <v>81</v>
      </c>
      <c r="AV395" s="14" t="s">
        <v>81</v>
      </c>
      <c r="AW395" s="14" t="s">
        <v>33</v>
      </c>
      <c r="AX395" s="14" t="s">
        <v>72</v>
      </c>
      <c r="AY395" s="254" t="s">
        <v>338</v>
      </c>
    </row>
    <row r="396" s="14" customFormat="1">
      <c r="A396" s="14"/>
      <c r="B396" s="244"/>
      <c r="C396" s="245"/>
      <c r="D396" s="235" t="s">
        <v>350</v>
      </c>
      <c r="E396" s="246" t="s">
        <v>19</v>
      </c>
      <c r="F396" s="247" t="s">
        <v>1996</v>
      </c>
      <c r="G396" s="245"/>
      <c r="H396" s="248">
        <v>1</v>
      </c>
      <c r="I396" s="249"/>
      <c r="J396" s="245"/>
      <c r="K396" s="245"/>
      <c r="L396" s="250"/>
      <c r="M396" s="251"/>
      <c r="N396" s="252"/>
      <c r="O396" s="252"/>
      <c r="P396" s="252"/>
      <c r="Q396" s="252"/>
      <c r="R396" s="252"/>
      <c r="S396" s="252"/>
      <c r="T396" s="253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54" t="s">
        <v>350</v>
      </c>
      <c r="AU396" s="254" t="s">
        <v>81</v>
      </c>
      <c r="AV396" s="14" t="s">
        <v>81</v>
      </c>
      <c r="AW396" s="14" t="s">
        <v>33</v>
      </c>
      <c r="AX396" s="14" t="s">
        <v>72</v>
      </c>
      <c r="AY396" s="254" t="s">
        <v>338</v>
      </c>
    </row>
    <row r="397" s="14" customFormat="1">
      <c r="A397" s="14"/>
      <c r="B397" s="244"/>
      <c r="C397" s="245"/>
      <c r="D397" s="235" t="s">
        <v>350</v>
      </c>
      <c r="E397" s="246" t="s">
        <v>19</v>
      </c>
      <c r="F397" s="247" t="s">
        <v>1997</v>
      </c>
      <c r="G397" s="245"/>
      <c r="H397" s="248">
        <v>1</v>
      </c>
      <c r="I397" s="249"/>
      <c r="J397" s="245"/>
      <c r="K397" s="245"/>
      <c r="L397" s="250"/>
      <c r="M397" s="251"/>
      <c r="N397" s="252"/>
      <c r="O397" s="252"/>
      <c r="P397" s="252"/>
      <c r="Q397" s="252"/>
      <c r="R397" s="252"/>
      <c r="S397" s="252"/>
      <c r="T397" s="253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4" t="s">
        <v>350</v>
      </c>
      <c r="AU397" s="254" t="s">
        <v>81</v>
      </c>
      <c r="AV397" s="14" t="s">
        <v>81</v>
      </c>
      <c r="AW397" s="14" t="s">
        <v>33</v>
      </c>
      <c r="AX397" s="14" t="s">
        <v>72</v>
      </c>
      <c r="AY397" s="254" t="s">
        <v>338</v>
      </c>
    </row>
    <row r="398" s="14" customFormat="1">
      <c r="A398" s="14"/>
      <c r="B398" s="244"/>
      <c r="C398" s="245"/>
      <c r="D398" s="235" t="s">
        <v>350</v>
      </c>
      <c r="E398" s="246" t="s">
        <v>19</v>
      </c>
      <c r="F398" s="247" t="s">
        <v>1998</v>
      </c>
      <c r="G398" s="245"/>
      <c r="H398" s="248">
        <v>1</v>
      </c>
      <c r="I398" s="249"/>
      <c r="J398" s="245"/>
      <c r="K398" s="245"/>
      <c r="L398" s="250"/>
      <c r="M398" s="251"/>
      <c r="N398" s="252"/>
      <c r="O398" s="252"/>
      <c r="P398" s="252"/>
      <c r="Q398" s="252"/>
      <c r="R398" s="252"/>
      <c r="S398" s="252"/>
      <c r="T398" s="253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4" t="s">
        <v>350</v>
      </c>
      <c r="AU398" s="254" t="s">
        <v>81</v>
      </c>
      <c r="AV398" s="14" t="s">
        <v>81</v>
      </c>
      <c r="AW398" s="14" t="s">
        <v>33</v>
      </c>
      <c r="AX398" s="14" t="s">
        <v>72</v>
      </c>
      <c r="AY398" s="254" t="s">
        <v>338</v>
      </c>
    </row>
    <row r="399" s="14" customFormat="1">
      <c r="A399" s="14"/>
      <c r="B399" s="244"/>
      <c r="C399" s="245"/>
      <c r="D399" s="235" t="s">
        <v>350</v>
      </c>
      <c r="E399" s="246" t="s">
        <v>19</v>
      </c>
      <c r="F399" s="247" t="s">
        <v>1999</v>
      </c>
      <c r="G399" s="245"/>
      <c r="H399" s="248">
        <v>1</v>
      </c>
      <c r="I399" s="249"/>
      <c r="J399" s="245"/>
      <c r="K399" s="245"/>
      <c r="L399" s="250"/>
      <c r="M399" s="251"/>
      <c r="N399" s="252"/>
      <c r="O399" s="252"/>
      <c r="P399" s="252"/>
      <c r="Q399" s="252"/>
      <c r="R399" s="252"/>
      <c r="S399" s="252"/>
      <c r="T399" s="253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54" t="s">
        <v>350</v>
      </c>
      <c r="AU399" s="254" t="s">
        <v>81</v>
      </c>
      <c r="AV399" s="14" t="s">
        <v>81</v>
      </c>
      <c r="AW399" s="14" t="s">
        <v>33</v>
      </c>
      <c r="AX399" s="14" t="s">
        <v>72</v>
      </c>
      <c r="AY399" s="254" t="s">
        <v>338</v>
      </c>
    </row>
    <row r="400" s="14" customFormat="1">
      <c r="A400" s="14"/>
      <c r="B400" s="244"/>
      <c r="C400" s="245"/>
      <c r="D400" s="235" t="s">
        <v>350</v>
      </c>
      <c r="E400" s="246" t="s">
        <v>19</v>
      </c>
      <c r="F400" s="247" t="s">
        <v>2000</v>
      </c>
      <c r="G400" s="245"/>
      <c r="H400" s="248">
        <v>1</v>
      </c>
      <c r="I400" s="249"/>
      <c r="J400" s="245"/>
      <c r="K400" s="245"/>
      <c r="L400" s="250"/>
      <c r="M400" s="251"/>
      <c r="N400" s="252"/>
      <c r="O400" s="252"/>
      <c r="P400" s="252"/>
      <c r="Q400" s="252"/>
      <c r="R400" s="252"/>
      <c r="S400" s="252"/>
      <c r="T400" s="253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4" t="s">
        <v>350</v>
      </c>
      <c r="AU400" s="254" t="s">
        <v>81</v>
      </c>
      <c r="AV400" s="14" t="s">
        <v>81</v>
      </c>
      <c r="AW400" s="14" t="s">
        <v>33</v>
      </c>
      <c r="AX400" s="14" t="s">
        <v>72</v>
      </c>
      <c r="AY400" s="254" t="s">
        <v>338</v>
      </c>
    </row>
    <row r="401" s="14" customFormat="1">
      <c r="A401" s="14"/>
      <c r="B401" s="244"/>
      <c r="C401" s="245"/>
      <c r="D401" s="235" t="s">
        <v>350</v>
      </c>
      <c r="E401" s="246" t="s">
        <v>19</v>
      </c>
      <c r="F401" s="247" t="s">
        <v>2001</v>
      </c>
      <c r="G401" s="245"/>
      <c r="H401" s="248">
        <v>1</v>
      </c>
      <c r="I401" s="249"/>
      <c r="J401" s="245"/>
      <c r="K401" s="245"/>
      <c r="L401" s="250"/>
      <c r="M401" s="251"/>
      <c r="N401" s="252"/>
      <c r="O401" s="252"/>
      <c r="P401" s="252"/>
      <c r="Q401" s="252"/>
      <c r="R401" s="252"/>
      <c r="S401" s="252"/>
      <c r="T401" s="253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4" t="s">
        <v>350</v>
      </c>
      <c r="AU401" s="254" t="s">
        <v>81</v>
      </c>
      <c r="AV401" s="14" t="s">
        <v>81</v>
      </c>
      <c r="AW401" s="14" t="s">
        <v>33</v>
      </c>
      <c r="AX401" s="14" t="s">
        <v>72</v>
      </c>
      <c r="AY401" s="254" t="s">
        <v>338</v>
      </c>
    </row>
    <row r="402" s="15" customFormat="1">
      <c r="A402" s="15"/>
      <c r="B402" s="255"/>
      <c r="C402" s="256"/>
      <c r="D402" s="235" t="s">
        <v>350</v>
      </c>
      <c r="E402" s="257" t="s">
        <v>19</v>
      </c>
      <c r="F402" s="258" t="s">
        <v>363</v>
      </c>
      <c r="G402" s="256"/>
      <c r="H402" s="259">
        <v>29</v>
      </c>
      <c r="I402" s="260"/>
      <c r="J402" s="256"/>
      <c r="K402" s="256"/>
      <c r="L402" s="261"/>
      <c r="M402" s="262"/>
      <c r="N402" s="263"/>
      <c r="O402" s="263"/>
      <c r="P402" s="263"/>
      <c r="Q402" s="263"/>
      <c r="R402" s="263"/>
      <c r="S402" s="263"/>
      <c r="T402" s="264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T402" s="265" t="s">
        <v>350</v>
      </c>
      <c r="AU402" s="265" t="s">
        <v>81</v>
      </c>
      <c r="AV402" s="15" t="s">
        <v>231</v>
      </c>
      <c r="AW402" s="15" t="s">
        <v>33</v>
      </c>
      <c r="AX402" s="15" t="s">
        <v>79</v>
      </c>
      <c r="AY402" s="265" t="s">
        <v>338</v>
      </c>
    </row>
    <row r="403" s="2" customFormat="1" ht="24.15" customHeight="1">
      <c r="A403" s="39"/>
      <c r="B403" s="40"/>
      <c r="C403" s="267" t="s">
        <v>635</v>
      </c>
      <c r="D403" s="267" t="s">
        <v>486</v>
      </c>
      <c r="E403" s="268" t="s">
        <v>2002</v>
      </c>
      <c r="F403" s="269" t="s">
        <v>2003</v>
      </c>
      <c r="G403" s="270" t="s">
        <v>586</v>
      </c>
      <c r="H403" s="271">
        <v>4</v>
      </c>
      <c r="I403" s="272"/>
      <c r="J403" s="273">
        <f>ROUND(I403*H403,2)</f>
        <v>0</v>
      </c>
      <c r="K403" s="269" t="s">
        <v>346</v>
      </c>
      <c r="L403" s="274"/>
      <c r="M403" s="275" t="s">
        <v>19</v>
      </c>
      <c r="N403" s="276" t="s">
        <v>43</v>
      </c>
      <c r="O403" s="85"/>
      <c r="P403" s="224">
        <f>O403*H403</f>
        <v>0</v>
      </c>
      <c r="Q403" s="224">
        <v>0.0085000000000000006</v>
      </c>
      <c r="R403" s="224">
        <f>Q403*H403</f>
        <v>0.034000000000000002</v>
      </c>
      <c r="S403" s="224">
        <v>0</v>
      </c>
      <c r="T403" s="225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26" t="s">
        <v>405</v>
      </c>
      <c r="AT403" s="226" t="s">
        <v>486</v>
      </c>
      <c r="AU403" s="226" t="s">
        <v>81</v>
      </c>
      <c r="AY403" s="18" t="s">
        <v>338</v>
      </c>
      <c r="BE403" s="227">
        <f>IF(N403="základní",J403,0)</f>
        <v>0</v>
      </c>
      <c r="BF403" s="227">
        <f>IF(N403="snížená",J403,0)</f>
        <v>0</v>
      </c>
      <c r="BG403" s="227">
        <f>IF(N403="zákl. přenesená",J403,0)</f>
        <v>0</v>
      </c>
      <c r="BH403" s="227">
        <f>IF(N403="sníž. přenesená",J403,0)</f>
        <v>0</v>
      </c>
      <c r="BI403" s="227">
        <f>IF(N403="nulová",J403,0)</f>
        <v>0</v>
      </c>
      <c r="BJ403" s="18" t="s">
        <v>79</v>
      </c>
      <c r="BK403" s="227">
        <f>ROUND(I403*H403,2)</f>
        <v>0</v>
      </c>
      <c r="BL403" s="18" t="s">
        <v>231</v>
      </c>
      <c r="BM403" s="226" t="s">
        <v>2004</v>
      </c>
    </row>
    <row r="404" s="14" customFormat="1">
      <c r="A404" s="14"/>
      <c r="B404" s="244"/>
      <c r="C404" s="245"/>
      <c r="D404" s="235" t="s">
        <v>350</v>
      </c>
      <c r="E404" s="246" t="s">
        <v>19</v>
      </c>
      <c r="F404" s="247" t="s">
        <v>2005</v>
      </c>
      <c r="G404" s="245"/>
      <c r="H404" s="248">
        <v>1</v>
      </c>
      <c r="I404" s="249"/>
      <c r="J404" s="245"/>
      <c r="K404" s="245"/>
      <c r="L404" s="250"/>
      <c r="M404" s="251"/>
      <c r="N404" s="252"/>
      <c r="O404" s="252"/>
      <c r="P404" s="252"/>
      <c r="Q404" s="252"/>
      <c r="R404" s="252"/>
      <c r="S404" s="252"/>
      <c r="T404" s="253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4" t="s">
        <v>350</v>
      </c>
      <c r="AU404" s="254" t="s">
        <v>81</v>
      </c>
      <c r="AV404" s="14" t="s">
        <v>81</v>
      </c>
      <c r="AW404" s="14" t="s">
        <v>33</v>
      </c>
      <c r="AX404" s="14" t="s">
        <v>72</v>
      </c>
      <c r="AY404" s="254" t="s">
        <v>338</v>
      </c>
    </row>
    <row r="405" s="14" customFormat="1">
      <c r="A405" s="14"/>
      <c r="B405" s="244"/>
      <c r="C405" s="245"/>
      <c r="D405" s="235" t="s">
        <v>350</v>
      </c>
      <c r="E405" s="246" t="s">
        <v>19</v>
      </c>
      <c r="F405" s="247" t="s">
        <v>2006</v>
      </c>
      <c r="G405" s="245"/>
      <c r="H405" s="248">
        <v>1</v>
      </c>
      <c r="I405" s="249"/>
      <c r="J405" s="245"/>
      <c r="K405" s="245"/>
      <c r="L405" s="250"/>
      <c r="M405" s="251"/>
      <c r="N405" s="252"/>
      <c r="O405" s="252"/>
      <c r="P405" s="252"/>
      <c r="Q405" s="252"/>
      <c r="R405" s="252"/>
      <c r="S405" s="252"/>
      <c r="T405" s="253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4" t="s">
        <v>350</v>
      </c>
      <c r="AU405" s="254" t="s">
        <v>81</v>
      </c>
      <c r="AV405" s="14" t="s">
        <v>81</v>
      </c>
      <c r="AW405" s="14" t="s">
        <v>33</v>
      </c>
      <c r="AX405" s="14" t="s">
        <v>72</v>
      </c>
      <c r="AY405" s="254" t="s">
        <v>338</v>
      </c>
    </row>
    <row r="406" s="14" customFormat="1">
      <c r="A406" s="14"/>
      <c r="B406" s="244"/>
      <c r="C406" s="245"/>
      <c r="D406" s="235" t="s">
        <v>350</v>
      </c>
      <c r="E406" s="246" t="s">
        <v>19</v>
      </c>
      <c r="F406" s="247" t="s">
        <v>2007</v>
      </c>
      <c r="G406" s="245"/>
      <c r="H406" s="248">
        <v>1</v>
      </c>
      <c r="I406" s="249"/>
      <c r="J406" s="245"/>
      <c r="K406" s="245"/>
      <c r="L406" s="250"/>
      <c r="M406" s="251"/>
      <c r="N406" s="252"/>
      <c r="O406" s="252"/>
      <c r="P406" s="252"/>
      <c r="Q406" s="252"/>
      <c r="R406" s="252"/>
      <c r="S406" s="252"/>
      <c r="T406" s="253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54" t="s">
        <v>350</v>
      </c>
      <c r="AU406" s="254" t="s">
        <v>81</v>
      </c>
      <c r="AV406" s="14" t="s">
        <v>81</v>
      </c>
      <c r="AW406" s="14" t="s">
        <v>33</v>
      </c>
      <c r="AX406" s="14" t="s">
        <v>72</v>
      </c>
      <c r="AY406" s="254" t="s">
        <v>338</v>
      </c>
    </row>
    <row r="407" s="14" customFormat="1">
      <c r="A407" s="14"/>
      <c r="B407" s="244"/>
      <c r="C407" s="245"/>
      <c r="D407" s="235" t="s">
        <v>350</v>
      </c>
      <c r="E407" s="246" t="s">
        <v>19</v>
      </c>
      <c r="F407" s="247" t="s">
        <v>2008</v>
      </c>
      <c r="G407" s="245"/>
      <c r="H407" s="248">
        <v>1</v>
      </c>
      <c r="I407" s="249"/>
      <c r="J407" s="245"/>
      <c r="K407" s="245"/>
      <c r="L407" s="250"/>
      <c r="M407" s="251"/>
      <c r="N407" s="252"/>
      <c r="O407" s="252"/>
      <c r="P407" s="252"/>
      <c r="Q407" s="252"/>
      <c r="R407" s="252"/>
      <c r="S407" s="252"/>
      <c r="T407" s="253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4" t="s">
        <v>350</v>
      </c>
      <c r="AU407" s="254" t="s">
        <v>81</v>
      </c>
      <c r="AV407" s="14" t="s">
        <v>81</v>
      </c>
      <c r="AW407" s="14" t="s">
        <v>33</v>
      </c>
      <c r="AX407" s="14" t="s">
        <v>72</v>
      </c>
      <c r="AY407" s="254" t="s">
        <v>338</v>
      </c>
    </row>
    <row r="408" s="15" customFormat="1">
      <c r="A408" s="15"/>
      <c r="B408" s="255"/>
      <c r="C408" s="256"/>
      <c r="D408" s="235" t="s">
        <v>350</v>
      </c>
      <c r="E408" s="257" t="s">
        <v>19</v>
      </c>
      <c r="F408" s="258" t="s">
        <v>363</v>
      </c>
      <c r="G408" s="256"/>
      <c r="H408" s="259">
        <v>4</v>
      </c>
      <c r="I408" s="260"/>
      <c r="J408" s="256"/>
      <c r="K408" s="256"/>
      <c r="L408" s="261"/>
      <c r="M408" s="262"/>
      <c r="N408" s="263"/>
      <c r="O408" s="263"/>
      <c r="P408" s="263"/>
      <c r="Q408" s="263"/>
      <c r="R408" s="263"/>
      <c r="S408" s="263"/>
      <c r="T408" s="264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T408" s="265" t="s">
        <v>350</v>
      </c>
      <c r="AU408" s="265" t="s">
        <v>81</v>
      </c>
      <c r="AV408" s="15" t="s">
        <v>231</v>
      </c>
      <c r="AW408" s="15" t="s">
        <v>33</v>
      </c>
      <c r="AX408" s="15" t="s">
        <v>79</v>
      </c>
      <c r="AY408" s="265" t="s">
        <v>338</v>
      </c>
    </row>
    <row r="409" s="2" customFormat="1" ht="16.5" customHeight="1">
      <c r="A409" s="39"/>
      <c r="B409" s="40"/>
      <c r="C409" s="215" t="s">
        <v>641</v>
      </c>
      <c r="D409" s="215" t="s">
        <v>342</v>
      </c>
      <c r="E409" s="216" t="s">
        <v>2009</v>
      </c>
      <c r="F409" s="217" t="s">
        <v>2010</v>
      </c>
      <c r="G409" s="218" t="s">
        <v>572</v>
      </c>
      <c r="H409" s="219">
        <v>183.90000000000001</v>
      </c>
      <c r="I409" s="220"/>
      <c r="J409" s="221">
        <f>ROUND(I409*H409,2)</f>
        <v>0</v>
      </c>
      <c r="K409" s="217" t="s">
        <v>346</v>
      </c>
      <c r="L409" s="45"/>
      <c r="M409" s="222" t="s">
        <v>19</v>
      </c>
      <c r="N409" s="223" t="s">
        <v>43</v>
      </c>
      <c r="O409" s="85"/>
      <c r="P409" s="224">
        <f>O409*H409</f>
        <v>0</v>
      </c>
      <c r="Q409" s="224">
        <v>0</v>
      </c>
      <c r="R409" s="224">
        <f>Q409*H409</f>
        <v>0</v>
      </c>
      <c r="S409" s="224">
        <v>0</v>
      </c>
      <c r="T409" s="225">
        <f>S409*H409</f>
        <v>0</v>
      </c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R409" s="226" t="s">
        <v>231</v>
      </c>
      <c r="AT409" s="226" t="s">
        <v>342</v>
      </c>
      <c r="AU409" s="226" t="s">
        <v>81</v>
      </c>
      <c r="AY409" s="18" t="s">
        <v>338</v>
      </c>
      <c r="BE409" s="227">
        <f>IF(N409="základní",J409,0)</f>
        <v>0</v>
      </c>
      <c r="BF409" s="227">
        <f>IF(N409="snížená",J409,0)</f>
        <v>0</v>
      </c>
      <c r="BG409" s="227">
        <f>IF(N409="zákl. přenesená",J409,0)</f>
        <v>0</v>
      </c>
      <c r="BH409" s="227">
        <f>IF(N409="sníž. přenesená",J409,0)</f>
        <v>0</v>
      </c>
      <c r="BI409" s="227">
        <f>IF(N409="nulová",J409,0)</f>
        <v>0</v>
      </c>
      <c r="BJ409" s="18" t="s">
        <v>79</v>
      </c>
      <c r="BK409" s="227">
        <f>ROUND(I409*H409,2)</f>
        <v>0</v>
      </c>
      <c r="BL409" s="18" t="s">
        <v>231</v>
      </c>
      <c r="BM409" s="226" t="s">
        <v>2011</v>
      </c>
    </row>
    <row r="410" s="2" customFormat="1">
      <c r="A410" s="39"/>
      <c r="B410" s="40"/>
      <c r="C410" s="41"/>
      <c r="D410" s="228" t="s">
        <v>348</v>
      </c>
      <c r="E410" s="41"/>
      <c r="F410" s="229" t="s">
        <v>2012</v>
      </c>
      <c r="G410" s="41"/>
      <c r="H410" s="41"/>
      <c r="I410" s="230"/>
      <c r="J410" s="41"/>
      <c r="K410" s="41"/>
      <c r="L410" s="45"/>
      <c r="M410" s="231"/>
      <c r="N410" s="232"/>
      <c r="O410" s="85"/>
      <c r="P410" s="85"/>
      <c r="Q410" s="85"/>
      <c r="R410" s="85"/>
      <c r="S410" s="85"/>
      <c r="T410" s="86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T410" s="18" t="s">
        <v>348</v>
      </c>
      <c r="AU410" s="18" t="s">
        <v>81</v>
      </c>
    </row>
    <row r="411" s="14" customFormat="1">
      <c r="A411" s="14"/>
      <c r="B411" s="244"/>
      <c r="C411" s="245"/>
      <c r="D411" s="235" t="s">
        <v>350</v>
      </c>
      <c r="E411" s="246" t="s">
        <v>19</v>
      </c>
      <c r="F411" s="247" t="s">
        <v>294</v>
      </c>
      <c r="G411" s="245"/>
      <c r="H411" s="248">
        <v>183.90000000000001</v>
      </c>
      <c r="I411" s="249"/>
      <c r="J411" s="245"/>
      <c r="K411" s="245"/>
      <c r="L411" s="250"/>
      <c r="M411" s="251"/>
      <c r="N411" s="252"/>
      <c r="O411" s="252"/>
      <c r="P411" s="252"/>
      <c r="Q411" s="252"/>
      <c r="R411" s="252"/>
      <c r="S411" s="252"/>
      <c r="T411" s="253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4" t="s">
        <v>350</v>
      </c>
      <c r="AU411" s="254" t="s">
        <v>81</v>
      </c>
      <c r="AV411" s="14" t="s">
        <v>81</v>
      </c>
      <c r="AW411" s="14" t="s">
        <v>33</v>
      </c>
      <c r="AX411" s="14" t="s">
        <v>79</v>
      </c>
      <c r="AY411" s="254" t="s">
        <v>338</v>
      </c>
    </row>
    <row r="412" s="12" customFormat="1" ht="20.88" customHeight="1">
      <c r="A412" s="12"/>
      <c r="B412" s="199"/>
      <c r="C412" s="200"/>
      <c r="D412" s="201" t="s">
        <v>71</v>
      </c>
      <c r="E412" s="213" t="s">
        <v>695</v>
      </c>
      <c r="F412" s="213" t="s">
        <v>696</v>
      </c>
      <c r="G412" s="200"/>
      <c r="H412" s="200"/>
      <c r="I412" s="203"/>
      <c r="J412" s="214">
        <f>BK412</f>
        <v>0</v>
      </c>
      <c r="K412" s="200"/>
      <c r="L412" s="205"/>
      <c r="M412" s="206"/>
      <c r="N412" s="207"/>
      <c r="O412" s="207"/>
      <c r="P412" s="208">
        <f>SUM(P413:P425)</f>
        <v>0</v>
      </c>
      <c r="Q412" s="207"/>
      <c r="R412" s="208">
        <f>SUM(R413:R425)</f>
        <v>0.016551000000000003</v>
      </c>
      <c r="S412" s="207"/>
      <c r="T412" s="209">
        <f>SUM(T413:T425)</f>
        <v>0</v>
      </c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R412" s="210" t="s">
        <v>79</v>
      </c>
      <c r="AT412" s="211" t="s">
        <v>71</v>
      </c>
      <c r="AU412" s="211" t="s">
        <v>81</v>
      </c>
      <c r="AY412" s="210" t="s">
        <v>338</v>
      </c>
      <c r="BK412" s="212">
        <f>SUM(BK413:BK425)</f>
        <v>0</v>
      </c>
    </row>
    <row r="413" s="2" customFormat="1" ht="24.15" customHeight="1">
      <c r="A413" s="39"/>
      <c r="B413" s="40"/>
      <c r="C413" s="215" t="s">
        <v>646</v>
      </c>
      <c r="D413" s="215" t="s">
        <v>342</v>
      </c>
      <c r="E413" s="216" t="s">
        <v>698</v>
      </c>
      <c r="F413" s="217" t="s">
        <v>699</v>
      </c>
      <c r="G413" s="218" t="s">
        <v>572</v>
      </c>
      <c r="H413" s="219">
        <v>183.90000000000001</v>
      </c>
      <c r="I413" s="220"/>
      <c r="J413" s="221">
        <f>ROUND(I413*H413,2)</f>
        <v>0</v>
      </c>
      <c r="K413" s="217" t="s">
        <v>346</v>
      </c>
      <c r="L413" s="45"/>
      <c r="M413" s="222" t="s">
        <v>19</v>
      </c>
      <c r="N413" s="223" t="s">
        <v>43</v>
      </c>
      <c r="O413" s="85"/>
      <c r="P413" s="224">
        <f>O413*H413</f>
        <v>0</v>
      </c>
      <c r="Q413" s="224">
        <v>0</v>
      </c>
      <c r="R413" s="224">
        <f>Q413*H413</f>
        <v>0</v>
      </c>
      <c r="S413" s="224">
        <v>0</v>
      </c>
      <c r="T413" s="225">
        <f>S413*H413</f>
        <v>0</v>
      </c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R413" s="226" t="s">
        <v>231</v>
      </c>
      <c r="AT413" s="226" t="s">
        <v>342</v>
      </c>
      <c r="AU413" s="226" t="s">
        <v>241</v>
      </c>
      <c r="AY413" s="18" t="s">
        <v>338</v>
      </c>
      <c r="BE413" s="227">
        <f>IF(N413="základní",J413,0)</f>
        <v>0</v>
      </c>
      <c r="BF413" s="227">
        <f>IF(N413="snížená",J413,0)</f>
        <v>0</v>
      </c>
      <c r="BG413" s="227">
        <f>IF(N413="zákl. přenesená",J413,0)</f>
        <v>0</v>
      </c>
      <c r="BH413" s="227">
        <f>IF(N413="sníž. přenesená",J413,0)</f>
        <v>0</v>
      </c>
      <c r="BI413" s="227">
        <f>IF(N413="nulová",J413,0)</f>
        <v>0</v>
      </c>
      <c r="BJ413" s="18" t="s">
        <v>79</v>
      </c>
      <c r="BK413" s="227">
        <f>ROUND(I413*H413,2)</f>
        <v>0</v>
      </c>
      <c r="BL413" s="18" t="s">
        <v>231</v>
      </c>
      <c r="BM413" s="226" t="s">
        <v>2013</v>
      </c>
    </row>
    <row r="414" s="2" customFormat="1">
      <c r="A414" s="39"/>
      <c r="B414" s="40"/>
      <c r="C414" s="41"/>
      <c r="D414" s="228" t="s">
        <v>348</v>
      </c>
      <c r="E414" s="41"/>
      <c r="F414" s="229" t="s">
        <v>701</v>
      </c>
      <c r="G414" s="41"/>
      <c r="H414" s="41"/>
      <c r="I414" s="230"/>
      <c r="J414" s="41"/>
      <c r="K414" s="41"/>
      <c r="L414" s="45"/>
      <c r="M414" s="231"/>
      <c r="N414" s="232"/>
      <c r="O414" s="85"/>
      <c r="P414" s="85"/>
      <c r="Q414" s="85"/>
      <c r="R414" s="85"/>
      <c r="S414" s="85"/>
      <c r="T414" s="86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T414" s="18" t="s">
        <v>348</v>
      </c>
      <c r="AU414" s="18" t="s">
        <v>241</v>
      </c>
    </row>
    <row r="415" s="14" customFormat="1">
      <c r="A415" s="14"/>
      <c r="B415" s="244"/>
      <c r="C415" s="245"/>
      <c r="D415" s="235" t="s">
        <v>350</v>
      </c>
      <c r="E415" s="246" t="s">
        <v>19</v>
      </c>
      <c r="F415" s="247" t="s">
        <v>294</v>
      </c>
      <c r="G415" s="245"/>
      <c r="H415" s="248">
        <v>183.90000000000001</v>
      </c>
      <c r="I415" s="249"/>
      <c r="J415" s="245"/>
      <c r="K415" s="245"/>
      <c r="L415" s="250"/>
      <c r="M415" s="251"/>
      <c r="N415" s="252"/>
      <c r="O415" s="252"/>
      <c r="P415" s="252"/>
      <c r="Q415" s="252"/>
      <c r="R415" s="252"/>
      <c r="S415" s="252"/>
      <c r="T415" s="253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54" t="s">
        <v>350</v>
      </c>
      <c r="AU415" s="254" t="s">
        <v>241</v>
      </c>
      <c r="AV415" s="14" t="s">
        <v>81</v>
      </c>
      <c r="AW415" s="14" t="s">
        <v>33</v>
      </c>
      <c r="AX415" s="14" t="s">
        <v>79</v>
      </c>
      <c r="AY415" s="254" t="s">
        <v>338</v>
      </c>
    </row>
    <row r="416" s="2" customFormat="1" ht="24.15" customHeight="1">
      <c r="A416" s="39"/>
      <c r="B416" s="40"/>
      <c r="C416" s="215" t="s">
        <v>654</v>
      </c>
      <c r="D416" s="215" t="s">
        <v>342</v>
      </c>
      <c r="E416" s="216" t="s">
        <v>786</v>
      </c>
      <c r="F416" s="217" t="s">
        <v>787</v>
      </c>
      <c r="G416" s="218" t="s">
        <v>572</v>
      </c>
      <c r="H416" s="219">
        <v>183.90000000000001</v>
      </c>
      <c r="I416" s="220"/>
      <c r="J416" s="221">
        <f>ROUND(I416*H416,2)</f>
        <v>0</v>
      </c>
      <c r="K416" s="217" t="s">
        <v>346</v>
      </c>
      <c r="L416" s="45"/>
      <c r="M416" s="222" t="s">
        <v>19</v>
      </c>
      <c r="N416" s="223" t="s">
        <v>43</v>
      </c>
      <c r="O416" s="85"/>
      <c r="P416" s="224">
        <f>O416*H416</f>
        <v>0</v>
      </c>
      <c r="Q416" s="224">
        <v>9.0000000000000006E-05</v>
      </c>
      <c r="R416" s="224">
        <f>Q416*H416</f>
        <v>0.016551000000000003</v>
      </c>
      <c r="S416" s="224">
        <v>0</v>
      </c>
      <c r="T416" s="225">
        <f>S416*H416</f>
        <v>0</v>
      </c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R416" s="226" t="s">
        <v>231</v>
      </c>
      <c r="AT416" s="226" t="s">
        <v>342</v>
      </c>
      <c r="AU416" s="226" t="s">
        <v>241</v>
      </c>
      <c r="AY416" s="18" t="s">
        <v>338</v>
      </c>
      <c r="BE416" s="227">
        <f>IF(N416="základní",J416,0)</f>
        <v>0</v>
      </c>
      <c r="BF416" s="227">
        <f>IF(N416="snížená",J416,0)</f>
        <v>0</v>
      </c>
      <c r="BG416" s="227">
        <f>IF(N416="zákl. přenesená",J416,0)</f>
        <v>0</v>
      </c>
      <c r="BH416" s="227">
        <f>IF(N416="sníž. přenesená",J416,0)</f>
        <v>0</v>
      </c>
      <c r="BI416" s="227">
        <f>IF(N416="nulová",J416,0)</f>
        <v>0</v>
      </c>
      <c r="BJ416" s="18" t="s">
        <v>79</v>
      </c>
      <c r="BK416" s="227">
        <f>ROUND(I416*H416,2)</f>
        <v>0</v>
      </c>
      <c r="BL416" s="18" t="s">
        <v>231</v>
      </c>
      <c r="BM416" s="226" t="s">
        <v>2014</v>
      </c>
    </row>
    <row r="417" s="2" customFormat="1">
      <c r="A417" s="39"/>
      <c r="B417" s="40"/>
      <c r="C417" s="41"/>
      <c r="D417" s="228" t="s">
        <v>348</v>
      </c>
      <c r="E417" s="41"/>
      <c r="F417" s="229" t="s">
        <v>789</v>
      </c>
      <c r="G417" s="41"/>
      <c r="H417" s="41"/>
      <c r="I417" s="230"/>
      <c r="J417" s="41"/>
      <c r="K417" s="41"/>
      <c r="L417" s="45"/>
      <c r="M417" s="231"/>
      <c r="N417" s="232"/>
      <c r="O417" s="85"/>
      <c r="P417" s="85"/>
      <c r="Q417" s="85"/>
      <c r="R417" s="85"/>
      <c r="S417" s="85"/>
      <c r="T417" s="86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T417" s="18" t="s">
        <v>348</v>
      </c>
      <c r="AU417" s="18" t="s">
        <v>241</v>
      </c>
    </row>
    <row r="418" s="14" customFormat="1">
      <c r="A418" s="14"/>
      <c r="B418" s="244"/>
      <c r="C418" s="245"/>
      <c r="D418" s="235" t="s">
        <v>350</v>
      </c>
      <c r="E418" s="246" t="s">
        <v>19</v>
      </c>
      <c r="F418" s="247" t="s">
        <v>1829</v>
      </c>
      <c r="G418" s="245"/>
      <c r="H418" s="248">
        <v>171.30000000000001</v>
      </c>
      <c r="I418" s="249"/>
      <c r="J418" s="245"/>
      <c r="K418" s="245"/>
      <c r="L418" s="250"/>
      <c r="M418" s="251"/>
      <c r="N418" s="252"/>
      <c r="O418" s="252"/>
      <c r="P418" s="252"/>
      <c r="Q418" s="252"/>
      <c r="R418" s="252"/>
      <c r="S418" s="252"/>
      <c r="T418" s="253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4" t="s">
        <v>350</v>
      </c>
      <c r="AU418" s="254" t="s">
        <v>241</v>
      </c>
      <c r="AV418" s="14" t="s">
        <v>81</v>
      </c>
      <c r="AW418" s="14" t="s">
        <v>33</v>
      </c>
      <c r="AX418" s="14" t="s">
        <v>72</v>
      </c>
      <c r="AY418" s="254" t="s">
        <v>338</v>
      </c>
    </row>
    <row r="419" s="14" customFormat="1">
      <c r="A419" s="14"/>
      <c r="B419" s="244"/>
      <c r="C419" s="245"/>
      <c r="D419" s="235" t="s">
        <v>350</v>
      </c>
      <c r="E419" s="246" t="s">
        <v>19</v>
      </c>
      <c r="F419" s="247" t="s">
        <v>1831</v>
      </c>
      <c r="G419" s="245"/>
      <c r="H419" s="248">
        <v>12.6</v>
      </c>
      <c r="I419" s="249"/>
      <c r="J419" s="245"/>
      <c r="K419" s="245"/>
      <c r="L419" s="250"/>
      <c r="M419" s="251"/>
      <c r="N419" s="252"/>
      <c r="O419" s="252"/>
      <c r="P419" s="252"/>
      <c r="Q419" s="252"/>
      <c r="R419" s="252"/>
      <c r="S419" s="252"/>
      <c r="T419" s="253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54" t="s">
        <v>350</v>
      </c>
      <c r="AU419" s="254" t="s">
        <v>241</v>
      </c>
      <c r="AV419" s="14" t="s">
        <v>81</v>
      </c>
      <c r="AW419" s="14" t="s">
        <v>33</v>
      </c>
      <c r="AX419" s="14" t="s">
        <v>72</v>
      </c>
      <c r="AY419" s="254" t="s">
        <v>338</v>
      </c>
    </row>
    <row r="420" s="14" customFormat="1">
      <c r="A420" s="14"/>
      <c r="B420" s="244"/>
      <c r="C420" s="245"/>
      <c r="D420" s="235" t="s">
        <v>350</v>
      </c>
      <c r="E420" s="246" t="s">
        <v>19</v>
      </c>
      <c r="F420" s="247" t="s">
        <v>1821</v>
      </c>
      <c r="G420" s="245"/>
      <c r="H420" s="248">
        <v>0</v>
      </c>
      <c r="I420" s="249"/>
      <c r="J420" s="245"/>
      <c r="K420" s="245"/>
      <c r="L420" s="250"/>
      <c r="M420" s="251"/>
      <c r="N420" s="252"/>
      <c r="O420" s="252"/>
      <c r="P420" s="252"/>
      <c r="Q420" s="252"/>
      <c r="R420" s="252"/>
      <c r="S420" s="252"/>
      <c r="T420" s="253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4" t="s">
        <v>350</v>
      </c>
      <c r="AU420" s="254" t="s">
        <v>241</v>
      </c>
      <c r="AV420" s="14" t="s">
        <v>81</v>
      </c>
      <c r="AW420" s="14" t="s">
        <v>33</v>
      </c>
      <c r="AX420" s="14" t="s">
        <v>72</v>
      </c>
      <c r="AY420" s="254" t="s">
        <v>338</v>
      </c>
    </row>
    <row r="421" s="14" customFormat="1">
      <c r="A421" s="14"/>
      <c r="B421" s="244"/>
      <c r="C421" s="245"/>
      <c r="D421" s="235" t="s">
        <v>350</v>
      </c>
      <c r="E421" s="246" t="s">
        <v>19</v>
      </c>
      <c r="F421" s="247" t="s">
        <v>1822</v>
      </c>
      <c r="G421" s="245"/>
      <c r="H421" s="248">
        <v>0</v>
      </c>
      <c r="I421" s="249"/>
      <c r="J421" s="245"/>
      <c r="K421" s="245"/>
      <c r="L421" s="250"/>
      <c r="M421" s="251"/>
      <c r="N421" s="252"/>
      <c r="O421" s="252"/>
      <c r="P421" s="252"/>
      <c r="Q421" s="252"/>
      <c r="R421" s="252"/>
      <c r="S421" s="252"/>
      <c r="T421" s="253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4" t="s">
        <v>350</v>
      </c>
      <c r="AU421" s="254" t="s">
        <v>241</v>
      </c>
      <c r="AV421" s="14" t="s">
        <v>81</v>
      </c>
      <c r="AW421" s="14" t="s">
        <v>33</v>
      </c>
      <c r="AX421" s="14" t="s">
        <v>72</v>
      </c>
      <c r="AY421" s="254" t="s">
        <v>338</v>
      </c>
    </row>
    <row r="422" s="14" customFormat="1">
      <c r="A422" s="14"/>
      <c r="B422" s="244"/>
      <c r="C422" s="245"/>
      <c r="D422" s="235" t="s">
        <v>350</v>
      </c>
      <c r="E422" s="246" t="s">
        <v>19</v>
      </c>
      <c r="F422" s="247" t="s">
        <v>952</v>
      </c>
      <c r="G422" s="245"/>
      <c r="H422" s="248">
        <v>0</v>
      </c>
      <c r="I422" s="249"/>
      <c r="J422" s="245"/>
      <c r="K422" s="245"/>
      <c r="L422" s="250"/>
      <c r="M422" s="251"/>
      <c r="N422" s="252"/>
      <c r="O422" s="252"/>
      <c r="P422" s="252"/>
      <c r="Q422" s="252"/>
      <c r="R422" s="252"/>
      <c r="S422" s="252"/>
      <c r="T422" s="253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54" t="s">
        <v>350</v>
      </c>
      <c r="AU422" s="254" t="s">
        <v>241</v>
      </c>
      <c r="AV422" s="14" t="s">
        <v>81</v>
      </c>
      <c r="AW422" s="14" t="s">
        <v>33</v>
      </c>
      <c r="AX422" s="14" t="s">
        <v>72</v>
      </c>
      <c r="AY422" s="254" t="s">
        <v>338</v>
      </c>
    </row>
    <row r="423" s="14" customFormat="1">
      <c r="A423" s="14"/>
      <c r="B423" s="244"/>
      <c r="C423" s="245"/>
      <c r="D423" s="235" t="s">
        <v>350</v>
      </c>
      <c r="E423" s="246" t="s">
        <v>19</v>
      </c>
      <c r="F423" s="247" t="s">
        <v>258</v>
      </c>
      <c r="G423" s="245"/>
      <c r="H423" s="248">
        <v>0</v>
      </c>
      <c r="I423" s="249"/>
      <c r="J423" s="245"/>
      <c r="K423" s="245"/>
      <c r="L423" s="250"/>
      <c r="M423" s="251"/>
      <c r="N423" s="252"/>
      <c r="O423" s="252"/>
      <c r="P423" s="252"/>
      <c r="Q423" s="252"/>
      <c r="R423" s="252"/>
      <c r="S423" s="252"/>
      <c r="T423" s="253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4" t="s">
        <v>350</v>
      </c>
      <c r="AU423" s="254" t="s">
        <v>241</v>
      </c>
      <c r="AV423" s="14" t="s">
        <v>81</v>
      </c>
      <c r="AW423" s="14" t="s">
        <v>33</v>
      </c>
      <c r="AX423" s="14" t="s">
        <v>72</v>
      </c>
      <c r="AY423" s="254" t="s">
        <v>338</v>
      </c>
    </row>
    <row r="424" s="14" customFormat="1">
      <c r="A424" s="14"/>
      <c r="B424" s="244"/>
      <c r="C424" s="245"/>
      <c r="D424" s="235" t="s">
        <v>350</v>
      </c>
      <c r="E424" s="246" t="s">
        <v>19</v>
      </c>
      <c r="F424" s="247" t="s">
        <v>256</v>
      </c>
      <c r="G424" s="245"/>
      <c r="H424" s="248">
        <v>0</v>
      </c>
      <c r="I424" s="249"/>
      <c r="J424" s="245"/>
      <c r="K424" s="245"/>
      <c r="L424" s="250"/>
      <c r="M424" s="251"/>
      <c r="N424" s="252"/>
      <c r="O424" s="252"/>
      <c r="P424" s="252"/>
      <c r="Q424" s="252"/>
      <c r="R424" s="252"/>
      <c r="S424" s="252"/>
      <c r="T424" s="253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54" t="s">
        <v>350</v>
      </c>
      <c r="AU424" s="254" t="s">
        <v>241</v>
      </c>
      <c r="AV424" s="14" t="s">
        <v>81</v>
      </c>
      <c r="AW424" s="14" t="s">
        <v>33</v>
      </c>
      <c r="AX424" s="14" t="s">
        <v>72</v>
      </c>
      <c r="AY424" s="254" t="s">
        <v>338</v>
      </c>
    </row>
    <row r="425" s="15" customFormat="1">
      <c r="A425" s="15"/>
      <c r="B425" s="255"/>
      <c r="C425" s="256"/>
      <c r="D425" s="235" t="s">
        <v>350</v>
      </c>
      <c r="E425" s="257" t="s">
        <v>294</v>
      </c>
      <c r="F425" s="258" t="s">
        <v>363</v>
      </c>
      <c r="G425" s="256"/>
      <c r="H425" s="259">
        <v>183.90000000000001</v>
      </c>
      <c r="I425" s="260"/>
      <c r="J425" s="256"/>
      <c r="K425" s="256"/>
      <c r="L425" s="261"/>
      <c r="M425" s="262"/>
      <c r="N425" s="263"/>
      <c r="O425" s="263"/>
      <c r="P425" s="263"/>
      <c r="Q425" s="263"/>
      <c r="R425" s="263"/>
      <c r="S425" s="263"/>
      <c r="T425" s="264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T425" s="265" t="s">
        <v>350</v>
      </c>
      <c r="AU425" s="265" t="s">
        <v>241</v>
      </c>
      <c r="AV425" s="15" t="s">
        <v>231</v>
      </c>
      <c r="AW425" s="15" t="s">
        <v>33</v>
      </c>
      <c r="AX425" s="15" t="s">
        <v>79</v>
      </c>
      <c r="AY425" s="265" t="s">
        <v>338</v>
      </c>
    </row>
    <row r="426" s="12" customFormat="1" ht="22.8" customHeight="1">
      <c r="A426" s="12"/>
      <c r="B426" s="199"/>
      <c r="C426" s="200"/>
      <c r="D426" s="201" t="s">
        <v>71</v>
      </c>
      <c r="E426" s="213" t="s">
        <v>252</v>
      </c>
      <c r="F426" s="213" t="s">
        <v>790</v>
      </c>
      <c r="G426" s="200"/>
      <c r="H426" s="200"/>
      <c r="I426" s="203"/>
      <c r="J426" s="214">
        <f>BK426</f>
        <v>0</v>
      </c>
      <c r="K426" s="200"/>
      <c r="L426" s="205"/>
      <c r="M426" s="206"/>
      <c r="N426" s="207"/>
      <c r="O426" s="207"/>
      <c r="P426" s="208">
        <f>SUM(P427:P440)</f>
        <v>0</v>
      </c>
      <c r="Q426" s="207"/>
      <c r="R426" s="208">
        <f>SUM(R427:R440)</f>
        <v>0.054311250000000005</v>
      </c>
      <c r="S426" s="207"/>
      <c r="T426" s="209">
        <f>SUM(T427:T440)</f>
        <v>0</v>
      </c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R426" s="210" t="s">
        <v>79</v>
      </c>
      <c r="AT426" s="211" t="s">
        <v>71</v>
      </c>
      <c r="AU426" s="211" t="s">
        <v>79</v>
      </c>
      <c r="AY426" s="210" t="s">
        <v>338</v>
      </c>
      <c r="BK426" s="212">
        <f>SUM(BK427:BK440)</f>
        <v>0</v>
      </c>
    </row>
    <row r="427" s="2" customFormat="1" ht="37.8" customHeight="1">
      <c r="A427" s="39"/>
      <c r="B427" s="40"/>
      <c r="C427" s="215" t="s">
        <v>659</v>
      </c>
      <c r="D427" s="215" t="s">
        <v>342</v>
      </c>
      <c r="E427" s="216" t="s">
        <v>792</v>
      </c>
      <c r="F427" s="217" t="s">
        <v>793</v>
      </c>
      <c r="G427" s="218" t="s">
        <v>572</v>
      </c>
      <c r="H427" s="219">
        <v>155.17500000000001</v>
      </c>
      <c r="I427" s="220"/>
      <c r="J427" s="221">
        <f>ROUND(I427*H427,2)</f>
        <v>0</v>
      </c>
      <c r="K427" s="217" t="s">
        <v>346</v>
      </c>
      <c r="L427" s="45"/>
      <c r="M427" s="222" t="s">
        <v>19</v>
      </c>
      <c r="N427" s="223" t="s">
        <v>43</v>
      </c>
      <c r="O427" s="85"/>
      <c r="P427" s="224">
        <f>O427*H427</f>
        <v>0</v>
      </c>
      <c r="Q427" s="224">
        <v>1.0000000000000001E-05</v>
      </c>
      <c r="R427" s="224">
        <f>Q427*H427</f>
        <v>0.0015517500000000002</v>
      </c>
      <c r="S427" s="224">
        <v>0</v>
      </c>
      <c r="T427" s="225">
        <f>S427*H427</f>
        <v>0</v>
      </c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R427" s="226" t="s">
        <v>231</v>
      </c>
      <c r="AT427" s="226" t="s">
        <v>342</v>
      </c>
      <c r="AU427" s="226" t="s">
        <v>81</v>
      </c>
      <c r="AY427" s="18" t="s">
        <v>338</v>
      </c>
      <c r="BE427" s="227">
        <f>IF(N427="základní",J427,0)</f>
        <v>0</v>
      </c>
      <c r="BF427" s="227">
        <f>IF(N427="snížená",J427,0)</f>
        <v>0</v>
      </c>
      <c r="BG427" s="227">
        <f>IF(N427="zákl. přenesená",J427,0)</f>
        <v>0</v>
      </c>
      <c r="BH427" s="227">
        <f>IF(N427="sníž. přenesená",J427,0)</f>
        <v>0</v>
      </c>
      <c r="BI427" s="227">
        <f>IF(N427="nulová",J427,0)</f>
        <v>0</v>
      </c>
      <c r="BJ427" s="18" t="s">
        <v>79</v>
      </c>
      <c r="BK427" s="227">
        <f>ROUND(I427*H427,2)</f>
        <v>0</v>
      </c>
      <c r="BL427" s="18" t="s">
        <v>231</v>
      </c>
      <c r="BM427" s="226" t="s">
        <v>2015</v>
      </c>
    </row>
    <row r="428" s="2" customFormat="1">
      <c r="A428" s="39"/>
      <c r="B428" s="40"/>
      <c r="C428" s="41"/>
      <c r="D428" s="228" t="s">
        <v>348</v>
      </c>
      <c r="E428" s="41"/>
      <c r="F428" s="229" t="s">
        <v>795</v>
      </c>
      <c r="G428" s="41"/>
      <c r="H428" s="41"/>
      <c r="I428" s="230"/>
      <c r="J428" s="41"/>
      <c r="K428" s="41"/>
      <c r="L428" s="45"/>
      <c r="M428" s="231"/>
      <c r="N428" s="232"/>
      <c r="O428" s="85"/>
      <c r="P428" s="85"/>
      <c r="Q428" s="85"/>
      <c r="R428" s="85"/>
      <c r="S428" s="85"/>
      <c r="T428" s="86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T428" s="18" t="s">
        <v>348</v>
      </c>
      <c r="AU428" s="18" t="s">
        <v>81</v>
      </c>
    </row>
    <row r="429" s="14" customFormat="1">
      <c r="A429" s="14"/>
      <c r="B429" s="244"/>
      <c r="C429" s="245"/>
      <c r="D429" s="235" t="s">
        <v>350</v>
      </c>
      <c r="E429" s="246" t="s">
        <v>19</v>
      </c>
      <c r="F429" s="247" t="s">
        <v>796</v>
      </c>
      <c r="G429" s="245"/>
      <c r="H429" s="248">
        <v>147.12000000000001</v>
      </c>
      <c r="I429" s="249"/>
      <c r="J429" s="245"/>
      <c r="K429" s="245"/>
      <c r="L429" s="250"/>
      <c r="M429" s="251"/>
      <c r="N429" s="252"/>
      <c r="O429" s="252"/>
      <c r="P429" s="252"/>
      <c r="Q429" s="252"/>
      <c r="R429" s="252"/>
      <c r="S429" s="252"/>
      <c r="T429" s="253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4" t="s">
        <v>350</v>
      </c>
      <c r="AU429" s="254" t="s">
        <v>81</v>
      </c>
      <c r="AV429" s="14" t="s">
        <v>81</v>
      </c>
      <c r="AW429" s="14" t="s">
        <v>33</v>
      </c>
      <c r="AX429" s="14" t="s">
        <v>72</v>
      </c>
      <c r="AY429" s="254" t="s">
        <v>338</v>
      </c>
    </row>
    <row r="430" s="14" customFormat="1">
      <c r="A430" s="14"/>
      <c r="B430" s="244"/>
      <c r="C430" s="245"/>
      <c r="D430" s="235" t="s">
        <v>350</v>
      </c>
      <c r="E430" s="246" t="s">
        <v>19</v>
      </c>
      <c r="F430" s="247" t="s">
        <v>1437</v>
      </c>
      <c r="G430" s="245"/>
      <c r="H430" s="248">
        <v>8.0549999999999997</v>
      </c>
      <c r="I430" s="249"/>
      <c r="J430" s="245"/>
      <c r="K430" s="245"/>
      <c r="L430" s="250"/>
      <c r="M430" s="251"/>
      <c r="N430" s="252"/>
      <c r="O430" s="252"/>
      <c r="P430" s="252"/>
      <c r="Q430" s="252"/>
      <c r="R430" s="252"/>
      <c r="S430" s="252"/>
      <c r="T430" s="253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4" t="s">
        <v>350</v>
      </c>
      <c r="AU430" s="254" t="s">
        <v>81</v>
      </c>
      <c r="AV430" s="14" t="s">
        <v>81</v>
      </c>
      <c r="AW430" s="14" t="s">
        <v>33</v>
      </c>
      <c r="AX430" s="14" t="s">
        <v>72</v>
      </c>
      <c r="AY430" s="254" t="s">
        <v>338</v>
      </c>
    </row>
    <row r="431" s="15" customFormat="1">
      <c r="A431" s="15"/>
      <c r="B431" s="255"/>
      <c r="C431" s="256"/>
      <c r="D431" s="235" t="s">
        <v>350</v>
      </c>
      <c r="E431" s="257" t="s">
        <v>287</v>
      </c>
      <c r="F431" s="258" t="s">
        <v>363</v>
      </c>
      <c r="G431" s="256"/>
      <c r="H431" s="259">
        <v>155.17500000000001</v>
      </c>
      <c r="I431" s="260"/>
      <c r="J431" s="256"/>
      <c r="K431" s="256"/>
      <c r="L431" s="261"/>
      <c r="M431" s="262"/>
      <c r="N431" s="263"/>
      <c r="O431" s="263"/>
      <c r="P431" s="263"/>
      <c r="Q431" s="263"/>
      <c r="R431" s="263"/>
      <c r="S431" s="263"/>
      <c r="T431" s="264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T431" s="265" t="s">
        <v>350</v>
      </c>
      <c r="AU431" s="265" t="s">
        <v>81</v>
      </c>
      <c r="AV431" s="15" t="s">
        <v>231</v>
      </c>
      <c r="AW431" s="15" t="s">
        <v>33</v>
      </c>
      <c r="AX431" s="15" t="s">
        <v>79</v>
      </c>
      <c r="AY431" s="265" t="s">
        <v>338</v>
      </c>
    </row>
    <row r="432" s="2" customFormat="1" ht="55.5" customHeight="1">
      <c r="A432" s="39"/>
      <c r="B432" s="40"/>
      <c r="C432" s="215" t="s">
        <v>290</v>
      </c>
      <c r="D432" s="215" t="s">
        <v>342</v>
      </c>
      <c r="E432" s="216" t="s">
        <v>799</v>
      </c>
      <c r="F432" s="217" t="s">
        <v>800</v>
      </c>
      <c r="G432" s="218" t="s">
        <v>572</v>
      </c>
      <c r="H432" s="219">
        <v>155.17500000000001</v>
      </c>
      <c r="I432" s="220"/>
      <c r="J432" s="221">
        <f>ROUND(I432*H432,2)</f>
        <v>0</v>
      </c>
      <c r="K432" s="217" t="s">
        <v>346</v>
      </c>
      <c r="L432" s="45"/>
      <c r="M432" s="222" t="s">
        <v>19</v>
      </c>
      <c r="N432" s="223" t="s">
        <v>43</v>
      </c>
      <c r="O432" s="85"/>
      <c r="P432" s="224">
        <f>O432*H432</f>
        <v>0</v>
      </c>
      <c r="Q432" s="224">
        <v>0.00034000000000000002</v>
      </c>
      <c r="R432" s="224">
        <f>Q432*H432</f>
        <v>0.052759500000000008</v>
      </c>
      <c r="S432" s="224">
        <v>0</v>
      </c>
      <c r="T432" s="225">
        <f>S432*H432</f>
        <v>0</v>
      </c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R432" s="226" t="s">
        <v>231</v>
      </c>
      <c r="AT432" s="226" t="s">
        <v>342</v>
      </c>
      <c r="AU432" s="226" t="s">
        <v>81</v>
      </c>
      <c r="AY432" s="18" t="s">
        <v>338</v>
      </c>
      <c r="BE432" s="227">
        <f>IF(N432="základní",J432,0)</f>
        <v>0</v>
      </c>
      <c r="BF432" s="227">
        <f>IF(N432="snížená",J432,0)</f>
        <v>0</v>
      </c>
      <c r="BG432" s="227">
        <f>IF(N432="zákl. přenesená",J432,0)</f>
        <v>0</v>
      </c>
      <c r="BH432" s="227">
        <f>IF(N432="sníž. přenesená",J432,0)</f>
        <v>0</v>
      </c>
      <c r="BI432" s="227">
        <f>IF(N432="nulová",J432,0)</f>
        <v>0</v>
      </c>
      <c r="BJ432" s="18" t="s">
        <v>79</v>
      </c>
      <c r="BK432" s="227">
        <f>ROUND(I432*H432,2)</f>
        <v>0</v>
      </c>
      <c r="BL432" s="18" t="s">
        <v>231</v>
      </c>
      <c r="BM432" s="226" t="s">
        <v>2016</v>
      </c>
    </row>
    <row r="433" s="2" customFormat="1">
      <c r="A433" s="39"/>
      <c r="B433" s="40"/>
      <c r="C433" s="41"/>
      <c r="D433" s="228" t="s">
        <v>348</v>
      </c>
      <c r="E433" s="41"/>
      <c r="F433" s="229" t="s">
        <v>802</v>
      </c>
      <c r="G433" s="41"/>
      <c r="H433" s="41"/>
      <c r="I433" s="230"/>
      <c r="J433" s="41"/>
      <c r="K433" s="41"/>
      <c r="L433" s="45"/>
      <c r="M433" s="231"/>
      <c r="N433" s="232"/>
      <c r="O433" s="85"/>
      <c r="P433" s="85"/>
      <c r="Q433" s="85"/>
      <c r="R433" s="85"/>
      <c r="S433" s="85"/>
      <c r="T433" s="86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T433" s="18" t="s">
        <v>348</v>
      </c>
      <c r="AU433" s="18" t="s">
        <v>81</v>
      </c>
    </row>
    <row r="434" s="14" customFormat="1">
      <c r="A434" s="14"/>
      <c r="B434" s="244"/>
      <c r="C434" s="245"/>
      <c r="D434" s="235" t="s">
        <v>350</v>
      </c>
      <c r="E434" s="246" t="s">
        <v>19</v>
      </c>
      <c r="F434" s="247" t="s">
        <v>287</v>
      </c>
      <c r="G434" s="245"/>
      <c r="H434" s="248">
        <v>155.17500000000001</v>
      </c>
      <c r="I434" s="249"/>
      <c r="J434" s="245"/>
      <c r="K434" s="245"/>
      <c r="L434" s="250"/>
      <c r="M434" s="251"/>
      <c r="N434" s="252"/>
      <c r="O434" s="252"/>
      <c r="P434" s="252"/>
      <c r="Q434" s="252"/>
      <c r="R434" s="252"/>
      <c r="S434" s="252"/>
      <c r="T434" s="253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4" t="s">
        <v>350</v>
      </c>
      <c r="AU434" s="254" t="s">
        <v>81</v>
      </c>
      <c r="AV434" s="14" t="s">
        <v>81</v>
      </c>
      <c r="AW434" s="14" t="s">
        <v>33</v>
      </c>
      <c r="AX434" s="14" t="s">
        <v>79</v>
      </c>
      <c r="AY434" s="254" t="s">
        <v>338</v>
      </c>
    </row>
    <row r="435" s="2" customFormat="1" ht="24.15" customHeight="1">
      <c r="A435" s="39"/>
      <c r="B435" s="40"/>
      <c r="C435" s="215" t="s">
        <v>672</v>
      </c>
      <c r="D435" s="215" t="s">
        <v>342</v>
      </c>
      <c r="E435" s="216" t="s">
        <v>804</v>
      </c>
      <c r="F435" s="217" t="s">
        <v>805</v>
      </c>
      <c r="G435" s="218" t="s">
        <v>572</v>
      </c>
      <c r="H435" s="219">
        <v>155.17500000000001</v>
      </c>
      <c r="I435" s="220"/>
      <c r="J435" s="221">
        <f>ROUND(I435*H435,2)</f>
        <v>0</v>
      </c>
      <c r="K435" s="217" t="s">
        <v>346</v>
      </c>
      <c r="L435" s="45"/>
      <c r="M435" s="222" t="s">
        <v>19</v>
      </c>
      <c r="N435" s="223" t="s">
        <v>43</v>
      </c>
      <c r="O435" s="85"/>
      <c r="P435" s="224">
        <f>O435*H435</f>
        <v>0</v>
      </c>
      <c r="Q435" s="224">
        <v>0</v>
      </c>
      <c r="R435" s="224">
        <f>Q435*H435</f>
        <v>0</v>
      </c>
      <c r="S435" s="224">
        <v>0</v>
      </c>
      <c r="T435" s="225">
        <f>S435*H435</f>
        <v>0</v>
      </c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R435" s="226" t="s">
        <v>231</v>
      </c>
      <c r="AT435" s="226" t="s">
        <v>342</v>
      </c>
      <c r="AU435" s="226" t="s">
        <v>81</v>
      </c>
      <c r="AY435" s="18" t="s">
        <v>338</v>
      </c>
      <c r="BE435" s="227">
        <f>IF(N435="základní",J435,0)</f>
        <v>0</v>
      </c>
      <c r="BF435" s="227">
        <f>IF(N435="snížená",J435,0)</f>
        <v>0</v>
      </c>
      <c r="BG435" s="227">
        <f>IF(N435="zákl. přenesená",J435,0)</f>
        <v>0</v>
      </c>
      <c r="BH435" s="227">
        <f>IF(N435="sníž. přenesená",J435,0)</f>
        <v>0</v>
      </c>
      <c r="BI435" s="227">
        <f>IF(N435="nulová",J435,0)</f>
        <v>0</v>
      </c>
      <c r="BJ435" s="18" t="s">
        <v>79</v>
      </c>
      <c r="BK435" s="227">
        <f>ROUND(I435*H435,2)</f>
        <v>0</v>
      </c>
      <c r="BL435" s="18" t="s">
        <v>231</v>
      </c>
      <c r="BM435" s="226" t="s">
        <v>2017</v>
      </c>
    </row>
    <row r="436" s="2" customFormat="1">
      <c r="A436" s="39"/>
      <c r="B436" s="40"/>
      <c r="C436" s="41"/>
      <c r="D436" s="228" t="s">
        <v>348</v>
      </c>
      <c r="E436" s="41"/>
      <c r="F436" s="229" t="s">
        <v>807</v>
      </c>
      <c r="G436" s="41"/>
      <c r="H436" s="41"/>
      <c r="I436" s="230"/>
      <c r="J436" s="41"/>
      <c r="K436" s="41"/>
      <c r="L436" s="45"/>
      <c r="M436" s="231"/>
      <c r="N436" s="232"/>
      <c r="O436" s="85"/>
      <c r="P436" s="85"/>
      <c r="Q436" s="85"/>
      <c r="R436" s="85"/>
      <c r="S436" s="85"/>
      <c r="T436" s="86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T436" s="18" t="s">
        <v>348</v>
      </c>
      <c r="AU436" s="18" t="s">
        <v>81</v>
      </c>
    </row>
    <row r="437" s="14" customFormat="1">
      <c r="A437" s="14"/>
      <c r="B437" s="244"/>
      <c r="C437" s="245"/>
      <c r="D437" s="235" t="s">
        <v>350</v>
      </c>
      <c r="E437" s="246" t="s">
        <v>19</v>
      </c>
      <c r="F437" s="247" t="s">
        <v>287</v>
      </c>
      <c r="G437" s="245"/>
      <c r="H437" s="248">
        <v>155.17500000000001</v>
      </c>
      <c r="I437" s="249"/>
      <c r="J437" s="245"/>
      <c r="K437" s="245"/>
      <c r="L437" s="250"/>
      <c r="M437" s="251"/>
      <c r="N437" s="252"/>
      <c r="O437" s="252"/>
      <c r="P437" s="252"/>
      <c r="Q437" s="252"/>
      <c r="R437" s="252"/>
      <c r="S437" s="252"/>
      <c r="T437" s="253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4" t="s">
        <v>350</v>
      </c>
      <c r="AU437" s="254" t="s">
        <v>81</v>
      </c>
      <c r="AV437" s="14" t="s">
        <v>81</v>
      </c>
      <c r="AW437" s="14" t="s">
        <v>33</v>
      </c>
      <c r="AX437" s="14" t="s">
        <v>79</v>
      </c>
      <c r="AY437" s="254" t="s">
        <v>338</v>
      </c>
    </row>
    <row r="438" s="2" customFormat="1" ht="24.15" customHeight="1">
      <c r="A438" s="39"/>
      <c r="B438" s="40"/>
      <c r="C438" s="215" t="s">
        <v>676</v>
      </c>
      <c r="D438" s="215" t="s">
        <v>342</v>
      </c>
      <c r="E438" s="216" t="s">
        <v>809</v>
      </c>
      <c r="F438" s="217" t="s">
        <v>810</v>
      </c>
      <c r="G438" s="218" t="s">
        <v>572</v>
      </c>
      <c r="H438" s="219">
        <v>155.17500000000001</v>
      </c>
      <c r="I438" s="220"/>
      <c r="J438" s="221">
        <f>ROUND(I438*H438,2)</f>
        <v>0</v>
      </c>
      <c r="K438" s="217" t="s">
        <v>346</v>
      </c>
      <c r="L438" s="45"/>
      <c r="M438" s="222" t="s">
        <v>19</v>
      </c>
      <c r="N438" s="223" t="s">
        <v>43</v>
      </c>
      <c r="O438" s="85"/>
      <c r="P438" s="224">
        <f>O438*H438</f>
        <v>0</v>
      </c>
      <c r="Q438" s="224">
        <v>0</v>
      </c>
      <c r="R438" s="224">
        <f>Q438*H438</f>
        <v>0</v>
      </c>
      <c r="S438" s="224">
        <v>0</v>
      </c>
      <c r="T438" s="225">
        <f>S438*H438</f>
        <v>0</v>
      </c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R438" s="226" t="s">
        <v>231</v>
      </c>
      <c r="AT438" s="226" t="s">
        <v>342</v>
      </c>
      <c r="AU438" s="226" t="s">
        <v>81</v>
      </c>
      <c r="AY438" s="18" t="s">
        <v>338</v>
      </c>
      <c r="BE438" s="227">
        <f>IF(N438="základní",J438,0)</f>
        <v>0</v>
      </c>
      <c r="BF438" s="227">
        <f>IF(N438="snížená",J438,0)</f>
        <v>0</v>
      </c>
      <c r="BG438" s="227">
        <f>IF(N438="zákl. přenesená",J438,0)</f>
        <v>0</v>
      </c>
      <c r="BH438" s="227">
        <f>IF(N438="sníž. přenesená",J438,0)</f>
        <v>0</v>
      </c>
      <c r="BI438" s="227">
        <f>IF(N438="nulová",J438,0)</f>
        <v>0</v>
      </c>
      <c r="BJ438" s="18" t="s">
        <v>79</v>
      </c>
      <c r="BK438" s="227">
        <f>ROUND(I438*H438,2)</f>
        <v>0</v>
      </c>
      <c r="BL438" s="18" t="s">
        <v>231</v>
      </c>
      <c r="BM438" s="226" t="s">
        <v>2018</v>
      </c>
    </row>
    <row r="439" s="2" customFormat="1">
      <c r="A439" s="39"/>
      <c r="B439" s="40"/>
      <c r="C439" s="41"/>
      <c r="D439" s="228" t="s">
        <v>348</v>
      </c>
      <c r="E439" s="41"/>
      <c r="F439" s="229" t="s">
        <v>812</v>
      </c>
      <c r="G439" s="41"/>
      <c r="H439" s="41"/>
      <c r="I439" s="230"/>
      <c r="J439" s="41"/>
      <c r="K439" s="41"/>
      <c r="L439" s="45"/>
      <c r="M439" s="231"/>
      <c r="N439" s="232"/>
      <c r="O439" s="85"/>
      <c r="P439" s="85"/>
      <c r="Q439" s="85"/>
      <c r="R439" s="85"/>
      <c r="S439" s="85"/>
      <c r="T439" s="86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T439" s="18" t="s">
        <v>348</v>
      </c>
      <c r="AU439" s="18" t="s">
        <v>81</v>
      </c>
    </row>
    <row r="440" s="14" customFormat="1">
      <c r="A440" s="14"/>
      <c r="B440" s="244"/>
      <c r="C440" s="245"/>
      <c r="D440" s="235" t="s">
        <v>350</v>
      </c>
      <c r="E440" s="246" t="s">
        <v>19</v>
      </c>
      <c r="F440" s="247" t="s">
        <v>287</v>
      </c>
      <c r="G440" s="245"/>
      <c r="H440" s="248">
        <v>155.17500000000001</v>
      </c>
      <c r="I440" s="249"/>
      <c r="J440" s="245"/>
      <c r="K440" s="245"/>
      <c r="L440" s="250"/>
      <c r="M440" s="251"/>
      <c r="N440" s="252"/>
      <c r="O440" s="252"/>
      <c r="P440" s="252"/>
      <c r="Q440" s="252"/>
      <c r="R440" s="252"/>
      <c r="S440" s="252"/>
      <c r="T440" s="253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4" t="s">
        <v>350</v>
      </c>
      <c r="AU440" s="254" t="s">
        <v>81</v>
      </c>
      <c r="AV440" s="14" t="s">
        <v>81</v>
      </c>
      <c r="AW440" s="14" t="s">
        <v>33</v>
      </c>
      <c r="AX440" s="14" t="s">
        <v>79</v>
      </c>
      <c r="AY440" s="254" t="s">
        <v>338</v>
      </c>
    </row>
    <row r="441" s="12" customFormat="1" ht="22.8" customHeight="1">
      <c r="A441" s="12"/>
      <c r="B441" s="199"/>
      <c r="C441" s="200"/>
      <c r="D441" s="201" t="s">
        <v>71</v>
      </c>
      <c r="E441" s="213" t="s">
        <v>813</v>
      </c>
      <c r="F441" s="213" t="s">
        <v>814</v>
      </c>
      <c r="G441" s="200"/>
      <c r="H441" s="200"/>
      <c r="I441" s="203"/>
      <c r="J441" s="214">
        <f>BK441</f>
        <v>0</v>
      </c>
      <c r="K441" s="200"/>
      <c r="L441" s="205"/>
      <c r="M441" s="206"/>
      <c r="N441" s="207"/>
      <c r="O441" s="207"/>
      <c r="P441" s="208">
        <f>SUM(P442:P454)</f>
        <v>0</v>
      </c>
      <c r="Q441" s="207"/>
      <c r="R441" s="208">
        <f>SUM(R442:R454)</f>
        <v>0</v>
      </c>
      <c r="S441" s="207"/>
      <c r="T441" s="209">
        <f>SUM(T442:T454)</f>
        <v>0</v>
      </c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R441" s="210" t="s">
        <v>79</v>
      </c>
      <c r="AT441" s="211" t="s">
        <v>71</v>
      </c>
      <c r="AU441" s="211" t="s">
        <v>79</v>
      </c>
      <c r="AY441" s="210" t="s">
        <v>338</v>
      </c>
      <c r="BK441" s="212">
        <f>SUM(BK442:BK454)</f>
        <v>0</v>
      </c>
    </row>
    <row r="442" s="2" customFormat="1" ht="33" customHeight="1">
      <c r="A442" s="39"/>
      <c r="B442" s="40"/>
      <c r="C442" s="215" t="s">
        <v>682</v>
      </c>
      <c r="D442" s="215" t="s">
        <v>342</v>
      </c>
      <c r="E442" s="216" t="s">
        <v>816</v>
      </c>
      <c r="F442" s="217" t="s">
        <v>817</v>
      </c>
      <c r="G442" s="218" t="s">
        <v>489</v>
      </c>
      <c r="H442" s="219">
        <v>68.018000000000001</v>
      </c>
      <c r="I442" s="220"/>
      <c r="J442" s="221">
        <f>ROUND(I442*H442,2)</f>
        <v>0</v>
      </c>
      <c r="K442" s="217" t="s">
        <v>346</v>
      </c>
      <c r="L442" s="45"/>
      <c r="M442" s="222" t="s">
        <v>19</v>
      </c>
      <c r="N442" s="223" t="s">
        <v>43</v>
      </c>
      <c r="O442" s="85"/>
      <c r="P442" s="224">
        <f>O442*H442</f>
        <v>0</v>
      </c>
      <c r="Q442" s="224">
        <v>0</v>
      </c>
      <c r="R442" s="224">
        <f>Q442*H442</f>
        <v>0</v>
      </c>
      <c r="S442" s="224">
        <v>0</v>
      </c>
      <c r="T442" s="225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26" t="s">
        <v>231</v>
      </c>
      <c r="AT442" s="226" t="s">
        <v>342</v>
      </c>
      <c r="AU442" s="226" t="s">
        <v>81</v>
      </c>
      <c r="AY442" s="18" t="s">
        <v>338</v>
      </c>
      <c r="BE442" s="227">
        <f>IF(N442="základní",J442,0)</f>
        <v>0</v>
      </c>
      <c r="BF442" s="227">
        <f>IF(N442="snížená",J442,0)</f>
        <v>0</v>
      </c>
      <c r="BG442" s="227">
        <f>IF(N442="zákl. přenesená",J442,0)</f>
        <v>0</v>
      </c>
      <c r="BH442" s="227">
        <f>IF(N442="sníž. přenesená",J442,0)</f>
        <v>0</v>
      </c>
      <c r="BI442" s="227">
        <f>IF(N442="nulová",J442,0)</f>
        <v>0</v>
      </c>
      <c r="BJ442" s="18" t="s">
        <v>79</v>
      </c>
      <c r="BK442" s="227">
        <f>ROUND(I442*H442,2)</f>
        <v>0</v>
      </c>
      <c r="BL442" s="18" t="s">
        <v>231</v>
      </c>
      <c r="BM442" s="226" t="s">
        <v>2019</v>
      </c>
    </row>
    <row r="443" s="2" customFormat="1">
      <c r="A443" s="39"/>
      <c r="B443" s="40"/>
      <c r="C443" s="41"/>
      <c r="D443" s="228" t="s">
        <v>348</v>
      </c>
      <c r="E443" s="41"/>
      <c r="F443" s="229" t="s">
        <v>819</v>
      </c>
      <c r="G443" s="41"/>
      <c r="H443" s="41"/>
      <c r="I443" s="230"/>
      <c r="J443" s="41"/>
      <c r="K443" s="41"/>
      <c r="L443" s="45"/>
      <c r="M443" s="231"/>
      <c r="N443" s="232"/>
      <c r="O443" s="85"/>
      <c r="P443" s="85"/>
      <c r="Q443" s="85"/>
      <c r="R443" s="85"/>
      <c r="S443" s="85"/>
      <c r="T443" s="86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T443" s="18" t="s">
        <v>348</v>
      </c>
      <c r="AU443" s="18" t="s">
        <v>81</v>
      </c>
    </row>
    <row r="444" s="14" customFormat="1">
      <c r="A444" s="14"/>
      <c r="B444" s="244"/>
      <c r="C444" s="245"/>
      <c r="D444" s="235" t="s">
        <v>350</v>
      </c>
      <c r="E444" s="246" t="s">
        <v>19</v>
      </c>
      <c r="F444" s="247" t="s">
        <v>2020</v>
      </c>
      <c r="G444" s="245"/>
      <c r="H444" s="248">
        <v>68.018000000000001</v>
      </c>
      <c r="I444" s="249"/>
      <c r="J444" s="245"/>
      <c r="K444" s="245"/>
      <c r="L444" s="250"/>
      <c r="M444" s="251"/>
      <c r="N444" s="252"/>
      <c r="O444" s="252"/>
      <c r="P444" s="252"/>
      <c r="Q444" s="252"/>
      <c r="R444" s="252"/>
      <c r="S444" s="252"/>
      <c r="T444" s="253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54" t="s">
        <v>350</v>
      </c>
      <c r="AU444" s="254" t="s">
        <v>81</v>
      </c>
      <c r="AV444" s="14" t="s">
        <v>81</v>
      </c>
      <c r="AW444" s="14" t="s">
        <v>33</v>
      </c>
      <c r="AX444" s="14" t="s">
        <v>79</v>
      </c>
      <c r="AY444" s="254" t="s">
        <v>338</v>
      </c>
    </row>
    <row r="445" s="2" customFormat="1" ht="44.25" customHeight="1">
      <c r="A445" s="39"/>
      <c r="B445" s="40"/>
      <c r="C445" s="215" t="s">
        <v>686</v>
      </c>
      <c r="D445" s="215" t="s">
        <v>342</v>
      </c>
      <c r="E445" s="216" t="s">
        <v>822</v>
      </c>
      <c r="F445" s="217" t="s">
        <v>823</v>
      </c>
      <c r="G445" s="218" t="s">
        <v>489</v>
      </c>
      <c r="H445" s="219">
        <v>1615.4179999999999</v>
      </c>
      <c r="I445" s="220"/>
      <c r="J445" s="221">
        <f>ROUND(I445*H445,2)</f>
        <v>0</v>
      </c>
      <c r="K445" s="217" t="s">
        <v>346</v>
      </c>
      <c r="L445" s="45"/>
      <c r="M445" s="222" t="s">
        <v>19</v>
      </c>
      <c r="N445" s="223" t="s">
        <v>43</v>
      </c>
      <c r="O445" s="85"/>
      <c r="P445" s="224">
        <f>O445*H445</f>
        <v>0</v>
      </c>
      <c r="Q445" s="224">
        <v>0</v>
      </c>
      <c r="R445" s="224">
        <f>Q445*H445</f>
        <v>0</v>
      </c>
      <c r="S445" s="224">
        <v>0</v>
      </c>
      <c r="T445" s="225">
        <f>S445*H445</f>
        <v>0</v>
      </c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R445" s="226" t="s">
        <v>231</v>
      </c>
      <c r="AT445" s="226" t="s">
        <v>342</v>
      </c>
      <c r="AU445" s="226" t="s">
        <v>81</v>
      </c>
      <c r="AY445" s="18" t="s">
        <v>338</v>
      </c>
      <c r="BE445" s="227">
        <f>IF(N445="základní",J445,0)</f>
        <v>0</v>
      </c>
      <c r="BF445" s="227">
        <f>IF(N445="snížená",J445,0)</f>
        <v>0</v>
      </c>
      <c r="BG445" s="227">
        <f>IF(N445="zákl. přenesená",J445,0)</f>
        <v>0</v>
      </c>
      <c r="BH445" s="227">
        <f>IF(N445="sníž. přenesená",J445,0)</f>
        <v>0</v>
      </c>
      <c r="BI445" s="227">
        <f>IF(N445="nulová",J445,0)</f>
        <v>0</v>
      </c>
      <c r="BJ445" s="18" t="s">
        <v>79</v>
      </c>
      <c r="BK445" s="227">
        <f>ROUND(I445*H445,2)</f>
        <v>0</v>
      </c>
      <c r="BL445" s="18" t="s">
        <v>231</v>
      </c>
      <c r="BM445" s="226" t="s">
        <v>2021</v>
      </c>
    </row>
    <row r="446" s="2" customFormat="1">
      <c r="A446" s="39"/>
      <c r="B446" s="40"/>
      <c r="C446" s="41"/>
      <c r="D446" s="228" t="s">
        <v>348</v>
      </c>
      <c r="E446" s="41"/>
      <c r="F446" s="229" t="s">
        <v>825</v>
      </c>
      <c r="G446" s="41"/>
      <c r="H446" s="41"/>
      <c r="I446" s="230"/>
      <c r="J446" s="41"/>
      <c r="K446" s="41"/>
      <c r="L446" s="45"/>
      <c r="M446" s="231"/>
      <c r="N446" s="232"/>
      <c r="O446" s="85"/>
      <c r="P446" s="85"/>
      <c r="Q446" s="85"/>
      <c r="R446" s="85"/>
      <c r="S446" s="85"/>
      <c r="T446" s="86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T446" s="18" t="s">
        <v>348</v>
      </c>
      <c r="AU446" s="18" t="s">
        <v>81</v>
      </c>
    </row>
    <row r="447" s="14" customFormat="1">
      <c r="A447" s="14"/>
      <c r="B447" s="244"/>
      <c r="C447" s="245"/>
      <c r="D447" s="235" t="s">
        <v>350</v>
      </c>
      <c r="E447" s="246" t="s">
        <v>19</v>
      </c>
      <c r="F447" s="247" t="s">
        <v>2022</v>
      </c>
      <c r="G447" s="245"/>
      <c r="H447" s="248">
        <v>1615.4179999999999</v>
      </c>
      <c r="I447" s="249"/>
      <c r="J447" s="245"/>
      <c r="K447" s="245"/>
      <c r="L447" s="250"/>
      <c r="M447" s="251"/>
      <c r="N447" s="252"/>
      <c r="O447" s="252"/>
      <c r="P447" s="252"/>
      <c r="Q447" s="252"/>
      <c r="R447" s="252"/>
      <c r="S447" s="252"/>
      <c r="T447" s="253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54" t="s">
        <v>350</v>
      </c>
      <c r="AU447" s="254" t="s">
        <v>81</v>
      </c>
      <c r="AV447" s="14" t="s">
        <v>81</v>
      </c>
      <c r="AW447" s="14" t="s">
        <v>33</v>
      </c>
      <c r="AX447" s="14" t="s">
        <v>79</v>
      </c>
      <c r="AY447" s="254" t="s">
        <v>338</v>
      </c>
    </row>
    <row r="448" s="2" customFormat="1" ht="37.8" customHeight="1">
      <c r="A448" s="39"/>
      <c r="B448" s="40"/>
      <c r="C448" s="215" t="s">
        <v>691</v>
      </c>
      <c r="D448" s="215" t="s">
        <v>342</v>
      </c>
      <c r="E448" s="216" t="s">
        <v>828</v>
      </c>
      <c r="F448" s="217" t="s">
        <v>829</v>
      </c>
      <c r="G448" s="218" t="s">
        <v>489</v>
      </c>
      <c r="H448" s="219">
        <v>17.004000000000001</v>
      </c>
      <c r="I448" s="220"/>
      <c r="J448" s="221">
        <f>ROUND(I448*H448,2)</f>
        <v>0</v>
      </c>
      <c r="K448" s="217" t="s">
        <v>346</v>
      </c>
      <c r="L448" s="45"/>
      <c r="M448" s="222" t="s">
        <v>19</v>
      </c>
      <c r="N448" s="223" t="s">
        <v>43</v>
      </c>
      <c r="O448" s="85"/>
      <c r="P448" s="224">
        <f>O448*H448</f>
        <v>0</v>
      </c>
      <c r="Q448" s="224">
        <v>0</v>
      </c>
      <c r="R448" s="224">
        <f>Q448*H448</f>
        <v>0</v>
      </c>
      <c r="S448" s="224">
        <v>0</v>
      </c>
      <c r="T448" s="225">
        <f>S448*H448</f>
        <v>0</v>
      </c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R448" s="226" t="s">
        <v>231</v>
      </c>
      <c r="AT448" s="226" t="s">
        <v>342</v>
      </c>
      <c r="AU448" s="226" t="s">
        <v>81</v>
      </c>
      <c r="AY448" s="18" t="s">
        <v>338</v>
      </c>
      <c r="BE448" s="227">
        <f>IF(N448="základní",J448,0)</f>
        <v>0</v>
      </c>
      <c r="BF448" s="227">
        <f>IF(N448="snížená",J448,0)</f>
        <v>0</v>
      </c>
      <c r="BG448" s="227">
        <f>IF(N448="zákl. přenesená",J448,0)</f>
        <v>0</v>
      </c>
      <c r="BH448" s="227">
        <f>IF(N448="sníž. přenesená",J448,0)</f>
        <v>0</v>
      </c>
      <c r="BI448" s="227">
        <f>IF(N448="nulová",J448,0)</f>
        <v>0</v>
      </c>
      <c r="BJ448" s="18" t="s">
        <v>79</v>
      </c>
      <c r="BK448" s="227">
        <f>ROUND(I448*H448,2)</f>
        <v>0</v>
      </c>
      <c r="BL448" s="18" t="s">
        <v>231</v>
      </c>
      <c r="BM448" s="226" t="s">
        <v>2023</v>
      </c>
    </row>
    <row r="449" s="2" customFormat="1">
      <c r="A449" s="39"/>
      <c r="B449" s="40"/>
      <c r="C449" s="41"/>
      <c r="D449" s="228" t="s">
        <v>348</v>
      </c>
      <c r="E449" s="41"/>
      <c r="F449" s="229" t="s">
        <v>831</v>
      </c>
      <c r="G449" s="41"/>
      <c r="H449" s="41"/>
      <c r="I449" s="230"/>
      <c r="J449" s="41"/>
      <c r="K449" s="41"/>
      <c r="L449" s="45"/>
      <c r="M449" s="231"/>
      <c r="N449" s="232"/>
      <c r="O449" s="85"/>
      <c r="P449" s="85"/>
      <c r="Q449" s="85"/>
      <c r="R449" s="85"/>
      <c r="S449" s="85"/>
      <c r="T449" s="86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T449" s="18" t="s">
        <v>348</v>
      </c>
      <c r="AU449" s="18" t="s">
        <v>81</v>
      </c>
    </row>
    <row r="450" s="14" customFormat="1">
      <c r="A450" s="14"/>
      <c r="B450" s="244"/>
      <c r="C450" s="245"/>
      <c r="D450" s="235" t="s">
        <v>350</v>
      </c>
      <c r="E450" s="246" t="s">
        <v>19</v>
      </c>
      <c r="F450" s="247" t="s">
        <v>2024</v>
      </c>
      <c r="G450" s="245"/>
      <c r="H450" s="248">
        <v>17.004000000000001</v>
      </c>
      <c r="I450" s="249"/>
      <c r="J450" s="245"/>
      <c r="K450" s="245"/>
      <c r="L450" s="250"/>
      <c r="M450" s="251"/>
      <c r="N450" s="252"/>
      <c r="O450" s="252"/>
      <c r="P450" s="252"/>
      <c r="Q450" s="252"/>
      <c r="R450" s="252"/>
      <c r="S450" s="252"/>
      <c r="T450" s="253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4" t="s">
        <v>350</v>
      </c>
      <c r="AU450" s="254" t="s">
        <v>81</v>
      </c>
      <c r="AV450" s="14" t="s">
        <v>81</v>
      </c>
      <c r="AW450" s="14" t="s">
        <v>33</v>
      </c>
      <c r="AX450" s="14" t="s">
        <v>79</v>
      </c>
      <c r="AY450" s="254" t="s">
        <v>338</v>
      </c>
    </row>
    <row r="451" s="2" customFormat="1" ht="44.25" customHeight="1">
      <c r="A451" s="39"/>
      <c r="B451" s="40"/>
      <c r="C451" s="215" t="s">
        <v>697</v>
      </c>
      <c r="D451" s="215" t="s">
        <v>342</v>
      </c>
      <c r="E451" s="216" t="s">
        <v>834</v>
      </c>
      <c r="F451" s="217" t="s">
        <v>505</v>
      </c>
      <c r="G451" s="218" t="s">
        <v>489</v>
      </c>
      <c r="H451" s="219">
        <v>62.790999999999997</v>
      </c>
      <c r="I451" s="220"/>
      <c r="J451" s="221">
        <f>ROUND(I451*H451,2)</f>
        <v>0</v>
      </c>
      <c r="K451" s="217" t="s">
        <v>346</v>
      </c>
      <c r="L451" s="45"/>
      <c r="M451" s="222" t="s">
        <v>19</v>
      </c>
      <c r="N451" s="223" t="s">
        <v>43</v>
      </c>
      <c r="O451" s="85"/>
      <c r="P451" s="224">
        <f>O451*H451</f>
        <v>0</v>
      </c>
      <c r="Q451" s="224">
        <v>0</v>
      </c>
      <c r="R451" s="224">
        <f>Q451*H451</f>
        <v>0</v>
      </c>
      <c r="S451" s="224">
        <v>0</v>
      </c>
      <c r="T451" s="225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226" t="s">
        <v>231</v>
      </c>
      <c r="AT451" s="226" t="s">
        <v>342</v>
      </c>
      <c r="AU451" s="226" t="s">
        <v>81</v>
      </c>
      <c r="AY451" s="18" t="s">
        <v>338</v>
      </c>
      <c r="BE451" s="227">
        <f>IF(N451="základní",J451,0)</f>
        <v>0</v>
      </c>
      <c r="BF451" s="227">
        <f>IF(N451="snížená",J451,0)</f>
        <v>0</v>
      </c>
      <c r="BG451" s="227">
        <f>IF(N451="zákl. přenesená",J451,0)</f>
        <v>0</v>
      </c>
      <c r="BH451" s="227">
        <f>IF(N451="sníž. přenesená",J451,0)</f>
        <v>0</v>
      </c>
      <c r="BI451" s="227">
        <f>IF(N451="nulová",J451,0)</f>
        <v>0</v>
      </c>
      <c r="BJ451" s="18" t="s">
        <v>79</v>
      </c>
      <c r="BK451" s="227">
        <f>ROUND(I451*H451,2)</f>
        <v>0</v>
      </c>
      <c r="BL451" s="18" t="s">
        <v>231</v>
      </c>
      <c r="BM451" s="226" t="s">
        <v>2025</v>
      </c>
    </row>
    <row r="452" s="2" customFormat="1">
      <c r="A452" s="39"/>
      <c r="B452" s="40"/>
      <c r="C452" s="41"/>
      <c r="D452" s="228" t="s">
        <v>348</v>
      </c>
      <c r="E452" s="41"/>
      <c r="F452" s="229" t="s">
        <v>836</v>
      </c>
      <c r="G452" s="41"/>
      <c r="H452" s="41"/>
      <c r="I452" s="230"/>
      <c r="J452" s="41"/>
      <c r="K452" s="41"/>
      <c r="L452" s="45"/>
      <c r="M452" s="231"/>
      <c r="N452" s="232"/>
      <c r="O452" s="85"/>
      <c r="P452" s="85"/>
      <c r="Q452" s="85"/>
      <c r="R452" s="85"/>
      <c r="S452" s="85"/>
      <c r="T452" s="86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T452" s="18" t="s">
        <v>348</v>
      </c>
      <c r="AU452" s="18" t="s">
        <v>81</v>
      </c>
    </row>
    <row r="453" s="2" customFormat="1" ht="44.25" customHeight="1">
      <c r="A453" s="39"/>
      <c r="B453" s="40"/>
      <c r="C453" s="215" t="s">
        <v>702</v>
      </c>
      <c r="D453" s="215" t="s">
        <v>342</v>
      </c>
      <c r="E453" s="216" t="s">
        <v>838</v>
      </c>
      <c r="F453" s="217" t="s">
        <v>839</v>
      </c>
      <c r="G453" s="218" t="s">
        <v>489</v>
      </c>
      <c r="H453" s="219">
        <v>22.231000000000002</v>
      </c>
      <c r="I453" s="220"/>
      <c r="J453" s="221">
        <f>ROUND(I453*H453,2)</f>
        <v>0</v>
      </c>
      <c r="K453" s="217" t="s">
        <v>346</v>
      </c>
      <c r="L453" s="45"/>
      <c r="M453" s="222" t="s">
        <v>19</v>
      </c>
      <c r="N453" s="223" t="s">
        <v>43</v>
      </c>
      <c r="O453" s="85"/>
      <c r="P453" s="224">
        <f>O453*H453</f>
        <v>0</v>
      </c>
      <c r="Q453" s="224">
        <v>0</v>
      </c>
      <c r="R453" s="224">
        <f>Q453*H453</f>
        <v>0</v>
      </c>
      <c r="S453" s="224">
        <v>0</v>
      </c>
      <c r="T453" s="225">
        <f>S453*H453</f>
        <v>0</v>
      </c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R453" s="226" t="s">
        <v>231</v>
      </c>
      <c r="AT453" s="226" t="s">
        <v>342</v>
      </c>
      <c r="AU453" s="226" t="s">
        <v>81</v>
      </c>
      <c r="AY453" s="18" t="s">
        <v>338</v>
      </c>
      <c r="BE453" s="227">
        <f>IF(N453="základní",J453,0)</f>
        <v>0</v>
      </c>
      <c r="BF453" s="227">
        <f>IF(N453="snížená",J453,0)</f>
        <v>0</v>
      </c>
      <c r="BG453" s="227">
        <f>IF(N453="zákl. přenesená",J453,0)</f>
        <v>0</v>
      </c>
      <c r="BH453" s="227">
        <f>IF(N453="sníž. přenesená",J453,0)</f>
        <v>0</v>
      </c>
      <c r="BI453" s="227">
        <f>IF(N453="nulová",J453,0)</f>
        <v>0</v>
      </c>
      <c r="BJ453" s="18" t="s">
        <v>79</v>
      </c>
      <c r="BK453" s="227">
        <f>ROUND(I453*H453,2)</f>
        <v>0</v>
      </c>
      <c r="BL453" s="18" t="s">
        <v>231</v>
      </c>
      <c r="BM453" s="226" t="s">
        <v>2026</v>
      </c>
    </row>
    <row r="454" s="2" customFormat="1">
      <c r="A454" s="39"/>
      <c r="B454" s="40"/>
      <c r="C454" s="41"/>
      <c r="D454" s="228" t="s">
        <v>348</v>
      </c>
      <c r="E454" s="41"/>
      <c r="F454" s="229" t="s">
        <v>841</v>
      </c>
      <c r="G454" s="41"/>
      <c r="H454" s="41"/>
      <c r="I454" s="230"/>
      <c r="J454" s="41"/>
      <c r="K454" s="41"/>
      <c r="L454" s="45"/>
      <c r="M454" s="231"/>
      <c r="N454" s="232"/>
      <c r="O454" s="85"/>
      <c r="P454" s="85"/>
      <c r="Q454" s="85"/>
      <c r="R454" s="85"/>
      <c r="S454" s="85"/>
      <c r="T454" s="86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T454" s="18" t="s">
        <v>348</v>
      </c>
      <c r="AU454" s="18" t="s">
        <v>81</v>
      </c>
    </row>
    <row r="455" s="12" customFormat="1" ht="22.8" customHeight="1">
      <c r="A455" s="12"/>
      <c r="B455" s="199"/>
      <c r="C455" s="200"/>
      <c r="D455" s="201" t="s">
        <v>71</v>
      </c>
      <c r="E455" s="213" t="s">
        <v>842</v>
      </c>
      <c r="F455" s="213" t="s">
        <v>843</v>
      </c>
      <c r="G455" s="200"/>
      <c r="H455" s="200"/>
      <c r="I455" s="203"/>
      <c r="J455" s="214">
        <f>BK455</f>
        <v>0</v>
      </c>
      <c r="K455" s="200"/>
      <c r="L455" s="205"/>
      <c r="M455" s="206"/>
      <c r="N455" s="207"/>
      <c r="O455" s="207"/>
      <c r="P455" s="208">
        <f>SUM(P456:P457)</f>
        <v>0</v>
      </c>
      <c r="Q455" s="207"/>
      <c r="R455" s="208">
        <f>SUM(R456:R457)</f>
        <v>0</v>
      </c>
      <c r="S455" s="207"/>
      <c r="T455" s="209">
        <f>SUM(T456:T457)</f>
        <v>0</v>
      </c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R455" s="210" t="s">
        <v>79</v>
      </c>
      <c r="AT455" s="211" t="s">
        <v>71</v>
      </c>
      <c r="AU455" s="211" t="s">
        <v>79</v>
      </c>
      <c r="AY455" s="210" t="s">
        <v>338</v>
      </c>
      <c r="BK455" s="212">
        <f>SUM(BK456:BK457)</f>
        <v>0</v>
      </c>
    </row>
    <row r="456" s="2" customFormat="1" ht="49.05" customHeight="1">
      <c r="A456" s="39"/>
      <c r="B456" s="40"/>
      <c r="C456" s="215" t="s">
        <v>715</v>
      </c>
      <c r="D456" s="215" t="s">
        <v>342</v>
      </c>
      <c r="E456" s="216" t="s">
        <v>845</v>
      </c>
      <c r="F456" s="217" t="s">
        <v>846</v>
      </c>
      <c r="G456" s="218" t="s">
        <v>489</v>
      </c>
      <c r="H456" s="219">
        <v>254.12600000000001</v>
      </c>
      <c r="I456" s="220"/>
      <c r="J456" s="221">
        <f>ROUND(I456*H456,2)</f>
        <v>0</v>
      </c>
      <c r="K456" s="217" t="s">
        <v>346</v>
      </c>
      <c r="L456" s="45"/>
      <c r="M456" s="222" t="s">
        <v>19</v>
      </c>
      <c r="N456" s="223" t="s">
        <v>43</v>
      </c>
      <c r="O456" s="85"/>
      <c r="P456" s="224">
        <f>O456*H456</f>
        <v>0</v>
      </c>
      <c r="Q456" s="224">
        <v>0</v>
      </c>
      <c r="R456" s="224">
        <f>Q456*H456</f>
        <v>0</v>
      </c>
      <c r="S456" s="224">
        <v>0</v>
      </c>
      <c r="T456" s="225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26" t="s">
        <v>231</v>
      </c>
      <c r="AT456" s="226" t="s">
        <v>342</v>
      </c>
      <c r="AU456" s="226" t="s">
        <v>81</v>
      </c>
      <c r="AY456" s="18" t="s">
        <v>338</v>
      </c>
      <c r="BE456" s="227">
        <f>IF(N456="základní",J456,0)</f>
        <v>0</v>
      </c>
      <c r="BF456" s="227">
        <f>IF(N456="snížená",J456,0)</f>
        <v>0</v>
      </c>
      <c r="BG456" s="227">
        <f>IF(N456="zákl. přenesená",J456,0)</f>
        <v>0</v>
      </c>
      <c r="BH456" s="227">
        <f>IF(N456="sníž. přenesená",J456,0)</f>
        <v>0</v>
      </c>
      <c r="BI456" s="227">
        <f>IF(N456="nulová",J456,0)</f>
        <v>0</v>
      </c>
      <c r="BJ456" s="18" t="s">
        <v>79</v>
      </c>
      <c r="BK456" s="227">
        <f>ROUND(I456*H456,2)</f>
        <v>0</v>
      </c>
      <c r="BL456" s="18" t="s">
        <v>231</v>
      </c>
      <c r="BM456" s="226" t="s">
        <v>2027</v>
      </c>
    </row>
    <row r="457" s="2" customFormat="1">
      <c r="A457" s="39"/>
      <c r="B457" s="40"/>
      <c r="C457" s="41"/>
      <c r="D457" s="228" t="s">
        <v>348</v>
      </c>
      <c r="E457" s="41"/>
      <c r="F457" s="229" t="s">
        <v>848</v>
      </c>
      <c r="G457" s="41"/>
      <c r="H457" s="41"/>
      <c r="I457" s="230"/>
      <c r="J457" s="41"/>
      <c r="K457" s="41"/>
      <c r="L457" s="45"/>
      <c r="M457" s="288"/>
      <c r="N457" s="289"/>
      <c r="O457" s="290"/>
      <c r="P457" s="290"/>
      <c r="Q457" s="290"/>
      <c r="R457" s="290"/>
      <c r="S457" s="290"/>
      <c r="T457" s="291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T457" s="18" t="s">
        <v>348</v>
      </c>
      <c r="AU457" s="18" t="s">
        <v>81</v>
      </c>
    </row>
    <row r="458" s="2" customFormat="1" ht="6.96" customHeight="1">
      <c r="A458" s="39"/>
      <c r="B458" s="60"/>
      <c r="C458" s="61"/>
      <c r="D458" s="61"/>
      <c r="E458" s="61"/>
      <c r="F458" s="61"/>
      <c r="G458" s="61"/>
      <c r="H458" s="61"/>
      <c r="I458" s="61"/>
      <c r="J458" s="61"/>
      <c r="K458" s="61"/>
      <c r="L458" s="45"/>
      <c r="M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</row>
  </sheetData>
  <sheetProtection sheet="1" autoFilter="0" formatColumns="0" formatRows="0" objects="1" scenarios="1" spinCount="100000" saltValue="sL4O7J08DeYeSb2g94/l9kPvvYJi5RMo94xmdv7zty4CkFc3J4KagKLUCpBbolG1sqMUmPteUINhMS/CxGCaLw==" hashValue="kJB0ZQ152rLzYBqijGO2d7eqBcMhStUm4eZHwahCsoDJnwIJJ/Zko0UvBSfgGrDYigQMsOalpvgTQtGb0bL3xg==" algorithmName="SHA-512" password="CC35"/>
  <autoFilter ref="C101:K45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0:H90"/>
    <mergeCell ref="E92:H92"/>
    <mergeCell ref="E94:H94"/>
    <mergeCell ref="L2:V2"/>
  </mergeCells>
  <hyperlinks>
    <hyperlink ref="F107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5"/>
    <hyperlink ref="F140" r:id="rId5" display="https://podminky.urs.cz/item/CS_URS_2025_02/121151105"/>
    <hyperlink ref="F151" r:id="rId6" display="https://podminky.urs.cz/item/CS_URS_2025_02/122251403"/>
    <hyperlink ref="F155" r:id="rId7" display="https://podminky.urs.cz/item/CS_URS_2025_02/132254206"/>
    <hyperlink ref="F179" r:id="rId8" display="https://podminky.urs.cz/item/CS_URS_2025_02/151101102"/>
    <hyperlink ref="F184" r:id="rId9" display="https://podminky.urs.cz/item/CS_URS_2025_02/151101112"/>
    <hyperlink ref="F187" r:id="rId10" display="https://podminky.urs.cz/item/CS_URS_2025_02/151501501"/>
    <hyperlink ref="F192" r:id="rId11" display="https://podminky.urs.cz/item/CS_URS_2025_02/162551108"/>
    <hyperlink ref="F197" r:id="rId12" display="https://podminky.urs.cz/item/CS_URS_2025_02/162751117"/>
    <hyperlink ref="F205" r:id="rId13" display="https://podminky.urs.cz/item/CS_URS_2025_02/162751119"/>
    <hyperlink ref="F211" r:id="rId14" display="https://podminky.urs.cz/item/CS_URS_2025_02/171251101"/>
    <hyperlink ref="F214" r:id="rId15" display="https://podminky.urs.cz/item/CS_URS_2025_02/171251109"/>
    <hyperlink ref="F220" r:id="rId16" display="https://podminky.urs.cz/item/CS_URS_2025_02/174151101"/>
    <hyperlink ref="F226" r:id="rId17" display="https://podminky.urs.cz/item/CS_URS_2025_02/175151101"/>
    <hyperlink ref="F250" r:id="rId18" display="https://podminky.urs.cz/item/CS_URS_2025_02/171201231"/>
    <hyperlink ref="F256" r:id="rId19" display="https://podminky.urs.cz/item/CS_URS_2025_02/181152302"/>
    <hyperlink ref="F262" r:id="rId20" display="https://podminky.urs.cz/item/CS_URS_2025_02/181351005"/>
    <hyperlink ref="F265" r:id="rId21" display="https://podminky.urs.cz/item/CS_URS_2025_02/181411131"/>
    <hyperlink ref="F271" r:id="rId22" display="https://podminky.urs.cz/item/CS_URS_2025_02/184813511"/>
    <hyperlink ref="F274" r:id="rId23" display="https://podminky.urs.cz/item/CS_URS_2025_02/185802113"/>
    <hyperlink ref="F279" r:id="rId24" display="https://podminky.urs.cz/item/CS_URS_2025_02/185803111"/>
    <hyperlink ref="F282" r:id="rId25" display="https://podminky.urs.cz/item/CS_URS_2025_02/185804312"/>
    <hyperlink ref="F286" r:id="rId26" display="https://podminky.urs.cz/item/CS_URS_2025_02/185851121"/>
    <hyperlink ref="F290" r:id="rId27" display="https://podminky.urs.cz/item/CS_URS_2025_02/185851129"/>
    <hyperlink ref="F296" r:id="rId28" display="https://podminky.urs.cz/item/CS_URS_2025_02/212750101"/>
    <hyperlink ref="F300" r:id="rId29" display="https://podminky.urs.cz/item/CS_URS_2025_02/212972112"/>
    <hyperlink ref="F305" r:id="rId30" display="https://podminky.urs.cz/item/CS_URS_2025_02/564871016"/>
    <hyperlink ref="F308" r:id="rId31" display="https://podminky.urs.cz/item/CS_URS_2025_02/573111112"/>
    <hyperlink ref="F311" r:id="rId32" display="https://podminky.urs.cz/item/CS_URS_2025_02/565155101"/>
    <hyperlink ref="F315" r:id="rId33" display="https://podminky.urs.cz/item/CS_URS_2025_02/573211109"/>
    <hyperlink ref="F318" r:id="rId34" display="https://podminky.urs.cz/item/CS_URS_2025_02/577155012"/>
    <hyperlink ref="F321" r:id="rId35" display="https://podminky.urs.cz/item/CS_URS_2025_02/573211107"/>
    <hyperlink ref="F324" r:id="rId36" display="https://podminky.urs.cz/item/CS_URS_2025_02/577134011"/>
    <hyperlink ref="F328" r:id="rId37" display="https://podminky.urs.cz/item/CS_URS_2025_02/871313124"/>
    <hyperlink ref="F362" r:id="rId38" display="https://podminky.urs.cz/item/CS_URS_2025_02/871353124"/>
    <hyperlink ref="F371" r:id="rId39" display="https://podminky.urs.cz/item/CS_URS_2025_02/877370320"/>
    <hyperlink ref="F410" r:id="rId40" display="https://podminky.urs.cz/item/CS_URS_2025_02/892241111"/>
    <hyperlink ref="F414" r:id="rId41" display="https://podminky.urs.cz/item/CS_URS_2025_02/892381111"/>
    <hyperlink ref="F417" r:id="rId42" display="https://podminky.urs.cz/item/CS_URS_2025_02/899722113"/>
    <hyperlink ref="F428" r:id="rId43" display="https://podminky.urs.cz/item/CS_URS_2025_02/919112233"/>
    <hyperlink ref="F433" r:id="rId44" display="https://podminky.urs.cz/item/CS_URS_2025_02/919122132"/>
    <hyperlink ref="F436" r:id="rId45" display="https://podminky.urs.cz/item/CS_URS_2025_02/919735111"/>
    <hyperlink ref="F439" r:id="rId46" display="https://podminky.urs.cz/item/CS_URS_2025_02/919735112"/>
    <hyperlink ref="F443" r:id="rId47" display="https://podminky.urs.cz/item/CS_URS_2025_02/997013501"/>
    <hyperlink ref="F446" r:id="rId48" display="https://podminky.urs.cz/item/CS_URS_2025_02/997013509"/>
    <hyperlink ref="F449" r:id="rId49" display="https://podminky.urs.cz/item/CS_URS_2025_02/997013511"/>
    <hyperlink ref="F452" r:id="rId50" display="https://podminky.urs.cz/item/CS_URS_2025_02/997013873"/>
    <hyperlink ref="F454" r:id="rId51" display="https://podminky.urs.cz/item/CS_URS_2025_02/997013875"/>
    <hyperlink ref="F457" r:id="rId52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3"/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130</v>
      </c>
      <c r="AZ2" s="139" t="s">
        <v>274</v>
      </c>
      <c r="BA2" s="139" t="s">
        <v>19</v>
      </c>
      <c r="BB2" s="139" t="s">
        <v>19</v>
      </c>
      <c r="BC2" s="139" t="s">
        <v>79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275</v>
      </c>
      <c r="BA3" s="139" t="s">
        <v>19</v>
      </c>
      <c r="BB3" s="139" t="s">
        <v>19</v>
      </c>
      <c r="BC3" s="139" t="s">
        <v>2028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277</v>
      </c>
      <c r="BA4" s="139" t="s">
        <v>19</v>
      </c>
      <c r="BB4" s="139" t="s">
        <v>19</v>
      </c>
      <c r="BC4" s="139" t="s">
        <v>264</v>
      </c>
      <c r="BD4" s="139" t="s">
        <v>81</v>
      </c>
    </row>
    <row r="5" hidden="1" s="1" customFormat="1" ht="6.96" customHeight="1">
      <c r="B5" s="21"/>
      <c r="L5" s="21"/>
      <c r="AZ5" s="139" t="s">
        <v>1279</v>
      </c>
      <c r="BA5" s="139" t="s">
        <v>19</v>
      </c>
      <c r="BB5" s="139" t="s">
        <v>19</v>
      </c>
      <c r="BC5" s="139" t="s">
        <v>279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1280</v>
      </c>
      <c r="BA6" s="139" t="s">
        <v>19</v>
      </c>
      <c r="BB6" s="139" t="s">
        <v>19</v>
      </c>
      <c r="BC6" s="139" t="s">
        <v>279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1281</v>
      </c>
      <c r="BA7" s="139" t="s">
        <v>19</v>
      </c>
      <c r="BB7" s="139" t="s">
        <v>19</v>
      </c>
      <c r="BC7" s="139" t="s">
        <v>2029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1283</v>
      </c>
      <c r="BA8" s="139" t="s">
        <v>19</v>
      </c>
      <c r="BB8" s="139" t="s">
        <v>19</v>
      </c>
      <c r="BC8" s="139" t="s">
        <v>2030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1819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1285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1290</v>
      </c>
      <c r="BA10" s="139" t="s">
        <v>19</v>
      </c>
      <c r="BB10" s="139" t="s">
        <v>19</v>
      </c>
      <c r="BC10" s="139" t="s">
        <v>72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2031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286</v>
      </c>
      <c r="BA11" s="139" t="s">
        <v>19</v>
      </c>
      <c r="BB11" s="139" t="s">
        <v>19</v>
      </c>
      <c r="BC11" s="139" t="s">
        <v>2032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287</v>
      </c>
      <c r="BA12" s="139" t="s">
        <v>19</v>
      </c>
      <c r="BB12" s="139" t="s">
        <v>19</v>
      </c>
      <c r="BC12" s="139" t="s">
        <v>2033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294</v>
      </c>
      <c r="BA13" s="139" t="s">
        <v>19</v>
      </c>
      <c r="BB13" s="139" t="s">
        <v>19</v>
      </c>
      <c r="BC13" s="139" t="s">
        <v>2034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296</v>
      </c>
      <c r="BA14" s="139" t="s">
        <v>19</v>
      </c>
      <c r="BB14" s="139" t="s">
        <v>19</v>
      </c>
      <c r="BC14" s="139" t="s">
        <v>2035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298</v>
      </c>
      <c r="BA15" s="139" t="s">
        <v>19</v>
      </c>
      <c r="BB15" s="139" t="s">
        <v>19</v>
      </c>
      <c r="BC15" s="139" t="s">
        <v>2036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216</v>
      </c>
      <c r="BA16" s="139" t="s">
        <v>19</v>
      </c>
      <c r="BB16" s="139" t="s">
        <v>19</v>
      </c>
      <c r="BC16" s="139" t="s">
        <v>2037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218</v>
      </c>
      <c r="BA17" s="139" t="s">
        <v>19</v>
      </c>
      <c r="BB17" s="139" t="s">
        <v>19</v>
      </c>
      <c r="BC17" s="139" t="s">
        <v>2038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221</v>
      </c>
      <c r="BA18" s="139" t="s">
        <v>19</v>
      </c>
      <c r="BB18" s="139" t="s">
        <v>19</v>
      </c>
      <c r="BC18" s="139" t="s">
        <v>2039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223</v>
      </c>
      <c r="BA19" s="139" t="s">
        <v>19</v>
      </c>
      <c r="BB19" s="139" t="s">
        <v>19</v>
      </c>
      <c r="BC19" s="139" t="s">
        <v>2040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225</v>
      </c>
      <c r="BA20" s="139" t="s">
        <v>19</v>
      </c>
      <c r="BB20" s="139" t="s">
        <v>19</v>
      </c>
      <c r="BC20" s="139" t="s">
        <v>2041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227</v>
      </c>
      <c r="BA21" s="139" t="s">
        <v>19</v>
      </c>
      <c r="BB21" s="139" t="s">
        <v>19</v>
      </c>
      <c r="BC21" s="139" t="s">
        <v>2042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245</v>
      </c>
      <c r="BA22" s="139" t="s">
        <v>19</v>
      </c>
      <c r="BB22" s="139" t="s">
        <v>19</v>
      </c>
      <c r="BC22" s="139" t="s">
        <v>72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248</v>
      </c>
      <c r="BA23" s="139" t="s">
        <v>19</v>
      </c>
      <c r="BB23" s="139" t="s">
        <v>19</v>
      </c>
      <c r="BC23" s="139" t="s">
        <v>72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952</v>
      </c>
      <c r="BA24" s="139" t="s">
        <v>19</v>
      </c>
      <c r="BB24" s="139" t="s">
        <v>19</v>
      </c>
      <c r="BC24" s="139" t="s">
        <v>72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954</v>
      </c>
      <c r="BA25" s="139" t="s">
        <v>19</v>
      </c>
      <c r="BB25" s="139" t="s">
        <v>19</v>
      </c>
      <c r="BC25" s="139" t="s">
        <v>955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855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300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1304</v>
      </c>
      <c r="BA28" s="139" t="s">
        <v>19</v>
      </c>
      <c r="BB28" s="139" t="s">
        <v>19</v>
      </c>
      <c r="BC28" s="139" t="s">
        <v>264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1821</v>
      </c>
      <c r="BA29" s="153" t="s">
        <v>19</v>
      </c>
      <c r="BB29" s="153" t="s">
        <v>19</v>
      </c>
      <c r="BC29" s="153" t="s">
        <v>72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1822</v>
      </c>
      <c r="BA30" s="139" t="s">
        <v>19</v>
      </c>
      <c r="BB30" s="139" t="s">
        <v>19</v>
      </c>
      <c r="BC30" s="139" t="s">
        <v>72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1823</v>
      </c>
      <c r="BA31" s="139" t="s">
        <v>19</v>
      </c>
      <c r="BB31" s="139" t="s">
        <v>19</v>
      </c>
      <c r="BC31" s="139" t="s">
        <v>72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1824</v>
      </c>
      <c r="BA32" s="139" t="s">
        <v>19</v>
      </c>
      <c r="BB32" s="139" t="s">
        <v>19</v>
      </c>
      <c r="BC32" s="139" t="s">
        <v>1825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1826</v>
      </c>
      <c r="BA33" s="139" t="s">
        <v>19</v>
      </c>
      <c r="BB33" s="139" t="s">
        <v>19</v>
      </c>
      <c r="BC33" s="139" t="s">
        <v>1827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1828</v>
      </c>
      <c r="BA34" s="139" t="s">
        <v>19</v>
      </c>
      <c r="BB34" s="139" t="s">
        <v>19</v>
      </c>
      <c r="BC34" s="139" t="s">
        <v>72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ROUND((SUM(BE102:BE402)),  2)</f>
        <v>0</v>
      </c>
      <c r="G35" s="39"/>
      <c r="H35" s="39"/>
      <c r="I35" s="160">
        <v>0.20999999999999999</v>
      </c>
      <c r="J35" s="159">
        <f>ROUND(((SUM(BE102:BE402))*I35),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1829</v>
      </c>
      <c r="BA35" s="139" t="s">
        <v>19</v>
      </c>
      <c r="BB35" s="139" t="s">
        <v>19</v>
      </c>
      <c r="BC35" s="139" t="s">
        <v>2043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ROUND((SUM(BF102:BF402)),  2)</f>
        <v>0</v>
      </c>
      <c r="G36" s="39"/>
      <c r="H36" s="39"/>
      <c r="I36" s="160">
        <v>0.12</v>
      </c>
      <c r="J36" s="159">
        <f>ROUND(((SUM(BF102:BF402))*I36),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1831</v>
      </c>
      <c r="BA36" s="139" t="s">
        <v>19</v>
      </c>
      <c r="BB36" s="139" t="s">
        <v>19</v>
      </c>
      <c r="BC36" s="139" t="s">
        <v>72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ROUND((SUM(BG102:BG402)),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1305</v>
      </c>
      <c r="BA37" s="139" t="s">
        <v>19</v>
      </c>
      <c r="BB37" s="139" t="s">
        <v>19</v>
      </c>
      <c r="BC37" s="139" t="s">
        <v>2044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ROUND((SUM(BH102:BH402)),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1306</v>
      </c>
      <c r="BA38" s="139" t="s">
        <v>19</v>
      </c>
      <c r="BB38" s="139" t="s">
        <v>19</v>
      </c>
      <c r="BC38" s="139" t="s">
        <v>1307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ROUND((SUM(BI102:BI402)),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1308</v>
      </c>
      <c r="BA39" s="139" t="s">
        <v>19</v>
      </c>
      <c r="BB39" s="139" t="s">
        <v>19</v>
      </c>
      <c r="BC39" s="139" t="s">
        <v>2045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1310</v>
      </c>
      <c r="BA40" s="139" t="s">
        <v>19</v>
      </c>
      <c r="BB40" s="139" t="s">
        <v>19</v>
      </c>
      <c r="BC40" s="139" t="s">
        <v>72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1312</v>
      </c>
      <c r="BA41" s="139" t="s">
        <v>19</v>
      </c>
      <c r="BB41" s="139" t="s">
        <v>19</v>
      </c>
      <c r="BC41" s="139" t="s">
        <v>955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1313</v>
      </c>
      <c r="BA42" s="139" t="s">
        <v>19</v>
      </c>
      <c r="BB42" s="139" t="s">
        <v>19</v>
      </c>
      <c r="BC42" s="139" t="s">
        <v>72</v>
      </c>
      <c r="BD42" s="139" t="s">
        <v>81</v>
      </c>
    </row>
    <row r="43" hidden="1">
      <c r="AZ43" s="139" t="s">
        <v>1835</v>
      </c>
      <c r="BA43" s="139" t="s">
        <v>19</v>
      </c>
      <c r="BB43" s="139" t="s">
        <v>19</v>
      </c>
      <c r="BC43" s="139" t="s">
        <v>1836</v>
      </c>
      <c r="BD43" s="139" t="s">
        <v>81</v>
      </c>
    </row>
    <row r="44" hidden="1">
      <c r="AZ44" s="139" t="s">
        <v>256</v>
      </c>
      <c r="BA44" s="139" t="s">
        <v>19</v>
      </c>
      <c r="BB44" s="139" t="s">
        <v>19</v>
      </c>
      <c r="BC44" s="139" t="s">
        <v>72</v>
      </c>
      <c r="BD44" s="139" t="s">
        <v>81</v>
      </c>
    </row>
    <row r="45" hidden="1">
      <c r="AZ45" s="139" t="s">
        <v>258</v>
      </c>
      <c r="BA45" s="139" t="s">
        <v>19</v>
      </c>
      <c r="BB45" s="139" t="s">
        <v>19</v>
      </c>
      <c r="BC45" s="139" t="s">
        <v>72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1272</v>
      </c>
      <c r="BA46" s="139" t="s">
        <v>19</v>
      </c>
      <c r="BB46" s="139" t="s">
        <v>19</v>
      </c>
      <c r="BC46" s="139" t="s">
        <v>79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1273</v>
      </c>
      <c r="BA47" s="139" t="s">
        <v>19</v>
      </c>
      <c r="BB47" s="139" t="s">
        <v>19</v>
      </c>
      <c r="BC47" s="139" t="s">
        <v>2046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263</v>
      </c>
      <c r="BA48" s="139" t="s">
        <v>19</v>
      </c>
      <c r="BB48" s="139" t="s">
        <v>19</v>
      </c>
      <c r="BC48" s="139" t="s">
        <v>943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265</v>
      </c>
      <c r="BA49" s="139" t="s">
        <v>19</v>
      </c>
      <c r="BB49" s="139" t="s">
        <v>19</v>
      </c>
      <c r="BC49" s="139" t="s">
        <v>264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266</v>
      </c>
      <c r="BA50" s="139" t="s">
        <v>19</v>
      </c>
      <c r="BB50" s="139" t="s">
        <v>19</v>
      </c>
      <c r="BC50" s="139" t="s">
        <v>264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267</v>
      </c>
      <c r="BA51" s="139" t="s">
        <v>19</v>
      </c>
      <c r="BB51" s="139" t="s">
        <v>19</v>
      </c>
      <c r="BC51" s="139" t="s">
        <v>268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1819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269</v>
      </c>
      <c r="BA52" s="139" t="s">
        <v>19</v>
      </c>
      <c r="BB52" s="139" t="s">
        <v>19</v>
      </c>
      <c r="BC52" s="139" t="s">
        <v>79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270</v>
      </c>
      <c r="BA53" s="139" t="s">
        <v>19</v>
      </c>
      <c r="BB53" s="139" t="s">
        <v>19</v>
      </c>
      <c r="BC53" s="139" t="s">
        <v>976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A1 - Napojení na stoku A1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1277</v>
      </c>
      <c r="BA54" s="139" t="s">
        <v>19</v>
      </c>
      <c r="BB54" s="139" t="s">
        <v>19</v>
      </c>
      <c r="BC54" s="139" t="s">
        <v>273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2047</v>
      </c>
      <c r="BA55" s="139" t="s">
        <v>19</v>
      </c>
      <c r="BB55" s="139" t="s">
        <v>19</v>
      </c>
      <c r="BC55" s="139" t="s">
        <v>2048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2049</v>
      </c>
      <c r="BA56" s="139" t="s">
        <v>19</v>
      </c>
      <c r="BB56" s="139" t="s">
        <v>19</v>
      </c>
      <c r="BC56" s="139" t="s">
        <v>72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J177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J209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J256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J295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J296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317</v>
      </c>
      <c r="E75" s="185"/>
      <c r="F75" s="185"/>
      <c r="G75" s="185"/>
      <c r="H75" s="185"/>
      <c r="I75" s="185"/>
      <c r="J75" s="186">
        <f>J305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318</v>
      </c>
      <c r="E76" s="185"/>
      <c r="F76" s="185"/>
      <c r="G76" s="185"/>
      <c r="H76" s="185"/>
      <c r="I76" s="185"/>
      <c r="J76" s="186">
        <f>J328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4.88" customHeight="1">
      <c r="A77" s="10"/>
      <c r="B77" s="183"/>
      <c r="C77" s="126"/>
      <c r="D77" s="184" t="s">
        <v>319</v>
      </c>
      <c r="E77" s="185"/>
      <c r="F77" s="185"/>
      <c r="G77" s="185"/>
      <c r="H77" s="185"/>
      <c r="I77" s="185"/>
      <c r="J77" s="186">
        <f>J355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320</v>
      </c>
      <c r="E78" s="185"/>
      <c r="F78" s="185"/>
      <c r="G78" s="185"/>
      <c r="H78" s="185"/>
      <c r="I78" s="185"/>
      <c r="J78" s="186">
        <f>J371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321</v>
      </c>
      <c r="E79" s="185"/>
      <c r="F79" s="185"/>
      <c r="G79" s="185"/>
      <c r="H79" s="185"/>
      <c r="I79" s="185"/>
      <c r="J79" s="186">
        <f>J386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322</v>
      </c>
      <c r="E80" s="185"/>
      <c r="F80" s="185"/>
      <c r="G80" s="185"/>
      <c r="H80" s="185"/>
      <c r="I80" s="185"/>
      <c r="J80" s="186">
        <f>J400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/>
    <row r="84" hidden="1"/>
    <row r="85" hidden="1"/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323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16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2" t="str">
        <f>E7</f>
        <v>Odkanalizování obce Rtyně nad Bílinou – etapa 1</v>
      </c>
      <c r="F90" s="33"/>
      <c r="G90" s="33"/>
      <c r="H90" s="33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229</v>
      </c>
      <c r="D91" s="23"/>
      <c r="E91" s="23"/>
      <c r="F91" s="23"/>
      <c r="G91" s="23"/>
      <c r="H91" s="23"/>
      <c r="I91" s="23"/>
      <c r="J91" s="23"/>
      <c r="K91" s="23"/>
      <c r="L91" s="21"/>
    </row>
    <row r="92" s="2" customFormat="1" ht="16.5" customHeight="1">
      <c r="A92" s="39"/>
      <c r="B92" s="40"/>
      <c r="C92" s="41"/>
      <c r="D92" s="41"/>
      <c r="E92" s="172" t="s">
        <v>1819</v>
      </c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234</v>
      </c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A1 - Napojení na stoku A1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21</v>
      </c>
      <c r="D96" s="41"/>
      <c r="E96" s="41"/>
      <c r="F96" s="28" t="str">
        <f>F14</f>
        <v>Rtyně nad Bílinou</v>
      </c>
      <c r="G96" s="41"/>
      <c r="H96" s="41"/>
      <c r="I96" s="33" t="s">
        <v>23</v>
      </c>
      <c r="J96" s="73" t="str">
        <f>IF(J14="","",J14)</f>
        <v>31. 7. 2025</v>
      </c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5.65" customHeight="1">
      <c r="A98" s="39"/>
      <c r="B98" s="40"/>
      <c r="C98" s="33" t="s">
        <v>25</v>
      </c>
      <c r="D98" s="41"/>
      <c r="E98" s="41"/>
      <c r="F98" s="28" t="str">
        <f>E17</f>
        <v xml:space="preserve">Obec Rtyně nad Bílinou </v>
      </c>
      <c r="G98" s="41"/>
      <c r="H98" s="41"/>
      <c r="I98" s="33" t="s">
        <v>31</v>
      </c>
      <c r="J98" s="37" t="str">
        <f>E23</f>
        <v xml:space="preserve">AQUECON a.s. – kancelář Praha 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29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QS-B s.r.o.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88"/>
      <c r="B101" s="189"/>
      <c r="C101" s="190" t="s">
        <v>324</v>
      </c>
      <c r="D101" s="191" t="s">
        <v>57</v>
      </c>
      <c r="E101" s="191" t="s">
        <v>53</v>
      </c>
      <c r="F101" s="191" t="s">
        <v>54</v>
      </c>
      <c r="G101" s="191" t="s">
        <v>325</v>
      </c>
      <c r="H101" s="191" t="s">
        <v>326</v>
      </c>
      <c r="I101" s="191" t="s">
        <v>327</v>
      </c>
      <c r="J101" s="191" t="s">
        <v>303</v>
      </c>
      <c r="K101" s="192" t="s">
        <v>328</v>
      </c>
      <c r="L101" s="193"/>
      <c r="M101" s="93" t="s">
        <v>19</v>
      </c>
      <c r="N101" s="94" t="s">
        <v>42</v>
      </c>
      <c r="O101" s="94" t="s">
        <v>329</v>
      </c>
      <c r="P101" s="94" t="s">
        <v>330</v>
      </c>
      <c r="Q101" s="94" t="s">
        <v>331</v>
      </c>
      <c r="R101" s="94" t="s">
        <v>332</v>
      </c>
      <c r="S101" s="94" t="s">
        <v>333</v>
      </c>
      <c r="T101" s="95" t="s">
        <v>334</v>
      </c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</row>
    <row r="102" s="2" customFormat="1" ht="22.8" customHeight="1">
      <c r="A102" s="39"/>
      <c r="B102" s="40"/>
      <c r="C102" s="100" t="s">
        <v>335</v>
      </c>
      <c r="D102" s="41"/>
      <c r="E102" s="41"/>
      <c r="F102" s="41"/>
      <c r="G102" s="41"/>
      <c r="H102" s="41"/>
      <c r="I102" s="41"/>
      <c r="J102" s="194">
        <f>BK102</f>
        <v>0</v>
      </c>
      <c r="K102" s="41"/>
      <c r="L102" s="45"/>
      <c r="M102" s="96"/>
      <c r="N102" s="195"/>
      <c r="O102" s="97"/>
      <c r="P102" s="196">
        <f>P103</f>
        <v>0</v>
      </c>
      <c r="Q102" s="97"/>
      <c r="R102" s="196">
        <f>R103</f>
        <v>165.95507969999997</v>
      </c>
      <c r="S102" s="97"/>
      <c r="T102" s="197">
        <f>T103</f>
        <v>31.562756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71</v>
      </c>
      <c r="AU102" s="18" t="s">
        <v>304</v>
      </c>
      <c r="BK102" s="198">
        <f>BK103</f>
        <v>0</v>
      </c>
    </row>
    <row r="103" s="12" customFormat="1" ht="25.92" customHeight="1">
      <c r="A103" s="12"/>
      <c r="B103" s="199"/>
      <c r="C103" s="200"/>
      <c r="D103" s="201" t="s">
        <v>71</v>
      </c>
      <c r="E103" s="202" t="s">
        <v>336</v>
      </c>
      <c r="F103" s="202" t="s">
        <v>337</v>
      </c>
      <c r="G103" s="200"/>
      <c r="H103" s="200"/>
      <c r="I103" s="203"/>
      <c r="J103" s="204">
        <f>BK103</f>
        <v>0</v>
      </c>
      <c r="K103" s="200"/>
      <c r="L103" s="205"/>
      <c r="M103" s="206"/>
      <c r="N103" s="207"/>
      <c r="O103" s="207"/>
      <c r="P103" s="208">
        <f>P104+P295+P305+P328+P371+P386+P400</f>
        <v>0</v>
      </c>
      <c r="Q103" s="207"/>
      <c r="R103" s="208">
        <f>R104+R295+R305+R328+R371+R386+R400</f>
        <v>165.95507969999997</v>
      </c>
      <c r="S103" s="207"/>
      <c r="T103" s="209">
        <f>T104+T295+T305+T328+T371+T386+T400</f>
        <v>31.562756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72</v>
      </c>
      <c r="AY103" s="210" t="s">
        <v>338</v>
      </c>
      <c r="BK103" s="212">
        <f>BK104+BK295+BK305+BK328+BK371+BK386+BK400</f>
        <v>0</v>
      </c>
    </row>
    <row r="104" s="12" customFormat="1" ht="22.8" customHeight="1">
      <c r="A104" s="12"/>
      <c r="B104" s="199"/>
      <c r="C104" s="200"/>
      <c r="D104" s="201" t="s">
        <v>71</v>
      </c>
      <c r="E104" s="213" t="s">
        <v>79</v>
      </c>
      <c r="F104" s="213" t="s">
        <v>339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P105+P138+P153+P177+P190+P209+P256</f>
        <v>0</v>
      </c>
      <c r="Q104" s="207"/>
      <c r="R104" s="208">
        <f>R105+R138+R153+R177+R190+R209+R256</f>
        <v>159.73192352999999</v>
      </c>
      <c r="S104" s="207"/>
      <c r="T104" s="209">
        <f>T105+T138+T153+T177+T190+T209+T256</f>
        <v>31.562756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79</v>
      </c>
      <c r="AY104" s="210" t="s">
        <v>338</v>
      </c>
      <c r="BK104" s="212">
        <f>BK105+BK138+BK153+BK177+BK190+BK209+BK256</f>
        <v>0</v>
      </c>
    </row>
    <row r="105" s="12" customFormat="1" ht="20.88" customHeight="1">
      <c r="A105" s="12"/>
      <c r="B105" s="199"/>
      <c r="C105" s="200"/>
      <c r="D105" s="201" t="s">
        <v>71</v>
      </c>
      <c r="E105" s="213" t="s">
        <v>340</v>
      </c>
      <c r="F105" s="213" t="s">
        <v>341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SUM(P106:P137)</f>
        <v>0</v>
      </c>
      <c r="Q105" s="207"/>
      <c r="R105" s="208">
        <f>SUM(R106:R137)</f>
        <v>0.0010403800000000003</v>
      </c>
      <c r="S105" s="207"/>
      <c r="T105" s="209">
        <f>SUM(T106:T137)</f>
        <v>31.562756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81</v>
      </c>
      <c r="AY105" s="210" t="s">
        <v>338</v>
      </c>
      <c r="BK105" s="212">
        <f>SUM(BK106:BK137)</f>
        <v>0</v>
      </c>
    </row>
    <row r="106" s="2" customFormat="1" ht="66.75" customHeight="1">
      <c r="A106" s="39"/>
      <c r="B106" s="40"/>
      <c r="C106" s="215" t="s">
        <v>79</v>
      </c>
      <c r="D106" s="215" t="s">
        <v>342</v>
      </c>
      <c r="E106" s="216" t="s">
        <v>343</v>
      </c>
      <c r="F106" s="217" t="s">
        <v>344</v>
      </c>
      <c r="G106" s="218" t="s">
        <v>345</v>
      </c>
      <c r="H106" s="219">
        <v>53.219999999999999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0.44</v>
      </c>
      <c r="T106" s="225">
        <f>S106*H106</f>
        <v>23.416799999999999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2050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349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351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1272</v>
      </c>
      <c r="F109" s="247" t="s">
        <v>352</v>
      </c>
      <c r="G109" s="245"/>
      <c r="H109" s="248">
        <v>1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1306</v>
      </c>
      <c r="F110" s="247" t="s">
        <v>1321</v>
      </c>
      <c r="G110" s="245"/>
      <c r="H110" s="248">
        <v>0.59999999999999998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1.6000000000000001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1848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1273</v>
      </c>
      <c r="F113" s="247" t="s">
        <v>1849</v>
      </c>
      <c r="G113" s="245"/>
      <c r="H113" s="248">
        <v>8.7149999999999999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1305</v>
      </c>
      <c r="F114" s="247" t="s">
        <v>1850</v>
      </c>
      <c r="G114" s="245"/>
      <c r="H114" s="248">
        <v>14.525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286</v>
      </c>
      <c r="F115" s="258" t="s">
        <v>353</v>
      </c>
      <c r="G115" s="256"/>
      <c r="H115" s="259">
        <v>23.240000000000002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1277</v>
      </c>
      <c r="F117" s="247" t="s">
        <v>356</v>
      </c>
      <c r="G117" s="245"/>
      <c r="H117" s="248">
        <v>0.46999999999999997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1279</v>
      </c>
      <c r="F118" s="247" t="s">
        <v>357</v>
      </c>
      <c r="G118" s="245"/>
      <c r="H118" s="248">
        <v>0.48999999999999999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1280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1304</v>
      </c>
      <c r="F120" s="247" t="s">
        <v>1329</v>
      </c>
      <c r="G120" s="245"/>
      <c r="H120" s="248">
        <v>0.29999999999999999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1.75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1283</v>
      </c>
      <c r="F122" s="247" t="s">
        <v>1330</v>
      </c>
      <c r="G122" s="245"/>
      <c r="H122" s="248">
        <v>22.135999999999999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1287</v>
      </c>
      <c r="F123" s="247" t="s">
        <v>1331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1289</v>
      </c>
      <c r="F124" s="247" t="s">
        <v>1332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1308</v>
      </c>
      <c r="F125" s="247" t="s">
        <v>1333</v>
      </c>
      <c r="G125" s="245"/>
      <c r="H125" s="248">
        <v>31.084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1281</v>
      </c>
      <c r="F126" s="258" t="s">
        <v>363</v>
      </c>
      <c r="G126" s="256"/>
      <c r="H126" s="259">
        <v>53.219999999999999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22.135999999999999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0.00022136000000000001</v>
      </c>
      <c r="S127" s="224">
        <v>0.091999999999999998</v>
      </c>
      <c r="T127" s="225">
        <f>S127*H127</f>
        <v>2.0365120000000001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2051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1335</v>
      </c>
      <c r="G129" s="245"/>
      <c r="H129" s="248">
        <v>22.135999999999999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21.029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0.00042058000000000004</v>
      </c>
      <c r="S130" s="224">
        <v>0.13800000000000001</v>
      </c>
      <c r="T130" s="225">
        <f>S130*H130</f>
        <v>2.9020020000000004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2052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1335</v>
      </c>
      <c r="G132" s="245"/>
      <c r="H132" s="248">
        <v>22.135999999999999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2053</v>
      </c>
      <c r="G133" s="245"/>
      <c r="H133" s="248">
        <v>21.029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373</v>
      </c>
      <c r="F134" s="217" t="s">
        <v>374</v>
      </c>
      <c r="G134" s="218" t="s">
        <v>345</v>
      </c>
      <c r="H134" s="219">
        <v>19.922000000000001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0.00039844000000000007</v>
      </c>
      <c r="S134" s="224">
        <v>0.161</v>
      </c>
      <c r="T134" s="225">
        <f>S134*H134</f>
        <v>3.2074420000000003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2054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1283</v>
      </c>
      <c r="G136" s="245"/>
      <c r="H136" s="248">
        <v>22.135999999999999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2055</v>
      </c>
      <c r="G137" s="245"/>
      <c r="H137" s="248">
        <v>19.922000000000001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12" customFormat="1" ht="20.88" customHeight="1">
      <c r="A138" s="12"/>
      <c r="B138" s="199"/>
      <c r="C138" s="200"/>
      <c r="D138" s="201" t="s">
        <v>71</v>
      </c>
      <c r="E138" s="213" t="s">
        <v>8</v>
      </c>
      <c r="F138" s="213" t="s">
        <v>378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SUM(P139:P152)</f>
        <v>0</v>
      </c>
      <c r="Q138" s="207"/>
      <c r="R138" s="208">
        <f>SUM(R139:R152)</f>
        <v>0</v>
      </c>
      <c r="S138" s="207"/>
      <c r="T138" s="209">
        <f>SUM(T139:T152)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79</v>
      </c>
      <c r="AT138" s="211" t="s">
        <v>71</v>
      </c>
      <c r="AU138" s="211" t="s">
        <v>81</v>
      </c>
      <c r="AY138" s="210" t="s">
        <v>338</v>
      </c>
      <c r="BK138" s="212">
        <f>SUM(BK139:BK152)</f>
        <v>0</v>
      </c>
    </row>
    <row r="139" s="2" customFormat="1" ht="24.15" customHeight="1">
      <c r="A139" s="39"/>
      <c r="B139" s="40"/>
      <c r="C139" s="215" t="s">
        <v>239</v>
      </c>
      <c r="D139" s="215" t="s">
        <v>342</v>
      </c>
      <c r="E139" s="216" t="s">
        <v>379</v>
      </c>
      <c r="F139" s="217" t="s">
        <v>380</v>
      </c>
      <c r="G139" s="218" t="s">
        <v>345</v>
      </c>
      <c r="H139" s="219">
        <v>88.543999999999997</v>
      </c>
      <c r="I139" s="220"/>
      <c r="J139" s="221">
        <f>ROUND(I139*H139,2)</f>
        <v>0</v>
      </c>
      <c r="K139" s="217" t="s">
        <v>346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241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2056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382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241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383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241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274</v>
      </c>
      <c r="F142" s="247" t="s">
        <v>384</v>
      </c>
      <c r="G142" s="245"/>
      <c r="H142" s="248">
        <v>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1857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275</v>
      </c>
      <c r="F144" s="247" t="s">
        <v>1858</v>
      </c>
      <c r="G144" s="245"/>
      <c r="H144" s="248">
        <v>34.859999999999999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386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277</v>
      </c>
      <c r="F146" s="247" t="s">
        <v>387</v>
      </c>
      <c r="G146" s="245"/>
      <c r="H146" s="248">
        <v>0.29999999999999999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36.159999999999997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388</v>
      </c>
      <c r="G148" s="245"/>
      <c r="H148" s="248">
        <v>88.543999999999997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227</v>
      </c>
      <c r="F149" s="258" t="s">
        <v>363</v>
      </c>
      <c r="G149" s="256"/>
      <c r="H149" s="259">
        <v>88.543999999999997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79</v>
      </c>
      <c r="AY149" s="265" t="s">
        <v>338</v>
      </c>
    </row>
    <row r="150" s="2" customFormat="1" ht="37.8" customHeight="1">
      <c r="A150" s="39"/>
      <c r="B150" s="40"/>
      <c r="C150" s="215" t="s">
        <v>236</v>
      </c>
      <c r="D150" s="215" t="s">
        <v>342</v>
      </c>
      <c r="E150" s="216" t="s">
        <v>389</v>
      </c>
      <c r="F150" s="217" t="s">
        <v>390</v>
      </c>
      <c r="G150" s="218" t="s">
        <v>391</v>
      </c>
      <c r="H150" s="219">
        <v>126.29300000000001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2057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393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126.29300000000001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12" customFormat="1" ht="20.88" customHeight="1">
      <c r="A153" s="12"/>
      <c r="B153" s="199"/>
      <c r="C153" s="200"/>
      <c r="D153" s="201" t="s">
        <v>71</v>
      </c>
      <c r="E153" s="213" t="s">
        <v>394</v>
      </c>
      <c r="F153" s="213" t="s">
        <v>395</v>
      </c>
      <c r="G153" s="200"/>
      <c r="H153" s="200"/>
      <c r="I153" s="203"/>
      <c r="J153" s="214">
        <f>BK153</f>
        <v>0</v>
      </c>
      <c r="K153" s="200"/>
      <c r="L153" s="205"/>
      <c r="M153" s="206"/>
      <c r="N153" s="207"/>
      <c r="O153" s="207"/>
      <c r="P153" s="208">
        <f>SUM(P154:P176)</f>
        <v>0</v>
      </c>
      <c r="Q153" s="207"/>
      <c r="R153" s="208">
        <f>SUM(R154:R176)</f>
        <v>0</v>
      </c>
      <c r="S153" s="207"/>
      <c r="T153" s="209">
        <f>SUM(T154:T176)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0" t="s">
        <v>79</v>
      </c>
      <c r="AT153" s="211" t="s">
        <v>71</v>
      </c>
      <c r="AU153" s="211" t="s">
        <v>81</v>
      </c>
      <c r="AY153" s="210" t="s">
        <v>338</v>
      </c>
      <c r="BK153" s="212">
        <f>SUM(BK154:BK176)</f>
        <v>0</v>
      </c>
    </row>
    <row r="154" s="2" customFormat="1" ht="55.5" customHeight="1">
      <c r="A154" s="39"/>
      <c r="B154" s="40"/>
      <c r="C154" s="215" t="s">
        <v>396</v>
      </c>
      <c r="D154" s="215" t="s">
        <v>342</v>
      </c>
      <c r="E154" s="216" t="s">
        <v>406</v>
      </c>
      <c r="F154" s="217" t="s">
        <v>407</v>
      </c>
      <c r="G154" s="218" t="s">
        <v>391</v>
      </c>
      <c r="H154" s="219">
        <v>206.81899999999999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2058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409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1861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263</v>
      </c>
      <c r="F157" s="247" t="s">
        <v>943</v>
      </c>
      <c r="G157" s="245"/>
      <c r="H157" s="248">
        <v>0.5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1862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1835</v>
      </c>
      <c r="F159" s="247" t="s">
        <v>1863</v>
      </c>
      <c r="G159" s="245"/>
      <c r="H159" s="248">
        <v>0.40000000000000002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267</v>
      </c>
      <c r="F160" s="247" t="s">
        <v>1864</v>
      </c>
      <c r="G160" s="245"/>
      <c r="H160" s="248">
        <v>1.54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1865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270</v>
      </c>
      <c r="F162" s="247" t="s">
        <v>976</v>
      </c>
      <c r="G162" s="245"/>
      <c r="H162" s="248">
        <v>2.637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269</v>
      </c>
      <c r="F163" s="247" t="s">
        <v>1866</v>
      </c>
      <c r="G163" s="245"/>
      <c r="H163" s="248">
        <v>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1823</v>
      </c>
      <c r="F164" s="247" t="s">
        <v>1867</v>
      </c>
      <c r="G164" s="245"/>
      <c r="H164" s="248">
        <v>0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1347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300</v>
      </c>
      <c r="F166" s="247" t="s">
        <v>72</v>
      </c>
      <c r="G166" s="245"/>
      <c r="H166" s="248">
        <v>0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19</v>
      </c>
      <c r="F167" s="258" t="s">
        <v>363</v>
      </c>
      <c r="G167" s="256"/>
      <c r="H167" s="259">
        <v>6.077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72</v>
      </c>
      <c r="AY167" s="265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418</v>
      </c>
      <c r="G168" s="245"/>
      <c r="H168" s="248">
        <v>125.45999999999999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19</v>
      </c>
      <c r="F169" s="247" t="s">
        <v>1348</v>
      </c>
      <c r="G169" s="245"/>
      <c r="H169" s="248">
        <v>29.084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72</v>
      </c>
      <c r="AY169" s="254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19</v>
      </c>
      <c r="F170" s="247" t="s">
        <v>1349</v>
      </c>
      <c r="G170" s="245"/>
      <c r="H170" s="248">
        <v>0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1350</v>
      </c>
      <c r="G171" s="245"/>
      <c r="H171" s="248">
        <v>0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19</v>
      </c>
      <c r="F172" s="247" t="s">
        <v>1350</v>
      </c>
      <c r="G172" s="245"/>
      <c r="H172" s="248">
        <v>0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1351</v>
      </c>
      <c r="G173" s="245"/>
      <c r="H173" s="248">
        <v>0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1352</v>
      </c>
      <c r="G174" s="245"/>
      <c r="H174" s="248">
        <v>52.274999999999999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422</v>
      </c>
      <c r="G175" s="245"/>
      <c r="H175" s="248">
        <v>0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5" customFormat="1">
      <c r="A176" s="15"/>
      <c r="B176" s="255"/>
      <c r="C176" s="256"/>
      <c r="D176" s="235" t="s">
        <v>350</v>
      </c>
      <c r="E176" s="257" t="s">
        <v>223</v>
      </c>
      <c r="F176" s="258" t="s">
        <v>363</v>
      </c>
      <c r="G176" s="256"/>
      <c r="H176" s="259">
        <v>206.81899999999999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350</v>
      </c>
      <c r="AU176" s="265" t="s">
        <v>241</v>
      </c>
      <c r="AV176" s="15" t="s">
        <v>231</v>
      </c>
      <c r="AW176" s="15" t="s">
        <v>33</v>
      </c>
      <c r="AX176" s="15" t="s">
        <v>79</v>
      </c>
      <c r="AY176" s="265" t="s">
        <v>338</v>
      </c>
    </row>
    <row r="177" s="12" customFormat="1" ht="20.88" customHeight="1">
      <c r="A177" s="12"/>
      <c r="B177" s="199"/>
      <c r="C177" s="200"/>
      <c r="D177" s="201" t="s">
        <v>71</v>
      </c>
      <c r="E177" s="213" t="s">
        <v>423</v>
      </c>
      <c r="F177" s="213" t="s">
        <v>424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SUM(P178:P189)</f>
        <v>0</v>
      </c>
      <c r="Q177" s="207"/>
      <c r="R177" s="208">
        <f>SUM(R178:R189)</f>
        <v>0.26045615</v>
      </c>
      <c r="S177" s="207"/>
      <c r="T177" s="209">
        <f>SUM(T178:T189)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79</v>
      </c>
      <c r="AT177" s="211" t="s">
        <v>71</v>
      </c>
      <c r="AU177" s="211" t="s">
        <v>81</v>
      </c>
      <c r="AY177" s="210" t="s">
        <v>338</v>
      </c>
      <c r="BK177" s="212">
        <f>SUM(BK178:BK189)</f>
        <v>0</v>
      </c>
    </row>
    <row r="178" s="2" customFormat="1" ht="37.8" customHeight="1">
      <c r="A178" s="39"/>
      <c r="B178" s="40"/>
      <c r="C178" s="215" t="s">
        <v>405</v>
      </c>
      <c r="D178" s="215" t="s">
        <v>342</v>
      </c>
      <c r="E178" s="216" t="s">
        <v>425</v>
      </c>
      <c r="F178" s="217" t="s">
        <v>426</v>
      </c>
      <c r="G178" s="218" t="s">
        <v>345</v>
      </c>
      <c r="H178" s="219">
        <v>306.41899999999998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0.00084999999999999995</v>
      </c>
      <c r="R178" s="224">
        <f>Q178*H178</f>
        <v>0.26045615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2059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428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429</v>
      </c>
      <c r="G180" s="245"/>
      <c r="H180" s="248">
        <v>306.41899999999998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1869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5" customFormat="1">
      <c r="A182" s="15"/>
      <c r="B182" s="255"/>
      <c r="C182" s="256"/>
      <c r="D182" s="235" t="s">
        <v>350</v>
      </c>
      <c r="E182" s="257" t="s">
        <v>296</v>
      </c>
      <c r="F182" s="258" t="s">
        <v>363</v>
      </c>
      <c r="G182" s="256"/>
      <c r="H182" s="259">
        <v>306.41899999999998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350</v>
      </c>
      <c r="AU182" s="265" t="s">
        <v>241</v>
      </c>
      <c r="AV182" s="15" t="s">
        <v>231</v>
      </c>
      <c r="AW182" s="15" t="s">
        <v>33</v>
      </c>
      <c r="AX182" s="15" t="s">
        <v>79</v>
      </c>
      <c r="AY182" s="265" t="s">
        <v>338</v>
      </c>
    </row>
    <row r="183" s="2" customFormat="1" ht="44.25" customHeight="1">
      <c r="A183" s="39"/>
      <c r="B183" s="40"/>
      <c r="C183" s="215" t="s">
        <v>252</v>
      </c>
      <c r="D183" s="215" t="s">
        <v>342</v>
      </c>
      <c r="E183" s="216" t="s">
        <v>431</v>
      </c>
      <c r="F183" s="217" t="s">
        <v>432</v>
      </c>
      <c r="G183" s="218" t="s">
        <v>345</v>
      </c>
      <c r="H183" s="219">
        <v>306.41899999999998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2060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434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14" customFormat="1">
      <c r="A185" s="14"/>
      <c r="B185" s="244"/>
      <c r="C185" s="245"/>
      <c r="D185" s="235" t="s">
        <v>350</v>
      </c>
      <c r="E185" s="246" t="s">
        <v>19</v>
      </c>
      <c r="F185" s="247" t="s">
        <v>296</v>
      </c>
      <c r="G185" s="245"/>
      <c r="H185" s="248">
        <v>306.41899999999998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79</v>
      </c>
      <c r="AY185" s="254" t="s">
        <v>338</v>
      </c>
    </row>
    <row r="186" s="2" customFormat="1" ht="24.15" customHeight="1">
      <c r="A186" s="39"/>
      <c r="B186" s="40"/>
      <c r="C186" s="215" t="s">
        <v>430</v>
      </c>
      <c r="D186" s="215" t="s">
        <v>342</v>
      </c>
      <c r="E186" s="216" t="s">
        <v>435</v>
      </c>
      <c r="F186" s="217" t="s">
        <v>436</v>
      </c>
      <c r="G186" s="218" t="s">
        <v>391</v>
      </c>
      <c r="H186" s="219">
        <v>235.94300000000001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2061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438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439</v>
      </c>
      <c r="G188" s="245"/>
      <c r="H188" s="248">
        <v>235.94300000000001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5" customFormat="1">
      <c r="A189" s="15"/>
      <c r="B189" s="255"/>
      <c r="C189" s="256"/>
      <c r="D189" s="235" t="s">
        <v>350</v>
      </c>
      <c r="E189" s="257" t="s">
        <v>19</v>
      </c>
      <c r="F189" s="258" t="s">
        <v>363</v>
      </c>
      <c r="G189" s="256"/>
      <c r="H189" s="259">
        <v>235.94300000000001</v>
      </c>
      <c r="I189" s="260"/>
      <c r="J189" s="256"/>
      <c r="K189" s="256"/>
      <c r="L189" s="261"/>
      <c r="M189" s="262"/>
      <c r="N189" s="263"/>
      <c r="O189" s="263"/>
      <c r="P189" s="263"/>
      <c r="Q189" s="263"/>
      <c r="R189" s="263"/>
      <c r="S189" s="263"/>
      <c r="T189" s="264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5" t="s">
        <v>350</v>
      </c>
      <c r="AU189" s="265" t="s">
        <v>241</v>
      </c>
      <c r="AV189" s="15" t="s">
        <v>231</v>
      </c>
      <c r="AW189" s="15" t="s">
        <v>33</v>
      </c>
      <c r="AX189" s="15" t="s">
        <v>79</v>
      </c>
      <c r="AY189" s="265" t="s">
        <v>338</v>
      </c>
    </row>
    <row r="190" s="12" customFormat="1" ht="20.88" customHeight="1">
      <c r="A190" s="12"/>
      <c r="B190" s="199"/>
      <c r="C190" s="200"/>
      <c r="D190" s="201" t="s">
        <v>71</v>
      </c>
      <c r="E190" s="213" t="s">
        <v>440</v>
      </c>
      <c r="F190" s="213" t="s">
        <v>441</v>
      </c>
      <c r="G190" s="200"/>
      <c r="H190" s="200"/>
      <c r="I190" s="203"/>
      <c r="J190" s="214">
        <f>BK190</f>
        <v>0</v>
      </c>
      <c r="K190" s="200"/>
      <c r="L190" s="205"/>
      <c r="M190" s="206"/>
      <c r="N190" s="207"/>
      <c r="O190" s="207"/>
      <c r="P190" s="208">
        <f>SUM(P191:P208)</f>
        <v>0</v>
      </c>
      <c r="Q190" s="207"/>
      <c r="R190" s="208">
        <f>SUM(R191:R208)</f>
        <v>0</v>
      </c>
      <c r="S190" s="207"/>
      <c r="T190" s="209">
        <f>SUM(T191:T208)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0" t="s">
        <v>79</v>
      </c>
      <c r="AT190" s="211" t="s">
        <v>71</v>
      </c>
      <c r="AU190" s="211" t="s">
        <v>81</v>
      </c>
      <c r="AY190" s="210" t="s">
        <v>338</v>
      </c>
      <c r="BK190" s="212">
        <f>SUM(BK191:BK208)</f>
        <v>0</v>
      </c>
    </row>
    <row r="191" s="2" customFormat="1" ht="62.7" customHeight="1">
      <c r="A191" s="39"/>
      <c r="B191" s="40"/>
      <c r="C191" s="215" t="s">
        <v>340</v>
      </c>
      <c r="D191" s="215" t="s">
        <v>342</v>
      </c>
      <c r="E191" s="216" t="s">
        <v>442</v>
      </c>
      <c r="F191" s="217" t="s">
        <v>443</v>
      </c>
      <c r="G191" s="218" t="s">
        <v>391</v>
      </c>
      <c r="H191" s="219">
        <v>252.58600000000001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2062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445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2" customFormat="1">
      <c r="A193" s="39"/>
      <c r="B193" s="40"/>
      <c r="C193" s="41"/>
      <c r="D193" s="235" t="s">
        <v>401</v>
      </c>
      <c r="E193" s="41"/>
      <c r="F193" s="266" t="s">
        <v>446</v>
      </c>
      <c r="G193" s="41"/>
      <c r="H193" s="41"/>
      <c r="I193" s="230"/>
      <c r="J193" s="41"/>
      <c r="K193" s="41"/>
      <c r="L193" s="45"/>
      <c r="M193" s="231"/>
      <c r="N193" s="23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401</v>
      </c>
      <c r="AU193" s="18" t="s">
        <v>241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225</v>
      </c>
      <c r="G194" s="245"/>
      <c r="H194" s="248">
        <v>126.29300000000001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2063</v>
      </c>
      <c r="G195" s="245"/>
      <c r="H195" s="248">
        <v>252.58600000000001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62.7" customHeight="1">
      <c r="A196" s="39"/>
      <c r="B196" s="40"/>
      <c r="C196" s="215" t="s">
        <v>8</v>
      </c>
      <c r="D196" s="215" t="s">
        <v>342</v>
      </c>
      <c r="E196" s="216" t="s">
        <v>448</v>
      </c>
      <c r="F196" s="217" t="s">
        <v>449</v>
      </c>
      <c r="G196" s="218" t="s">
        <v>391</v>
      </c>
      <c r="H196" s="219">
        <v>80.525999999999996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2064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451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216</v>
      </c>
      <c r="G198" s="245"/>
      <c r="H198" s="248">
        <v>43.944000000000003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221</v>
      </c>
      <c r="G199" s="245"/>
      <c r="H199" s="248">
        <v>35.789000000000001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452</v>
      </c>
      <c r="G200" s="245"/>
      <c r="H200" s="248">
        <v>0.79300000000000004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453</v>
      </c>
      <c r="G201" s="245"/>
      <c r="H201" s="248">
        <v>0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248</v>
      </c>
      <c r="G202" s="245"/>
      <c r="H202" s="248">
        <v>0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5" customFormat="1">
      <c r="A203" s="15"/>
      <c r="B203" s="255"/>
      <c r="C203" s="256"/>
      <c r="D203" s="235" t="s">
        <v>350</v>
      </c>
      <c r="E203" s="257" t="s">
        <v>218</v>
      </c>
      <c r="F203" s="258" t="s">
        <v>363</v>
      </c>
      <c r="G203" s="256"/>
      <c r="H203" s="259">
        <v>80.52600000000001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5" t="s">
        <v>350</v>
      </c>
      <c r="AU203" s="265" t="s">
        <v>241</v>
      </c>
      <c r="AV203" s="15" t="s">
        <v>231</v>
      </c>
      <c r="AW203" s="15" t="s">
        <v>33</v>
      </c>
      <c r="AX203" s="15" t="s">
        <v>79</v>
      </c>
      <c r="AY203" s="265" t="s">
        <v>338</v>
      </c>
    </row>
    <row r="204" s="2" customFormat="1" ht="66.75" customHeight="1">
      <c r="A204" s="39"/>
      <c r="B204" s="40"/>
      <c r="C204" s="215" t="s">
        <v>394</v>
      </c>
      <c r="D204" s="215" t="s">
        <v>342</v>
      </c>
      <c r="E204" s="216" t="s">
        <v>455</v>
      </c>
      <c r="F204" s="217" t="s">
        <v>456</v>
      </c>
      <c r="G204" s="218" t="s">
        <v>391</v>
      </c>
      <c r="H204" s="219">
        <v>805.25999999999999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2065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458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218</v>
      </c>
      <c r="G206" s="245"/>
      <c r="H206" s="248">
        <v>80.525999999999996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5" customFormat="1">
      <c r="A207" s="15"/>
      <c r="B207" s="255"/>
      <c r="C207" s="256"/>
      <c r="D207" s="235" t="s">
        <v>350</v>
      </c>
      <c r="E207" s="257" t="s">
        <v>19</v>
      </c>
      <c r="F207" s="258" t="s">
        <v>363</v>
      </c>
      <c r="G207" s="256"/>
      <c r="H207" s="259">
        <v>80.525999999999996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350</v>
      </c>
      <c r="AU207" s="265" t="s">
        <v>241</v>
      </c>
      <c r="AV207" s="15" t="s">
        <v>231</v>
      </c>
      <c r="AW207" s="15" t="s">
        <v>33</v>
      </c>
      <c r="AX207" s="15" t="s">
        <v>72</v>
      </c>
      <c r="AY207" s="265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2066</v>
      </c>
      <c r="G208" s="245"/>
      <c r="H208" s="248">
        <v>805.25999999999999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79</v>
      </c>
      <c r="AY208" s="254" t="s">
        <v>338</v>
      </c>
    </row>
    <row r="209" s="12" customFormat="1" ht="20.88" customHeight="1">
      <c r="A209" s="12"/>
      <c r="B209" s="199"/>
      <c r="C209" s="200"/>
      <c r="D209" s="201" t="s">
        <v>71</v>
      </c>
      <c r="E209" s="213" t="s">
        <v>460</v>
      </c>
      <c r="F209" s="213" t="s">
        <v>461</v>
      </c>
      <c r="G209" s="200"/>
      <c r="H209" s="200"/>
      <c r="I209" s="203"/>
      <c r="J209" s="214">
        <f>BK209</f>
        <v>0</v>
      </c>
      <c r="K209" s="200"/>
      <c r="L209" s="205"/>
      <c r="M209" s="206"/>
      <c r="N209" s="207"/>
      <c r="O209" s="207"/>
      <c r="P209" s="208">
        <f>SUM(P210:P255)</f>
        <v>0</v>
      </c>
      <c r="Q209" s="207"/>
      <c r="R209" s="208">
        <f>SUM(R210:R255)</f>
        <v>159.46600000000001</v>
      </c>
      <c r="S209" s="207"/>
      <c r="T209" s="209">
        <f>SUM(T210:T255)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79</v>
      </c>
      <c r="AT209" s="211" t="s">
        <v>71</v>
      </c>
      <c r="AU209" s="211" t="s">
        <v>81</v>
      </c>
      <c r="AY209" s="210" t="s">
        <v>338</v>
      </c>
      <c r="BK209" s="212">
        <f>SUM(BK210:BK255)</f>
        <v>0</v>
      </c>
    </row>
    <row r="210" s="2" customFormat="1" ht="37.8" customHeight="1">
      <c r="A210" s="39"/>
      <c r="B210" s="40"/>
      <c r="C210" s="215" t="s">
        <v>454</v>
      </c>
      <c r="D210" s="215" t="s">
        <v>342</v>
      </c>
      <c r="E210" s="216" t="s">
        <v>462</v>
      </c>
      <c r="F210" s="217" t="s">
        <v>463</v>
      </c>
      <c r="G210" s="218" t="s">
        <v>391</v>
      </c>
      <c r="H210" s="219">
        <v>126.29300000000001</v>
      </c>
      <c r="I210" s="220"/>
      <c r="J210" s="221">
        <f>ROUND(I210*H210,2)</f>
        <v>0</v>
      </c>
      <c r="K210" s="217" t="s">
        <v>346</v>
      </c>
      <c r="L210" s="45"/>
      <c r="M210" s="222" t="s">
        <v>19</v>
      </c>
      <c r="N210" s="223" t="s">
        <v>43</v>
      </c>
      <c r="O210" s="85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26" t="s">
        <v>231</v>
      </c>
      <c r="AT210" s="226" t="s">
        <v>342</v>
      </c>
      <c r="AU210" s="226" t="s">
        <v>241</v>
      </c>
      <c r="AY210" s="18" t="s">
        <v>338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8" t="s">
        <v>79</v>
      </c>
      <c r="BK210" s="227">
        <f>ROUND(I210*H210,2)</f>
        <v>0</v>
      </c>
      <c r="BL210" s="18" t="s">
        <v>231</v>
      </c>
      <c r="BM210" s="226" t="s">
        <v>2067</v>
      </c>
    </row>
    <row r="211" s="2" customFormat="1">
      <c r="A211" s="39"/>
      <c r="B211" s="40"/>
      <c r="C211" s="41"/>
      <c r="D211" s="228" t="s">
        <v>348</v>
      </c>
      <c r="E211" s="41"/>
      <c r="F211" s="229" t="s">
        <v>465</v>
      </c>
      <c r="G211" s="41"/>
      <c r="H211" s="41"/>
      <c r="I211" s="230"/>
      <c r="J211" s="41"/>
      <c r="K211" s="41"/>
      <c r="L211" s="45"/>
      <c r="M211" s="231"/>
      <c r="N211" s="23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348</v>
      </c>
      <c r="AU211" s="18" t="s">
        <v>241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225</v>
      </c>
      <c r="G212" s="245"/>
      <c r="H212" s="248">
        <v>126.29300000000001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79</v>
      </c>
      <c r="AY212" s="254" t="s">
        <v>338</v>
      </c>
    </row>
    <row r="213" s="2" customFormat="1" ht="24.15" customHeight="1">
      <c r="A213" s="39"/>
      <c r="B213" s="40"/>
      <c r="C213" s="215" t="s">
        <v>423</v>
      </c>
      <c r="D213" s="215" t="s">
        <v>342</v>
      </c>
      <c r="E213" s="216" t="s">
        <v>466</v>
      </c>
      <c r="F213" s="217" t="s">
        <v>467</v>
      </c>
      <c r="G213" s="218" t="s">
        <v>391</v>
      </c>
      <c r="H213" s="219">
        <v>126.29300000000001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2068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469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3" customFormat="1">
      <c r="A215" s="13"/>
      <c r="B215" s="233"/>
      <c r="C215" s="234"/>
      <c r="D215" s="235" t="s">
        <v>350</v>
      </c>
      <c r="E215" s="236" t="s">
        <v>19</v>
      </c>
      <c r="F215" s="237" t="s">
        <v>470</v>
      </c>
      <c r="G215" s="234"/>
      <c r="H215" s="236" t="s">
        <v>19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350</v>
      </c>
      <c r="AU215" s="243" t="s">
        <v>241</v>
      </c>
      <c r="AV215" s="13" t="s">
        <v>79</v>
      </c>
      <c r="AW215" s="13" t="s">
        <v>33</v>
      </c>
      <c r="AX215" s="13" t="s">
        <v>72</v>
      </c>
      <c r="AY215" s="243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1879</v>
      </c>
      <c r="G216" s="245"/>
      <c r="H216" s="248">
        <v>206.81899999999999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471</v>
      </c>
      <c r="G217" s="245"/>
      <c r="H217" s="248">
        <v>-80.525999999999996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5" customFormat="1">
      <c r="A218" s="15"/>
      <c r="B218" s="255"/>
      <c r="C218" s="256"/>
      <c r="D218" s="235" t="s">
        <v>350</v>
      </c>
      <c r="E218" s="257" t="s">
        <v>225</v>
      </c>
      <c r="F218" s="258" t="s">
        <v>363</v>
      </c>
      <c r="G218" s="256"/>
      <c r="H218" s="259">
        <v>126.29299999999999</v>
      </c>
      <c r="I218" s="260"/>
      <c r="J218" s="256"/>
      <c r="K218" s="256"/>
      <c r="L218" s="261"/>
      <c r="M218" s="262"/>
      <c r="N218" s="263"/>
      <c r="O218" s="263"/>
      <c r="P218" s="263"/>
      <c r="Q218" s="263"/>
      <c r="R218" s="263"/>
      <c r="S218" s="263"/>
      <c r="T218" s="26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5" t="s">
        <v>350</v>
      </c>
      <c r="AU218" s="265" t="s">
        <v>241</v>
      </c>
      <c r="AV218" s="15" t="s">
        <v>231</v>
      </c>
      <c r="AW218" s="15" t="s">
        <v>33</v>
      </c>
      <c r="AX218" s="15" t="s">
        <v>79</v>
      </c>
      <c r="AY218" s="265" t="s">
        <v>338</v>
      </c>
    </row>
    <row r="219" s="2" customFormat="1" ht="44.25" customHeight="1">
      <c r="A219" s="39"/>
      <c r="B219" s="40"/>
      <c r="C219" s="215" t="s">
        <v>440</v>
      </c>
      <c r="D219" s="215" t="s">
        <v>342</v>
      </c>
      <c r="E219" s="216" t="s">
        <v>477</v>
      </c>
      <c r="F219" s="217" t="s">
        <v>478</v>
      </c>
      <c r="G219" s="218" t="s">
        <v>391</v>
      </c>
      <c r="H219" s="219">
        <v>162.08199999999999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2069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480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221</v>
      </c>
      <c r="G221" s="245"/>
      <c r="H221" s="248">
        <v>35.789000000000001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225</v>
      </c>
      <c r="G222" s="245"/>
      <c r="H222" s="248">
        <v>126.29300000000001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72</v>
      </c>
      <c r="AY222" s="254" t="s">
        <v>338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855</v>
      </c>
      <c r="G223" s="245"/>
      <c r="H223" s="248">
        <v>0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72</v>
      </c>
      <c r="AY223" s="254" t="s">
        <v>338</v>
      </c>
    </row>
    <row r="224" s="15" customFormat="1">
      <c r="A224" s="15"/>
      <c r="B224" s="255"/>
      <c r="C224" s="256"/>
      <c r="D224" s="235" t="s">
        <v>350</v>
      </c>
      <c r="E224" s="257" t="s">
        <v>19</v>
      </c>
      <c r="F224" s="258" t="s">
        <v>363</v>
      </c>
      <c r="G224" s="256"/>
      <c r="H224" s="259">
        <v>162.08199999999999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350</v>
      </c>
      <c r="AU224" s="265" t="s">
        <v>241</v>
      </c>
      <c r="AV224" s="15" t="s">
        <v>231</v>
      </c>
      <c r="AW224" s="15" t="s">
        <v>33</v>
      </c>
      <c r="AX224" s="15" t="s">
        <v>79</v>
      </c>
      <c r="AY224" s="265" t="s">
        <v>338</v>
      </c>
    </row>
    <row r="225" s="2" customFormat="1" ht="66.75" customHeight="1">
      <c r="A225" s="39"/>
      <c r="B225" s="40"/>
      <c r="C225" s="215" t="s">
        <v>460</v>
      </c>
      <c r="D225" s="215" t="s">
        <v>342</v>
      </c>
      <c r="E225" s="216" t="s">
        <v>482</v>
      </c>
      <c r="F225" s="217" t="s">
        <v>483</v>
      </c>
      <c r="G225" s="218" t="s">
        <v>391</v>
      </c>
      <c r="H225" s="219">
        <v>43.944000000000003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2070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485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216</v>
      </c>
      <c r="G227" s="245"/>
      <c r="H227" s="248">
        <v>43.944000000000003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19</v>
      </c>
      <c r="F228" s="258" t="s">
        <v>363</v>
      </c>
      <c r="G228" s="256"/>
      <c r="H228" s="259">
        <v>43.944000000000003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16.5" customHeight="1">
      <c r="A229" s="39"/>
      <c r="B229" s="40"/>
      <c r="C229" s="267" t="s">
        <v>476</v>
      </c>
      <c r="D229" s="267" t="s">
        <v>486</v>
      </c>
      <c r="E229" s="268" t="s">
        <v>487</v>
      </c>
      <c r="F229" s="269" t="s">
        <v>488</v>
      </c>
      <c r="G229" s="270" t="s">
        <v>489</v>
      </c>
      <c r="H229" s="271">
        <v>71.578000000000003</v>
      </c>
      <c r="I229" s="272"/>
      <c r="J229" s="273">
        <f>ROUND(I229*H229,2)</f>
        <v>0</v>
      </c>
      <c r="K229" s="269" t="s">
        <v>346</v>
      </c>
      <c r="L229" s="274"/>
      <c r="M229" s="275" t="s">
        <v>19</v>
      </c>
      <c r="N229" s="276" t="s">
        <v>43</v>
      </c>
      <c r="O229" s="85"/>
      <c r="P229" s="224">
        <f>O229*H229</f>
        <v>0</v>
      </c>
      <c r="Q229" s="224">
        <v>1</v>
      </c>
      <c r="R229" s="224">
        <f>Q229*H229</f>
        <v>71.578000000000003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405</v>
      </c>
      <c r="AT229" s="226" t="s">
        <v>486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2071</v>
      </c>
    </row>
    <row r="230" s="13" customFormat="1">
      <c r="A230" s="13"/>
      <c r="B230" s="233"/>
      <c r="C230" s="234"/>
      <c r="D230" s="235" t="s">
        <v>350</v>
      </c>
      <c r="E230" s="236" t="s">
        <v>19</v>
      </c>
      <c r="F230" s="237" t="s">
        <v>491</v>
      </c>
      <c r="G230" s="234"/>
      <c r="H230" s="236" t="s">
        <v>19</v>
      </c>
      <c r="I230" s="238"/>
      <c r="J230" s="234"/>
      <c r="K230" s="234"/>
      <c r="L230" s="239"/>
      <c r="M230" s="240"/>
      <c r="N230" s="241"/>
      <c r="O230" s="241"/>
      <c r="P230" s="241"/>
      <c r="Q230" s="241"/>
      <c r="R230" s="241"/>
      <c r="S230" s="241"/>
      <c r="T230" s="24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3" t="s">
        <v>350</v>
      </c>
      <c r="AU230" s="243" t="s">
        <v>241</v>
      </c>
      <c r="AV230" s="13" t="s">
        <v>79</v>
      </c>
      <c r="AW230" s="13" t="s">
        <v>33</v>
      </c>
      <c r="AX230" s="13" t="s">
        <v>72</v>
      </c>
      <c r="AY230" s="243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492</v>
      </c>
      <c r="G231" s="245"/>
      <c r="H231" s="248">
        <v>8.9469999999999992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3" customFormat="1">
      <c r="A232" s="13"/>
      <c r="B232" s="233"/>
      <c r="C232" s="234"/>
      <c r="D232" s="235" t="s">
        <v>350</v>
      </c>
      <c r="E232" s="236" t="s">
        <v>19</v>
      </c>
      <c r="F232" s="237" t="s">
        <v>493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350</v>
      </c>
      <c r="AU232" s="243" t="s">
        <v>241</v>
      </c>
      <c r="AV232" s="13" t="s">
        <v>79</v>
      </c>
      <c r="AW232" s="13" t="s">
        <v>33</v>
      </c>
      <c r="AX232" s="13" t="s">
        <v>72</v>
      </c>
      <c r="AY232" s="243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494</v>
      </c>
      <c r="G233" s="245"/>
      <c r="H233" s="248">
        <v>26.841999999999999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221</v>
      </c>
      <c r="F234" s="258" t="s">
        <v>363</v>
      </c>
      <c r="G234" s="256"/>
      <c r="H234" s="259">
        <v>35.789000000000001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72</v>
      </c>
      <c r="AY234" s="265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2072</v>
      </c>
      <c r="G235" s="245"/>
      <c r="H235" s="248">
        <v>71.578000000000003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2" customFormat="1" ht="16.5" customHeight="1">
      <c r="A236" s="39"/>
      <c r="B236" s="40"/>
      <c r="C236" s="267" t="s">
        <v>481</v>
      </c>
      <c r="D236" s="267" t="s">
        <v>486</v>
      </c>
      <c r="E236" s="268" t="s">
        <v>496</v>
      </c>
      <c r="F236" s="269" t="s">
        <v>497</v>
      </c>
      <c r="G236" s="270" t="s">
        <v>489</v>
      </c>
      <c r="H236" s="271">
        <v>87.888000000000005</v>
      </c>
      <c r="I236" s="272"/>
      <c r="J236" s="273">
        <f>ROUND(I236*H236,2)</f>
        <v>0</v>
      </c>
      <c r="K236" s="269" t="s">
        <v>346</v>
      </c>
      <c r="L236" s="274"/>
      <c r="M236" s="275" t="s">
        <v>19</v>
      </c>
      <c r="N236" s="276" t="s">
        <v>43</v>
      </c>
      <c r="O236" s="85"/>
      <c r="P236" s="224">
        <f>O236*H236</f>
        <v>0</v>
      </c>
      <c r="Q236" s="224">
        <v>1</v>
      </c>
      <c r="R236" s="224">
        <f>Q236*H236</f>
        <v>87.888000000000005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405</v>
      </c>
      <c r="AT236" s="226" t="s">
        <v>486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2073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499</v>
      </c>
      <c r="G237" s="245"/>
      <c r="H237" s="248">
        <v>44.737000000000002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6" customFormat="1">
      <c r="A238" s="16"/>
      <c r="B238" s="277"/>
      <c r="C238" s="278"/>
      <c r="D238" s="235" t="s">
        <v>350</v>
      </c>
      <c r="E238" s="279" t="s">
        <v>19</v>
      </c>
      <c r="F238" s="280" t="s">
        <v>500</v>
      </c>
      <c r="G238" s="278"/>
      <c r="H238" s="281">
        <v>44.737000000000002</v>
      </c>
      <c r="I238" s="282"/>
      <c r="J238" s="278"/>
      <c r="K238" s="278"/>
      <c r="L238" s="283"/>
      <c r="M238" s="284"/>
      <c r="N238" s="285"/>
      <c r="O238" s="285"/>
      <c r="P238" s="285"/>
      <c r="Q238" s="285"/>
      <c r="R238" s="285"/>
      <c r="S238" s="285"/>
      <c r="T238" s="28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7" t="s">
        <v>350</v>
      </c>
      <c r="AU238" s="287" t="s">
        <v>241</v>
      </c>
      <c r="AV238" s="16" t="s">
        <v>241</v>
      </c>
      <c r="AW238" s="16" t="s">
        <v>33</v>
      </c>
      <c r="AX238" s="16" t="s">
        <v>72</v>
      </c>
      <c r="AY238" s="287" t="s">
        <v>338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2074</v>
      </c>
      <c r="G239" s="245"/>
      <c r="H239" s="248">
        <v>-0.025000000000000001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2075</v>
      </c>
      <c r="G240" s="245"/>
      <c r="H240" s="248">
        <v>0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72</v>
      </c>
      <c r="AY240" s="254" t="s">
        <v>338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1885</v>
      </c>
      <c r="G241" s="245"/>
      <c r="H241" s="248">
        <v>-0.76800000000000002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1886</v>
      </c>
      <c r="G242" s="245"/>
      <c r="H242" s="248">
        <v>0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1887</v>
      </c>
      <c r="G243" s="245"/>
      <c r="H243" s="248">
        <v>0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1888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501</v>
      </c>
      <c r="G245" s="245"/>
      <c r="H245" s="248">
        <v>0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993</v>
      </c>
      <c r="G246" s="245"/>
      <c r="H246" s="248">
        <v>0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502</v>
      </c>
      <c r="G247" s="245"/>
      <c r="H247" s="248">
        <v>0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6" customFormat="1">
      <c r="A248" s="16"/>
      <c r="B248" s="277"/>
      <c r="C248" s="278"/>
      <c r="D248" s="235" t="s">
        <v>350</v>
      </c>
      <c r="E248" s="279" t="s">
        <v>298</v>
      </c>
      <c r="F248" s="280" t="s">
        <v>500</v>
      </c>
      <c r="G248" s="278"/>
      <c r="H248" s="281">
        <v>-0.79300000000000004</v>
      </c>
      <c r="I248" s="282"/>
      <c r="J248" s="278"/>
      <c r="K248" s="278"/>
      <c r="L248" s="283"/>
      <c r="M248" s="284"/>
      <c r="N248" s="285"/>
      <c r="O248" s="285"/>
      <c r="P248" s="285"/>
      <c r="Q248" s="285"/>
      <c r="R248" s="285"/>
      <c r="S248" s="285"/>
      <c r="T248" s="28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T248" s="287" t="s">
        <v>350</v>
      </c>
      <c r="AU248" s="287" t="s">
        <v>241</v>
      </c>
      <c r="AV248" s="16" t="s">
        <v>241</v>
      </c>
      <c r="AW248" s="16" t="s">
        <v>33</v>
      </c>
      <c r="AX248" s="16" t="s">
        <v>72</v>
      </c>
      <c r="AY248" s="287" t="s">
        <v>338</v>
      </c>
    </row>
    <row r="249" s="15" customFormat="1">
      <c r="A249" s="15"/>
      <c r="B249" s="255"/>
      <c r="C249" s="256"/>
      <c r="D249" s="235" t="s">
        <v>350</v>
      </c>
      <c r="E249" s="257" t="s">
        <v>216</v>
      </c>
      <c r="F249" s="258" t="s">
        <v>363</v>
      </c>
      <c r="G249" s="256"/>
      <c r="H249" s="259">
        <v>43.944000000000003</v>
      </c>
      <c r="I249" s="260"/>
      <c r="J249" s="256"/>
      <c r="K249" s="256"/>
      <c r="L249" s="261"/>
      <c r="M249" s="262"/>
      <c r="N249" s="263"/>
      <c r="O249" s="263"/>
      <c r="P249" s="263"/>
      <c r="Q249" s="263"/>
      <c r="R249" s="263"/>
      <c r="S249" s="263"/>
      <c r="T249" s="264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5" t="s">
        <v>350</v>
      </c>
      <c r="AU249" s="265" t="s">
        <v>241</v>
      </c>
      <c r="AV249" s="15" t="s">
        <v>231</v>
      </c>
      <c r="AW249" s="15" t="s">
        <v>33</v>
      </c>
      <c r="AX249" s="15" t="s">
        <v>72</v>
      </c>
      <c r="AY249" s="265" t="s">
        <v>338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2076</v>
      </c>
      <c r="G250" s="245"/>
      <c r="H250" s="248">
        <v>87.888000000000005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79</v>
      </c>
      <c r="AY250" s="254" t="s">
        <v>338</v>
      </c>
    </row>
    <row r="251" s="2" customFormat="1" ht="44.25" customHeight="1">
      <c r="A251" s="39"/>
      <c r="B251" s="40"/>
      <c r="C251" s="215" t="s">
        <v>254</v>
      </c>
      <c r="D251" s="215" t="s">
        <v>342</v>
      </c>
      <c r="E251" s="216" t="s">
        <v>504</v>
      </c>
      <c r="F251" s="217" t="s">
        <v>505</v>
      </c>
      <c r="G251" s="218" t="s">
        <v>489</v>
      </c>
      <c r="H251" s="219">
        <v>161.05199999999999</v>
      </c>
      <c r="I251" s="220"/>
      <c r="J251" s="221">
        <f>ROUND(I251*H251,2)</f>
        <v>0</v>
      </c>
      <c r="K251" s="217" t="s">
        <v>346</v>
      </c>
      <c r="L251" s="45"/>
      <c r="M251" s="222" t="s">
        <v>19</v>
      </c>
      <c r="N251" s="223" t="s">
        <v>43</v>
      </c>
      <c r="O251" s="85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26" t="s">
        <v>231</v>
      </c>
      <c r="AT251" s="226" t="s">
        <v>342</v>
      </c>
      <c r="AU251" s="226" t="s">
        <v>241</v>
      </c>
      <c r="AY251" s="18" t="s">
        <v>338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8" t="s">
        <v>79</v>
      </c>
      <c r="BK251" s="227">
        <f>ROUND(I251*H251,2)</f>
        <v>0</v>
      </c>
      <c r="BL251" s="18" t="s">
        <v>231</v>
      </c>
      <c r="BM251" s="226" t="s">
        <v>2077</v>
      </c>
    </row>
    <row r="252" s="2" customFormat="1">
      <c r="A252" s="39"/>
      <c r="B252" s="40"/>
      <c r="C252" s="41"/>
      <c r="D252" s="228" t="s">
        <v>348</v>
      </c>
      <c r="E252" s="41"/>
      <c r="F252" s="229" t="s">
        <v>507</v>
      </c>
      <c r="G252" s="41"/>
      <c r="H252" s="41"/>
      <c r="I252" s="230"/>
      <c r="J252" s="41"/>
      <c r="K252" s="41"/>
      <c r="L252" s="45"/>
      <c r="M252" s="231"/>
      <c r="N252" s="232"/>
      <c r="O252" s="85"/>
      <c r="P252" s="85"/>
      <c r="Q252" s="85"/>
      <c r="R252" s="85"/>
      <c r="S252" s="85"/>
      <c r="T252" s="8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348</v>
      </c>
      <c r="AU252" s="18" t="s">
        <v>241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218</v>
      </c>
      <c r="G253" s="245"/>
      <c r="H253" s="248">
        <v>80.525999999999996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5" customFormat="1">
      <c r="A254" s="15"/>
      <c r="B254" s="255"/>
      <c r="C254" s="256"/>
      <c r="D254" s="235" t="s">
        <v>350</v>
      </c>
      <c r="E254" s="257" t="s">
        <v>19</v>
      </c>
      <c r="F254" s="258" t="s">
        <v>363</v>
      </c>
      <c r="G254" s="256"/>
      <c r="H254" s="259">
        <v>80.525999999999996</v>
      </c>
      <c r="I254" s="260"/>
      <c r="J254" s="256"/>
      <c r="K254" s="256"/>
      <c r="L254" s="261"/>
      <c r="M254" s="262"/>
      <c r="N254" s="263"/>
      <c r="O254" s="263"/>
      <c r="P254" s="263"/>
      <c r="Q254" s="263"/>
      <c r="R254" s="263"/>
      <c r="S254" s="263"/>
      <c r="T254" s="264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5" t="s">
        <v>350</v>
      </c>
      <c r="AU254" s="265" t="s">
        <v>241</v>
      </c>
      <c r="AV254" s="15" t="s">
        <v>231</v>
      </c>
      <c r="AW254" s="15" t="s">
        <v>33</v>
      </c>
      <c r="AX254" s="15" t="s">
        <v>72</v>
      </c>
      <c r="AY254" s="265" t="s">
        <v>338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2078</v>
      </c>
      <c r="G255" s="245"/>
      <c r="H255" s="248">
        <v>161.05199999999999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79</v>
      </c>
      <c r="AY255" s="254" t="s">
        <v>338</v>
      </c>
    </row>
    <row r="256" s="12" customFormat="1" ht="20.88" customHeight="1">
      <c r="A256" s="12"/>
      <c r="B256" s="199"/>
      <c r="C256" s="200"/>
      <c r="D256" s="201" t="s">
        <v>71</v>
      </c>
      <c r="E256" s="213" t="s">
        <v>476</v>
      </c>
      <c r="F256" s="213" t="s">
        <v>509</v>
      </c>
      <c r="G256" s="200"/>
      <c r="H256" s="200"/>
      <c r="I256" s="203"/>
      <c r="J256" s="214">
        <f>BK256</f>
        <v>0</v>
      </c>
      <c r="K256" s="200"/>
      <c r="L256" s="205"/>
      <c r="M256" s="206"/>
      <c r="N256" s="207"/>
      <c r="O256" s="207"/>
      <c r="P256" s="208">
        <f>SUM(P257:P294)</f>
        <v>0</v>
      </c>
      <c r="Q256" s="207"/>
      <c r="R256" s="208">
        <f>SUM(R257:R294)</f>
        <v>0.0044270000000000004</v>
      </c>
      <c r="S256" s="207"/>
      <c r="T256" s="209">
        <f>SUM(T257:T294)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0" t="s">
        <v>79</v>
      </c>
      <c r="AT256" s="211" t="s">
        <v>71</v>
      </c>
      <c r="AU256" s="211" t="s">
        <v>81</v>
      </c>
      <c r="AY256" s="210" t="s">
        <v>338</v>
      </c>
      <c r="BK256" s="212">
        <f>SUM(BK257:BK294)</f>
        <v>0</v>
      </c>
    </row>
    <row r="257" s="2" customFormat="1" ht="24.15" customHeight="1">
      <c r="A257" s="39"/>
      <c r="B257" s="40"/>
      <c r="C257" s="215" t="s">
        <v>7</v>
      </c>
      <c r="D257" s="215" t="s">
        <v>342</v>
      </c>
      <c r="E257" s="216" t="s">
        <v>511</v>
      </c>
      <c r="F257" s="217" t="s">
        <v>512</v>
      </c>
      <c r="G257" s="218" t="s">
        <v>345</v>
      </c>
      <c r="H257" s="219">
        <v>141.76400000000001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231</v>
      </c>
      <c r="AT257" s="226" t="s">
        <v>342</v>
      </c>
      <c r="AU257" s="226" t="s">
        <v>241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231</v>
      </c>
      <c r="BM257" s="226" t="s">
        <v>2079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514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241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227</v>
      </c>
      <c r="G259" s="245"/>
      <c r="H259" s="248">
        <v>88.543999999999997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1281</v>
      </c>
      <c r="G260" s="245"/>
      <c r="H260" s="248">
        <v>53.219999999999999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1313</v>
      </c>
      <c r="G261" s="245"/>
      <c r="H261" s="248">
        <v>0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72</v>
      </c>
      <c r="AY261" s="254" t="s">
        <v>338</v>
      </c>
    </row>
    <row r="262" s="15" customFormat="1">
      <c r="A262" s="15"/>
      <c r="B262" s="255"/>
      <c r="C262" s="256"/>
      <c r="D262" s="235" t="s">
        <v>350</v>
      </c>
      <c r="E262" s="257" t="s">
        <v>19</v>
      </c>
      <c r="F262" s="258" t="s">
        <v>363</v>
      </c>
      <c r="G262" s="256"/>
      <c r="H262" s="259">
        <v>141.76400000000001</v>
      </c>
      <c r="I262" s="260"/>
      <c r="J262" s="256"/>
      <c r="K262" s="256"/>
      <c r="L262" s="261"/>
      <c r="M262" s="262"/>
      <c r="N262" s="263"/>
      <c r="O262" s="263"/>
      <c r="P262" s="263"/>
      <c r="Q262" s="263"/>
      <c r="R262" s="263"/>
      <c r="S262" s="263"/>
      <c r="T262" s="264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65" t="s">
        <v>350</v>
      </c>
      <c r="AU262" s="265" t="s">
        <v>241</v>
      </c>
      <c r="AV262" s="15" t="s">
        <v>231</v>
      </c>
      <c r="AW262" s="15" t="s">
        <v>33</v>
      </c>
      <c r="AX262" s="15" t="s">
        <v>79</v>
      </c>
      <c r="AY262" s="265" t="s">
        <v>338</v>
      </c>
    </row>
    <row r="263" s="2" customFormat="1" ht="37.8" customHeight="1">
      <c r="A263" s="39"/>
      <c r="B263" s="40"/>
      <c r="C263" s="215" t="s">
        <v>247</v>
      </c>
      <c r="D263" s="215" t="s">
        <v>342</v>
      </c>
      <c r="E263" s="216" t="s">
        <v>516</v>
      </c>
      <c r="F263" s="217" t="s">
        <v>517</v>
      </c>
      <c r="G263" s="218" t="s">
        <v>345</v>
      </c>
      <c r="H263" s="219">
        <v>88.543999999999997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2080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519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227</v>
      </c>
      <c r="G265" s="245"/>
      <c r="H265" s="248">
        <v>88.543999999999997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79</v>
      </c>
      <c r="AY265" s="254" t="s">
        <v>338</v>
      </c>
    </row>
    <row r="266" s="2" customFormat="1" ht="37.8" customHeight="1">
      <c r="A266" s="39"/>
      <c r="B266" s="40"/>
      <c r="C266" s="215" t="s">
        <v>510</v>
      </c>
      <c r="D266" s="215" t="s">
        <v>342</v>
      </c>
      <c r="E266" s="216" t="s">
        <v>521</v>
      </c>
      <c r="F266" s="217" t="s">
        <v>522</v>
      </c>
      <c r="G266" s="218" t="s">
        <v>345</v>
      </c>
      <c r="H266" s="219">
        <v>88.543999999999997</v>
      </c>
      <c r="I266" s="220"/>
      <c r="J266" s="221">
        <f>ROUND(I266*H266,2)</f>
        <v>0</v>
      </c>
      <c r="K266" s="217" t="s">
        <v>346</v>
      </c>
      <c r="L266" s="45"/>
      <c r="M266" s="222" t="s">
        <v>19</v>
      </c>
      <c r="N266" s="223" t="s">
        <v>43</v>
      </c>
      <c r="O266" s="85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231</v>
      </c>
      <c r="AT266" s="226" t="s">
        <v>342</v>
      </c>
      <c r="AU266" s="226" t="s">
        <v>241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2081</v>
      </c>
    </row>
    <row r="267" s="2" customFormat="1">
      <c r="A267" s="39"/>
      <c r="B267" s="40"/>
      <c r="C267" s="41"/>
      <c r="D267" s="228" t="s">
        <v>348</v>
      </c>
      <c r="E267" s="41"/>
      <c r="F267" s="229" t="s">
        <v>524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348</v>
      </c>
      <c r="AU267" s="18" t="s">
        <v>241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227</v>
      </c>
      <c r="G268" s="245"/>
      <c r="H268" s="248">
        <v>88.543999999999997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79</v>
      </c>
      <c r="AY268" s="254" t="s">
        <v>338</v>
      </c>
    </row>
    <row r="269" s="2" customFormat="1" ht="16.5" customHeight="1">
      <c r="A269" s="39"/>
      <c r="B269" s="40"/>
      <c r="C269" s="267" t="s">
        <v>515</v>
      </c>
      <c r="D269" s="267" t="s">
        <v>486</v>
      </c>
      <c r="E269" s="268" t="s">
        <v>526</v>
      </c>
      <c r="F269" s="269" t="s">
        <v>527</v>
      </c>
      <c r="G269" s="270" t="s">
        <v>528</v>
      </c>
      <c r="H269" s="271">
        <v>1.7709999999999999</v>
      </c>
      <c r="I269" s="272"/>
      <c r="J269" s="273">
        <f>ROUND(I269*H269,2)</f>
        <v>0</v>
      </c>
      <c r="K269" s="269" t="s">
        <v>346</v>
      </c>
      <c r="L269" s="274"/>
      <c r="M269" s="275" t="s">
        <v>19</v>
      </c>
      <c r="N269" s="276" t="s">
        <v>43</v>
      </c>
      <c r="O269" s="85"/>
      <c r="P269" s="224">
        <f>O269*H269</f>
        <v>0</v>
      </c>
      <c r="Q269" s="224">
        <v>0.001</v>
      </c>
      <c r="R269" s="224">
        <f>Q269*H269</f>
        <v>0.001771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405</v>
      </c>
      <c r="AT269" s="226" t="s">
        <v>486</v>
      </c>
      <c r="AU269" s="226" t="s">
        <v>241</v>
      </c>
      <c r="AY269" s="18" t="s">
        <v>338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79</v>
      </c>
      <c r="BK269" s="227">
        <f>ROUND(I269*H269,2)</f>
        <v>0</v>
      </c>
      <c r="BL269" s="18" t="s">
        <v>231</v>
      </c>
      <c r="BM269" s="226" t="s">
        <v>2082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227</v>
      </c>
      <c r="G270" s="245"/>
      <c r="H270" s="248">
        <v>88.543999999999997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2083</v>
      </c>
      <c r="G271" s="245"/>
      <c r="H271" s="248">
        <v>1.7709999999999999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79</v>
      </c>
      <c r="AY271" s="254" t="s">
        <v>338</v>
      </c>
    </row>
    <row r="272" s="2" customFormat="1" ht="49.05" customHeight="1">
      <c r="A272" s="39"/>
      <c r="B272" s="40"/>
      <c r="C272" s="215" t="s">
        <v>520</v>
      </c>
      <c r="D272" s="215" t="s">
        <v>342</v>
      </c>
      <c r="E272" s="216" t="s">
        <v>532</v>
      </c>
      <c r="F272" s="217" t="s">
        <v>533</v>
      </c>
      <c r="G272" s="218" t="s">
        <v>345</v>
      </c>
      <c r="H272" s="219">
        <v>88.543999999999997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241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2084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535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241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88.543999999999997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24.15" customHeight="1">
      <c r="A275" s="39"/>
      <c r="B275" s="40"/>
      <c r="C275" s="215" t="s">
        <v>525</v>
      </c>
      <c r="D275" s="215" t="s">
        <v>342</v>
      </c>
      <c r="E275" s="216" t="s">
        <v>537</v>
      </c>
      <c r="F275" s="217" t="s">
        <v>538</v>
      </c>
      <c r="G275" s="218" t="s">
        <v>489</v>
      </c>
      <c r="H275" s="219">
        <v>0.0030000000000000001</v>
      </c>
      <c r="I275" s="220"/>
      <c r="J275" s="221">
        <f>ROUND(I275*H275,2)</f>
        <v>0</v>
      </c>
      <c r="K275" s="217" t="s">
        <v>346</v>
      </c>
      <c r="L275" s="45"/>
      <c r="M275" s="222" t="s">
        <v>19</v>
      </c>
      <c r="N275" s="223" t="s">
        <v>43</v>
      </c>
      <c r="O275" s="85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231</v>
      </c>
      <c r="AT275" s="226" t="s">
        <v>342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2085</v>
      </c>
    </row>
    <row r="276" s="2" customFormat="1">
      <c r="A276" s="39"/>
      <c r="B276" s="40"/>
      <c r="C276" s="41"/>
      <c r="D276" s="228" t="s">
        <v>348</v>
      </c>
      <c r="E276" s="41"/>
      <c r="F276" s="229" t="s">
        <v>540</v>
      </c>
      <c r="G276" s="41"/>
      <c r="H276" s="41"/>
      <c r="I276" s="230"/>
      <c r="J276" s="41"/>
      <c r="K276" s="41"/>
      <c r="L276" s="45"/>
      <c r="M276" s="231"/>
      <c r="N276" s="232"/>
      <c r="O276" s="85"/>
      <c r="P276" s="85"/>
      <c r="Q276" s="85"/>
      <c r="R276" s="85"/>
      <c r="S276" s="85"/>
      <c r="T276" s="8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348</v>
      </c>
      <c r="AU276" s="18" t="s">
        <v>241</v>
      </c>
    </row>
    <row r="277" s="2" customFormat="1" ht="16.5" customHeight="1">
      <c r="A277" s="39"/>
      <c r="B277" s="40"/>
      <c r="C277" s="267" t="s">
        <v>531</v>
      </c>
      <c r="D277" s="267" t="s">
        <v>486</v>
      </c>
      <c r="E277" s="268" t="s">
        <v>542</v>
      </c>
      <c r="F277" s="269" t="s">
        <v>543</v>
      </c>
      <c r="G277" s="270" t="s">
        <v>528</v>
      </c>
      <c r="H277" s="271">
        <v>2.6560000000000001</v>
      </c>
      <c r="I277" s="272"/>
      <c r="J277" s="273">
        <f>ROUND(I277*H277,2)</f>
        <v>0</v>
      </c>
      <c r="K277" s="269" t="s">
        <v>346</v>
      </c>
      <c r="L277" s="274"/>
      <c r="M277" s="275" t="s">
        <v>19</v>
      </c>
      <c r="N277" s="276" t="s">
        <v>43</v>
      </c>
      <c r="O277" s="85"/>
      <c r="P277" s="224">
        <f>O277*H277</f>
        <v>0</v>
      </c>
      <c r="Q277" s="224">
        <v>0.001</v>
      </c>
      <c r="R277" s="224">
        <f>Q277*H277</f>
        <v>0.0026560000000000004</v>
      </c>
      <c r="S277" s="224">
        <v>0</v>
      </c>
      <c r="T277" s="22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26" t="s">
        <v>405</v>
      </c>
      <c r="AT277" s="226" t="s">
        <v>486</v>
      </c>
      <c r="AU277" s="226" t="s">
        <v>241</v>
      </c>
      <c r="AY277" s="18" t="s">
        <v>338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8" t="s">
        <v>79</v>
      </c>
      <c r="BK277" s="227">
        <f>ROUND(I277*H277,2)</f>
        <v>0</v>
      </c>
      <c r="BL277" s="18" t="s">
        <v>231</v>
      </c>
      <c r="BM277" s="226" t="s">
        <v>2086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227</v>
      </c>
      <c r="G278" s="245"/>
      <c r="H278" s="248">
        <v>88.543999999999997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72</v>
      </c>
      <c r="AY278" s="254" t="s">
        <v>338</v>
      </c>
    </row>
    <row r="279" s="14" customFormat="1">
      <c r="A279" s="14"/>
      <c r="B279" s="244"/>
      <c r="C279" s="245"/>
      <c r="D279" s="235" t="s">
        <v>350</v>
      </c>
      <c r="E279" s="246" t="s">
        <v>19</v>
      </c>
      <c r="F279" s="247" t="s">
        <v>2087</v>
      </c>
      <c r="G279" s="245"/>
      <c r="H279" s="248">
        <v>2.6560000000000001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350</v>
      </c>
      <c r="AU279" s="254" t="s">
        <v>241</v>
      </c>
      <c r="AV279" s="14" t="s">
        <v>81</v>
      </c>
      <c r="AW279" s="14" t="s">
        <v>33</v>
      </c>
      <c r="AX279" s="14" t="s">
        <v>79</v>
      </c>
      <c r="AY279" s="254" t="s">
        <v>338</v>
      </c>
    </row>
    <row r="280" s="2" customFormat="1" ht="24.15" customHeight="1">
      <c r="A280" s="39"/>
      <c r="B280" s="40"/>
      <c r="C280" s="215" t="s">
        <v>536</v>
      </c>
      <c r="D280" s="215" t="s">
        <v>342</v>
      </c>
      <c r="E280" s="216" t="s">
        <v>547</v>
      </c>
      <c r="F280" s="217" t="s">
        <v>548</v>
      </c>
      <c r="G280" s="218" t="s">
        <v>345</v>
      </c>
      <c r="H280" s="219">
        <v>88.543999999999997</v>
      </c>
      <c r="I280" s="220"/>
      <c r="J280" s="221">
        <f>ROUND(I280*H280,2)</f>
        <v>0</v>
      </c>
      <c r="K280" s="217" t="s">
        <v>346</v>
      </c>
      <c r="L280" s="45"/>
      <c r="M280" s="222" t="s">
        <v>19</v>
      </c>
      <c r="N280" s="223" t="s">
        <v>43</v>
      </c>
      <c r="O280" s="85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26" t="s">
        <v>231</v>
      </c>
      <c r="AT280" s="226" t="s">
        <v>342</v>
      </c>
      <c r="AU280" s="226" t="s">
        <v>241</v>
      </c>
      <c r="AY280" s="18" t="s">
        <v>338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18" t="s">
        <v>79</v>
      </c>
      <c r="BK280" s="227">
        <f>ROUND(I280*H280,2)</f>
        <v>0</v>
      </c>
      <c r="BL280" s="18" t="s">
        <v>231</v>
      </c>
      <c r="BM280" s="226" t="s">
        <v>2088</v>
      </c>
    </row>
    <row r="281" s="2" customFormat="1">
      <c r="A281" s="39"/>
      <c r="B281" s="40"/>
      <c r="C281" s="41"/>
      <c r="D281" s="228" t="s">
        <v>348</v>
      </c>
      <c r="E281" s="41"/>
      <c r="F281" s="229" t="s">
        <v>550</v>
      </c>
      <c r="G281" s="41"/>
      <c r="H281" s="41"/>
      <c r="I281" s="230"/>
      <c r="J281" s="41"/>
      <c r="K281" s="41"/>
      <c r="L281" s="45"/>
      <c r="M281" s="231"/>
      <c r="N281" s="232"/>
      <c r="O281" s="85"/>
      <c r="P281" s="85"/>
      <c r="Q281" s="85"/>
      <c r="R281" s="85"/>
      <c r="S281" s="85"/>
      <c r="T281" s="8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348</v>
      </c>
      <c r="AU281" s="18" t="s">
        <v>241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227</v>
      </c>
      <c r="G282" s="245"/>
      <c r="H282" s="248">
        <v>88.543999999999997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79</v>
      </c>
      <c r="AY282" s="254" t="s">
        <v>338</v>
      </c>
    </row>
    <row r="283" s="2" customFormat="1" ht="21.75" customHeight="1">
      <c r="A283" s="39"/>
      <c r="B283" s="40"/>
      <c r="C283" s="215" t="s">
        <v>541</v>
      </c>
      <c r="D283" s="215" t="s">
        <v>342</v>
      </c>
      <c r="E283" s="216" t="s">
        <v>552</v>
      </c>
      <c r="F283" s="217" t="s">
        <v>553</v>
      </c>
      <c r="G283" s="218" t="s">
        <v>391</v>
      </c>
      <c r="H283" s="219">
        <v>1.7709999999999999</v>
      </c>
      <c r="I283" s="220"/>
      <c r="J283" s="221">
        <f>ROUND(I283*H283,2)</f>
        <v>0</v>
      </c>
      <c r="K283" s="217" t="s">
        <v>346</v>
      </c>
      <c r="L283" s="45"/>
      <c r="M283" s="222" t="s">
        <v>19</v>
      </c>
      <c r="N283" s="223" t="s">
        <v>43</v>
      </c>
      <c r="O283" s="85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231</v>
      </c>
      <c r="AT283" s="226" t="s">
        <v>342</v>
      </c>
      <c r="AU283" s="226" t="s">
        <v>241</v>
      </c>
      <c r="AY283" s="18" t="s">
        <v>338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79</v>
      </c>
      <c r="BK283" s="227">
        <f>ROUND(I283*H283,2)</f>
        <v>0</v>
      </c>
      <c r="BL283" s="18" t="s">
        <v>231</v>
      </c>
      <c r="BM283" s="226" t="s">
        <v>2089</v>
      </c>
    </row>
    <row r="284" s="2" customFormat="1">
      <c r="A284" s="39"/>
      <c r="B284" s="40"/>
      <c r="C284" s="41"/>
      <c r="D284" s="228" t="s">
        <v>348</v>
      </c>
      <c r="E284" s="41"/>
      <c r="F284" s="229" t="s">
        <v>555</v>
      </c>
      <c r="G284" s="41"/>
      <c r="H284" s="41"/>
      <c r="I284" s="230"/>
      <c r="J284" s="41"/>
      <c r="K284" s="41"/>
      <c r="L284" s="45"/>
      <c r="M284" s="231"/>
      <c r="N284" s="23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348</v>
      </c>
      <c r="AU284" s="18" t="s">
        <v>241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227</v>
      </c>
      <c r="G285" s="245"/>
      <c r="H285" s="248">
        <v>88.543999999999997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241</v>
      </c>
      <c r="AV285" s="14" t="s">
        <v>81</v>
      </c>
      <c r="AW285" s="14" t="s">
        <v>33</v>
      </c>
      <c r="AX285" s="14" t="s">
        <v>72</v>
      </c>
      <c r="AY285" s="254" t="s">
        <v>338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2083</v>
      </c>
      <c r="G286" s="245"/>
      <c r="H286" s="248">
        <v>1.7709999999999999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241</v>
      </c>
      <c r="AV286" s="14" t="s">
        <v>81</v>
      </c>
      <c r="AW286" s="14" t="s">
        <v>33</v>
      </c>
      <c r="AX286" s="14" t="s">
        <v>79</v>
      </c>
      <c r="AY286" s="254" t="s">
        <v>338</v>
      </c>
    </row>
    <row r="287" s="2" customFormat="1" ht="21.75" customHeight="1">
      <c r="A287" s="39"/>
      <c r="B287" s="40"/>
      <c r="C287" s="215" t="s">
        <v>546</v>
      </c>
      <c r="D287" s="215" t="s">
        <v>342</v>
      </c>
      <c r="E287" s="216" t="s">
        <v>557</v>
      </c>
      <c r="F287" s="217" t="s">
        <v>558</v>
      </c>
      <c r="G287" s="218" t="s">
        <v>391</v>
      </c>
      <c r="H287" s="219">
        <v>1.7709999999999999</v>
      </c>
      <c r="I287" s="220"/>
      <c r="J287" s="221">
        <f>ROUND(I287*H287,2)</f>
        <v>0</v>
      </c>
      <c r="K287" s="217" t="s">
        <v>346</v>
      </c>
      <c r="L287" s="45"/>
      <c r="M287" s="222" t="s">
        <v>19</v>
      </c>
      <c r="N287" s="223" t="s">
        <v>43</v>
      </c>
      <c r="O287" s="85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231</v>
      </c>
      <c r="AT287" s="226" t="s">
        <v>342</v>
      </c>
      <c r="AU287" s="226" t="s">
        <v>241</v>
      </c>
      <c r="AY287" s="18" t="s">
        <v>338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79</v>
      </c>
      <c r="BK287" s="227">
        <f>ROUND(I287*H287,2)</f>
        <v>0</v>
      </c>
      <c r="BL287" s="18" t="s">
        <v>231</v>
      </c>
      <c r="BM287" s="226" t="s">
        <v>2090</v>
      </c>
    </row>
    <row r="288" s="2" customFormat="1">
      <c r="A288" s="39"/>
      <c r="B288" s="40"/>
      <c r="C288" s="41"/>
      <c r="D288" s="228" t="s">
        <v>348</v>
      </c>
      <c r="E288" s="41"/>
      <c r="F288" s="229" t="s">
        <v>560</v>
      </c>
      <c r="G288" s="41"/>
      <c r="H288" s="41"/>
      <c r="I288" s="230"/>
      <c r="J288" s="41"/>
      <c r="K288" s="41"/>
      <c r="L288" s="45"/>
      <c r="M288" s="231"/>
      <c r="N288" s="23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348</v>
      </c>
      <c r="AU288" s="18" t="s">
        <v>241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227</v>
      </c>
      <c r="G289" s="245"/>
      <c r="H289" s="248">
        <v>88.543999999999997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4" customFormat="1">
      <c r="A290" s="14"/>
      <c r="B290" s="244"/>
      <c r="C290" s="245"/>
      <c r="D290" s="235" t="s">
        <v>350</v>
      </c>
      <c r="E290" s="246" t="s">
        <v>19</v>
      </c>
      <c r="F290" s="247" t="s">
        <v>2083</v>
      </c>
      <c r="G290" s="245"/>
      <c r="H290" s="248">
        <v>1.7709999999999999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350</v>
      </c>
      <c r="AU290" s="254" t="s">
        <v>241</v>
      </c>
      <c r="AV290" s="14" t="s">
        <v>81</v>
      </c>
      <c r="AW290" s="14" t="s">
        <v>33</v>
      </c>
      <c r="AX290" s="14" t="s">
        <v>79</v>
      </c>
      <c r="AY290" s="254" t="s">
        <v>338</v>
      </c>
    </row>
    <row r="291" s="2" customFormat="1" ht="24.15" customHeight="1">
      <c r="A291" s="39"/>
      <c r="B291" s="40"/>
      <c r="C291" s="215" t="s">
        <v>551</v>
      </c>
      <c r="D291" s="215" t="s">
        <v>342</v>
      </c>
      <c r="E291" s="216" t="s">
        <v>562</v>
      </c>
      <c r="F291" s="217" t="s">
        <v>563</v>
      </c>
      <c r="G291" s="218" t="s">
        <v>391</v>
      </c>
      <c r="H291" s="219">
        <v>17.709</v>
      </c>
      <c r="I291" s="220"/>
      <c r="J291" s="221">
        <f>ROUND(I291*H291,2)</f>
        <v>0</v>
      </c>
      <c r="K291" s="217" t="s">
        <v>346</v>
      </c>
      <c r="L291" s="45"/>
      <c r="M291" s="222" t="s">
        <v>19</v>
      </c>
      <c r="N291" s="223" t="s">
        <v>43</v>
      </c>
      <c r="O291" s="85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26" t="s">
        <v>231</v>
      </c>
      <c r="AT291" s="226" t="s">
        <v>342</v>
      </c>
      <c r="AU291" s="226" t="s">
        <v>241</v>
      </c>
      <c r="AY291" s="18" t="s">
        <v>338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8" t="s">
        <v>79</v>
      </c>
      <c r="BK291" s="227">
        <f>ROUND(I291*H291,2)</f>
        <v>0</v>
      </c>
      <c r="BL291" s="18" t="s">
        <v>231</v>
      </c>
      <c r="BM291" s="226" t="s">
        <v>2091</v>
      </c>
    </row>
    <row r="292" s="2" customFormat="1">
      <c r="A292" s="39"/>
      <c r="B292" s="40"/>
      <c r="C292" s="41"/>
      <c r="D292" s="228" t="s">
        <v>348</v>
      </c>
      <c r="E292" s="41"/>
      <c r="F292" s="229" t="s">
        <v>565</v>
      </c>
      <c r="G292" s="41"/>
      <c r="H292" s="41"/>
      <c r="I292" s="230"/>
      <c r="J292" s="41"/>
      <c r="K292" s="41"/>
      <c r="L292" s="45"/>
      <c r="M292" s="231"/>
      <c r="N292" s="232"/>
      <c r="O292" s="85"/>
      <c r="P292" s="85"/>
      <c r="Q292" s="85"/>
      <c r="R292" s="85"/>
      <c r="S292" s="85"/>
      <c r="T292" s="86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18" t="s">
        <v>348</v>
      </c>
      <c r="AU292" s="18" t="s">
        <v>241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227</v>
      </c>
      <c r="G293" s="245"/>
      <c r="H293" s="248">
        <v>88.543999999999997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2092</v>
      </c>
      <c r="G294" s="245"/>
      <c r="H294" s="248">
        <v>17.709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241</v>
      </c>
      <c r="AV294" s="14" t="s">
        <v>81</v>
      </c>
      <c r="AW294" s="14" t="s">
        <v>33</v>
      </c>
      <c r="AX294" s="14" t="s">
        <v>79</v>
      </c>
      <c r="AY294" s="254" t="s">
        <v>338</v>
      </c>
    </row>
    <row r="295" s="12" customFormat="1" ht="22.8" customHeight="1">
      <c r="A295" s="12"/>
      <c r="B295" s="199"/>
      <c r="C295" s="200"/>
      <c r="D295" s="201" t="s">
        <v>71</v>
      </c>
      <c r="E295" s="213" t="s">
        <v>81</v>
      </c>
      <c r="F295" s="213" t="s">
        <v>567</v>
      </c>
      <c r="G295" s="200"/>
      <c r="H295" s="200"/>
      <c r="I295" s="203"/>
      <c r="J295" s="214">
        <f>BK295</f>
        <v>0</v>
      </c>
      <c r="K295" s="200"/>
      <c r="L295" s="205"/>
      <c r="M295" s="206"/>
      <c r="N295" s="207"/>
      <c r="O295" s="207"/>
      <c r="P295" s="208">
        <f>P296</f>
        <v>0</v>
      </c>
      <c r="Q295" s="207"/>
      <c r="R295" s="208">
        <f>R296</f>
        <v>5.941306</v>
      </c>
      <c r="S295" s="207"/>
      <c r="T295" s="209">
        <f>T296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10" t="s">
        <v>79</v>
      </c>
      <c r="AT295" s="211" t="s">
        <v>71</v>
      </c>
      <c r="AU295" s="211" t="s">
        <v>79</v>
      </c>
      <c r="AY295" s="210" t="s">
        <v>338</v>
      </c>
      <c r="BK295" s="212">
        <f>BK296</f>
        <v>0</v>
      </c>
    </row>
    <row r="296" s="12" customFormat="1" ht="20.88" customHeight="1">
      <c r="A296" s="12"/>
      <c r="B296" s="199"/>
      <c r="C296" s="200"/>
      <c r="D296" s="201" t="s">
        <v>71</v>
      </c>
      <c r="E296" s="213" t="s">
        <v>7</v>
      </c>
      <c r="F296" s="213" t="s">
        <v>568</v>
      </c>
      <c r="G296" s="200"/>
      <c r="H296" s="200"/>
      <c r="I296" s="203"/>
      <c r="J296" s="214">
        <f>BK296</f>
        <v>0</v>
      </c>
      <c r="K296" s="200"/>
      <c r="L296" s="205"/>
      <c r="M296" s="206"/>
      <c r="N296" s="207"/>
      <c r="O296" s="207"/>
      <c r="P296" s="208">
        <f>SUM(P297:P304)</f>
        <v>0</v>
      </c>
      <c r="Q296" s="207"/>
      <c r="R296" s="208">
        <f>SUM(R297:R304)</f>
        <v>5.941306</v>
      </c>
      <c r="S296" s="207"/>
      <c r="T296" s="209">
        <f>SUM(T297:T304)</f>
        <v>0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210" t="s">
        <v>79</v>
      </c>
      <c r="AT296" s="211" t="s">
        <v>71</v>
      </c>
      <c r="AU296" s="211" t="s">
        <v>81</v>
      </c>
      <c r="AY296" s="210" t="s">
        <v>338</v>
      </c>
      <c r="BK296" s="212">
        <f>SUM(BK297:BK304)</f>
        <v>0</v>
      </c>
    </row>
    <row r="297" s="2" customFormat="1" ht="62.7" customHeight="1">
      <c r="A297" s="39"/>
      <c r="B297" s="40"/>
      <c r="C297" s="215" t="s">
        <v>556</v>
      </c>
      <c r="D297" s="215" t="s">
        <v>342</v>
      </c>
      <c r="E297" s="216" t="s">
        <v>570</v>
      </c>
      <c r="F297" s="217" t="s">
        <v>571</v>
      </c>
      <c r="G297" s="218" t="s">
        <v>572</v>
      </c>
      <c r="H297" s="219">
        <v>29.050000000000001</v>
      </c>
      <c r="I297" s="220"/>
      <c r="J297" s="221">
        <f>ROUND(I297*H297,2)</f>
        <v>0</v>
      </c>
      <c r="K297" s="217" t="s">
        <v>346</v>
      </c>
      <c r="L297" s="45"/>
      <c r="M297" s="222" t="s">
        <v>19</v>
      </c>
      <c r="N297" s="223" t="s">
        <v>43</v>
      </c>
      <c r="O297" s="85"/>
      <c r="P297" s="224">
        <f>O297*H297</f>
        <v>0</v>
      </c>
      <c r="Q297" s="224">
        <v>0.2044</v>
      </c>
      <c r="R297" s="224">
        <f>Q297*H297</f>
        <v>5.9378200000000003</v>
      </c>
      <c r="S297" s="224">
        <v>0</v>
      </c>
      <c r="T297" s="22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26" t="s">
        <v>231</v>
      </c>
      <c r="AT297" s="226" t="s">
        <v>342</v>
      </c>
      <c r="AU297" s="226" t="s">
        <v>241</v>
      </c>
      <c r="AY297" s="18" t="s">
        <v>338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8" t="s">
        <v>79</v>
      </c>
      <c r="BK297" s="227">
        <f>ROUND(I297*H297,2)</f>
        <v>0</v>
      </c>
      <c r="BL297" s="18" t="s">
        <v>231</v>
      </c>
      <c r="BM297" s="226" t="s">
        <v>2093</v>
      </c>
    </row>
    <row r="298" s="2" customFormat="1">
      <c r="A298" s="39"/>
      <c r="B298" s="40"/>
      <c r="C298" s="41"/>
      <c r="D298" s="228" t="s">
        <v>348</v>
      </c>
      <c r="E298" s="41"/>
      <c r="F298" s="229" t="s">
        <v>574</v>
      </c>
      <c r="G298" s="41"/>
      <c r="H298" s="41"/>
      <c r="I298" s="230"/>
      <c r="J298" s="41"/>
      <c r="K298" s="41"/>
      <c r="L298" s="45"/>
      <c r="M298" s="231"/>
      <c r="N298" s="23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348</v>
      </c>
      <c r="AU298" s="18" t="s">
        <v>241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294</v>
      </c>
      <c r="G299" s="245"/>
      <c r="H299" s="248">
        <v>58.100000000000001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2094</v>
      </c>
      <c r="G300" s="245"/>
      <c r="H300" s="248">
        <v>29.050000000000001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2" customFormat="1" ht="16.5" customHeight="1">
      <c r="A301" s="39"/>
      <c r="B301" s="40"/>
      <c r="C301" s="215" t="s">
        <v>561</v>
      </c>
      <c r="D301" s="215" t="s">
        <v>342</v>
      </c>
      <c r="E301" s="216" t="s">
        <v>577</v>
      </c>
      <c r="F301" s="217" t="s">
        <v>578</v>
      </c>
      <c r="G301" s="218" t="s">
        <v>572</v>
      </c>
      <c r="H301" s="219">
        <v>34.859999999999999</v>
      </c>
      <c r="I301" s="220"/>
      <c r="J301" s="221">
        <f>ROUND(I301*H301,2)</f>
        <v>0</v>
      </c>
      <c r="K301" s="217" t="s">
        <v>346</v>
      </c>
      <c r="L301" s="45"/>
      <c r="M301" s="222" t="s">
        <v>19</v>
      </c>
      <c r="N301" s="223" t="s">
        <v>43</v>
      </c>
      <c r="O301" s="85"/>
      <c r="P301" s="224">
        <f>O301*H301</f>
        <v>0</v>
      </c>
      <c r="Q301" s="224">
        <v>0.00010000000000000001</v>
      </c>
      <c r="R301" s="224">
        <f>Q301*H301</f>
        <v>0.0034859999999999999</v>
      </c>
      <c r="S301" s="224">
        <v>0</v>
      </c>
      <c r="T301" s="22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26" t="s">
        <v>231</v>
      </c>
      <c r="AT301" s="226" t="s">
        <v>342</v>
      </c>
      <c r="AU301" s="226" t="s">
        <v>241</v>
      </c>
      <c r="AY301" s="18" t="s">
        <v>338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8" t="s">
        <v>79</v>
      </c>
      <c r="BK301" s="227">
        <f>ROUND(I301*H301,2)</f>
        <v>0</v>
      </c>
      <c r="BL301" s="18" t="s">
        <v>231</v>
      </c>
      <c r="BM301" s="226" t="s">
        <v>2095</v>
      </c>
    </row>
    <row r="302" s="2" customFormat="1">
      <c r="A302" s="39"/>
      <c r="B302" s="40"/>
      <c r="C302" s="41"/>
      <c r="D302" s="228" t="s">
        <v>348</v>
      </c>
      <c r="E302" s="41"/>
      <c r="F302" s="229" t="s">
        <v>580</v>
      </c>
      <c r="G302" s="41"/>
      <c r="H302" s="41"/>
      <c r="I302" s="230"/>
      <c r="J302" s="41"/>
      <c r="K302" s="41"/>
      <c r="L302" s="45"/>
      <c r="M302" s="231"/>
      <c r="N302" s="232"/>
      <c r="O302" s="85"/>
      <c r="P302" s="85"/>
      <c r="Q302" s="85"/>
      <c r="R302" s="85"/>
      <c r="S302" s="85"/>
      <c r="T302" s="8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T302" s="18" t="s">
        <v>348</v>
      </c>
      <c r="AU302" s="18" t="s">
        <v>241</v>
      </c>
    </row>
    <row r="303" s="14" customFormat="1">
      <c r="A303" s="14"/>
      <c r="B303" s="244"/>
      <c r="C303" s="245"/>
      <c r="D303" s="235" t="s">
        <v>350</v>
      </c>
      <c r="E303" s="246" t="s">
        <v>19</v>
      </c>
      <c r="F303" s="247" t="s">
        <v>294</v>
      </c>
      <c r="G303" s="245"/>
      <c r="H303" s="248">
        <v>58.100000000000001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350</v>
      </c>
      <c r="AU303" s="254" t="s">
        <v>241</v>
      </c>
      <c r="AV303" s="14" t="s">
        <v>81</v>
      </c>
      <c r="AW303" s="14" t="s">
        <v>33</v>
      </c>
      <c r="AX303" s="14" t="s">
        <v>72</v>
      </c>
      <c r="AY303" s="254" t="s">
        <v>338</v>
      </c>
    </row>
    <row r="304" s="14" customFormat="1">
      <c r="A304" s="14"/>
      <c r="B304" s="244"/>
      <c r="C304" s="245"/>
      <c r="D304" s="235" t="s">
        <v>350</v>
      </c>
      <c r="E304" s="246" t="s">
        <v>19</v>
      </c>
      <c r="F304" s="247" t="s">
        <v>2096</v>
      </c>
      <c r="G304" s="245"/>
      <c r="H304" s="248">
        <v>34.859999999999999</v>
      </c>
      <c r="I304" s="249"/>
      <c r="J304" s="245"/>
      <c r="K304" s="245"/>
      <c r="L304" s="250"/>
      <c r="M304" s="251"/>
      <c r="N304" s="252"/>
      <c r="O304" s="252"/>
      <c r="P304" s="252"/>
      <c r="Q304" s="252"/>
      <c r="R304" s="252"/>
      <c r="S304" s="252"/>
      <c r="T304" s="253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4" t="s">
        <v>350</v>
      </c>
      <c r="AU304" s="254" t="s">
        <v>241</v>
      </c>
      <c r="AV304" s="14" t="s">
        <v>81</v>
      </c>
      <c r="AW304" s="14" t="s">
        <v>33</v>
      </c>
      <c r="AX304" s="14" t="s">
        <v>79</v>
      </c>
      <c r="AY304" s="254" t="s">
        <v>338</v>
      </c>
    </row>
    <row r="305" s="12" customFormat="1" ht="22.8" customHeight="1">
      <c r="A305" s="12"/>
      <c r="B305" s="199"/>
      <c r="C305" s="200"/>
      <c r="D305" s="201" t="s">
        <v>71</v>
      </c>
      <c r="E305" s="213" t="s">
        <v>239</v>
      </c>
      <c r="F305" s="213" t="s">
        <v>604</v>
      </c>
      <c r="G305" s="200"/>
      <c r="H305" s="200"/>
      <c r="I305" s="203"/>
      <c r="J305" s="214">
        <f>BK305</f>
        <v>0</v>
      </c>
      <c r="K305" s="200"/>
      <c r="L305" s="205"/>
      <c r="M305" s="206"/>
      <c r="N305" s="207"/>
      <c r="O305" s="207"/>
      <c r="P305" s="208">
        <f>SUM(P306:P327)</f>
        <v>0</v>
      </c>
      <c r="Q305" s="207"/>
      <c r="R305" s="208">
        <f>SUM(R306:R327)</f>
        <v>0</v>
      </c>
      <c r="S305" s="207"/>
      <c r="T305" s="209">
        <f>SUM(T306:T327)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10" t="s">
        <v>79</v>
      </c>
      <c r="AT305" s="211" t="s">
        <v>71</v>
      </c>
      <c r="AU305" s="211" t="s">
        <v>79</v>
      </c>
      <c r="AY305" s="210" t="s">
        <v>338</v>
      </c>
      <c r="BK305" s="212">
        <f>SUM(BK306:BK327)</f>
        <v>0</v>
      </c>
    </row>
    <row r="306" s="2" customFormat="1" ht="33" customHeight="1">
      <c r="A306" s="39"/>
      <c r="B306" s="40"/>
      <c r="C306" s="215" t="s">
        <v>569</v>
      </c>
      <c r="D306" s="215" t="s">
        <v>342</v>
      </c>
      <c r="E306" s="216" t="s">
        <v>606</v>
      </c>
      <c r="F306" s="217" t="s">
        <v>607</v>
      </c>
      <c r="G306" s="218" t="s">
        <v>345</v>
      </c>
      <c r="H306" s="219">
        <v>53.219999999999999</v>
      </c>
      <c r="I306" s="220"/>
      <c r="J306" s="221">
        <f>ROUND(I306*H306,2)</f>
        <v>0</v>
      </c>
      <c r="K306" s="217" t="s">
        <v>346</v>
      </c>
      <c r="L306" s="45"/>
      <c r="M306" s="222" t="s">
        <v>19</v>
      </c>
      <c r="N306" s="223" t="s">
        <v>43</v>
      </c>
      <c r="O306" s="85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231</v>
      </c>
      <c r="AT306" s="226" t="s">
        <v>342</v>
      </c>
      <c r="AU306" s="226" t="s">
        <v>81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2097</v>
      </c>
    </row>
    <row r="307" s="2" customFormat="1">
      <c r="A307" s="39"/>
      <c r="B307" s="40"/>
      <c r="C307" s="41"/>
      <c r="D307" s="228" t="s">
        <v>348</v>
      </c>
      <c r="E307" s="41"/>
      <c r="F307" s="229" t="s">
        <v>609</v>
      </c>
      <c r="G307" s="41"/>
      <c r="H307" s="41"/>
      <c r="I307" s="230"/>
      <c r="J307" s="41"/>
      <c r="K307" s="41"/>
      <c r="L307" s="45"/>
      <c r="M307" s="231"/>
      <c r="N307" s="232"/>
      <c r="O307" s="85"/>
      <c r="P307" s="85"/>
      <c r="Q307" s="85"/>
      <c r="R307" s="85"/>
      <c r="S307" s="85"/>
      <c r="T307" s="86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348</v>
      </c>
      <c r="AU307" s="18" t="s">
        <v>81</v>
      </c>
    </row>
    <row r="308" s="14" customFormat="1">
      <c r="A308" s="14"/>
      <c r="B308" s="244"/>
      <c r="C308" s="245"/>
      <c r="D308" s="235" t="s">
        <v>350</v>
      </c>
      <c r="E308" s="246" t="s">
        <v>19</v>
      </c>
      <c r="F308" s="247" t="s">
        <v>1281</v>
      </c>
      <c r="G308" s="245"/>
      <c r="H308" s="248">
        <v>53.219999999999999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350</v>
      </c>
      <c r="AU308" s="254" t="s">
        <v>81</v>
      </c>
      <c r="AV308" s="14" t="s">
        <v>81</v>
      </c>
      <c r="AW308" s="14" t="s">
        <v>33</v>
      </c>
      <c r="AX308" s="14" t="s">
        <v>79</v>
      </c>
      <c r="AY308" s="254" t="s">
        <v>338</v>
      </c>
    </row>
    <row r="309" s="2" customFormat="1" ht="24.15" customHeight="1">
      <c r="A309" s="39"/>
      <c r="B309" s="40"/>
      <c r="C309" s="215" t="s">
        <v>576</v>
      </c>
      <c r="D309" s="215" t="s">
        <v>342</v>
      </c>
      <c r="E309" s="216" t="s">
        <v>611</v>
      </c>
      <c r="F309" s="217" t="s">
        <v>612</v>
      </c>
      <c r="G309" s="218" t="s">
        <v>345</v>
      </c>
      <c r="H309" s="219">
        <v>22.135999999999999</v>
      </c>
      <c r="I309" s="220"/>
      <c r="J309" s="221">
        <f>ROUND(I309*H309,2)</f>
        <v>0</v>
      </c>
      <c r="K309" s="217" t="s">
        <v>346</v>
      </c>
      <c r="L309" s="45"/>
      <c r="M309" s="222" t="s">
        <v>19</v>
      </c>
      <c r="N309" s="223" t="s">
        <v>43</v>
      </c>
      <c r="O309" s="85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26" t="s">
        <v>231</v>
      </c>
      <c r="AT309" s="226" t="s">
        <v>342</v>
      </c>
      <c r="AU309" s="226" t="s">
        <v>81</v>
      </c>
      <c r="AY309" s="18" t="s">
        <v>338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8" t="s">
        <v>79</v>
      </c>
      <c r="BK309" s="227">
        <f>ROUND(I309*H309,2)</f>
        <v>0</v>
      </c>
      <c r="BL309" s="18" t="s">
        <v>231</v>
      </c>
      <c r="BM309" s="226" t="s">
        <v>2098</v>
      </c>
    </row>
    <row r="310" s="2" customFormat="1">
      <c r="A310" s="39"/>
      <c r="B310" s="40"/>
      <c r="C310" s="41"/>
      <c r="D310" s="228" t="s">
        <v>348</v>
      </c>
      <c r="E310" s="41"/>
      <c r="F310" s="229" t="s">
        <v>614</v>
      </c>
      <c r="G310" s="41"/>
      <c r="H310" s="41"/>
      <c r="I310" s="230"/>
      <c r="J310" s="41"/>
      <c r="K310" s="41"/>
      <c r="L310" s="45"/>
      <c r="M310" s="231"/>
      <c r="N310" s="232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348</v>
      </c>
      <c r="AU310" s="18" t="s">
        <v>81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1335</v>
      </c>
      <c r="G311" s="245"/>
      <c r="H311" s="248">
        <v>22.135999999999999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81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2" customFormat="1" ht="44.25" customHeight="1">
      <c r="A312" s="39"/>
      <c r="B312" s="40"/>
      <c r="C312" s="215" t="s">
        <v>583</v>
      </c>
      <c r="D312" s="215" t="s">
        <v>342</v>
      </c>
      <c r="E312" s="216" t="s">
        <v>616</v>
      </c>
      <c r="F312" s="217" t="s">
        <v>617</v>
      </c>
      <c r="G312" s="218" t="s">
        <v>345</v>
      </c>
      <c r="H312" s="219">
        <v>22.135999999999999</v>
      </c>
      <c r="I312" s="220"/>
      <c r="J312" s="221">
        <f>ROUND(I312*H312,2)</f>
        <v>0</v>
      </c>
      <c r="K312" s="217" t="s">
        <v>346</v>
      </c>
      <c r="L312" s="45"/>
      <c r="M312" s="222" t="s">
        <v>19</v>
      </c>
      <c r="N312" s="223" t="s">
        <v>43</v>
      </c>
      <c r="O312" s="85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231</v>
      </c>
      <c r="AT312" s="226" t="s">
        <v>342</v>
      </c>
      <c r="AU312" s="226" t="s">
        <v>81</v>
      </c>
      <c r="AY312" s="18" t="s">
        <v>338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79</v>
      </c>
      <c r="BK312" s="227">
        <f>ROUND(I312*H312,2)</f>
        <v>0</v>
      </c>
      <c r="BL312" s="18" t="s">
        <v>231</v>
      </c>
      <c r="BM312" s="226" t="s">
        <v>2099</v>
      </c>
    </row>
    <row r="313" s="2" customFormat="1">
      <c r="A313" s="39"/>
      <c r="B313" s="40"/>
      <c r="C313" s="41"/>
      <c r="D313" s="228" t="s">
        <v>348</v>
      </c>
      <c r="E313" s="41"/>
      <c r="F313" s="229" t="s">
        <v>619</v>
      </c>
      <c r="G313" s="41"/>
      <c r="H313" s="41"/>
      <c r="I313" s="230"/>
      <c r="J313" s="41"/>
      <c r="K313" s="41"/>
      <c r="L313" s="45"/>
      <c r="M313" s="231"/>
      <c r="N313" s="23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348</v>
      </c>
      <c r="AU313" s="18" t="s">
        <v>81</v>
      </c>
    </row>
    <row r="314" s="14" customFormat="1">
      <c r="A314" s="14"/>
      <c r="B314" s="244"/>
      <c r="C314" s="245"/>
      <c r="D314" s="235" t="s">
        <v>350</v>
      </c>
      <c r="E314" s="246" t="s">
        <v>19</v>
      </c>
      <c r="F314" s="247" t="s">
        <v>1283</v>
      </c>
      <c r="G314" s="245"/>
      <c r="H314" s="248">
        <v>22.135999999999999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350</v>
      </c>
      <c r="AU314" s="254" t="s">
        <v>81</v>
      </c>
      <c r="AV314" s="14" t="s">
        <v>81</v>
      </c>
      <c r="AW314" s="14" t="s">
        <v>33</v>
      </c>
      <c r="AX314" s="14" t="s">
        <v>72</v>
      </c>
      <c r="AY314" s="254" t="s">
        <v>338</v>
      </c>
    </row>
    <row r="315" s="15" customFormat="1">
      <c r="A315" s="15"/>
      <c r="B315" s="255"/>
      <c r="C315" s="256"/>
      <c r="D315" s="235" t="s">
        <v>350</v>
      </c>
      <c r="E315" s="257" t="s">
        <v>19</v>
      </c>
      <c r="F315" s="258" t="s">
        <v>363</v>
      </c>
      <c r="G315" s="256"/>
      <c r="H315" s="259">
        <v>22.135999999999999</v>
      </c>
      <c r="I315" s="260"/>
      <c r="J315" s="256"/>
      <c r="K315" s="256"/>
      <c r="L315" s="261"/>
      <c r="M315" s="262"/>
      <c r="N315" s="263"/>
      <c r="O315" s="263"/>
      <c r="P315" s="263"/>
      <c r="Q315" s="263"/>
      <c r="R315" s="263"/>
      <c r="S315" s="263"/>
      <c r="T315" s="264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65" t="s">
        <v>350</v>
      </c>
      <c r="AU315" s="265" t="s">
        <v>81</v>
      </c>
      <c r="AV315" s="15" t="s">
        <v>231</v>
      </c>
      <c r="AW315" s="15" t="s">
        <v>33</v>
      </c>
      <c r="AX315" s="15" t="s">
        <v>79</v>
      </c>
      <c r="AY315" s="265" t="s">
        <v>338</v>
      </c>
    </row>
    <row r="316" s="2" customFormat="1" ht="24.15" customHeight="1">
      <c r="A316" s="39"/>
      <c r="B316" s="40"/>
      <c r="C316" s="215" t="s">
        <v>589</v>
      </c>
      <c r="D316" s="215" t="s">
        <v>342</v>
      </c>
      <c r="E316" s="216" t="s">
        <v>621</v>
      </c>
      <c r="F316" s="217" t="s">
        <v>622</v>
      </c>
      <c r="G316" s="218" t="s">
        <v>345</v>
      </c>
      <c r="H316" s="219">
        <v>22.135999999999999</v>
      </c>
      <c r="I316" s="220"/>
      <c r="J316" s="221">
        <f>ROUND(I316*H316,2)</f>
        <v>0</v>
      </c>
      <c r="K316" s="217" t="s">
        <v>346</v>
      </c>
      <c r="L316" s="45"/>
      <c r="M316" s="222" t="s">
        <v>19</v>
      </c>
      <c r="N316" s="223" t="s">
        <v>43</v>
      </c>
      <c r="O316" s="85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231</v>
      </c>
      <c r="AT316" s="226" t="s">
        <v>342</v>
      </c>
      <c r="AU316" s="226" t="s">
        <v>81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2100</v>
      </c>
    </row>
    <row r="317" s="2" customFormat="1">
      <c r="A317" s="39"/>
      <c r="B317" s="40"/>
      <c r="C317" s="41"/>
      <c r="D317" s="228" t="s">
        <v>348</v>
      </c>
      <c r="E317" s="41"/>
      <c r="F317" s="229" t="s">
        <v>624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348</v>
      </c>
      <c r="AU317" s="18" t="s">
        <v>81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1335</v>
      </c>
      <c r="G318" s="245"/>
      <c r="H318" s="248">
        <v>22.135999999999999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81</v>
      </c>
      <c r="AV318" s="14" t="s">
        <v>81</v>
      </c>
      <c r="AW318" s="14" t="s">
        <v>33</v>
      </c>
      <c r="AX318" s="14" t="s">
        <v>79</v>
      </c>
      <c r="AY318" s="254" t="s">
        <v>338</v>
      </c>
    </row>
    <row r="319" s="2" customFormat="1" ht="44.25" customHeight="1">
      <c r="A319" s="39"/>
      <c r="B319" s="40"/>
      <c r="C319" s="215" t="s">
        <v>301</v>
      </c>
      <c r="D319" s="215" t="s">
        <v>342</v>
      </c>
      <c r="E319" s="216" t="s">
        <v>626</v>
      </c>
      <c r="F319" s="217" t="s">
        <v>627</v>
      </c>
      <c r="G319" s="218" t="s">
        <v>345</v>
      </c>
      <c r="H319" s="219">
        <v>22.135999999999999</v>
      </c>
      <c r="I319" s="220"/>
      <c r="J319" s="221">
        <f>ROUND(I319*H319,2)</f>
        <v>0</v>
      </c>
      <c r="K319" s="217" t="s">
        <v>346</v>
      </c>
      <c r="L319" s="45"/>
      <c r="M319" s="222" t="s">
        <v>19</v>
      </c>
      <c r="N319" s="223" t="s">
        <v>43</v>
      </c>
      <c r="O319" s="85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231</v>
      </c>
      <c r="AT319" s="226" t="s">
        <v>342</v>
      </c>
      <c r="AU319" s="226" t="s">
        <v>81</v>
      </c>
      <c r="AY319" s="18" t="s">
        <v>338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79</v>
      </c>
      <c r="BK319" s="227">
        <f>ROUND(I319*H319,2)</f>
        <v>0</v>
      </c>
      <c r="BL319" s="18" t="s">
        <v>231</v>
      </c>
      <c r="BM319" s="226" t="s">
        <v>2101</v>
      </c>
    </row>
    <row r="320" s="2" customFormat="1">
      <c r="A320" s="39"/>
      <c r="B320" s="40"/>
      <c r="C320" s="41"/>
      <c r="D320" s="228" t="s">
        <v>348</v>
      </c>
      <c r="E320" s="41"/>
      <c r="F320" s="229" t="s">
        <v>629</v>
      </c>
      <c r="G320" s="41"/>
      <c r="H320" s="41"/>
      <c r="I320" s="230"/>
      <c r="J320" s="41"/>
      <c r="K320" s="41"/>
      <c r="L320" s="45"/>
      <c r="M320" s="231"/>
      <c r="N320" s="23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348</v>
      </c>
      <c r="AU320" s="18" t="s">
        <v>81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1335</v>
      </c>
      <c r="G321" s="245"/>
      <c r="H321" s="248">
        <v>22.135999999999999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81</v>
      </c>
      <c r="AV321" s="14" t="s">
        <v>81</v>
      </c>
      <c r="AW321" s="14" t="s">
        <v>33</v>
      </c>
      <c r="AX321" s="14" t="s">
        <v>79</v>
      </c>
      <c r="AY321" s="254" t="s">
        <v>338</v>
      </c>
    </row>
    <row r="322" s="2" customFormat="1" ht="24.15" customHeight="1">
      <c r="A322" s="39"/>
      <c r="B322" s="40"/>
      <c r="C322" s="215" t="s">
        <v>596</v>
      </c>
      <c r="D322" s="215" t="s">
        <v>342</v>
      </c>
      <c r="E322" s="216" t="s">
        <v>631</v>
      </c>
      <c r="F322" s="217" t="s">
        <v>632</v>
      </c>
      <c r="G322" s="218" t="s">
        <v>345</v>
      </c>
      <c r="H322" s="219">
        <v>22.135999999999999</v>
      </c>
      <c r="I322" s="220"/>
      <c r="J322" s="221">
        <f>ROUND(I322*H322,2)</f>
        <v>0</v>
      </c>
      <c r="K322" s="217" t="s">
        <v>346</v>
      </c>
      <c r="L322" s="45"/>
      <c r="M322" s="222" t="s">
        <v>19</v>
      </c>
      <c r="N322" s="223" t="s">
        <v>43</v>
      </c>
      <c r="O322" s="85"/>
      <c r="P322" s="224">
        <f>O322*H322</f>
        <v>0</v>
      </c>
      <c r="Q322" s="224">
        <v>0</v>
      </c>
      <c r="R322" s="224">
        <f>Q322*H322</f>
        <v>0</v>
      </c>
      <c r="S322" s="224">
        <v>0</v>
      </c>
      <c r="T322" s="225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26" t="s">
        <v>231</v>
      </c>
      <c r="AT322" s="226" t="s">
        <v>342</v>
      </c>
      <c r="AU322" s="226" t="s">
        <v>81</v>
      </c>
      <c r="AY322" s="18" t="s">
        <v>338</v>
      </c>
      <c r="BE322" s="227">
        <f>IF(N322="základní",J322,0)</f>
        <v>0</v>
      </c>
      <c r="BF322" s="227">
        <f>IF(N322="snížená",J322,0)</f>
        <v>0</v>
      </c>
      <c r="BG322" s="227">
        <f>IF(N322="zákl. přenesená",J322,0)</f>
        <v>0</v>
      </c>
      <c r="BH322" s="227">
        <f>IF(N322="sníž. přenesená",J322,0)</f>
        <v>0</v>
      </c>
      <c r="BI322" s="227">
        <f>IF(N322="nulová",J322,0)</f>
        <v>0</v>
      </c>
      <c r="BJ322" s="18" t="s">
        <v>79</v>
      </c>
      <c r="BK322" s="227">
        <f>ROUND(I322*H322,2)</f>
        <v>0</v>
      </c>
      <c r="BL322" s="18" t="s">
        <v>231</v>
      </c>
      <c r="BM322" s="226" t="s">
        <v>2102</v>
      </c>
    </row>
    <row r="323" s="2" customFormat="1">
      <c r="A323" s="39"/>
      <c r="B323" s="40"/>
      <c r="C323" s="41"/>
      <c r="D323" s="228" t="s">
        <v>348</v>
      </c>
      <c r="E323" s="41"/>
      <c r="F323" s="229" t="s">
        <v>634</v>
      </c>
      <c r="G323" s="41"/>
      <c r="H323" s="41"/>
      <c r="I323" s="230"/>
      <c r="J323" s="41"/>
      <c r="K323" s="41"/>
      <c r="L323" s="45"/>
      <c r="M323" s="231"/>
      <c r="N323" s="232"/>
      <c r="O323" s="85"/>
      <c r="P323" s="85"/>
      <c r="Q323" s="85"/>
      <c r="R323" s="85"/>
      <c r="S323" s="85"/>
      <c r="T323" s="86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T323" s="18" t="s">
        <v>348</v>
      </c>
      <c r="AU323" s="18" t="s">
        <v>81</v>
      </c>
    </row>
    <row r="324" s="14" customFormat="1">
      <c r="A324" s="14"/>
      <c r="B324" s="244"/>
      <c r="C324" s="245"/>
      <c r="D324" s="235" t="s">
        <v>350</v>
      </c>
      <c r="E324" s="246" t="s">
        <v>19</v>
      </c>
      <c r="F324" s="247" t="s">
        <v>1335</v>
      </c>
      <c r="G324" s="245"/>
      <c r="H324" s="248">
        <v>22.135999999999999</v>
      </c>
      <c r="I324" s="249"/>
      <c r="J324" s="245"/>
      <c r="K324" s="245"/>
      <c r="L324" s="250"/>
      <c r="M324" s="251"/>
      <c r="N324" s="252"/>
      <c r="O324" s="252"/>
      <c r="P324" s="252"/>
      <c r="Q324" s="252"/>
      <c r="R324" s="252"/>
      <c r="S324" s="252"/>
      <c r="T324" s="253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4" t="s">
        <v>350</v>
      </c>
      <c r="AU324" s="254" t="s">
        <v>81</v>
      </c>
      <c r="AV324" s="14" t="s">
        <v>81</v>
      </c>
      <c r="AW324" s="14" t="s">
        <v>33</v>
      </c>
      <c r="AX324" s="14" t="s">
        <v>79</v>
      </c>
      <c r="AY324" s="254" t="s">
        <v>338</v>
      </c>
    </row>
    <row r="325" s="2" customFormat="1" ht="49.05" customHeight="1">
      <c r="A325" s="39"/>
      <c r="B325" s="40"/>
      <c r="C325" s="215" t="s">
        <v>600</v>
      </c>
      <c r="D325" s="215" t="s">
        <v>342</v>
      </c>
      <c r="E325" s="216" t="s">
        <v>636</v>
      </c>
      <c r="F325" s="217" t="s">
        <v>637</v>
      </c>
      <c r="G325" s="218" t="s">
        <v>345</v>
      </c>
      <c r="H325" s="219">
        <v>22.135999999999999</v>
      </c>
      <c r="I325" s="220"/>
      <c r="J325" s="221">
        <f>ROUND(I325*H325,2)</f>
        <v>0</v>
      </c>
      <c r="K325" s="217" t="s">
        <v>346</v>
      </c>
      <c r="L325" s="45"/>
      <c r="M325" s="222" t="s">
        <v>19</v>
      </c>
      <c r="N325" s="223" t="s">
        <v>43</v>
      </c>
      <c r="O325" s="85"/>
      <c r="P325" s="224">
        <f>O325*H325</f>
        <v>0</v>
      </c>
      <c r="Q325" s="224">
        <v>0</v>
      </c>
      <c r="R325" s="224">
        <f>Q325*H325</f>
        <v>0</v>
      </c>
      <c r="S325" s="224">
        <v>0</v>
      </c>
      <c r="T325" s="225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26" t="s">
        <v>231</v>
      </c>
      <c r="AT325" s="226" t="s">
        <v>342</v>
      </c>
      <c r="AU325" s="226" t="s">
        <v>81</v>
      </c>
      <c r="AY325" s="18" t="s">
        <v>338</v>
      </c>
      <c r="BE325" s="227">
        <f>IF(N325="základní",J325,0)</f>
        <v>0</v>
      </c>
      <c r="BF325" s="227">
        <f>IF(N325="snížená",J325,0)</f>
        <v>0</v>
      </c>
      <c r="BG325" s="227">
        <f>IF(N325="zákl. přenesená",J325,0)</f>
        <v>0</v>
      </c>
      <c r="BH325" s="227">
        <f>IF(N325="sníž. přenesená",J325,0)</f>
        <v>0</v>
      </c>
      <c r="BI325" s="227">
        <f>IF(N325="nulová",J325,0)</f>
        <v>0</v>
      </c>
      <c r="BJ325" s="18" t="s">
        <v>79</v>
      </c>
      <c r="BK325" s="227">
        <f>ROUND(I325*H325,2)</f>
        <v>0</v>
      </c>
      <c r="BL325" s="18" t="s">
        <v>231</v>
      </c>
      <c r="BM325" s="226" t="s">
        <v>2103</v>
      </c>
    </row>
    <row r="326" s="2" customFormat="1">
      <c r="A326" s="39"/>
      <c r="B326" s="40"/>
      <c r="C326" s="41"/>
      <c r="D326" s="228" t="s">
        <v>348</v>
      </c>
      <c r="E326" s="41"/>
      <c r="F326" s="229" t="s">
        <v>639</v>
      </c>
      <c r="G326" s="41"/>
      <c r="H326" s="41"/>
      <c r="I326" s="230"/>
      <c r="J326" s="41"/>
      <c r="K326" s="41"/>
      <c r="L326" s="45"/>
      <c r="M326" s="231"/>
      <c r="N326" s="232"/>
      <c r="O326" s="85"/>
      <c r="P326" s="85"/>
      <c r="Q326" s="85"/>
      <c r="R326" s="85"/>
      <c r="S326" s="85"/>
      <c r="T326" s="86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348</v>
      </c>
      <c r="AU326" s="18" t="s">
        <v>81</v>
      </c>
    </row>
    <row r="327" s="14" customFormat="1">
      <c r="A327" s="14"/>
      <c r="B327" s="244"/>
      <c r="C327" s="245"/>
      <c r="D327" s="235" t="s">
        <v>350</v>
      </c>
      <c r="E327" s="246" t="s">
        <v>19</v>
      </c>
      <c r="F327" s="247" t="s">
        <v>1335</v>
      </c>
      <c r="G327" s="245"/>
      <c r="H327" s="248">
        <v>22.135999999999999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350</v>
      </c>
      <c r="AU327" s="254" t="s">
        <v>81</v>
      </c>
      <c r="AV327" s="14" t="s">
        <v>81</v>
      </c>
      <c r="AW327" s="14" t="s">
        <v>33</v>
      </c>
      <c r="AX327" s="14" t="s">
        <v>79</v>
      </c>
      <c r="AY327" s="254" t="s">
        <v>338</v>
      </c>
    </row>
    <row r="328" s="12" customFormat="1" ht="22.8" customHeight="1">
      <c r="A328" s="12"/>
      <c r="B328" s="199"/>
      <c r="C328" s="200"/>
      <c r="D328" s="201" t="s">
        <v>71</v>
      </c>
      <c r="E328" s="213" t="s">
        <v>405</v>
      </c>
      <c r="F328" s="213" t="s">
        <v>640</v>
      </c>
      <c r="G328" s="200"/>
      <c r="H328" s="200"/>
      <c r="I328" s="203"/>
      <c r="J328" s="214">
        <f>BK328</f>
        <v>0</v>
      </c>
      <c r="K328" s="200"/>
      <c r="L328" s="205"/>
      <c r="M328" s="206"/>
      <c r="N328" s="207"/>
      <c r="O328" s="207"/>
      <c r="P328" s="208">
        <f>P329+SUM(P330:P355)</f>
        <v>0</v>
      </c>
      <c r="Q328" s="207"/>
      <c r="R328" s="208">
        <f>R329+SUM(R330:R355)</f>
        <v>0.26454931999999992</v>
      </c>
      <c r="S328" s="207"/>
      <c r="T328" s="209">
        <f>T329+SUM(T330:T355)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10" t="s">
        <v>79</v>
      </c>
      <c r="AT328" s="211" t="s">
        <v>71</v>
      </c>
      <c r="AU328" s="211" t="s">
        <v>79</v>
      </c>
      <c r="AY328" s="210" t="s">
        <v>338</v>
      </c>
      <c r="BK328" s="212">
        <f>BK329+SUM(BK330:BK355)</f>
        <v>0</v>
      </c>
    </row>
    <row r="329" s="2" customFormat="1" ht="44.25" customHeight="1">
      <c r="A329" s="39"/>
      <c r="B329" s="40"/>
      <c r="C329" s="215" t="s">
        <v>605</v>
      </c>
      <c r="D329" s="215" t="s">
        <v>342</v>
      </c>
      <c r="E329" s="216" t="s">
        <v>2104</v>
      </c>
      <c r="F329" s="217" t="s">
        <v>2105</v>
      </c>
      <c r="G329" s="218" t="s">
        <v>572</v>
      </c>
      <c r="H329" s="219">
        <v>19.899999999999999</v>
      </c>
      <c r="I329" s="220"/>
      <c r="J329" s="221">
        <f>ROUND(I329*H329,2)</f>
        <v>0</v>
      </c>
      <c r="K329" s="217" t="s">
        <v>346</v>
      </c>
      <c r="L329" s="45"/>
      <c r="M329" s="222" t="s">
        <v>19</v>
      </c>
      <c r="N329" s="223" t="s">
        <v>43</v>
      </c>
      <c r="O329" s="85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231</v>
      </c>
      <c r="AT329" s="226" t="s">
        <v>342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2106</v>
      </c>
    </row>
    <row r="330" s="2" customFormat="1">
      <c r="A330" s="39"/>
      <c r="B330" s="40"/>
      <c r="C330" s="41"/>
      <c r="D330" s="228" t="s">
        <v>348</v>
      </c>
      <c r="E330" s="41"/>
      <c r="F330" s="229" t="s">
        <v>2107</v>
      </c>
      <c r="G330" s="41"/>
      <c r="H330" s="41"/>
      <c r="I330" s="230"/>
      <c r="J330" s="41"/>
      <c r="K330" s="41"/>
      <c r="L330" s="45"/>
      <c r="M330" s="231"/>
      <c r="N330" s="232"/>
      <c r="O330" s="85"/>
      <c r="P330" s="85"/>
      <c r="Q330" s="85"/>
      <c r="R330" s="85"/>
      <c r="S330" s="85"/>
      <c r="T330" s="86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348</v>
      </c>
      <c r="AU330" s="18" t="s">
        <v>81</v>
      </c>
    </row>
    <row r="331" s="2" customFormat="1" ht="37.8" customHeight="1">
      <c r="A331" s="39"/>
      <c r="B331" s="40"/>
      <c r="C331" s="267" t="s">
        <v>610</v>
      </c>
      <c r="D331" s="267" t="s">
        <v>486</v>
      </c>
      <c r="E331" s="268" t="s">
        <v>2108</v>
      </c>
      <c r="F331" s="269" t="s">
        <v>2109</v>
      </c>
      <c r="G331" s="270" t="s">
        <v>572</v>
      </c>
      <c r="H331" s="271">
        <v>20.199000000000002</v>
      </c>
      <c r="I331" s="272"/>
      <c r="J331" s="273">
        <f>ROUND(I331*H331,2)</f>
        <v>0</v>
      </c>
      <c r="K331" s="269" t="s">
        <v>346</v>
      </c>
      <c r="L331" s="274"/>
      <c r="M331" s="275" t="s">
        <v>19</v>
      </c>
      <c r="N331" s="276" t="s">
        <v>43</v>
      </c>
      <c r="O331" s="85"/>
      <c r="P331" s="224">
        <f>O331*H331</f>
        <v>0</v>
      </c>
      <c r="Q331" s="224">
        <v>0.00068000000000000005</v>
      </c>
      <c r="R331" s="224">
        <f>Q331*H331</f>
        <v>0.013735320000000002</v>
      </c>
      <c r="S331" s="224">
        <v>0</v>
      </c>
      <c r="T331" s="225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26" t="s">
        <v>405</v>
      </c>
      <c r="AT331" s="226" t="s">
        <v>486</v>
      </c>
      <c r="AU331" s="226" t="s">
        <v>81</v>
      </c>
      <c r="AY331" s="18" t="s">
        <v>338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18" t="s">
        <v>79</v>
      </c>
      <c r="BK331" s="227">
        <f>ROUND(I331*H331,2)</f>
        <v>0</v>
      </c>
      <c r="BL331" s="18" t="s">
        <v>231</v>
      </c>
      <c r="BM331" s="226" t="s">
        <v>2110</v>
      </c>
    </row>
    <row r="332" s="14" customFormat="1">
      <c r="A332" s="14"/>
      <c r="B332" s="244"/>
      <c r="C332" s="245"/>
      <c r="D332" s="235" t="s">
        <v>350</v>
      </c>
      <c r="E332" s="246" t="s">
        <v>19</v>
      </c>
      <c r="F332" s="247" t="s">
        <v>2111</v>
      </c>
      <c r="G332" s="245"/>
      <c r="H332" s="248">
        <v>19.899999999999999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81</v>
      </c>
      <c r="AV332" s="14" t="s">
        <v>81</v>
      </c>
      <c r="AW332" s="14" t="s">
        <v>33</v>
      </c>
      <c r="AX332" s="14" t="s">
        <v>72</v>
      </c>
      <c r="AY332" s="254" t="s">
        <v>338</v>
      </c>
    </row>
    <row r="333" s="15" customFormat="1">
      <c r="A333" s="15"/>
      <c r="B333" s="255"/>
      <c r="C333" s="256"/>
      <c r="D333" s="235" t="s">
        <v>350</v>
      </c>
      <c r="E333" s="257" t="s">
        <v>2047</v>
      </c>
      <c r="F333" s="258" t="s">
        <v>363</v>
      </c>
      <c r="G333" s="256"/>
      <c r="H333" s="259">
        <v>19.899999999999999</v>
      </c>
      <c r="I333" s="260"/>
      <c r="J333" s="256"/>
      <c r="K333" s="256"/>
      <c r="L333" s="261"/>
      <c r="M333" s="262"/>
      <c r="N333" s="263"/>
      <c r="O333" s="263"/>
      <c r="P333" s="263"/>
      <c r="Q333" s="263"/>
      <c r="R333" s="263"/>
      <c r="S333" s="263"/>
      <c r="T333" s="264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T333" s="265" t="s">
        <v>350</v>
      </c>
      <c r="AU333" s="265" t="s">
        <v>81</v>
      </c>
      <c r="AV333" s="15" t="s">
        <v>231</v>
      </c>
      <c r="AW333" s="15" t="s">
        <v>33</v>
      </c>
      <c r="AX333" s="15" t="s">
        <v>72</v>
      </c>
      <c r="AY333" s="265" t="s">
        <v>338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2112</v>
      </c>
      <c r="G334" s="245"/>
      <c r="H334" s="248">
        <v>20.199000000000002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81</v>
      </c>
      <c r="AV334" s="14" t="s">
        <v>81</v>
      </c>
      <c r="AW334" s="14" t="s">
        <v>33</v>
      </c>
      <c r="AX334" s="14" t="s">
        <v>79</v>
      </c>
      <c r="AY334" s="254" t="s">
        <v>338</v>
      </c>
    </row>
    <row r="335" s="2" customFormat="1" ht="24.15" customHeight="1">
      <c r="A335" s="39"/>
      <c r="B335" s="40"/>
      <c r="C335" s="215" t="s">
        <v>615</v>
      </c>
      <c r="D335" s="215" t="s">
        <v>342</v>
      </c>
      <c r="E335" s="216" t="s">
        <v>1917</v>
      </c>
      <c r="F335" s="217" t="s">
        <v>1918</v>
      </c>
      <c r="G335" s="218" t="s">
        <v>572</v>
      </c>
      <c r="H335" s="219">
        <v>38.200000000000003</v>
      </c>
      <c r="I335" s="220"/>
      <c r="J335" s="221">
        <f>ROUND(I335*H335,2)</f>
        <v>0</v>
      </c>
      <c r="K335" s="217" t="s">
        <v>346</v>
      </c>
      <c r="L335" s="45"/>
      <c r="M335" s="222" t="s">
        <v>19</v>
      </c>
      <c r="N335" s="223" t="s">
        <v>43</v>
      </c>
      <c r="O335" s="85"/>
      <c r="P335" s="224">
        <f>O335*H335</f>
        <v>0</v>
      </c>
      <c r="Q335" s="224">
        <v>1.0000000000000001E-05</v>
      </c>
      <c r="R335" s="224">
        <f>Q335*H335</f>
        <v>0.00038200000000000007</v>
      </c>
      <c r="S335" s="224">
        <v>0</v>
      </c>
      <c r="T335" s="225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26" t="s">
        <v>231</v>
      </c>
      <c r="AT335" s="226" t="s">
        <v>342</v>
      </c>
      <c r="AU335" s="226" t="s">
        <v>81</v>
      </c>
      <c r="AY335" s="18" t="s">
        <v>338</v>
      </c>
      <c r="BE335" s="227">
        <f>IF(N335="základní",J335,0)</f>
        <v>0</v>
      </c>
      <c r="BF335" s="227">
        <f>IF(N335="snížená",J335,0)</f>
        <v>0</v>
      </c>
      <c r="BG335" s="227">
        <f>IF(N335="zákl. přenesená",J335,0)</f>
        <v>0</v>
      </c>
      <c r="BH335" s="227">
        <f>IF(N335="sníž. přenesená",J335,0)</f>
        <v>0</v>
      </c>
      <c r="BI335" s="227">
        <f>IF(N335="nulová",J335,0)</f>
        <v>0</v>
      </c>
      <c r="BJ335" s="18" t="s">
        <v>79</v>
      </c>
      <c r="BK335" s="227">
        <f>ROUND(I335*H335,2)</f>
        <v>0</v>
      </c>
      <c r="BL335" s="18" t="s">
        <v>231</v>
      </c>
      <c r="BM335" s="226" t="s">
        <v>2113</v>
      </c>
    </row>
    <row r="336" s="2" customFormat="1">
      <c r="A336" s="39"/>
      <c r="B336" s="40"/>
      <c r="C336" s="41"/>
      <c r="D336" s="228" t="s">
        <v>348</v>
      </c>
      <c r="E336" s="41"/>
      <c r="F336" s="229" t="s">
        <v>1920</v>
      </c>
      <c r="G336" s="41"/>
      <c r="H336" s="41"/>
      <c r="I336" s="230"/>
      <c r="J336" s="41"/>
      <c r="K336" s="41"/>
      <c r="L336" s="45"/>
      <c r="M336" s="231"/>
      <c r="N336" s="232"/>
      <c r="O336" s="85"/>
      <c r="P336" s="85"/>
      <c r="Q336" s="85"/>
      <c r="R336" s="85"/>
      <c r="S336" s="85"/>
      <c r="T336" s="86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348</v>
      </c>
      <c r="AU336" s="18" t="s">
        <v>81</v>
      </c>
    </row>
    <row r="337" s="2" customFormat="1" ht="24.15" customHeight="1">
      <c r="A337" s="39"/>
      <c r="B337" s="40"/>
      <c r="C337" s="267" t="s">
        <v>620</v>
      </c>
      <c r="D337" s="267" t="s">
        <v>486</v>
      </c>
      <c r="E337" s="268" t="s">
        <v>1921</v>
      </c>
      <c r="F337" s="269" t="s">
        <v>1922</v>
      </c>
      <c r="G337" s="270" t="s">
        <v>572</v>
      </c>
      <c r="H337" s="271">
        <v>39.345999999999997</v>
      </c>
      <c r="I337" s="272"/>
      <c r="J337" s="273">
        <f>ROUND(I337*H337,2)</f>
        <v>0</v>
      </c>
      <c r="K337" s="269" t="s">
        <v>346</v>
      </c>
      <c r="L337" s="274"/>
      <c r="M337" s="275" t="s">
        <v>19</v>
      </c>
      <c r="N337" s="276" t="s">
        <v>43</v>
      </c>
      <c r="O337" s="85"/>
      <c r="P337" s="224">
        <f>O337*H337</f>
        <v>0</v>
      </c>
      <c r="Q337" s="224">
        <v>0.0054999999999999997</v>
      </c>
      <c r="R337" s="224">
        <f>Q337*H337</f>
        <v>0.21640299999999996</v>
      </c>
      <c r="S337" s="224">
        <v>0</v>
      </c>
      <c r="T337" s="225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26" t="s">
        <v>405</v>
      </c>
      <c r="AT337" s="226" t="s">
        <v>486</v>
      </c>
      <c r="AU337" s="226" t="s">
        <v>81</v>
      </c>
      <c r="AY337" s="18" t="s">
        <v>338</v>
      </c>
      <c r="BE337" s="227">
        <f>IF(N337="základní",J337,0)</f>
        <v>0</v>
      </c>
      <c r="BF337" s="227">
        <f>IF(N337="snížená",J337,0)</f>
        <v>0</v>
      </c>
      <c r="BG337" s="227">
        <f>IF(N337="zákl. přenesená",J337,0)</f>
        <v>0</v>
      </c>
      <c r="BH337" s="227">
        <f>IF(N337="sníž. přenesená",J337,0)</f>
        <v>0</v>
      </c>
      <c r="BI337" s="227">
        <f>IF(N337="nulová",J337,0)</f>
        <v>0</v>
      </c>
      <c r="BJ337" s="18" t="s">
        <v>79</v>
      </c>
      <c r="BK337" s="227">
        <f>ROUND(I337*H337,2)</f>
        <v>0</v>
      </c>
      <c r="BL337" s="18" t="s">
        <v>231</v>
      </c>
      <c r="BM337" s="226" t="s">
        <v>2114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2115</v>
      </c>
      <c r="G338" s="245"/>
      <c r="H338" s="248">
        <v>8.9000000000000004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81</v>
      </c>
      <c r="AV338" s="14" t="s">
        <v>81</v>
      </c>
      <c r="AW338" s="14" t="s">
        <v>33</v>
      </c>
      <c r="AX338" s="14" t="s">
        <v>72</v>
      </c>
      <c r="AY338" s="254" t="s">
        <v>338</v>
      </c>
    </row>
    <row r="339" s="14" customFormat="1">
      <c r="A339" s="14"/>
      <c r="B339" s="244"/>
      <c r="C339" s="245"/>
      <c r="D339" s="235" t="s">
        <v>350</v>
      </c>
      <c r="E339" s="246" t="s">
        <v>19</v>
      </c>
      <c r="F339" s="247" t="s">
        <v>2116</v>
      </c>
      <c r="G339" s="245"/>
      <c r="H339" s="248">
        <v>3.1000000000000001</v>
      </c>
      <c r="I339" s="249"/>
      <c r="J339" s="245"/>
      <c r="K339" s="245"/>
      <c r="L339" s="250"/>
      <c r="M339" s="251"/>
      <c r="N339" s="252"/>
      <c r="O339" s="252"/>
      <c r="P339" s="252"/>
      <c r="Q339" s="252"/>
      <c r="R339" s="252"/>
      <c r="S339" s="252"/>
      <c r="T339" s="253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4" t="s">
        <v>350</v>
      </c>
      <c r="AU339" s="254" t="s">
        <v>81</v>
      </c>
      <c r="AV339" s="14" t="s">
        <v>81</v>
      </c>
      <c r="AW339" s="14" t="s">
        <v>33</v>
      </c>
      <c r="AX339" s="14" t="s">
        <v>72</v>
      </c>
      <c r="AY339" s="254" t="s">
        <v>338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2117</v>
      </c>
      <c r="G340" s="245"/>
      <c r="H340" s="248">
        <v>13.5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81</v>
      </c>
      <c r="AV340" s="14" t="s">
        <v>81</v>
      </c>
      <c r="AW340" s="14" t="s">
        <v>33</v>
      </c>
      <c r="AX340" s="14" t="s">
        <v>72</v>
      </c>
      <c r="AY340" s="254" t="s">
        <v>338</v>
      </c>
    </row>
    <row r="341" s="14" customFormat="1">
      <c r="A341" s="14"/>
      <c r="B341" s="244"/>
      <c r="C341" s="245"/>
      <c r="D341" s="235" t="s">
        <v>350</v>
      </c>
      <c r="E341" s="246" t="s">
        <v>19</v>
      </c>
      <c r="F341" s="247" t="s">
        <v>2118</v>
      </c>
      <c r="G341" s="245"/>
      <c r="H341" s="248">
        <v>12.699999999999999</v>
      </c>
      <c r="I341" s="249"/>
      <c r="J341" s="245"/>
      <c r="K341" s="245"/>
      <c r="L341" s="250"/>
      <c r="M341" s="251"/>
      <c r="N341" s="252"/>
      <c r="O341" s="252"/>
      <c r="P341" s="252"/>
      <c r="Q341" s="252"/>
      <c r="R341" s="252"/>
      <c r="S341" s="252"/>
      <c r="T341" s="253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4" t="s">
        <v>350</v>
      </c>
      <c r="AU341" s="254" t="s">
        <v>81</v>
      </c>
      <c r="AV341" s="14" t="s">
        <v>81</v>
      </c>
      <c r="AW341" s="14" t="s">
        <v>33</v>
      </c>
      <c r="AX341" s="14" t="s">
        <v>72</v>
      </c>
      <c r="AY341" s="254" t="s">
        <v>338</v>
      </c>
    </row>
    <row r="342" s="15" customFormat="1">
      <c r="A342" s="15"/>
      <c r="B342" s="255"/>
      <c r="C342" s="256"/>
      <c r="D342" s="235" t="s">
        <v>350</v>
      </c>
      <c r="E342" s="257" t="s">
        <v>1829</v>
      </c>
      <c r="F342" s="258" t="s">
        <v>363</v>
      </c>
      <c r="G342" s="256"/>
      <c r="H342" s="259">
        <v>38.200000000000003</v>
      </c>
      <c r="I342" s="260"/>
      <c r="J342" s="256"/>
      <c r="K342" s="256"/>
      <c r="L342" s="261"/>
      <c r="M342" s="262"/>
      <c r="N342" s="263"/>
      <c r="O342" s="263"/>
      <c r="P342" s="263"/>
      <c r="Q342" s="263"/>
      <c r="R342" s="263"/>
      <c r="S342" s="263"/>
      <c r="T342" s="264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65" t="s">
        <v>350</v>
      </c>
      <c r="AU342" s="265" t="s">
        <v>81</v>
      </c>
      <c r="AV342" s="15" t="s">
        <v>231</v>
      </c>
      <c r="AW342" s="15" t="s">
        <v>33</v>
      </c>
      <c r="AX342" s="15" t="s">
        <v>72</v>
      </c>
      <c r="AY342" s="265" t="s">
        <v>338</v>
      </c>
    </row>
    <row r="343" s="14" customFormat="1">
      <c r="A343" s="14"/>
      <c r="B343" s="244"/>
      <c r="C343" s="245"/>
      <c r="D343" s="235" t="s">
        <v>350</v>
      </c>
      <c r="E343" s="246" t="s">
        <v>19</v>
      </c>
      <c r="F343" s="247" t="s">
        <v>2119</v>
      </c>
      <c r="G343" s="245"/>
      <c r="H343" s="248">
        <v>39.345999999999997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350</v>
      </c>
      <c r="AU343" s="254" t="s">
        <v>81</v>
      </c>
      <c r="AV343" s="14" t="s">
        <v>81</v>
      </c>
      <c r="AW343" s="14" t="s">
        <v>33</v>
      </c>
      <c r="AX343" s="14" t="s">
        <v>79</v>
      </c>
      <c r="AY343" s="254" t="s">
        <v>338</v>
      </c>
    </row>
    <row r="344" s="2" customFormat="1" ht="37.8" customHeight="1">
      <c r="A344" s="39"/>
      <c r="B344" s="40"/>
      <c r="C344" s="215" t="s">
        <v>625</v>
      </c>
      <c r="D344" s="215" t="s">
        <v>342</v>
      </c>
      <c r="E344" s="216" t="s">
        <v>1966</v>
      </c>
      <c r="F344" s="217" t="s">
        <v>1967</v>
      </c>
      <c r="G344" s="218" t="s">
        <v>586</v>
      </c>
      <c r="H344" s="219">
        <v>4</v>
      </c>
      <c r="I344" s="220"/>
      <c r="J344" s="221">
        <f>ROUND(I344*H344,2)</f>
        <v>0</v>
      </c>
      <c r="K344" s="217" t="s">
        <v>346</v>
      </c>
      <c r="L344" s="45"/>
      <c r="M344" s="222" t="s">
        <v>19</v>
      </c>
      <c r="N344" s="223" t="s">
        <v>43</v>
      </c>
      <c r="O344" s="85"/>
      <c r="P344" s="224">
        <f>O344*H344</f>
        <v>0</v>
      </c>
      <c r="Q344" s="224">
        <v>0</v>
      </c>
      <c r="R344" s="224">
        <f>Q344*H344</f>
        <v>0</v>
      </c>
      <c r="S344" s="224">
        <v>0</v>
      </c>
      <c r="T344" s="225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26" t="s">
        <v>231</v>
      </c>
      <c r="AT344" s="226" t="s">
        <v>342</v>
      </c>
      <c r="AU344" s="226" t="s">
        <v>81</v>
      </c>
      <c r="AY344" s="18" t="s">
        <v>338</v>
      </c>
      <c r="BE344" s="227">
        <f>IF(N344="základní",J344,0)</f>
        <v>0</v>
      </c>
      <c r="BF344" s="227">
        <f>IF(N344="snížená",J344,0)</f>
        <v>0</v>
      </c>
      <c r="BG344" s="227">
        <f>IF(N344="zákl. přenesená",J344,0)</f>
        <v>0</v>
      </c>
      <c r="BH344" s="227">
        <f>IF(N344="sníž. přenesená",J344,0)</f>
        <v>0</v>
      </c>
      <c r="BI344" s="227">
        <f>IF(N344="nulová",J344,0)</f>
        <v>0</v>
      </c>
      <c r="BJ344" s="18" t="s">
        <v>79</v>
      </c>
      <c r="BK344" s="227">
        <f>ROUND(I344*H344,2)</f>
        <v>0</v>
      </c>
      <c r="BL344" s="18" t="s">
        <v>231</v>
      </c>
      <c r="BM344" s="226" t="s">
        <v>2120</v>
      </c>
    </row>
    <row r="345" s="2" customFormat="1">
      <c r="A345" s="39"/>
      <c r="B345" s="40"/>
      <c r="C345" s="41"/>
      <c r="D345" s="228" t="s">
        <v>348</v>
      </c>
      <c r="E345" s="41"/>
      <c r="F345" s="229" t="s">
        <v>1969</v>
      </c>
      <c r="G345" s="41"/>
      <c r="H345" s="41"/>
      <c r="I345" s="230"/>
      <c r="J345" s="41"/>
      <c r="K345" s="41"/>
      <c r="L345" s="45"/>
      <c r="M345" s="231"/>
      <c r="N345" s="232"/>
      <c r="O345" s="85"/>
      <c r="P345" s="85"/>
      <c r="Q345" s="85"/>
      <c r="R345" s="85"/>
      <c r="S345" s="85"/>
      <c r="T345" s="86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T345" s="18" t="s">
        <v>348</v>
      </c>
      <c r="AU345" s="18" t="s">
        <v>81</v>
      </c>
    </row>
    <row r="346" s="2" customFormat="1" ht="24.15" customHeight="1">
      <c r="A346" s="39"/>
      <c r="B346" s="40"/>
      <c r="C346" s="267" t="s">
        <v>630</v>
      </c>
      <c r="D346" s="267" t="s">
        <v>486</v>
      </c>
      <c r="E346" s="268" t="s">
        <v>1970</v>
      </c>
      <c r="F346" s="269" t="s">
        <v>1971</v>
      </c>
      <c r="G346" s="270" t="s">
        <v>586</v>
      </c>
      <c r="H346" s="271">
        <v>4</v>
      </c>
      <c r="I346" s="272"/>
      <c r="J346" s="273">
        <f>ROUND(I346*H346,2)</f>
        <v>0</v>
      </c>
      <c r="K346" s="269" t="s">
        <v>346</v>
      </c>
      <c r="L346" s="274"/>
      <c r="M346" s="275" t="s">
        <v>19</v>
      </c>
      <c r="N346" s="276" t="s">
        <v>43</v>
      </c>
      <c r="O346" s="85"/>
      <c r="P346" s="224">
        <f>O346*H346</f>
        <v>0</v>
      </c>
      <c r="Q346" s="224">
        <v>0.0071999999999999998</v>
      </c>
      <c r="R346" s="224">
        <f>Q346*H346</f>
        <v>0.028799999999999999</v>
      </c>
      <c r="S346" s="224">
        <v>0</v>
      </c>
      <c r="T346" s="225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26" t="s">
        <v>405</v>
      </c>
      <c r="AT346" s="226" t="s">
        <v>486</v>
      </c>
      <c r="AU346" s="226" t="s">
        <v>81</v>
      </c>
      <c r="AY346" s="18" t="s">
        <v>338</v>
      </c>
      <c r="BE346" s="227">
        <f>IF(N346="základní",J346,0)</f>
        <v>0</v>
      </c>
      <c r="BF346" s="227">
        <f>IF(N346="snížená",J346,0)</f>
        <v>0</v>
      </c>
      <c r="BG346" s="227">
        <f>IF(N346="zákl. přenesená",J346,0)</f>
        <v>0</v>
      </c>
      <c r="BH346" s="227">
        <f>IF(N346="sníž. přenesená",J346,0)</f>
        <v>0</v>
      </c>
      <c r="BI346" s="227">
        <f>IF(N346="nulová",J346,0)</f>
        <v>0</v>
      </c>
      <c r="BJ346" s="18" t="s">
        <v>79</v>
      </c>
      <c r="BK346" s="227">
        <f>ROUND(I346*H346,2)</f>
        <v>0</v>
      </c>
      <c r="BL346" s="18" t="s">
        <v>231</v>
      </c>
      <c r="BM346" s="226" t="s">
        <v>2121</v>
      </c>
    </row>
    <row r="347" s="14" customFormat="1">
      <c r="A347" s="14"/>
      <c r="B347" s="244"/>
      <c r="C347" s="245"/>
      <c r="D347" s="235" t="s">
        <v>350</v>
      </c>
      <c r="E347" s="246" t="s">
        <v>19</v>
      </c>
      <c r="F347" s="247" t="s">
        <v>2122</v>
      </c>
      <c r="G347" s="245"/>
      <c r="H347" s="248">
        <v>1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350</v>
      </c>
      <c r="AU347" s="254" t="s">
        <v>81</v>
      </c>
      <c r="AV347" s="14" t="s">
        <v>81</v>
      </c>
      <c r="AW347" s="14" t="s">
        <v>33</v>
      </c>
      <c r="AX347" s="14" t="s">
        <v>72</v>
      </c>
      <c r="AY347" s="254" t="s">
        <v>338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2123</v>
      </c>
      <c r="G348" s="245"/>
      <c r="H348" s="248">
        <v>1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81</v>
      </c>
      <c r="AV348" s="14" t="s">
        <v>81</v>
      </c>
      <c r="AW348" s="14" t="s">
        <v>33</v>
      </c>
      <c r="AX348" s="14" t="s">
        <v>72</v>
      </c>
      <c r="AY348" s="254" t="s">
        <v>338</v>
      </c>
    </row>
    <row r="349" s="14" customFormat="1">
      <c r="A349" s="14"/>
      <c r="B349" s="244"/>
      <c r="C349" s="245"/>
      <c r="D349" s="235" t="s">
        <v>350</v>
      </c>
      <c r="E349" s="246" t="s">
        <v>19</v>
      </c>
      <c r="F349" s="247" t="s">
        <v>2124</v>
      </c>
      <c r="G349" s="245"/>
      <c r="H349" s="248">
        <v>1</v>
      </c>
      <c r="I349" s="249"/>
      <c r="J349" s="245"/>
      <c r="K349" s="245"/>
      <c r="L349" s="250"/>
      <c r="M349" s="251"/>
      <c r="N349" s="252"/>
      <c r="O349" s="252"/>
      <c r="P349" s="252"/>
      <c r="Q349" s="252"/>
      <c r="R349" s="252"/>
      <c r="S349" s="252"/>
      <c r="T349" s="253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4" t="s">
        <v>350</v>
      </c>
      <c r="AU349" s="254" t="s">
        <v>81</v>
      </c>
      <c r="AV349" s="14" t="s">
        <v>81</v>
      </c>
      <c r="AW349" s="14" t="s">
        <v>33</v>
      </c>
      <c r="AX349" s="14" t="s">
        <v>72</v>
      </c>
      <c r="AY349" s="254" t="s">
        <v>338</v>
      </c>
    </row>
    <row r="350" s="14" customFormat="1">
      <c r="A350" s="14"/>
      <c r="B350" s="244"/>
      <c r="C350" s="245"/>
      <c r="D350" s="235" t="s">
        <v>350</v>
      </c>
      <c r="E350" s="246" t="s">
        <v>19</v>
      </c>
      <c r="F350" s="247" t="s">
        <v>2125</v>
      </c>
      <c r="G350" s="245"/>
      <c r="H350" s="248">
        <v>1</v>
      </c>
      <c r="I350" s="249"/>
      <c r="J350" s="245"/>
      <c r="K350" s="245"/>
      <c r="L350" s="250"/>
      <c r="M350" s="251"/>
      <c r="N350" s="252"/>
      <c r="O350" s="252"/>
      <c r="P350" s="252"/>
      <c r="Q350" s="252"/>
      <c r="R350" s="252"/>
      <c r="S350" s="252"/>
      <c r="T350" s="253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4" t="s">
        <v>350</v>
      </c>
      <c r="AU350" s="254" t="s">
        <v>81</v>
      </c>
      <c r="AV350" s="14" t="s">
        <v>81</v>
      </c>
      <c r="AW350" s="14" t="s">
        <v>33</v>
      </c>
      <c r="AX350" s="14" t="s">
        <v>72</v>
      </c>
      <c r="AY350" s="254" t="s">
        <v>338</v>
      </c>
    </row>
    <row r="351" s="15" customFormat="1">
      <c r="A351" s="15"/>
      <c r="B351" s="255"/>
      <c r="C351" s="256"/>
      <c r="D351" s="235" t="s">
        <v>350</v>
      </c>
      <c r="E351" s="257" t="s">
        <v>19</v>
      </c>
      <c r="F351" s="258" t="s">
        <v>363</v>
      </c>
      <c r="G351" s="256"/>
      <c r="H351" s="259">
        <v>4</v>
      </c>
      <c r="I351" s="260"/>
      <c r="J351" s="256"/>
      <c r="K351" s="256"/>
      <c r="L351" s="261"/>
      <c r="M351" s="262"/>
      <c r="N351" s="263"/>
      <c r="O351" s="263"/>
      <c r="P351" s="263"/>
      <c r="Q351" s="263"/>
      <c r="R351" s="263"/>
      <c r="S351" s="263"/>
      <c r="T351" s="264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T351" s="265" t="s">
        <v>350</v>
      </c>
      <c r="AU351" s="265" t="s">
        <v>81</v>
      </c>
      <c r="AV351" s="15" t="s">
        <v>231</v>
      </c>
      <c r="AW351" s="15" t="s">
        <v>33</v>
      </c>
      <c r="AX351" s="15" t="s">
        <v>79</v>
      </c>
      <c r="AY351" s="265" t="s">
        <v>338</v>
      </c>
    </row>
    <row r="352" s="2" customFormat="1" ht="16.5" customHeight="1">
      <c r="A352" s="39"/>
      <c r="B352" s="40"/>
      <c r="C352" s="215" t="s">
        <v>635</v>
      </c>
      <c r="D352" s="215" t="s">
        <v>342</v>
      </c>
      <c r="E352" s="216" t="s">
        <v>2009</v>
      </c>
      <c r="F352" s="217" t="s">
        <v>2010</v>
      </c>
      <c r="G352" s="218" t="s">
        <v>572</v>
      </c>
      <c r="H352" s="219">
        <v>58.100000000000001</v>
      </c>
      <c r="I352" s="220"/>
      <c r="J352" s="221">
        <f>ROUND(I352*H352,2)</f>
        <v>0</v>
      </c>
      <c r="K352" s="217" t="s">
        <v>346</v>
      </c>
      <c r="L352" s="45"/>
      <c r="M352" s="222" t="s">
        <v>19</v>
      </c>
      <c r="N352" s="223" t="s">
        <v>43</v>
      </c>
      <c r="O352" s="85"/>
      <c r="P352" s="224">
        <f>O352*H352</f>
        <v>0</v>
      </c>
      <c r="Q352" s="224">
        <v>0</v>
      </c>
      <c r="R352" s="224">
        <f>Q352*H352</f>
        <v>0</v>
      </c>
      <c r="S352" s="224">
        <v>0</v>
      </c>
      <c r="T352" s="225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26" t="s">
        <v>231</v>
      </c>
      <c r="AT352" s="226" t="s">
        <v>342</v>
      </c>
      <c r="AU352" s="226" t="s">
        <v>81</v>
      </c>
      <c r="AY352" s="18" t="s">
        <v>338</v>
      </c>
      <c r="BE352" s="227">
        <f>IF(N352="základní",J352,0)</f>
        <v>0</v>
      </c>
      <c r="BF352" s="227">
        <f>IF(N352="snížená",J352,0)</f>
        <v>0</v>
      </c>
      <c r="BG352" s="227">
        <f>IF(N352="zákl. přenesená",J352,0)</f>
        <v>0</v>
      </c>
      <c r="BH352" s="227">
        <f>IF(N352="sníž. přenesená",J352,0)</f>
        <v>0</v>
      </c>
      <c r="BI352" s="227">
        <f>IF(N352="nulová",J352,0)</f>
        <v>0</v>
      </c>
      <c r="BJ352" s="18" t="s">
        <v>79</v>
      </c>
      <c r="BK352" s="227">
        <f>ROUND(I352*H352,2)</f>
        <v>0</v>
      </c>
      <c r="BL352" s="18" t="s">
        <v>231</v>
      </c>
      <c r="BM352" s="226" t="s">
        <v>2126</v>
      </c>
    </row>
    <row r="353" s="2" customFormat="1">
      <c r="A353" s="39"/>
      <c r="B353" s="40"/>
      <c r="C353" s="41"/>
      <c r="D353" s="228" t="s">
        <v>348</v>
      </c>
      <c r="E353" s="41"/>
      <c r="F353" s="229" t="s">
        <v>2012</v>
      </c>
      <c r="G353" s="41"/>
      <c r="H353" s="41"/>
      <c r="I353" s="230"/>
      <c r="J353" s="41"/>
      <c r="K353" s="41"/>
      <c r="L353" s="45"/>
      <c r="M353" s="231"/>
      <c r="N353" s="232"/>
      <c r="O353" s="85"/>
      <c r="P353" s="85"/>
      <c r="Q353" s="85"/>
      <c r="R353" s="85"/>
      <c r="S353" s="85"/>
      <c r="T353" s="86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T353" s="18" t="s">
        <v>348</v>
      </c>
      <c r="AU353" s="18" t="s">
        <v>81</v>
      </c>
    </row>
    <row r="354" s="14" customFormat="1">
      <c r="A354" s="14"/>
      <c r="B354" s="244"/>
      <c r="C354" s="245"/>
      <c r="D354" s="235" t="s">
        <v>350</v>
      </c>
      <c r="E354" s="246" t="s">
        <v>19</v>
      </c>
      <c r="F354" s="247" t="s">
        <v>294</v>
      </c>
      <c r="G354" s="245"/>
      <c r="H354" s="248">
        <v>58.100000000000001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81</v>
      </c>
      <c r="AV354" s="14" t="s">
        <v>81</v>
      </c>
      <c r="AW354" s="14" t="s">
        <v>33</v>
      </c>
      <c r="AX354" s="14" t="s">
        <v>79</v>
      </c>
      <c r="AY354" s="254" t="s">
        <v>338</v>
      </c>
    </row>
    <row r="355" s="12" customFormat="1" ht="20.88" customHeight="1">
      <c r="A355" s="12"/>
      <c r="B355" s="199"/>
      <c r="C355" s="200"/>
      <c r="D355" s="201" t="s">
        <v>71</v>
      </c>
      <c r="E355" s="213" t="s">
        <v>695</v>
      </c>
      <c r="F355" s="213" t="s">
        <v>696</v>
      </c>
      <c r="G355" s="200"/>
      <c r="H355" s="200"/>
      <c r="I355" s="203"/>
      <c r="J355" s="214">
        <f>BK355</f>
        <v>0</v>
      </c>
      <c r="K355" s="200"/>
      <c r="L355" s="205"/>
      <c r="M355" s="206"/>
      <c r="N355" s="207"/>
      <c r="O355" s="207"/>
      <c r="P355" s="208">
        <f>SUM(P356:P370)</f>
        <v>0</v>
      </c>
      <c r="Q355" s="207"/>
      <c r="R355" s="208">
        <f>SUM(R356:R370)</f>
        <v>0.0052290000000000001</v>
      </c>
      <c r="S355" s="207"/>
      <c r="T355" s="209">
        <f>SUM(T356:T370)</f>
        <v>0</v>
      </c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R355" s="210" t="s">
        <v>79</v>
      </c>
      <c r="AT355" s="211" t="s">
        <v>71</v>
      </c>
      <c r="AU355" s="211" t="s">
        <v>81</v>
      </c>
      <c r="AY355" s="210" t="s">
        <v>338</v>
      </c>
      <c r="BK355" s="212">
        <f>SUM(BK356:BK370)</f>
        <v>0</v>
      </c>
    </row>
    <row r="356" s="2" customFormat="1" ht="24.15" customHeight="1">
      <c r="A356" s="39"/>
      <c r="B356" s="40"/>
      <c r="C356" s="215" t="s">
        <v>641</v>
      </c>
      <c r="D356" s="215" t="s">
        <v>342</v>
      </c>
      <c r="E356" s="216" t="s">
        <v>698</v>
      </c>
      <c r="F356" s="217" t="s">
        <v>699</v>
      </c>
      <c r="G356" s="218" t="s">
        <v>572</v>
      </c>
      <c r="H356" s="219">
        <v>58.100000000000001</v>
      </c>
      <c r="I356" s="220"/>
      <c r="J356" s="221">
        <f>ROUND(I356*H356,2)</f>
        <v>0</v>
      </c>
      <c r="K356" s="217" t="s">
        <v>346</v>
      </c>
      <c r="L356" s="45"/>
      <c r="M356" s="222" t="s">
        <v>19</v>
      </c>
      <c r="N356" s="223" t="s">
        <v>43</v>
      </c>
      <c r="O356" s="85"/>
      <c r="P356" s="224">
        <f>O356*H356</f>
        <v>0</v>
      </c>
      <c r="Q356" s="224">
        <v>0</v>
      </c>
      <c r="R356" s="224">
        <f>Q356*H356</f>
        <v>0</v>
      </c>
      <c r="S356" s="224">
        <v>0</v>
      </c>
      <c r="T356" s="225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26" t="s">
        <v>231</v>
      </c>
      <c r="AT356" s="226" t="s">
        <v>342</v>
      </c>
      <c r="AU356" s="226" t="s">
        <v>241</v>
      </c>
      <c r="AY356" s="18" t="s">
        <v>338</v>
      </c>
      <c r="BE356" s="227">
        <f>IF(N356="základní",J356,0)</f>
        <v>0</v>
      </c>
      <c r="BF356" s="227">
        <f>IF(N356="snížená",J356,0)</f>
        <v>0</v>
      </c>
      <c r="BG356" s="227">
        <f>IF(N356="zákl. přenesená",J356,0)</f>
        <v>0</v>
      </c>
      <c r="BH356" s="227">
        <f>IF(N356="sníž. přenesená",J356,0)</f>
        <v>0</v>
      </c>
      <c r="BI356" s="227">
        <f>IF(N356="nulová",J356,0)</f>
        <v>0</v>
      </c>
      <c r="BJ356" s="18" t="s">
        <v>79</v>
      </c>
      <c r="BK356" s="227">
        <f>ROUND(I356*H356,2)</f>
        <v>0</v>
      </c>
      <c r="BL356" s="18" t="s">
        <v>231</v>
      </c>
      <c r="BM356" s="226" t="s">
        <v>2127</v>
      </c>
    </row>
    <row r="357" s="2" customFormat="1">
      <c r="A357" s="39"/>
      <c r="B357" s="40"/>
      <c r="C357" s="41"/>
      <c r="D357" s="228" t="s">
        <v>348</v>
      </c>
      <c r="E357" s="41"/>
      <c r="F357" s="229" t="s">
        <v>701</v>
      </c>
      <c r="G357" s="41"/>
      <c r="H357" s="41"/>
      <c r="I357" s="230"/>
      <c r="J357" s="41"/>
      <c r="K357" s="41"/>
      <c r="L357" s="45"/>
      <c r="M357" s="231"/>
      <c r="N357" s="232"/>
      <c r="O357" s="85"/>
      <c r="P357" s="85"/>
      <c r="Q357" s="85"/>
      <c r="R357" s="85"/>
      <c r="S357" s="85"/>
      <c r="T357" s="86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348</v>
      </c>
      <c r="AU357" s="18" t="s">
        <v>241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294</v>
      </c>
      <c r="G358" s="245"/>
      <c r="H358" s="248">
        <v>58.100000000000001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241</v>
      </c>
      <c r="AV358" s="14" t="s">
        <v>81</v>
      </c>
      <c r="AW358" s="14" t="s">
        <v>33</v>
      </c>
      <c r="AX358" s="14" t="s">
        <v>79</v>
      </c>
      <c r="AY358" s="254" t="s">
        <v>338</v>
      </c>
    </row>
    <row r="359" s="2" customFormat="1" ht="24.15" customHeight="1">
      <c r="A359" s="39"/>
      <c r="B359" s="40"/>
      <c r="C359" s="215" t="s">
        <v>646</v>
      </c>
      <c r="D359" s="215" t="s">
        <v>342</v>
      </c>
      <c r="E359" s="216" t="s">
        <v>786</v>
      </c>
      <c r="F359" s="217" t="s">
        <v>787</v>
      </c>
      <c r="G359" s="218" t="s">
        <v>572</v>
      </c>
      <c r="H359" s="219">
        <v>58.100000000000001</v>
      </c>
      <c r="I359" s="220"/>
      <c r="J359" s="221">
        <f>ROUND(I359*H359,2)</f>
        <v>0</v>
      </c>
      <c r="K359" s="217" t="s">
        <v>346</v>
      </c>
      <c r="L359" s="45"/>
      <c r="M359" s="222" t="s">
        <v>19</v>
      </c>
      <c r="N359" s="223" t="s">
        <v>43</v>
      </c>
      <c r="O359" s="85"/>
      <c r="P359" s="224">
        <f>O359*H359</f>
        <v>0</v>
      </c>
      <c r="Q359" s="224">
        <v>9.0000000000000006E-05</v>
      </c>
      <c r="R359" s="224">
        <f>Q359*H359</f>
        <v>0.0052290000000000001</v>
      </c>
      <c r="S359" s="224">
        <v>0</v>
      </c>
      <c r="T359" s="225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26" t="s">
        <v>231</v>
      </c>
      <c r="AT359" s="226" t="s">
        <v>342</v>
      </c>
      <c r="AU359" s="226" t="s">
        <v>241</v>
      </c>
      <c r="AY359" s="18" t="s">
        <v>338</v>
      </c>
      <c r="BE359" s="227">
        <f>IF(N359="základní",J359,0)</f>
        <v>0</v>
      </c>
      <c r="BF359" s="227">
        <f>IF(N359="snížená",J359,0)</f>
        <v>0</v>
      </c>
      <c r="BG359" s="227">
        <f>IF(N359="zákl. přenesená",J359,0)</f>
        <v>0</v>
      </c>
      <c r="BH359" s="227">
        <f>IF(N359="sníž. přenesená",J359,0)</f>
        <v>0</v>
      </c>
      <c r="BI359" s="227">
        <f>IF(N359="nulová",J359,0)</f>
        <v>0</v>
      </c>
      <c r="BJ359" s="18" t="s">
        <v>79</v>
      </c>
      <c r="BK359" s="227">
        <f>ROUND(I359*H359,2)</f>
        <v>0</v>
      </c>
      <c r="BL359" s="18" t="s">
        <v>231</v>
      </c>
      <c r="BM359" s="226" t="s">
        <v>2128</v>
      </c>
    </row>
    <row r="360" s="2" customFormat="1">
      <c r="A360" s="39"/>
      <c r="B360" s="40"/>
      <c r="C360" s="41"/>
      <c r="D360" s="228" t="s">
        <v>348</v>
      </c>
      <c r="E360" s="41"/>
      <c r="F360" s="229" t="s">
        <v>789</v>
      </c>
      <c r="G360" s="41"/>
      <c r="H360" s="41"/>
      <c r="I360" s="230"/>
      <c r="J360" s="41"/>
      <c r="K360" s="41"/>
      <c r="L360" s="45"/>
      <c r="M360" s="231"/>
      <c r="N360" s="232"/>
      <c r="O360" s="85"/>
      <c r="P360" s="85"/>
      <c r="Q360" s="85"/>
      <c r="R360" s="85"/>
      <c r="S360" s="85"/>
      <c r="T360" s="86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T360" s="18" t="s">
        <v>348</v>
      </c>
      <c r="AU360" s="18" t="s">
        <v>241</v>
      </c>
    </row>
    <row r="361" s="14" customFormat="1">
      <c r="A361" s="14"/>
      <c r="B361" s="244"/>
      <c r="C361" s="245"/>
      <c r="D361" s="235" t="s">
        <v>350</v>
      </c>
      <c r="E361" s="246" t="s">
        <v>19</v>
      </c>
      <c r="F361" s="247" t="s">
        <v>1829</v>
      </c>
      <c r="G361" s="245"/>
      <c r="H361" s="248">
        <v>38.200000000000003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350</v>
      </c>
      <c r="AU361" s="254" t="s">
        <v>241</v>
      </c>
      <c r="AV361" s="14" t="s">
        <v>81</v>
      </c>
      <c r="AW361" s="14" t="s">
        <v>33</v>
      </c>
      <c r="AX361" s="14" t="s">
        <v>72</v>
      </c>
      <c r="AY361" s="254" t="s">
        <v>338</v>
      </c>
    </row>
    <row r="362" s="14" customFormat="1">
      <c r="A362" s="14"/>
      <c r="B362" s="244"/>
      <c r="C362" s="245"/>
      <c r="D362" s="235" t="s">
        <v>350</v>
      </c>
      <c r="E362" s="246" t="s">
        <v>19</v>
      </c>
      <c r="F362" s="247" t="s">
        <v>1831</v>
      </c>
      <c r="G362" s="245"/>
      <c r="H362" s="248">
        <v>0</v>
      </c>
      <c r="I362" s="249"/>
      <c r="J362" s="245"/>
      <c r="K362" s="245"/>
      <c r="L362" s="250"/>
      <c r="M362" s="251"/>
      <c r="N362" s="252"/>
      <c r="O362" s="252"/>
      <c r="P362" s="252"/>
      <c r="Q362" s="252"/>
      <c r="R362" s="252"/>
      <c r="S362" s="252"/>
      <c r="T362" s="253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4" t="s">
        <v>350</v>
      </c>
      <c r="AU362" s="254" t="s">
        <v>241</v>
      </c>
      <c r="AV362" s="14" t="s">
        <v>81</v>
      </c>
      <c r="AW362" s="14" t="s">
        <v>33</v>
      </c>
      <c r="AX362" s="14" t="s">
        <v>72</v>
      </c>
      <c r="AY362" s="254" t="s">
        <v>338</v>
      </c>
    </row>
    <row r="363" s="14" customFormat="1">
      <c r="A363" s="14"/>
      <c r="B363" s="244"/>
      <c r="C363" s="245"/>
      <c r="D363" s="235" t="s">
        <v>350</v>
      </c>
      <c r="E363" s="246" t="s">
        <v>19</v>
      </c>
      <c r="F363" s="247" t="s">
        <v>2047</v>
      </c>
      <c r="G363" s="245"/>
      <c r="H363" s="248">
        <v>19.899999999999999</v>
      </c>
      <c r="I363" s="249"/>
      <c r="J363" s="245"/>
      <c r="K363" s="245"/>
      <c r="L363" s="250"/>
      <c r="M363" s="251"/>
      <c r="N363" s="252"/>
      <c r="O363" s="252"/>
      <c r="P363" s="252"/>
      <c r="Q363" s="252"/>
      <c r="R363" s="252"/>
      <c r="S363" s="252"/>
      <c r="T363" s="253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4" t="s">
        <v>350</v>
      </c>
      <c r="AU363" s="254" t="s">
        <v>241</v>
      </c>
      <c r="AV363" s="14" t="s">
        <v>81</v>
      </c>
      <c r="AW363" s="14" t="s">
        <v>33</v>
      </c>
      <c r="AX363" s="14" t="s">
        <v>72</v>
      </c>
      <c r="AY363" s="254" t="s">
        <v>338</v>
      </c>
    </row>
    <row r="364" s="14" customFormat="1">
      <c r="A364" s="14"/>
      <c r="B364" s="244"/>
      <c r="C364" s="245"/>
      <c r="D364" s="235" t="s">
        <v>350</v>
      </c>
      <c r="E364" s="246" t="s">
        <v>19</v>
      </c>
      <c r="F364" s="247" t="s">
        <v>2049</v>
      </c>
      <c r="G364" s="245"/>
      <c r="H364" s="248">
        <v>0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350</v>
      </c>
      <c r="AU364" s="254" t="s">
        <v>241</v>
      </c>
      <c r="AV364" s="14" t="s">
        <v>81</v>
      </c>
      <c r="AW364" s="14" t="s">
        <v>33</v>
      </c>
      <c r="AX364" s="14" t="s">
        <v>72</v>
      </c>
      <c r="AY364" s="254" t="s">
        <v>338</v>
      </c>
    </row>
    <row r="365" s="14" customFormat="1">
      <c r="A365" s="14"/>
      <c r="B365" s="244"/>
      <c r="C365" s="245"/>
      <c r="D365" s="235" t="s">
        <v>350</v>
      </c>
      <c r="E365" s="246" t="s">
        <v>19</v>
      </c>
      <c r="F365" s="247" t="s">
        <v>1821</v>
      </c>
      <c r="G365" s="245"/>
      <c r="H365" s="248">
        <v>0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350</v>
      </c>
      <c r="AU365" s="254" t="s">
        <v>241</v>
      </c>
      <c r="AV365" s="14" t="s">
        <v>81</v>
      </c>
      <c r="AW365" s="14" t="s">
        <v>33</v>
      </c>
      <c r="AX365" s="14" t="s">
        <v>72</v>
      </c>
      <c r="AY365" s="254" t="s">
        <v>338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1822</v>
      </c>
      <c r="G366" s="245"/>
      <c r="H366" s="248">
        <v>0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241</v>
      </c>
      <c r="AV366" s="14" t="s">
        <v>81</v>
      </c>
      <c r="AW366" s="14" t="s">
        <v>33</v>
      </c>
      <c r="AX366" s="14" t="s">
        <v>72</v>
      </c>
      <c r="AY366" s="254" t="s">
        <v>338</v>
      </c>
    </row>
    <row r="367" s="14" customFormat="1">
      <c r="A367" s="14"/>
      <c r="B367" s="244"/>
      <c r="C367" s="245"/>
      <c r="D367" s="235" t="s">
        <v>350</v>
      </c>
      <c r="E367" s="246" t="s">
        <v>19</v>
      </c>
      <c r="F367" s="247" t="s">
        <v>952</v>
      </c>
      <c r="G367" s="245"/>
      <c r="H367" s="248">
        <v>0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350</v>
      </c>
      <c r="AU367" s="254" t="s">
        <v>241</v>
      </c>
      <c r="AV367" s="14" t="s">
        <v>81</v>
      </c>
      <c r="AW367" s="14" t="s">
        <v>33</v>
      </c>
      <c r="AX367" s="14" t="s">
        <v>72</v>
      </c>
      <c r="AY367" s="254" t="s">
        <v>338</v>
      </c>
    </row>
    <row r="368" s="14" customFormat="1">
      <c r="A368" s="14"/>
      <c r="B368" s="244"/>
      <c r="C368" s="245"/>
      <c r="D368" s="235" t="s">
        <v>350</v>
      </c>
      <c r="E368" s="246" t="s">
        <v>19</v>
      </c>
      <c r="F368" s="247" t="s">
        <v>258</v>
      </c>
      <c r="G368" s="245"/>
      <c r="H368" s="248">
        <v>0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350</v>
      </c>
      <c r="AU368" s="254" t="s">
        <v>241</v>
      </c>
      <c r="AV368" s="14" t="s">
        <v>81</v>
      </c>
      <c r="AW368" s="14" t="s">
        <v>33</v>
      </c>
      <c r="AX368" s="14" t="s">
        <v>72</v>
      </c>
      <c r="AY368" s="254" t="s">
        <v>338</v>
      </c>
    </row>
    <row r="369" s="14" customFormat="1">
      <c r="A369" s="14"/>
      <c r="B369" s="244"/>
      <c r="C369" s="245"/>
      <c r="D369" s="235" t="s">
        <v>350</v>
      </c>
      <c r="E369" s="246" t="s">
        <v>19</v>
      </c>
      <c r="F369" s="247" t="s">
        <v>256</v>
      </c>
      <c r="G369" s="245"/>
      <c r="H369" s="248">
        <v>0</v>
      </c>
      <c r="I369" s="249"/>
      <c r="J369" s="245"/>
      <c r="K369" s="245"/>
      <c r="L369" s="250"/>
      <c r="M369" s="251"/>
      <c r="N369" s="252"/>
      <c r="O369" s="252"/>
      <c r="P369" s="252"/>
      <c r="Q369" s="252"/>
      <c r="R369" s="252"/>
      <c r="S369" s="252"/>
      <c r="T369" s="253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54" t="s">
        <v>350</v>
      </c>
      <c r="AU369" s="254" t="s">
        <v>241</v>
      </c>
      <c r="AV369" s="14" t="s">
        <v>81</v>
      </c>
      <c r="AW369" s="14" t="s">
        <v>33</v>
      </c>
      <c r="AX369" s="14" t="s">
        <v>72</v>
      </c>
      <c r="AY369" s="254" t="s">
        <v>338</v>
      </c>
    </row>
    <row r="370" s="15" customFormat="1">
      <c r="A370" s="15"/>
      <c r="B370" s="255"/>
      <c r="C370" s="256"/>
      <c r="D370" s="235" t="s">
        <v>350</v>
      </c>
      <c r="E370" s="257" t="s">
        <v>294</v>
      </c>
      <c r="F370" s="258" t="s">
        <v>363</v>
      </c>
      <c r="G370" s="256"/>
      <c r="H370" s="259">
        <v>58.100000000000001</v>
      </c>
      <c r="I370" s="260"/>
      <c r="J370" s="256"/>
      <c r="K370" s="256"/>
      <c r="L370" s="261"/>
      <c r="M370" s="262"/>
      <c r="N370" s="263"/>
      <c r="O370" s="263"/>
      <c r="P370" s="263"/>
      <c r="Q370" s="263"/>
      <c r="R370" s="263"/>
      <c r="S370" s="263"/>
      <c r="T370" s="264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T370" s="265" t="s">
        <v>350</v>
      </c>
      <c r="AU370" s="265" t="s">
        <v>241</v>
      </c>
      <c r="AV370" s="15" t="s">
        <v>231</v>
      </c>
      <c r="AW370" s="15" t="s">
        <v>33</v>
      </c>
      <c r="AX370" s="15" t="s">
        <v>79</v>
      </c>
      <c r="AY370" s="265" t="s">
        <v>338</v>
      </c>
    </row>
    <row r="371" s="12" customFormat="1" ht="22.8" customHeight="1">
      <c r="A371" s="12"/>
      <c r="B371" s="199"/>
      <c r="C371" s="200"/>
      <c r="D371" s="201" t="s">
        <v>71</v>
      </c>
      <c r="E371" s="213" t="s">
        <v>252</v>
      </c>
      <c r="F371" s="213" t="s">
        <v>790</v>
      </c>
      <c r="G371" s="200"/>
      <c r="H371" s="200"/>
      <c r="I371" s="203"/>
      <c r="J371" s="214">
        <f>BK371</f>
        <v>0</v>
      </c>
      <c r="K371" s="200"/>
      <c r="L371" s="205"/>
      <c r="M371" s="206"/>
      <c r="N371" s="207"/>
      <c r="O371" s="207"/>
      <c r="P371" s="208">
        <f>SUM(P372:P385)</f>
        <v>0</v>
      </c>
      <c r="Q371" s="207"/>
      <c r="R371" s="208">
        <f>SUM(R372:R385)</f>
        <v>0.017300850000000003</v>
      </c>
      <c r="S371" s="207"/>
      <c r="T371" s="209">
        <f>SUM(T372:T385)</f>
        <v>0</v>
      </c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R371" s="210" t="s">
        <v>79</v>
      </c>
      <c r="AT371" s="211" t="s">
        <v>71</v>
      </c>
      <c r="AU371" s="211" t="s">
        <v>79</v>
      </c>
      <c r="AY371" s="210" t="s">
        <v>338</v>
      </c>
      <c r="BK371" s="212">
        <f>SUM(BK372:BK385)</f>
        <v>0</v>
      </c>
    </row>
    <row r="372" s="2" customFormat="1" ht="37.8" customHeight="1">
      <c r="A372" s="39"/>
      <c r="B372" s="40"/>
      <c r="C372" s="215" t="s">
        <v>654</v>
      </c>
      <c r="D372" s="215" t="s">
        <v>342</v>
      </c>
      <c r="E372" s="216" t="s">
        <v>792</v>
      </c>
      <c r="F372" s="217" t="s">
        <v>793</v>
      </c>
      <c r="G372" s="218" t="s">
        <v>572</v>
      </c>
      <c r="H372" s="219">
        <v>49.430999999999997</v>
      </c>
      <c r="I372" s="220"/>
      <c r="J372" s="221">
        <f>ROUND(I372*H372,2)</f>
        <v>0</v>
      </c>
      <c r="K372" s="217" t="s">
        <v>346</v>
      </c>
      <c r="L372" s="45"/>
      <c r="M372" s="222" t="s">
        <v>19</v>
      </c>
      <c r="N372" s="223" t="s">
        <v>43</v>
      </c>
      <c r="O372" s="85"/>
      <c r="P372" s="224">
        <f>O372*H372</f>
        <v>0</v>
      </c>
      <c r="Q372" s="224">
        <v>1.0000000000000001E-05</v>
      </c>
      <c r="R372" s="224">
        <f>Q372*H372</f>
        <v>0.00049430999999999998</v>
      </c>
      <c r="S372" s="224">
        <v>0</v>
      </c>
      <c r="T372" s="225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26" t="s">
        <v>231</v>
      </c>
      <c r="AT372" s="226" t="s">
        <v>342</v>
      </c>
      <c r="AU372" s="226" t="s">
        <v>81</v>
      </c>
      <c r="AY372" s="18" t="s">
        <v>338</v>
      </c>
      <c r="BE372" s="227">
        <f>IF(N372="základní",J372,0)</f>
        <v>0</v>
      </c>
      <c r="BF372" s="227">
        <f>IF(N372="snížená",J372,0)</f>
        <v>0</v>
      </c>
      <c r="BG372" s="227">
        <f>IF(N372="zákl. přenesená",J372,0)</f>
        <v>0</v>
      </c>
      <c r="BH372" s="227">
        <f>IF(N372="sníž. přenesená",J372,0)</f>
        <v>0</v>
      </c>
      <c r="BI372" s="227">
        <f>IF(N372="nulová",J372,0)</f>
        <v>0</v>
      </c>
      <c r="BJ372" s="18" t="s">
        <v>79</v>
      </c>
      <c r="BK372" s="227">
        <f>ROUND(I372*H372,2)</f>
        <v>0</v>
      </c>
      <c r="BL372" s="18" t="s">
        <v>231</v>
      </c>
      <c r="BM372" s="226" t="s">
        <v>2129</v>
      </c>
    </row>
    <row r="373" s="2" customFormat="1">
      <c r="A373" s="39"/>
      <c r="B373" s="40"/>
      <c r="C373" s="41"/>
      <c r="D373" s="228" t="s">
        <v>348</v>
      </c>
      <c r="E373" s="41"/>
      <c r="F373" s="229" t="s">
        <v>795</v>
      </c>
      <c r="G373" s="41"/>
      <c r="H373" s="41"/>
      <c r="I373" s="230"/>
      <c r="J373" s="41"/>
      <c r="K373" s="41"/>
      <c r="L373" s="45"/>
      <c r="M373" s="231"/>
      <c r="N373" s="232"/>
      <c r="O373" s="85"/>
      <c r="P373" s="85"/>
      <c r="Q373" s="85"/>
      <c r="R373" s="85"/>
      <c r="S373" s="85"/>
      <c r="T373" s="86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T373" s="18" t="s">
        <v>348</v>
      </c>
      <c r="AU373" s="18" t="s">
        <v>81</v>
      </c>
    </row>
    <row r="374" s="14" customFormat="1">
      <c r="A374" s="14"/>
      <c r="B374" s="244"/>
      <c r="C374" s="245"/>
      <c r="D374" s="235" t="s">
        <v>350</v>
      </c>
      <c r="E374" s="246" t="s">
        <v>19</v>
      </c>
      <c r="F374" s="247" t="s">
        <v>796</v>
      </c>
      <c r="G374" s="245"/>
      <c r="H374" s="248">
        <v>46.479999999999997</v>
      </c>
      <c r="I374" s="249"/>
      <c r="J374" s="245"/>
      <c r="K374" s="245"/>
      <c r="L374" s="250"/>
      <c r="M374" s="251"/>
      <c r="N374" s="252"/>
      <c r="O374" s="252"/>
      <c r="P374" s="252"/>
      <c r="Q374" s="252"/>
      <c r="R374" s="252"/>
      <c r="S374" s="252"/>
      <c r="T374" s="253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4" t="s">
        <v>350</v>
      </c>
      <c r="AU374" s="254" t="s">
        <v>81</v>
      </c>
      <c r="AV374" s="14" t="s">
        <v>81</v>
      </c>
      <c r="AW374" s="14" t="s">
        <v>33</v>
      </c>
      <c r="AX374" s="14" t="s">
        <v>72</v>
      </c>
      <c r="AY374" s="254" t="s">
        <v>338</v>
      </c>
    </row>
    <row r="375" s="14" customFormat="1">
      <c r="A375" s="14"/>
      <c r="B375" s="244"/>
      <c r="C375" s="245"/>
      <c r="D375" s="235" t="s">
        <v>350</v>
      </c>
      <c r="E375" s="246" t="s">
        <v>19</v>
      </c>
      <c r="F375" s="247" t="s">
        <v>1437</v>
      </c>
      <c r="G375" s="245"/>
      <c r="H375" s="248">
        <v>2.9510000000000001</v>
      </c>
      <c r="I375" s="249"/>
      <c r="J375" s="245"/>
      <c r="K375" s="245"/>
      <c r="L375" s="250"/>
      <c r="M375" s="251"/>
      <c r="N375" s="252"/>
      <c r="O375" s="252"/>
      <c r="P375" s="252"/>
      <c r="Q375" s="252"/>
      <c r="R375" s="252"/>
      <c r="S375" s="252"/>
      <c r="T375" s="253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4" t="s">
        <v>350</v>
      </c>
      <c r="AU375" s="254" t="s">
        <v>81</v>
      </c>
      <c r="AV375" s="14" t="s">
        <v>81</v>
      </c>
      <c r="AW375" s="14" t="s">
        <v>33</v>
      </c>
      <c r="AX375" s="14" t="s">
        <v>72</v>
      </c>
      <c r="AY375" s="254" t="s">
        <v>338</v>
      </c>
    </row>
    <row r="376" s="15" customFormat="1">
      <c r="A376" s="15"/>
      <c r="B376" s="255"/>
      <c r="C376" s="256"/>
      <c r="D376" s="235" t="s">
        <v>350</v>
      </c>
      <c r="E376" s="257" t="s">
        <v>287</v>
      </c>
      <c r="F376" s="258" t="s">
        <v>363</v>
      </c>
      <c r="G376" s="256"/>
      <c r="H376" s="259">
        <v>49.430999999999997</v>
      </c>
      <c r="I376" s="260"/>
      <c r="J376" s="256"/>
      <c r="K376" s="256"/>
      <c r="L376" s="261"/>
      <c r="M376" s="262"/>
      <c r="N376" s="263"/>
      <c r="O376" s="263"/>
      <c r="P376" s="263"/>
      <c r="Q376" s="263"/>
      <c r="R376" s="263"/>
      <c r="S376" s="263"/>
      <c r="T376" s="264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T376" s="265" t="s">
        <v>350</v>
      </c>
      <c r="AU376" s="265" t="s">
        <v>81</v>
      </c>
      <c r="AV376" s="15" t="s">
        <v>231</v>
      </c>
      <c r="AW376" s="15" t="s">
        <v>33</v>
      </c>
      <c r="AX376" s="15" t="s">
        <v>79</v>
      </c>
      <c r="AY376" s="265" t="s">
        <v>338</v>
      </c>
    </row>
    <row r="377" s="2" customFormat="1" ht="55.5" customHeight="1">
      <c r="A377" s="39"/>
      <c r="B377" s="40"/>
      <c r="C377" s="215" t="s">
        <v>659</v>
      </c>
      <c r="D377" s="215" t="s">
        <v>342</v>
      </c>
      <c r="E377" s="216" t="s">
        <v>799</v>
      </c>
      <c r="F377" s="217" t="s">
        <v>800</v>
      </c>
      <c r="G377" s="218" t="s">
        <v>572</v>
      </c>
      <c r="H377" s="219">
        <v>49.430999999999997</v>
      </c>
      <c r="I377" s="220"/>
      <c r="J377" s="221">
        <f>ROUND(I377*H377,2)</f>
        <v>0</v>
      </c>
      <c r="K377" s="217" t="s">
        <v>346</v>
      </c>
      <c r="L377" s="45"/>
      <c r="M377" s="222" t="s">
        <v>19</v>
      </c>
      <c r="N377" s="223" t="s">
        <v>43</v>
      </c>
      <c r="O377" s="85"/>
      <c r="P377" s="224">
        <f>O377*H377</f>
        <v>0</v>
      </c>
      <c r="Q377" s="224">
        <v>0.00034000000000000002</v>
      </c>
      <c r="R377" s="224">
        <f>Q377*H377</f>
        <v>0.016806540000000002</v>
      </c>
      <c r="S377" s="224">
        <v>0</v>
      </c>
      <c r="T377" s="225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26" t="s">
        <v>231</v>
      </c>
      <c r="AT377" s="226" t="s">
        <v>342</v>
      </c>
      <c r="AU377" s="226" t="s">
        <v>81</v>
      </c>
      <c r="AY377" s="18" t="s">
        <v>338</v>
      </c>
      <c r="BE377" s="227">
        <f>IF(N377="základní",J377,0)</f>
        <v>0</v>
      </c>
      <c r="BF377" s="227">
        <f>IF(N377="snížená",J377,0)</f>
        <v>0</v>
      </c>
      <c r="BG377" s="227">
        <f>IF(N377="zákl. přenesená",J377,0)</f>
        <v>0</v>
      </c>
      <c r="BH377" s="227">
        <f>IF(N377="sníž. přenesená",J377,0)</f>
        <v>0</v>
      </c>
      <c r="BI377" s="227">
        <f>IF(N377="nulová",J377,0)</f>
        <v>0</v>
      </c>
      <c r="BJ377" s="18" t="s">
        <v>79</v>
      </c>
      <c r="BK377" s="227">
        <f>ROUND(I377*H377,2)</f>
        <v>0</v>
      </c>
      <c r="BL377" s="18" t="s">
        <v>231</v>
      </c>
      <c r="BM377" s="226" t="s">
        <v>2130</v>
      </c>
    </row>
    <row r="378" s="2" customFormat="1">
      <c r="A378" s="39"/>
      <c r="B378" s="40"/>
      <c r="C378" s="41"/>
      <c r="D378" s="228" t="s">
        <v>348</v>
      </c>
      <c r="E378" s="41"/>
      <c r="F378" s="229" t="s">
        <v>802</v>
      </c>
      <c r="G378" s="41"/>
      <c r="H378" s="41"/>
      <c r="I378" s="230"/>
      <c r="J378" s="41"/>
      <c r="K378" s="41"/>
      <c r="L378" s="45"/>
      <c r="M378" s="231"/>
      <c r="N378" s="232"/>
      <c r="O378" s="85"/>
      <c r="P378" s="85"/>
      <c r="Q378" s="85"/>
      <c r="R378" s="85"/>
      <c r="S378" s="85"/>
      <c r="T378" s="86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T378" s="18" t="s">
        <v>348</v>
      </c>
      <c r="AU378" s="18" t="s">
        <v>81</v>
      </c>
    </row>
    <row r="379" s="14" customFormat="1">
      <c r="A379" s="14"/>
      <c r="B379" s="244"/>
      <c r="C379" s="245"/>
      <c r="D379" s="235" t="s">
        <v>350</v>
      </c>
      <c r="E379" s="246" t="s">
        <v>19</v>
      </c>
      <c r="F379" s="247" t="s">
        <v>287</v>
      </c>
      <c r="G379" s="245"/>
      <c r="H379" s="248">
        <v>49.430999999999997</v>
      </c>
      <c r="I379" s="249"/>
      <c r="J379" s="245"/>
      <c r="K379" s="245"/>
      <c r="L379" s="250"/>
      <c r="M379" s="251"/>
      <c r="N379" s="252"/>
      <c r="O379" s="252"/>
      <c r="P379" s="252"/>
      <c r="Q379" s="252"/>
      <c r="R379" s="252"/>
      <c r="S379" s="252"/>
      <c r="T379" s="253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4" t="s">
        <v>350</v>
      </c>
      <c r="AU379" s="254" t="s">
        <v>81</v>
      </c>
      <c r="AV379" s="14" t="s">
        <v>81</v>
      </c>
      <c r="AW379" s="14" t="s">
        <v>33</v>
      </c>
      <c r="AX379" s="14" t="s">
        <v>79</v>
      </c>
      <c r="AY379" s="254" t="s">
        <v>338</v>
      </c>
    </row>
    <row r="380" s="2" customFormat="1" ht="24.15" customHeight="1">
      <c r="A380" s="39"/>
      <c r="B380" s="40"/>
      <c r="C380" s="215" t="s">
        <v>290</v>
      </c>
      <c r="D380" s="215" t="s">
        <v>342</v>
      </c>
      <c r="E380" s="216" t="s">
        <v>804</v>
      </c>
      <c r="F380" s="217" t="s">
        <v>805</v>
      </c>
      <c r="G380" s="218" t="s">
        <v>572</v>
      </c>
      <c r="H380" s="219">
        <v>49.430999999999997</v>
      </c>
      <c r="I380" s="220"/>
      <c r="J380" s="221">
        <f>ROUND(I380*H380,2)</f>
        <v>0</v>
      </c>
      <c r="K380" s="217" t="s">
        <v>346</v>
      </c>
      <c r="L380" s="45"/>
      <c r="M380" s="222" t="s">
        <v>19</v>
      </c>
      <c r="N380" s="223" t="s">
        <v>43</v>
      </c>
      <c r="O380" s="85"/>
      <c r="P380" s="224">
        <f>O380*H380</f>
        <v>0</v>
      </c>
      <c r="Q380" s="224">
        <v>0</v>
      </c>
      <c r="R380" s="224">
        <f>Q380*H380</f>
        <v>0</v>
      </c>
      <c r="S380" s="224">
        <v>0</v>
      </c>
      <c r="T380" s="225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26" t="s">
        <v>231</v>
      </c>
      <c r="AT380" s="226" t="s">
        <v>342</v>
      </c>
      <c r="AU380" s="226" t="s">
        <v>81</v>
      </c>
      <c r="AY380" s="18" t="s">
        <v>338</v>
      </c>
      <c r="BE380" s="227">
        <f>IF(N380="základní",J380,0)</f>
        <v>0</v>
      </c>
      <c r="BF380" s="227">
        <f>IF(N380="snížená",J380,0)</f>
        <v>0</v>
      </c>
      <c r="BG380" s="227">
        <f>IF(N380="zákl. přenesená",J380,0)</f>
        <v>0</v>
      </c>
      <c r="BH380" s="227">
        <f>IF(N380="sníž. přenesená",J380,0)</f>
        <v>0</v>
      </c>
      <c r="BI380" s="227">
        <f>IF(N380="nulová",J380,0)</f>
        <v>0</v>
      </c>
      <c r="BJ380" s="18" t="s">
        <v>79</v>
      </c>
      <c r="BK380" s="227">
        <f>ROUND(I380*H380,2)</f>
        <v>0</v>
      </c>
      <c r="BL380" s="18" t="s">
        <v>231</v>
      </c>
      <c r="BM380" s="226" t="s">
        <v>2131</v>
      </c>
    </row>
    <row r="381" s="2" customFormat="1">
      <c r="A381" s="39"/>
      <c r="B381" s="40"/>
      <c r="C381" s="41"/>
      <c r="D381" s="228" t="s">
        <v>348</v>
      </c>
      <c r="E381" s="41"/>
      <c r="F381" s="229" t="s">
        <v>807</v>
      </c>
      <c r="G381" s="41"/>
      <c r="H381" s="41"/>
      <c r="I381" s="230"/>
      <c r="J381" s="41"/>
      <c r="K381" s="41"/>
      <c r="L381" s="45"/>
      <c r="M381" s="231"/>
      <c r="N381" s="232"/>
      <c r="O381" s="85"/>
      <c r="P381" s="85"/>
      <c r="Q381" s="85"/>
      <c r="R381" s="85"/>
      <c r="S381" s="85"/>
      <c r="T381" s="86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T381" s="18" t="s">
        <v>348</v>
      </c>
      <c r="AU381" s="18" t="s">
        <v>81</v>
      </c>
    </row>
    <row r="382" s="14" customFormat="1">
      <c r="A382" s="14"/>
      <c r="B382" s="244"/>
      <c r="C382" s="245"/>
      <c r="D382" s="235" t="s">
        <v>350</v>
      </c>
      <c r="E382" s="246" t="s">
        <v>19</v>
      </c>
      <c r="F382" s="247" t="s">
        <v>287</v>
      </c>
      <c r="G382" s="245"/>
      <c r="H382" s="248">
        <v>49.430999999999997</v>
      </c>
      <c r="I382" s="249"/>
      <c r="J382" s="245"/>
      <c r="K382" s="245"/>
      <c r="L382" s="250"/>
      <c r="M382" s="251"/>
      <c r="N382" s="252"/>
      <c r="O382" s="252"/>
      <c r="P382" s="252"/>
      <c r="Q382" s="252"/>
      <c r="R382" s="252"/>
      <c r="S382" s="252"/>
      <c r="T382" s="253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4" t="s">
        <v>350</v>
      </c>
      <c r="AU382" s="254" t="s">
        <v>81</v>
      </c>
      <c r="AV382" s="14" t="s">
        <v>81</v>
      </c>
      <c r="AW382" s="14" t="s">
        <v>33</v>
      </c>
      <c r="AX382" s="14" t="s">
        <v>79</v>
      </c>
      <c r="AY382" s="254" t="s">
        <v>338</v>
      </c>
    </row>
    <row r="383" s="2" customFormat="1" ht="24.15" customHeight="1">
      <c r="A383" s="39"/>
      <c r="B383" s="40"/>
      <c r="C383" s="215" t="s">
        <v>672</v>
      </c>
      <c r="D383" s="215" t="s">
        <v>342</v>
      </c>
      <c r="E383" s="216" t="s">
        <v>809</v>
      </c>
      <c r="F383" s="217" t="s">
        <v>810</v>
      </c>
      <c r="G383" s="218" t="s">
        <v>572</v>
      </c>
      <c r="H383" s="219">
        <v>49.430999999999997</v>
      </c>
      <c r="I383" s="220"/>
      <c r="J383" s="221">
        <f>ROUND(I383*H383,2)</f>
        <v>0</v>
      </c>
      <c r="K383" s="217" t="s">
        <v>346</v>
      </c>
      <c r="L383" s="45"/>
      <c r="M383" s="222" t="s">
        <v>19</v>
      </c>
      <c r="N383" s="223" t="s">
        <v>43</v>
      </c>
      <c r="O383" s="85"/>
      <c r="P383" s="224">
        <f>O383*H383</f>
        <v>0</v>
      </c>
      <c r="Q383" s="224">
        <v>0</v>
      </c>
      <c r="R383" s="224">
        <f>Q383*H383</f>
        <v>0</v>
      </c>
      <c r="S383" s="224">
        <v>0</v>
      </c>
      <c r="T383" s="225">
        <f>S383*H383</f>
        <v>0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226" t="s">
        <v>231</v>
      </c>
      <c r="AT383" s="226" t="s">
        <v>342</v>
      </c>
      <c r="AU383" s="226" t="s">
        <v>81</v>
      </c>
      <c r="AY383" s="18" t="s">
        <v>338</v>
      </c>
      <c r="BE383" s="227">
        <f>IF(N383="základní",J383,0)</f>
        <v>0</v>
      </c>
      <c r="BF383" s="227">
        <f>IF(N383="snížená",J383,0)</f>
        <v>0</v>
      </c>
      <c r="BG383" s="227">
        <f>IF(N383="zákl. přenesená",J383,0)</f>
        <v>0</v>
      </c>
      <c r="BH383" s="227">
        <f>IF(N383="sníž. přenesená",J383,0)</f>
        <v>0</v>
      </c>
      <c r="BI383" s="227">
        <f>IF(N383="nulová",J383,0)</f>
        <v>0</v>
      </c>
      <c r="BJ383" s="18" t="s">
        <v>79</v>
      </c>
      <c r="BK383" s="227">
        <f>ROUND(I383*H383,2)</f>
        <v>0</v>
      </c>
      <c r="BL383" s="18" t="s">
        <v>231</v>
      </c>
      <c r="BM383" s="226" t="s">
        <v>2132</v>
      </c>
    </row>
    <row r="384" s="2" customFormat="1">
      <c r="A384" s="39"/>
      <c r="B384" s="40"/>
      <c r="C384" s="41"/>
      <c r="D384" s="228" t="s">
        <v>348</v>
      </c>
      <c r="E384" s="41"/>
      <c r="F384" s="229" t="s">
        <v>812</v>
      </c>
      <c r="G384" s="41"/>
      <c r="H384" s="41"/>
      <c r="I384" s="230"/>
      <c r="J384" s="41"/>
      <c r="K384" s="41"/>
      <c r="L384" s="45"/>
      <c r="M384" s="231"/>
      <c r="N384" s="232"/>
      <c r="O384" s="85"/>
      <c r="P384" s="85"/>
      <c r="Q384" s="85"/>
      <c r="R384" s="85"/>
      <c r="S384" s="85"/>
      <c r="T384" s="86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T384" s="18" t="s">
        <v>348</v>
      </c>
      <c r="AU384" s="18" t="s">
        <v>81</v>
      </c>
    </row>
    <row r="385" s="14" customFormat="1">
      <c r="A385" s="14"/>
      <c r="B385" s="244"/>
      <c r="C385" s="245"/>
      <c r="D385" s="235" t="s">
        <v>350</v>
      </c>
      <c r="E385" s="246" t="s">
        <v>19</v>
      </c>
      <c r="F385" s="247" t="s">
        <v>287</v>
      </c>
      <c r="G385" s="245"/>
      <c r="H385" s="248">
        <v>49.430999999999997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350</v>
      </c>
      <c r="AU385" s="254" t="s">
        <v>81</v>
      </c>
      <c r="AV385" s="14" t="s">
        <v>81</v>
      </c>
      <c r="AW385" s="14" t="s">
        <v>33</v>
      </c>
      <c r="AX385" s="14" t="s">
        <v>79</v>
      </c>
      <c r="AY385" s="254" t="s">
        <v>338</v>
      </c>
    </row>
    <row r="386" s="12" customFormat="1" ht="22.8" customHeight="1">
      <c r="A386" s="12"/>
      <c r="B386" s="199"/>
      <c r="C386" s="200"/>
      <c r="D386" s="201" t="s">
        <v>71</v>
      </c>
      <c r="E386" s="213" t="s">
        <v>813</v>
      </c>
      <c r="F386" s="213" t="s">
        <v>814</v>
      </c>
      <c r="G386" s="200"/>
      <c r="H386" s="200"/>
      <c r="I386" s="203"/>
      <c r="J386" s="214">
        <f>BK386</f>
        <v>0</v>
      </c>
      <c r="K386" s="200"/>
      <c r="L386" s="205"/>
      <c r="M386" s="206"/>
      <c r="N386" s="207"/>
      <c r="O386" s="207"/>
      <c r="P386" s="208">
        <f>SUM(P387:P399)</f>
        <v>0</v>
      </c>
      <c r="Q386" s="207"/>
      <c r="R386" s="208">
        <f>SUM(R387:R399)</f>
        <v>0</v>
      </c>
      <c r="S386" s="207"/>
      <c r="T386" s="209">
        <f>SUM(T387:T399)</f>
        <v>0</v>
      </c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R386" s="210" t="s">
        <v>79</v>
      </c>
      <c r="AT386" s="211" t="s">
        <v>71</v>
      </c>
      <c r="AU386" s="211" t="s">
        <v>79</v>
      </c>
      <c r="AY386" s="210" t="s">
        <v>338</v>
      </c>
      <c r="BK386" s="212">
        <f>SUM(BK387:BK399)</f>
        <v>0</v>
      </c>
    </row>
    <row r="387" s="2" customFormat="1" ht="33" customHeight="1">
      <c r="A387" s="39"/>
      <c r="B387" s="40"/>
      <c r="C387" s="215" t="s">
        <v>676</v>
      </c>
      <c r="D387" s="215" t="s">
        <v>342</v>
      </c>
      <c r="E387" s="216" t="s">
        <v>816</v>
      </c>
      <c r="F387" s="217" t="s">
        <v>817</v>
      </c>
      <c r="G387" s="218" t="s">
        <v>489</v>
      </c>
      <c r="H387" s="219">
        <v>25.25</v>
      </c>
      <c r="I387" s="220"/>
      <c r="J387" s="221">
        <f>ROUND(I387*H387,2)</f>
        <v>0</v>
      </c>
      <c r="K387" s="217" t="s">
        <v>346</v>
      </c>
      <c r="L387" s="45"/>
      <c r="M387" s="222" t="s">
        <v>19</v>
      </c>
      <c r="N387" s="223" t="s">
        <v>43</v>
      </c>
      <c r="O387" s="85"/>
      <c r="P387" s="224">
        <f>O387*H387</f>
        <v>0</v>
      </c>
      <c r="Q387" s="224">
        <v>0</v>
      </c>
      <c r="R387" s="224">
        <f>Q387*H387</f>
        <v>0</v>
      </c>
      <c r="S387" s="224">
        <v>0</v>
      </c>
      <c r="T387" s="225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26" t="s">
        <v>231</v>
      </c>
      <c r="AT387" s="226" t="s">
        <v>342</v>
      </c>
      <c r="AU387" s="226" t="s">
        <v>81</v>
      </c>
      <c r="AY387" s="18" t="s">
        <v>338</v>
      </c>
      <c r="BE387" s="227">
        <f>IF(N387="základní",J387,0)</f>
        <v>0</v>
      </c>
      <c r="BF387" s="227">
        <f>IF(N387="snížená",J387,0)</f>
        <v>0</v>
      </c>
      <c r="BG387" s="227">
        <f>IF(N387="zákl. přenesená",J387,0)</f>
        <v>0</v>
      </c>
      <c r="BH387" s="227">
        <f>IF(N387="sníž. přenesená",J387,0)</f>
        <v>0</v>
      </c>
      <c r="BI387" s="227">
        <f>IF(N387="nulová",J387,0)</f>
        <v>0</v>
      </c>
      <c r="BJ387" s="18" t="s">
        <v>79</v>
      </c>
      <c r="BK387" s="227">
        <f>ROUND(I387*H387,2)</f>
        <v>0</v>
      </c>
      <c r="BL387" s="18" t="s">
        <v>231</v>
      </c>
      <c r="BM387" s="226" t="s">
        <v>2133</v>
      </c>
    </row>
    <row r="388" s="2" customFormat="1">
      <c r="A388" s="39"/>
      <c r="B388" s="40"/>
      <c r="C388" s="41"/>
      <c r="D388" s="228" t="s">
        <v>348</v>
      </c>
      <c r="E388" s="41"/>
      <c r="F388" s="229" t="s">
        <v>819</v>
      </c>
      <c r="G388" s="41"/>
      <c r="H388" s="41"/>
      <c r="I388" s="230"/>
      <c r="J388" s="41"/>
      <c r="K388" s="41"/>
      <c r="L388" s="45"/>
      <c r="M388" s="231"/>
      <c r="N388" s="232"/>
      <c r="O388" s="85"/>
      <c r="P388" s="85"/>
      <c r="Q388" s="85"/>
      <c r="R388" s="85"/>
      <c r="S388" s="85"/>
      <c r="T388" s="86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T388" s="18" t="s">
        <v>348</v>
      </c>
      <c r="AU388" s="18" t="s">
        <v>81</v>
      </c>
    </row>
    <row r="389" s="14" customFormat="1">
      <c r="A389" s="14"/>
      <c r="B389" s="244"/>
      <c r="C389" s="245"/>
      <c r="D389" s="235" t="s">
        <v>350</v>
      </c>
      <c r="E389" s="246" t="s">
        <v>19</v>
      </c>
      <c r="F389" s="247" t="s">
        <v>2134</v>
      </c>
      <c r="G389" s="245"/>
      <c r="H389" s="248">
        <v>25.25</v>
      </c>
      <c r="I389" s="249"/>
      <c r="J389" s="245"/>
      <c r="K389" s="245"/>
      <c r="L389" s="250"/>
      <c r="M389" s="251"/>
      <c r="N389" s="252"/>
      <c r="O389" s="252"/>
      <c r="P389" s="252"/>
      <c r="Q389" s="252"/>
      <c r="R389" s="252"/>
      <c r="S389" s="252"/>
      <c r="T389" s="253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4" t="s">
        <v>350</v>
      </c>
      <c r="AU389" s="254" t="s">
        <v>81</v>
      </c>
      <c r="AV389" s="14" t="s">
        <v>81</v>
      </c>
      <c r="AW389" s="14" t="s">
        <v>33</v>
      </c>
      <c r="AX389" s="14" t="s">
        <v>79</v>
      </c>
      <c r="AY389" s="254" t="s">
        <v>338</v>
      </c>
    </row>
    <row r="390" s="2" customFormat="1" ht="44.25" customHeight="1">
      <c r="A390" s="39"/>
      <c r="B390" s="40"/>
      <c r="C390" s="215" t="s">
        <v>682</v>
      </c>
      <c r="D390" s="215" t="s">
        <v>342</v>
      </c>
      <c r="E390" s="216" t="s">
        <v>822</v>
      </c>
      <c r="F390" s="217" t="s">
        <v>823</v>
      </c>
      <c r="G390" s="218" t="s">
        <v>489</v>
      </c>
      <c r="H390" s="219">
        <v>599.697</v>
      </c>
      <c r="I390" s="220"/>
      <c r="J390" s="221">
        <f>ROUND(I390*H390,2)</f>
        <v>0</v>
      </c>
      <c r="K390" s="217" t="s">
        <v>346</v>
      </c>
      <c r="L390" s="45"/>
      <c r="M390" s="222" t="s">
        <v>19</v>
      </c>
      <c r="N390" s="223" t="s">
        <v>43</v>
      </c>
      <c r="O390" s="85"/>
      <c r="P390" s="224">
        <f>O390*H390</f>
        <v>0</v>
      </c>
      <c r="Q390" s="224">
        <v>0</v>
      </c>
      <c r="R390" s="224">
        <f>Q390*H390</f>
        <v>0</v>
      </c>
      <c r="S390" s="224">
        <v>0</v>
      </c>
      <c r="T390" s="225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26" t="s">
        <v>231</v>
      </c>
      <c r="AT390" s="226" t="s">
        <v>342</v>
      </c>
      <c r="AU390" s="226" t="s">
        <v>81</v>
      </c>
      <c r="AY390" s="18" t="s">
        <v>338</v>
      </c>
      <c r="BE390" s="227">
        <f>IF(N390="základní",J390,0)</f>
        <v>0</v>
      </c>
      <c r="BF390" s="227">
        <f>IF(N390="snížená",J390,0)</f>
        <v>0</v>
      </c>
      <c r="BG390" s="227">
        <f>IF(N390="zákl. přenesená",J390,0)</f>
        <v>0</v>
      </c>
      <c r="BH390" s="227">
        <f>IF(N390="sníž. přenesená",J390,0)</f>
        <v>0</v>
      </c>
      <c r="BI390" s="227">
        <f>IF(N390="nulová",J390,0)</f>
        <v>0</v>
      </c>
      <c r="BJ390" s="18" t="s">
        <v>79</v>
      </c>
      <c r="BK390" s="227">
        <f>ROUND(I390*H390,2)</f>
        <v>0</v>
      </c>
      <c r="BL390" s="18" t="s">
        <v>231</v>
      </c>
      <c r="BM390" s="226" t="s">
        <v>2135</v>
      </c>
    </row>
    <row r="391" s="2" customFormat="1">
      <c r="A391" s="39"/>
      <c r="B391" s="40"/>
      <c r="C391" s="41"/>
      <c r="D391" s="228" t="s">
        <v>348</v>
      </c>
      <c r="E391" s="41"/>
      <c r="F391" s="229" t="s">
        <v>825</v>
      </c>
      <c r="G391" s="41"/>
      <c r="H391" s="41"/>
      <c r="I391" s="230"/>
      <c r="J391" s="41"/>
      <c r="K391" s="41"/>
      <c r="L391" s="45"/>
      <c r="M391" s="231"/>
      <c r="N391" s="232"/>
      <c r="O391" s="85"/>
      <c r="P391" s="85"/>
      <c r="Q391" s="85"/>
      <c r="R391" s="85"/>
      <c r="S391" s="85"/>
      <c r="T391" s="86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T391" s="18" t="s">
        <v>348</v>
      </c>
      <c r="AU391" s="18" t="s">
        <v>81</v>
      </c>
    </row>
    <row r="392" s="14" customFormat="1">
      <c r="A392" s="14"/>
      <c r="B392" s="244"/>
      <c r="C392" s="245"/>
      <c r="D392" s="235" t="s">
        <v>350</v>
      </c>
      <c r="E392" s="246" t="s">
        <v>19</v>
      </c>
      <c r="F392" s="247" t="s">
        <v>2136</v>
      </c>
      <c r="G392" s="245"/>
      <c r="H392" s="248">
        <v>599.697</v>
      </c>
      <c r="I392" s="249"/>
      <c r="J392" s="245"/>
      <c r="K392" s="245"/>
      <c r="L392" s="250"/>
      <c r="M392" s="251"/>
      <c r="N392" s="252"/>
      <c r="O392" s="252"/>
      <c r="P392" s="252"/>
      <c r="Q392" s="252"/>
      <c r="R392" s="252"/>
      <c r="S392" s="252"/>
      <c r="T392" s="253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4" t="s">
        <v>350</v>
      </c>
      <c r="AU392" s="254" t="s">
        <v>81</v>
      </c>
      <c r="AV392" s="14" t="s">
        <v>81</v>
      </c>
      <c r="AW392" s="14" t="s">
        <v>33</v>
      </c>
      <c r="AX392" s="14" t="s">
        <v>79</v>
      </c>
      <c r="AY392" s="254" t="s">
        <v>338</v>
      </c>
    </row>
    <row r="393" s="2" customFormat="1" ht="37.8" customHeight="1">
      <c r="A393" s="39"/>
      <c r="B393" s="40"/>
      <c r="C393" s="215" t="s">
        <v>686</v>
      </c>
      <c r="D393" s="215" t="s">
        <v>342</v>
      </c>
      <c r="E393" s="216" t="s">
        <v>828</v>
      </c>
      <c r="F393" s="217" t="s">
        <v>829</v>
      </c>
      <c r="G393" s="218" t="s">
        <v>489</v>
      </c>
      <c r="H393" s="219">
        <v>6.3129999999999997</v>
      </c>
      <c r="I393" s="220"/>
      <c r="J393" s="221">
        <f>ROUND(I393*H393,2)</f>
        <v>0</v>
      </c>
      <c r="K393" s="217" t="s">
        <v>346</v>
      </c>
      <c r="L393" s="45"/>
      <c r="M393" s="222" t="s">
        <v>19</v>
      </c>
      <c r="N393" s="223" t="s">
        <v>43</v>
      </c>
      <c r="O393" s="85"/>
      <c r="P393" s="224">
        <f>O393*H393</f>
        <v>0</v>
      </c>
      <c r="Q393" s="224">
        <v>0</v>
      </c>
      <c r="R393" s="224">
        <f>Q393*H393</f>
        <v>0</v>
      </c>
      <c r="S393" s="224">
        <v>0</v>
      </c>
      <c r="T393" s="225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26" t="s">
        <v>231</v>
      </c>
      <c r="AT393" s="226" t="s">
        <v>342</v>
      </c>
      <c r="AU393" s="226" t="s">
        <v>81</v>
      </c>
      <c r="AY393" s="18" t="s">
        <v>338</v>
      </c>
      <c r="BE393" s="227">
        <f>IF(N393="základní",J393,0)</f>
        <v>0</v>
      </c>
      <c r="BF393" s="227">
        <f>IF(N393="snížená",J393,0)</f>
        <v>0</v>
      </c>
      <c r="BG393" s="227">
        <f>IF(N393="zákl. přenesená",J393,0)</f>
        <v>0</v>
      </c>
      <c r="BH393" s="227">
        <f>IF(N393="sníž. přenesená",J393,0)</f>
        <v>0</v>
      </c>
      <c r="BI393" s="227">
        <f>IF(N393="nulová",J393,0)</f>
        <v>0</v>
      </c>
      <c r="BJ393" s="18" t="s">
        <v>79</v>
      </c>
      <c r="BK393" s="227">
        <f>ROUND(I393*H393,2)</f>
        <v>0</v>
      </c>
      <c r="BL393" s="18" t="s">
        <v>231</v>
      </c>
      <c r="BM393" s="226" t="s">
        <v>2137</v>
      </c>
    </row>
    <row r="394" s="2" customFormat="1">
      <c r="A394" s="39"/>
      <c r="B394" s="40"/>
      <c r="C394" s="41"/>
      <c r="D394" s="228" t="s">
        <v>348</v>
      </c>
      <c r="E394" s="41"/>
      <c r="F394" s="229" t="s">
        <v>831</v>
      </c>
      <c r="G394" s="41"/>
      <c r="H394" s="41"/>
      <c r="I394" s="230"/>
      <c r="J394" s="41"/>
      <c r="K394" s="41"/>
      <c r="L394" s="45"/>
      <c r="M394" s="231"/>
      <c r="N394" s="232"/>
      <c r="O394" s="85"/>
      <c r="P394" s="85"/>
      <c r="Q394" s="85"/>
      <c r="R394" s="85"/>
      <c r="S394" s="85"/>
      <c r="T394" s="86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T394" s="18" t="s">
        <v>348</v>
      </c>
      <c r="AU394" s="18" t="s">
        <v>81</v>
      </c>
    </row>
    <row r="395" s="14" customFormat="1">
      <c r="A395" s="14"/>
      <c r="B395" s="244"/>
      <c r="C395" s="245"/>
      <c r="D395" s="235" t="s">
        <v>350</v>
      </c>
      <c r="E395" s="246" t="s">
        <v>19</v>
      </c>
      <c r="F395" s="247" t="s">
        <v>2138</v>
      </c>
      <c r="G395" s="245"/>
      <c r="H395" s="248">
        <v>6.3129999999999997</v>
      </c>
      <c r="I395" s="249"/>
      <c r="J395" s="245"/>
      <c r="K395" s="245"/>
      <c r="L395" s="250"/>
      <c r="M395" s="251"/>
      <c r="N395" s="252"/>
      <c r="O395" s="252"/>
      <c r="P395" s="252"/>
      <c r="Q395" s="252"/>
      <c r="R395" s="252"/>
      <c r="S395" s="252"/>
      <c r="T395" s="253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4" t="s">
        <v>350</v>
      </c>
      <c r="AU395" s="254" t="s">
        <v>81</v>
      </c>
      <c r="AV395" s="14" t="s">
        <v>81</v>
      </c>
      <c r="AW395" s="14" t="s">
        <v>33</v>
      </c>
      <c r="AX395" s="14" t="s">
        <v>79</v>
      </c>
      <c r="AY395" s="254" t="s">
        <v>338</v>
      </c>
    </row>
    <row r="396" s="2" customFormat="1" ht="44.25" customHeight="1">
      <c r="A396" s="39"/>
      <c r="B396" s="40"/>
      <c r="C396" s="215" t="s">
        <v>691</v>
      </c>
      <c r="D396" s="215" t="s">
        <v>342</v>
      </c>
      <c r="E396" s="216" t="s">
        <v>834</v>
      </c>
      <c r="F396" s="217" t="s">
        <v>505</v>
      </c>
      <c r="G396" s="218" t="s">
        <v>489</v>
      </c>
      <c r="H396" s="219">
        <v>23.417000000000002</v>
      </c>
      <c r="I396" s="220"/>
      <c r="J396" s="221">
        <f>ROUND(I396*H396,2)</f>
        <v>0</v>
      </c>
      <c r="K396" s="217" t="s">
        <v>346</v>
      </c>
      <c r="L396" s="45"/>
      <c r="M396" s="222" t="s">
        <v>19</v>
      </c>
      <c r="N396" s="223" t="s">
        <v>43</v>
      </c>
      <c r="O396" s="85"/>
      <c r="P396" s="224">
        <f>O396*H396</f>
        <v>0</v>
      </c>
      <c r="Q396" s="224">
        <v>0</v>
      </c>
      <c r="R396" s="224">
        <f>Q396*H396</f>
        <v>0</v>
      </c>
      <c r="S396" s="224">
        <v>0</v>
      </c>
      <c r="T396" s="225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26" t="s">
        <v>231</v>
      </c>
      <c r="AT396" s="226" t="s">
        <v>342</v>
      </c>
      <c r="AU396" s="226" t="s">
        <v>81</v>
      </c>
      <c r="AY396" s="18" t="s">
        <v>338</v>
      </c>
      <c r="BE396" s="227">
        <f>IF(N396="základní",J396,0)</f>
        <v>0</v>
      </c>
      <c r="BF396" s="227">
        <f>IF(N396="snížená",J396,0)</f>
        <v>0</v>
      </c>
      <c r="BG396" s="227">
        <f>IF(N396="zákl. přenesená",J396,0)</f>
        <v>0</v>
      </c>
      <c r="BH396" s="227">
        <f>IF(N396="sníž. přenesená",J396,0)</f>
        <v>0</v>
      </c>
      <c r="BI396" s="227">
        <f>IF(N396="nulová",J396,0)</f>
        <v>0</v>
      </c>
      <c r="BJ396" s="18" t="s">
        <v>79</v>
      </c>
      <c r="BK396" s="227">
        <f>ROUND(I396*H396,2)</f>
        <v>0</v>
      </c>
      <c r="BL396" s="18" t="s">
        <v>231</v>
      </c>
      <c r="BM396" s="226" t="s">
        <v>2139</v>
      </c>
    </row>
    <row r="397" s="2" customFormat="1">
      <c r="A397" s="39"/>
      <c r="B397" s="40"/>
      <c r="C397" s="41"/>
      <c r="D397" s="228" t="s">
        <v>348</v>
      </c>
      <c r="E397" s="41"/>
      <c r="F397" s="229" t="s">
        <v>836</v>
      </c>
      <c r="G397" s="41"/>
      <c r="H397" s="41"/>
      <c r="I397" s="230"/>
      <c r="J397" s="41"/>
      <c r="K397" s="41"/>
      <c r="L397" s="45"/>
      <c r="M397" s="231"/>
      <c r="N397" s="232"/>
      <c r="O397" s="85"/>
      <c r="P397" s="85"/>
      <c r="Q397" s="85"/>
      <c r="R397" s="85"/>
      <c r="S397" s="85"/>
      <c r="T397" s="86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T397" s="18" t="s">
        <v>348</v>
      </c>
      <c r="AU397" s="18" t="s">
        <v>81</v>
      </c>
    </row>
    <row r="398" s="2" customFormat="1" ht="44.25" customHeight="1">
      <c r="A398" s="39"/>
      <c r="B398" s="40"/>
      <c r="C398" s="215" t="s">
        <v>697</v>
      </c>
      <c r="D398" s="215" t="s">
        <v>342</v>
      </c>
      <c r="E398" s="216" t="s">
        <v>838</v>
      </c>
      <c r="F398" s="217" t="s">
        <v>839</v>
      </c>
      <c r="G398" s="218" t="s">
        <v>489</v>
      </c>
      <c r="H398" s="219">
        <v>8.1460000000000008</v>
      </c>
      <c r="I398" s="220"/>
      <c r="J398" s="221">
        <f>ROUND(I398*H398,2)</f>
        <v>0</v>
      </c>
      <c r="K398" s="217" t="s">
        <v>346</v>
      </c>
      <c r="L398" s="45"/>
      <c r="M398" s="222" t="s">
        <v>19</v>
      </c>
      <c r="N398" s="223" t="s">
        <v>43</v>
      </c>
      <c r="O398" s="85"/>
      <c r="P398" s="224">
        <f>O398*H398</f>
        <v>0</v>
      </c>
      <c r="Q398" s="224">
        <v>0</v>
      </c>
      <c r="R398" s="224">
        <f>Q398*H398</f>
        <v>0</v>
      </c>
      <c r="S398" s="224">
        <v>0</v>
      </c>
      <c r="T398" s="225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26" t="s">
        <v>231</v>
      </c>
      <c r="AT398" s="226" t="s">
        <v>342</v>
      </c>
      <c r="AU398" s="226" t="s">
        <v>81</v>
      </c>
      <c r="AY398" s="18" t="s">
        <v>338</v>
      </c>
      <c r="BE398" s="227">
        <f>IF(N398="základní",J398,0)</f>
        <v>0</v>
      </c>
      <c r="BF398" s="227">
        <f>IF(N398="snížená",J398,0)</f>
        <v>0</v>
      </c>
      <c r="BG398" s="227">
        <f>IF(N398="zákl. přenesená",J398,0)</f>
        <v>0</v>
      </c>
      <c r="BH398" s="227">
        <f>IF(N398="sníž. přenesená",J398,0)</f>
        <v>0</v>
      </c>
      <c r="BI398" s="227">
        <f>IF(N398="nulová",J398,0)</f>
        <v>0</v>
      </c>
      <c r="BJ398" s="18" t="s">
        <v>79</v>
      </c>
      <c r="BK398" s="227">
        <f>ROUND(I398*H398,2)</f>
        <v>0</v>
      </c>
      <c r="BL398" s="18" t="s">
        <v>231</v>
      </c>
      <c r="BM398" s="226" t="s">
        <v>2140</v>
      </c>
    </row>
    <row r="399" s="2" customFormat="1">
      <c r="A399" s="39"/>
      <c r="B399" s="40"/>
      <c r="C399" s="41"/>
      <c r="D399" s="228" t="s">
        <v>348</v>
      </c>
      <c r="E399" s="41"/>
      <c r="F399" s="229" t="s">
        <v>841</v>
      </c>
      <c r="G399" s="41"/>
      <c r="H399" s="41"/>
      <c r="I399" s="230"/>
      <c r="J399" s="41"/>
      <c r="K399" s="41"/>
      <c r="L399" s="45"/>
      <c r="M399" s="231"/>
      <c r="N399" s="232"/>
      <c r="O399" s="85"/>
      <c r="P399" s="85"/>
      <c r="Q399" s="85"/>
      <c r="R399" s="85"/>
      <c r="S399" s="85"/>
      <c r="T399" s="86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T399" s="18" t="s">
        <v>348</v>
      </c>
      <c r="AU399" s="18" t="s">
        <v>81</v>
      </c>
    </row>
    <row r="400" s="12" customFormat="1" ht="22.8" customHeight="1">
      <c r="A400" s="12"/>
      <c r="B400" s="199"/>
      <c r="C400" s="200"/>
      <c r="D400" s="201" t="s">
        <v>71</v>
      </c>
      <c r="E400" s="213" t="s">
        <v>842</v>
      </c>
      <c r="F400" s="213" t="s">
        <v>843</v>
      </c>
      <c r="G400" s="200"/>
      <c r="H400" s="200"/>
      <c r="I400" s="203"/>
      <c r="J400" s="214">
        <f>BK400</f>
        <v>0</v>
      </c>
      <c r="K400" s="200"/>
      <c r="L400" s="205"/>
      <c r="M400" s="206"/>
      <c r="N400" s="207"/>
      <c r="O400" s="207"/>
      <c r="P400" s="208">
        <f>SUM(P401:P402)</f>
        <v>0</v>
      </c>
      <c r="Q400" s="207"/>
      <c r="R400" s="208">
        <f>SUM(R401:R402)</f>
        <v>0</v>
      </c>
      <c r="S400" s="207"/>
      <c r="T400" s="209">
        <f>SUM(T401:T402)</f>
        <v>0</v>
      </c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R400" s="210" t="s">
        <v>79</v>
      </c>
      <c r="AT400" s="211" t="s">
        <v>71</v>
      </c>
      <c r="AU400" s="211" t="s">
        <v>79</v>
      </c>
      <c r="AY400" s="210" t="s">
        <v>338</v>
      </c>
      <c r="BK400" s="212">
        <f>SUM(BK401:BK402)</f>
        <v>0</v>
      </c>
    </row>
    <row r="401" s="2" customFormat="1" ht="49.05" customHeight="1">
      <c r="A401" s="39"/>
      <c r="B401" s="40"/>
      <c r="C401" s="215" t="s">
        <v>702</v>
      </c>
      <c r="D401" s="215" t="s">
        <v>342</v>
      </c>
      <c r="E401" s="216" t="s">
        <v>845</v>
      </c>
      <c r="F401" s="217" t="s">
        <v>846</v>
      </c>
      <c r="G401" s="218" t="s">
        <v>489</v>
      </c>
      <c r="H401" s="219">
        <v>165.95500000000001</v>
      </c>
      <c r="I401" s="220"/>
      <c r="J401" s="221">
        <f>ROUND(I401*H401,2)</f>
        <v>0</v>
      </c>
      <c r="K401" s="217" t="s">
        <v>346</v>
      </c>
      <c r="L401" s="45"/>
      <c r="M401" s="222" t="s">
        <v>19</v>
      </c>
      <c r="N401" s="223" t="s">
        <v>43</v>
      </c>
      <c r="O401" s="85"/>
      <c r="P401" s="224">
        <f>O401*H401</f>
        <v>0</v>
      </c>
      <c r="Q401" s="224">
        <v>0</v>
      </c>
      <c r="R401" s="224">
        <f>Q401*H401</f>
        <v>0</v>
      </c>
      <c r="S401" s="224">
        <v>0</v>
      </c>
      <c r="T401" s="225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26" t="s">
        <v>231</v>
      </c>
      <c r="AT401" s="226" t="s">
        <v>342</v>
      </c>
      <c r="AU401" s="226" t="s">
        <v>81</v>
      </c>
      <c r="AY401" s="18" t="s">
        <v>338</v>
      </c>
      <c r="BE401" s="227">
        <f>IF(N401="základní",J401,0)</f>
        <v>0</v>
      </c>
      <c r="BF401" s="227">
        <f>IF(N401="snížená",J401,0)</f>
        <v>0</v>
      </c>
      <c r="BG401" s="227">
        <f>IF(N401="zákl. přenesená",J401,0)</f>
        <v>0</v>
      </c>
      <c r="BH401" s="227">
        <f>IF(N401="sníž. přenesená",J401,0)</f>
        <v>0</v>
      </c>
      <c r="BI401" s="227">
        <f>IF(N401="nulová",J401,0)</f>
        <v>0</v>
      </c>
      <c r="BJ401" s="18" t="s">
        <v>79</v>
      </c>
      <c r="BK401" s="227">
        <f>ROUND(I401*H401,2)</f>
        <v>0</v>
      </c>
      <c r="BL401" s="18" t="s">
        <v>231</v>
      </c>
      <c r="BM401" s="226" t="s">
        <v>2141</v>
      </c>
    </row>
    <row r="402" s="2" customFormat="1">
      <c r="A402" s="39"/>
      <c r="B402" s="40"/>
      <c r="C402" s="41"/>
      <c r="D402" s="228" t="s">
        <v>348</v>
      </c>
      <c r="E402" s="41"/>
      <c r="F402" s="229" t="s">
        <v>848</v>
      </c>
      <c r="G402" s="41"/>
      <c r="H402" s="41"/>
      <c r="I402" s="230"/>
      <c r="J402" s="41"/>
      <c r="K402" s="41"/>
      <c r="L402" s="45"/>
      <c r="M402" s="288"/>
      <c r="N402" s="289"/>
      <c r="O402" s="290"/>
      <c r="P402" s="290"/>
      <c r="Q402" s="290"/>
      <c r="R402" s="290"/>
      <c r="S402" s="290"/>
      <c r="T402" s="291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T402" s="18" t="s">
        <v>348</v>
      </c>
      <c r="AU402" s="18" t="s">
        <v>81</v>
      </c>
    </row>
    <row r="403" s="2" customFormat="1" ht="6.96" customHeight="1">
      <c r="A403" s="39"/>
      <c r="B403" s="60"/>
      <c r="C403" s="61"/>
      <c r="D403" s="61"/>
      <c r="E403" s="61"/>
      <c r="F403" s="61"/>
      <c r="G403" s="61"/>
      <c r="H403" s="61"/>
      <c r="I403" s="61"/>
      <c r="J403" s="61"/>
      <c r="K403" s="61"/>
      <c r="L403" s="45"/>
      <c r="M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</row>
  </sheetData>
  <sheetProtection sheet="1" autoFilter="0" formatColumns="0" formatRows="0" objects="1" scenarios="1" spinCount="100000" saltValue="GaiVwq12pXaeCGjCC4LhO1UJBft/Be3rrUZX0dGyHN4EoRVmH9PwHbsppmFNV3AIgIENqh2at0YVOMpPhWjm1g==" hashValue="ut7TuSsnRwrNrWqax+ioiBWR6yg5IMC72MBkxmuRvhrSFqcsHGXB4zvPI4c0J/dF/gNsyUd/3vMpMj7tU81Kwg==" algorithmName="SHA-512" password="CC35"/>
  <autoFilter ref="C101:K402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0:H90"/>
    <mergeCell ref="E92:H92"/>
    <mergeCell ref="E94:H94"/>
    <mergeCell ref="L2:V2"/>
  </mergeCells>
  <hyperlinks>
    <hyperlink ref="F107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5"/>
    <hyperlink ref="F140" r:id="rId5" display="https://podminky.urs.cz/item/CS_URS_2025_02/121151105"/>
    <hyperlink ref="F151" r:id="rId6" display="https://podminky.urs.cz/item/CS_URS_2025_02/122251403"/>
    <hyperlink ref="F155" r:id="rId7" display="https://podminky.urs.cz/item/CS_URS_2025_02/132254206"/>
    <hyperlink ref="F179" r:id="rId8" display="https://podminky.urs.cz/item/CS_URS_2025_02/151101102"/>
    <hyperlink ref="F184" r:id="rId9" display="https://podminky.urs.cz/item/CS_URS_2025_02/151101112"/>
    <hyperlink ref="F187" r:id="rId10" display="https://podminky.urs.cz/item/CS_URS_2025_02/151501501"/>
    <hyperlink ref="F192" r:id="rId11" display="https://podminky.urs.cz/item/CS_URS_2025_02/162551108"/>
    <hyperlink ref="F197" r:id="rId12" display="https://podminky.urs.cz/item/CS_URS_2025_02/162751117"/>
    <hyperlink ref="F205" r:id="rId13" display="https://podminky.urs.cz/item/CS_URS_2025_02/162751119"/>
    <hyperlink ref="F211" r:id="rId14" display="https://podminky.urs.cz/item/CS_URS_2025_02/171251101"/>
    <hyperlink ref="F214" r:id="rId15" display="https://podminky.urs.cz/item/CS_URS_2025_02/171251109"/>
    <hyperlink ref="F220" r:id="rId16" display="https://podminky.urs.cz/item/CS_URS_2025_02/174151101"/>
    <hyperlink ref="F226" r:id="rId17" display="https://podminky.urs.cz/item/CS_URS_2025_02/175151101"/>
    <hyperlink ref="F252" r:id="rId18" display="https://podminky.urs.cz/item/CS_URS_2025_02/171201231"/>
    <hyperlink ref="F258" r:id="rId19" display="https://podminky.urs.cz/item/CS_URS_2025_02/181152302"/>
    <hyperlink ref="F264" r:id="rId20" display="https://podminky.urs.cz/item/CS_URS_2025_02/181351005"/>
    <hyperlink ref="F267" r:id="rId21" display="https://podminky.urs.cz/item/CS_URS_2025_02/181411131"/>
    <hyperlink ref="F273" r:id="rId22" display="https://podminky.urs.cz/item/CS_URS_2025_02/184813511"/>
    <hyperlink ref="F276" r:id="rId23" display="https://podminky.urs.cz/item/CS_URS_2025_02/185802113"/>
    <hyperlink ref="F281" r:id="rId24" display="https://podminky.urs.cz/item/CS_URS_2025_02/185803111"/>
    <hyperlink ref="F284" r:id="rId25" display="https://podminky.urs.cz/item/CS_URS_2025_02/185804312"/>
    <hyperlink ref="F288" r:id="rId26" display="https://podminky.urs.cz/item/CS_URS_2025_02/185851121"/>
    <hyperlink ref="F292" r:id="rId27" display="https://podminky.urs.cz/item/CS_URS_2025_02/185851129"/>
    <hyperlink ref="F298" r:id="rId28" display="https://podminky.urs.cz/item/CS_URS_2025_02/212750101"/>
    <hyperlink ref="F302" r:id="rId29" display="https://podminky.urs.cz/item/CS_URS_2025_02/212972112"/>
    <hyperlink ref="F307" r:id="rId30" display="https://podminky.urs.cz/item/CS_URS_2025_02/564871016"/>
    <hyperlink ref="F310" r:id="rId31" display="https://podminky.urs.cz/item/CS_URS_2025_02/573111112"/>
    <hyperlink ref="F313" r:id="rId32" display="https://podminky.urs.cz/item/CS_URS_2025_02/565155101"/>
    <hyperlink ref="F317" r:id="rId33" display="https://podminky.urs.cz/item/CS_URS_2025_02/573211109"/>
    <hyperlink ref="F320" r:id="rId34" display="https://podminky.urs.cz/item/CS_URS_2025_02/577155012"/>
    <hyperlink ref="F323" r:id="rId35" display="https://podminky.urs.cz/item/CS_URS_2025_02/573211107"/>
    <hyperlink ref="F326" r:id="rId36" display="https://podminky.urs.cz/item/CS_URS_2025_02/577134011"/>
    <hyperlink ref="F330" r:id="rId37" display="https://podminky.urs.cz/item/CS_URS_2025_02/871185201"/>
    <hyperlink ref="F336" r:id="rId38" display="https://podminky.urs.cz/item/CS_URS_2025_02/871313124"/>
    <hyperlink ref="F345" r:id="rId39" display="https://podminky.urs.cz/item/CS_URS_2025_02/877370320"/>
    <hyperlink ref="F353" r:id="rId40" display="https://podminky.urs.cz/item/CS_URS_2025_02/892241111"/>
    <hyperlink ref="F357" r:id="rId41" display="https://podminky.urs.cz/item/CS_URS_2025_02/892381111"/>
    <hyperlink ref="F360" r:id="rId42" display="https://podminky.urs.cz/item/CS_URS_2025_02/899722113"/>
    <hyperlink ref="F373" r:id="rId43" display="https://podminky.urs.cz/item/CS_URS_2025_02/919112233"/>
    <hyperlink ref="F378" r:id="rId44" display="https://podminky.urs.cz/item/CS_URS_2025_02/919122132"/>
    <hyperlink ref="F381" r:id="rId45" display="https://podminky.urs.cz/item/CS_URS_2025_02/919735111"/>
    <hyperlink ref="F384" r:id="rId46" display="https://podminky.urs.cz/item/CS_URS_2025_02/919735112"/>
    <hyperlink ref="F388" r:id="rId47" display="https://podminky.urs.cz/item/CS_URS_2025_02/997013501"/>
    <hyperlink ref="F391" r:id="rId48" display="https://podminky.urs.cz/item/CS_URS_2025_02/997013509"/>
    <hyperlink ref="F394" r:id="rId49" display="https://podminky.urs.cz/item/CS_URS_2025_02/997013511"/>
    <hyperlink ref="F397" r:id="rId50" display="https://podminky.urs.cz/item/CS_URS_2025_02/997013873"/>
    <hyperlink ref="F399" r:id="rId51" display="https://podminky.urs.cz/item/CS_URS_2025_02/997013875"/>
    <hyperlink ref="F402" r:id="rId52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3"/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133</v>
      </c>
      <c r="AZ2" s="139" t="s">
        <v>274</v>
      </c>
      <c r="BA2" s="139" t="s">
        <v>19</v>
      </c>
      <c r="BB2" s="139" t="s">
        <v>19</v>
      </c>
      <c r="BC2" s="139" t="s">
        <v>79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275</v>
      </c>
      <c r="BA3" s="139" t="s">
        <v>19</v>
      </c>
      <c r="BB3" s="139" t="s">
        <v>19</v>
      </c>
      <c r="BC3" s="139" t="s">
        <v>2142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277</v>
      </c>
      <c r="BA4" s="139" t="s">
        <v>19</v>
      </c>
      <c r="BB4" s="139" t="s">
        <v>19</v>
      </c>
      <c r="BC4" s="139" t="s">
        <v>264</v>
      </c>
      <c r="BD4" s="139" t="s">
        <v>81</v>
      </c>
    </row>
    <row r="5" hidden="1" s="1" customFormat="1" ht="6.96" customHeight="1">
      <c r="B5" s="21"/>
      <c r="L5" s="21"/>
      <c r="AZ5" s="139" t="s">
        <v>1279</v>
      </c>
      <c r="BA5" s="139" t="s">
        <v>19</v>
      </c>
      <c r="BB5" s="139" t="s">
        <v>19</v>
      </c>
      <c r="BC5" s="139" t="s">
        <v>279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1280</v>
      </c>
      <c r="BA6" s="139" t="s">
        <v>19</v>
      </c>
      <c r="BB6" s="139" t="s">
        <v>19</v>
      </c>
      <c r="BC6" s="139" t="s">
        <v>279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1281</v>
      </c>
      <c r="BA7" s="139" t="s">
        <v>19</v>
      </c>
      <c r="BB7" s="139" t="s">
        <v>19</v>
      </c>
      <c r="BC7" s="139" t="s">
        <v>2143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1283</v>
      </c>
      <c r="BA8" s="139" t="s">
        <v>19</v>
      </c>
      <c r="BB8" s="139" t="s">
        <v>19</v>
      </c>
      <c r="BC8" s="139" t="s">
        <v>2144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1819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1285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1290</v>
      </c>
      <c r="BA10" s="139" t="s">
        <v>19</v>
      </c>
      <c r="BB10" s="139" t="s">
        <v>19</v>
      </c>
      <c r="BC10" s="139" t="s">
        <v>72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2145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286</v>
      </c>
      <c r="BA11" s="139" t="s">
        <v>19</v>
      </c>
      <c r="BB11" s="139" t="s">
        <v>19</v>
      </c>
      <c r="BC11" s="139" t="s">
        <v>2146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287</v>
      </c>
      <c r="BA12" s="139" t="s">
        <v>19</v>
      </c>
      <c r="BB12" s="139" t="s">
        <v>19</v>
      </c>
      <c r="BC12" s="139" t="s">
        <v>2147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294</v>
      </c>
      <c r="BA13" s="139" t="s">
        <v>19</v>
      </c>
      <c r="BB13" s="139" t="s">
        <v>19</v>
      </c>
      <c r="BC13" s="139" t="s">
        <v>2148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296</v>
      </c>
      <c r="BA14" s="139" t="s">
        <v>19</v>
      </c>
      <c r="BB14" s="139" t="s">
        <v>19</v>
      </c>
      <c r="BC14" s="139" t="s">
        <v>2149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298</v>
      </c>
      <c r="BA15" s="139" t="s">
        <v>19</v>
      </c>
      <c r="BB15" s="139" t="s">
        <v>19</v>
      </c>
      <c r="BC15" s="139" t="s">
        <v>2150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216</v>
      </c>
      <c r="BA16" s="139" t="s">
        <v>19</v>
      </c>
      <c r="BB16" s="139" t="s">
        <v>19</v>
      </c>
      <c r="BC16" s="139" t="s">
        <v>2151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218</v>
      </c>
      <c r="BA17" s="139" t="s">
        <v>19</v>
      </c>
      <c r="BB17" s="139" t="s">
        <v>19</v>
      </c>
      <c r="BC17" s="139" t="s">
        <v>2152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221</v>
      </c>
      <c r="BA18" s="139" t="s">
        <v>19</v>
      </c>
      <c r="BB18" s="139" t="s">
        <v>19</v>
      </c>
      <c r="BC18" s="139" t="s">
        <v>2153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223</v>
      </c>
      <c r="BA19" s="139" t="s">
        <v>19</v>
      </c>
      <c r="BB19" s="139" t="s">
        <v>19</v>
      </c>
      <c r="BC19" s="139" t="s">
        <v>2154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225</v>
      </c>
      <c r="BA20" s="139" t="s">
        <v>19</v>
      </c>
      <c r="BB20" s="139" t="s">
        <v>19</v>
      </c>
      <c r="BC20" s="139" t="s">
        <v>2155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227</v>
      </c>
      <c r="BA21" s="139" t="s">
        <v>19</v>
      </c>
      <c r="BB21" s="139" t="s">
        <v>19</v>
      </c>
      <c r="BC21" s="139" t="s">
        <v>2156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245</v>
      </c>
      <c r="BA22" s="139" t="s">
        <v>19</v>
      </c>
      <c r="BB22" s="139" t="s">
        <v>19</v>
      </c>
      <c r="BC22" s="139" t="s">
        <v>72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248</v>
      </c>
      <c r="BA23" s="139" t="s">
        <v>19</v>
      </c>
      <c r="BB23" s="139" t="s">
        <v>19</v>
      </c>
      <c r="BC23" s="139" t="s">
        <v>72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952</v>
      </c>
      <c r="BA24" s="139" t="s">
        <v>19</v>
      </c>
      <c r="BB24" s="139" t="s">
        <v>19</v>
      </c>
      <c r="BC24" s="139" t="s">
        <v>72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954</v>
      </c>
      <c r="BA25" s="139" t="s">
        <v>19</v>
      </c>
      <c r="BB25" s="139" t="s">
        <v>19</v>
      </c>
      <c r="BC25" s="139" t="s">
        <v>955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855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300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1304</v>
      </c>
      <c r="BA28" s="139" t="s">
        <v>19</v>
      </c>
      <c r="BB28" s="139" t="s">
        <v>19</v>
      </c>
      <c r="BC28" s="139" t="s">
        <v>264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1821</v>
      </c>
      <c r="BA29" s="153" t="s">
        <v>19</v>
      </c>
      <c r="BB29" s="153" t="s">
        <v>19</v>
      </c>
      <c r="BC29" s="153" t="s">
        <v>72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1822</v>
      </c>
      <c r="BA30" s="139" t="s">
        <v>19</v>
      </c>
      <c r="BB30" s="139" t="s">
        <v>19</v>
      </c>
      <c r="BC30" s="139" t="s">
        <v>72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1823</v>
      </c>
      <c r="BA31" s="139" t="s">
        <v>19</v>
      </c>
      <c r="BB31" s="139" t="s">
        <v>19</v>
      </c>
      <c r="BC31" s="139" t="s">
        <v>72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1824</v>
      </c>
      <c r="BA32" s="139" t="s">
        <v>19</v>
      </c>
      <c r="BB32" s="139" t="s">
        <v>19</v>
      </c>
      <c r="BC32" s="139" t="s">
        <v>1825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1826</v>
      </c>
      <c r="BA33" s="139" t="s">
        <v>19</v>
      </c>
      <c r="BB33" s="139" t="s">
        <v>19</v>
      </c>
      <c r="BC33" s="139" t="s">
        <v>1827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1828</v>
      </c>
      <c r="BA34" s="139" t="s">
        <v>19</v>
      </c>
      <c r="BB34" s="139" t="s">
        <v>19</v>
      </c>
      <c r="BC34" s="139" t="s">
        <v>72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ROUND((SUM(BE102:BE400)),  2)</f>
        <v>0</v>
      </c>
      <c r="G35" s="39"/>
      <c r="H35" s="39"/>
      <c r="I35" s="160">
        <v>0.20999999999999999</v>
      </c>
      <c r="J35" s="159">
        <f>ROUND(((SUM(BE102:BE400))*I35),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1829</v>
      </c>
      <c r="BA35" s="139" t="s">
        <v>19</v>
      </c>
      <c r="BB35" s="139" t="s">
        <v>19</v>
      </c>
      <c r="BC35" s="139" t="s">
        <v>2148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ROUND((SUM(BF102:BF400)),  2)</f>
        <v>0</v>
      </c>
      <c r="G36" s="39"/>
      <c r="H36" s="39"/>
      <c r="I36" s="160">
        <v>0.12</v>
      </c>
      <c r="J36" s="159">
        <f>ROUND(((SUM(BF102:BF400))*I36),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1831</v>
      </c>
      <c r="BA36" s="139" t="s">
        <v>19</v>
      </c>
      <c r="BB36" s="139" t="s">
        <v>19</v>
      </c>
      <c r="BC36" s="139" t="s">
        <v>72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ROUND((SUM(BG102:BG400)),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1305</v>
      </c>
      <c r="BA37" s="139" t="s">
        <v>19</v>
      </c>
      <c r="BB37" s="139" t="s">
        <v>19</v>
      </c>
      <c r="BC37" s="139" t="s">
        <v>2157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ROUND((SUM(BH102:BH400)),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1306</v>
      </c>
      <c r="BA38" s="139" t="s">
        <v>19</v>
      </c>
      <c r="BB38" s="139" t="s">
        <v>19</v>
      </c>
      <c r="BC38" s="139" t="s">
        <v>1307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ROUND((SUM(BI102:BI400)),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1308</v>
      </c>
      <c r="BA39" s="139" t="s">
        <v>19</v>
      </c>
      <c r="BB39" s="139" t="s">
        <v>19</v>
      </c>
      <c r="BC39" s="139" t="s">
        <v>2158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1310</v>
      </c>
      <c r="BA40" s="139" t="s">
        <v>19</v>
      </c>
      <c r="BB40" s="139" t="s">
        <v>19</v>
      </c>
      <c r="BC40" s="139" t="s">
        <v>72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1312</v>
      </c>
      <c r="BA41" s="139" t="s">
        <v>19</v>
      </c>
      <c r="BB41" s="139" t="s">
        <v>19</v>
      </c>
      <c r="BC41" s="139" t="s">
        <v>955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1313</v>
      </c>
      <c r="BA42" s="139" t="s">
        <v>19</v>
      </c>
      <c r="BB42" s="139" t="s">
        <v>19</v>
      </c>
      <c r="BC42" s="139" t="s">
        <v>72</v>
      </c>
      <c r="BD42" s="139" t="s">
        <v>81</v>
      </c>
    </row>
    <row r="43" hidden="1">
      <c r="AZ43" s="139" t="s">
        <v>1835</v>
      </c>
      <c r="BA43" s="139" t="s">
        <v>19</v>
      </c>
      <c r="BB43" s="139" t="s">
        <v>19</v>
      </c>
      <c r="BC43" s="139" t="s">
        <v>1836</v>
      </c>
      <c r="BD43" s="139" t="s">
        <v>81</v>
      </c>
    </row>
    <row r="44" hidden="1">
      <c r="AZ44" s="139" t="s">
        <v>256</v>
      </c>
      <c r="BA44" s="139" t="s">
        <v>19</v>
      </c>
      <c r="BB44" s="139" t="s">
        <v>19</v>
      </c>
      <c r="BC44" s="139" t="s">
        <v>72</v>
      </c>
      <c r="BD44" s="139" t="s">
        <v>81</v>
      </c>
    </row>
    <row r="45" hidden="1">
      <c r="AZ45" s="139" t="s">
        <v>258</v>
      </c>
      <c r="BA45" s="139" t="s">
        <v>19</v>
      </c>
      <c r="BB45" s="139" t="s">
        <v>19</v>
      </c>
      <c r="BC45" s="139" t="s">
        <v>72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1272</v>
      </c>
      <c r="BA46" s="139" t="s">
        <v>19</v>
      </c>
      <c r="BB46" s="139" t="s">
        <v>19</v>
      </c>
      <c r="BC46" s="139" t="s">
        <v>79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1273</v>
      </c>
      <c r="BA47" s="139" t="s">
        <v>19</v>
      </c>
      <c r="BB47" s="139" t="s">
        <v>19</v>
      </c>
      <c r="BC47" s="139" t="s">
        <v>2159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263</v>
      </c>
      <c r="BA48" s="139" t="s">
        <v>19</v>
      </c>
      <c r="BB48" s="139" t="s">
        <v>19</v>
      </c>
      <c r="BC48" s="139" t="s">
        <v>1838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265</v>
      </c>
      <c r="BA49" s="139" t="s">
        <v>19</v>
      </c>
      <c r="BB49" s="139" t="s">
        <v>19</v>
      </c>
      <c r="BC49" s="139" t="s">
        <v>264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266</v>
      </c>
      <c r="BA50" s="139" t="s">
        <v>19</v>
      </c>
      <c r="BB50" s="139" t="s">
        <v>19</v>
      </c>
      <c r="BC50" s="139" t="s">
        <v>264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267</v>
      </c>
      <c r="BA51" s="139" t="s">
        <v>19</v>
      </c>
      <c r="BB51" s="139" t="s">
        <v>19</v>
      </c>
      <c r="BC51" s="139" t="s">
        <v>1839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1819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269</v>
      </c>
      <c r="BA52" s="139" t="s">
        <v>19</v>
      </c>
      <c r="BB52" s="139" t="s">
        <v>19</v>
      </c>
      <c r="BC52" s="139" t="s">
        <v>79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270</v>
      </c>
      <c r="BA53" s="139" t="s">
        <v>19</v>
      </c>
      <c r="BB53" s="139" t="s">
        <v>19</v>
      </c>
      <c r="BC53" s="139" t="s">
        <v>1066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A1.1 - Napojení na stoku A1.1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1277</v>
      </c>
      <c r="BA54" s="139" t="s">
        <v>19</v>
      </c>
      <c r="BB54" s="139" t="s">
        <v>19</v>
      </c>
      <c r="BC54" s="139" t="s">
        <v>273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2047</v>
      </c>
      <c r="BA55" s="139" t="s">
        <v>19</v>
      </c>
      <c r="BB55" s="139" t="s">
        <v>19</v>
      </c>
      <c r="BC55" s="139" t="s">
        <v>72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2049</v>
      </c>
      <c r="BA56" s="139" t="s">
        <v>19</v>
      </c>
      <c r="BB56" s="139" t="s">
        <v>19</v>
      </c>
      <c r="BC56" s="139" t="s">
        <v>72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J177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J209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J256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J295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J296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317</v>
      </c>
      <c r="E75" s="185"/>
      <c r="F75" s="185"/>
      <c r="G75" s="185"/>
      <c r="H75" s="185"/>
      <c r="I75" s="185"/>
      <c r="J75" s="186">
        <f>J305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318</v>
      </c>
      <c r="E76" s="185"/>
      <c r="F76" s="185"/>
      <c r="G76" s="185"/>
      <c r="H76" s="185"/>
      <c r="I76" s="185"/>
      <c r="J76" s="186">
        <f>J328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4.88" customHeight="1">
      <c r="A77" s="10"/>
      <c r="B77" s="183"/>
      <c r="C77" s="126"/>
      <c r="D77" s="184" t="s">
        <v>319</v>
      </c>
      <c r="E77" s="185"/>
      <c r="F77" s="185"/>
      <c r="G77" s="185"/>
      <c r="H77" s="185"/>
      <c r="I77" s="185"/>
      <c r="J77" s="186">
        <f>J353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320</v>
      </c>
      <c r="E78" s="185"/>
      <c r="F78" s="185"/>
      <c r="G78" s="185"/>
      <c r="H78" s="185"/>
      <c r="I78" s="185"/>
      <c r="J78" s="186">
        <f>J369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321</v>
      </c>
      <c r="E79" s="185"/>
      <c r="F79" s="185"/>
      <c r="G79" s="185"/>
      <c r="H79" s="185"/>
      <c r="I79" s="185"/>
      <c r="J79" s="186">
        <f>J384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322</v>
      </c>
      <c r="E80" s="185"/>
      <c r="F80" s="185"/>
      <c r="G80" s="185"/>
      <c r="H80" s="185"/>
      <c r="I80" s="185"/>
      <c r="J80" s="186">
        <f>J398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/>
    <row r="84" hidden="1"/>
    <row r="85" hidden="1"/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323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16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2" t="str">
        <f>E7</f>
        <v>Odkanalizování obce Rtyně nad Bílinou – etapa 1</v>
      </c>
      <c r="F90" s="33"/>
      <c r="G90" s="33"/>
      <c r="H90" s="33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229</v>
      </c>
      <c r="D91" s="23"/>
      <c r="E91" s="23"/>
      <c r="F91" s="23"/>
      <c r="G91" s="23"/>
      <c r="H91" s="23"/>
      <c r="I91" s="23"/>
      <c r="J91" s="23"/>
      <c r="K91" s="23"/>
      <c r="L91" s="21"/>
    </row>
    <row r="92" s="2" customFormat="1" ht="16.5" customHeight="1">
      <c r="A92" s="39"/>
      <c r="B92" s="40"/>
      <c r="C92" s="41"/>
      <c r="D92" s="41"/>
      <c r="E92" s="172" t="s">
        <v>1819</v>
      </c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234</v>
      </c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A1.1 - Napojení na stoku A1.1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21</v>
      </c>
      <c r="D96" s="41"/>
      <c r="E96" s="41"/>
      <c r="F96" s="28" t="str">
        <f>F14</f>
        <v>Rtyně nad Bílinou</v>
      </c>
      <c r="G96" s="41"/>
      <c r="H96" s="41"/>
      <c r="I96" s="33" t="s">
        <v>23</v>
      </c>
      <c r="J96" s="73" t="str">
        <f>IF(J14="","",J14)</f>
        <v>31. 7. 2025</v>
      </c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5.65" customHeight="1">
      <c r="A98" s="39"/>
      <c r="B98" s="40"/>
      <c r="C98" s="33" t="s">
        <v>25</v>
      </c>
      <c r="D98" s="41"/>
      <c r="E98" s="41"/>
      <c r="F98" s="28" t="str">
        <f>E17</f>
        <v xml:space="preserve">Obec Rtyně nad Bílinou </v>
      </c>
      <c r="G98" s="41"/>
      <c r="H98" s="41"/>
      <c r="I98" s="33" t="s">
        <v>31</v>
      </c>
      <c r="J98" s="37" t="str">
        <f>E23</f>
        <v xml:space="preserve">AQUECON a.s. – kancelář Praha 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29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QS-B s.r.o.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88"/>
      <c r="B101" s="189"/>
      <c r="C101" s="190" t="s">
        <v>324</v>
      </c>
      <c r="D101" s="191" t="s">
        <v>57</v>
      </c>
      <c r="E101" s="191" t="s">
        <v>53</v>
      </c>
      <c r="F101" s="191" t="s">
        <v>54</v>
      </c>
      <c r="G101" s="191" t="s">
        <v>325</v>
      </c>
      <c r="H101" s="191" t="s">
        <v>326</v>
      </c>
      <c r="I101" s="191" t="s">
        <v>327</v>
      </c>
      <c r="J101" s="191" t="s">
        <v>303</v>
      </c>
      <c r="K101" s="192" t="s">
        <v>328</v>
      </c>
      <c r="L101" s="193"/>
      <c r="M101" s="93" t="s">
        <v>19</v>
      </c>
      <c r="N101" s="94" t="s">
        <v>42</v>
      </c>
      <c r="O101" s="94" t="s">
        <v>329</v>
      </c>
      <c r="P101" s="94" t="s">
        <v>330</v>
      </c>
      <c r="Q101" s="94" t="s">
        <v>331</v>
      </c>
      <c r="R101" s="94" t="s">
        <v>332</v>
      </c>
      <c r="S101" s="94" t="s">
        <v>333</v>
      </c>
      <c r="T101" s="95" t="s">
        <v>334</v>
      </c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</row>
    <row r="102" s="2" customFormat="1" ht="22.8" customHeight="1">
      <c r="A102" s="39"/>
      <c r="B102" s="40"/>
      <c r="C102" s="100" t="s">
        <v>335</v>
      </c>
      <c r="D102" s="41"/>
      <c r="E102" s="41"/>
      <c r="F102" s="41"/>
      <c r="G102" s="41"/>
      <c r="H102" s="41"/>
      <c r="I102" s="41"/>
      <c r="J102" s="194">
        <f>BK102</f>
        <v>0</v>
      </c>
      <c r="K102" s="41"/>
      <c r="L102" s="45"/>
      <c r="M102" s="96"/>
      <c r="N102" s="195"/>
      <c r="O102" s="97"/>
      <c r="P102" s="196">
        <f>P103</f>
        <v>0</v>
      </c>
      <c r="Q102" s="97"/>
      <c r="R102" s="196">
        <f>R103</f>
        <v>35.839321679999998</v>
      </c>
      <c r="S102" s="97"/>
      <c r="T102" s="197">
        <f>T103</f>
        <v>11.974086999999999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71</v>
      </c>
      <c r="AU102" s="18" t="s">
        <v>304</v>
      </c>
      <c r="BK102" s="198">
        <f>BK103</f>
        <v>0</v>
      </c>
    </row>
    <row r="103" s="12" customFormat="1" ht="25.92" customHeight="1">
      <c r="A103" s="12"/>
      <c r="B103" s="199"/>
      <c r="C103" s="200"/>
      <c r="D103" s="201" t="s">
        <v>71</v>
      </c>
      <c r="E103" s="202" t="s">
        <v>336</v>
      </c>
      <c r="F103" s="202" t="s">
        <v>337</v>
      </c>
      <c r="G103" s="200"/>
      <c r="H103" s="200"/>
      <c r="I103" s="203"/>
      <c r="J103" s="204">
        <f>BK103</f>
        <v>0</v>
      </c>
      <c r="K103" s="200"/>
      <c r="L103" s="205"/>
      <c r="M103" s="206"/>
      <c r="N103" s="207"/>
      <c r="O103" s="207"/>
      <c r="P103" s="208">
        <f>P104+P295+P305+P328+P369+P384+P398</f>
        <v>0</v>
      </c>
      <c r="Q103" s="207"/>
      <c r="R103" s="208">
        <f>R104+R295+R305+R328+R369+R384+R398</f>
        <v>35.839321679999998</v>
      </c>
      <c r="S103" s="207"/>
      <c r="T103" s="209">
        <f>T104+T295+T305+T328+T369+T384+T398</f>
        <v>11.974086999999999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72</v>
      </c>
      <c r="AY103" s="210" t="s">
        <v>338</v>
      </c>
      <c r="BK103" s="212">
        <f>BK104+BK295+BK305+BK328+BK369+BK384+BK398</f>
        <v>0</v>
      </c>
    </row>
    <row r="104" s="12" customFormat="1" ht="22.8" customHeight="1">
      <c r="A104" s="12"/>
      <c r="B104" s="199"/>
      <c r="C104" s="200"/>
      <c r="D104" s="201" t="s">
        <v>71</v>
      </c>
      <c r="E104" s="213" t="s">
        <v>79</v>
      </c>
      <c r="F104" s="213" t="s">
        <v>339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P105+P138+P153+P177+P190+P209+P256</f>
        <v>0</v>
      </c>
      <c r="Q104" s="207"/>
      <c r="R104" s="208">
        <f>R105+R138+R153+R177+R190+R209+R256</f>
        <v>32.990625280000003</v>
      </c>
      <c r="S104" s="207"/>
      <c r="T104" s="209">
        <f>T105+T138+T153+T177+T190+T209+T256</f>
        <v>11.974086999999999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79</v>
      </c>
      <c r="AY104" s="210" t="s">
        <v>338</v>
      </c>
      <c r="BK104" s="212">
        <f>BK105+BK138+BK153+BK177+BK190+BK209+BK256</f>
        <v>0</v>
      </c>
    </row>
    <row r="105" s="12" customFormat="1" ht="20.88" customHeight="1">
      <c r="A105" s="12"/>
      <c r="B105" s="199"/>
      <c r="C105" s="200"/>
      <c r="D105" s="201" t="s">
        <v>71</v>
      </c>
      <c r="E105" s="213" t="s">
        <v>340</v>
      </c>
      <c r="F105" s="213" t="s">
        <v>341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SUM(P106:P137)</f>
        <v>0</v>
      </c>
      <c r="Q105" s="207"/>
      <c r="R105" s="208">
        <f>SUM(R106:R137)</f>
        <v>0.00039988000000000003</v>
      </c>
      <c r="S105" s="207"/>
      <c r="T105" s="209">
        <f>SUM(T106:T137)</f>
        <v>11.974086999999999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81</v>
      </c>
      <c r="AY105" s="210" t="s">
        <v>338</v>
      </c>
      <c r="BK105" s="212">
        <f>SUM(BK106:BK137)</f>
        <v>0</v>
      </c>
    </row>
    <row r="106" s="2" customFormat="1" ht="66.75" customHeight="1">
      <c r="A106" s="39"/>
      <c r="B106" s="40"/>
      <c r="C106" s="215" t="s">
        <v>79</v>
      </c>
      <c r="D106" s="215" t="s">
        <v>342</v>
      </c>
      <c r="E106" s="216" t="s">
        <v>343</v>
      </c>
      <c r="F106" s="217" t="s">
        <v>344</v>
      </c>
      <c r="G106" s="218" t="s">
        <v>345</v>
      </c>
      <c r="H106" s="219">
        <v>20.097999999999999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0.44</v>
      </c>
      <c r="T106" s="225">
        <f>S106*H106</f>
        <v>8.843119999999999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2160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349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351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1272</v>
      </c>
      <c r="F109" s="247" t="s">
        <v>352</v>
      </c>
      <c r="G109" s="245"/>
      <c r="H109" s="248">
        <v>1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1306</v>
      </c>
      <c r="F110" s="247" t="s">
        <v>1321</v>
      </c>
      <c r="G110" s="245"/>
      <c r="H110" s="248">
        <v>0.59999999999999998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1.6000000000000001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1848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1273</v>
      </c>
      <c r="F113" s="247" t="s">
        <v>2161</v>
      </c>
      <c r="G113" s="245"/>
      <c r="H113" s="248">
        <v>3.8849999999999998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1305</v>
      </c>
      <c r="F114" s="247" t="s">
        <v>2162</v>
      </c>
      <c r="G114" s="245"/>
      <c r="H114" s="248">
        <v>6.4749999999999996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286</v>
      </c>
      <c r="F115" s="258" t="s">
        <v>353</v>
      </c>
      <c r="G115" s="256"/>
      <c r="H115" s="259">
        <v>10.359999999999999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1277</v>
      </c>
      <c r="F117" s="247" t="s">
        <v>356</v>
      </c>
      <c r="G117" s="245"/>
      <c r="H117" s="248">
        <v>0.46999999999999997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1279</v>
      </c>
      <c r="F118" s="247" t="s">
        <v>357</v>
      </c>
      <c r="G118" s="245"/>
      <c r="H118" s="248">
        <v>0.48999999999999999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1280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1304</v>
      </c>
      <c r="F120" s="247" t="s">
        <v>1329</v>
      </c>
      <c r="G120" s="245"/>
      <c r="H120" s="248">
        <v>0.29999999999999999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1.75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1283</v>
      </c>
      <c r="F122" s="247" t="s">
        <v>1330</v>
      </c>
      <c r="G122" s="245"/>
      <c r="H122" s="248">
        <v>8.5079999999999991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1287</v>
      </c>
      <c r="F123" s="247" t="s">
        <v>1331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1289</v>
      </c>
      <c r="F124" s="247" t="s">
        <v>1332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1308</v>
      </c>
      <c r="F125" s="247" t="s">
        <v>1333</v>
      </c>
      <c r="G125" s="245"/>
      <c r="H125" s="248">
        <v>11.59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1281</v>
      </c>
      <c r="F126" s="258" t="s">
        <v>363</v>
      </c>
      <c r="G126" s="256"/>
      <c r="H126" s="259">
        <v>20.097999999999999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8.5079999999999991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8.5079999999999992E-05</v>
      </c>
      <c r="S127" s="224">
        <v>0.091999999999999998</v>
      </c>
      <c r="T127" s="225">
        <f>S127*H127</f>
        <v>0.78273599999999988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2163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1335</v>
      </c>
      <c r="G129" s="245"/>
      <c r="H129" s="248">
        <v>8.5079999999999991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8.0830000000000002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0.00016166000000000002</v>
      </c>
      <c r="S130" s="224">
        <v>0.13800000000000001</v>
      </c>
      <c r="T130" s="225">
        <f>S130*H130</f>
        <v>1.1154540000000002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2164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1335</v>
      </c>
      <c r="G132" s="245"/>
      <c r="H132" s="248">
        <v>8.5079999999999991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2165</v>
      </c>
      <c r="G133" s="245"/>
      <c r="H133" s="248">
        <v>8.0830000000000002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373</v>
      </c>
      <c r="F134" s="217" t="s">
        <v>374</v>
      </c>
      <c r="G134" s="218" t="s">
        <v>345</v>
      </c>
      <c r="H134" s="219">
        <v>7.657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0.00015314000000000001</v>
      </c>
      <c r="S134" s="224">
        <v>0.161</v>
      </c>
      <c r="T134" s="225">
        <f>S134*H134</f>
        <v>1.232777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2166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1283</v>
      </c>
      <c r="G136" s="245"/>
      <c r="H136" s="248">
        <v>8.5079999999999991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2167</v>
      </c>
      <c r="G137" s="245"/>
      <c r="H137" s="248">
        <v>7.657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12" customFormat="1" ht="20.88" customHeight="1">
      <c r="A138" s="12"/>
      <c r="B138" s="199"/>
      <c r="C138" s="200"/>
      <c r="D138" s="201" t="s">
        <v>71</v>
      </c>
      <c r="E138" s="213" t="s">
        <v>8</v>
      </c>
      <c r="F138" s="213" t="s">
        <v>378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SUM(P139:P152)</f>
        <v>0</v>
      </c>
      <c r="Q138" s="207"/>
      <c r="R138" s="208">
        <f>SUM(R139:R152)</f>
        <v>0</v>
      </c>
      <c r="S138" s="207"/>
      <c r="T138" s="209">
        <f>SUM(T139:T152)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79</v>
      </c>
      <c r="AT138" s="211" t="s">
        <v>71</v>
      </c>
      <c r="AU138" s="211" t="s">
        <v>81</v>
      </c>
      <c r="AY138" s="210" t="s">
        <v>338</v>
      </c>
      <c r="BK138" s="212">
        <f>SUM(BK139:BK152)</f>
        <v>0</v>
      </c>
    </row>
    <row r="139" s="2" customFormat="1" ht="24.15" customHeight="1">
      <c r="A139" s="39"/>
      <c r="B139" s="40"/>
      <c r="C139" s="215" t="s">
        <v>239</v>
      </c>
      <c r="D139" s="215" t="s">
        <v>342</v>
      </c>
      <c r="E139" s="216" t="s">
        <v>379</v>
      </c>
      <c r="F139" s="217" t="s">
        <v>380</v>
      </c>
      <c r="G139" s="218" t="s">
        <v>345</v>
      </c>
      <c r="H139" s="219">
        <v>34.033000000000001</v>
      </c>
      <c r="I139" s="220"/>
      <c r="J139" s="221">
        <f>ROUND(I139*H139,2)</f>
        <v>0</v>
      </c>
      <c r="K139" s="217" t="s">
        <v>346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241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2168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382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241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383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241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274</v>
      </c>
      <c r="F142" s="247" t="s">
        <v>384</v>
      </c>
      <c r="G142" s="245"/>
      <c r="H142" s="248">
        <v>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1857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275</v>
      </c>
      <c r="F144" s="247" t="s">
        <v>2169</v>
      </c>
      <c r="G144" s="245"/>
      <c r="H144" s="248">
        <v>15.539999999999999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386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277</v>
      </c>
      <c r="F146" s="247" t="s">
        <v>387</v>
      </c>
      <c r="G146" s="245"/>
      <c r="H146" s="248">
        <v>0.29999999999999999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16.84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388</v>
      </c>
      <c r="G148" s="245"/>
      <c r="H148" s="248">
        <v>34.033000000000001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227</v>
      </c>
      <c r="F149" s="258" t="s">
        <v>363</v>
      </c>
      <c r="G149" s="256"/>
      <c r="H149" s="259">
        <v>34.033000000000001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79</v>
      </c>
      <c r="AY149" s="265" t="s">
        <v>338</v>
      </c>
    </row>
    <row r="150" s="2" customFormat="1" ht="37.8" customHeight="1">
      <c r="A150" s="39"/>
      <c r="B150" s="40"/>
      <c r="C150" s="215" t="s">
        <v>236</v>
      </c>
      <c r="D150" s="215" t="s">
        <v>342</v>
      </c>
      <c r="E150" s="216" t="s">
        <v>389</v>
      </c>
      <c r="F150" s="217" t="s">
        <v>390</v>
      </c>
      <c r="G150" s="218" t="s">
        <v>391</v>
      </c>
      <c r="H150" s="219">
        <v>62.982999999999997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2170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393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62.982999999999997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12" customFormat="1" ht="20.88" customHeight="1">
      <c r="A153" s="12"/>
      <c r="B153" s="199"/>
      <c r="C153" s="200"/>
      <c r="D153" s="201" t="s">
        <v>71</v>
      </c>
      <c r="E153" s="213" t="s">
        <v>394</v>
      </c>
      <c r="F153" s="213" t="s">
        <v>395</v>
      </c>
      <c r="G153" s="200"/>
      <c r="H153" s="200"/>
      <c r="I153" s="203"/>
      <c r="J153" s="214">
        <f>BK153</f>
        <v>0</v>
      </c>
      <c r="K153" s="200"/>
      <c r="L153" s="205"/>
      <c r="M153" s="206"/>
      <c r="N153" s="207"/>
      <c r="O153" s="207"/>
      <c r="P153" s="208">
        <f>SUM(P154:P176)</f>
        <v>0</v>
      </c>
      <c r="Q153" s="207"/>
      <c r="R153" s="208">
        <f>SUM(R154:R176)</f>
        <v>0</v>
      </c>
      <c r="S153" s="207"/>
      <c r="T153" s="209">
        <f>SUM(T154:T176)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0" t="s">
        <v>79</v>
      </c>
      <c r="AT153" s="211" t="s">
        <v>71</v>
      </c>
      <c r="AU153" s="211" t="s">
        <v>81</v>
      </c>
      <c r="AY153" s="210" t="s">
        <v>338</v>
      </c>
      <c r="BK153" s="212">
        <f>SUM(BK154:BK176)</f>
        <v>0</v>
      </c>
    </row>
    <row r="154" s="2" customFormat="1" ht="55.5" customHeight="1">
      <c r="A154" s="39"/>
      <c r="B154" s="40"/>
      <c r="C154" s="215" t="s">
        <v>396</v>
      </c>
      <c r="D154" s="215" t="s">
        <v>342</v>
      </c>
      <c r="E154" s="216" t="s">
        <v>406</v>
      </c>
      <c r="F154" s="217" t="s">
        <v>407</v>
      </c>
      <c r="G154" s="218" t="s">
        <v>391</v>
      </c>
      <c r="H154" s="219">
        <v>79.933999999999998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2171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409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1861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263</v>
      </c>
      <c r="F157" s="247" t="s">
        <v>1838</v>
      </c>
      <c r="G157" s="245"/>
      <c r="H157" s="248">
        <v>0.14999999999999999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1862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1835</v>
      </c>
      <c r="F159" s="247" t="s">
        <v>1863</v>
      </c>
      <c r="G159" s="245"/>
      <c r="H159" s="248">
        <v>0.40000000000000002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267</v>
      </c>
      <c r="F160" s="247" t="s">
        <v>1864</v>
      </c>
      <c r="G160" s="245"/>
      <c r="H160" s="248">
        <v>1.19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1865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270</v>
      </c>
      <c r="F162" s="247" t="s">
        <v>1066</v>
      </c>
      <c r="G162" s="245"/>
      <c r="H162" s="248">
        <v>2.919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269</v>
      </c>
      <c r="F163" s="247" t="s">
        <v>1866</v>
      </c>
      <c r="G163" s="245"/>
      <c r="H163" s="248">
        <v>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1823</v>
      </c>
      <c r="F164" s="247" t="s">
        <v>1867</v>
      </c>
      <c r="G164" s="245"/>
      <c r="H164" s="248">
        <v>0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1347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300</v>
      </c>
      <c r="F166" s="247" t="s">
        <v>72</v>
      </c>
      <c r="G166" s="245"/>
      <c r="H166" s="248">
        <v>0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19</v>
      </c>
      <c r="F167" s="258" t="s">
        <v>363</v>
      </c>
      <c r="G167" s="256"/>
      <c r="H167" s="259">
        <v>5.6589999999999998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72</v>
      </c>
      <c r="AY167" s="265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418</v>
      </c>
      <c r="G168" s="245"/>
      <c r="H168" s="248">
        <v>48.432000000000002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19</v>
      </c>
      <c r="F169" s="247" t="s">
        <v>1348</v>
      </c>
      <c r="G169" s="245"/>
      <c r="H169" s="248">
        <v>11.321999999999999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72</v>
      </c>
      <c r="AY169" s="254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19</v>
      </c>
      <c r="F170" s="247" t="s">
        <v>1349</v>
      </c>
      <c r="G170" s="245"/>
      <c r="H170" s="248">
        <v>0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1350</v>
      </c>
      <c r="G171" s="245"/>
      <c r="H171" s="248">
        <v>0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19</v>
      </c>
      <c r="F172" s="247" t="s">
        <v>1350</v>
      </c>
      <c r="G172" s="245"/>
      <c r="H172" s="248">
        <v>0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1351</v>
      </c>
      <c r="G173" s="245"/>
      <c r="H173" s="248">
        <v>0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1352</v>
      </c>
      <c r="G174" s="245"/>
      <c r="H174" s="248">
        <v>20.18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422</v>
      </c>
      <c r="G175" s="245"/>
      <c r="H175" s="248">
        <v>0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5" customFormat="1">
      <c r="A176" s="15"/>
      <c r="B176" s="255"/>
      <c r="C176" s="256"/>
      <c r="D176" s="235" t="s">
        <v>350</v>
      </c>
      <c r="E176" s="257" t="s">
        <v>223</v>
      </c>
      <c r="F176" s="258" t="s">
        <v>363</v>
      </c>
      <c r="G176" s="256"/>
      <c r="H176" s="259">
        <v>79.933999999999998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350</v>
      </c>
      <c r="AU176" s="265" t="s">
        <v>241</v>
      </c>
      <c r="AV176" s="15" t="s">
        <v>231</v>
      </c>
      <c r="AW176" s="15" t="s">
        <v>33</v>
      </c>
      <c r="AX176" s="15" t="s">
        <v>79</v>
      </c>
      <c r="AY176" s="265" t="s">
        <v>338</v>
      </c>
    </row>
    <row r="177" s="12" customFormat="1" ht="20.88" customHeight="1">
      <c r="A177" s="12"/>
      <c r="B177" s="199"/>
      <c r="C177" s="200"/>
      <c r="D177" s="201" t="s">
        <v>71</v>
      </c>
      <c r="E177" s="213" t="s">
        <v>423</v>
      </c>
      <c r="F177" s="213" t="s">
        <v>424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SUM(P178:P189)</f>
        <v>0</v>
      </c>
      <c r="Q177" s="207"/>
      <c r="R177" s="208">
        <f>SUM(R178:R189)</f>
        <v>0.12852340000000001</v>
      </c>
      <c r="S177" s="207"/>
      <c r="T177" s="209">
        <f>SUM(T178:T189)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79</v>
      </c>
      <c r="AT177" s="211" t="s">
        <v>71</v>
      </c>
      <c r="AU177" s="211" t="s">
        <v>81</v>
      </c>
      <c r="AY177" s="210" t="s">
        <v>338</v>
      </c>
      <c r="BK177" s="212">
        <f>SUM(BK178:BK189)</f>
        <v>0</v>
      </c>
    </row>
    <row r="178" s="2" customFormat="1" ht="37.8" customHeight="1">
      <c r="A178" s="39"/>
      <c r="B178" s="40"/>
      <c r="C178" s="215" t="s">
        <v>405</v>
      </c>
      <c r="D178" s="215" t="s">
        <v>342</v>
      </c>
      <c r="E178" s="216" t="s">
        <v>425</v>
      </c>
      <c r="F178" s="217" t="s">
        <v>426</v>
      </c>
      <c r="G178" s="218" t="s">
        <v>345</v>
      </c>
      <c r="H178" s="219">
        <v>151.20400000000001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0.00084999999999999995</v>
      </c>
      <c r="R178" s="224">
        <f>Q178*H178</f>
        <v>0.12852340000000001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2172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428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429</v>
      </c>
      <c r="G180" s="245"/>
      <c r="H180" s="248">
        <v>151.20400000000001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1869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5" customFormat="1">
      <c r="A182" s="15"/>
      <c r="B182" s="255"/>
      <c r="C182" s="256"/>
      <c r="D182" s="235" t="s">
        <v>350</v>
      </c>
      <c r="E182" s="257" t="s">
        <v>296</v>
      </c>
      <c r="F182" s="258" t="s">
        <v>363</v>
      </c>
      <c r="G182" s="256"/>
      <c r="H182" s="259">
        <v>151.20400000000001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350</v>
      </c>
      <c r="AU182" s="265" t="s">
        <v>241</v>
      </c>
      <c r="AV182" s="15" t="s">
        <v>231</v>
      </c>
      <c r="AW182" s="15" t="s">
        <v>33</v>
      </c>
      <c r="AX182" s="15" t="s">
        <v>79</v>
      </c>
      <c r="AY182" s="265" t="s">
        <v>338</v>
      </c>
    </row>
    <row r="183" s="2" customFormat="1" ht="44.25" customHeight="1">
      <c r="A183" s="39"/>
      <c r="B183" s="40"/>
      <c r="C183" s="215" t="s">
        <v>252</v>
      </c>
      <c r="D183" s="215" t="s">
        <v>342</v>
      </c>
      <c r="E183" s="216" t="s">
        <v>431</v>
      </c>
      <c r="F183" s="217" t="s">
        <v>432</v>
      </c>
      <c r="G183" s="218" t="s">
        <v>345</v>
      </c>
      <c r="H183" s="219">
        <v>151.20400000000001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2173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434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14" customFormat="1">
      <c r="A185" s="14"/>
      <c r="B185" s="244"/>
      <c r="C185" s="245"/>
      <c r="D185" s="235" t="s">
        <v>350</v>
      </c>
      <c r="E185" s="246" t="s">
        <v>19</v>
      </c>
      <c r="F185" s="247" t="s">
        <v>296</v>
      </c>
      <c r="G185" s="245"/>
      <c r="H185" s="248">
        <v>151.20400000000001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79</v>
      </c>
      <c r="AY185" s="254" t="s">
        <v>338</v>
      </c>
    </row>
    <row r="186" s="2" customFormat="1" ht="24.15" customHeight="1">
      <c r="A186" s="39"/>
      <c r="B186" s="40"/>
      <c r="C186" s="215" t="s">
        <v>430</v>
      </c>
      <c r="D186" s="215" t="s">
        <v>342</v>
      </c>
      <c r="E186" s="216" t="s">
        <v>435</v>
      </c>
      <c r="F186" s="217" t="s">
        <v>436</v>
      </c>
      <c r="G186" s="218" t="s">
        <v>391</v>
      </c>
      <c r="H186" s="219">
        <v>89.965999999999994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2174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438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439</v>
      </c>
      <c r="G188" s="245"/>
      <c r="H188" s="248">
        <v>89.965999999999994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5" customFormat="1">
      <c r="A189" s="15"/>
      <c r="B189" s="255"/>
      <c r="C189" s="256"/>
      <c r="D189" s="235" t="s">
        <v>350</v>
      </c>
      <c r="E189" s="257" t="s">
        <v>19</v>
      </c>
      <c r="F189" s="258" t="s">
        <v>363</v>
      </c>
      <c r="G189" s="256"/>
      <c r="H189" s="259">
        <v>89.965999999999994</v>
      </c>
      <c r="I189" s="260"/>
      <c r="J189" s="256"/>
      <c r="K189" s="256"/>
      <c r="L189" s="261"/>
      <c r="M189" s="262"/>
      <c r="N189" s="263"/>
      <c r="O189" s="263"/>
      <c r="P189" s="263"/>
      <c r="Q189" s="263"/>
      <c r="R189" s="263"/>
      <c r="S189" s="263"/>
      <c r="T189" s="264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5" t="s">
        <v>350</v>
      </c>
      <c r="AU189" s="265" t="s">
        <v>241</v>
      </c>
      <c r="AV189" s="15" t="s">
        <v>231</v>
      </c>
      <c r="AW189" s="15" t="s">
        <v>33</v>
      </c>
      <c r="AX189" s="15" t="s">
        <v>79</v>
      </c>
      <c r="AY189" s="265" t="s">
        <v>338</v>
      </c>
    </row>
    <row r="190" s="12" customFormat="1" ht="20.88" customHeight="1">
      <c r="A190" s="12"/>
      <c r="B190" s="199"/>
      <c r="C190" s="200"/>
      <c r="D190" s="201" t="s">
        <v>71</v>
      </c>
      <c r="E190" s="213" t="s">
        <v>440</v>
      </c>
      <c r="F190" s="213" t="s">
        <v>441</v>
      </c>
      <c r="G190" s="200"/>
      <c r="H190" s="200"/>
      <c r="I190" s="203"/>
      <c r="J190" s="214">
        <f>BK190</f>
        <v>0</v>
      </c>
      <c r="K190" s="200"/>
      <c r="L190" s="205"/>
      <c r="M190" s="206"/>
      <c r="N190" s="207"/>
      <c r="O190" s="207"/>
      <c r="P190" s="208">
        <f>SUM(P191:P208)</f>
        <v>0</v>
      </c>
      <c r="Q190" s="207"/>
      <c r="R190" s="208">
        <f>SUM(R191:R208)</f>
        <v>0</v>
      </c>
      <c r="S190" s="207"/>
      <c r="T190" s="209">
        <f>SUM(T191:T208)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0" t="s">
        <v>79</v>
      </c>
      <c r="AT190" s="211" t="s">
        <v>71</v>
      </c>
      <c r="AU190" s="211" t="s">
        <v>81</v>
      </c>
      <c r="AY190" s="210" t="s">
        <v>338</v>
      </c>
      <c r="BK190" s="212">
        <f>SUM(BK191:BK208)</f>
        <v>0</v>
      </c>
    </row>
    <row r="191" s="2" customFormat="1" ht="62.7" customHeight="1">
      <c r="A191" s="39"/>
      <c r="B191" s="40"/>
      <c r="C191" s="215" t="s">
        <v>340</v>
      </c>
      <c r="D191" s="215" t="s">
        <v>342</v>
      </c>
      <c r="E191" s="216" t="s">
        <v>442</v>
      </c>
      <c r="F191" s="217" t="s">
        <v>443</v>
      </c>
      <c r="G191" s="218" t="s">
        <v>391</v>
      </c>
      <c r="H191" s="219">
        <v>125.96599999999999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2175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445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2" customFormat="1">
      <c r="A193" s="39"/>
      <c r="B193" s="40"/>
      <c r="C193" s="41"/>
      <c r="D193" s="235" t="s">
        <v>401</v>
      </c>
      <c r="E193" s="41"/>
      <c r="F193" s="266" t="s">
        <v>446</v>
      </c>
      <c r="G193" s="41"/>
      <c r="H193" s="41"/>
      <c r="I193" s="230"/>
      <c r="J193" s="41"/>
      <c r="K193" s="41"/>
      <c r="L193" s="45"/>
      <c r="M193" s="231"/>
      <c r="N193" s="23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401</v>
      </c>
      <c r="AU193" s="18" t="s">
        <v>241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225</v>
      </c>
      <c r="G194" s="245"/>
      <c r="H194" s="248">
        <v>62.982999999999997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2176</v>
      </c>
      <c r="G195" s="245"/>
      <c r="H195" s="248">
        <v>125.96599999999999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62.7" customHeight="1">
      <c r="A196" s="39"/>
      <c r="B196" s="40"/>
      <c r="C196" s="215" t="s">
        <v>8</v>
      </c>
      <c r="D196" s="215" t="s">
        <v>342</v>
      </c>
      <c r="E196" s="216" t="s">
        <v>448</v>
      </c>
      <c r="F196" s="217" t="s">
        <v>449</v>
      </c>
      <c r="G196" s="218" t="s">
        <v>391</v>
      </c>
      <c r="H196" s="219">
        <v>16.951000000000001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2177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451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216</v>
      </c>
      <c r="G198" s="245"/>
      <c r="H198" s="248">
        <v>4.1020000000000003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221</v>
      </c>
      <c r="G199" s="245"/>
      <c r="H199" s="248">
        <v>12.327999999999999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452</v>
      </c>
      <c r="G200" s="245"/>
      <c r="H200" s="248">
        <v>0.52100000000000002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453</v>
      </c>
      <c r="G201" s="245"/>
      <c r="H201" s="248">
        <v>0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248</v>
      </c>
      <c r="G202" s="245"/>
      <c r="H202" s="248">
        <v>0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5" customFormat="1">
      <c r="A203" s="15"/>
      <c r="B203" s="255"/>
      <c r="C203" s="256"/>
      <c r="D203" s="235" t="s">
        <v>350</v>
      </c>
      <c r="E203" s="257" t="s">
        <v>218</v>
      </c>
      <c r="F203" s="258" t="s">
        <v>363</v>
      </c>
      <c r="G203" s="256"/>
      <c r="H203" s="259">
        <v>16.951000000000001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5" t="s">
        <v>350</v>
      </c>
      <c r="AU203" s="265" t="s">
        <v>241</v>
      </c>
      <c r="AV203" s="15" t="s">
        <v>231</v>
      </c>
      <c r="AW203" s="15" t="s">
        <v>33</v>
      </c>
      <c r="AX203" s="15" t="s">
        <v>79</v>
      </c>
      <c r="AY203" s="265" t="s">
        <v>338</v>
      </c>
    </row>
    <row r="204" s="2" customFormat="1" ht="66.75" customHeight="1">
      <c r="A204" s="39"/>
      <c r="B204" s="40"/>
      <c r="C204" s="215" t="s">
        <v>394</v>
      </c>
      <c r="D204" s="215" t="s">
        <v>342</v>
      </c>
      <c r="E204" s="216" t="s">
        <v>455</v>
      </c>
      <c r="F204" s="217" t="s">
        <v>456</v>
      </c>
      <c r="G204" s="218" t="s">
        <v>391</v>
      </c>
      <c r="H204" s="219">
        <v>169.50999999999999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2178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458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218</v>
      </c>
      <c r="G206" s="245"/>
      <c r="H206" s="248">
        <v>16.951000000000001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5" customFormat="1">
      <c r="A207" s="15"/>
      <c r="B207" s="255"/>
      <c r="C207" s="256"/>
      <c r="D207" s="235" t="s">
        <v>350</v>
      </c>
      <c r="E207" s="257" t="s">
        <v>19</v>
      </c>
      <c r="F207" s="258" t="s">
        <v>363</v>
      </c>
      <c r="G207" s="256"/>
      <c r="H207" s="259">
        <v>16.951000000000001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350</v>
      </c>
      <c r="AU207" s="265" t="s">
        <v>241</v>
      </c>
      <c r="AV207" s="15" t="s">
        <v>231</v>
      </c>
      <c r="AW207" s="15" t="s">
        <v>33</v>
      </c>
      <c r="AX207" s="15" t="s">
        <v>72</v>
      </c>
      <c r="AY207" s="265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2179</v>
      </c>
      <c r="G208" s="245"/>
      <c r="H208" s="248">
        <v>169.50999999999999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79</v>
      </c>
      <c r="AY208" s="254" t="s">
        <v>338</v>
      </c>
    </row>
    <row r="209" s="12" customFormat="1" ht="20.88" customHeight="1">
      <c r="A209" s="12"/>
      <c r="B209" s="199"/>
      <c r="C209" s="200"/>
      <c r="D209" s="201" t="s">
        <v>71</v>
      </c>
      <c r="E209" s="213" t="s">
        <v>460</v>
      </c>
      <c r="F209" s="213" t="s">
        <v>461</v>
      </c>
      <c r="G209" s="200"/>
      <c r="H209" s="200"/>
      <c r="I209" s="203"/>
      <c r="J209" s="214">
        <f>BK209</f>
        <v>0</v>
      </c>
      <c r="K209" s="200"/>
      <c r="L209" s="205"/>
      <c r="M209" s="206"/>
      <c r="N209" s="207"/>
      <c r="O209" s="207"/>
      <c r="P209" s="208">
        <f>SUM(P210:P255)</f>
        <v>0</v>
      </c>
      <c r="Q209" s="207"/>
      <c r="R209" s="208">
        <f>SUM(R210:R255)</f>
        <v>32.859999999999999</v>
      </c>
      <c r="S209" s="207"/>
      <c r="T209" s="209">
        <f>SUM(T210:T255)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79</v>
      </c>
      <c r="AT209" s="211" t="s">
        <v>71</v>
      </c>
      <c r="AU209" s="211" t="s">
        <v>81</v>
      </c>
      <c r="AY209" s="210" t="s">
        <v>338</v>
      </c>
      <c r="BK209" s="212">
        <f>SUM(BK210:BK255)</f>
        <v>0</v>
      </c>
    </row>
    <row r="210" s="2" customFormat="1" ht="37.8" customHeight="1">
      <c r="A210" s="39"/>
      <c r="B210" s="40"/>
      <c r="C210" s="215" t="s">
        <v>454</v>
      </c>
      <c r="D210" s="215" t="s">
        <v>342</v>
      </c>
      <c r="E210" s="216" t="s">
        <v>462</v>
      </c>
      <c r="F210" s="217" t="s">
        <v>463</v>
      </c>
      <c r="G210" s="218" t="s">
        <v>391</v>
      </c>
      <c r="H210" s="219">
        <v>62.982999999999997</v>
      </c>
      <c r="I210" s="220"/>
      <c r="J210" s="221">
        <f>ROUND(I210*H210,2)</f>
        <v>0</v>
      </c>
      <c r="K210" s="217" t="s">
        <v>346</v>
      </c>
      <c r="L210" s="45"/>
      <c r="M210" s="222" t="s">
        <v>19</v>
      </c>
      <c r="N210" s="223" t="s">
        <v>43</v>
      </c>
      <c r="O210" s="85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26" t="s">
        <v>231</v>
      </c>
      <c r="AT210" s="226" t="s">
        <v>342</v>
      </c>
      <c r="AU210" s="226" t="s">
        <v>241</v>
      </c>
      <c r="AY210" s="18" t="s">
        <v>338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8" t="s">
        <v>79</v>
      </c>
      <c r="BK210" s="227">
        <f>ROUND(I210*H210,2)</f>
        <v>0</v>
      </c>
      <c r="BL210" s="18" t="s">
        <v>231</v>
      </c>
      <c r="BM210" s="226" t="s">
        <v>2180</v>
      </c>
    </row>
    <row r="211" s="2" customFormat="1">
      <c r="A211" s="39"/>
      <c r="B211" s="40"/>
      <c r="C211" s="41"/>
      <c r="D211" s="228" t="s">
        <v>348</v>
      </c>
      <c r="E211" s="41"/>
      <c r="F211" s="229" t="s">
        <v>465</v>
      </c>
      <c r="G211" s="41"/>
      <c r="H211" s="41"/>
      <c r="I211" s="230"/>
      <c r="J211" s="41"/>
      <c r="K211" s="41"/>
      <c r="L211" s="45"/>
      <c r="M211" s="231"/>
      <c r="N211" s="23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348</v>
      </c>
      <c r="AU211" s="18" t="s">
        <v>241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225</v>
      </c>
      <c r="G212" s="245"/>
      <c r="H212" s="248">
        <v>62.982999999999997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79</v>
      </c>
      <c r="AY212" s="254" t="s">
        <v>338</v>
      </c>
    </row>
    <row r="213" s="2" customFormat="1" ht="24.15" customHeight="1">
      <c r="A213" s="39"/>
      <c r="B213" s="40"/>
      <c r="C213" s="215" t="s">
        <v>423</v>
      </c>
      <c r="D213" s="215" t="s">
        <v>342</v>
      </c>
      <c r="E213" s="216" t="s">
        <v>466</v>
      </c>
      <c r="F213" s="217" t="s">
        <v>467</v>
      </c>
      <c r="G213" s="218" t="s">
        <v>391</v>
      </c>
      <c r="H213" s="219">
        <v>62.982999999999997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2181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469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3" customFormat="1">
      <c r="A215" s="13"/>
      <c r="B215" s="233"/>
      <c r="C215" s="234"/>
      <c r="D215" s="235" t="s">
        <v>350</v>
      </c>
      <c r="E215" s="236" t="s">
        <v>19</v>
      </c>
      <c r="F215" s="237" t="s">
        <v>470</v>
      </c>
      <c r="G215" s="234"/>
      <c r="H215" s="236" t="s">
        <v>19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350</v>
      </c>
      <c r="AU215" s="243" t="s">
        <v>241</v>
      </c>
      <c r="AV215" s="13" t="s">
        <v>79</v>
      </c>
      <c r="AW215" s="13" t="s">
        <v>33</v>
      </c>
      <c r="AX215" s="13" t="s">
        <v>72</v>
      </c>
      <c r="AY215" s="243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1879</v>
      </c>
      <c r="G216" s="245"/>
      <c r="H216" s="248">
        <v>79.933999999999998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471</v>
      </c>
      <c r="G217" s="245"/>
      <c r="H217" s="248">
        <v>-16.951000000000001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5" customFormat="1">
      <c r="A218" s="15"/>
      <c r="B218" s="255"/>
      <c r="C218" s="256"/>
      <c r="D218" s="235" t="s">
        <v>350</v>
      </c>
      <c r="E218" s="257" t="s">
        <v>225</v>
      </c>
      <c r="F218" s="258" t="s">
        <v>363</v>
      </c>
      <c r="G218" s="256"/>
      <c r="H218" s="259">
        <v>62.982999999999997</v>
      </c>
      <c r="I218" s="260"/>
      <c r="J218" s="256"/>
      <c r="K218" s="256"/>
      <c r="L218" s="261"/>
      <c r="M218" s="262"/>
      <c r="N218" s="263"/>
      <c r="O218" s="263"/>
      <c r="P218" s="263"/>
      <c r="Q218" s="263"/>
      <c r="R218" s="263"/>
      <c r="S218" s="263"/>
      <c r="T218" s="26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5" t="s">
        <v>350</v>
      </c>
      <c r="AU218" s="265" t="s">
        <v>241</v>
      </c>
      <c r="AV218" s="15" t="s">
        <v>231</v>
      </c>
      <c r="AW218" s="15" t="s">
        <v>33</v>
      </c>
      <c r="AX218" s="15" t="s">
        <v>79</v>
      </c>
      <c r="AY218" s="265" t="s">
        <v>338</v>
      </c>
    </row>
    <row r="219" s="2" customFormat="1" ht="44.25" customHeight="1">
      <c r="A219" s="39"/>
      <c r="B219" s="40"/>
      <c r="C219" s="215" t="s">
        <v>440</v>
      </c>
      <c r="D219" s="215" t="s">
        <v>342</v>
      </c>
      <c r="E219" s="216" t="s">
        <v>477</v>
      </c>
      <c r="F219" s="217" t="s">
        <v>478</v>
      </c>
      <c r="G219" s="218" t="s">
        <v>391</v>
      </c>
      <c r="H219" s="219">
        <v>75.311000000000007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2182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480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221</v>
      </c>
      <c r="G221" s="245"/>
      <c r="H221" s="248">
        <v>12.327999999999999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225</v>
      </c>
      <c r="G222" s="245"/>
      <c r="H222" s="248">
        <v>62.982999999999997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72</v>
      </c>
      <c r="AY222" s="254" t="s">
        <v>338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855</v>
      </c>
      <c r="G223" s="245"/>
      <c r="H223" s="248">
        <v>0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72</v>
      </c>
      <c r="AY223" s="254" t="s">
        <v>338</v>
      </c>
    </row>
    <row r="224" s="15" customFormat="1">
      <c r="A224" s="15"/>
      <c r="B224" s="255"/>
      <c r="C224" s="256"/>
      <c r="D224" s="235" t="s">
        <v>350</v>
      </c>
      <c r="E224" s="257" t="s">
        <v>19</v>
      </c>
      <c r="F224" s="258" t="s">
        <v>363</v>
      </c>
      <c r="G224" s="256"/>
      <c r="H224" s="259">
        <v>75.310999999999993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350</v>
      </c>
      <c r="AU224" s="265" t="s">
        <v>241</v>
      </c>
      <c r="AV224" s="15" t="s">
        <v>231</v>
      </c>
      <c r="AW224" s="15" t="s">
        <v>33</v>
      </c>
      <c r="AX224" s="15" t="s">
        <v>79</v>
      </c>
      <c r="AY224" s="265" t="s">
        <v>338</v>
      </c>
    </row>
    <row r="225" s="2" customFormat="1" ht="66.75" customHeight="1">
      <c r="A225" s="39"/>
      <c r="B225" s="40"/>
      <c r="C225" s="215" t="s">
        <v>460</v>
      </c>
      <c r="D225" s="215" t="s">
        <v>342</v>
      </c>
      <c r="E225" s="216" t="s">
        <v>482</v>
      </c>
      <c r="F225" s="217" t="s">
        <v>483</v>
      </c>
      <c r="G225" s="218" t="s">
        <v>391</v>
      </c>
      <c r="H225" s="219">
        <v>4.1020000000000003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2183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485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216</v>
      </c>
      <c r="G227" s="245"/>
      <c r="H227" s="248">
        <v>4.1020000000000003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19</v>
      </c>
      <c r="F228" s="258" t="s">
        <v>363</v>
      </c>
      <c r="G228" s="256"/>
      <c r="H228" s="259">
        <v>4.1020000000000003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16.5" customHeight="1">
      <c r="A229" s="39"/>
      <c r="B229" s="40"/>
      <c r="C229" s="267" t="s">
        <v>476</v>
      </c>
      <c r="D229" s="267" t="s">
        <v>486</v>
      </c>
      <c r="E229" s="268" t="s">
        <v>487</v>
      </c>
      <c r="F229" s="269" t="s">
        <v>488</v>
      </c>
      <c r="G229" s="270" t="s">
        <v>489</v>
      </c>
      <c r="H229" s="271">
        <v>24.655999999999999</v>
      </c>
      <c r="I229" s="272"/>
      <c r="J229" s="273">
        <f>ROUND(I229*H229,2)</f>
        <v>0</v>
      </c>
      <c r="K229" s="269" t="s">
        <v>346</v>
      </c>
      <c r="L229" s="274"/>
      <c r="M229" s="275" t="s">
        <v>19</v>
      </c>
      <c r="N229" s="276" t="s">
        <v>43</v>
      </c>
      <c r="O229" s="85"/>
      <c r="P229" s="224">
        <f>O229*H229</f>
        <v>0</v>
      </c>
      <c r="Q229" s="224">
        <v>1</v>
      </c>
      <c r="R229" s="224">
        <f>Q229*H229</f>
        <v>24.655999999999999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405</v>
      </c>
      <c r="AT229" s="226" t="s">
        <v>486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2184</v>
      </c>
    </row>
    <row r="230" s="13" customFormat="1">
      <c r="A230" s="13"/>
      <c r="B230" s="233"/>
      <c r="C230" s="234"/>
      <c r="D230" s="235" t="s">
        <v>350</v>
      </c>
      <c r="E230" s="236" t="s">
        <v>19</v>
      </c>
      <c r="F230" s="237" t="s">
        <v>491</v>
      </c>
      <c r="G230" s="234"/>
      <c r="H230" s="236" t="s">
        <v>19</v>
      </c>
      <c r="I230" s="238"/>
      <c r="J230" s="234"/>
      <c r="K230" s="234"/>
      <c r="L230" s="239"/>
      <c r="M230" s="240"/>
      <c r="N230" s="241"/>
      <c r="O230" s="241"/>
      <c r="P230" s="241"/>
      <c r="Q230" s="241"/>
      <c r="R230" s="241"/>
      <c r="S230" s="241"/>
      <c r="T230" s="24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3" t="s">
        <v>350</v>
      </c>
      <c r="AU230" s="243" t="s">
        <v>241</v>
      </c>
      <c r="AV230" s="13" t="s">
        <v>79</v>
      </c>
      <c r="AW230" s="13" t="s">
        <v>33</v>
      </c>
      <c r="AX230" s="13" t="s">
        <v>72</v>
      </c>
      <c r="AY230" s="243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492</v>
      </c>
      <c r="G231" s="245"/>
      <c r="H231" s="248">
        <v>3.0819999999999999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3" customFormat="1">
      <c r="A232" s="13"/>
      <c r="B232" s="233"/>
      <c r="C232" s="234"/>
      <c r="D232" s="235" t="s">
        <v>350</v>
      </c>
      <c r="E232" s="236" t="s">
        <v>19</v>
      </c>
      <c r="F232" s="237" t="s">
        <v>493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350</v>
      </c>
      <c r="AU232" s="243" t="s">
        <v>241</v>
      </c>
      <c r="AV232" s="13" t="s">
        <v>79</v>
      </c>
      <c r="AW232" s="13" t="s">
        <v>33</v>
      </c>
      <c r="AX232" s="13" t="s">
        <v>72</v>
      </c>
      <c r="AY232" s="243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494</v>
      </c>
      <c r="G233" s="245"/>
      <c r="H233" s="248">
        <v>9.2460000000000004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221</v>
      </c>
      <c r="F234" s="258" t="s">
        <v>363</v>
      </c>
      <c r="G234" s="256"/>
      <c r="H234" s="259">
        <v>12.327999999999999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72</v>
      </c>
      <c r="AY234" s="265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2185</v>
      </c>
      <c r="G235" s="245"/>
      <c r="H235" s="248">
        <v>24.655999999999999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2" customFormat="1" ht="16.5" customHeight="1">
      <c r="A236" s="39"/>
      <c r="B236" s="40"/>
      <c r="C236" s="267" t="s">
        <v>481</v>
      </c>
      <c r="D236" s="267" t="s">
        <v>486</v>
      </c>
      <c r="E236" s="268" t="s">
        <v>496</v>
      </c>
      <c r="F236" s="269" t="s">
        <v>497</v>
      </c>
      <c r="G236" s="270" t="s">
        <v>489</v>
      </c>
      <c r="H236" s="271">
        <v>8.2040000000000006</v>
      </c>
      <c r="I236" s="272"/>
      <c r="J236" s="273">
        <f>ROUND(I236*H236,2)</f>
        <v>0</v>
      </c>
      <c r="K236" s="269" t="s">
        <v>346</v>
      </c>
      <c r="L236" s="274"/>
      <c r="M236" s="275" t="s">
        <v>19</v>
      </c>
      <c r="N236" s="276" t="s">
        <v>43</v>
      </c>
      <c r="O236" s="85"/>
      <c r="P236" s="224">
        <f>O236*H236</f>
        <v>0</v>
      </c>
      <c r="Q236" s="224">
        <v>1</v>
      </c>
      <c r="R236" s="224">
        <f>Q236*H236</f>
        <v>8.2040000000000006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405</v>
      </c>
      <c r="AT236" s="226" t="s">
        <v>486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2186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499</v>
      </c>
      <c r="G237" s="245"/>
      <c r="H237" s="248">
        <v>4.6230000000000002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6" customFormat="1">
      <c r="A238" s="16"/>
      <c r="B238" s="277"/>
      <c r="C238" s="278"/>
      <c r="D238" s="235" t="s">
        <v>350</v>
      </c>
      <c r="E238" s="279" t="s">
        <v>19</v>
      </c>
      <c r="F238" s="280" t="s">
        <v>500</v>
      </c>
      <c r="G238" s="278"/>
      <c r="H238" s="281">
        <v>4.6230000000000002</v>
      </c>
      <c r="I238" s="282"/>
      <c r="J238" s="278"/>
      <c r="K238" s="278"/>
      <c r="L238" s="283"/>
      <c r="M238" s="284"/>
      <c r="N238" s="285"/>
      <c r="O238" s="285"/>
      <c r="P238" s="285"/>
      <c r="Q238" s="285"/>
      <c r="R238" s="285"/>
      <c r="S238" s="285"/>
      <c r="T238" s="28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7" t="s">
        <v>350</v>
      </c>
      <c r="AU238" s="287" t="s">
        <v>241</v>
      </c>
      <c r="AV238" s="16" t="s">
        <v>241</v>
      </c>
      <c r="AW238" s="16" t="s">
        <v>33</v>
      </c>
      <c r="AX238" s="16" t="s">
        <v>72</v>
      </c>
      <c r="AY238" s="287" t="s">
        <v>338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2074</v>
      </c>
      <c r="G239" s="245"/>
      <c r="H239" s="248">
        <v>0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2075</v>
      </c>
      <c r="G240" s="245"/>
      <c r="H240" s="248">
        <v>0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72</v>
      </c>
      <c r="AY240" s="254" t="s">
        <v>338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1885</v>
      </c>
      <c r="G241" s="245"/>
      <c r="H241" s="248">
        <v>-0.52100000000000002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1886</v>
      </c>
      <c r="G242" s="245"/>
      <c r="H242" s="248">
        <v>0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1887</v>
      </c>
      <c r="G243" s="245"/>
      <c r="H243" s="248">
        <v>0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1888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501</v>
      </c>
      <c r="G245" s="245"/>
      <c r="H245" s="248">
        <v>0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993</v>
      </c>
      <c r="G246" s="245"/>
      <c r="H246" s="248">
        <v>0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502</v>
      </c>
      <c r="G247" s="245"/>
      <c r="H247" s="248">
        <v>0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6" customFormat="1">
      <c r="A248" s="16"/>
      <c r="B248" s="277"/>
      <c r="C248" s="278"/>
      <c r="D248" s="235" t="s">
        <v>350</v>
      </c>
      <c r="E248" s="279" t="s">
        <v>298</v>
      </c>
      <c r="F248" s="280" t="s">
        <v>500</v>
      </c>
      <c r="G248" s="278"/>
      <c r="H248" s="281">
        <v>-0.52100000000000002</v>
      </c>
      <c r="I248" s="282"/>
      <c r="J248" s="278"/>
      <c r="K248" s="278"/>
      <c r="L248" s="283"/>
      <c r="M248" s="284"/>
      <c r="N248" s="285"/>
      <c r="O248" s="285"/>
      <c r="P248" s="285"/>
      <c r="Q248" s="285"/>
      <c r="R248" s="285"/>
      <c r="S248" s="285"/>
      <c r="T248" s="28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T248" s="287" t="s">
        <v>350</v>
      </c>
      <c r="AU248" s="287" t="s">
        <v>241</v>
      </c>
      <c r="AV248" s="16" t="s">
        <v>241</v>
      </c>
      <c r="AW248" s="16" t="s">
        <v>33</v>
      </c>
      <c r="AX248" s="16" t="s">
        <v>72</v>
      </c>
      <c r="AY248" s="287" t="s">
        <v>338</v>
      </c>
    </row>
    <row r="249" s="15" customFormat="1">
      <c r="A249" s="15"/>
      <c r="B249" s="255"/>
      <c r="C249" s="256"/>
      <c r="D249" s="235" t="s">
        <v>350</v>
      </c>
      <c r="E249" s="257" t="s">
        <v>216</v>
      </c>
      <c r="F249" s="258" t="s">
        <v>363</v>
      </c>
      <c r="G249" s="256"/>
      <c r="H249" s="259">
        <v>4.1020000000000003</v>
      </c>
      <c r="I249" s="260"/>
      <c r="J249" s="256"/>
      <c r="K249" s="256"/>
      <c r="L249" s="261"/>
      <c r="M249" s="262"/>
      <c r="N249" s="263"/>
      <c r="O249" s="263"/>
      <c r="P249" s="263"/>
      <c r="Q249" s="263"/>
      <c r="R249" s="263"/>
      <c r="S249" s="263"/>
      <c r="T249" s="264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5" t="s">
        <v>350</v>
      </c>
      <c r="AU249" s="265" t="s">
        <v>241</v>
      </c>
      <c r="AV249" s="15" t="s">
        <v>231</v>
      </c>
      <c r="AW249" s="15" t="s">
        <v>33</v>
      </c>
      <c r="AX249" s="15" t="s">
        <v>72</v>
      </c>
      <c r="AY249" s="265" t="s">
        <v>338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2187</v>
      </c>
      <c r="G250" s="245"/>
      <c r="H250" s="248">
        <v>8.2040000000000006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79</v>
      </c>
      <c r="AY250" s="254" t="s">
        <v>338</v>
      </c>
    </row>
    <row r="251" s="2" customFormat="1" ht="44.25" customHeight="1">
      <c r="A251" s="39"/>
      <c r="B251" s="40"/>
      <c r="C251" s="215" t="s">
        <v>254</v>
      </c>
      <c r="D251" s="215" t="s">
        <v>342</v>
      </c>
      <c r="E251" s="216" t="s">
        <v>504</v>
      </c>
      <c r="F251" s="217" t="s">
        <v>505</v>
      </c>
      <c r="G251" s="218" t="s">
        <v>489</v>
      </c>
      <c r="H251" s="219">
        <v>33.902000000000001</v>
      </c>
      <c r="I251" s="220"/>
      <c r="J251" s="221">
        <f>ROUND(I251*H251,2)</f>
        <v>0</v>
      </c>
      <c r="K251" s="217" t="s">
        <v>346</v>
      </c>
      <c r="L251" s="45"/>
      <c r="M251" s="222" t="s">
        <v>19</v>
      </c>
      <c r="N251" s="223" t="s">
        <v>43</v>
      </c>
      <c r="O251" s="85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26" t="s">
        <v>231</v>
      </c>
      <c r="AT251" s="226" t="s">
        <v>342</v>
      </c>
      <c r="AU251" s="226" t="s">
        <v>241</v>
      </c>
      <c r="AY251" s="18" t="s">
        <v>338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8" t="s">
        <v>79</v>
      </c>
      <c r="BK251" s="227">
        <f>ROUND(I251*H251,2)</f>
        <v>0</v>
      </c>
      <c r="BL251" s="18" t="s">
        <v>231</v>
      </c>
      <c r="BM251" s="226" t="s">
        <v>2188</v>
      </c>
    </row>
    <row r="252" s="2" customFormat="1">
      <c r="A252" s="39"/>
      <c r="B252" s="40"/>
      <c r="C252" s="41"/>
      <c r="D252" s="228" t="s">
        <v>348</v>
      </c>
      <c r="E252" s="41"/>
      <c r="F252" s="229" t="s">
        <v>507</v>
      </c>
      <c r="G252" s="41"/>
      <c r="H252" s="41"/>
      <c r="I252" s="230"/>
      <c r="J252" s="41"/>
      <c r="K252" s="41"/>
      <c r="L252" s="45"/>
      <c r="M252" s="231"/>
      <c r="N252" s="232"/>
      <c r="O252" s="85"/>
      <c r="P252" s="85"/>
      <c r="Q252" s="85"/>
      <c r="R252" s="85"/>
      <c r="S252" s="85"/>
      <c r="T252" s="8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348</v>
      </c>
      <c r="AU252" s="18" t="s">
        <v>241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218</v>
      </c>
      <c r="G253" s="245"/>
      <c r="H253" s="248">
        <v>16.951000000000001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5" customFormat="1">
      <c r="A254" s="15"/>
      <c r="B254" s="255"/>
      <c r="C254" s="256"/>
      <c r="D254" s="235" t="s">
        <v>350</v>
      </c>
      <c r="E254" s="257" t="s">
        <v>19</v>
      </c>
      <c r="F254" s="258" t="s">
        <v>363</v>
      </c>
      <c r="G254" s="256"/>
      <c r="H254" s="259">
        <v>16.951000000000001</v>
      </c>
      <c r="I254" s="260"/>
      <c r="J254" s="256"/>
      <c r="K254" s="256"/>
      <c r="L254" s="261"/>
      <c r="M254" s="262"/>
      <c r="N254" s="263"/>
      <c r="O254" s="263"/>
      <c r="P254" s="263"/>
      <c r="Q254" s="263"/>
      <c r="R254" s="263"/>
      <c r="S254" s="263"/>
      <c r="T254" s="264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5" t="s">
        <v>350</v>
      </c>
      <c r="AU254" s="265" t="s">
        <v>241</v>
      </c>
      <c r="AV254" s="15" t="s">
        <v>231</v>
      </c>
      <c r="AW254" s="15" t="s">
        <v>33</v>
      </c>
      <c r="AX254" s="15" t="s">
        <v>72</v>
      </c>
      <c r="AY254" s="265" t="s">
        <v>338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2189</v>
      </c>
      <c r="G255" s="245"/>
      <c r="H255" s="248">
        <v>33.902000000000001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79</v>
      </c>
      <c r="AY255" s="254" t="s">
        <v>338</v>
      </c>
    </row>
    <row r="256" s="12" customFormat="1" ht="20.88" customHeight="1">
      <c r="A256" s="12"/>
      <c r="B256" s="199"/>
      <c r="C256" s="200"/>
      <c r="D256" s="201" t="s">
        <v>71</v>
      </c>
      <c r="E256" s="213" t="s">
        <v>476</v>
      </c>
      <c r="F256" s="213" t="s">
        <v>509</v>
      </c>
      <c r="G256" s="200"/>
      <c r="H256" s="200"/>
      <c r="I256" s="203"/>
      <c r="J256" s="214">
        <f>BK256</f>
        <v>0</v>
      </c>
      <c r="K256" s="200"/>
      <c r="L256" s="205"/>
      <c r="M256" s="206"/>
      <c r="N256" s="207"/>
      <c r="O256" s="207"/>
      <c r="P256" s="208">
        <f>SUM(P257:P294)</f>
        <v>0</v>
      </c>
      <c r="Q256" s="207"/>
      <c r="R256" s="208">
        <f>SUM(R257:R294)</f>
        <v>0.001702</v>
      </c>
      <c r="S256" s="207"/>
      <c r="T256" s="209">
        <f>SUM(T257:T294)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0" t="s">
        <v>79</v>
      </c>
      <c r="AT256" s="211" t="s">
        <v>71</v>
      </c>
      <c r="AU256" s="211" t="s">
        <v>81</v>
      </c>
      <c r="AY256" s="210" t="s">
        <v>338</v>
      </c>
      <c r="BK256" s="212">
        <f>SUM(BK257:BK294)</f>
        <v>0</v>
      </c>
    </row>
    <row r="257" s="2" customFormat="1" ht="24.15" customHeight="1">
      <c r="A257" s="39"/>
      <c r="B257" s="40"/>
      <c r="C257" s="215" t="s">
        <v>7</v>
      </c>
      <c r="D257" s="215" t="s">
        <v>342</v>
      </c>
      <c r="E257" s="216" t="s">
        <v>511</v>
      </c>
      <c r="F257" s="217" t="s">
        <v>512</v>
      </c>
      <c r="G257" s="218" t="s">
        <v>345</v>
      </c>
      <c r="H257" s="219">
        <v>54.131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231</v>
      </c>
      <c r="AT257" s="226" t="s">
        <v>342</v>
      </c>
      <c r="AU257" s="226" t="s">
        <v>241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231</v>
      </c>
      <c r="BM257" s="226" t="s">
        <v>2190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514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241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227</v>
      </c>
      <c r="G259" s="245"/>
      <c r="H259" s="248">
        <v>34.033000000000001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1281</v>
      </c>
      <c r="G260" s="245"/>
      <c r="H260" s="248">
        <v>20.097999999999999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1313</v>
      </c>
      <c r="G261" s="245"/>
      <c r="H261" s="248">
        <v>0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72</v>
      </c>
      <c r="AY261" s="254" t="s">
        <v>338</v>
      </c>
    </row>
    <row r="262" s="15" customFormat="1">
      <c r="A262" s="15"/>
      <c r="B262" s="255"/>
      <c r="C262" s="256"/>
      <c r="D262" s="235" t="s">
        <v>350</v>
      </c>
      <c r="E262" s="257" t="s">
        <v>19</v>
      </c>
      <c r="F262" s="258" t="s">
        <v>363</v>
      </c>
      <c r="G262" s="256"/>
      <c r="H262" s="259">
        <v>54.131</v>
      </c>
      <c r="I262" s="260"/>
      <c r="J262" s="256"/>
      <c r="K262" s="256"/>
      <c r="L262" s="261"/>
      <c r="M262" s="262"/>
      <c r="N262" s="263"/>
      <c r="O262" s="263"/>
      <c r="P262" s="263"/>
      <c r="Q262" s="263"/>
      <c r="R262" s="263"/>
      <c r="S262" s="263"/>
      <c r="T262" s="264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65" t="s">
        <v>350</v>
      </c>
      <c r="AU262" s="265" t="s">
        <v>241</v>
      </c>
      <c r="AV262" s="15" t="s">
        <v>231</v>
      </c>
      <c r="AW262" s="15" t="s">
        <v>33</v>
      </c>
      <c r="AX262" s="15" t="s">
        <v>79</v>
      </c>
      <c r="AY262" s="265" t="s">
        <v>338</v>
      </c>
    </row>
    <row r="263" s="2" customFormat="1" ht="37.8" customHeight="1">
      <c r="A263" s="39"/>
      <c r="B263" s="40"/>
      <c r="C263" s="215" t="s">
        <v>247</v>
      </c>
      <c r="D263" s="215" t="s">
        <v>342</v>
      </c>
      <c r="E263" s="216" t="s">
        <v>516</v>
      </c>
      <c r="F263" s="217" t="s">
        <v>517</v>
      </c>
      <c r="G263" s="218" t="s">
        <v>345</v>
      </c>
      <c r="H263" s="219">
        <v>34.033000000000001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2191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519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227</v>
      </c>
      <c r="G265" s="245"/>
      <c r="H265" s="248">
        <v>34.033000000000001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79</v>
      </c>
      <c r="AY265" s="254" t="s">
        <v>338</v>
      </c>
    </row>
    <row r="266" s="2" customFormat="1" ht="37.8" customHeight="1">
      <c r="A266" s="39"/>
      <c r="B266" s="40"/>
      <c r="C266" s="215" t="s">
        <v>510</v>
      </c>
      <c r="D266" s="215" t="s">
        <v>342</v>
      </c>
      <c r="E266" s="216" t="s">
        <v>521</v>
      </c>
      <c r="F266" s="217" t="s">
        <v>522</v>
      </c>
      <c r="G266" s="218" t="s">
        <v>345</v>
      </c>
      <c r="H266" s="219">
        <v>34.033000000000001</v>
      </c>
      <c r="I266" s="220"/>
      <c r="J266" s="221">
        <f>ROUND(I266*H266,2)</f>
        <v>0</v>
      </c>
      <c r="K266" s="217" t="s">
        <v>346</v>
      </c>
      <c r="L266" s="45"/>
      <c r="M266" s="222" t="s">
        <v>19</v>
      </c>
      <c r="N266" s="223" t="s">
        <v>43</v>
      </c>
      <c r="O266" s="85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231</v>
      </c>
      <c r="AT266" s="226" t="s">
        <v>342</v>
      </c>
      <c r="AU266" s="226" t="s">
        <v>241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2192</v>
      </c>
    </row>
    <row r="267" s="2" customFormat="1">
      <c r="A267" s="39"/>
      <c r="B267" s="40"/>
      <c r="C267" s="41"/>
      <c r="D267" s="228" t="s">
        <v>348</v>
      </c>
      <c r="E267" s="41"/>
      <c r="F267" s="229" t="s">
        <v>524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348</v>
      </c>
      <c r="AU267" s="18" t="s">
        <v>241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227</v>
      </c>
      <c r="G268" s="245"/>
      <c r="H268" s="248">
        <v>34.033000000000001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79</v>
      </c>
      <c r="AY268" s="254" t="s">
        <v>338</v>
      </c>
    </row>
    <row r="269" s="2" customFormat="1" ht="16.5" customHeight="1">
      <c r="A269" s="39"/>
      <c r="B269" s="40"/>
      <c r="C269" s="267" t="s">
        <v>515</v>
      </c>
      <c r="D269" s="267" t="s">
        <v>486</v>
      </c>
      <c r="E269" s="268" t="s">
        <v>526</v>
      </c>
      <c r="F269" s="269" t="s">
        <v>527</v>
      </c>
      <c r="G269" s="270" t="s">
        <v>528</v>
      </c>
      <c r="H269" s="271">
        <v>0.68100000000000005</v>
      </c>
      <c r="I269" s="272"/>
      <c r="J269" s="273">
        <f>ROUND(I269*H269,2)</f>
        <v>0</v>
      </c>
      <c r="K269" s="269" t="s">
        <v>346</v>
      </c>
      <c r="L269" s="274"/>
      <c r="M269" s="275" t="s">
        <v>19</v>
      </c>
      <c r="N269" s="276" t="s">
        <v>43</v>
      </c>
      <c r="O269" s="85"/>
      <c r="P269" s="224">
        <f>O269*H269</f>
        <v>0</v>
      </c>
      <c r="Q269" s="224">
        <v>0.001</v>
      </c>
      <c r="R269" s="224">
        <f>Q269*H269</f>
        <v>0.00068100000000000007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405</v>
      </c>
      <c r="AT269" s="226" t="s">
        <v>486</v>
      </c>
      <c r="AU269" s="226" t="s">
        <v>241</v>
      </c>
      <c r="AY269" s="18" t="s">
        <v>338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79</v>
      </c>
      <c r="BK269" s="227">
        <f>ROUND(I269*H269,2)</f>
        <v>0</v>
      </c>
      <c r="BL269" s="18" t="s">
        <v>231</v>
      </c>
      <c r="BM269" s="226" t="s">
        <v>2193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227</v>
      </c>
      <c r="G270" s="245"/>
      <c r="H270" s="248">
        <v>34.033000000000001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2194</v>
      </c>
      <c r="G271" s="245"/>
      <c r="H271" s="248">
        <v>0.68100000000000005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79</v>
      </c>
      <c r="AY271" s="254" t="s">
        <v>338</v>
      </c>
    </row>
    <row r="272" s="2" customFormat="1" ht="49.05" customHeight="1">
      <c r="A272" s="39"/>
      <c r="B272" s="40"/>
      <c r="C272" s="215" t="s">
        <v>520</v>
      </c>
      <c r="D272" s="215" t="s">
        <v>342</v>
      </c>
      <c r="E272" s="216" t="s">
        <v>532</v>
      </c>
      <c r="F272" s="217" t="s">
        <v>533</v>
      </c>
      <c r="G272" s="218" t="s">
        <v>345</v>
      </c>
      <c r="H272" s="219">
        <v>34.033000000000001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241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2195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535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241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34.033000000000001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24.15" customHeight="1">
      <c r="A275" s="39"/>
      <c r="B275" s="40"/>
      <c r="C275" s="215" t="s">
        <v>525</v>
      </c>
      <c r="D275" s="215" t="s">
        <v>342</v>
      </c>
      <c r="E275" s="216" t="s">
        <v>537</v>
      </c>
      <c r="F275" s="217" t="s">
        <v>538</v>
      </c>
      <c r="G275" s="218" t="s">
        <v>489</v>
      </c>
      <c r="H275" s="219">
        <v>0.001</v>
      </c>
      <c r="I275" s="220"/>
      <c r="J275" s="221">
        <f>ROUND(I275*H275,2)</f>
        <v>0</v>
      </c>
      <c r="K275" s="217" t="s">
        <v>346</v>
      </c>
      <c r="L275" s="45"/>
      <c r="M275" s="222" t="s">
        <v>19</v>
      </c>
      <c r="N275" s="223" t="s">
        <v>43</v>
      </c>
      <c r="O275" s="85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231</v>
      </c>
      <c r="AT275" s="226" t="s">
        <v>342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2196</v>
      </c>
    </row>
    <row r="276" s="2" customFormat="1">
      <c r="A276" s="39"/>
      <c r="B276" s="40"/>
      <c r="C276" s="41"/>
      <c r="D276" s="228" t="s">
        <v>348</v>
      </c>
      <c r="E276" s="41"/>
      <c r="F276" s="229" t="s">
        <v>540</v>
      </c>
      <c r="G276" s="41"/>
      <c r="H276" s="41"/>
      <c r="I276" s="230"/>
      <c r="J276" s="41"/>
      <c r="K276" s="41"/>
      <c r="L276" s="45"/>
      <c r="M276" s="231"/>
      <c r="N276" s="232"/>
      <c r="O276" s="85"/>
      <c r="P276" s="85"/>
      <c r="Q276" s="85"/>
      <c r="R276" s="85"/>
      <c r="S276" s="85"/>
      <c r="T276" s="8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348</v>
      </c>
      <c r="AU276" s="18" t="s">
        <v>241</v>
      </c>
    </row>
    <row r="277" s="2" customFormat="1" ht="16.5" customHeight="1">
      <c r="A277" s="39"/>
      <c r="B277" s="40"/>
      <c r="C277" s="267" t="s">
        <v>531</v>
      </c>
      <c r="D277" s="267" t="s">
        <v>486</v>
      </c>
      <c r="E277" s="268" t="s">
        <v>542</v>
      </c>
      <c r="F277" s="269" t="s">
        <v>543</v>
      </c>
      <c r="G277" s="270" t="s">
        <v>528</v>
      </c>
      <c r="H277" s="271">
        <v>1.0209999999999999</v>
      </c>
      <c r="I277" s="272"/>
      <c r="J277" s="273">
        <f>ROUND(I277*H277,2)</f>
        <v>0</v>
      </c>
      <c r="K277" s="269" t="s">
        <v>346</v>
      </c>
      <c r="L277" s="274"/>
      <c r="M277" s="275" t="s">
        <v>19</v>
      </c>
      <c r="N277" s="276" t="s">
        <v>43</v>
      </c>
      <c r="O277" s="85"/>
      <c r="P277" s="224">
        <f>O277*H277</f>
        <v>0</v>
      </c>
      <c r="Q277" s="224">
        <v>0.001</v>
      </c>
      <c r="R277" s="224">
        <f>Q277*H277</f>
        <v>0.001021</v>
      </c>
      <c r="S277" s="224">
        <v>0</v>
      </c>
      <c r="T277" s="22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26" t="s">
        <v>405</v>
      </c>
      <c r="AT277" s="226" t="s">
        <v>486</v>
      </c>
      <c r="AU277" s="226" t="s">
        <v>241</v>
      </c>
      <c r="AY277" s="18" t="s">
        <v>338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8" t="s">
        <v>79</v>
      </c>
      <c r="BK277" s="227">
        <f>ROUND(I277*H277,2)</f>
        <v>0</v>
      </c>
      <c r="BL277" s="18" t="s">
        <v>231</v>
      </c>
      <c r="BM277" s="226" t="s">
        <v>2197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227</v>
      </c>
      <c r="G278" s="245"/>
      <c r="H278" s="248">
        <v>34.033000000000001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72</v>
      </c>
      <c r="AY278" s="254" t="s">
        <v>338</v>
      </c>
    </row>
    <row r="279" s="14" customFormat="1">
      <c r="A279" s="14"/>
      <c r="B279" s="244"/>
      <c r="C279" s="245"/>
      <c r="D279" s="235" t="s">
        <v>350</v>
      </c>
      <c r="E279" s="246" t="s">
        <v>19</v>
      </c>
      <c r="F279" s="247" t="s">
        <v>2198</v>
      </c>
      <c r="G279" s="245"/>
      <c r="H279" s="248">
        <v>1.0209999999999999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350</v>
      </c>
      <c r="AU279" s="254" t="s">
        <v>241</v>
      </c>
      <c r="AV279" s="14" t="s">
        <v>81</v>
      </c>
      <c r="AW279" s="14" t="s">
        <v>33</v>
      </c>
      <c r="AX279" s="14" t="s">
        <v>79</v>
      </c>
      <c r="AY279" s="254" t="s">
        <v>338</v>
      </c>
    </row>
    <row r="280" s="2" customFormat="1" ht="24.15" customHeight="1">
      <c r="A280" s="39"/>
      <c r="B280" s="40"/>
      <c r="C280" s="215" t="s">
        <v>536</v>
      </c>
      <c r="D280" s="215" t="s">
        <v>342</v>
      </c>
      <c r="E280" s="216" t="s">
        <v>547</v>
      </c>
      <c r="F280" s="217" t="s">
        <v>548</v>
      </c>
      <c r="G280" s="218" t="s">
        <v>345</v>
      </c>
      <c r="H280" s="219">
        <v>34.033000000000001</v>
      </c>
      <c r="I280" s="220"/>
      <c r="J280" s="221">
        <f>ROUND(I280*H280,2)</f>
        <v>0</v>
      </c>
      <c r="K280" s="217" t="s">
        <v>346</v>
      </c>
      <c r="L280" s="45"/>
      <c r="M280" s="222" t="s">
        <v>19</v>
      </c>
      <c r="N280" s="223" t="s">
        <v>43</v>
      </c>
      <c r="O280" s="85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26" t="s">
        <v>231</v>
      </c>
      <c r="AT280" s="226" t="s">
        <v>342</v>
      </c>
      <c r="AU280" s="226" t="s">
        <v>241</v>
      </c>
      <c r="AY280" s="18" t="s">
        <v>338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18" t="s">
        <v>79</v>
      </c>
      <c r="BK280" s="227">
        <f>ROUND(I280*H280,2)</f>
        <v>0</v>
      </c>
      <c r="BL280" s="18" t="s">
        <v>231</v>
      </c>
      <c r="BM280" s="226" t="s">
        <v>2199</v>
      </c>
    </row>
    <row r="281" s="2" customFormat="1">
      <c r="A281" s="39"/>
      <c r="B281" s="40"/>
      <c r="C281" s="41"/>
      <c r="D281" s="228" t="s">
        <v>348</v>
      </c>
      <c r="E281" s="41"/>
      <c r="F281" s="229" t="s">
        <v>550</v>
      </c>
      <c r="G281" s="41"/>
      <c r="H281" s="41"/>
      <c r="I281" s="230"/>
      <c r="J281" s="41"/>
      <c r="K281" s="41"/>
      <c r="L281" s="45"/>
      <c r="M281" s="231"/>
      <c r="N281" s="232"/>
      <c r="O281" s="85"/>
      <c r="P281" s="85"/>
      <c r="Q281" s="85"/>
      <c r="R281" s="85"/>
      <c r="S281" s="85"/>
      <c r="T281" s="8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348</v>
      </c>
      <c r="AU281" s="18" t="s">
        <v>241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227</v>
      </c>
      <c r="G282" s="245"/>
      <c r="H282" s="248">
        <v>34.033000000000001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79</v>
      </c>
      <c r="AY282" s="254" t="s">
        <v>338</v>
      </c>
    </row>
    <row r="283" s="2" customFormat="1" ht="21.75" customHeight="1">
      <c r="A283" s="39"/>
      <c r="B283" s="40"/>
      <c r="C283" s="215" t="s">
        <v>541</v>
      </c>
      <c r="D283" s="215" t="s">
        <v>342</v>
      </c>
      <c r="E283" s="216" t="s">
        <v>552</v>
      </c>
      <c r="F283" s="217" t="s">
        <v>553</v>
      </c>
      <c r="G283" s="218" t="s">
        <v>391</v>
      </c>
      <c r="H283" s="219">
        <v>0.68100000000000005</v>
      </c>
      <c r="I283" s="220"/>
      <c r="J283" s="221">
        <f>ROUND(I283*H283,2)</f>
        <v>0</v>
      </c>
      <c r="K283" s="217" t="s">
        <v>346</v>
      </c>
      <c r="L283" s="45"/>
      <c r="M283" s="222" t="s">
        <v>19</v>
      </c>
      <c r="N283" s="223" t="s">
        <v>43</v>
      </c>
      <c r="O283" s="85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231</v>
      </c>
      <c r="AT283" s="226" t="s">
        <v>342</v>
      </c>
      <c r="AU283" s="226" t="s">
        <v>241</v>
      </c>
      <c r="AY283" s="18" t="s">
        <v>338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79</v>
      </c>
      <c r="BK283" s="227">
        <f>ROUND(I283*H283,2)</f>
        <v>0</v>
      </c>
      <c r="BL283" s="18" t="s">
        <v>231</v>
      </c>
      <c r="BM283" s="226" t="s">
        <v>2200</v>
      </c>
    </row>
    <row r="284" s="2" customFormat="1">
      <c r="A284" s="39"/>
      <c r="B284" s="40"/>
      <c r="C284" s="41"/>
      <c r="D284" s="228" t="s">
        <v>348</v>
      </c>
      <c r="E284" s="41"/>
      <c r="F284" s="229" t="s">
        <v>555</v>
      </c>
      <c r="G284" s="41"/>
      <c r="H284" s="41"/>
      <c r="I284" s="230"/>
      <c r="J284" s="41"/>
      <c r="K284" s="41"/>
      <c r="L284" s="45"/>
      <c r="M284" s="231"/>
      <c r="N284" s="23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348</v>
      </c>
      <c r="AU284" s="18" t="s">
        <v>241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227</v>
      </c>
      <c r="G285" s="245"/>
      <c r="H285" s="248">
        <v>34.033000000000001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241</v>
      </c>
      <c r="AV285" s="14" t="s">
        <v>81</v>
      </c>
      <c r="AW285" s="14" t="s">
        <v>33</v>
      </c>
      <c r="AX285" s="14" t="s">
        <v>72</v>
      </c>
      <c r="AY285" s="254" t="s">
        <v>338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2194</v>
      </c>
      <c r="G286" s="245"/>
      <c r="H286" s="248">
        <v>0.68100000000000005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241</v>
      </c>
      <c r="AV286" s="14" t="s">
        <v>81</v>
      </c>
      <c r="AW286" s="14" t="s">
        <v>33</v>
      </c>
      <c r="AX286" s="14" t="s">
        <v>79</v>
      </c>
      <c r="AY286" s="254" t="s">
        <v>338</v>
      </c>
    </row>
    <row r="287" s="2" customFormat="1" ht="21.75" customHeight="1">
      <c r="A287" s="39"/>
      <c r="B287" s="40"/>
      <c r="C287" s="215" t="s">
        <v>546</v>
      </c>
      <c r="D287" s="215" t="s">
        <v>342</v>
      </c>
      <c r="E287" s="216" t="s">
        <v>557</v>
      </c>
      <c r="F287" s="217" t="s">
        <v>558</v>
      </c>
      <c r="G287" s="218" t="s">
        <v>391</v>
      </c>
      <c r="H287" s="219">
        <v>0.68100000000000005</v>
      </c>
      <c r="I287" s="220"/>
      <c r="J287" s="221">
        <f>ROUND(I287*H287,2)</f>
        <v>0</v>
      </c>
      <c r="K287" s="217" t="s">
        <v>346</v>
      </c>
      <c r="L287" s="45"/>
      <c r="M287" s="222" t="s">
        <v>19</v>
      </c>
      <c r="N287" s="223" t="s">
        <v>43</v>
      </c>
      <c r="O287" s="85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231</v>
      </c>
      <c r="AT287" s="226" t="s">
        <v>342</v>
      </c>
      <c r="AU287" s="226" t="s">
        <v>241</v>
      </c>
      <c r="AY287" s="18" t="s">
        <v>338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79</v>
      </c>
      <c r="BK287" s="227">
        <f>ROUND(I287*H287,2)</f>
        <v>0</v>
      </c>
      <c r="BL287" s="18" t="s">
        <v>231</v>
      </c>
      <c r="BM287" s="226" t="s">
        <v>2201</v>
      </c>
    </row>
    <row r="288" s="2" customFormat="1">
      <c r="A288" s="39"/>
      <c r="B288" s="40"/>
      <c r="C288" s="41"/>
      <c r="D288" s="228" t="s">
        <v>348</v>
      </c>
      <c r="E288" s="41"/>
      <c r="F288" s="229" t="s">
        <v>560</v>
      </c>
      <c r="G288" s="41"/>
      <c r="H288" s="41"/>
      <c r="I288" s="230"/>
      <c r="J288" s="41"/>
      <c r="K288" s="41"/>
      <c r="L288" s="45"/>
      <c r="M288" s="231"/>
      <c r="N288" s="23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348</v>
      </c>
      <c r="AU288" s="18" t="s">
        <v>241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227</v>
      </c>
      <c r="G289" s="245"/>
      <c r="H289" s="248">
        <v>34.033000000000001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4" customFormat="1">
      <c r="A290" s="14"/>
      <c r="B290" s="244"/>
      <c r="C290" s="245"/>
      <c r="D290" s="235" t="s">
        <v>350</v>
      </c>
      <c r="E290" s="246" t="s">
        <v>19</v>
      </c>
      <c r="F290" s="247" t="s">
        <v>2194</v>
      </c>
      <c r="G290" s="245"/>
      <c r="H290" s="248">
        <v>0.68100000000000005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350</v>
      </c>
      <c r="AU290" s="254" t="s">
        <v>241</v>
      </c>
      <c r="AV290" s="14" t="s">
        <v>81</v>
      </c>
      <c r="AW290" s="14" t="s">
        <v>33</v>
      </c>
      <c r="AX290" s="14" t="s">
        <v>79</v>
      </c>
      <c r="AY290" s="254" t="s">
        <v>338</v>
      </c>
    </row>
    <row r="291" s="2" customFormat="1" ht="24.15" customHeight="1">
      <c r="A291" s="39"/>
      <c r="B291" s="40"/>
      <c r="C291" s="215" t="s">
        <v>551</v>
      </c>
      <c r="D291" s="215" t="s">
        <v>342</v>
      </c>
      <c r="E291" s="216" t="s">
        <v>562</v>
      </c>
      <c r="F291" s="217" t="s">
        <v>563</v>
      </c>
      <c r="G291" s="218" t="s">
        <v>391</v>
      </c>
      <c r="H291" s="219">
        <v>6.8070000000000004</v>
      </c>
      <c r="I291" s="220"/>
      <c r="J291" s="221">
        <f>ROUND(I291*H291,2)</f>
        <v>0</v>
      </c>
      <c r="K291" s="217" t="s">
        <v>346</v>
      </c>
      <c r="L291" s="45"/>
      <c r="M291" s="222" t="s">
        <v>19</v>
      </c>
      <c r="N291" s="223" t="s">
        <v>43</v>
      </c>
      <c r="O291" s="85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26" t="s">
        <v>231</v>
      </c>
      <c r="AT291" s="226" t="s">
        <v>342</v>
      </c>
      <c r="AU291" s="226" t="s">
        <v>241</v>
      </c>
      <c r="AY291" s="18" t="s">
        <v>338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8" t="s">
        <v>79</v>
      </c>
      <c r="BK291" s="227">
        <f>ROUND(I291*H291,2)</f>
        <v>0</v>
      </c>
      <c r="BL291" s="18" t="s">
        <v>231</v>
      </c>
      <c r="BM291" s="226" t="s">
        <v>2202</v>
      </c>
    </row>
    <row r="292" s="2" customFormat="1">
      <c r="A292" s="39"/>
      <c r="B292" s="40"/>
      <c r="C292" s="41"/>
      <c r="D292" s="228" t="s">
        <v>348</v>
      </c>
      <c r="E292" s="41"/>
      <c r="F292" s="229" t="s">
        <v>565</v>
      </c>
      <c r="G292" s="41"/>
      <c r="H292" s="41"/>
      <c r="I292" s="230"/>
      <c r="J292" s="41"/>
      <c r="K292" s="41"/>
      <c r="L292" s="45"/>
      <c r="M292" s="231"/>
      <c r="N292" s="232"/>
      <c r="O292" s="85"/>
      <c r="P292" s="85"/>
      <c r="Q292" s="85"/>
      <c r="R292" s="85"/>
      <c r="S292" s="85"/>
      <c r="T292" s="86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18" t="s">
        <v>348</v>
      </c>
      <c r="AU292" s="18" t="s">
        <v>241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227</v>
      </c>
      <c r="G293" s="245"/>
      <c r="H293" s="248">
        <v>34.033000000000001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2203</v>
      </c>
      <c r="G294" s="245"/>
      <c r="H294" s="248">
        <v>6.8070000000000004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241</v>
      </c>
      <c r="AV294" s="14" t="s">
        <v>81</v>
      </c>
      <c r="AW294" s="14" t="s">
        <v>33</v>
      </c>
      <c r="AX294" s="14" t="s">
        <v>79</v>
      </c>
      <c r="AY294" s="254" t="s">
        <v>338</v>
      </c>
    </row>
    <row r="295" s="12" customFormat="1" ht="22.8" customHeight="1">
      <c r="A295" s="12"/>
      <c r="B295" s="199"/>
      <c r="C295" s="200"/>
      <c r="D295" s="201" t="s">
        <v>71</v>
      </c>
      <c r="E295" s="213" t="s">
        <v>81</v>
      </c>
      <c r="F295" s="213" t="s">
        <v>567</v>
      </c>
      <c r="G295" s="200"/>
      <c r="H295" s="200"/>
      <c r="I295" s="203"/>
      <c r="J295" s="214">
        <f>BK295</f>
        <v>0</v>
      </c>
      <c r="K295" s="200"/>
      <c r="L295" s="205"/>
      <c r="M295" s="206"/>
      <c r="N295" s="207"/>
      <c r="O295" s="207"/>
      <c r="P295" s="208">
        <f>P296</f>
        <v>0</v>
      </c>
      <c r="Q295" s="207"/>
      <c r="R295" s="208">
        <f>R296</f>
        <v>2.6485339999999997</v>
      </c>
      <c r="S295" s="207"/>
      <c r="T295" s="209">
        <f>T296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10" t="s">
        <v>79</v>
      </c>
      <c r="AT295" s="211" t="s">
        <v>71</v>
      </c>
      <c r="AU295" s="211" t="s">
        <v>79</v>
      </c>
      <c r="AY295" s="210" t="s">
        <v>338</v>
      </c>
      <c r="BK295" s="212">
        <f>BK296</f>
        <v>0</v>
      </c>
    </row>
    <row r="296" s="12" customFormat="1" ht="20.88" customHeight="1">
      <c r="A296" s="12"/>
      <c r="B296" s="199"/>
      <c r="C296" s="200"/>
      <c r="D296" s="201" t="s">
        <v>71</v>
      </c>
      <c r="E296" s="213" t="s">
        <v>7</v>
      </c>
      <c r="F296" s="213" t="s">
        <v>568</v>
      </c>
      <c r="G296" s="200"/>
      <c r="H296" s="200"/>
      <c r="I296" s="203"/>
      <c r="J296" s="214">
        <f>BK296</f>
        <v>0</v>
      </c>
      <c r="K296" s="200"/>
      <c r="L296" s="205"/>
      <c r="M296" s="206"/>
      <c r="N296" s="207"/>
      <c r="O296" s="207"/>
      <c r="P296" s="208">
        <f>SUM(P297:P304)</f>
        <v>0</v>
      </c>
      <c r="Q296" s="207"/>
      <c r="R296" s="208">
        <f>SUM(R297:R304)</f>
        <v>2.6485339999999997</v>
      </c>
      <c r="S296" s="207"/>
      <c r="T296" s="209">
        <f>SUM(T297:T304)</f>
        <v>0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210" t="s">
        <v>79</v>
      </c>
      <c r="AT296" s="211" t="s">
        <v>71</v>
      </c>
      <c r="AU296" s="211" t="s">
        <v>81</v>
      </c>
      <c r="AY296" s="210" t="s">
        <v>338</v>
      </c>
      <c r="BK296" s="212">
        <f>SUM(BK297:BK304)</f>
        <v>0</v>
      </c>
    </row>
    <row r="297" s="2" customFormat="1" ht="62.7" customHeight="1">
      <c r="A297" s="39"/>
      <c r="B297" s="40"/>
      <c r="C297" s="215" t="s">
        <v>556</v>
      </c>
      <c r="D297" s="215" t="s">
        <v>342</v>
      </c>
      <c r="E297" s="216" t="s">
        <v>570</v>
      </c>
      <c r="F297" s="217" t="s">
        <v>571</v>
      </c>
      <c r="G297" s="218" t="s">
        <v>572</v>
      </c>
      <c r="H297" s="219">
        <v>12.949999999999999</v>
      </c>
      <c r="I297" s="220"/>
      <c r="J297" s="221">
        <f>ROUND(I297*H297,2)</f>
        <v>0</v>
      </c>
      <c r="K297" s="217" t="s">
        <v>346</v>
      </c>
      <c r="L297" s="45"/>
      <c r="M297" s="222" t="s">
        <v>19</v>
      </c>
      <c r="N297" s="223" t="s">
        <v>43</v>
      </c>
      <c r="O297" s="85"/>
      <c r="P297" s="224">
        <f>O297*H297</f>
        <v>0</v>
      </c>
      <c r="Q297" s="224">
        <v>0.2044</v>
      </c>
      <c r="R297" s="224">
        <f>Q297*H297</f>
        <v>2.6469799999999997</v>
      </c>
      <c r="S297" s="224">
        <v>0</v>
      </c>
      <c r="T297" s="22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26" t="s">
        <v>231</v>
      </c>
      <c r="AT297" s="226" t="s">
        <v>342</v>
      </c>
      <c r="AU297" s="226" t="s">
        <v>241</v>
      </c>
      <c r="AY297" s="18" t="s">
        <v>338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8" t="s">
        <v>79</v>
      </c>
      <c r="BK297" s="227">
        <f>ROUND(I297*H297,2)</f>
        <v>0</v>
      </c>
      <c r="BL297" s="18" t="s">
        <v>231</v>
      </c>
      <c r="BM297" s="226" t="s">
        <v>2204</v>
      </c>
    </row>
    <row r="298" s="2" customFormat="1">
      <c r="A298" s="39"/>
      <c r="B298" s="40"/>
      <c r="C298" s="41"/>
      <c r="D298" s="228" t="s">
        <v>348</v>
      </c>
      <c r="E298" s="41"/>
      <c r="F298" s="229" t="s">
        <v>574</v>
      </c>
      <c r="G298" s="41"/>
      <c r="H298" s="41"/>
      <c r="I298" s="230"/>
      <c r="J298" s="41"/>
      <c r="K298" s="41"/>
      <c r="L298" s="45"/>
      <c r="M298" s="231"/>
      <c r="N298" s="23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348</v>
      </c>
      <c r="AU298" s="18" t="s">
        <v>241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294</v>
      </c>
      <c r="G299" s="245"/>
      <c r="H299" s="248">
        <v>25.899999999999999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2205</v>
      </c>
      <c r="G300" s="245"/>
      <c r="H300" s="248">
        <v>12.949999999999999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2" customFormat="1" ht="16.5" customHeight="1">
      <c r="A301" s="39"/>
      <c r="B301" s="40"/>
      <c r="C301" s="215" t="s">
        <v>561</v>
      </c>
      <c r="D301" s="215" t="s">
        <v>342</v>
      </c>
      <c r="E301" s="216" t="s">
        <v>577</v>
      </c>
      <c r="F301" s="217" t="s">
        <v>578</v>
      </c>
      <c r="G301" s="218" t="s">
        <v>572</v>
      </c>
      <c r="H301" s="219">
        <v>15.539999999999999</v>
      </c>
      <c r="I301" s="220"/>
      <c r="J301" s="221">
        <f>ROUND(I301*H301,2)</f>
        <v>0</v>
      </c>
      <c r="K301" s="217" t="s">
        <v>346</v>
      </c>
      <c r="L301" s="45"/>
      <c r="M301" s="222" t="s">
        <v>19</v>
      </c>
      <c r="N301" s="223" t="s">
        <v>43</v>
      </c>
      <c r="O301" s="85"/>
      <c r="P301" s="224">
        <f>O301*H301</f>
        <v>0</v>
      </c>
      <c r="Q301" s="224">
        <v>0.00010000000000000001</v>
      </c>
      <c r="R301" s="224">
        <f>Q301*H301</f>
        <v>0.001554</v>
      </c>
      <c r="S301" s="224">
        <v>0</v>
      </c>
      <c r="T301" s="22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26" t="s">
        <v>231</v>
      </c>
      <c r="AT301" s="226" t="s">
        <v>342</v>
      </c>
      <c r="AU301" s="226" t="s">
        <v>241</v>
      </c>
      <c r="AY301" s="18" t="s">
        <v>338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8" t="s">
        <v>79</v>
      </c>
      <c r="BK301" s="227">
        <f>ROUND(I301*H301,2)</f>
        <v>0</v>
      </c>
      <c r="BL301" s="18" t="s">
        <v>231</v>
      </c>
      <c r="BM301" s="226" t="s">
        <v>2206</v>
      </c>
    </row>
    <row r="302" s="2" customFormat="1">
      <c r="A302" s="39"/>
      <c r="B302" s="40"/>
      <c r="C302" s="41"/>
      <c r="D302" s="228" t="s">
        <v>348</v>
      </c>
      <c r="E302" s="41"/>
      <c r="F302" s="229" t="s">
        <v>580</v>
      </c>
      <c r="G302" s="41"/>
      <c r="H302" s="41"/>
      <c r="I302" s="230"/>
      <c r="J302" s="41"/>
      <c r="K302" s="41"/>
      <c r="L302" s="45"/>
      <c r="M302" s="231"/>
      <c r="N302" s="232"/>
      <c r="O302" s="85"/>
      <c r="P302" s="85"/>
      <c r="Q302" s="85"/>
      <c r="R302" s="85"/>
      <c r="S302" s="85"/>
      <c r="T302" s="8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T302" s="18" t="s">
        <v>348</v>
      </c>
      <c r="AU302" s="18" t="s">
        <v>241</v>
      </c>
    </row>
    <row r="303" s="14" customFormat="1">
      <c r="A303" s="14"/>
      <c r="B303" s="244"/>
      <c r="C303" s="245"/>
      <c r="D303" s="235" t="s">
        <v>350</v>
      </c>
      <c r="E303" s="246" t="s">
        <v>19</v>
      </c>
      <c r="F303" s="247" t="s">
        <v>294</v>
      </c>
      <c r="G303" s="245"/>
      <c r="H303" s="248">
        <v>25.899999999999999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350</v>
      </c>
      <c r="AU303" s="254" t="s">
        <v>241</v>
      </c>
      <c r="AV303" s="14" t="s">
        <v>81</v>
      </c>
      <c r="AW303" s="14" t="s">
        <v>33</v>
      </c>
      <c r="AX303" s="14" t="s">
        <v>72</v>
      </c>
      <c r="AY303" s="254" t="s">
        <v>338</v>
      </c>
    </row>
    <row r="304" s="14" customFormat="1">
      <c r="A304" s="14"/>
      <c r="B304" s="244"/>
      <c r="C304" s="245"/>
      <c r="D304" s="235" t="s">
        <v>350</v>
      </c>
      <c r="E304" s="246" t="s">
        <v>19</v>
      </c>
      <c r="F304" s="247" t="s">
        <v>2207</v>
      </c>
      <c r="G304" s="245"/>
      <c r="H304" s="248">
        <v>15.539999999999999</v>
      </c>
      <c r="I304" s="249"/>
      <c r="J304" s="245"/>
      <c r="K304" s="245"/>
      <c r="L304" s="250"/>
      <c r="M304" s="251"/>
      <c r="N304" s="252"/>
      <c r="O304" s="252"/>
      <c r="P304" s="252"/>
      <c r="Q304" s="252"/>
      <c r="R304" s="252"/>
      <c r="S304" s="252"/>
      <c r="T304" s="253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4" t="s">
        <v>350</v>
      </c>
      <c r="AU304" s="254" t="s">
        <v>241</v>
      </c>
      <c r="AV304" s="14" t="s">
        <v>81</v>
      </c>
      <c r="AW304" s="14" t="s">
        <v>33</v>
      </c>
      <c r="AX304" s="14" t="s">
        <v>79</v>
      </c>
      <c r="AY304" s="254" t="s">
        <v>338</v>
      </c>
    </row>
    <row r="305" s="12" customFormat="1" ht="22.8" customHeight="1">
      <c r="A305" s="12"/>
      <c r="B305" s="199"/>
      <c r="C305" s="200"/>
      <c r="D305" s="201" t="s">
        <v>71</v>
      </c>
      <c r="E305" s="213" t="s">
        <v>239</v>
      </c>
      <c r="F305" s="213" t="s">
        <v>604</v>
      </c>
      <c r="G305" s="200"/>
      <c r="H305" s="200"/>
      <c r="I305" s="203"/>
      <c r="J305" s="214">
        <f>BK305</f>
        <v>0</v>
      </c>
      <c r="K305" s="200"/>
      <c r="L305" s="205"/>
      <c r="M305" s="206"/>
      <c r="N305" s="207"/>
      <c r="O305" s="207"/>
      <c r="P305" s="208">
        <f>SUM(P306:P327)</f>
        <v>0</v>
      </c>
      <c r="Q305" s="207"/>
      <c r="R305" s="208">
        <f>SUM(R306:R327)</f>
        <v>0</v>
      </c>
      <c r="S305" s="207"/>
      <c r="T305" s="209">
        <f>SUM(T306:T327)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10" t="s">
        <v>79</v>
      </c>
      <c r="AT305" s="211" t="s">
        <v>71</v>
      </c>
      <c r="AU305" s="211" t="s">
        <v>79</v>
      </c>
      <c r="AY305" s="210" t="s">
        <v>338</v>
      </c>
      <c r="BK305" s="212">
        <f>SUM(BK306:BK327)</f>
        <v>0</v>
      </c>
    </row>
    <row r="306" s="2" customFormat="1" ht="33" customHeight="1">
      <c r="A306" s="39"/>
      <c r="B306" s="40"/>
      <c r="C306" s="215" t="s">
        <v>569</v>
      </c>
      <c r="D306" s="215" t="s">
        <v>342</v>
      </c>
      <c r="E306" s="216" t="s">
        <v>606</v>
      </c>
      <c r="F306" s="217" t="s">
        <v>607</v>
      </c>
      <c r="G306" s="218" t="s">
        <v>345</v>
      </c>
      <c r="H306" s="219">
        <v>20.097999999999999</v>
      </c>
      <c r="I306" s="220"/>
      <c r="J306" s="221">
        <f>ROUND(I306*H306,2)</f>
        <v>0</v>
      </c>
      <c r="K306" s="217" t="s">
        <v>346</v>
      </c>
      <c r="L306" s="45"/>
      <c r="M306" s="222" t="s">
        <v>19</v>
      </c>
      <c r="N306" s="223" t="s">
        <v>43</v>
      </c>
      <c r="O306" s="85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231</v>
      </c>
      <c r="AT306" s="226" t="s">
        <v>342</v>
      </c>
      <c r="AU306" s="226" t="s">
        <v>81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2208</v>
      </c>
    </row>
    <row r="307" s="2" customFormat="1">
      <c r="A307" s="39"/>
      <c r="B307" s="40"/>
      <c r="C307" s="41"/>
      <c r="D307" s="228" t="s">
        <v>348</v>
      </c>
      <c r="E307" s="41"/>
      <c r="F307" s="229" t="s">
        <v>609</v>
      </c>
      <c r="G307" s="41"/>
      <c r="H307" s="41"/>
      <c r="I307" s="230"/>
      <c r="J307" s="41"/>
      <c r="K307" s="41"/>
      <c r="L307" s="45"/>
      <c r="M307" s="231"/>
      <c r="N307" s="232"/>
      <c r="O307" s="85"/>
      <c r="P307" s="85"/>
      <c r="Q307" s="85"/>
      <c r="R307" s="85"/>
      <c r="S307" s="85"/>
      <c r="T307" s="86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348</v>
      </c>
      <c r="AU307" s="18" t="s">
        <v>81</v>
      </c>
    </row>
    <row r="308" s="14" customFormat="1">
      <c r="A308" s="14"/>
      <c r="B308" s="244"/>
      <c r="C308" s="245"/>
      <c r="D308" s="235" t="s">
        <v>350</v>
      </c>
      <c r="E308" s="246" t="s">
        <v>19</v>
      </c>
      <c r="F308" s="247" t="s">
        <v>1281</v>
      </c>
      <c r="G308" s="245"/>
      <c r="H308" s="248">
        <v>20.097999999999999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350</v>
      </c>
      <c r="AU308" s="254" t="s">
        <v>81</v>
      </c>
      <c r="AV308" s="14" t="s">
        <v>81</v>
      </c>
      <c r="AW308" s="14" t="s">
        <v>33</v>
      </c>
      <c r="AX308" s="14" t="s">
        <v>79</v>
      </c>
      <c r="AY308" s="254" t="s">
        <v>338</v>
      </c>
    </row>
    <row r="309" s="2" customFormat="1" ht="24.15" customHeight="1">
      <c r="A309" s="39"/>
      <c r="B309" s="40"/>
      <c r="C309" s="215" t="s">
        <v>576</v>
      </c>
      <c r="D309" s="215" t="s">
        <v>342</v>
      </c>
      <c r="E309" s="216" t="s">
        <v>611</v>
      </c>
      <c r="F309" s="217" t="s">
        <v>612</v>
      </c>
      <c r="G309" s="218" t="s">
        <v>345</v>
      </c>
      <c r="H309" s="219">
        <v>8.5079999999999991</v>
      </c>
      <c r="I309" s="220"/>
      <c r="J309" s="221">
        <f>ROUND(I309*H309,2)</f>
        <v>0</v>
      </c>
      <c r="K309" s="217" t="s">
        <v>346</v>
      </c>
      <c r="L309" s="45"/>
      <c r="M309" s="222" t="s">
        <v>19</v>
      </c>
      <c r="N309" s="223" t="s">
        <v>43</v>
      </c>
      <c r="O309" s="85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26" t="s">
        <v>231</v>
      </c>
      <c r="AT309" s="226" t="s">
        <v>342</v>
      </c>
      <c r="AU309" s="226" t="s">
        <v>81</v>
      </c>
      <c r="AY309" s="18" t="s">
        <v>338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8" t="s">
        <v>79</v>
      </c>
      <c r="BK309" s="227">
        <f>ROUND(I309*H309,2)</f>
        <v>0</v>
      </c>
      <c r="BL309" s="18" t="s">
        <v>231</v>
      </c>
      <c r="BM309" s="226" t="s">
        <v>2209</v>
      </c>
    </row>
    <row r="310" s="2" customFormat="1">
      <c r="A310" s="39"/>
      <c r="B310" s="40"/>
      <c r="C310" s="41"/>
      <c r="D310" s="228" t="s">
        <v>348</v>
      </c>
      <c r="E310" s="41"/>
      <c r="F310" s="229" t="s">
        <v>614</v>
      </c>
      <c r="G310" s="41"/>
      <c r="H310" s="41"/>
      <c r="I310" s="230"/>
      <c r="J310" s="41"/>
      <c r="K310" s="41"/>
      <c r="L310" s="45"/>
      <c r="M310" s="231"/>
      <c r="N310" s="232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348</v>
      </c>
      <c r="AU310" s="18" t="s">
        <v>81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1335</v>
      </c>
      <c r="G311" s="245"/>
      <c r="H311" s="248">
        <v>8.5079999999999991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81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2" customFormat="1" ht="44.25" customHeight="1">
      <c r="A312" s="39"/>
      <c r="B312" s="40"/>
      <c r="C312" s="215" t="s">
        <v>583</v>
      </c>
      <c r="D312" s="215" t="s">
        <v>342</v>
      </c>
      <c r="E312" s="216" t="s">
        <v>616</v>
      </c>
      <c r="F312" s="217" t="s">
        <v>617</v>
      </c>
      <c r="G312" s="218" t="s">
        <v>345</v>
      </c>
      <c r="H312" s="219">
        <v>8.5079999999999991</v>
      </c>
      <c r="I312" s="220"/>
      <c r="J312" s="221">
        <f>ROUND(I312*H312,2)</f>
        <v>0</v>
      </c>
      <c r="K312" s="217" t="s">
        <v>346</v>
      </c>
      <c r="L312" s="45"/>
      <c r="M312" s="222" t="s">
        <v>19</v>
      </c>
      <c r="N312" s="223" t="s">
        <v>43</v>
      </c>
      <c r="O312" s="85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231</v>
      </c>
      <c r="AT312" s="226" t="s">
        <v>342</v>
      </c>
      <c r="AU312" s="226" t="s">
        <v>81</v>
      </c>
      <c r="AY312" s="18" t="s">
        <v>338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79</v>
      </c>
      <c r="BK312" s="227">
        <f>ROUND(I312*H312,2)</f>
        <v>0</v>
      </c>
      <c r="BL312" s="18" t="s">
        <v>231</v>
      </c>
      <c r="BM312" s="226" t="s">
        <v>2210</v>
      </c>
    </row>
    <row r="313" s="2" customFormat="1">
      <c r="A313" s="39"/>
      <c r="B313" s="40"/>
      <c r="C313" s="41"/>
      <c r="D313" s="228" t="s">
        <v>348</v>
      </c>
      <c r="E313" s="41"/>
      <c r="F313" s="229" t="s">
        <v>619</v>
      </c>
      <c r="G313" s="41"/>
      <c r="H313" s="41"/>
      <c r="I313" s="230"/>
      <c r="J313" s="41"/>
      <c r="K313" s="41"/>
      <c r="L313" s="45"/>
      <c r="M313" s="231"/>
      <c r="N313" s="23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348</v>
      </c>
      <c r="AU313" s="18" t="s">
        <v>81</v>
      </c>
    </row>
    <row r="314" s="14" customFormat="1">
      <c r="A314" s="14"/>
      <c r="B314" s="244"/>
      <c r="C314" s="245"/>
      <c r="D314" s="235" t="s">
        <v>350</v>
      </c>
      <c r="E314" s="246" t="s">
        <v>19</v>
      </c>
      <c r="F314" s="247" t="s">
        <v>1283</v>
      </c>
      <c r="G314" s="245"/>
      <c r="H314" s="248">
        <v>8.5079999999999991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350</v>
      </c>
      <c r="AU314" s="254" t="s">
        <v>81</v>
      </c>
      <c r="AV314" s="14" t="s">
        <v>81</v>
      </c>
      <c r="AW314" s="14" t="s">
        <v>33</v>
      </c>
      <c r="AX314" s="14" t="s">
        <v>72</v>
      </c>
      <c r="AY314" s="254" t="s">
        <v>338</v>
      </c>
    </row>
    <row r="315" s="15" customFormat="1">
      <c r="A315" s="15"/>
      <c r="B315" s="255"/>
      <c r="C315" s="256"/>
      <c r="D315" s="235" t="s">
        <v>350</v>
      </c>
      <c r="E315" s="257" t="s">
        <v>19</v>
      </c>
      <c r="F315" s="258" t="s">
        <v>363</v>
      </c>
      <c r="G315" s="256"/>
      <c r="H315" s="259">
        <v>8.5079999999999991</v>
      </c>
      <c r="I315" s="260"/>
      <c r="J315" s="256"/>
      <c r="K315" s="256"/>
      <c r="L315" s="261"/>
      <c r="M315" s="262"/>
      <c r="N315" s="263"/>
      <c r="O315" s="263"/>
      <c r="P315" s="263"/>
      <c r="Q315" s="263"/>
      <c r="R315" s="263"/>
      <c r="S315" s="263"/>
      <c r="T315" s="264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65" t="s">
        <v>350</v>
      </c>
      <c r="AU315" s="265" t="s">
        <v>81</v>
      </c>
      <c r="AV315" s="15" t="s">
        <v>231</v>
      </c>
      <c r="AW315" s="15" t="s">
        <v>33</v>
      </c>
      <c r="AX315" s="15" t="s">
        <v>79</v>
      </c>
      <c r="AY315" s="265" t="s">
        <v>338</v>
      </c>
    </row>
    <row r="316" s="2" customFormat="1" ht="24.15" customHeight="1">
      <c r="A316" s="39"/>
      <c r="B316" s="40"/>
      <c r="C316" s="215" t="s">
        <v>589</v>
      </c>
      <c r="D316" s="215" t="s">
        <v>342</v>
      </c>
      <c r="E316" s="216" t="s">
        <v>621</v>
      </c>
      <c r="F316" s="217" t="s">
        <v>622</v>
      </c>
      <c r="G316" s="218" t="s">
        <v>345</v>
      </c>
      <c r="H316" s="219">
        <v>8.5079999999999991</v>
      </c>
      <c r="I316" s="220"/>
      <c r="J316" s="221">
        <f>ROUND(I316*H316,2)</f>
        <v>0</v>
      </c>
      <c r="K316" s="217" t="s">
        <v>346</v>
      </c>
      <c r="L316" s="45"/>
      <c r="M316" s="222" t="s">
        <v>19</v>
      </c>
      <c r="N316" s="223" t="s">
        <v>43</v>
      </c>
      <c r="O316" s="85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231</v>
      </c>
      <c r="AT316" s="226" t="s">
        <v>342</v>
      </c>
      <c r="AU316" s="226" t="s">
        <v>81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2211</v>
      </c>
    </row>
    <row r="317" s="2" customFormat="1">
      <c r="A317" s="39"/>
      <c r="B317" s="40"/>
      <c r="C317" s="41"/>
      <c r="D317" s="228" t="s">
        <v>348</v>
      </c>
      <c r="E317" s="41"/>
      <c r="F317" s="229" t="s">
        <v>624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348</v>
      </c>
      <c r="AU317" s="18" t="s">
        <v>81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1335</v>
      </c>
      <c r="G318" s="245"/>
      <c r="H318" s="248">
        <v>8.5079999999999991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81</v>
      </c>
      <c r="AV318" s="14" t="s">
        <v>81</v>
      </c>
      <c r="AW318" s="14" t="s">
        <v>33</v>
      </c>
      <c r="AX318" s="14" t="s">
        <v>79</v>
      </c>
      <c r="AY318" s="254" t="s">
        <v>338</v>
      </c>
    </row>
    <row r="319" s="2" customFormat="1" ht="44.25" customHeight="1">
      <c r="A319" s="39"/>
      <c r="B319" s="40"/>
      <c r="C319" s="215" t="s">
        <v>301</v>
      </c>
      <c r="D319" s="215" t="s">
        <v>342</v>
      </c>
      <c r="E319" s="216" t="s">
        <v>626</v>
      </c>
      <c r="F319" s="217" t="s">
        <v>627</v>
      </c>
      <c r="G319" s="218" t="s">
        <v>345</v>
      </c>
      <c r="H319" s="219">
        <v>8.5079999999999991</v>
      </c>
      <c r="I319" s="220"/>
      <c r="J319" s="221">
        <f>ROUND(I319*H319,2)</f>
        <v>0</v>
      </c>
      <c r="K319" s="217" t="s">
        <v>346</v>
      </c>
      <c r="L319" s="45"/>
      <c r="M319" s="222" t="s">
        <v>19</v>
      </c>
      <c r="N319" s="223" t="s">
        <v>43</v>
      </c>
      <c r="O319" s="85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231</v>
      </c>
      <c r="AT319" s="226" t="s">
        <v>342</v>
      </c>
      <c r="AU319" s="226" t="s">
        <v>81</v>
      </c>
      <c r="AY319" s="18" t="s">
        <v>338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79</v>
      </c>
      <c r="BK319" s="227">
        <f>ROUND(I319*H319,2)</f>
        <v>0</v>
      </c>
      <c r="BL319" s="18" t="s">
        <v>231</v>
      </c>
      <c r="BM319" s="226" t="s">
        <v>2212</v>
      </c>
    </row>
    <row r="320" s="2" customFormat="1">
      <c r="A320" s="39"/>
      <c r="B320" s="40"/>
      <c r="C320" s="41"/>
      <c r="D320" s="228" t="s">
        <v>348</v>
      </c>
      <c r="E320" s="41"/>
      <c r="F320" s="229" t="s">
        <v>629</v>
      </c>
      <c r="G320" s="41"/>
      <c r="H320" s="41"/>
      <c r="I320" s="230"/>
      <c r="J320" s="41"/>
      <c r="K320" s="41"/>
      <c r="L320" s="45"/>
      <c r="M320" s="231"/>
      <c r="N320" s="23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348</v>
      </c>
      <c r="AU320" s="18" t="s">
        <v>81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1335</v>
      </c>
      <c r="G321" s="245"/>
      <c r="H321" s="248">
        <v>8.5079999999999991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81</v>
      </c>
      <c r="AV321" s="14" t="s">
        <v>81</v>
      </c>
      <c r="AW321" s="14" t="s">
        <v>33</v>
      </c>
      <c r="AX321" s="14" t="s">
        <v>79</v>
      </c>
      <c r="AY321" s="254" t="s">
        <v>338</v>
      </c>
    </row>
    <row r="322" s="2" customFormat="1" ht="24.15" customHeight="1">
      <c r="A322" s="39"/>
      <c r="B322" s="40"/>
      <c r="C322" s="215" t="s">
        <v>596</v>
      </c>
      <c r="D322" s="215" t="s">
        <v>342</v>
      </c>
      <c r="E322" s="216" t="s">
        <v>631</v>
      </c>
      <c r="F322" s="217" t="s">
        <v>632</v>
      </c>
      <c r="G322" s="218" t="s">
        <v>345</v>
      </c>
      <c r="H322" s="219">
        <v>8.5079999999999991</v>
      </c>
      <c r="I322" s="220"/>
      <c r="J322" s="221">
        <f>ROUND(I322*H322,2)</f>
        <v>0</v>
      </c>
      <c r="K322" s="217" t="s">
        <v>346</v>
      </c>
      <c r="L322" s="45"/>
      <c r="M322" s="222" t="s">
        <v>19</v>
      </c>
      <c r="N322" s="223" t="s">
        <v>43</v>
      </c>
      <c r="O322" s="85"/>
      <c r="P322" s="224">
        <f>O322*H322</f>
        <v>0</v>
      </c>
      <c r="Q322" s="224">
        <v>0</v>
      </c>
      <c r="R322" s="224">
        <f>Q322*H322</f>
        <v>0</v>
      </c>
      <c r="S322" s="224">
        <v>0</v>
      </c>
      <c r="T322" s="225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26" t="s">
        <v>231</v>
      </c>
      <c r="AT322" s="226" t="s">
        <v>342</v>
      </c>
      <c r="AU322" s="226" t="s">
        <v>81</v>
      </c>
      <c r="AY322" s="18" t="s">
        <v>338</v>
      </c>
      <c r="BE322" s="227">
        <f>IF(N322="základní",J322,0)</f>
        <v>0</v>
      </c>
      <c r="BF322" s="227">
        <f>IF(N322="snížená",J322,0)</f>
        <v>0</v>
      </c>
      <c r="BG322" s="227">
        <f>IF(N322="zákl. přenesená",J322,0)</f>
        <v>0</v>
      </c>
      <c r="BH322" s="227">
        <f>IF(N322="sníž. přenesená",J322,0)</f>
        <v>0</v>
      </c>
      <c r="BI322" s="227">
        <f>IF(N322="nulová",J322,0)</f>
        <v>0</v>
      </c>
      <c r="BJ322" s="18" t="s">
        <v>79</v>
      </c>
      <c r="BK322" s="227">
        <f>ROUND(I322*H322,2)</f>
        <v>0</v>
      </c>
      <c r="BL322" s="18" t="s">
        <v>231</v>
      </c>
      <c r="BM322" s="226" t="s">
        <v>2213</v>
      </c>
    </row>
    <row r="323" s="2" customFormat="1">
      <c r="A323" s="39"/>
      <c r="B323" s="40"/>
      <c r="C323" s="41"/>
      <c r="D323" s="228" t="s">
        <v>348</v>
      </c>
      <c r="E323" s="41"/>
      <c r="F323" s="229" t="s">
        <v>634</v>
      </c>
      <c r="G323" s="41"/>
      <c r="H323" s="41"/>
      <c r="I323" s="230"/>
      <c r="J323" s="41"/>
      <c r="K323" s="41"/>
      <c r="L323" s="45"/>
      <c r="M323" s="231"/>
      <c r="N323" s="232"/>
      <c r="O323" s="85"/>
      <c r="P323" s="85"/>
      <c r="Q323" s="85"/>
      <c r="R323" s="85"/>
      <c r="S323" s="85"/>
      <c r="T323" s="86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T323" s="18" t="s">
        <v>348</v>
      </c>
      <c r="AU323" s="18" t="s">
        <v>81</v>
      </c>
    </row>
    <row r="324" s="14" customFormat="1">
      <c r="A324" s="14"/>
      <c r="B324" s="244"/>
      <c r="C324" s="245"/>
      <c r="D324" s="235" t="s">
        <v>350</v>
      </c>
      <c r="E324" s="246" t="s">
        <v>19</v>
      </c>
      <c r="F324" s="247" t="s">
        <v>1335</v>
      </c>
      <c r="G324" s="245"/>
      <c r="H324" s="248">
        <v>8.5079999999999991</v>
      </c>
      <c r="I324" s="249"/>
      <c r="J324" s="245"/>
      <c r="K324" s="245"/>
      <c r="L324" s="250"/>
      <c r="M324" s="251"/>
      <c r="N324" s="252"/>
      <c r="O324" s="252"/>
      <c r="P324" s="252"/>
      <c r="Q324" s="252"/>
      <c r="R324" s="252"/>
      <c r="S324" s="252"/>
      <c r="T324" s="253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4" t="s">
        <v>350</v>
      </c>
      <c r="AU324" s="254" t="s">
        <v>81</v>
      </c>
      <c r="AV324" s="14" t="s">
        <v>81</v>
      </c>
      <c r="AW324" s="14" t="s">
        <v>33</v>
      </c>
      <c r="AX324" s="14" t="s">
        <v>79</v>
      </c>
      <c r="AY324" s="254" t="s">
        <v>338</v>
      </c>
    </row>
    <row r="325" s="2" customFormat="1" ht="49.05" customHeight="1">
      <c r="A325" s="39"/>
      <c r="B325" s="40"/>
      <c r="C325" s="215" t="s">
        <v>600</v>
      </c>
      <c r="D325" s="215" t="s">
        <v>342</v>
      </c>
      <c r="E325" s="216" t="s">
        <v>636</v>
      </c>
      <c r="F325" s="217" t="s">
        <v>637</v>
      </c>
      <c r="G325" s="218" t="s">
        <v>345</v>
      </c>
      <c r="H325" s="219">
        <v>8.5079999999999991</v>
      </c>
      <c r="I325" s="220"/>
      <c r="J325" s="221">
        <f>ROUND(I325*H325,2)</f>
        <v>0</v>
      </c>
      <c r="K325" s="217" t="s">
        <v>346</v>
      </c>
      <c r="L325" s="45"/>
      <c r="M325" s="222" t="s">
        <v>19</v>
      </c>
      <c r="N325" s="223" t="s">
        <v>43</v>
      </c>
      <c r="O325" s="85"/>
      <c r="P325" s="224">
        <f>O325*H325</f>
        <v>0</v>
      </c>
      <c r="Q325" s="224">
        <v>0</v>
      </c>
      <c r="R325" s="224">
        <f>Q325*H325</f>
        <v>0</v>
      </c>
      <c r="S325" s="224">
        <v>0</v>
      </c>
      <c r="T325" s="225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26" t="s">
        <v>231</v>
      </c>
      <c r="AT325" s="226" t="s">
        <v>342</v>
      </c>
      <c r="AU325" s="226" t="s">
        <v>81</v>
      </c>
      <c r="AY325" s="18" t="s">
        <v>338</v>
      </c>
      <c r="BE325" s="227">
        <f>IF(N325="základní",J325,0)</f>
        <v>0</v>
      </c>
      <c r="BF325" s="227">
        <f>IF(N325="snížená",J325,0)</f>
        <v>0</v>
      </c>
      <c r="BG325" s="227">
        <f>IF(N325="zákl. přenesená",J325,0)</f>
        <v>0</v>
      </c>
      <c r="BH325" s="227">
        <f>IF(N325="sníž. přenesená",J325,0)</f>
        <v>0</v>
      </c>
      <c r="BI325" s="227">
        <f>IF(N325="nulová",J325,0)</f>
        <v>0</v>
      </c>
      <c r="BJ325" s="18" t="s">
        <v>79</v>
      </c>
      <c r="BK325" s="227">
        <f>ROUND(I325*H325,2)</f>
        <v>0</v>
      </c>
      <c r="BL325" s="18" t="s">
        <v>231</v>
      </c>
      <c r="BM325" s="226" t="s">
        <v>2214</v>
      </c>
    </row>
    <row r="326" s="2" customFormat="1">
      <c r="A326" s="39"/>
      <c r="B326" s="40"/>
      <c r="C326" s="41"/>
      <c r="D326" s="228" t="s">
        <v>348</v>
      </c>
      <c r="E326" s="41"/>
      <c r="F326" s="229" t="s">
        <v>639</v>
      </c>
      <c r="G326" s="41"/>
      <c r="H326" s="41"/>
      <c r="I326" s="230"/>
      <c r="J326" s="41"/>
      <c r="K326" s="41"/>
      <c r="L326" s="45"/>
      <c r="M326" s="231"/>
      <c r="N326" s="232"/>
      <c r="O326" s="85"/>
      <c r="P326" s="85"/>
      <c r="Q326" s="85"/>
      <c r="R326" s="85"/>
      <c r="S326" s="85"/>
      <c r="T326" s="86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348</v>
      </c>
      <c r="AU326" s="18" t="s">
        <v>81</v>
      </c>
    </row>
    <row r="327" s="14" customFormat="1">
      <c r="A327" s="14"/>
      <c r="B327" s="244"/>
      <c r="C327" s="245"/>
      <c r="D327" s="235" t="s">
        <v>350</v>
      </c>
      <c r="E327" s="246" t="s">
        <v>19</v>
      </c>
      <c r="F327" s="247" t="s">
        <v>1335</v>
      </c>
      <c r="G327" s="245"/>
      <c r="H327" s="248">
        <v>8.5079999999999991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350</v>
      </c>
      <c r="AU327" s="254" t="s">
        <v>81</v>
      </c>
      <c r="AV327" s="14" t="s">
        <v>81</v>
      </c>
      <c r="AW327" s="14" t="s">
        <v>33</v>
      </c>
      <c r="AX327" s="14" t="s">
        <v>79</v>
      </c>
      <c r="AY327" s="254" t="s">
        <v>338</v>
      </c>
    </row>
    <row r="328" s="12" customFormat="1" ht="22.8" customHeight="1">
      <c r="A328" s="12"/>
      <c r="B328" s="199"/>
      <c r="C328" s="200"/>
      <c r="D328" s="201" t="s">
        <v>71</v>
      </c>
      <c r="E328" s="213" t="s">
        <v>405</v>
      </c>
      <c r="F328" s="213" t="s">
        <v>640</v>
      </c>
      <c r="G328" s="200"/>
      <c r="H328" s="200"/>
      <c r="I328" s="203"/>
      <c r="J328" s="214">
        <f>BK328</f>
        <v>0</v>
      </c>
      <c r="K328" s="200"/>
      <c r="L328" s="205"/>
      <c r="M328" s="206"/>
      <c r="N328" s="207"/>
      <c r="O328" s="207"/>
      <c r="P328" s="208">
        <f>P329+SUM(P330:P353)</f>
        <v>0</v>
      </c>
      <c r="Q328" s="207"/>
      <c r="R328" s="208">
        <f>R329+SUM(R330:R353)</f>
        <v>0.19251349999999998</v>
      </c>
      <c r="S328" s="207"/>
      <c r="T328" s="209">
        <f>T329+SUM(T330:T353)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10" t="s">
        <v>79</v>
      </c>
      <c r="AT328" s="211" t="s">
        <v>71</v>
      </c>
      <c r="AU328" s="211" t="s">
        <v>79</v>
      </c>
      <c r="AY328" s="210" t="s">
        <v>338</v>
      </c>
      <c r="BK328" s="212">
        <f>BK329+SUM(BK330:BK353)</f>
        <v>0</v>
      </c>
    </row>
    <row r="329" s="2" customFormat="1" ht="24.15" customHeight="1">
      <c r="A329" s="39"/>
      <c r="B329" s="40"/>
      <c r="C329" s="215" t="s">
        <v>605</v>
      </c>
      <c r="D329" s="215" t="s">
        <v>342</v>
      </c>
      <c r="E329" s="216" t="s">
        <v>1917</v>
      </c>
      <c r="F329" s="217" t="s">
        <v>1918</v>
      </c>
      <c r="G329" s="218" t="s">
        <v>572</v>
      </c>
      <c r="H329" s="219">
        <v>25.899999999999999</v>
      </c>
      <c r="I329" s="220"/>
      <c r="J329" s="221">
        <f>ROUND(I329*H329,2)</f>
        <v>0</v>
      </c>
      <c r="K329" s="217" t="s">
        <v>346</v>
      </c>
      <c r="L329" s="45"/>
      <c r="M329" s="222" t="s">
        <v>19</v>
      </c>
      <c r="N329" s="223" t="s">
        <v>43</v>
      </c>
      <c r="O329" s="85"/>
      <c r="P329" s="224">
        <f>O329*H329</f>
        <v>0</v>
      </c>
      <c r="Q329" s="224">
        <v>1.0000000000000001E-05</v>
      </c>
      <c r="R329" s="224">
        <f>Q329*H329</f>
        <v>0.00025900000000000001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231</v>
      </c>
      <c r="AT329" s="226" t="s">
        <v>342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2215</v>
      </c>
    </row>
    <row r="330" s="2" customFormat="1">
      <c r="A330" s="39"/>
      <c r="B330" s="40"/>
      <c r="C330" s="41"/>
      <c r="D330" s="228" t="s">
        <v>348</v>
      </c>
      <c r="E330" s="41"/>
      <c r="F330" s="229" t="s">
        <v>1920</v>
      </c>
      <c r="G330" s="41"/>
      <c r="H330" s="41"/>
      <c r="I330" s="230"/>
      <c r="J330" s="41"/>
      <c r="K330" s="41"/>
      <c r="L330" s="45"/>
      <c r="M330" s="231"/>
      <c r="N330" s="232"/>
      <c r="O330" s="85"/>
      <c r="P330" s="85"/>
      <c r="Q330" s="85"/>
      <c r="R330" s="85"/>
      <c r="S330" s="85"/>
      <c r="T330" s="86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348</v>
      </c>
      <c r="AU330" s="18" t="s">
        <v>81</v>
      </c>
    </row>
    <row r="331" s="2" customFormat="1" ht="24.15" customHeight="1">
      <c r="A331" s="39"/>
      <c r="B331" s="40"/>
      <c r="C331" s="267" t="s">
        <v>610</v>
      </c>
      <c r="D331" s="267" t="s">
        <v>486</v>
      </c>
      <c r="E331" s="268" t="s">
        <v>1921</v>
      </c>
      <c r="F331" s="269" t="s">
        <v>1922</v>
      </c>
      <c r="G331" s="270" t="s">
        <v>572</v>
      </c>
      <c r="H331" s="271">
        <v>26.677</v>
      </c>
      <c r="I331" s="272"/>
      <c r="J331" s="273">
        <f>ROUND(I331*H331,2)</f>
        <v>0</v>
      </c>
      <c r="K331" s="269" t="s">
        <v>346</v>
      </c>
      <c r="L331" s="274"/>
      <c r="M331" s="275" t="s">
        <v>19</v>
      </c>
      <c r="N331" s="276" t="s">
        <v>43</v>
      </c>
      <c r="O331" s="85"/>
      <c r="P331" s="224">
        <f>O331*H331</f>
        <v>0</v>
      </c>
      <c r="Q331" s="224">
        <v>0.0054999999999999997</v>
      </c>
      <c r="R331" s="224">
        <f>Q331*H331</f>
        <v>0.14672349999999998</v>
      </c>
      <c r="S331" s="224">
        <v>0</v>
      </c>
      <c r="T331" s="225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26" t="s">
        <v>405</v>
      </c>
      <c r="AT331" s="226" t="s">
        <v>486</v>
      </c>
      <c r="AU331" s="226" t="s">
        <v>81</v>
      </c>
      <c r="AY331" s="18" t="s">
        <v>338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18" t="s">
        <v>79</v>
      </c>
      <c r="BK331" s="227">
        <f>ROUND(I331*H331,2)</f>
        <v>0</v>
      </c>
      <c r="BL331" s="18" t="s">
        <v>231</v>
      </c>
      <c r="BM331" s="226" t="s">
        <v>2216</v>
      </c>
    </row>
    <row r="332" s="14" customFormat="1">
      <c r="A332" s="14"/>
      <c r="B332" s="244"/>
      <c r="C332" s="245"/>
      <c r="D332" s="235" t="s">
        <v>350</v>
      </c>
      <c r="E332" s="246" t="s">
        <v>19</v>
      </c>
      <c r="F332" s="247" t="s">
        <v>2217</v>
      </c>
      <c r="G332" s="245"/>
      <c r="H332" s="248">
        <v>4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81</v>
      </c>
      <c r="AV332" s="14" t="s">
        <v>81</v>
      </c>
      <c r="AW332" s="14" t="s">
        <v>33</v>
      </c>
      <c r="AX332" s="14" t="s">
        <v>72</v>
      </c>
      <c r="AY332" s="254" t="s">
        <v>338</v>
      </c>
    </row>
    <row r="333" s="14" customFormat="1">
      <c r="A333" s="14"/>
      <c r="B333" s="244"/>
      <c r="C333" s="245"/>
      <c r="D333" s="235" t="s">
        <v>350</v>
      </c>
      <c r="E333" s="246" t="s">
        <v>19</v>
      </c>
      <c r="F333" s="247" t="s">
        <v>2218</v>
      </c>
      <c r="G333" s="245"/>
      <c r="H333" s="248">
        <v>3.2000000000000002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350</v>
      </c>
      <c r="AU333" s="254" t="s">
        <v>81</v>
      </c>
      <c r="AV333" s="14" t="s">
        <v>81</v>
      </c>
      <c r="AW333" s="14" t="s">
        <v>33</v>
      </c>
      <c r="AX333" s="14" t="s">
        <v>72</v>
      </c>
      <c r="AY333" s="254" t="s">
        <v>338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2219</v>
      </c>
      <c r="G334" s="245"/>
      <c r="H334" s="248">
        <v>3.2999999999999998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81</v>
      </c>
      <c r="AV334" s="14" t="s">
        <v>81</v>
      </c>
      <c r="AW334" s="14" t="s">
        <v>33</v>
      </c>
      <c r="AX334" s="14" t="s">
        <v>72</v>
      </c>
      <c r="AY334" s="254" t="s">
        <v>338</v>
      </c>
    </row>
    <row r="335" s="14" customFormat="1">
      <c r="A335" s="14"/>
      <c r="B335" s="244"/>
      <c r="C335" s="245"/>
      <c r="D335" s="235" t="s">
        <v>350</v>
      </c>
      <c r="E335" s="246" t="s">
        <v>19</v>
      </c>
      <c r="F335" s="247" t="s">
        <v>2220</v>
      </c>
      <c r="G335" s="245"/>
      <c r="H335" s="248">
        <v>5.5</v>
      </c>
      <c r="I335" s="249"/>
      <c r="J335" s="245"/>
      <c r="K335" s="245"/>
      <c r="L335" s="250"/>
      <c r="M335" s="251"/>
      <c r="N335" s="252"/>
      <c r="O335" s="252"/>
      <c r="P335" s="252"/>
      <c r="Q335" s="252"/>
      <c r="R335" s="252"/>
      <c r="S335" s="252"/>
      <c r="T335" s="253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4" t="s">
        <v>350</v>
      </c>
      <c r="AU335" s="254" t="s">
        <v>81</v>
      </c>
      <c r="AV335" s="14" t="s">
        <v>81</v>
      </c>
      <c r="AW335" s="14" t="s">
        <v>33</v>
      </c>
      <c r="AX335" s="14" t="s">
        <v>72</v>
      </c>
      <c r="AY335" s="254" t="s">
        <v>338</v>
      </c>
    </row>
    <row r="336" s="14" customFormat="1">
      <c r="A336" s="14"/>
      <c r="B336" s="244"/>
      <c r="C336" s="245"/>
      <c r="D336" s="235" t="s">
        <v>350</v>
      </c>
      <c r="E336" s="246" t="s">
        <v>19</v>
      </c>
      <c r="F336" s="247" t="s">
        <v>2221</v>
      </c>
      <c r="G336" s="245"/>
      <c r="H336" s="248">
        <v>4.5</v>
      </c>
      <c r="I336" s="249"/>
      <c r="J336" s="245"/>
      <c r="K336" s="245"/>
      <c r="L336" s="250"/>
      <c r="M336" s="251"/>
      <c r="N336" s="252"/>
      <c r="O336" s="252"/>
      <c r="P336" s="252"/>
      <c r="Q336" s="252"/>
      <c r="R336" s="252"/>
      <c r="S336" s="252"/>
      <c r="T336" s="253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4" t="s">
        <v>350</v>
      </c>
      <c r="AU336" s="254" t="s">
        <v>81</v>
      </c>
      <c r="AV336" s="14" t="s">
        <v>81</v>
      </c>
      <c r="AW336" s="14" t="s">
        <v>33</v>
      </c>
      <c r="AX336" s="14" t="s">
        <v>72</v>
      </c>
      <c r="AY336" s="254" t="s">
        <v>338</v>
      </c>
    </row>
    <row r="337" s="14" customFormat="1">
      <c r="A337" s="14"/>
      <c r="B337" s="244"/>
      <c r="C337" s="245"/>
      <c r="D337" s="235" t="s">
        <v>350</v>
      </c>
      <c r="E337" s="246" t="s">
        <v>19</v>
      </c>
      <c r="F337" s="247" t="s">
        <v>2222</v>
      </c>
      <c r="G337" s="245"/>
      <c r="H337" s="248">
        <v>5.4000000000000004</v>
      </c>
      <c r="I337" s="249"/>
      <c r="J337" s="245"/>
      <c r="K337" s="245"/>
      <c r="L337" s="250"/>
      <c r="M337" s="251"/>
      <c r="N337" s="252"/>
      <c r="O337" s="252"/>
      <c r="P337" s="252"/>
      <c r="Q337" s="252"/>
      <c r="R337" s="252"/>
      <c r="S337" s="252"/>
      <c r="T337" s="253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4" t="s">
        <v>350</v>
      </c>
      <c r="AU337" s="254" t="s">
        <v>81</v>
      </c>
      <c r="AV337" s="14" t="s">
        <v>81</v>
      </c>
      <c r="AW337" s="14" t="s">
        <v>33</v>
      </c>
      <c r="AX337" s="14" t="s">
        <v>72</v>
      </c>
      <c r="AY337" s="254" t="s">
        <v>338</v>
      </c>
    </row>
    <row r="338" s="15" customFormat="1">
      <c r="A338" s="15"/>
      <c r="B338" s="255"/>
      <c r="C338" s="256"/>
      <c r="D338" s="235" t="s">
        <v>350</v>
      </c>
      <c r="E338" s="257" t="s">
        <v>1829</v>
      </c>
      <c r="F338" s="258" t="s">
        <v>363</v>
      </c>
      <c r="G338" s="256"/>
      <c r="H338" s="259">
        <v>25.899999999999999</v>
      </c>
      <c r="I338" s="260"/>
      <c r="J338" s="256"/>
      <c r="K338" s="256"/>
      <c r="L338" s="261"/>
      <c r="M338" s="262"/>
      <c r="N338" s="263"/>
      <c r="O338" s="263"/>
      <c r="P338" s="263"/>
      <c r="Q338" s="263"/>
      <c r="R338" s="263"/>
      <c r="S338" s="263"/>
      <c r="T338" s="264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T338" s="265" t="s">
        <v>350</v>
      </c>
      <c r="AU338" s="265" t="s">
        <v>81</v>
      </c>
      <c r="AV338" s="15" t="s">
        <v>231</v>
      </c>
      <c r="AW338" s="15" t="s">
        <v>33</v>
      </c>
      <c r="AX338" s="15" t="s">
        <v>72</v>
      </c>
      <c r="AY338" s="265" t="s">
        <v>338</v>
      </c>
    </row>
    <row r="339" s="14" customFormat="1">
      <c r="A339" s="14"/>
      <c r="B339" s="244"/>
      <c r="C339" s="245"/>
      <c r="D339" s="235" t="s">
        <v>350</v>
      </c>
      <c r="E339" s="246" t="s">
        <v>19</v>
      </c>
      <c r="F339" s="247" t="s">
        <v>2223</v>
      </c>
      <c r="G339" s="245"/>
      <c r="H339" s="248">
        <v>26.677</v>
      </c>
      <c r="I339" s="249"/>
      <c r="J339" s="245"/>
      <c r="K339" s="245"/>
      <c r="L339" s="250"/>
      <c r="M339" s="251"/>
      <c r="N339" s="252"/>
      <c r="O339" s="252"/>
      <c r="P339" s="252"/>
      <c r="Q339" s="252"/>
      <c r="R339" s="252"/>
      <c r="S339" s="252"/>
      <c r="T339" s="253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4" t="s">
        <v>350</v>
      </c>
      <c r="AU339" s="254" t="s">
        <v>81</v>
      </c>
      <c r="AV339" s="14" t="s">
        <v>81</v>
      </c>
      <c r="AW339" s="14" t="s">
        <v>33</v>
      </c>
      <c r="AX339" s="14" t="s">
        <v>79</v>
      </c>
      <c r="AY339" s="254" t="s">
        <v>338</v>
      </c>
    </row>
    <row r="340" s="2" customFormat="1" ht="37.8" customHeight="1">
      <c r="A340" s="39"/>
      <c r="B340" s="40"/>
      <c r="C340" s="215" t="s">
        <v>615</v>
      </c>
      <c r="D340" s="215" t="s">
        <v>342</v>
      </c>
      <c r="E340" s="216" t="s">
        <v>1966</v>
      </c>
      <c r="F340" s="217" t="s">
        <v>1967</v>
      </c>
      <c r="G340" s="218" t="s">
        <v>586</v>
      </c>
      <c r="H340" s="219">
        <v>6</v>
      </c>
      <c r="I340" s="220"/>
      <c r="J340" s="221">
        <f>ROUND(I340*H340,2)</f>
        <v>0</v>
      </c>
      <c r="K340" s="217" t="s">
        <v>346</v>
      </c>
      <c r="L340" s="45"/>
      <c r="M340" s="222" t="s">
        <v>19</v>
      </c>
      <c r="N340" s="223" t="s">
        <v>43</v>
      </c>
      <c r="O340" s="85"/>
      <c r="P340" s="224">
        <f>O340*H340</f>
        <v>0</v>
      </c>
      <c r="Q340" s="224">
        <v>0</v>
      </c>
      <c r="R340" s="224">
        <f>Q340*H340</f>
        <v>0</v>
      </c>
      <c r="S340" s="224">
        <v>0</v>
      </c>
      <c r="T340" s="225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26" t="s">
        <v>231</v>
      </c>
      <c r="AT340" s="226" t="s">
        <v>342</v>
      </c>
      <c r="AU340" s="226" t="s">
        <v>81</v>
      </c>
      <c r="AY340" s="18" t="s">
        <v>338</v>
      </c>
      <c r="BE340" s="227">
        <f>IF(N340="základní",J340,0)</f>
        <v>0</v>
      </c>
      <c r="BF340" s="227">
        <f>IF(N340="snížená",J340,0)</f>
        <v>0</v>
      </c>
      <c r="BG340" s="227">
        <f>IF(N340="zákl. přenesená",J340,0)</f>
        <v>0</v>
      </c>
      <c r="BH340" s="227">
        <f>IF(N340="sníž. přenesená",J340,0)</f>
        <v>0</v>
      </c>
      <c r="BI340" s="227">
        <f>IF(N340="nulová",J340,0)</f>
        <v>0</v>
      </c>
      <c r="BJ340" s="18" t="s">
        <v>79</v>
      </c>
      <c r="BK340" s="227">
        <f>ROUND(I340*H340,2)</f>
        <v>0</v>
      </c>
      <c r="BL340" s="18" t="s">
        <v>231</v>
      </c>
      <c r="BM340" s="226" t="s">
        <v>2224</v>
      </c>
    </row>
    <row r="341" s="2" customFormat="1">
      <c r="A341" s="39"/>
      <c r="B341" s="40"/>
      <c r="C341" s="41"/>
      <c r="D341" s="228" t="s">
        <v>348</v>
      </c>
      <c r="E341" s="41"/>
      <c r="F341" s="229" t="s">
        <v>1969</v>
      </c>
      <c r="G341" s="41"/>
      <c r="H341" s="41"/>
      <c r="I341" s="230"/>
      <c r="J341" s="41"/>
      <c r="K341" s="41"/>
      <c r="L341" s="45"/>
      <c r="M341" s="231"/>
      <c r="N341" s="232"/>
      <c r="O341" s="85"/>
      <c r="P341" s="85"/>
      <c r="Q341" s="85"/>
      <c r="R341" s="85"/>
      <c r="S341" s="85"/>
      <c r="T341" s="86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T341" s="18" t="s">
        <v>348</v>
      </c>
      <c r="AU341" s="18" t="s">
        <v>81</v>
      </c>
    </row>
    <row r="342" s="2" customFormat="1" ht="24.15" customHeight="1">
      <c r="A342" s="39"/>
      <c r="B342" s="40"/>
      <c r="C342" s="267" t="s">
        <v>620</v>
      </c>
      <c r="D342" s="267" t="s">
        <v>486</v>
      </c>
      <c r="E342" s="268" t="s">
        <v>1970</v>
      </c>
      <c r="F342" s="269" t="s">
        <v>1971</v>
      </c>
      <c r="G342" s="270" t="s">
        <v>586</v>
      </c>
      <c r="H342" s="271">
        <v>6</v>
      </c>
      <c r="I342" s="272"/>
      <c r="J342" s="273">
        <f>ROUND(I342*H342,2)</f>
        <v>0</v>
      </c>
      <c r="K342" s="269" t="s">
        <v>346</v>
      </c>
      <c r="L342" s="274"/>
      <c r="M342" s="275" t="s">
        <v>19</v>
      </c>
      <c r="N342" s="276" t="s">
        <v>43</v>
      </c>
      <c r="O342" s="85"/>
      <c r="P342" s="224">
        <f>O342*H342</f>
        <v>0</v>
      </c>
      <c r="Q342" s="224">
        <v>0.0071999999999999998</v>
      </c>
      <c r="R342" s="224">
        <f>Q342*H342</f>
        <v>0.043200000000000002</v>
      </c>
      <c r="S342" s="224">
        <v>0</v>
      </c>
      <c r="T342" s="225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26" t="s">
        <v>405</v>
      </c>
      <c r="AT342" s="226" t="s">
        <v>486</v>
      </c>
      <c r="AU342" s="226" t="s">
        <v>81</v>
      </c>
      <c r="AY342" s="18" t="s">
        <v>338</v>
      </c>
      <c r="BE342" s="227">
        <f>IF(N342="základní",J342,0)</f>
        <v>0</v>
      </c>
      <c r="BF342" s="227">
        <f>IF(N342="snížená",J342,0)</f>
        <v>0</v>
      </c>
      <c r="BG342" s="227">
        <f>IF(N342="zákl. přenesená",J342,0)</f>
        <v>0</v>
      </c>
      <c r="BH342" s="227">
        <f>IF(N342="sníž. přenesená",J342,0)</f>
        <v>0</v>
      </c>
      <c r="BI342" s="227">
        <f>IF(N342="nulová",J342,0)</f>
        <v>0</v>
      </c>
      <c r="BJ342" s="18" t="s">
        <v>79</v>
      </c>
      <c r="BK342" s="227">
        <f>ROUND(I342*H342,2)</f>
        <v>0</v>
      </c>
      <c r="BL342" s="18" t="s">
        <v>231</v>
      </c>
      <c r="BM342" s="226" t="s">
        <v>2225</v>
      </c>
    </row>
    <row r="343" s="14" customFormat="1">
      <c r="A343" s="14"/>
      <c r="B343" s="244"/>
      <c r="C343" s="245"/>
      <c r="D343" s="235" t="s">
        <v>350</v>
      </c>
      <c r="E343" s="246" t="s">
        <v>19</v>
      </c>
      <c r="F343" s="247" t="s">
        <v>2226</v>
      </c>
      <c r="G343" s="245"/>
      <c r="H343" s="248">
        <v>1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350</v>
      </c>
      <c r="AU343" s="254" t="s">
        <v>81</v>
      </c>
      <c r="AV343" s="14" t="s">
        <v>81</v>
      </c>
      <c r="AW343" s="14" t="s">
        <v>33</v>
      </c>
      <c r="AX343" s="14" t="s">
        <v>72</v>
      </c>
      <c r="AY343" s="254" t="s">
        <v>338</v>
      </c>
    </row>
    <row r="344" s="14" customFormat="1">
      <c r="A344" s="14"/>
      <c r="B344" s="244"/>
      <c r="C344" s="245"/>
      <c r="D344" s="235" t="s">
        <v>350</v>
      </c>
      <c r="E344" s="246" t="s">
        <v>19</v>
      </c>
      <c r="F344" s="247" t="s">
        <v>2227</v>
      </c>
      <c r="G344" s="245"/>
      <c r="H344" s="248">
        <v>1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350</v>
      </c>
      <c r="AU344" s="254" t="s">
        <v>81</v>
      </c>
      <c r="AV344" s="14" t="s">
        <v>81</v>
      </c>
      <c r="AW344" s="14" t="s">
        <v>33</v>
      </c>
      <c r="AX344" s="14" t="s">
        <v>72</v>
      </c>
      <c r="AY344" s="254" t="s">
        <v>338</v>
      </c>
    </row>
    <row r="345" s="14" customFormat="1">
      <c r="A345" s="14"/>
      <c r="B345" s="244"/>
      <c r="C345" s="245"/>
      <c r="D345" s="235" t="s">
        <v>350</v>
      </c>
      <c r="E345" s="246" t="s">
        <v>19</v>
      </c>
      <c r="F345" s="247" t="s">
        <v>2228</v>
      </c>
      <c r="G345" s="245"/>
      <c r="H345" s="248">
        <v>1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350</v>
      </c>
      <c r="AU345" s="254" t="s">
        <v>81</v>
      </c>
      <c r="AV345" s="14" t="s">
        <v>81</v>
      </c>
      <c r="AW345" s="14" t="s">
        <v>33</v>
      </c>
      <c r="AX345" s="14" t="s">
        <v>72</v>
      </c>
      <c r="AY345" s="254" t="s">
        <v>338</v>
      </c>
    </row>
    <row r="346" s="14" customFormat="1">
      <c r="A346" s="14"/>
      <c r="B346" s="244"/>
      <c r="C346" s="245"/>
      <c r="D346" s="235" t="s">
        <v>350</v>
      </c>
      <c r="E346" s="246" t="s">
        <v>19</v>
      </c>
      <c r="F346" s="247" t="s">
        <v>2229</v>
      </c>
      <c r="G346" s="245"/>
      <c r="H346" s="248">
        <v>1</v>
      </c>
      <c r="I346" s="249"/>
      <c r="J346" s="245"/>
      <c r="K346" s="245"/>
      <c r="L346" s="250"/>
      <c r="M346" s="251"/>
      <c r="N346" s="252"/>
      <c r="O346" s="252"/>
      <c r="P346" s="252"/>
      <c r="Q346" s="252"/>
      <c r="R346" s="252"/>
      <c r="S346" s="252"/>
      <c r="T346" s="253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4" t="s">
        <v>350</v>
      </c>
      <c r="AU346" s="254" t="s">
        <v>81</v>
      </c>
      <c r="AV346" s="14" t="s">
        <v>81</v>
      </c>
      <c r="AW346" s="14" t="s">
        <v>33</v>
      </c>
      <c r="AX346" s="14" t="s">
        <v>72</v>
      </c>
      <c r="AY346" s="254" t="s">
        <v>338</v>
      </c>
    </row>
    <row r="347" s="14" customFormat="1">
      <c r="A347" s="14"/>
      <c r="B347" s="244"/>
      <c r="C347" s="245"/>
      <c r="D347" s="235" t="s">
        <v>350</v>
      </c>
      <c r="E347" s="246" t="s">
        <v>19</v>
      </c>
      <c r="F347" s="247" t="s">
        <v>2230</v>
      </c>
      <c r="G347" s="245"/>
      <c r="H347" s="248">
        <v>1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350</v>
      </c>
      <c r="AU347" s="254" t="s">
        <v>81</v>
      </c>
      <c r="AV347" s="14" t="s">
        <v>81</v>
      </c>
      <c r="AW347" s="14" t="s">
        <v>33</v>
      </c>
      <c r="AX347" s="14" t="s">
        <v>72</v>
      </c>
      <c r="AY347" s="254" t="s">
        <v>338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2231</v>
      </c>
      <c r="G348" s="245"/>
      <c r="H348" s="248">
        <v>1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81</v>
      </c>
      <c r="AV348" s="14" t="s">
        <v>81</v>
      </c>
      <c r="AW348" s="14" t="s">
        <v>33</v>
      </c>
      <c r="AX348" s="14" t="s">
        <v>72</v>
      </c>
      <c r="AY348" s="254" t="s">
        <v>338</v>
      </c>
    </row>
    <row r="349" s="15" customFormat="1">
      <c r="A349" s="15"/>
      <c r="B349" s="255"/>
      <c r="C349" s="256"/>
      <c r="D349" s="235" t="s">
        <v>350</v>
      </c>
      <c r="E349" s="257" t="s">
        <v>19</v>
      </c>
      <c r="F349" s="258" t="s">
        <v>363</v>
      </c>
      <c r="G349" s="256"/>
      <c r="H349" s="259">
        <v>6</v>
      </c>
      <c r="I349" s="260"/>
      <c r="J349" s="256"/>
      <c r="K349" s="256"/>
      <c r="L349" s="261"/>
      <c r="M349" s="262"/>
      <c r="N349" s="263"/>
      <c r="O349" s="263"/>
      <c r="P349" s="263"/>
      <c r="Q349" s="263"/>
      <c r="R349" s="263"/>
      <c r="S349" s="263"/>
      <c r="T349" s="264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65" t="s">
        <v>350</v>
      </c>
      <c r="AU349" s="265" t="s">
        <v>81</v>
      </c>
      <c r="AV349" s="15" t="s">
        <v>231</v>
      </c>
      <c r="AW349" s="15" t="s">
        <v>33</v>
      </c>
      <c r="AX349" s="15" t="s">
        <v>79</v>
      </c>
      <c r="AY349" s="265" t="s">
        <v>338</v>
      </c>
    </row>
    <row r="350" s="2" customFormat="1" ht="16.5" customHeight="1">
      <c r="A350" s="39"/>
      <c r="B350" s="40"/>
      <c r="C350" s="215" t="s">
        <v>625</v>
      </c>
      <c r="D350" s="215" t="s">
        <v>342</v>
      </c>
      <c r="E350" s="216" t="s">
        <v>2009</v>
      </c>
      <c r="F350" s="217" t="s">
        <v>2010</v>
      </c>
      <c r="G350" s="218" t="s">
        <v>572</v>
      </c>
      <c r="H350" s="219">
        <v>25.899999999999999</v>
      </c>
      <c r="I350" s="220"/>
      <c r="J350" s="221">
        <f>ROUND(I350*H350,2)</f>
        <v>0</v>
      </c>
      <c r="K350" s="217" t="s">
        <v>346</v>
      </c>
      <c r="L350" s="45"/>
      <c r="M350" s="222" t="s">
        <v>19</v>
      </c>
      <c r="N350" s="223" t="s">
        <v>43</v>
      </c>
      <c r="O350" s="85"/>
      <c r="P350" s="224">
        <f>O350*H350</f>
        <v>0</v>
      </c>
      <c r="Q350" s="224">
        <v>0</v>
      </c>
      <c r="R350" s="224">
        <f>Q350*H350</f>
        <v>0</v>
      </c>
      <c r="S350" s="224">
        <v>0</v>
      </c>
      <c r="T350" s="225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26" t="s">
        <v>231</v>
      </c>
      <c r="AT350" s="226" t="s">
        <v>342</v>
      </c>
      <c r="AU350" s="226" t="s">
        <v>81</v>
      </c>
      <c r="AY350" s="18" t="s">
        <v>338</v>
      </c>
      <c r="BE350" s="227">
        <f>IF(N350="základní",J350,0)</f>
        <v>0</v>
      </c>
      <c r="BF350" s="227">
        <f>IF(N350="snížená",J350,0)</f>
        <v>0</v>
      </c>
      <c r="BG350" s="227">
        <f>IF(N350="zákl. přenesená",J350,0)</f>
        <v>0</v>
      </c>
      <c r="BH350" s="227">
        <f>IF(N350="sníž. přenesená",J350,0)</f>
        <v>0</v>
      </c>
      <c r="BI350" s="227">
        <f>IF(N350="nulová",J350,0)</f>
        <v>0</v>
      </c>
      <c r="BJ350" s="18" t="s">
        <v>79</v>
      </c>
      <c r="BK350" s="227">
        <f>ROUND(I350*H350,2)</f>
        <v>0</v>
      </c>
      <c r="BL350" s="18" t="s">
        <v>231</v>
      </c>
      <c r="BM350" s="226" t="s">
        <v>2232</v>
      </c>
    </row>
    <row r="351" s="2" customFormat="1">
      <c r="A351" s="39"/>
      <c r="B351" s="40"/>
      <c r="C351" s="41"/>
      <c r="D351" s="228" t="s">
        <v>348</v>
      </c>
      <c r="E351" s="41"/>
      <c r="F351" s="229" t="s">
        <v>2012</v>
      </c>
      <c r="G351" s="41"/>
      <c r="H351" s="41"/>
      <c r="I351" s="230"/>
      <c r="J351" s="41"/>
      <c r="K351" s="41"/>
      <c r="L351" s="45"/>
      <c r="M351" s="231"/>
      <c r="N351" s="232"/>
      <c r="O351" s="85"/>
      <c r="P351" s="85"/>
      <c r="Q351" s="85"/>
      <c r="R351" s="85"/>
      <c r="S351" s="85"/>
      <c r="T351" s="86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348</v>
      </c>
      <c r="AU351" s="18" t="s">
        <v>81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294</v>
      </c>
      <c r="G352" s="245"/>
      <c r="H352" s="248">
        <v>25.899999999999999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81</v>
      </c>
      <c r="AV352" s="14" t="s">
        <v>81</v>
      </c>
      <c r="AW352" s="14" t="s">
        <v>33</v>
      </c>
      <c r="AX352" s="14" t="s">
        <v>79</v>
      </c>
      <c r="AY352" s="254" t="s">
        <v>338</v>
      </c>
    </row>
    <row r="353" s="12" customFormat="1" ht="20.88" customHeight="1">
      <c r="A353" s="12"/>
      <c r="B353" s="199"/>
      <c r="C353" s="200"/>
      <c r="D353" s="201" t="s">
        <v>71</v>
      </c>
      <c r="E353" s="213" t="s">
        <v>695</v>
      </c>
      <c r="F353" s="213" t="s">
        <v>696</v>
      </c>
      <c r="G353" s="200"/>
      <c r="H353" s="200"/>
      <c r="I353" s="203"/>
      <c r="J353" s="214">
        <f>BK353</f>
        <v>0</v>
      </c>
      <c r="K353" s="200"/>
      <c r="L353" s="205"/>
      <c r="M353" s="206"/>
      <c r="N353" s="207"/>
      <c r="O353" s="207"/>
      <c r="P353" s="208">
        <f>SUM(P354:P368)</f>
        <v>0</v>
      </c>
      <c r="Q353" s="207"/>
      <c r="R353" s="208">
        <f>SUM(R354:R368)</f>
        <v>0.0023310000000000002</v>
      </c>
      <c r="S353" s="207"/>
      <c r="T353" s="209">
        <f>SUM(T354:T368)</f>
        <v>0</v>
      </c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R353" s="210" t="s">
        <v>79</v>
      </c>
      <c r="AT353" s="211" t="s">
        <v>71</v>
      </c>
      <c r="AU353" s="211" t="s">
        <v>81</v>
      </c>
      <c r="AY353" s="210" t="s">
        <v>338</v>
      </c>
      <c r="BK353" s="212">
        <f>SUM(BK354:BK368)</f>
        <v>0</v>
      </c>
    </row>
    <row r="354" s="2" customFormat="1" ht="24.15" customHeight="1">
      <c r="A354" s="39"/>
      <c r="B354" s="40"/>
      <c r="C354" s="215" t="s">
        <v>630</v>
      </c>
      <c r="D354" s="215" t="s">
        <v>342</v>
      </c>
      <c r="E354" s="216" t="s">
        <v>698</v>
      </c>
      <c r="F354" s="217" t="s">
        <v>699</v>
      </c>
      <c r="G354" s="218" t="s">
        <v>572</v>
      </c>
      <c r="H354" s="219">
        <v>25.899999999999999</v>
      </c>
      <c r="I354" s="220"/>
      <c r="J354" s="221">
        <f>ROUND(I354*H354,2)</f>
        <v>0</v>
      </c>
      <c r="K354" s="217" t="s">
        <v>346</v>
      </c>
      <c r="L354" s="45"/>
      <c r="M354" s="222" t="s">
        <v>19</v>
      </c>
      <c r="N354" s="223" t="s">
        <v>43</v>
      </c>
      <c r="O354" s="85"/>
      <c r="P354" s="224">
        <f>O354*H354</f>
        <v>0</v>
      </c>
      <c r="Q354" s="224">
        <v>0</v>
      </c>
      <c r="R354" s="224">
        <f>Q354*H354</f>
        <v>0</v>
      </c>
      <c r="S354" s="224">
        <v>0</v>
      </c>
      <c r="T354" s="225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26" t="s">
        <v>231</v>
      </c>
      <c r="AT354" s="226" t="s">
        <v>342</v>
      </c>
      <c r="AU354" s="226" t="s">
        <v>241</v>
      </c>
      <c r="AY354" s="18" t="s">
        <v>338</v>
      </c>
      <c r="BE354" s="227">
        <f>IF(N354="základní",J354,0)</f>
        <v>0</v>
      </c>
      <c r="BF354" s="227">
        <f>IF(N354="snížená",J354,0)</f>
        <v>0</v>
      </c>
      <c r="BG354" s="227">
        <f>IF(N354="zákl. přenesená",J354,0)</f>
        <v>0</v>
      </c>
      <c r="BH354" s="227">
        <f>IF(N354="sníž. přenesená",J354,0)</f>
        <v>0</v>
      </c>
      <c r="BI354" s="227">
        <f>IF(N354="nulová",J354,0)</f>
        <v>0</v>
      </c>
      <c r="BJ354" s="18" t="s">
        <v>79</v>
      </c>
      <c r="BK354" s="227">
        <f>ROUND(I354*H354,2)</f>
        <v>0</v>
      </c>
      <c r="BL354" s="18" t="s">
        <v>231</v>
      </c>
      <c r="BM354" s="226" t="s">
        <v>2233</v>
      </c>
    </row>
    <row r="355" s="2" customFormat="1">
      <c r="A355" s="39"/>
      <c r="B355" s="40"/>
      <c r="C355" s="41"/>
      <c r="D355" s="228" t="s">
        <v>348</v>
      </c>
      <c r="E355" s="41"/>
      <c r="F355" s="229" t="s">
        <v>701</v>
      </c>
      <c r="G355" s="41"/>
      <c r="H355" s="41"/>
      <c r="I355" s="230"/>
      <c r="J355" s="41"/>
      <c r="K355" s="41"/>
      <c r="L355" s="45"/>
      <c r="M355" s="231"/>
      <c r="N355" s="232"/>
      <c r="O355" s="85"/>
      <c r="P355" s="85"/>
      <c r="Q355" s="85"/>
      <c r="R355" s="85"/>
      <c r="S355" s="85"/>
      <c r="T355" s="86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T355" s="18" t="s">
        <v>348</v>
      </c>
      <c r="AU355" s="18" t="s">
        <v>241</v>
      </c>
    </row>
    <row r="356" s="14" customFormat="1">
      <c r="A356" s="14"/>
      <c r="B356" s="244"/>
      <c r="C356" s="245"/>
      <c r="D356" s="235" t="s">
        <v>350</v>
      </c>
      <c r="E356" s="246" t="s">
        <v>19</v>
      </c>
      <c r="F356" s="247" t="s">
        <v>294</v>
      </c>
      <c r="G356" s="245"/>
      <c r="H356" s="248">
        <v>25.899999999999999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350</v>
      </c>
      <c r="AU356" s="254" t="s">
        <v>241</v>
      </c>
      <c r="AV356" s="14" t="s">
        <v>81</v>
      </c>
      <c r="AW356" s="14" t="s">
        <v>33</v>
      </c>
      <c r="AX356" s="14" t="s">
        <v>79</v>
      </c>
      <c r="AY356" s="254" t="s">
        <v>338</v>
      </c>
    </row>
    <row r="357" s="2" customFormat="1" ht="24.15" customHeight="1">
      <c r="A357" s="39"/>
      <c r="B357" s="40"/>
      <c r="C357" s="215" t="s">
        <v>635</v>
      </c>
      <c r="D357" s="215" t="s">
        <v>342</v>
      </c>
      <c r="E357" s="216" t="s">
        <v>786</v>
      </c>
      <c r="F357" s="217" t="s">
        <v>787</v>
      </c>
      <c r="G357" s="218" t="s">
        <v>572</v>
      </c>
      <c r="H357" s="219">
        <v>25.899999999999999</v>
      </c>
      <c r="I357" s="220"/>
      <c r="J357" s="221">
        <f>ROUND(I357*H357,2)</f>
        <v>0</v>
      </c>
      <c r="K357" s="217" t="s">
        <v>346</v>
      </c>
      <c r="L357" s="45"/>
      <c r="M357" s="222" t="s">
        <v>19</v>
      </c>
      <c r="N357" s="223" t="s">
        <v>43</v>
      </c>
      <c r="O357" s="85"/>
      <c r="P357" s="224">
        <f>O357*H357</f>
        <v>0</v>
      </c>
      <c r="Q357" s="224">
        <v>9.0000000000000006E-05</v>
      </c>
      <c r="R357" s="224">
        <f>Q357*H357</f>
        <v>0.0023310000000000002</v>
      </c>
      <c r="S357" s="224">
        <v>0</v>
      </c>
      <c r="T357" s="225">
        <f>S357*H357</f>
        <v>0</v>
      </c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R357" s="226" t="s">
        <v>231</v>
      </c>
      <c r="AT357" s="226" t="s">
        <v>342</v>
      </c>
      <c r="AU357" s="226" t="s">
        <v>241</v>
      </c>
      <c r="AY357" s="18" t="s">
        <v>338</v>
      </c>
      <c r="BE357" s="227">
        <f>IF(N357="základní",J357,0)</f>
        <v>0</v>
      </c>
      <c r="BF357" s="227">
        <f>IF(N357="snížená",J357,0)</f>
        <v>0</v>
      </c>
      <c r="BG357" s="227">
        <f>IF(N357="zákl. přenesená",J357,0)</f>
        <v>0</v>
      </c>
      <c r="BH357" s="227">
        <f>IF(N357="sníž. přenesená",J357,0)</f>
        <v>0</v>
      </c>
      <c r="BI357" s="227">
        <f>IF(N357="nulová",J357,0)</f>
        <v>0</v>
      </c>
      <c r="BJ357" s="18" t="s">
        <v>79</v>
      </c>
      <c r="BK357" s="227">
        <f>ROUND(I357*H357,2)</f>
        <v>0</v>
      </c>
      <c r="BL357" s="18" t="s">
        <v>231</v>
      </c>
      <c r="BM357" s="226" t="s">
        <v>2234</v>
      </c>
    </row>
    <row r="358" s="2" customFormat="1">
      <c r="A358" s="39"/>
      <c r="B358" s="40"/>
      <c r="C358" s="41"/>
      <c r="D358" s="228" t="s">
        <v>348</v>
      </c>
      <c r="E358" s="41"/>
      <c r="F358" s="229" t="s">
        <v>789</v>
      </c>
      <c r="G358" s="41"/>
      <c r="H358" s="41"/>
      <c r="I358" s="230"/>
      <c r="J358" s="41"/>
      <c r="K358" s="41"/>
      <c r="L358" s="45"/>
      <c r="M358" s="231"/>
      <c r="N358" s="232"/>
      <c r="O358" s="85"/>
      <c r="P358" s="85"/>
      <c r="Q358" s="85"/>
      <c r="R358" s="85"/>
      <c r="S358" s="85"/>
      <c r="T358" s="86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T358" s="18" t="s">
        <v>348</v>
      </c>
      <c r="AU358" s="18" t="s">
        <v>241</v>
      </c>
    </row>
    <row r="359" s="14" customFormat="1">
      <c r="A359" s="14"/>
      <c r="B359" s="244"/>
      <c r="C359" s="245"/>
      <c r="D359" s="235" t="s">
        <v>350</v>
      </c>
      <c r="E359" s="246" t="s">
        <v>19</v>
      </c>
      <c r="F359" s="247" t="s">
        <v>1829</v>
      </c>
      <c r="G359" s="245"/>
      <c r="H359" s="248">
        <v>25.899999999999999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350</v>
      </c>
      <c r="AU359" s="254" t="s">
        <v>241</v>
      </c>
      <c r="AV359" s="14" t="s">
        <v>81</v>
      </c>
      <c r="AW359" s="14" t="s">
        <v>33</v>
      </c>
      <c r="AX359" s="14" t="s">
        <v>72</v>
      </c>
      <c r="AY359" s="254" t="s">
        <v>338</v>
      </c>
    </row>
    <row r="360" s="14" customFormat="1">
      <c r="A360" s="14"/>
      <c r="B360" s="244"/>
      <c r="C360" s="245"/>
      <c r="D360" s="235" t="s">
        <v>350</v>
      </c>
      <c r="E360" s="246" t="s">
        <v>19</v>
      </c>
      <c r="F360" s="247" t="s">
        <v>1831</v>
      </c>
      <c r="G360" s="245"/>
      <c r="H360" s="248">
        <v>0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350</v>
      </c>
      <c r="AU360" s="254" t="s">
        <v>241</v>
      </c>
      <c r="AV360" s="14" t="s">
        <v>81</v>
      </c>
      <c r="AW360" s="14" t="s">
        <v>33</v>
      </c>
      <c r="AX360" s="14" t="s">
        <v>72</v>
      </c>
      <c r="AY360" s="254" t="s">
        <v>338</v>
      </c>
    </row>
    <row r="361" s="14" customFormat="1">
      <c r="A361" s="14"/>
      <c r="B361" s="244"/>
      <c r="C361" s="245"/>
      <c r="D361" s="235" t="s">
        <v>350</v>
      </c>
      <c r="E361" s="246" t="s">
        <v>19</v>
      </c>
      <c r="F361" s="247" t="s">
        <v>2047</v>
      </c>
      <c r="G361" s="245"/>
      <c r="H361" s="248">
        <v>0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350</v>
      </c>
      <c r="AU361" s="254" t="s">
        <v>241</v>
      </c>
      <c r="AV361" s="14" t="s">
        <v>81</v>
      </c>
      <c r="AW361" s="14" t="s">
        <v>33</v>
      </c>
      <c r="AX361" s="14" t="s">
        <v>72</v>
      </c>
      <c r="AY361" s="254" t="s">
        <v>338</v>
      </c>
    </row>
    <row r="362" s="14" customFormat="1">
      <c r="A362" s="14"/>
      <c r="B362" s="244"/>
      <c r="C362" s="245"/>
      <c r="D362" s="235" t="s">
        <v>350</v>
      </c>
      <c r="E362" s="246" t="s">
        <v>19</v>
      </c>
      <c r="F362" s="247" t="s">
        <v>2049</v>
      </c>
      <c r="G362" s="245"/>
      <c r="H362" s="248">
        <v>0</v>
      </c>
      <c r="I362" s="249"/>
      <c r="J362" s="245"/>
      <c r="K362" s="245"/>
      <c r="L362" s="250"/>
      <c r="M362" s="251"/>
      <c r="N362" s="252"/>
      <c r="O362" s="252"/>
      <c r="P362" s="252"/>
      <c r="Q362" s="252"/>
      <c r="R362" s="252"/>
      <c r="S362" s="252"/>
      <c r="T362" s="253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4" t="s">
        <v>350</v>
      </c>
      <c r="AU362" s="254" t="s">
        <v>241</v>
      </c>
      <c r="AV362" s="14" t="s">
        <v>81</v>
      </c>
      <c r="AW362" s="14" t="s">
        <v>33</v>
      </c>
      <c r="AX362" s="14" t="s">
        <v>72</v>
      </c>
      <c r="AY362" s="254" t="s">
        <v>338</v>
      </c>
    </row>
    <row r="363" s="14" customFormat="1">
      <c r="A363" s="14"/>
      <c r="B363" s="244"/>
      <c r="C363" s="245"/>
      <c r="D363" s="235" t="s">
        <v>350</v>
      </c>
      <c r="E363" s="246" t="s">
        <v>19</v>
      </c>
      <c r="F363" s="247" t="s">
        <v>1821</v>
      </c>
      <c r="G363" s="245"/>
      <c r="H363" s="248">
        <v>0</v>
      </c>
      <c r="I363" s="249"/>
      <c r="J363" s="245"/>
      <c r="K363" s="245"/>
      <c r="L363" s="250"/>
      <c r="M363" s="251"/>
      <c r="N363" s="252"/>
      <c r="O363" s="252"/>
      <c r="P363" s="252"/>
      <c r="Q363" s="252"/>
      <c r="R363" s="252"/>
      <c r="S363" s="252"/>
      <c r="T363" s="253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4" t="s">
        <v>350</v>
      </c>
      <c r="AU363" s="254" t="s">
        <v>241</v>
      </c>
      <c r="AV363" s="14" t="s">
        <v>81</v>
      </c>
      <c r="AW363" s="14" t="s">
        <v>33</v>
      </c>
      <c r="AX363" s="14" t="s">
        <v>72</v>
      </c>
      <c r="AY363" s="254" t="s">
        <v>338</v>
      </c>
    </row>
    <row r="364" s="14" customFormat="1">
      <c r="A364" s="14"/>
      <c r="B364" s="244"/>
      <c r="C364" s="245"/>
      <c r="D364" s="235" t="s">
        <v>350</v>
      </c>
      <c r="E364" s="246" t="s">
        <v>19</v>
      </c>
      <c r="F364" s="247" t="s">
        <v>1822</v>
      </c>
      <c r="G364" s="245"/>
      <c r="H364" s="248">
        <v>0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350</v>
      </c>
      <c r="AU364" s="254" t="s">
        <v>241</v>
      </c>
      <c r="AV364" s="14" t="s">
        <v>81</v>
      </c>
      <c r="AW364" s="14" t="s">
        <v>33</v>
      </c>
      <c r="AX364" s="14" t="s">
        <v>72</v>
      </c>
      <c r="AY364" s="254" t="s">
        <v>338</v>
      </c>
    </row>
    <row r="365" s="14" customFormat="1">
      <c r="A365" s="14"/>
      <c r="B365" s="244"/>
      <c r="C365" s="245"/>
      <c r="D365" s="235" t="s">
        <v>350</v>
      </c>
      <c r="E365" s="246" t="s">
        <v>19</v>
      </c>
      <c r="F365" s="247" t="s">
        <v>952</v>
      </c>
      <c r="G365" s="245"/>
      <c r="H365" s="248">
        <v>0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350</v>
      </c>
      <c r="AU365" s="254" t="s">
        <v>241</v>
      </c>
      <c r="AV365" s="14" t="s">
        <v>81</v>
      </c>
      <c r="AW365" s="14" t="s">
        <v>33</v>
      </c>
      <c r="AX365" s="14" t="s">
        <v>72</v>
      </c>
      <c r="AY365" s="254" t="s">
        <v>338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258</v>
      </c>
      <c r="G366" s="245"/>
      <c r="H366" s="248">
        <v>0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241</v>
      </c>
      <c r="AV366" s="14" t="s">
        <v>81</v>
      </c>
      <c r="AW366" s="14" t="s">
        <v>33</v>
      </c>
      <c r="AX366" s="14" t="s">
        <v>72</v>
      </c>
      <c r="AY366" s="254" t="s">
        <v>338</v>
      </c>
    </row>
    <row r="367" s="14" customFormat="1">
      <c r="A367" s="14"/>
      <c r="B367" s="244"/>
      <c r="C367" s="245"/>
      <c r="D367" s="235" t="s">
        <v>350</v>
      </c>
      <c r="E367" s="246" t="s">
        <v>19</v>
      </c>
      <c r="F367" s="247" t="s">
        <v>256</v>
      </c>
      <c r="G367" s="245"/>
      <c r="H367" s="248">
        <v>0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350</v>
      </c>
      <c r="AU367" s="254" t="s">
        <v>241</v>
      </c>
      <c r="AV367" s="14" t="s">
        <v>81</v>
      </c>
      <c r="AW367" s="14" t="s">
        <v>33</v>
      </c>
      <c r="AX367" s="14" t="s">
        <v>72</v>
      </c>
      <c r="AY367" s="254" t="s">
        <v>338</v>
      </c>
    </row>
    <row r="368" s="15" customFormat="1">
      <c r="A368" s="15"/>
      <c r="B368" s="255"/>
      <c r="C368" s="256"/>
      <c r="D368" s="235" t="s">
        <v>350</v>
      </c>
      <c r="E368" s="257" t="s">
        <v>294</v>
      </c>
      <c r="F368" s="258" t="s">
        <v>363</v>
      </c>
      <c r="G368" s="256"/>
      <c r="H368" s="259">
        <v>25.899999999999999</v>
      </c>
      <c r="I368" s="260"/>
      <c r="J368" s="256"/>
      <c r="K368" s="256"/>
      <c r="L368" s="261"/>
      <c r="M368" s="262"/>
      <c r="N368" s="263"/>
      <c r="O368" s="263"/>
      <c r="P368" s="263"/>
      <c r="Q368" s="263"/>
      <c r="R368" s="263"/>
      <c r="S368" s="263"/>
      <c r="T368" s="264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65" t="s">
        <v>350</v>
      </c>
      <c r="AU368" s="265" t="s">
        <v>241</v>
      </c>
      <c r="AV368" s="15" t="s">
        <v>231</v>
      </c>
      <c r="AW368" s="15" t="s">
        <v>33</v>
      </c>
      <c r="AX368" s="15" t="s">
        <v>79</v>
      </c>
      <c r="AY368" s="265" t="s">
        <v>338</v>
      </c>
    </row>
    <row r="369" s="12" customFormat="1" ht="22.8" customHeight="1">
      <c r="A369" s="12"/>
      <c r="B369" s="199"/>
      <c r="C369" s="200"/>
      <c r="D369" s="201" t="s">
        <v>71</v>
      </c>
      <c r="E369" s="213" t="s">
        <v>252</v>
      </c>
      <c r="F369" s="213" t="s">
        <v>790</v>
      </c>
      <c r="G369" s="200"/>
      <c r="H369" s="200"/>
      <c r="I369" s="203"/>
      <c r="J369" s="214">
        <f>BK369</f>
        <v>0</v>
      </c>
      <c r="K369" s="200"/>
      <c r="L369" s="205"/>
      <c r="M369" s="206"/>
      <c r="N369" s="207"/>
      <c r="O369" s="207"/>
      <c r="P369" s="208">
        <f>SUM(P370:P383)</f>
        <v>0</v>
      </c>
      <c r="Q369" s="207"/>
      <c r="R369" s="208">
        <f>SUM(R370:R383)</f>
        <v>0.0076489000000000001</v>
      </c>
      <c r="S369" s="207"/>
      <c r="T369" s="209">
        <f>SUM(T370:T383)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10" t="s">
        <v>79</v>
      </c>
      <c r="AT369" s="211" t="s">
        <v>71</v>
      </c>
      <c r="AU369" s="211" t="s">
        <v>79</v>
      </c>
      <c r="AY369" s="210" t="s">
        <v>338</v>
      </c>
      <c r="BK369" s="212">
        <f>SUM(BK370:BK383)</f>
        <v>0</v>
      </c>
    </row>
    <row r="370" s="2" customFormat="1" ht="37.8" customHeight="1">
      <c r="A370" s="39"/>
      <c r="B370" s="40"/>
      <c r="C370" s="215" t="s">
        <v>641</v>
      </c>
      <c r="D370" s="215" t="s">
        <v>342</v>
      </c>
      <c r="E370" s="216" t="s">
        <v>792</v>
      </c>
      <c r="F370" s="217" t="s">
        <v>793</v>
      </c>
      <c r="G370" s="218" t="s">
        <v>572</v>
      </c>
      <c r="H370" s="219">
        <v>21.853999999999999</v>
      </c>
      <c r="I370" s="220"/>
      <c r="J370" s="221">
        <f>ROUND(I370*H370,2)</f>
        <v>0</v>
      </c>
      <c r="K370" s="217" t="s">
        <v>346</v>
      </c>
      <c r="L370" s="45"/>
      <c r="M370" s="222" t="s">
        <v>19</v>
      </c>
      <c r="N370" s="223" t="s">
        <v>43</v>
      </c>
      <c r="O370" s="85"/>
      <c r="P370" s="224">
        <f>O370*H370</f>
        <v>0</v>
      </c>
      <c r="Q370" s="224">
        <v>1.0000000000000001E-05</v>
      </c>
      <c r="R370" s="224">
        <f>Q370*H370</f>
        <v>0.00021854000000000001</v>
      </c>
      <c r="S370" s="224">
        <v>0</v>
      </c>
      <c r="T370" s="225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26" t="s">
        <v>231</v>
      </c>
      <c r="AT370" s="226" t="s">
        <v>342</v>
      </c>
      <c r="AU370" s="226" t="s">
        <v>81</v>
      </c>
      <c r="AY370" s="18" t="s">
        <v>338</v>
      </c>
      <c r="BE370" s="227">
        <f>IF(N370="základní",J370,0)</f>
        <v>0</v>
      </c>
      <c r="BF370" s="227">
        <f>IF(N370="snížená",J370,0)</f>
        <v>0</v>
      </c>
      <c r="BG370" s="227">
        <f>IF(N370="zákl. přenesená",J370,0)</f>
        <v>0</v>
      </c>
      <c r="BH370" s="227">
        <f>IF(N370="sníž. přenesená",J370,0)</f>
        <v>0</v>
      </c>
      <c r="BI370" s="227">
        <f>IF(N370="nulová",J370,0)</f>
        <v>0</v>
      </c>
      <c r="BJ370" s="18" t="s">
        <v>79</v>
      </c>
      <c r="BK370" s="227">
        <f>ROUND(I370*H370,2)</f>
        <v>0</v>
      </c>
      <c r="BL370" s="18" t="s">
        <v>231</v>
      </c>
      <c r="BM370" s="226" t="s">
        <v>2235</v>
      </c>
    </row>
    <row r="371" s="2" customFormat="1">
      <c r="A371" s="39"/>
      <c r="B371" s="40"/>
      <c r="C371" s="41"/>
      <c r="D371" s="228" t="s">
        <v>348</v>
      </c>
      <c r="E371" s="41"/>
      <c r="F371" s="229" t="s">
        <v>795</v>
      </c>
      <c r="G371" s="41"/>
      <c r="H371" s="41"/>
      <c r="I371" s="230"/>
      <c r="J371" s="41"/>
      <c r="K371" s="41"/>
      <c r="L371" s="45"/>
      <c r="M371" s="231"/>
      <c r="N371" s="232"/>
      <c r="O371" s="85"/>
      <c r="P371" s="85"/>
      <c r="Q371" s="85"/>
      <c r="R371" s="85"/>
      <c r="S371" s="85"/>
      <c r="T371" s="86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348</v>
      </c>
      <c r="AU371" s="18" t="s">
        <v>81</v>
      </c>
    </row>
    <row r="372" s="14" customFormat="1">
      <c r="A372" s="14"/>
      <c r="B372" s="244"/>
      <c r="C372" s="245"/>
      <c r="D372" s="235" t="s">
        <v>350</v>
      </c>
      <c r="E372" s="246" t="s">
        <v>19</v>
      </c>
      <c r="F372" s="247" t="s">
        <v>796</v>
      </c>
      <c r="G372" s="245"/>
      <c r="H372" s="248">
        <v>20.719999999999999</v>
      </c>
      <c r="I372" s="249"/>
      <c r="J372" s="245"/>
      <c r="K372" s="245"/>
      <c r="L372" s="250"/>
      <c r="M372" s="251"/>
      <c r="N372" s="252"/>
      <c r="O372" s="252"/>
      <c r="P372" s="252"/>
      <c r="Q372" s="252"/>
      <c r="R372" s="252"/>
      <c r="S372" s="252"/>
      <c r="T372" s="253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54" t="s">
        <v>350</v>
      </c>
      <c r="AU372" s="254" t="s">
        <v>81</v>
      </c>
      <c r="AV372" s="14" t="s">
        <v>81</v>
      </c>
      <c r="AW372" s="14" t="s">
        <v>33</v>
      </c>
      <c r="AX372" s="14" t="s">
        <v>72</v>
      </c>
      <c r="AY372" s="254" t="s">
        <v>338</v>
      </c>
    </row>
    <row r="373" s="14" customFormat="1">
      <c r="A373" s="14"/>
      <c r="B373" s="244"/>
      <c r="C373" s="245"/>
      <c r="D373" s="235" t="s">
        <v>350</v>
      </c>
      <c r="E373" s="246" t="s">
        <v>19</v>
      </c>
      <c r="F373" s="247" t="s">
        <v>1437</v>
      </c>
      <c r="G373" s="245"/>
      <c r="H373" s="248">
        <v>1.1339999999999999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350</v>
      </c>
      <c r="AU373" s="254" t="s">
        <v>81</v>
      </c>
      <c r="AV373" s="14" t="s">
        <v>81</v>
      </c>
      <c r="AW373" s="14" t="s">
        <v>33</v>
      </c>
      <c r="AX373" s="14" t="s">
        <v>72</v>
      </c>
      <c r="AY373" s="254" t="s">
        <v>338</v>
      </c>
    </row>
    <row r="374" s="15" customFormat="1">
      <c r="A374" s="15"/>
      <c r="B374" s="255"/>
      <c r="C374" s="256"/>
      <c r="D374" s="235" t="s">
        <v>350</v>
      </c>
      <c r="E374" s="257" t="s">
        <v>287</v>
      </c>
      <c r="F374" s="258" t="s">
        <v>363</v>
      </c>
      <c r="G374" s="256"/>
      <c r="H374" s="259">
        <v>21.853999999999999</v>
      </c>
      <c r="I374" s="260"/>
      <c r="J374" s="256"/>
      <c r="K374" s="256"/>
      <c r="L374" s="261"/>
      <c r="M374" s="262"/>
      <c r="N374" s="263"/>
      <c r="O374" s="263"/>
      <c r="P374" s="263"/>
      <c r="Q374" s="263"/>
      <c r="R374" s="263"/>
      <c r="S374" s="263"/>
      <c r="T374" s="264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T374" s="265" t="s">
        <v>350</v>
      </c>
      <c r="AU374" s="265" t="s">
        <v>81</v>
      </c>
      <c r="AV374" s="15" t="s">
        <v>231</v>
      </c>
      <c r="AW374" s="15" t="s">
        <v>33</v>
      </c>
      <c r="AX374" s="15" t="s">
        <v>79</v>
      </c>
      <c r="AY374" s="265" t="s">
        <v>338</v>
      </c>
    </row>
    <row r="375" s="2" customFormat="1" ht="55.5" customHeight="1">
      <c r="A375" s="39"/>
      <c r="B375" s="40"/>
      <c r="C375" s="215" t="s">
        <v>646</v>
      </c>
      <c r="D375" s="215" t="s">
        <v>342</v>
      </c>
      <c r="E375" s="216" t="s">
        <v>799</v>
      </c>
      <c r="F375" s="217" t="s">
        <v>800</v>
      </c>
      <c r="G375" s="218" t="s">
        <v>572</v>
      </c>
      <c r="H375" s="219">
        <v>21.853999999999999</v>
      </c>
      <c r="I375" s="220"/>
      <c r="J375" s="221">
        <f>ROUND(I375*H375,2)</f>
        <v>0</v>
      </c>
      <c r="K375" s="217" t="s">
        <v>346</v>
      </c>
      <c r="L375" s="45"/>
      <c r="M375" s="222" t="s">
        <v>19</v>
      </c>
      <c r="N375" s="223" t="s">
        <v>43</v>
      </c>
      <c r="O375" s="85"/>
      <c r="P375" s="224">
        <f>O375*H375</f>
        <v>0</v>
      </c>
      <c r="Q375" s="224">
        <v>0.00034000000000000002</v>
      </c>
      <c r="R375" s="224">
        <f>Q375*H375</f>
        <v>0.0074303600000000004</v>
      </c>
      <c r="S375" s="224">
        <v>0</v>
      </c>
      <c r="T375" s="225">
        <f>S375*H375</f>
        <v>0</v>
      </c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R375" s="226" t="s">
        <v>231</v>
      </c>
      <c r="AT375" s="226" t="s">
        <v>342</v>
      </c>
      <c r="AU375" s="226" t="s">
        <v>81</v>
      </c>
      <c r="AY375" s="18" t="s">
        <v>338</v>
      </c>
      <c r="BE375" s="227">
        <f>IF(N375="základní",J375,0)</f>
        <v>0</v>
      </c>
      <c r="BF375" s="227">
        <f>IF(N375="snížená",J375,0)</f>
        <v>0</v>
      </c>
      <c r="BG375" s="227">
        <f>IF(N375="zákl. přenesená",J375,0)</f>
        <v>0</v>
      </c>
      <c r="BH375" s="227">
        <f>IF(N375="sníž. přenesená",J375,0)</f>
        <v>0</v>
      </c>
      <c r="BI375" s="227">
        <f>IF(N375="nulová",J375,0)</f>
        <v>0</v>
      </c>
      <c r="BJ375" s="18" t="s">
        <v>79</v>
      </c>
      <c r="BK375" s="227">
        <f>ROUND(I375*H375,2)</f>
        <v>0</v>
      </c>
      <c r="BL375" s="18" t="s">
        <v>231</v>
      </c>
      <c r="BM375" s="226" t="s">
        <v>2236</v>
      </c>
    </row>
    <row r="376" s="2" customFormat="1">
      <c r="A376" s="39"/>
      <c r="B376" s="40"/>
      <c r="C376" s="41"/>
      <c r="D376" s="228" t="s">
        <v>348</v>
      </c>
      <c r="E376" s="41"/>
      <c r="F376" s="229" t="s">
        <v>802</v>
      </c>
      <c r="G376" s="41"/>
      <c r="H376" s="41"/>
      <c r="I376" s="230"/>
      <c r="J376" s="41"/>
      <c r="K376" s="41"/>
      <c r="L376" s="45"/>
      <c r="M376" s="231"/>
      <c r="N376" s="232"/>
      <c r="O376" s="85"/>
      <c r="P376" s="85"/>
      <c r="Q376" s="85"/>
      <c r="R376" s="85"/>
      <c r="S376" s="85"/>
      <c r="T376" s="86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T376" s="18" t="s">
        <v>348</v>
      </c>
      <c r="AU376" s="18" t="s">
        <v>81</v>
      </c>
    </row>
    <row r="377" s="14" customFormat="1">
      <c r="A377" s="14"/>
      <c r="B377" s="244"/>
      <c r="C377" s="245"/>
      <c r="D377" s="235" t="s">
        <v>350</v>
      </c>
      <c r="E377" s="246" t="s">
        <v>19</v>
      </c>
      <c r="F377" s="247" t="s">
        <v>287</v>
      </c>
      <c r="G377" s="245"/>
      <c r="H377" s="248">
        <v>21.853999999999999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350</v>
      </c>
      <c r="AU377" s="254" t="s">
        <v>81</v>
      </c>
      <c r="AV377" s="14" t="s">
        <v>81</v>
      </c>
      <c r="AW377" s="14" t="s">
        <v>33</v>
      </c>
      <c r="AX377" s="14" t="s">
        <v>79</v>
      </c>
      <c r="AY377" s="254" t="s">
        <v>338</v>
      </c>
    </row>
    <row r="378" s="2" customFormat="1" ht="24.15" customHeight="1">
      <c r="A378" s="39"/>
      <c r="B378" s="40"/>
      <c r="C378" s="215" t="s">
        <v>654</v>
      </c>
      <c r="D378" s="215" t="s">
        <v>342</v>
      </c>
      <c r="E378" s="216" t="s">
        <v>804</v>
      </c>
      <c r="F378" s="217" t="s">
        <v>805</v>
      </c>
      <c r="G378" s="218" t="s">
        <v>572</v>
      </c>
      <c r="H378" s="219">
        <v>21.853999999999999</v>
      </c>
      <c r="I378" s="220"/>
      <c r="J378" s="221">
        <f>ROUND(I378*H378,2)</f>
        <v>0</v>
      </c>
      <c r="K378" s="217" t="s">
        <v>346</v>
      </c>
      <c r="L378" s="45"/>
      <c r="M378" s="222" t="s">
        <v>19</v>
      </c>
      <c r="N378" s="223" t="s">
        <v>43</v>
      </c>
      <c r="O378" s="85"/>
      <c r="P378" s="224">
        <f>O378*H378</f>
        <v>0</v>
      </c>
      <c r="Q378" s="224">
        <v>0</v>
      </c>
      <c r="R378" s="224">
        <f>Q378*H378</f>
        <v>0</v>
      </c>
      <c r="S378" s="224">
        <v>0</v>
      </c>
      <c r="T378" s="225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26" t="s">
        <v>231</v>
      </c>
      <c r="AT378" s="226" t="s">
        <v>342</v>
      </c>
      <c r="AU378" s="226" t="s">
        <v>81</v>
      </c>
      <c r="AY378" s="18" t="s">
        <v>338</v>
      </c>
      <c r="BE378" s="227">
        <f>IF(N378="základní",J378,0)</f>
        <v>0</v>
      </c>
      <c r="BF378" s="227">
        <f>IF(N378="snížená",J378,0)</f>
        <v>0</v>
      </c>
      <c r="BG378" s="227">
        <f>IF(N378="zákl. přenesená",J378,0)</f>
        <v>0</v>
      </c>
      <c r="BH378" s="227">
        <f>IF(N378="sníž. přenesená",J378,0)</f>
        <v>0</v>
      </c>
      <c r="BI378" s="227">
        <f>IF(N378="nulová",J378,0)</f>
        <v>0</v>
      </c>
      <c r="BJ378" s="18" t="s">
        <v>79</v>
      </c>
      <c r="BK378" s="227">
        <f>ROUND(I378*H378,2)</f>
        <v>0</v>
      </c>
      <c r="BL378" s="18" t="s">
        <v>231</v>
      </c>
      <c r="BM378" s="226" t="s">
        <v>2237</v>
      </c>
    </row>
    <row r="379" s="2" customFormat="1">
      <c r="A379" s="39"/>
      <c r="B379" s="40"/>
      <c r="C379" s="41"/>
      <c r="D379" s="228" t="s">
        <v>348</v>
      </c>
      <c r="E379" s="41"/>
      <c r="F379" s="229" t="s">
        <v>807</v>
      </c>
      <c r="G379" s="41"/>
      <c r="H379" s="41"/>
      <c r="I379" s="230"/>
      <c r="J379" s="41"/>
      <c r="K379" s="41"/>
      <c r="L379" s="45"/>
      <c r="M379" s="231"/>
      <c r="N379" s="232"/>
      <c r="O379" s="85"/>
      <c r="P379" s="85"/>
      <c r="Q379" s="85"/>
      <c r="R379" s="85"/>
      <c r="S379" s="85"/>
      <c r="T379" s="86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T379" s="18" t="s">
        <v>348</v>
      </c>
      <c r="AU379" s="18" t="s">
        <v>81</v>
      </c>
    </row>
    <row r="380" s="14" customFormat="1">
      <c r="A380" s="14"/>
      <c r="B380" s="244"/>
      <c r="C380" s="245"/>
      <c r="D380" s="235" t="s">
        <v>350</v>
      </c>
      <c r="E380" s="246" t="s">
        <v>19</v>
      </c>
      <c r="F380" s="247" t="s">
        <v>287</v>
      </c>
      <c r="G380" s="245"/>
      <c r="H380" s="248">
        <v>21.853999999999999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350</v>
      </c>
      <c r="AU380" s="254" t="s">
        <v>81</v>
      </c>
      <c r="AV380" s="14" t="s">
        <v>81</v>
      </c>
      <c r="AW380" s="14" t="s">
        <v>33</v>
      </c>
      <c r="AX380" s="14" t="s">
        <v>79</v>
      </c>
      <c r="AY380" s="254" t="s">
        <v>338</v>
      </c>
    </row>
    <row r="381" s="2" customFormat="1" ht="24.15" customHeight="1">
      <c r="A381" s="39"/>
      <c r="B381" s="40"/>
      <c r="C381" s="215" t="s">
        <v>659</v>
      </c>
      <c r="D381" s="215" t="s">
        <v>342</v>
      </c>
      <c r="E381" s="216" t="s">
        <v>809</v>
      </c>
      <c r="F381" s="217" t="s">
        <v>810</v>
      </c>
      <c r="G381" s="218" t="s">
        <v>572</v>
      </c>
      <c r="H381" s="219">
        <v>21.853999999999999</v>
      </c>
      <c r="I381" s="220"/>
      <c r="J381" s="221">
        <f>ROUND(I381*H381,2)</f>
        <v>0</v>
      </c>
      <c r="K381" s="217" t="s">
        <v>346</v>
      </c>
      <c r="L381" s="45"/>
      <c r="M381" s="222" t="s">
        <v>19</v>
      </c>
      <c r="N381" s="223" t="s">
        <v>43</v>
      </c>
      <c r="O381" s="85"/>
      <c r="P381" s="224">
        <f>O381*H381</f>
        <v>0</v>
      </c>
      <c r="Q381" s="224">
        <v>0</v>
      </c>
      <c r="R381" s="224">
        <f>Q381*H381</f>
        <v>0</v>
      </c>
      <c r="S381" s="224">
        <v>0</v>
      </c>
      <c r="T381" s="225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26" t="s">
        <v>231</v>
      </c>
      <c r="AT381" s="226" t="s">
        <v>342</v>
      </c>
      <c r="AU381" s="226" t="s">
        <v>81</v>
      </c>
      <c r="AY381" s="18" t="s">
        <v>338</v>
      </c>
      <c r="BE381" s="227">
        <f>IF(N381="základní",J381,0)</f>
        <v>0</v>
      </c>
      <c r="BF381" s="227">
        <f>IF(N381="snížená",J381,0)</f>
        <v>0</v>
      </c>
      <c r="BG381" s="227">
        <f>IF(N381="zákl. přenesená",J381,0)</f>
        <v>0</v>
      </c>
      <c r="BH381" s="227">
        <f>IF(N381="sníž. přenesená",J381,0)</f>
        <v>0</v>
      </c>
      <c r="BI381" s="227">
        <f>IF(N381="nulová",J381,0)</f>
        <v>0</v>
      </c>
      <c r="BJ381" s="18" t="s">
        <v>79</v>
      </c>
      <c r="BK381" s="227">
        <f>ROUND(I381*H381,2)</f>
        <v>0</v>
      </c>
      <c r="BL381" s="18" t="s">
        <v>231</v>
      </c>
      <c r="BM381" s="226" t="s">
        <v>2238</v>
      </c>
    </row>
    <row r="382" s="2" customFormat="1">
      <c r="A382" s="39"/>
      <c r="B382" s="40"/>
      <c r="C382" s="41"/>
      <c r="D382" s="228" t="s">
        <v>348</v>
      </c>
      <c r="E382" s="41"/>
      <c r="F382" s="229" t="s">
        <v>812</v>
      </c>
      <c r="G382" s="41"/>
      <c r="H382" s="41"/>
      <c r="I382" s="230"/>
      <c r="J382" s="41"/>
      <c r="K382" s="41"/>
      <c r="L382" s="45"/>
      <c r="M382" s="231"/>
      <c r="N382" s="232"/>
      <c r="O382" s="85"/>
      <c r="P382" s="85"/>
      <c r="Q382" s="85"/>
      <c r="R382" s="85"/>
      <c r="S382" s="85"/>
      <c r="T382" s="86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T382" s="18" t="s">
        <v>348</v>
      </c>
      <c r="AU382" s="18" t="s">
        <v>81</v>
      </c>
    </row>
    <row r="383" s="14" customFormat="1">
      <c r="A383" s="14"/>
      <c r="B383" s="244"/>
      <c r="C383" s="245"/>
      <c r="D383" s="235" t="s">
        <v>350</v>
      </c>
      <c r="E383" s="246" t="s">
        <v>19</v>
      </c>
      <c r="F383" s="247" t="s">
        <v>287</v>
      </c>
      <c r="G383" s="245"/>
      <c r="H383" s="248">
        <v>21.853999999999999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350</v>
      </c>
      <c r="AU383" s="254" t="s">
        <v>81</v>
      </c>
      <c r="AV383" s="14" t="s">
        <v>81</v>
      </c>
      <c r="AW383" s="14" t="s">
        <v>33</v>
      </c>
      <c r="AX383" s="14" t="s">
        <v>79</v>
      </c>
      <c r="AY383" s="254" t="s">
        <v>338</v>
      </c>
    </row>
    <row r="384" s="12" customFormat="1" ht="22.8" customHeight="1">
      <c r="A384" s="12"/>
      <c r="B384" s="199"/>
      <c r="C384" s="200"/>
      <c r="D384" s="201" t="s">
        <v>71</v>
      </c>
      <c r="E384" s="213" t="s">
        <v>813</v>
      </c>
      <c r="F384" s="213" t="s">
        <v>814</v>
      </c>
      <c r="G384" s="200"/>
      <c r="H384" s="200"/>
      <c r="I384" s="203"/>
      <c r="J384" s="214">
        <f>BK384</f>
        <v>0</v>
      </c>
      <c r="K384" s="200"/>
      <c r="L384" s="205"/>
      <c r="M384" s="206"/>
      <c r="N384" s="207"/>
      <c r="O384" s="207"/>
      <c r="P384" s="208">
        <f>SUM(P385:P397)</f>
        <v>0</v>
      </c>
      <c r="Q384" s="207"/>
      <c r="R384" s="208">
        <f>SUM(R385:R397)</f>
        <v>0</v>
      </c>
      <c r="S384" s="207"/>
      <c r="T384" s="209">
        <f>SUM(T385:T397)</f>
        <v>0</v>
      </c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R384" s="210" t="s">
        <v>79</v>
      </c>
      <c r="AT384" s="211" t="s">
        <v>71</v>
      </c>
      <c r="AU384" s="211" t="s">
        <v>79</v>
      </c>
      <c r="AY384" s="210" t="s">
        <v>338</v>
      </c>
      <c r="BK384" s="212">
        <f>SUM(BK385:BK397)</f>
        <v>0</v>
      </c>
    </row>
    <row r="385" s="2" customFormat="1" ht="33" customHeight="1">
      <c r="A385" s="39"/>
      <c r="B385" s="40"/>
      <c r="C385" s="215" t="s">
        <v>290</v>
      </c>
      <c r="D385" s="215" t="s">
        <v>342</v>
      </c>
      <c r="E385" s="216" t="s">
        <v>816</v>
      </c>
      <c r="F385" s="217" t="s">
        <v>817</v>
      </c>
      <c r="G385" s="218" t="s">
        <v>489</v>
      </c>
      <c r="H385" s="219">
        <v>9.5790000000000006</v>
      </c>
      <c r="I385" s="220"/>
      <c r="J385" s="221">
        <f>ROUND(I385*H385,2)</f>
        <v>0</v>
      </c>
      <c r="K385" s="217" t="s">
        <v>346</v>
      </c>
      <c r="L385" s="45"/>
      <c r="M385" s="222" t="s">
        <v>19</v>
      </c>
      <c r="N385" s="223" t="s">
        <v>43</v>
      </c>
      <c r="O385" s="85"/>
      <c r="P385" s="224">
        <f>O385*H385</f>
        <v>0</v>
      </c>
      <c r="Q385" s="224">
        <v>0</v>
      </c>
      <c r="R385" s="224">
        <f>Q385*H385</f>
        <v>0</v>
      </c>
      <c r="S385" s="224">
        <v>0</v>
      </c>
      <c r="T385" s="225">
        <f>S385*H385</f>
        <v>0</v>
      </c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R385" s="226" t="s">
        <v>231</v>
      </c>
      <c r="AT385" s="226" t="s">
        <v>342</v>
      </c>
      <c r="AU385" s="226" t="s">
        <v>81</v>
      </c>
      <c r="AY385" s="18" t="s">
        <v>338</v>
      </c>
      <c r="BE385" s="227">
        <f>IF(N385="základní",J385,0)</f>
        <v>0</v>
      </c>
      <c r="BF385" s="227">
        <f>IF(N385="snížená",J385,0)</f>
        <v>0</v>
      </c>
      <c r="BG385" s="227">
        <f>IF(N385="zákl. přenesená",J385,0)</f>
        <v>0</v>
      </c>
      <c r="BH385" s="227">
        <f>IF(N385="sníž. přenesená",J385,0)</f>
        <v>0</v>
      </c>
      <c r="BI385" s="227">
        <f>IF(N385="nulová",J385,0)</f>
        <v>0</v>
      </c>
      <c r="BJ385" s="18" t="s">
        <v>79</v>
      </c>
      <c r="BK385" s="227">
        <f>ROUND(I385*H385,2)</f>
        <v>0</v>
      </c>
      <c r="BL385" s="18" t="s">
        <v>231</v>
      </c>
      <c r="BM385" s="226" t="s">
        <v>2239</v>
      </c>
    </row>
    <row r="386" s="2" customFormat="1">
      <c r="A386" s="39"/>
      <c r="B386" s="40"/>
      <c r="C386" s="41"/>
      <c r="D386" s="228" t="s">
        <v>348</v>
      </c>
      <c r="E386" s="41"/>
      <c r="F386" s="229" t="s">
        <v>819</v>
      </c>
      <c r="G386" s="41"/>
      <c r="H386" s="41"/>
      <c r="I386" s="230"/>
      <c r="J386" s="41"/>
      <c r="K386" s="41"/>
      <c r="L386" s="45"/>
      <c r="M386" s="231"/>
      <c r="N386" s="232"/>
      <c r="O386" s="85"/>
      <c r="P386" s="85"/>
      <c r="Q386" s="85"/>
      <c r="R386" s="85"/>
      <c r="S386" s="85"/>
      <c r="T386" s="86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T386" s="18" t="s">
        <v>348</v>
      </c>
      <c r="AU386" s="18" t="s">
        <v>81</v>
      </c>
    </row>
    <row r="387" s="14" customFormat="1">
      <c r="A387" s="14"/>
      <c r="B387" s="244"/>
      <c r="C387" s="245"/>
      <c r="D387" s="235" t="s">
        <v>350</v>
      </c>
      <c r="E387" s="246" t="s">
        <v>19</v>
      </c>
      <c r="F387" s="247" t="s">
        <v>2240</v>
      </c>
      <c r="G387" s="245"/>
      <c r="H387" s="248">
        <v>9.5790000000000006</v>
      </c>
      <c r="I387" s="249"/>
      <c r="J387" s="245"/>
      <c r="K387" s="245"/>
      <c r="L387" s="250"/>
      <c r="M387" s="251"/>
      <c r="N387" s="252"/>
      <c r="O387" s="252"/>
      <c r="P387" s="252"/>
      <c r="Q387" s="252"/>
      <c r="R387" s="252"/>
      <c r="S387" s="252"/>
      <c r="T387" s="253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4" t="s">
        <v>350</v>
      </c>
      <c r="AU387" s="254" t="s">
        <v>81</v>
      </c>
      <c r="AV387" s="14" t="s">
        <v>81</v>
      </c>
      <c r="AW387" s="14" t="s">
        <v>33</v>
      </c>
      <c r="AX387" s="14" t="s">
        <v>79</v>
      </c>
      <c r="AY387" s="254" t="s">
        <v>338</v>
      </c>
    </row>
    <row r="388" s="2" customFormat="1" ht="44.25" customHeight="1">
      <c r="A388" s="39"/>
      <c r="B388" s="40"/>
      <c r="C388" s="215" t="s">
        <v>672</v>
      </c>
      <c r="D388" s="215" t="s">
        <v>342</v>
      </c>
      <c r="E388" s="216" t="s">
        <v>822</v>
      </c>
      <c r="F388" s="217" t="s">
        <v>823</v>
      </c>
      <c r="G388" s="218" t="s">
        <v>489</v>
      </c>
      <c r="H388" s="219">
        <v>227.506</v>
      </c>
      <c r="I388" s="220"/>
      <c r="J388" s="221">
        <f>ROUND(I388*H388,2)</f>
        <v>0</v>
      </c>
      <c r="K388" s="217" t="s">
        <v>346</v>
      </c>
      <c r="L388" s="45"/>
      <c r="M388" s="222" t="s">
        <v>19</v>
      </c>
      <c r="N388" s="223" t="s">
        <v>43</v>
      </c>
      <c r="O388" s="85"/>
      <c r="P388" s="224">
        <f>O388*H388</f>
        <v>0</v>
      </c>
      <c r="Q388" s="224">
        <v>0</v>
      </c>
      <c r="R388" s="224">
        <f>Q388*H388</f>
        <v>0</v>
      </c>
      <c r="S388" s="224">
        <v>0</v>
      </c>
      <c r="T388" s="225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26" t="s">
        <v>231</v>
      </c>
      <c r="AT388" s="226" t="s">
        <v>342</v>
      </c>
      <c r="AU388" s="226" t="s">
        <v>81</v>
      </c>
      <c r="AY388" s="18" t="s">
        <v>338</v>
      </c>
      <c r="BE388" s="227">
        <f>IF(N388="základní",J388,0)</f>
        <v>0</v>
      </c>
      <c r="BF388" s="227">
        <f>IF(N388="snížená",J388,0)</f>
        <v>0</v>
      </c>
      <c r="BG388" s="227">
        <f>IF(N388="zákl. přenesená",J388,0)</f>
        <v>0</v>
      </c>
      <c r="BH388" s="227">
        <f>IF(N388="sníž. přenesená",J388,0)</f>
        <v>0</v>
      </c>
      <c r="BI388" s="227">
        <f>IF(N388="nulová",J388,0)</f>
        <v>0</v>
      </c>
      <c r="BJ388" s="18" t="s">
        <v>79</v>
      </c>
      <c r="BK388" s="227">
        <f>ROUND(I388*H388,2)</f>
        <v>0</v>
      </c>
      <c r="BL388" s="18" t="s">
        <v>231</v>
      </c>
      <c r="BM388" s="226" t="s">
        <v>2241</v>
      </c>
    </row>
    <row r="389" s="2" customFormat="1">
      <c r="A389" s="39"/>
      <c r="B389" s="40"/>
      <c r="C389" s="41"/>
      <c r="D389" s="228" t="s">
        <v>348</v>
      </c>
      <c r="E389" s="41"/>
      <c r="F389" s="229" t="s">
        <v>825</v>
      </c>
      <c r="G389" s="41"/>
      <c r="H389" s="41"/>
      <c r="I389" s="230"/>
      <c r="J389" s="41"/>
      <c r="K389" s="41"/>
      <c r="L389" s="45"/>
      <c r="M389" s="231"/>
      <c r="N389" s="232"/>
      <c r="O389" s="85"/>
      <c r="P389" s="85"/>
      <c r="Q389" s="85"/>
      <c r="R389" s="85"/>
      <c r="S389" s="85"/>
      <c r="T389" s="86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T389" s="18" t="s">
        <v>348</v>
      </c>
      <c r="AU389" s="18" t="s">
        <v>81</v>
      </c>
    </row>
    <row r="390" s="14" customFormat="1">
      <c r="A390" s="14"/>
      <c r="B390" s="244"/>
      <c r="C390" s="245"/>
      <c r="D390" s="235" t="s">
        <v>350</v>
      </c>
      <c r="E390" s="246" t="s">
        <v>19</v>
      </c>
      <c r="F390" s="247" t="s">
        <v>2242</v>
      </c>
      <c r="G390" s="245"/>
      <c r="H390" s="248">
        <v>227.506</v>
      </c>
      <c r="I390" s="249"/>
      <c r="J390" s="245"/>
      <c r="K390" s="245"/>
      <c r="L390" s="250"/>
      <c r="M390" s="251"/>
      <c r="N390" s="252"/>
      <c r="O390" s="252"/>
      <c r="P390" s="252"/>
      <c r="Q390" s="252"/>
      <c r="R390" s="252"/>
      <c r="S390" s="252"/>
      <c r="T390" s="253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4" t="s">
        <v>350</v>
      </c>
      <c r="AU390" s="254" t="s">
        <v>81</v>
      </c>
      <c r="AV390" s="14" t="s">
        <v>81</v>
      </c>
      <c r="AW390" s="14" t="s">
        <v>33</v>
      </c>
      <c r="AX390" s="14" t="s">
        <v>79</v>
      </c>
      <c r="AY390" s="254" t="s">
        <v>338</v>
      </c>
    </row>
    <row r="391" s="2" customFormat="1" ht="37.8" customHeight="1">
      <c r="A391" s="39"/>
      <c r="B391" s="40"/>
      <c r="C391" s="215" t="s">
        <v>676</v>
      </c>
      <c r="D391" s="215" t="s">
        <v>342</v>
      </c>
      <c r="E391" s="216" t="s">
        <v>828</v>
      </c>
      <c r="F391" s="217" t="s">
        <v>829</v>
      </c>
      <c r="G391" s="218" t="s">
        <v>489</v>
      </c>
      <c r="H391" s="219">
        <v>2.395</v>
      </c>
      <c r="I391" s="220"/>
      <c r="J391" s="221">
        <f>ROUND(I391*H391,2)</f>
        <v>0</v>
      </c>
      <c r="K391" s="217" t="s">
        <v>346</v>
      </c>
      <c r="L391" s="45"/>
      <c r="M391" s="222" t="s">
        <v>19</v>
      </c>
      <c r="N391" s="223" t="s">
        <v>43</v>
      </c>
      <c r="O391" s="85"/>
      <c r="P391" s="224">
        <f>O391*H391</f>
        <v>0</v>
      </c>
      <c r="Q391" s="224">
        <v>0</v>
      </c>
      <c r="R391" s="224">
        <f>Q391*H391</f>
        <v>0</v>
      </c>
      <c r="S391" s="224">
        <v>0</v>
      </c>
      <c r="T391" s="225">
        <f>S391*H391</f>
        <v>0</v>
      </c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R391" s="226" t="s">
        <v>231</v>
      </c>
      <c r="AT391" s="226" t="s">
        <v>342</v>
      </c>
      <c r="AU391" s="226" t="s">
        <v>81</v>
      </c>
      <c r="AY391" s="18" t="s">
        <v>338</v>
      </c>
      <c r="BE391" s="227">
        <f>IF(N391="základní",J391,0)</f>
        <v>0</v>
      </c>
      <c r="BF391" s="227">
        <f>IF(N391="snížená",J391,0)</f>
        <v>0</v>
      </c>
      <c r="BG391" s="227">
        <f>IF(N391="zákl. přenesená",J391,0)</f>
        <v>0</v>
      </c>
      <c r="BH391" s="227">
        <f>IF(N391="sníž. přenesená",J391,0)</f>
        <v>0</v>
      </c>
      <c r="BI391" s="227">
        <f>IF(N391="nulová",J391,0)</f>
        <v>0</v>
      </c>
      <c r="BJ391" s="18" t="s">
        <v>79</v>
      </c>
      <c r="BK391" s="227">
        <f>ROUND(I391*H391,2)</f>
        <v>0</v>
      </c>
      <c r="BL391" s="18" t="s">
        <v>231</v>
      </c>
      <c r="BM391" s="226" t="s">
        <v>2243</v>
      </c>
    </row>
    <row r="392" s="2" customFormat="1">
      <c r="A392" s="39"/>
      <c r="B392" s="40"/>
      <c r="C392" s="41"/>
      <c r="D392" s="228" t="s">
        <v>348</v>
      </c>
      <c r="E392" s="41"/>
      <c r="F392" s="229" t="s">
        <v>831</v>
      </c>
      <c r="G392" s="41"/>
      <c r="H392" s="41"/>
      <c r="I392" s="230"/>
      <c r="J392" s="41"/>
      <c r="K392" s="41"/>
      <c r="L392" s="45"/>
      <c r="M392" s="231"/>
      <c r="N392" s="232"/>
      <c r="O392" s="85"/>
      <c r="P392" s="85"/>
      <c r="Q392" s="85"/>
      <c r="R392" s="85"/>
      <c r="S392" s="85"/>
      <c r="T392" s="86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T392" s="18" t="s">
        <v>348</v>
      </c>
      <c r="AU392" s="18" t="s">
        <v>81</v>
      </c>
    </row>
    <row r="393" s="14" customFormat="1">
      <c r="A393" s="14"/>
      <c r="B393" s="244"/>
      <c r="C393" s="245"/>
      <c r="D393" s="235" t="s">
        <v>350</v>
      </c>
      <c r="E393" s="246" t="s">
        <v>19</v>
      </c>
      <c r="F393" s="247" t="s">
        <v>2244</v>
      </c>
      <c r="G393" s="245"/>
      <c r="H393" s="248">
        <v>2.395</v>
      </c>
      <c r="I393" s="249"/>
      <c r="J393" s="245"/>
      <c r="K393" s="245"/>
      <c r="L393" s="250"/>
      <c r="M393" s="251"/>
      <c r="N393" s="252"/>
      <c r="O393" s="252"/>
      <c r="P393" s="252"/>
      <c r="Q393" s="252"/>
      <c r="R393" s="252"/>
      <c r="S393" s="252"/>
      <c r="T393" s="253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4" t="s">
        <v>350</v>
      </c>
      <c r="AU393" s="254" t="s">
        <v>81</v>
      </c>
      <c r="AV393" s="14" t="s">
        <v>81</v>
      </c>
      <c r="AW393" s="14" t="s">
        <v>33</v>
      </c>
      <c r="AX393" s="14" t="s">
        <v>79</v>
      </c>
      <c r="AY393" s="254" t="s">
        <v>338</v>
      </c>
    </row>
    <row r="394" s="2" customFormat="1" ht="44.25" customHeight="1">
      <c r="A394" s="39"/>
      <c r="B394" s="40"/>
      <c r="C394" s="215" t="s">
        <v>682</v>
      </c>
      <c r="D394" s="215" t="s">
        <v>342</v>
      </c>
      <c r="E394" s="216" t="s">
        <v>834</v>
      </c>
      <c r="F394" s="217" t="s">
        <v>505</v>
      </c>
      <c r="G394" s="218" t="s">
        <v>489</v>
      </c>
      <c r="H394" s="219">
        <v>8.843</v>
      </c>
      <c r="I394" s="220"/>
      <c r="J394" s="221">
        <f>ROUND(I394*H394,2)</f>
        <v>0</v>
      </c>
      <c r="K394" s="217" t="s">
        <v>346</v>
      </c>
      <c r="L394" s="45"/>
      <c r="M394" s="222" t="s">
        <v>19</v>
      </c>
      <c r="N394" s="223" t="s">
        <v>43</v>
      </c>
      <c r="O394" s="85"/>
      <c r="P394" s="224">
        <f>O394*H394</f>
        <v>0</v>
      </c>
      <c r="Q394" s="224">
        <v>0</v>
      </c>
      <c r="R394" s="224">
        <f>Q394*H394</f>
        <v>0</v>
      </c>
      <c r="S394" s="224">
        <v>0</v>
      </c>
      <c r="T394" s="225">
        <f>S394*H394</f>
        <v>0</v>
      </c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R394" s="226" t="s">
        <v>231</v>
      </c>
      <c r="AT394" s="226" t="s">
        <v>342</v>
      </c>
      <c r="AU394" s="226" t="s">
        <v>81</v>
      </c>
      <c r="AY394" s="18" t="s">
        <v>338</v>
      </c>
      <c r="BE394" s="227">
        <f>IF(N394="základní",J394,0)</f>
        <v>0</v>
      </c>
      <c r="BF394" s="227">
        <f>IF(N394="snížená",J394,0)</f>
        <v>0</v>
      </c>
      <c r="BG394" s="227">
        <f>IF(N394="zákl. přenesená",J394,0)</f>
        <v>0</v>
      </c>
      <c r="BH394" s="227">
        <f>IF(N394="sníž. přenesená",J394,0)</f>
        <v>0</v>
      </c>
      <c r="BI394" s="227">
        <f>IF(N394="nulová",J394,0)</f>
        <v>0</v>
      </c>
      <c r="BJ394" s="18" t="s">
        <v>79</v>
      </c>
      <c r="BK394" s="227">
        <f>ROUND(I394*H394,2)</f>
        <v>0</v>
      </c>
      <c r="BL394" s="18" t="s">
        <v>231</v>
      </c>
      <c r="BM394" s="226" t="s">
        <v>2245</v>
      </c>
    </row>
    <row r="395" s="2" customFormat="1">
      <c r="A395" s="39"/>
      <c r="B395" s="40"/>
      <c r="C395" s="41"/>
      <c r="D395" s="228" t="s">
        <v>348</v>
      </c>
      <c r="E395" s="41"/>
      <c r="F395" s="229" t="s">
        <v>836</v>
      </c>
      <c r="G395" s="41"/>
      <c r="H395" s="41"/>
      <c r="I395" s="230"/>
      <c r="J395" s="41"/>
      <c r="K395" s="41"/>
      <c r="L395" s="45"/>
      <c r="M395" s="231"/>
      <c r="N395" s="232"/>
      <c r="O395" s="85"/>
      <c r="P395" s="85"/>
      <c r="Q395" s="85"/>
      <c r="R395" s="85"/>
      <c r="S395" s="85"/>
      <c r="T395" s="86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T395" s="18" t="s">
        <v>348</v>
      </c>
      <c r="AU395" s="18" t="s">
        <v>81</v>
      </c>
    </row>
    <row r="396" s="2" customFormat="1" ht="44.25" customHeight="1">
      <c r="A396" s="39"/>
      <c r="B396" s="40"/>
      <c r="C396" s="215" t="s">
        <v>686</v>
      </c>
      <c r="D396" s="215" t="s">
        <v>342</v>
      </c>
      <c r="E396" s="216" t="s">
        <v>838</v>
      </c>
      <c r="F396" s="217" t="s">
        <v>839</v>
      </c>
      <c r="G396" s="218" t="s">
        <v>489</v>
      </c>
      <c r="H396" s="219">
        <v>3.1309999999999998</v>
      </c>
      <c r="I396" s="220"/>
      <c r="J396" s="221">
        <f>ROUND(I396*H396,2)</f>
        <v>0</v>
      </c>
      <c r="K396" s="217" t="s">
        <v>346</v>
      </c>
      <c r="L396" s="45"/>
      <c r="M396" s="222" t="s">
        <v>19</v>
      </c>
      <c r="N396" s="223" t="s">
        <v>43</v>
      </c>
      <c r="O396" s="85"/>
      <c r="P396" s="224">
        <f>O396*H396</f>
        <v>0</v>
      </c>
      <c r="Q396" s="224">
        <v>0</v>
      </c>
      <c r="R396" s="224">
        <f>Q396*H396</f>
        <v>0</v>
      </c>
      <c r="S396" s="224">
        <v>0</v>
      </c>
      <c r="T396" s="225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26" t="s">
        <v>231</v>
      </c>
      <c r="AT396" s="226" t="s">
        <v>342</v>
      </c>
      <c r="AU396" s="226" t="s">
        <v>81</v>
      </c>
      <c r="AY396" s="18" t="s">
        <v>338</v>
      </c>
      <c r="BE396" s="227">
        <f>IF(N396="základní",J396,0)</f>
        <v>0</v>
      </c>
      <c r="BF396" s="227">
        <f>IF(N396="snížená",J396,0)</f>
        <v>0</v>
      </c>
      <c r="BG396" s="227">
        <f>IF(N396="zákl. přenesená",J396,0)</f>
        <v>0</v>
      </c>
      <c r="BH396" s="227">
        <f>IF(N396="sníž. přenesená",J396,0)</f>
        <v>0</v>
      </c>
      <c r="BI396" s="227">
        <f>IF(N396="nulová",J396,0)</f>
        <v>0</v>
      </c>
      <c r="BJ396" s="18" t="s">
        <v>79</v>
      </c>
      <c r="BK396" s="227">
        <f>ROUND(I396*H396,2)</f>
        <v>0</v>
      </c>
      <c r="BL396" s="18" t="s">
        <v>231</v>
      </c>
      <c r="BM396" s="226" t="s">
        <v>2246</v>
      </c>
    </row>
    <row r="397" s="2" customFormat="1">
      <c r="A397" s="39"/>
      <c r="B397" s="40"/>
      <c r="C397" s="41"/>
      <c r="D397" s="228" t="s">
        <v>348</v>
      </c>
      <c r="E397" s="41"/>
      <c r="F397" s="229" t="s">
        <v>841</v>
      </c>
      <c r="G397" s="41"/>
      <c r="H397" s="41"/>
      <c r="I397" s="230"/>
      <c r="J397" s="41"/>
      <c r="K397" s="41"/>
      <c r="L397" s="45"/>
      <c r="M397" s="231"/>
      <c r="N397" s="232"/>
      <c r="O397" s="85"/>
      <c r="P397" s="85"/>
      <c r="Q397" s="85"/>
      <c r="R397" s="85"/>
      <c r="S397" s="85"/>
      <c r="T397" s="86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T397" s="18" t="s">
        <v>348</v>
      </c>
      <c r="AU397" s="18" t="s">
        <v>81</v>
      </c>
    </row>
    <row r="398" s="12" customFormat="1" ht="22.8" customHeight="1">
      <c r="A398" s="12"/>
      <c r="B398" s="199"/>
      <c r="C398" s="200"/>
      <c r="D398" s="201" t="s">
        <v>71</v>
      </c>
      <c r="E398" s="213" t="s">
        <v>842</v>
      </c>
      <c r="F398" s="213" t="s">
        <v>843</v>
      </c>
      <c r="G398" s="200"/>
      <c r="H398" s="200"/>
      <c r="I398" s="203"/>
      <c r="J398" s="214">
        <f>BK398</f>
        <v>0</v>
      </c>
      <c r="K398" s="200"/>
      <c r="L398" s="205"/>
      <c r="M398" s="206"/>
      <c r="N398" s="207"/>
      <c r="O398" s="207"/>
      <c r="P398" s="208">
        <f>SUM(P399:P400)</f>
        <v>0</v>
      </c>
      <c r="Q398" s="207"/>
      <c r="R398" s="208">
        <f>SUM(R399:R400)</f>
        <v>0</v>
      </c>
      <c r="S398" s="207"/>
      <c r="T398" s="209">
        <f>SUM(T399:T400)</f>
        <v>0</v>
      </c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R398" s="210" t="s">
        <v>79</v>
      </c>
      <c r="AT398" s="211" t="s">
        <v>71</v>
      </c>
      <c r="AU398" s="211" t="s">
        <v>79</v>
      </c>
      <c r="AY398" s="210" t="s">
        <v>338</v>
      </c>
      <c r="BK398" s="212">
        <f>SUM(BK399:BK400)</f>
        <v>0</v>
      </c>
    </row>
    <row r="399" s="2" customFormat="1" ht="49.05" customHeight="1">
      <c r="A399" s="39"/>
      <c r="B399" s="40"/>
      <c r="C399" s="215" t="s">
        <v>691</v>
      </c>
      <c r="D399" s="215" t="s">
        <v>342</v>
      </c>
      <c r="E399" s="216" t="s">
        <v>845</v>
      </c>
      <c r="F399" s="217" t="s">
        <v>846</v>
      </c>
      <c r="G399" s="218" t="s">
        <v>489</v>
      </c>
      <c r="H399" s="219">
        <v>35.838999999999999</v>
      </c>
      <c r="I399" s="220"/>
      <c r="J399" s="221">
        <f>ROUND(I399*H399,2)</f>
        <v>0</v>
      </c>
      <c r="K399" s="217" t="s">
        <v>346</v>
      </c>
      <c r="L399" s="45"/>
      <c r="M399" s="222" t="s">
        <v>19</v>
      </c>
      <c r="N399" s="223" t="s">
        <v>43</v>
      </c>
      <c r="O399" s="85"/>
      <c r="P399" s="224">
        <f>O399*H399</f>
        <v>0</v>
      </c>
      <c r="Q399" s="224">
        <v>0</v>
      </c>
      <c r="R399" s="224">
        <f>Q399*H399</f>
        <v>0</v>
      </c>
      <c r="S399" s="224">
        <v>0</v>
      </c>
      <c r="T399" s="225">
        <f>S399*H399</f>
        <v>0</v>
      </c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R399" s="226" t="s">
        <v>231</v>
      </c>
      <c r="AT399" s="226" t="s">
        <v>342</v>
      </c>
      <c r="AU399" s="226" t="s">
        <v>81</v>
      </c>
      <c r="AY399" s="18" t="s">
        <v>338</v>
      </c>
      <c r="BE399" s="227">
        <f>IF(N399="základní",J399,0)</f>
        <v>0</v>
      </c>
      <c r="BF399" s="227">
        <f>IF(N399="snížená",J399,0)</f>
        <v>0</v>
      </c>
      <c r="BG399" s="227">
        <f>IF(N399="zákl. přenesená",J399,0)</f>
        <v>0</v>
      </c>
      <c r="BH399" s="227">
        <f>IF(N399="sníž. přenesená",J399,0)</f>
        <v>0</v>
      </c>
      <c r="BI399" s="227">
        <f>IF(N399="nulová",J399,0)</f>
        <v>0</v>
      </c>
      <c r="BJ399" s="18" t="s">
        <v>79</v>
      </c>
      <c r="BK399" s="227">
        <f>ROUND(I399*H399,2)</f>
        <v>0</v>
      </c>
      <c r="BL399" s="18" t="s">
        <v>231</v>
      </c>
      <c r="BM399" s="226" t="s">
        <v>2247</v>
      </c>
    </row>
    <row r="400" s="2" customFormat="1">
      <c r="A400" s="39"/>
      <c r="B400" s="40"/>
      <c r="C400" s="41"/>
      <c r="D400" s="228" t="s">
        <v>348</v>
      </c>
      <c r="E400" s="41"/>
      <c r="F400" s="229" t="s">
        <v>848</v>
      </c>
      <c r="G400" s="41"/>
      <c r="H400" s="41"/>
      <c r="I400" s="230"/>
      <c r="J400" s="41"/>
      <c r="K400" s="41"/>
      <c r="L400" s="45"/>
      <c r="M400" s="288"/>
      <c r="N400" s="289"/>
      <c r="O400" s="290"/>
      <c r="P400" s="290"/>
      <c r="Q400" s="290"/>
      <c r="R400" s="290"/>
      <c r="S400" s="290"/>
      <c r="T400" s="291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T400" s="18" t="s">
        <v>348</v>
      </c>
      <c r="AU400" s="18" t="s">
        <v>81</v>
      </c>
    </row>
    <row r="401" s="2" customFormat="1" ht="6.96" customHeight="1">
      <c r="A401" s="39"/>
      <c r="B401" s="60"/>
      <c r="C401" s="61"/>
      <c r="D401" s="61"/>
      <c r="E401" s="61"/>
      <c r="F401" s="61"/>
      <c r="G401" s="61"/>
      <c r="H401" s="61"/>
      <c r="I401" s="61"/>
      <c r="J401" s="61"/>
      <c r="K401" s="61"/>
      <c r="L401" s="45"/>
      <c r="M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</row>
  </sheetData>
  <sheetProtection sheet="1" autoFilter="0" formatColumns="0" formatRows="0" objects="1" scenarios="1" spinCount="100000" saltValue="vHB31VXxfZK8dJgciagQMKuLaCxwpmomQzegHep2IKnC4fT8tpQsdqvwJXi+D3ZztyqxcPcGIuWAuutD5H9LGw==" hashValue="ad6pLSblHCobGwNz8+AaK/dg1/zDg54lsVYXywsolbN4pl54YlSjftZgspU6WN+TQoIbf3VZfx8hlfQlKbCGDA==" algorithmName="SHA-512" password="CC35"/>
  <autoFilter ref="C101:K400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0:H90"/>
    <mergeCell ref="E92:H92"/>
    <mergeCell ref="E94:H94"/>
    <mergeCell ref="L2:V2"/>
  </mergeCells>
  <hyperlinks>
    <hyperlink ref="F107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5"/>
    <hyperlink ref="F140" r:id="rId5" display="https://podminky.urs.cz/item/CS_URS_2025_02/121151105"/>
    <hyperlink ref="F151" r:id="rId6" display="https://podminky.urs.cz/item/CS_URS_2025_02/122251403"/>
    <hyperlink ref="F155" r:id="rId7" display="https://podminky.urs.cz/item/CS_URS_2025_02/132254206"/>
    <hyperlink ref="F179" r:id="rId8" display="https://podminky.urs.cz/item/CS_URS_2025_02/151101102"/>
    <hyperlink ref="F184" r:id="rId9" display="https://podminky.urs.cz/item/CS_URS_2025_02/151101112"/>
    <hyperlink ref="F187" r:id="rId10" display="https://podminky.urs.cz/item/CS_URS_2025_02/151501501"/>
    <hyperlink ref="F192" r:id="rId11" display="https://podminky.urs.cz/item/CS_URS_2025_02/162551108"/>
    <hyperlink ref="F197" r:id="rId12" display="https://podminky.urs.cz/item/CS_URS_2025_02/162751117"/>
    <hyperlink ref="F205" r:id="rId13" display="https://podminky.urs.cz/item/CS_URS_2025_02/162751119"/>
    <hyperlink ref="F211" r:id="rId14" display="https://podminky.urs.cz/item/CS_URS_2025_02/171251101"/>
    <hyperlink ref="F214" r:id="rId15" display="https://podminky.urs.cz/item/CS_URS_2025_02/171251109"/>
    <hyperlink ref="F220" r:id="rId16" display="https://podminky.urs.cz/item/CS_URS_2025_02/174151101"/>
    <hyperlink ref="F226" r:id="rId17" display="https://podminky.urs.cz/item/CS_URS_2025_02/175151101"/>
    <hyperlink ref="F252" r:id="rId18" display="https://podminky.urs.cz/item/CS_URS_2025_02/171201231"/>
    <hyperlink ref="F258" r:id="rId19" display="https://podminky.urs.cz/item/CS_URS_2025_02/181152302"/>
    <hyperlink ref="F264" r:id="rId20" display="https://podminky.urs.cz/item/CS_URS_2025_02/181351005"/>
    <hyperlink ref="F267" r:id="rId21" display="https://podminky.urs.cz/item/CS_URS_2025_02/181411131"/>
    <hyperlink ref="F273" r:id="rId22" display="https://podminky.urs.cz/item/CS_URS_2025_02/184813511"/>
    <hyperlink ref="F276" r:id="rId23" display="https://podminky.urs.cz/item/CS_URS_2025_02/185802113"/>
    <hyperlink ref="F281" r:id="rId24" display="https://podminky.urs.cz/item/CS_URS_2025_02/185803111"/>
    <hyperlink ref="F284" r:id="rId25" display="https://podminky.urs.cz/item/CS_URS_2025_02/185804312"/>
    <hyperlink ref="F288" r:id="rId26" display="https://podminky.urs.cz/item/CS_URS_2025_02/185851121"/>
    <hyperlink ref="F292" r:id="rId27" display="https://podminky.urs.cz/item/CS_URS_2025_02/185851129"/>
    <hyperlink ref="F298" r:id="rId28" display="https://podminky.urs.cz/item/CS_URS_2025_02/212750101"/>
    <hyperlink ref="F302" r:id="rId29" display="https://podminky.urs.cz/item/CS_URS_2025_02/212972112"/>
    <hyperlink ref="F307" r:id="rId30" display="https://podminky.urs.cz/item/CS_URS_2025_02/564871016"/>
    <hyperlink ref="F310" r:id="rId31" display="https://podminky.urs.cz/item/CS_URS_2025_02/573111112"/>
    <hyperlink ref="F313" r:id="rId32" display="https://podminky.urs.cz/item/CS_URS_2025_02/565155101"/>
    <hyperlink ref="F317" r:id="rId33" display="https://podminky.urs.cz/item/CS_URS_2025_02/573211109"/>
    <hyperlink ref="F320" r:id="rId34" display="https://podminky.urs.cz/item/CS_URS_2025_02/577155012"/>
    <hyperlink ref="F323" r:id="rId35" display="https://podminky.urs.cz/item/CS_URS_2025_02/573211107"/>
    <hyperlink ref="F326" r:id="rId36" display="https://podminky.urs.cz/item/CS_URS_2025_02/577134011"/>
    <hyperlink ref="F330" r:id="rId37" display="https://podminky.urs.cz/item/CS_URS_2025_02/871313124"/>
    <hyperlink ref="F341" r:id="rId38" display="https://podminky.urs.cz/item/CS_URS_2025_02/877370320"/>
    <hyperlink ref="F351" r:id="rId39" display="https://podminky.urs.cz/item/CS_URS_2025_02/892241111"/>
    <hyperlink ref="F355" r:id="rId40" display="https://podminky.urs.cz/item/CS_URS_2025_02/892381111"/>
    <hyperlink ref="F358" r:id="rId41" display="https://podminky.urs.cz/item/CS_URS_2025_02/899722113"/>
    <hyperlink ref="F371" r:id="rId42" display="https://podminky.urs.cz/item/CS_URS_2025_02/919112233"/>
    <hyperlink ref="F376" r:id="rId43" display="https://podminky.urs.cz/item/CS_URS_2025_02/919122132"/>
    <hyperlink ref="F379" r:id="rId44" display="https://podminky.urs.cz/item/CS_URS_2025_02/919735111"/>
    <hyperlink ref="F382" r:id="rId45" display="https://podminky.urs.cz/item/CS_URS_2025_02/919735112"/>
    <hyperlink ref="F386" r:id="rId46" display="https://podminky.urs.cz/item/CS_URS_2025_02/997013501"/>
    <hyperlink ref="F389" r:id="rId47" display="https://podminky.urs.cz/item/CS_URS_2025_02/997013509"/>
    <hyperlink ref="F392" r:id="rId48" display="https://podminky.urs.cz/item/CS_URS_2025_02/997013511"/>
    <hyperlink ref="F395" r:id="rId49" display="https://podminky.urs.cz/item/CS_URS_2025_02/997013873"/>
    <hyperlink ref="F397" r:id="rId50" display="https://podminky.urs.cz/item/CS_URS_2025_02/997013875"/>
    <hyperlink ref="F400" r:id="rId51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2"/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136</v>
      </c>
      <c r="AZ2" s="139" t="s">
        <v>274</v>
      </c>
      <c r="BA2" s="139" t="s">
        <v>19</v>
      </c>
      <c r="BB2" s="139" t="s">
        <v>19</v>
      </c>
      <c r="BC2" s="139" t="s">
        <v>79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275</v>
      </c>
      <c r="BA3" s="139" t="s">
        <v>19</v>
      </c>
      <c r="BB3" s="139" t="s">
        <v>19</v>
      </c>
      <c r="BC3" s="139" t="s">
        <v>2248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277</v>
      </c>
      <c r="BA4" s="139" t="s">
        <v>19</v>
      </c>
      <c r="BB4" s="139" t="s">
        <v>19</v>
      </c>
      <c r="BC4" s="139" t="s">
        <v>264</v>
      </c>
      <c r="BD4" s="139" t="s">
        <v>81</v>
      </c>
    </row>
    <row r="5" hidden="1" s="1" customFormat="1" ht="6.96" customHeight="1">
      <c r="B5" s="21"/>
      <c r="L5" s="21"/>
      <c r="AZ5" s="139" t="s">
        <v>1279</v>
      </c>
      <c r="BA5" s="139" t="s">
        <v>19</v>
      </c>
      <c r="BB5" s="139" t="s">
        <v>19</v>
      </c>
      <c r="BC5" s="139" t="s">
        <v>279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1280</v>
      </c>
      <c r="BA6" s="139" t="s">
        <v>19</v>
      </c>
      <c r="BB6" s="139" t="s">
        <v>19</v>
      </c>
      <c r="BC6" s="139" t="s">
        <v>279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1281</v>
      </c>
      <c r="BA7" s="139" t="s">
        <v>19</v>
      </c>
      <c r="BB7" s="139" t="s">
        <v>19</v>
      </c>
      <c r="BC7" s="139" t="s">
        <v>2249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1283</v>
      </c>
      <c r="BA8" s="139" t="s">
        <v>19</v>
      </c>
      <c r="BB8" s="139" t="s">
        <v>19</v>
      </c>
      <c r="BC8" s="139" t="s">
        <v>2250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1819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1285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1290</v>
      </c>
      <c r="BA10" s="139" t="s">
        <v>19</v>
      </c>
      <c r="BB10" s="139" t="s">
        <v>19</v>
      </c>
      <c r="BC10" s="139" t="s">
        <v>72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2251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286</v>
      </c>
      <c r="BA11" s="139" t="s">
        <v>19</v>
      </c>
      <c r="BB11" s="139" t="s">
        <v>19</v>
      </c>
      <c r="BC11" s="139" t="s">
        <v>2252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287</v>
      </c>
      <c r="BA12" s="139" t="s">
        <v>19</v>
      </c>
      <c r="BB12" s="139" t="s">
        <v>19</v>
      </c>
      <c r="BC12" s="139" t="s">
        <v>2253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294</v>
      </c>
      <c r="BA13" s="139" t="s">
        <v>19</v>
      </c>
      <c r="BB13" s="139" t="s">
        <v>19</v>
      </c>
      <c r="BC13" s="139" t="s">
        <v>2254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296</v>
      </c>
      <c r="BA14" s="139" t="s">
        <v>19</v>
      </c>
      <c r="BB14" s="139" t="s">
        <v>19</v>
      </c>
      <c r="BC14" s="139" t="s">
        <v>2255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298</v>
      </c>
      <c r="BA15" s="139" t="s">
        <v>19</v>
      </c>
      <c r="BB15" s="139" t="s">
        <v>19</v>
      </c>
      <c r="BC15" s="139" t="s">
        <v>2256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216</v>
      </c>
      <c r="BA16" s="139" t="s">
        <v>19</v>
      </c>
      <c r="BB16" s="139" t="s">
        <v>19</v>
      </c>
      <c r="BC16" s="139" t="s">
        <v>2257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218</v>
      </c>
      <c r="BA17" s="139" t="s">
        <v>19</v>
      </c>
      <c r="BB17" s="139" t="s">
        <v>19</v>
      </c>
      <c r="BC17" s="139" t="s">
        <v>2258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221</v>
      </c>
      <c r="BA18" s="139" t="s">
        <v>19</v>
      </c>
      <c r="BB18" s="139" t="s">
        <v>19</v>
      </c>
      <c r="BC18" s="139" t="s">
        <v>2259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223</v>
      </c>
      <c r="BA19" s="139" t="s">
        <v>19</v>
      </c>
      <c r="BB19" s="139" t="s">
        <v>19</v>
      </c>
      <c r="BC19" s="139" t="s">
        <v>2260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225</v>
      </c>
      <c r="BA20" s="139" t="s">
        <v>19</v>
      </c>
      <c r="BB20" s="139" t="s">
        <v>19</v>
      </c>
      <c r="BC20" s="139" t="s">
        <v>2261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227</v>
      </c>
      <c r="BA21" s="139" t="s">
        <v>19</v>
      </c>
      <c r="BB21" s="139" t="s">
        <v>19</v>
      </c>
      <c r="BC21" s="139" t="s">
        <v>2262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245</v>
      </c>
      <c r="BA22" s="139" t="s">
        <v>19</v>
      </c>
      <c r="BB22" s="139" t="s">
        <v>19</v>
      </c>
      <c r="BC22" s="139" t="s">
        <v>72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248</v>
      </c>
      <c r="BA23" s="139" t="s">
        <v>19</v>
      </c>
      <c r="BB23" s="139" t="s">
        <v>19</v>
      </c>
      <c r="BC23" s="139" t="s">
        <v>72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952</v>
      </c>
      <c r="BA24" s="139" t="s">
        <v>19</v>
      </c>
      <c r="BB24" s="139" t="s">
        <v>19</v>
      </c>
      <c r="BC24" s="139" t="s">
        <v>72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954</v>
      </c>
      <c r="BA25" s="139" t="s">
        <v>19</v>
      </c>
      <c r="BB25" s="139" t="s">
        <v>19</v>
      </c>
      <c r="BC25" s="139" t="s">
        <v>955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855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300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1304</v>
      </c>
      <c r="BA28" s="139" t="s">
        <v>19</v>
      </c>
      <c r="BB28" s="139" t="s">
        <v>19</v>
      </c>
      <c r="BC28" s="139" t="s">
        <v>264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1821</v>
      </c>
      <c r="BA29" s="153" t="s">
        <v>19</v>
      </c>
      <c r="BB29" s="153" t="s">
        <v>19</v>
      </c>
      <c r="BC29" s="153" t="s">
        <v>72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1822</v>
      </c>
      <c r="BA30" s="139" t="s">
        <v>19</v>
      </c>
      <c r="BB30" s="139" t="s">
        <v>19</v>
      </c>
      <c r="BC30" s="139" t="s">
        <v>72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1823</v>
      </c>
      <c r="BA31" s="139" t="s">
        <v>19</v>
      </c>
      <c r="BB31" s="139" t="s">
        <v>19</v>
      </c>
      <c r="BC31" s="139" t="s">
        <v>72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1824</v>
      </c>
      <c r="BA32" s="139" t="s">
        <v>19</v>
      </c>
      <c r="BB32" s="139" t="s">
        <v>19</v>
      </c>
      <c r="BC32" s="139" t="s">
        <v>1825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1826</v>
      </c>
      <c r="BA33" s="139" t="s">
        <v>19</v>
      </c>
      <c r="BB33" s="139" t="s">
        <v>19</v>
      </c>
      <c r="BC33" s="139" t="s">
        <v>1827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1828</v>
      </c>
      <c r="BA34" s="139" t="s">
        <v>19</v>
      </c>
      <c r="BB34" s="139" t="s">
        <v>19</v>
      </c>
      <c r="BC34" s="139" t="s">
        <v>72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ROUND((SUM(BE102:BE388)),  2)</f>
        <v>0</v>
      </c>
      <c r="G35" s="39"/>
      <c r="H35" s="39"/>
      <c r="I35" s="160">
        <v>0.20999999999999999</v>
      </c>
      <c r="J35" s="159">
        <f>ROUND(((SUM(BE102:BE388))*I35),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1829</v>
      </c>
      <c r="BA35" s="139" t="s">
        <v>19</v>
      </c>
      <c r="BB35" s="139" t="s">
        <v>19</v>
      </c>
      <c r="BC35" s="139" t="s">
        <v>72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ROUND((SUM(BF102:BF388)),  2)</f>
        <v>0</v>
      </c>
      <c r="G36" s="39"/>
      <c r="H36" s="39"/>
      <c r="I36" s="160">
        <v>0.12</v>
      </c>
      <c r="J36" s="159">
        <f>ROUND(((SUM(BF102:BF388))*I36),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1831</v>
      </c>
      <c r="BA36" s="139" t="s">
        <v>19</v>
      </c>
      <c r="BB36" s="139" t="s">
        <v>19</v>
      </c>
      <c r="BC36" s="139" t="s">
        <v>2254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ROUND((SUM(BG102:BG388)),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1305</v>
      </c>
      <c r="BA37" s="139" t="s">
        <v>19</v>
      </c>
      <c r="BB37" s="139" t="s">
        <v>19</v>
      </c>
      <c r="BC37" s="139" t="s">
        <v>2263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ROUND((SUM(BH102:BH388)),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1306</v>
      </c>
      <c r="BA38" s="139" t="s">
        <v>19</v>
      </c>
      <c r="BB38" s="139" t="s">
        <v>19</v>
      </c>
      <c r="BC38" s="139" t="s">
        <v>1307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ROUND((SUM(BI102:BI388)),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1308</v>
      </c>
      <c r="BA39" s="139" t="s">
        <v>19</v>
      </c>
      <c r="BB39" s="139" t="s">
        <v>19</v>
      </c>
      <c r="BC39" s="139" t="s">
        <v>2264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1310</v>
      </c>
      <c r="BA40" s="139" t="s">
        <v>19</v>
      </c>
      <c r="BB40" s="139" t="s">
        <v>19</v>
      </c>
      <c r="BC40" s="139" t="s">
        <v>72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1312</v>
      </c>
      <c r="BA41" s="139" t="s">
        <v>19</v>
      </c>
      <c r="BB41" s="139" t="s">
        <v>19</v>
      </c>
      <c r="BC41" s="139" t="s">
        <v>955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1313</v>
      </c>
      <c r="BA42" s="139" t="s">
        <v>19</v>
      </c>
      <c r="BB42" s="139" t="s">
        <v>19</v>
      </c>
      <c r="BC42" s="139" t="s">
        <v>72</v>
      </c>
      <c r="BD42" s="139" t="s">
        <v>81</v>
      </c>
    </row>
    <row r="43" hidden="1">
      <c r="AZ43" s="139" t="s">
        <v>1835</v>
      </c>
      <c r="BA43" s="139" t="s">
        <v>19</v>
      </c>
      <c r="BB43" s="139" t="s">
        <v>19</v>
      </c>
      <c r="BC43" s="139" t="s">
        <v>1836</v>
      </c>
      <c r="BD43" s="139" t="s">
        <v>81</v>
      </c>
    </row>
    <row r="44" hidden="1">
      <c r="AZ44" s="139" t="s">
        <v>256</v>
      </c>
      <c r="BA44" s="139" t="s">
        <v>19</v>
      </c>
      <c r="BB44" s="139" t="s">
        <v>19</v>
      </c>
      <c r="BC44" s="139" t="s">
        <v>72</v>
      </c>
      <c r="BD44" s="139" t="s">
        <v>81</v>
      </c>
    </row>
    <row r="45" hidden="1">
      <c r="AZ45" s="139" t="s">
        <v>258</v>
      </c>
      <c r="BA45" s="139" t="s">
        <v>19</v>
      </c>
      <c r="BB45" s="139" t="s">
        <v>19</v>
      </c>
      <c r="BC45" s="139" t="s">
        <v>72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1272</v>
      </c>
      <c r="BA46" s="139" t="s">
        <v>19</v>
      </c>
      <c r="BB46" s="139" t="s">
        <v>19</v>
      </c>
      <c r="BC46" s="139" t="s">
        <v>79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1273</v>
      </c>
      <c r="BA47" s="139" t="s">
        <v>19</v>
      </c>
      <c r="BB47" s="139" t="s">
        <v>19</v>
      </c>
      <c r="BC47" s="139" t="s">
        <v>2265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263</v>
      </c>
      <c r="BA48" s="139" t="s">
        <v>19</v>
      </c>
      <c r="BB48" s="139" t="s">
        <v>19</v>
      </c>
      <c r="BC48" s="139" t="s">
        <v>2266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265</v>
      </c>
      <c r="BA49" s="139" t="s">
        <v>19</v>
      </c>
      <c r="BB49" s="139" t="s">
        <v>19</v>
      </c>
      <c r="BC49" s="139" t="s">
        <v>264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266</v>
      </c>
      <c r="BA50" s="139" t="s">
        <v>19</v>
      </c>
      <c r="BB50" s="139" t="s">
        <v>19</v>
      </c>
      <c r="BC50" s="139" t="s">
        <v>264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267</v>
      </c>
      <c r="BA51" s="139" t="s">
        <v>19</v>
      </c>
      <c r="BB51" s="139" t="s">
        <v>19</v>
      </c>
      <c r="BC51" s="139" t="s">
        <v>2267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1819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269</v>
      </c>
      <c r="BA52" s="139" t="s">
        <v>19</v>
      </c>
      <c r="BB52" s="139" t="s">
        <v>19</v>
      </c>
      <c r="BC52" s="139" t="s">
        <v>79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270</v>
      </c>
      <c r="BA53" s="139" t="s">
        <v>19</v>
      </c>
      <c r="BB53" s="139" t="s">
        <v>19</v>
      </c>
      <c r="BC53" s="139" t="s">
        <v>1163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A2 - Napojení na stoku A2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1277</v>
      </c>
      <c r="BA54" s="139" t="s">
        <v>19</v>
      </c>
      <c r="BB54" s="139" t="s">
        <v>19</v>
      </c>
      <c r="BC54" s="139" t="s">
        <v>273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2047</v>
      </c>
      <c r="BA55" s="139" t="s">
        <v>19</v>
      </c>
      <c r="BB55" s="139" t="s">
        <v>19</v>
      </c>
      <c r="BC55" s="139" t="s">
        <v>72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2049</v>
      </c>
      <c r="BA56" s="139" t="s">
        <v>19</v>
      </c>
      <c r="BB56" s="139" t="s">
        <v>19</v>
      </c>
      <c r="BC56" s="139" t="s">
        <v>72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J177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J209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J256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J293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J294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317</v>
      </c>
      <c r="E75" s="185"/>
      <c r="F75" s="185"/>
      <c r="G75" s="185"/>
      <c r="H75" s="185"/>
      <c r="I75" s="185"/>
      <c r="J75" s="186">
        <f>J303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318</v>
      </c>
      <c r="E76" s="185"/>
      <c r="F76" s="185"/>
      <c r="G76" s="185"/>
      <c r="H76" s="185"/>
      <c r="I76" s="185"/>
      <c r="J76" s="186">
        <f>J326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4.88" customHeight="1">
      <c r="A77" s="10"/>
      <c r="B77" s="183"/>
      <c r="C77" s="126"/>
      <c r="D77" s="184" t="s">
        <v>319</v>
      </c>
      <c r="E77" s="185"/>
      <c r="F77" s="185"/>
      <c r="G77" s="185"/>
      <c r="H77" s="185"/>
      <c r="I77" s="185"/>
      <c r="J77" s="186">
        <f>J341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320</v>
      </c>
      <c r="E78" s="185"/>
      <c r="F78" s="185"/>
      <c r="G78" s="185"/>
      <c r="H78" s="185"/>
      <c r="I78" s="185"/>
      <c r="J78" s="186">
        <f>J357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321</v>
      </c>
      <c r="E79" s="185"/>
      <c r="F79" s="185"/>
      <c r="G79" s="185"/>
      <c r="H79" s="185"/>
      <c r="I79" s="185"/>
      <c r="J79" s="186">
        <f>J372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322</v>
      </c>
      <c r="E80" s="185"/>
      <c r="F80" s="185"/>
      <c r="G80" s="185"/>
      <c r="H80" s="185"/>
      <c r="I80" s="185"/>
      <c r="J80" s="186">
        <f>J386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/>
    <row r="84" hidden="1"/>
    <row r="85" hidden="1"/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323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16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2" t="str">
        <f>E7</f>
        <v>Odkanalizování obce Rtyně nad Bílinou – etapa 1</v>
      </c>
      <c r="F90" s="33"/>
      <c r="G90" s="33"/>
      <c r="H90" s="33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229</v>
      </c>
      <c r="D91" s="23"/>
      <c r="E91" s="23"/>
      <c r="F91" s="23"/>
      <c r="G91" s="23"/>
      <c r="H91" s="23"/>
      <c r="I91" s="23"/>
      <c r="J91" s="23"/>
      <c r="K91" s="23"/>
      <c r="L91" s="21"/>
    </row>
    <row r="92" s="2" customFormat="1" ht="16.5" customHeight="1">
      <c r="A92" s="39"/>
      <c r="B92" s="40"/>
      <c r="C92" s="41"/>
      <c r="D92" s="41"/>
      <c r="E92" s="172" t="s">
        <v>1819</v>
      </c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234</v>
      </c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A2 - Napojení na stoku A2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21</v>
      </c>
      <c r="D96" s="41"/>
      <c r="E96" s="41"/>
      <c r="F96" s="28" t="str">
        <f>F14</f>
        <v>Rtyně nad Bílinou</v>
      </c>
      <c r="G96" s="41"/>
      <c r="H96" s="41"/>
      <c r="I96" s="33" t="s">
        <v>23</v>
      </c>
      <c r="J96" s="73" t="str">
        <f>IF(J14="","",J14)</f>
        <v>31. 7. 2025</v>
      </c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5.65" customHeight="1">
      <c r="A98" s="39"/>
      <c r="B98" s="40"/>
      <c r="C98" s="33" t="s">
        <v>25</v>
      </c>
      <c r="D98" s="41"/>
      <c r="E98" s="41"/>
      <c r="F98" s="28" t="str">
        <f>E17</f>
        <v xml:space="preserve">Obec Rtyně nad Bílinou </v>
      </c>
      <c r="G98" s="41"/>
      <c r="H98" s="41"/>
      <c r="I98" s="33" t="s">
        <v>31</v>
      </c>
      <c r="J98" s="37" t="str">
        <f>E23</f>
        <v xml:space="preserve">AQUECON a.s. – kancelář Praha 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29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QS-B s.r.o.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88"/>
      <c r="B101" s="189"/>
      <c r="C101" s="190" t="s">
        <v>324</v>
      </c>
      <c r="D101" s="191" t="s">
        <v>57</v>
      </c>
      <c r="E101" s="191" t="s">
        <v>53</v>
      </c>
      <c r="F101" s="191" t="s">
        <v>54</v>
      </c>
      <c r="G101" s="191" t="s">
        <v>325</v>
      </c>
      <c r="H101" s="191" t="s">
        <v>326</v>
      </c>
      <c r="I101" s="191" t="s">
        <v>327</v>
      </c>
      <c r="J101" s="191" t="s">
        <v>303</v>
      </c>
      <c r="K101" s="192" t="s">
        <v>328</v>
      </c>
      <c r="L101" s="193"/>
      <c r="M101" s="93" t="s">
        <v>19</v>
      </c>
      <c r="N101" s="94" t="s">
        <v>42</v>
      </c>
      <c r="O101" s="94" t="s">
        <v>329</v>
      </c>
      <c r="P101" s="94" t="s">
        <v>330</v>
      </c>
      <c r="Q101" s="94" t="s">
        <v>331</v>
      </c>
      <c r="R101" s="94" t="s">
        <v>332</v>
      </c>
      <c r="S101" s="94" t="s">
        <v>333</v>
      </c>
      <c r="T101" s="95" t="s">
        <v>334</v>
      </c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</row>
    <row r="102" s="2" customFormat="1" ht="22.8" customHeight="1">
      <c r="A102" s="39"/>
      <c r="B102" s="40"/>
      <c r="C102" s="100" t="s">
        <v>335</v>
      </c>
      <c r="D102" s="41"/>
      <c r="E102" s="41"/>
      <c r="F102" s="41"/>
      <c r="G102" s="41"/>
      <c r="H102" s="41"/>
      <c r="I102" s="41"/>
      <c r="J102" s="194">
        <f>BK102</f>
        <v>0</v>
      </c>
      <c r="K102" s="41"/>
      <c r="L102" s="45"/>
      <c r="M102" s="96"/>
      <c r="N102" s="195"/>
      <c r="O102" s="97"/>
      <c r="P102" s="196">
        <f>P103</f>
        <v>0</v>
      </c>
      <c r="Q102" s="97"/>
      <c r="R102" s="196">
        <f>R103</f>
        <v>5.3975574100000001</v>
      </c>
      <c r="S102" s="97"/>
      <c r="T102" s="197">
        <f>T103</f>
        <v>1.6585160000000001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71</v>
      </c>
      <c r="AU102" s="18" t="s">
        <v>304</v>
      </c>
      <c r="BK102" s="198">
        <f>BK103</f>
        <v>0</v>
      </c>
    </row>
    <row r="103" s="12" customFormat="1" ht="25.92" customHeight="1">
      <c r="A103" s="12"/>
      <c r="B103" s="199"/>
      <c r="C103" s="200"/>
      <c r="D103" s="201" t="s">
        <v>71</v>
      </c>
      <c r="E103" s="202" t="s">
        <v>336</v>
      </c>
      <c r="F103" s="202" t="s">
        <v>337</v>
      </c>
      <c r="G103" s="200"/>
      <c r="H103" s="200"/>
      <c r="I103" s="203"/>
      <c r="J103" s="204">
        <f>BK103</f>
        <v>0</v>
      </c>
      <c r="K103" s="200"/>
      <c r="L103" s="205"/>
      <c r="M103" s="206"/>
      <c r="N103" s="207"/>
      <c r="O103" s="207"/>
      <c r="P103" s="208">
        <f>P104+P293+P303+P326+P357+P372+P386</f>
        <v>0</v>
      </c>
      <c r="Q103" s="207"/>
      <c r="R103" s="208">
        <f>R104+R293+R303+R326+R357+R372+R386</f>
        <v>5.3975574100000001</v>
      </c>
      <c r="S103" s="207"/>
      <c r="T103" s="209">
        <f>T104+T293+T303+T326+T357+T372+T386</f>
        <v>1.6585160000000001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72</v>
      </c>
      <c r="AY103" s="210" t="s">
        <v>338</v>
      </c>
      <c r="BK103" s="212">
        <f>BK104+BK293+BK303+BK326+BK357+BK372+BK386</f>
        <v>0</v>
      </c>
    </row>
    <row r="104" s="12" customFormat="1" ht="22.8" customHeight="1">
      <c r="A104" s="12"/>
      <c r="B104" s="199"/>
      <c r="C104" s="200"/>
      <c r="D104" s="201" t="s">
        <v>71</v>
      </c>
      <c r="E104" s="213" t="s">
        <v>79</v>
      </c>
      <c r="F104" s="213" t="s">
        <v>339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P105+P138+P153+P177+P190+P209+P256</f>
        <v>0</v>
      </c>
      <c r="Q104" s="207"/>
      <c r="R104" s="208">
        <f>R105+R138+R153+R177+R190+R209+R256</f>
        <v>5.0012374599999996</v>
      </c>
      <c r="S104" s="207"/>
      <c r="T104" s="209">
        <f>T105+T138+T153+T177+T190+T209+T256</f>
        <v>1.6585160000000001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79</v>
      </c>
      <c r="AY104" s="210" t="s">
        <v>338</v>
      </c>
      <c r="BK104" s="212">
        <f>BK105+BK138+BK153+BK177+BK190+BK209+BK256</f>
        <v>0</v>
      </c>
    </row>
    <row r="105" s="12" customFormat="1" ht="20.88" customHeight="1">
      <c r="A105" s="12"/>
      <c r="B105" s="199"/>
      <c r="C105" s="200"/>
      <c r="D105" s="201" t="s">
        <v>71</v>
      </c>
      <c r="E105" s="213" t="s">
        <v>340</v>
      </c>
      <c r="F105" s="213" t="s">
        <v>341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SUM(P106:P137)</f>
        <v>0</v>
      </c>
      <c r="Q105" s="207"/>
      <c r="R105" s="208">
        <f>SUM(R106:R137)</f>
        <v>5.526000000000001E-05</v>
      </c>
      <c r="S105" s="207"/>
      <c r="T105" s="209">
        <f>SUM(T106:T137)</f>
        <v>1.6585160000000001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81</v>
      </c>
      <c r="AY105" s="210" t="s">
        <v>338</v>
      </c>
      <c r="BK105" s="212">
        <f>SUM(BK106:BK137)</f>
        <v>0</v>
      </c>
    </row>
    <row r="106" s="2" customFormat="1" ht="66.75" customHeight="1">
      <c r="A106" s="39"/>
      <c r="B106" s="40"/>
      <c r="C106" s="215" t="s">
        <v>79</v>
      </c>
      <c r="D106" s="215" t="s">
        <v>342</v>
      </c>
      <c r="E106" s="216" t="s">
        <v>343</v>
      </c>
      <c r="F106" s="217" t="s">
        <v>344</v>
      </c>
      <c r="G106" s="218" t="s">
        <v>345</v>
      </c>
      <c r="H106" s="219">
        <v>2.786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0.44</v>
      </c>
      <c r="T106" s="225">
        <f>S106*H106</f>
        <v>1.22584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2268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349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351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1272</v>
      </c>
      <c r="F109" s="247" t="s">
        <v>352</v>
      </c>
      <c r="G109" s="245"/>
      <c r="H109" s="248">
        <v>1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1306</v>
      </c>
      <c r="F110" s="247" t="s">
        <v>1321</v>
      </c>
      <c r="G110" s="245"/>
      <c r="H110" s="248">
        <v>0.59999999999999998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1.6000000000000001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1848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1273</v>
      </c>
      <c r="F113" s="247" t="s">
        <v>2161</v>
      </c>
      <c r="G113" s="245"/>
      <c r="H113" s="248">
        <v>0.52500000000000002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1305</v>
      </c>
      <c r="F114" s="247" t="s">
        <v>2162</v>
      </c>
      <c r="G114" s="245"/>
      <c r="H114" s="248">
        <v>0.875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286</v>
      </c>
      <c r="F115" s="258" t="s">
        <v>353</v>
      </c>
      <c r="G115" s="256"/>
      <c r="H115" s="259">
        <v>1.3999999999999999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1277</v>
      </c>
      <c r="F117" s="247" t="s">
        <v>356</v>
      </c>
      <c r="G117" s="245"/>
      <c r="H117" s="248">
        <v>0.46999999999999997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1279</v>
      </c>
      <c r="F118" s="247" t="s">
        <v>357</v>
      </c>
      <c r="G118" s="245"/>
      <c r="H118" s="248">
        <v>0.48999999999999999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1280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1304</v>
      </c>
      <c r="F120" s="247" t="s">
        <v>1329</v>
      </c>
      <c r="G120" s="245"/>
      <c r="H120" s="248">
        <v>0.29999999999999999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1.75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1283</v>
      </c>
      <c r="F122" s="247" t="s">
        <v>1330</v>
      </c>
      <c r="G122" s="245"/>
      <c r="H122" s="248">
        <v>1.1759999999999999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1287</v>
      </c>
      <c r="F123" s="247" t="s">
        <v>1331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1289</v>
      </c>
      <c r="F124" s="247" t="s">
        <v>1332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1308</v>
      </c>
      <c r="F125" s="247" t="s">
        <v>1333</v>
      </c>
      <c r="G125" s="245"/>
      <c r="H125" s="248">
        <v>1.6100000000000001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1281</v>
      </c>
      <c r="F126" s="258" t="s">
        <v>363</v>
      </c>
      <c r="G126" s="256"/>
      <c r="H126" s="259">
        <v>2.786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1.1759999999999999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1.1760000000000001E-05</v>
      </c>
      <c r="S127" s="224">
        <v>0.091999999999999998</v>
      </c>
      <c r="T127" s="225">
        <f>S127*H127</f>
        <v>0.108192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2269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1335</v>
      </c>
      <c r="G129" s="245"/>
      <c r="H129" s="248">
        <v>1.1759999999999999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1.117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2.2340000000000003E-05</v>
      </c>
      <c r="S130" s="224">
        <v>0.13800000000000001</v>
      </c>
      <c r="T130" s="225">
        <f>S130*H130</f>
        <v>0.15414600000000001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2270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1335</v>
      </c>
      <c r="G132" s="245"/>
      <c r="H132" s="248">
        <v>1.1759999999999999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2271</v>
      </c>
      <c r="G133" s="245"/>
      <c r="H133" s="248">
        <v>1.117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373</v>
      </c>
      <c r="F134" s="217" t="s">
        <v>374</v>
      </c>
      <c r="G134" s="218" t="s">
        <v>345</v>
      </c>
      <c r="H134" s="219">
        <v>1.0580000000000001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2.1160000000000004E-05</v>
      </c>
      <c r="S134" s="224">
        <v>0.161</v>
      </c>
      <c r="T134" s="225">
        <f>S134*H134</f>
        <v>0.17033800000000002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2272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1283</v>
      </c>
      <c r="G136" s="245"/>
      <c r="H136" s="248">
        <v>1.1759999999999999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2273</v>
      </c>
      <c r="G137" s="245"/>
      <c r="H137" s="248">
        <v>1.0580000000000001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12" customFormat="1" ht="20.88" customHeight="1">
      <c r="A138" s="12"/>
      <c r="B138" s="199"/>
      <c r="C138" s="200"/>
      <c r="D138" s="201" t="s">
        <v>71</v>
      </c>
      <c r="E138" s="213" t="s">
        <v>8</v>
      </c>
      <c r="F138" s="213" t="s">
        <v>378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SUM(P139:P152)</f>
        <v>0</v>
      </c>
      <c r="Q138" s="207"/>
      <c r="R138" s="208">
        <f>SUM(R139:R152)</f>
        <v>0</v>
      </c>
      <c r="S138" s="207"/>
      <c r="T138" s="209">
        <f>SUM(T139:T152)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79</v>
      </c>
      <c r="AT138" s="211" t="s">
        <v>71</v>
      </c>
      <c r="AU138" s="211" t="s">
        <v>81</v>
      </c>
      <c r="AY138" s="210" t="s">
        <v>338</v>
      </c>
      <c r="BK138" s="212">
        <f>SUM(BK139:BK152)</f>
        <v>0</v>
      </c>
    </row>
    <row r="139" s="2" customFormat="1" ht="24.15" customHeight="1">
      <c r="A139" s="39"/>
      <c r="B139" s="40"/>
      <c r="C139" s="215" t="s">
        <v>239</v>
      </c>
      <c r="D139" s="215" t="s">
        <v>342</v>
      </c>
      <c r="E139" s="216" t="s">
        <v>379</v>
      </c>
      <c r="F139" s="217" t="s">
        <v>380</v>
      </c>
      <c r="G139" s="218" t="s">
        <v>345</v>
      </c>
      <c r="H139" s="219">
        <v>4.7039999999999997</v>
      </c>
      <c r="I139" s="220"/>
      <c r="J139" s="221">
        <f>ROUND(I139*H139,2)</f>
        <v>0</v>
      </c>
      <c r="K139" s="217" t="s">
        <v>346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241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2274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382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241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383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241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274</v>
      </c>
      <c r="F142" s="247" t="s">
        <v>384</v>
      </c>
      <c r="G142" s="245"/>
      <c r="H142" s="248">
        <v>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1857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275</v>
      </c>
      <c r="F144" s="247" t="s">
        <v>2169</v>
      </c>
      <c r="G144" s="245"/>
      <c r="H144" s="248">
        <v>2.1000000000000001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386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277</v>
      </c>
      <c r="F146" s="247" t="s">
        <v>387</v>
      </c>
      <c r="G146" s="245"/>
      <c r="H146" s="248">
        <v>0.29999999999999999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3.3999999999999999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388</v>
      </c>
      <c r="G148" s="245"/>
      <c r="H148" s="248">
        <v>4.7039999999999997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227</v>
      </c>
      <c r="F149" s="258" t="s">
        <v>363</v>
      </c>
      <c r="G149" s="256"/>
      <c r="H149" s="259">
        <v>4.7039999999999997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79</v>
      </c>
      <c r="AY149" s="265" t="s">
        <v>338</v>
      </c>
    </row>
    <row r="150" s="2" customFormat="1" ht="37.8" customHeight="1">
      <c r="A150" s="39"/>
      <c r="B150" s="40"/>
      <c r="C150" s="215" t="s">
        <v>236</v>
      </c>
      <c r="D150" s="215" t="s">
        <v>342</v>
      </c>
      <c r="E150" s="216" t="s">
        <v>389</v>
      </c>
      <c r="F150" s="217" t="s">
        <v>390</v>
      </c>
      <c r="G150" s="218" t="s">
        <v>391</v>
      </c>
      <c r="H150" s="219">
        <v>5.4269999999999996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2275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393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5.4269999999999996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12" customFormat="1" ht="20.88" customHeight="1">
      <c r="A153" s="12"/>
      <c r="B153" s="199"/>
      <c r="C153" s="200"/>
      <c r="D153" s="201" t="s">
        <v>71</v>
      </c>
      <c r="E153" s="213" t="s">
        <v>394</v>
      </c>
      <c r="F153" s="213" t="s">
        <v>395</v>
      </c>
      <c r="G153" s="200"/>
      <c r="H153" s="200"/>
      <c r="I153" s="203"/>
      <c r="J153" s="214">
        <f>BK153</f>
        <v>0</v>
      </c>
      <c r="K153" s="200"/>
      <c r="L153" s="205"/>
      <c r="M153" s="206"/>
      <c r="N153" s="207"/>
      <c r="O153" s="207"/>
      <c r="P153" s="208">
        <f>SUM(P154:P176)</f>
        <v>0</v>
      </c>
      <c r="Q153" s="207"/>
      <c r="R153" s="208">
        <f>SUM(R154:R176)</f>
        <v>0</v>
      </c>
      <c r="S153" s="207"/>
      <c r="T153" s="209">
        <f>SUM(T154:T176)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0" t="s">
        <v>79</v>
      </c>
      <c r="AT153" s="211" t="s">
        <v>71</v>
      </c>
      <c r="AU153" s="211" t="s">
        <v>81</v>
      </c>
      <c r="AY153" s="210" t="s">
        <v>338</v>
      </c>
      <c r="BK153" s="212">
        <f>SUM(BK154:BK176)</f>
        <v>0</v>
      </c>
    </row>
    <row r="154" s="2" customFormat="1" ht="55.5" customHeight="1">
      <c r="A154" s="39"/>
      <c r="B154" s="40"/>
      <c r="C154" s="215" t="s">
        <v>396</v>
      </c>
      <c r="D154" s="215" t="s">
        <v>342</v>
      </c>
      <c r="E154" s="216" t="s">
        <v>406</v>
      </c>
      <c r="F154" s="217" t="s">
        <v>407</v>
      </c>
      <c r="G154" s="218" t="s">
        <v>391</v>
      </c>
      <c r="H154" s="219">
        <v>8.0310000000000006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2276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409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1861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263</v>
      </c>
      <c r="F157" s="247" t="s">
        <v>2277</v>
      </c>
      <c r="G157" s="245"/>
      <c r="H157" s="248">
        <v>0.20000000000000001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1862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1835</v>
      </c>
      <c r="F159" s="247" t="s">
        <v>1863</v>
      </c>
      <c r="G159" s="245"/>
      <c r="H159" s="248">
        <v>0.40000000000000002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267</v>
      </c>
      <c r="F160" s="247" t="s">
        <v>1864</v>
      </c>
      <c r="G160" s="245"/>
      <c r="H160" s="248">
        <v>1.24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1865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270</v>
      </c>
      <c r="F162" s="247" t="s">
        <v>1163</v>
      </c>
      <c r="G162" s="245"/>
      <c r="H162" s="248">
        <v>2.1760000000000002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269</v>
      </c>
      <c r="F163" s="247" t="s">
        <v>1866</v>
      </c>
      <c r="G163" s="245"/>
      <c r="H163" s="248">
        <v>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1823</v>
      </c>
      <c r="F164" s="247" t="s">
        <v>1867</v>
      </c>
      <c r="G164" s="245"/>
      <c r="H164" s="248">
        <v>0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1347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300</v>
      </c>
      <c r="F166" s="247" t="s">
        <v>72</v>
      </c>
      <c r="G166" s="245"/>
      <c r="H166" s="248">
        <v>0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19</v>
      </c>
      <c r="F167" s="258" t="s">
        <v>363</v>
      </c>
      <c r="G167" s="256"/>
      <c r="H167" s="259">
        <v>5.016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72</v>
      </c>
      <c r="AY167" s="265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418</v>
      </c>
      <c r="G168" s="245"/>
      <c r="H168" s="248">
        <v>4.8849999999999998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19</v>
      </c>
      <c r="F169" s="247" t="s">
        <v>1348</v>
      </c>
      <c r="G169" s="245"/>
      <c r="H169" s="248">
        <v>1.111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72</v>
      </c>
      <c r="AY169" s="254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19</v>
      </c>
      <c r="F170" s="247" t="s">
        <v>1349</v>
      </c>
      <c r="G170" s="245"/>
      <c r="H170" s="248">
        <v>0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1350</v>
      </c>
      <c r="G171" s="245"/>
      <c r="H171" s="248">
        <v>0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19</v>
      </c>
      <c r="F172" s="247" t="s">
        <v>1350</v>
      </c>
      <c r="G172" s="245"/>
      <c r="H172" s="248">
        <v>0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1351</v>
      </c>
      <c r="G173" s="245"/>
      <c r="H173" s="248">
        <v>0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1352</v>
      </c>
      <c r="G174" s="245"/>
      <c r="H174" s="248">
        <v>2.0350000000000001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422</v>
      </c>
      <c r="G175" s="245"/>
      <c r="H175" s="248">
        <v>0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5" customFormat="1">
      <c r="A176" s="15"/>
      <c r="B176" s="255"/>
      <c r="C176" s="256"/>
      <c r="D176" s="235" t="s">
        <v>350</v>
      </c>
      <c r="E176" s="257" t="s">
        <v>223</v>
      </c>
      <c r="F176" s="258" t="s">
        <v>363</v>
      </c>
      <c r="G176" s="256"/>
      <c r="H176" s="259">
        <v>8.0309999999999988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350</v>
      </c>
      <c r="AU176" s="265" t="s">
        <v>241</v>
      </c>
      <c r="AV176" s="15" t="s">
        <v>231</v>
      </c>
      <c r="AW176" s="15" t="s">
        <v>33</v>
      </c>
      <c r="AX176" s="15" t="s">
        <v>79</v>
      </c>
      <c r="AY176" s="265" t="s">
        <v>338</v>
      </c>
    </row>
    <row r="177" s="12" customFormat="1" ht="20.88" customHeight="1">
      <c r="A177" s="12"/>
      <c r="B177" s="199"/>
      <c r="C177" s="200"/>
      <c r="D177" s="201" t="s">
        <v>71</v>
      </c>
      <c r="E177" s="213" t="s">
        <v>423</v>
      </c>
      <c r="F177" s="213" t="s">
        <v>424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SUM(P178:P189)</f>
        <v>0</v>
      </c>
      <c r="Q177" s="207"/>
      <c r="R177" s="208">
        <f>SUM(R178:R189)</f>
        <v>0.012947199999999999</v>
      </c>
      <c r="S177" s="207"/>
      <c r="T177" s="209">
        <f>SUM(T178:T189)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79</v>
      </c>
      <c r="AT177" s="211" t="s">
        <v>71</v>
      </c>
      <c r="AU177" s="211" t="s">
        <v>81</v>
      </c>
      <c r="AY177" s="210" t="s">
        <v>338</v>
      </c>
      <c r="BK177" s="212">
        <f>SUM(BK178:BK189)</f>
        <v>0</v>
      </c>
    </row>
    <row r="178" s="2" customFormat="1" ht="37.8" customHeight="1">
      <c r="A178" s="39"/>
      <c r="B178" s="40"/>
      <c r="C178" s="215" t="s">
        <v>405</v>
      </c>
      <c r="D178" s="215" t="s">
        <v>342</v>
      </c>
      <c r="E178" s="216" t="s">
        <v>425</v>
      </c>
      <c r="F178" s="217" t="s">
        <v>426</v>
      </c>
      <c r="G178" s="218" t="s">
        <v>345</v>
      </c>
      <c r="H178" s="219">
        <v>15.231999999999999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0.00084999999999999995</v>
      </c>
      <c r="R178" s="224">
        <f>Q178*H178</f>
        <v>0.012947199999999999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2278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428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429</v>
      </c>
      <c r="G180" s="245"/>
      <c r="H180" s="248">
        <v>15.231999999999999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1869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5" customFormat="1">
      <c r="A182" s="15"/>
      <c r="B182" s="255"/>
      <c r="C182" s="256"/>
      <c r="D182" s="235" t="s">
        <v>350</v>
      </c>
      <c r="E182" s="257" t="s">
        <v>296</v>
      </c>
      <c r="F182" s="258" t="s">
        <v>363</v>
      </c>
      <c r="G182" s="256"/>
      <c r="H182" s="259">
        <v>15.231999999999999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350</v>
      </c>
      <c r="AU182" s="265" t="s">
        <v>241</v>
      </c>
      <c r="AV182" s="15" t="s">
        <v>231</v>
      </c>
      <c r="AW182" s="15" t="s">
        <v>33</v>
      </c>
      <c r="AX182" s="15" t="s">
        <v>79</v>
      </c>
      <c r="AY182" s="265" t="s">
        <v>338</v>
      </c>
    </row>
    <row r="183" s="2" customFormat="1" ht="44.25" customHeight="1">
      <c r="A183" s="39"/>
      <c r="B183" s="40"/>
      <c r="C183" s="215" t="s">
        <v>252</v>
      </c>
      <c r="D183" s="215" t="s">
        <v>342</v>
      </c>
      <c r="E183" s="216" t="s">
        <v>431</v>
      </c>
      <c r="F183" s="217" t="s">
        <v>432</v>
      </c>
      <c r="G183" s="218" t="s">
        <v>345</v>
      </c>
      <c r="H183" s="219">
        <v>15.231999999999999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2279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434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14" customFormat="1">
      <c r="A185" s="14"/>
      <c r="B185" s="244"/>
      <c r="C185" s="245"/>
      <c r="D185" s="235" t="s">
        <v>350</v>
      </c>
      <c r="E185" s="246" t="s">
        <v>19</v>
      </c>
      <c r="F185" s="247" t="s">
        <v>296</v>
      </c>
      <c r="G185" s="245"/>
      <c r="H185" s="248">
        <v>15.231999999999999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79</v>
      </c>
      <c r="AY185" s="254" t="s">
        <v>338</v>
      </c>
    </row>
    <row r="186" s="2" customFormat="1" ht="24.15" customHeight="1">
      <c r="A186" s="39"/>
      <c r="B186" s="40"/>
      <c r="C186" s="215" t="s">
        <v>430</v>
      </c>
      <c r="D186" s="215" t="s">
        <v>342</v>
      </c>
      <c r="E186" s="216" t="s">
        <v>435</v>
      </c>
      <c r="F186" s="217" t="s">
        <v>436</v>
      </c>
      <c r="G186" s="218" t="s">
        <v>391</v>
      </c>
      <c r="H186" s="219">
        <v>9.4440000000000008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2280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438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439</v>
      </c>
      <c r="G188" s="245"/>
      <c r="H188" s="248">
        <v>9.4440000000000008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5" customFormat="1">
      <c r="A189" s="15"/>
      <c r="B189" s="255"/>
      <c r="C189" s="256"/>
      <c r="D189" s="235" t="s">
        <v>350</v>
      </c>
      <c r="E189" s="257" t="s">
        <v>19</v>
      </c>
      <c r="F189" s="258" t="s">
        <v>363</v>
      </c>
      <c r="G189" s="256"/>
      <c r="H189" s="259">
        <v>9.4440000000000008</v>
      </c>
      <c r="I189" s="260"/>
      <c r="J189" s="256"/>
      <c r="K189" s="256"/>
      <c r="L189" s="261"/>
      <c r="M189" s="262"/>
      <c r="N189" s="263"/>
      <c r="O189" s="263"/>
      <c r="P189" s="263"/>
      <c r="Q189" s="263"/>
      <c r="R189" s="263"/>
      <c r="S189" s="263"/>
      <c r="T189" s="264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5" t="s">
        <v>350</v>
      </c>
      <c r="AU189" s="265" t="s">
        <v>241</v>
      </c>
      <c r="AV189" s="15" t="s">
        <v>231</v>
      </c>
      <c r="AW189" s="15" t="s">
        <v>33</v>
      </c>
      <c r="AX189" s="15" t="s">
        <v>79</v>
      </c>
      <c r="AY189" s="265" t="s">
        <v>338</v>
      </c>
    </row>
    <row r="190" s="12" customFormat="1" ht="20.88" customHeight="1">
      <c r="A190" s="12"/>
      <c r="B190" s="199"/>
      <c r="C190" s="200"/>
      <c r="D190" s="201" t="s">
        <v>71</v>
      </c>
      <c r="E190" s="213" t="s">
        <v>440</v>
      </c>
      <c r="F190" s="213" t="s">
        <v>441</v>
      </c>
      <c r="G190" s="200"/>
      <c r="H190" s="200"/>
      <c r="I190" s="203"/>
      <c r="J190" s="214">
        <f>BK190</f>
        <v>0</v>
      </c>
      <c r="K190" s="200"/>
      <c r="L190" s="205"/>
      <c r="M190" s="206"/>
      <c r="N190" s="207"/>
      <c r="O190" s="207"/>
      <c r="P190" s="208">
        <f>SUM(P191:P208)</f>
        <v>0</v>
      </c>
      <c r="Q190" s="207"/>
      <c r="R190" s="208">
        <f>SUM(R191:R208)</f>
        <v>0</v>
      </c>
      <c r="S190" s="207"/>
      <c r="T190" s="209">
        <f>SUM(T191:T208)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0" t="s">
        <v>79</v>
      </c>
      <c r="AT190" s="211" t="s">
        <v>71</v>
      </c>
      <c r="AU190" s="211" t="s">
        <v>81</v>
      </c>
      <c r="AY190" s="210" t="s">
        <v>338</v>
      </c>
      <c r="BK190" s="212">
        <f>SUM(BK191:BK208)</f>
        <v>0</v>
      </c>
    </row>
    <row r="191" s="2" customFormat="1" ht="62.7" customHeight="1">
      <c r="A191" s="39"/>
      <c r="B191" s="40"/>
      <c r="C191" s="215" t="s">
        <v>340</v>
      </c>
      <c r="D191" s="215" t="s">
        <v>342</v>
      </c>
      <c r="E191" s="216" t="s">
        <v>442</v>
      </c>
      <c r="F191" s="217" t="s">
        <v>443</v>
      </c>
      <c r="G191" s="218" t="s">
        <v>391</v>
      </c>
      <c r="H191" s="219">
        <v>10.853999999999999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2281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445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2" customFormat="1">
      <c r="A193" s="39"/>
      <c r="B193" s="40"/>
      <c r="C193" s="41"/>
      <c r="D193" s="235" t="s">
        <v>401</v>
      </c>
      <c r="E193" s="41"/>
      <c r="F193" s="266" t="s">
        <v>446</v>
      </c>
      <c r="G193" s="41"/>
      <c r="H193" s="41"/>
      <c r="I193" s="230"/>
      <c r="J193" s="41"/>
      <c r="K193" s="41"/>
      <c r="L193" s="45"/>
      <c r="M193" s="231"/>
      <c r="N193" s="23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401</v>
      </c>
      <c r="AU193" s="18" t="s">
        <v>241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225</v>
      </c>
      <c r="G194" s="245"/>
      <c r="H194" s="248">
        <v>5.4269999999999996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2282</v>
      </c>
      <c r="G195" s="245"/>
      <c r="H195" s="248">
        <v>10.853999999999999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62.7" customHeight="1">
      <c r="A196" s="39"/>
      <c r="B196" s="40"/>
      <c r="C196" s="215" t="s">
        <v>8</v>
      </c>
      <c r="D196" s="215" t="s">
        <v>342</v>
      </c>
      <c r="E196" s="216" t="s">
        <v>448</v>
      </c>
      <c r="F196" s="217" t="s">
        <v>449</v>
      </c>
      <c r="G196" s="218" t="s">
        <v>391</v>
      </c>
      <c r="H196" s="219">
        <v>2.6040000000000001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2283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451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216</v>
      </c>
      <c r="G198" s="245"/>
      <c r="H198" s="248">
        <v>0.75800000000000001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221</v>
      </c>
      <c r="G199" s="245"/>
      <c r="H199" s="248">
        <v>1.736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452</v>
      </c>
      <c r="G200" s="245"/>
      <c r="H200" s="248">
        <v>0.11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453</v>
      </c>
      <c r="G201" s="245"/>
      <c r="H201" s="248">
        <v>0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248</v>
      </c>
      <c r="G202" s="245"/>
      <c r="H202" s="248">
        <v>0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5" customFormat="1">
      <c r="A203" s="15"/>
      <c r="B203" s="255"/>
      <c r="C203" s="256"/>
      <c r="D203" s="235" t="s">
        <v>350</v>
      </c>
      <c r="E203" s="257" t="s">
        <v>218</v>
      </c>
      <c r="F203" s="258" t="s">
        <v>363</v>
      </c>
      <c r="G203" s="256"/>
      <c r="H203" s="259">
        <v>2.6039999999999996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5" t="s">
        <v>350</v>
      </c>
      <c r="AU203" s="265" t="s">
        <v>241</v>
      </c>
      <c r="AV203" s="15" t="s">
        <v>231</v>
      </c>
      <c r="AW203" s="15" t="s">
        <v>33</v>
      </c>
      <c r="AX203" s="15" t="s">
        <v>79</v>
      </c>
      <c r="AY203" s="265" t="s">
        <v>338</v>
      </c>
    </row>
    <row r="204" s="2" customFormat="1" ht="66.75" customHeight="1">
      <c r="A204" s="39"/>
      <c r="B204" s="40"/>
      <c r="C204" s="215" t="s">
        <v>394</v>
      </c>
      <c r="D204" s="215" t="s">
        <v>342</v>
      </c>
      <c r="E204" s="216" t="s">
        <v>455</v>
      </c>
      <c r="F204" s="217" t="s">
        <v>456</v>
      </c>
      <c r="G204" s="218" t="s">
        <v>391</v>
      </c>
      <c r="H204" s="219">
        <v>26.039999999999999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2284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458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218</v>
      </c>
      <c r="G206" s="245"/>
      <c r="H206" s="248">
        <v>2.6040000000000001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5" customFormat="1">
      <c r="A207" s="15"/>
      <c r="B207" s="255"/>
      <c r="C207" s="256"/>
      <c r="D207" s="235" t="s">
        <v>350</v>
      </c>
      <c r="E207" s="257" t="s">
        <v>19</v>
      </c>
      <c r="F207" s="258" t="s">
        <v>363</v>
      </c>
      <c r="G207" s="256"/>
      <c r="H207" s="259">
        <v>2.6040000000000001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350</v>
      </c>
      <c r="AU207" s="265" t="s">
        <v>241</v>
      </c>
      <c r="AV207" s="15" t="s">
        <v>231</v>
      </c>
      <c r="AW207" s="15" t="s">
        <v>33</v>
      </c>
      <c r="AX207" s="15" t="s">
        <v>72</v>
      </c>
      <c r="AY207" s="265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2285</v>
      </c>
      <c r="G208" s="245"/>
      <c r="H208" s="248">
        <v>26.039999999999999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79</v>
      </c>
      <c r="AY208" s="254" t="s">
        <v>338</v>
      </c>
    </row>
    <row r="209" s="12" customFormat="1" ht="20.88" customHeight="1">
      <c r="A209" s="12"/>
      <c r="B209" s="199"/>
      <c r="C209" s="200"/>
      <c r="D209" s="201" t="s">
        <v>71</v>
      </c>
      <c r="E209" s="213" t="s">
        <v>460</v>
      </c>
      <c r="F209" s="213" t="s">
        <v>461</v>
      </c>
      <c r="G209" s="200"/>
      <c r="H209" s="200"/>
      <c r="I209" s="203"/>
      <c r="J209" s="214">
        <f>BK209</f>
        <v>0</v>
      </c>
      <c r="K209" s="200"/>
      <c r="L209" s="205"/>
      <c r="M209" s="206"/>
      <c r="N209" s="207"/>
      <c r="O209" s="207"/>
      <c r="P209" s="208">
        <f>SUM(P210:P255)</f>
        <v>0</v>
      </c>
      <c r="Q209" s="207"/>
      <c r="R209" s="208">
        <f>SUM(R210:R255)</f>
        <v>4.9879999999999995</v>
      </c>
      <c r="S209" s="207"/>
      <c r="T209" s="209">
        <f>SUM(T210:T255)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79</v>
      </c>
      <c r="AT209" s="211" t="s">
        <v>71</v>
      </c>
      <c r="AU209" s="211" t="s">
        <v>81</v>
      </c>
      <c r="AY209" s="210" t="s">
        <v>338</v>
      </c>
      <c r="BK209" s="212">
        <f>SUM(BK210:BK255)</f>
        <v>0</v>
      </c>
    </row>
    <row r="210" s="2" customFormat="1" ht="37.8" customHeight="1">
      <c r="A210" s="39"/>
      <c r="B210" s="40"/>
      <c r="C210" s="215" t="s">
        <v>454</v>
      </c>
      <c r="D210" s="215" t="s">
        <v>342</v>
      </c>
      <c r="E210" s="216" t="s">
        <v>462</v>
      </c>
      <c r="F210" s="217" t="s">
        <v>463</v>
      </c>
      <c r="G210" s="218" t="s">
        <v>391</v>
      </c>
      <c r="H210" s="219">
        <v>5.4269999999999996</v>
      </c>
      <c r="I210" s="220"/>
      <c r="J210" s="221">
        <f>ROUND(I210*H210,2)</f>
        <v>0</v>
      </c>
      <c r="K210" s="217" t="s">
        <v>346</v>
      </c>
      <c r="L210" s="45"/>
      <c r="M210" s="222" t="s">
        <v>19</v>
      </c>
      <c r="N210" s="223" t="s">
        <v>43</v>
      </c>
      <c r="O210" s="85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26" t="s">
        <v>231</v>
      </c>
      <c r="AT210" s="226" t="s">
        <v>342</v>
      </c>
      <c r="AU210" s="226" t="s">
        <v>241</v>
      </c>
      <c r="AY210" s="18" t="s">
        <v>338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8" t="s">
        <v>79</v>
      </c>
      <c r="BK210" s="227">
        <f>ROUND(I210*H210,2)</f>
        <v>0</v>
      </c>
      <c r="BL210" s="18" t="s">
        <v>231</v>
      </c>
      <c r="BM210" s="226" t="s">
        <v>2286</v>
      </c>
    </row>
    <row r="211" s="2" customFormat="1">
      <c r="A211" s="39"/>
      <c r="B211" s="40"/>
      <c r="C211" s="41"/>
      <c r="D211" s="228" t="s">
        <v>348</v>
      </c>
      <c r="E211" s="41"/>
      <c r="F211" s="229" t="s">
        <v>465</v>
      </c>
      <c r="G211" s="41"/>
      <c r="H211" s="41"/>
      <c r="I211" s="230"/>
      <c r="J211" s="41"/>
      <c r="K211" s="41"/>
      <c r="L211" s="45"/>
      <c r="M211" s="231"/>
      <c r="N211" s="23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348</v>
      </c>
      <c r="AU211" s="18" t="s">
        <v>241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225</v>
      </c>
      <c r="G212" s="245"/>
      <c r="H212" s="248">
        <v>5.4269999999999996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79</v>
      </c>
      <c r="AY212" s="254" t="s">
        <v>338</v>
      </c>
    </row>
    <row r="213" s="2" customFormat="1" ht="24.15" customHeight="1">
      <c r="A213" s="39"/>
      <c r="B213" s="40"/>
      <c r="C213" s="215" t="s">
        <v>423</v>
      </c>
      <c r="D213" s="215" t="s">
        <v>342</v>
      </c>
      <c r="E213" s="216" t="s">
        <v>466</v>
      </c>
      <c r="F213" s="217" t="s">
        <v>467</v>
      </c>
      <c r="G213" s="218" t="s">
        <v>391</v>
      </c>
      <c r="H213" s="219">
        <v>5.4269999999999996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2287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469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3" customFormat="1">
      <c r="A215" s="13"/>
      <c r="B215" s="233"/>
      <c r="C215" s="234"/>
      <c r="D215" s="235" t="s">
        <v>350</v>
      </c>
      <c r="E215" s="236" t="s">
        <v>19</v>
      </c>
      <c r="F215" s="237" t="s">
        <v>470</v>
      </c>
      <c r="G215" s="234"/>
      <c r="H215" s="236" t="s">
        <v>19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350</v>
      </c>
      <c r="AU215" s="243" t="s">
        <v>241</v>
      </c>
      <c r="AV215" s="13" t="s">
        <v>79</v>
      </c>
      <c r="AW215" s="13" t="s">
        <v>33</v>
      </c>
      <c r="AX215" s="13" t="s">
        <v>72</v>
      </c>
      <c r="AY215" s="243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1879</v>
      </c>
      <c r="G216" s="245"/>
      <c r="H216" s="248">
        <v>8.0310000000000006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471</v>
      </c>
      <c r="G217" s="245"/>
      <c r="H217" s="248">
        <v>-2.6040000000000001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5" customFormat="1">
      <c r="A218" s="15"/>
      <c r="B218" s="255"/>
      <c r="C218" s="256"/>
      <c r="D218" s="235" t="s">
        <v>350</v>
      </c>
      <c r="E218" s="257" t="s">
        <v>225</v>
      </c>
      <c r="F218" s="258" t="s">
        <v>363</v>
      </c>
      <c r="G218" s="256"/>
      <c r="H218" s="259">
        <v>5.4270000000000005</v>
      </c>
      <c r="I218" s="260"/>
      <c r="J218" s="256"/>
      <c r="K218" s="256"/>
      <c r="L218" s="261"/>
      <c r="M218" s="262"/>
      <c r="N218" s="263"/>
      <c r="O218" s="263"/>
      <c r="P218" s="263"/>
      <c r="Q218" s="263"/>
      <c r="R218" s="263"/>
      <c r="S218" s="263"/>
      <c r="T218" s="26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5" t="s">
        <v>350</v>
      </c>
      <c r="AU218" s="265" t="s">
        <v>241</v>
      </c>
      <c r="AV218" s="15" t="s">
        <v>231</v>
      </c>
      <c r="AW218" s="15" t="s">
        <v>33</v>
      </c>
      <c r="AX218" s="15" t="s">
        <v>79</v>
      </c>
      <c r="AY218" s="265" t="s">
        <v>338</v>
      </c>
    </row>
    <row r="219" s="2" customFormat="1" ht="44.25" customHeight="1">
      <c r="A219" s="39"/>
      <c r="B219" s="40"/>
      <c r="C219" s="215" t="s">
        <v>440</v>
      </c>
      <c r="D219" s="215" t="s">
        <v>342</v>
      </c>
      <c r="E219" s="216" t="s">
        <v>477</v>
      </c>
      <c r="F219" s="217" t="s">
        <v>478</v>
      </c>
      <c r="G219" s="218" t="s">
        <v>391</v>
      </c>
      <c r="H219" s="219">
        <v>7.1630000000000003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2288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480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221</v>
      </c>
      <c r="G221" s="245"/>
      <c r="H221" s="248">
        <v>1.736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225</v>
      </c>
      <c r="G222" s="245"/>
      <c r="H222" s="248">
        <v>5.4269999999999996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72</v>
      </c>
      <c r="AY222" s="254" t="s">
        <v>338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855</v>
      </c>
      <c r="G223" s="245"/>
      <c r="H223" s="248">
        <v>0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72</v>
      </c>
      <c r="AY223" s="254" t="s">
        <v>338</v>
      </c>
    </row>
    <row r="224" s="15" customFormat="1">
      <c r="A224" s="15"/>
      <c r="B224" s="255"/>
      <c r="C224" s="256"/>
      <c r="D224" s="235" t="s">
        <v>350</v>
      </c>
      <c r="E224" s="257" t="s">
        <v>19</v>
      </c>
      <c r="F224" s="258" t="s">
        <v>363</v>
      </c>
      <c r="G224" s="256"/>
      <c r="H224" s="259">
        <v>7.1629999999999994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350</v>
      </c>
      <c r="AU224" s="265" t="s">
        <v>241</v>
      </c>
      <c r="AV224" s="15" t="s">
        <v>231</v>
      </c>
      <c r="AW224" s="15" t="s">
        <v>33</v>
      </c>
      <c r="AX224" s="15" t="s">
        <v>79</v>
      </c>
      <c r="AY224" s="265" t="s">
        <v>338</v>
      </c>
    </row>
    <row r="225" s="2" customFormat="1" ht="66.75" customHeight="1">
      <c r="A225" s="39"/>
      <c r="B225" s="40"/>
      <c r="C225" s="215" t="s">
        <v>460</v>
      </c>
      <c r="D225" s="215" t="s">
        <v>342</v>
      </c>
      <c r="E225" s="216" t="s">
        <v>482</v>
      </c>
      <c r="F225" s="217" t="s">
        <v>483</v>
      </c>
      <c r="G225" s="218" t="s">
        <v>391</v>
      </c>
      <c r="H225" s="219">
        <v>0.75800000000000001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2289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485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216</v>
      </c>
      <c r="G227" s="245"/>
      <c r="H227" s="248">
        <v>0.75800000000000001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19</v>
      </c>
      <c r="F228" s="258" t="s">
        <v>363</v>
      </c>
      <c r="G228" s="256"/>
      <c r="H228" s="259">
        <v>0.75800000000000001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16.5" customHeight="1">
      <c r="A229" s="39"/>
      <c r="B229" s="40"/>
      <c r="C229" s="267" t="s">
        <v>476</v>
      </c>
      <c r="D229" s="267" t="s">
        <v>486</v>
      </c>
      <c r="E229" s="268" t="s">
        <v>487</v>
      </c>
      <c r="F229" s="269" t="s">
        <v>488</v>
      </c>
      <c r="G229" s="270" t="s">
        <v>489</v>
      </c>
      <c r="H229" s="271">
        <v>3.472</v>
      </c>
      <c r="I229" s="272"/>
      <c r="J229" s="273">
        <f>ROUND(I229*H229,2)</f>
        <v>0</v>
      </c>
      <c r="K229" s="269" t="s">
        <v>346</v>
      </c>
      <c r="L229" s="274"/>
      <c r="M229" s="275" t="s">
        <v>19</v>
      </c>
      <c r="N229" s="276" t="s">
        <v>43</v>
      </c>
      <c r="O229" s="85"/>
      <c r="P229" s="224">
        <f>O229*H229</f>
        <v>0</v>
      </c>
      <c r="Q229" s="224">
        <v>1</v>
      </c>
      <c r="R229" s="224">
        <f>Q229*H229</f>
        <v>3.472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405</v>
      </c>
      <c r="AT229" s="226" t="s">
        <v>486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2290</v>
      </c>
    </row>
    <row r="230" s="13" customFormat="1">
      <c r="A230" s="13"/>
      <c r="B230" s="233"/>
      <c r="C230" s="234"/>
      <c r="D230" s="235" t="s">
        <v>350</v>
      </c>
      <c r="E230" s="236" t="s">
        <v>19</v>
      </c>
      <c r="F230" s="237" t="s">
        <v>491</v>
      </c>
      <c r="G230" s="234"/>
      <c r="H230" s="236" t="s">
        <v>19</v>
      </c>
      <c r="I230" s="238"/>
      <c r="J230" s="234"/>
      <c r="K230" s="234"/>
      <c r="L230" s="239"/>
      <c r="M230" s="240"/>
      <c r="N230" s="241"/>
      <c r="O230" s="241"/>
      <c r="P230" s="241"/>
      <c r="Q230" s="241"/>
      <c r="R230" s="241"/>
      <c r="S230" s="241"/>
      <c r="T230" s="24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3" t="s">
        <v>350</v>
      </c>
      <c r="AU230" s="243" t="s">
        <v>241</v>
      </c>
      <c r="AV230" s="13" t="s">
        <v>79</v>
      </c>
      <c r="AW230" s="13" t="s">
        <v>33</v>
      </c>
      <c r="AX230" s="13" t="s">
        <v>72</v>
      </c>
      <c r="AY230" s="243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492</v>
      </c>
      <c r="G231" s="245"/>
      <c r="H231" s="248">
        <v>0.434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3" customFormat="1">
      <c r="A232" s="13"/>
      <c r="B232" s="233"/>
      <c r="C232" s="234"/>
      <c r="D232" s="235" t="s">
        <v>350</v>
      </c>
      <c r="E232" s="236" t="s">
        <v>19</v>
      </c>
      <c r="F232" s="237" t="s">
        <v>493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350</v>
      </c>
      <c r="AU232" s="243" t="s">
        <v>241</v>
      </c>
      <c r="AV232" s="13" t="s">
        <v>79</v>
      </c>
      <c r="AW232" s="13" t="s">
        <v>33</v>
      </c>
      <c r="AX232" s="13" t="s">
        <v>72</v>
      </c>
      <c r="AY232" s="243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494</v>
      </c>
      <c r="G233" s="245"/>
      <c r="H233" s="248">
        <v>1.3020000000000001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221</v>
      </c>
      <c r="F234" s="258" t="s">
        <v>363</v>
      </c>
      <c r="G234" s="256"/>
      <c r="H234" s="259">
        <v>1.736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72</v>
      </c>
      <c r="AY234" s="265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2291</v>
      </c>
      <c r="G235" s="245"/>
      <c r="H235" s="248">
        <v>3.472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2" customFormat="1" ht="16.5" customHeight="1">
      <c r="A236" s="39"/>
      <c r="B236" s="40"/>
      <c r="C236" s="267" t="s">
        <v>481</v>
      </c>
      <c r="D236" s="267" t="s">
        <v>486</v>
      </c>
      <c r="E236" s="268" t="s">
        <v>496</v>
      </c>
      <c r="F236" s="269" t="s">
        <v>497</v>
      </c>
      <c r="G236" s="270" t="s">
        <v>489</v>
      </c>
      <c r="H236" s="271">
        <v>1.516</v>
      </c>
      <c r="I236" s="272"/>
      <c r="J236" s="273">
        <f>ROUND(I236*H236,2)</f>
        <v>0</v>
      </c>
      <c r="K236" s="269" t="s">
        <v>346</v>
      </c>
      <c r="L236" s="274"/>
      <c r="M236" s="275" t="s">
        <v>19</v>
      </c>
      <c r="N236" s="276" t="s">
        <v>43</v>
      </c>
      <c r="O236" s="85"/>
      <c r="P236" s="224">
        <f>O236*H236</f>
        <v>0</v>
      </c>
      <c r="Q236" s="224">
        <v>1</v>
      </c>
      <c r="R236" s="224">
        <f>Q236*H236</f>
        <v>1.516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405</v>
      </c>
      <c r="AT236" s="226" t="s">
        <v>486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2292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499</v>
      </c>
      <c r="G237" s="245"/>
      <c r="H237" s="248">
        <v>0.86799999999999999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6" customFormat="1">
      <c r="A238" s="16"/>
      <c r="B238" s="277"/>
      <c r="C238" s="278"/>
      <c r="D238" s="235" t="s">
        <v>350</v>
      </c>
      <c r="E238" s="279" t="s">
        <v>19</v>
      </c>
      <c r="F238" s="280" t="s">
        <v>500</v>
      </c>
      <c r="G238" s="278"/>
      <c r="H238" s="281">
        <v>0.86799999999999999</v>
      </c>
      <c r="I238" s="282"/>
      <c r="J238" s="278"/>
      <c r="K238" s="278"/>
      <c r="L238" s="283"/>
      <c r="M238" s="284"/>
      <c r="N238" s="285"/>
      <c r="O238" s="285"/>
      <c r="P238" s="285"/>
      <c r="Q238" s="285"/>
      <c r="R238" s="285"/>
      <c r="S238" s="285"/>
      <c r="T238" s="28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7" t="s">
        <v>350</v>
      </c>
      <c r="AU238" s="287" t="s">
        <v>241</v>
      </c>
      <c r="AV238" s="16" t="s">
        <v>241</v>
      </c>
      <c r="AW238" s="16" t="s">
        <v>33</v>
      </c>
      <c r="AX238" s="16" t="s">
        <v>72</v>
      </c>
      <c r="AY238" s="287" t="s">
        <v>338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2074</v>
      </c>
      <c r="G239" s="245"/>
      <c r="H239" s="248">
        <v>0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2075</v>
      </c>
      <c r="G240" s="245"/>
      <c r="H240" s="248">
        <v>0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72</v>
      </c>
      <c r="AY240" s="254" t="s">
        <v>338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1885</v>
      </c>
      <c r="G241" s="245"/>
      <c r="H241" s="248">
        <v>0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1886</v>
      </c>
      <c r="G242" s="245"/>
      <c r="H242" s="248">
        <v>-0.11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1887</v>
      </c>
      <c r="G243" s="245"/>
      <c r="H243" s="248">
        <v>0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1888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501</v>
      </c>
      <c r="G245" s="245"/>
      <c r="H245" s="248">
        <v>0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993</v>
      </c>
      <c r="G246" s="245"/>
      <c r="H246" s="248">
        <v>0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502</v>
      </c>
      <c r="G247" s="245"/>
      <c r="H247" s="248">
        <v>0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6" customFormat="1">
      <c r="A248" s="16"/>
      <c r="B248" s="277"/>
      <c r="C248" s="278"/>
      <c r="D248" s="235" t="s">
        <v>350</v>
      </c>
      <c r="E248" s="279" t="s">
        <v>298</v>
      </c>
      <c r="F248" s="280" t="s">
        <v>500</v>
      </c>
      <c r="G248" s="278"/>
      <c r="H248" s="281">
        <v>-0.11</v>
      </c>
      <c r="I248" s="282"/>
      <c r="J248" s="278"/>
      <c r="K248" s="278"/>
      <c r="L248" s="283"/>
      <c r="M248" s="284"/>
      <c r="N248" s="285"/>
      <c r="O248" s="285"/>
      <c r="P248" s="285"/>
      <c r="Q248" s="285"/>
      <c r="R248" s="285"/>
      <c r="S248" s="285"/>
      <c r="T248" s="28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T248" s="287" t="s">
        <v>350</v>
      </c>
      <c r="AU248" s="287" t="s">
        <v>241</v>
      </c>
      <c r="AV248" s="16" t="s">
        <v>241</v>
      </c>
      <c r="AW248" s="16" t="s">
        <v>33</v>
      </c>
      <c r="AX248" s="16" t="s">
        <v>72</v>
      </c>
      <c r="AY248" s="287" t="s">
        <v>338</v>
      </c>
    </row>
    <row r="249" s="15" customFormat="1">
      <c r="A249" s="15"/>
      <c r="B249" s="255"/>
      <c r="C249" s="256"/>
      <c r="D249" s="235" t="s">
        <v>350</v>
      </c>
      <c r="E249" s="257" t="s">
        <v>216</v>
      </c>
      <c r="F249" s="258" t="s">
        <v>363</v>
      </c>
      <c r="G249" s="256"/>
      <c r="H249" s="259">
        <v>0.75800000000000001</v>
      </c>
      <c r="I249" s="260"/>
      <c r="J249" s="256"/>
      <c r="K249" s="256"/>
      <c r="L249" s="261"/>
      <c r="M249" s="262"/>
      <c r="N249" s="263"/>
      <c r="O249" s="263"/>
      <c r="P249" s="263"/>
      <c r="Q249" s="263"/>
      <c r="R249" s="263"/>
      <c r="S249" s="263"/>
      <c r="T249" s="264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5" t="s">
        <v>350</v>
      </c>
      <c r="AU249" s="265" t="s">
        <v>241</v>
      </c>
      <c r="AV249" s="15" t="s">
        <v>231</v>
      </c>
      <c r="AW249" s="15" t="s">
        <v>33</v>
      </c>
      <c r="AX249" s="15" t="s">
        <v>72</v>
      </c>
      <c r="AY249" s="265" t="s">
        <v>338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2293</v>
      </c>
      <c r="G250" s="245"/>
      <c r="H250" s="248">
        <v>1.516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79</v>
      </c>
      <c r="AY250" s="254" t="s">
        <v>338</v>
      </c>
    </row>
    <row r="251" s="2" customFormat="1" ht="44.25" customHeight="1">
      <c r="A251" s="39"/>
      <c r="B251" s="40"/>
      <c r="C251" s="215" t="s">
        <v>254</v>
      </c>
      <c r="D251" s="215" t="s">
        <v>342</v>
      </c>
      <c r="E251" s="216" t="s">
        <v>504</v>
      </c>
      <c r="F251" s="217" t="s">
        <v>505</v>
      </c>
      <c r="G251" s="218" t="s">
        <v>489</v>
      </c>
      <c r="H251" s="219">
        <v>5.2080000000000002</v>
      </c>
      <c r="I251" s="220"/>
      <c r="J251" s="221">
        <f>ROUND(I251*H251,2)</f>
        <v>0</v>
      </c>
      <c r="K251" s="217" t="s">
        <v>346</v>
      </c>
      <c r="L251" s="45"/>
      <c r="M251" s="222" t="s">
        <v>19</v>
      </c>
      <c r="N251" s="223" t="s">
        <v>43</v>
      </c>
      <c r="O251" s="85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26" t="s">
        <v>231</v>
      </c>
      <c r="AT251" s="226" t="s">
        <v>342</v>
      </c>
      <c r="AU251" s="226" t="s">
        <v>241</v>
      </c>
      <c r="AY251" s="18" t="s">
        <v>338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8" t="s">
        <v>79</v>
      </c>
      <c r="BK251" s="227">
        <f>ROUND(I251*H251,2)</f>
        <v>0</v>
      </c>
      <c r="BL251" s="18" t="s">
        <v>231</v>
      </c>
      <c r="BM251" s="226" t="s">
        <v>2294</v>
      </c>
    </row>
    <row r="252" s="2" customFormat="1">
      <c r="A252" s="39"/>
      <c r="B252" s="40"/>
      <c r="C252" s="41"/>
      <c r="D252" s="228" t="s">
        <v>348</v>
      </c>
      <c r="E252" s="41"/>
      <c r="F252" s="229" t="s">
        <v>507</v>
      </c>
      <c r="G252" s="41"/>
      <c r="H252" s="41"/>
      <c r="I252" s="230"/>
      <c r="J252" s="41"/>
      <c r="K252" s="41"/>
      <c r="L252" s="45"/>
      <c r="M252" s="231"/>
      <c r="N252" s="232"/>
      <c r="O252" s="85"/>
      <c r="P252" s="85"/>
      <c r="Q252" s="85"/>
      <c r="R252" s="85"/>
      <c r="S252" s="85"/>
      <c r="T252" s="8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348</v>
      </c>
      <c r="AU252" s="18" t="s">
        <v>241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218</v>
      </c>
      <c r="G253" s="245"/>
      <c r="H253" s="248">
        <v>2.6040000000000001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5" customFormat="1">
      <c r="A254" s="15"/>
      <c r="B254" s="255"/>
      <c r="C254" s="256"/>
      <c r="D254" s="235" t="s">
        <v>350</v>
      </c>
      <c r="E254" s="257" t="s">
        <v>19</v>
      </c>
      <c r="F254" s="258" t="s">
        <v>363</v>
      </c>
      <c r="G254" s="256"/>
      <c r="H254" s="259">
        <v>2.6040000000000001</v>
      </c>
      <c r="I254" s="260"/>
      <c r="J254" s="256"/>
      <c r="K254" s="256"/>
      <c r="L254" s="261"/>
      <c r="M254" s="262"/>
      <c r="N254" s="263"/>
      <c r="O254" s="263"/>
      <c r="P254" s="263"/>
      <c r="Q254" s="263"/>
      <c r="R254" s="263"/>
      <c r="S254" s="263"/>
      <c r="T254" s="264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5" t="s">
        <v>350</v>
      </c>
      <c r="AU254" s="265" t="s">
        <v>241</v>
      </c>
      <c r="AV254" s="15" t="s">
        <v>231</v>
      </c>
      <c r="AW254" s="15" t="s">
        <v>33</v>
      </c>
      <c r="AX254" s="15" t="s">
        <v>72</v>
      </c>
      <c r="AY254" s="265" t="s">
        <v>338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2295</v>
      </c>
      <c r="G255" s="245"/>
      <c r="H255" s="248">
        <v>5.2080000000000002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79</v>
      </c>
      <c r="AY255" s="254" t="s">
        <v>338</v>
      </c>
    </row>
    <row r="256" s="12" customFormat="1" ht="20.88" customHeight="1">
      <c r="A256" s="12"/>
      <c r="B256" s="199"/>
      <c r="C256" s="200"/>
      <c r="D256" s="201" t="s">
        <v>71</v>
      </c>
      <c r="E256" s="213" t="s">
        <v>476</v>
      </c>
      <c r="F256" s="213" t="s">
        <v>509</v>
      </c>
      <c r="G256" s="200"/>
      <c r="H256" s="200"/>
      <c r="I256" s="203"/>
      <c r="J256" s="214">
        <f>BK256</f>
        <v>0</v>
      </c>
      <c r="K256" s="200"/>
      <c r="L256" s="205"/>
      <c r="M256" s="206"/>
      <c r="N256" s="207"/>
      <c r="O256" s="207"/>
      <c r="P256" s="208">
        <f>SUM(P257:P292)</f>
        <v>0</v>
      </c>
      <c r="Q256" s="207"/>
      <c r="R256" s="208">
        <f>SUM(R257:R292)</f>
        <v>0.00023499999999999999</v>
      </c>
      <c r="S256" s="207"/>
      <c r="T256" s="209">
        <f>SUM(T257:T292)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0" t="s">
        <v>79</v>
      </c>
      <c r="AT256" s="211" t="s">
        <v>71</v>
      </c>
      <c r="AU256" s="211" t="s">
        <v>81</v>
      </c>
      <c r="AY256" s="210" t="s">
        <v>338</v>
      </c>
      <c r="BK256" s="212">
        <f>SUM(BK257:BK292)</f>
        <v>0</v>
      </c>
    </row>
    <row r="257" s="2" customFormat="1" ht="24.15" customHeight="1">
      <c r="A257" s="39"/>
      <c r="B257" s="40"/>
      <c r="C257" s="215" t="s">
        <v>7</v>
      </c>
      <c r="D257" s="215" t="s">
        <v>342</v>
      </c>
      <c r="E257" s="216" t="s">
        <v>511</v>
      </c>
      <c r="F257" s="217" t="s">
        <v>512</v>
      </c>
      <c r="G257" s="218" t="s">
        <v>345</v>
      </c>
      <c r="H257" s="219">
        <v>7.4900000000000002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231</v>
      </c>
      <c r="AT257" s="226" t="s">
        <v>342</v>
      </c>
      <c r="AU257" s="226" t="s">
        <v>241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231</v>
      </c>
      <c r="BM257" s="226" t="s">
        <v>2296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514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241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227</v>
      </c>
      <c r="G259" s="245"/>
      <c r="H259" s="248">
        <v>4.7039999999999997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1281</v>
      </c>
      <c r="G260" s="245"/>
      <c r="H260" s="248">
        <v>2.786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1313</v>
      </c>
      <c r="G261" s="245"/>
      <c r="H261" s="248">
        <v>0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72</v>
      </c>
      <c r="AY261" s="254" t="s">
        <v>338</v>
      </c>
    </row>
    <row r="262" s="15" customFormat="1">
      <c r="A262" s="15"/>
      <c r="B262" s="255"/>
      <c r="C262" s="256"/>
      <c r="D262" s="235" t="s">
        <v>350</v>
      </c>
      <c r="E262" s="257" t="s">
        <v>19</v>
      </c>
      <c r="F262" s="258" t="s">
        <v>363</v>
      </c>
      <c r="G262" s="256"/>
      <c r="H262" s="259">
        <v>7.4900000000000002</v>
      </c>
      <c r="I262" s="260"/>
      <c r="J262" s="256"/>
      <c r="K262" s="256"/>
      <c r="L262" s="261"/>
      <c r="M262" s="262"/>
      <c r="N262" s="263"/>
      <c r="O262" s="263"/>
      <c r="P262" s="263"/>
      <c r="Q262" s="263"/>
      <c r="R262" s="263"/>
      <c r="S262" s="263"/>
      <c r="T262" s="264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65" t="s">
        <v>350</v>
      </c>
      <c r="AU262" s="265" t="s">
        <v>241</v>
      </c>
      <c r="AV262" s="15" t="s">
        <v>231</v>
      </c>
      <c r="AW262" s="15" t="s">
        <v>33</v>
      </c>
      <c r="AX262" s="15" t="s">
        <v>79</v>
      </c>
      <c r="AY262" s="265" t="s">
        <v>338</v>
      </c>
    </row>
    <row r="263" s="2" customFormat="1" ht="37.8" customHeight="1">
      <c r="A263" s="39"/>
      <c r="B263" s="40"/>
      <c r="C263" s="215" t="s">
        <v>247</v>
      </c>
      <c r="D263" s="215" t="s">
        <v>342</v>
      </c>
      <c r="E263" s="216" t="s">
        <v>516</v>
      </c>
      <c r="F263" s="217" t="s">
        <v>517</v>
      </c>
      <c r="G263" s="218" t="s">
        <v>345</v>
      </c>
      <c r="H263" s="219">
        <v>4.7039999999999997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2297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519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227</v>
      </c>
      <c r="G265" s="245"/>
      <c r="H265" s="248">
        <v>4.7039999999999997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79</v>
      </c>
      <c r="AY265" s="254" t="s">
        <v>338</v>
      </c>
    </row>
    <row r="266" s="2" customFormat="1" ht="37.8" customHeight="1">
      <c r="A266" s="39"/>
      <c r="B266" s="40"/>
      <c r="C266" s="215" t="s">
        <v>510</v>
      </c>
      <c r="D266" s="215" t="s">
        <v>342</v>
      </c>
      <c r="E266" s="216" t="s">
        <v>521</v>
      </c>
      <c r="F266" s="217" t="s">
        <v>522</v>
      </c>
      <c r="G266" s="218" t="s">
        <v>345</v>
      </c>
      <c r="H266" s="219">
        <v>4.7039999999999997</v>
      </c>
      <c r="I266" s="220"/>
      <c r="J266" s="221">
        <f>ROUND(I266*H266,2)</f>
        <v>0</v>
      </c>
      <c r="K266" s="217" t="s">
        <v>346</v>
      </c>
      <c r="L266" s="45"/>
      <c r="M266" s="222" t="s">
        <v>19</v>
      </c>
      <c r="N266" s="223" t="s">
        <v>43</v>
      </c>
      <c r="O266" s="85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231</v>
      </c>
      <c r="AT266" s="226" t="s">
        <v>342</v>
      </c>
      <c r="AU266" s="226" t="s">
        <v>241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2298</v>
      </c>
    </row>
    <row r="267" s="2" customFormat="1">
      <c r="A267" s="39"/>
      <c r="B267" s="40"/>
      <c r="C267" s="41"/>
      <c r="D267" s="228" t="s">
        <v>348</v>
      </c>
      <c r="E267" s="41"/>
      <c r="F267" s="229" t="s">
        <v>524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348</v>
      </c>
      <c r="AU267" s="18" t="s">
        <v>241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227</v>
      </c>
      <c r="G268" s="245"/>
      <c r="H268" s="248">
        <v>4.7039999999999997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79</v>
      </c>
      <c r="AY268" s="254" t="s">
        <v>338</v>
      </c>
    </row>
    <row r="269" s="2" customFormat="1" ht="16.5" customHeight="1">
      <c r="A269" s="39"/>
      <c r="B269" s="40"/>
      <c r="C269" s="267" t="s">
        <v>515</v>
      </c>
      <c r="D269" s="267" t="s">
        <v>486</v>
      </c>
      <c r="E269" s="268" t="s">
        <v>526</v>
      </c>
      <c r="F269" s="269" t="s">
        <v>527</v>
      </c>
      <c r="G269" s="270" t="s">
        <v>528</v>
      </c>
      <c r="H269" s="271">
        <v>0.094</v>
      </c>
      <c r="I269" s="272"/>
      <c r="J269" s="273">
        <f>ROUND(I269*H269,2)</f>
        <v>0</v>
      </c>
      <c r="K269" s="269" t="s">
        <v>346</v>
      </c>
      <c r="L269" s="274"/>
      <c r="M269" s="275" t="s">
        <v>19</v>
      </c>
      <c r="N269" s="276" t="s">
        <v>43</v>
      </c>
      <c r="O269" s="85"/>
      <c r="P269" s="224">
        <f>O269*H269</f>
        <v>0</v>
      </c>
      <c r="Q269" s="224">
        <v>0.001</v>
      </c>
      <c r="R269" s="224">
        <f>Q269*H269</f>
        <v>9.4000000000000008E-05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405</v>
      </c>
      <c r="AT269" s="226" t="s">
        <v>486</v>
      </c>
      <c r="AU269" s="226" t="s">
        <v>241</v>
      </c>
      <c r="AY269" s="18" t="s">
        <v>338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79</v>
      </c>
      <c r="BK269" s="227">
        <f>ROUND(I269*H269,2)</f>
        <v>0</v>
      </c>
      <c r="BL269" s="18" t="s">
        <v>231</v>
      </c>
      <c r="BM269" s="226" t="s">
        <v>2299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227</v>
      </c>
      <c r="G270" s="245"/>
      <c r="H270" s="248">
        <v>4.7039999999999997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2300</v>
      </c>
      <c r="G271" s="245"/>
      <c r="H271" s="248">
        <v>0.094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79</v>
      </c>
      <c r="AY271" s="254" t="s">
        <v>338</v>
      </c>
    </row>
    <row r="272" s="2" customFormat="1" ht="49.05" customHeight="1">
      <c r="A272" s="39"/>
      <c r="B272" s="40"/>
      <c r="C272" s="215" t="s">
        <v>520</v>
      </c>
      <c r="D272" s="215" t="s">
        <v>342</v>
      </c>
      <c r="E272" s="216" t="s">
        <v>532</v>
      </c>
      <c r="F272" s="217" t="s">
        <v>533</v>
      </c>
      <c r="G272" s="218" t="s">
        <v>345</v>
      </c>
      <c r="H272" s="219">
        <v>4.7039999999999997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241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2301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535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241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4.7039999999999997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16.5" customHeight="1">
      <c r="A275" s="39"/>
      <c r="B275" s="40"/>
      <c r="C275" s="267" t="s">
        <v>525</v>
      </c>
      <c r="D275" s="267" t="s">
        <v>486</v>
      </c>
      <c r="E275" s="268" t="s">
        <v>542</v>
      </c>
      <c r="F275" s="269" t="s">
        <v>543</v>
      </c>
      <c r="G275" s="270" t="s">
        <v>528</v>
      </c>
      <c r="H275" s="271">
        <v>0.14099999999999999</v>
      </c>
      <c r="I275" s="272"/>
      <c r="J275" s="273">
        <f>ROUND(I275*H275,2)</f>
        <v>0</v>
      </c>
      <c r="K275" s="269" t="s">
        <v>346</v>
      </c>
      <c r="L275" s="274"/>
      <c r="M275" s="275" t="s">
        <v>19</v>
      </c>
      <c r="N275" s="276" t="s">
        <v>43</v>
      </c>
      <c r="O275" s="85"/>
      <c r="P275" s="224">
        <f>O275*H275</f>
        <v>0</v>
      </c>
      <c r="Q275" s="224">
        <v>0.001</v>
      </c>
      <c r="R275" s="224">
        <f>Q275*H275</f>
        <v>0.00014099999999999999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405</v>
      </c>
      <c r="AT275" s="226" t="s">
        <v>486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2302</v>
      </c>
    </row>
    <row r="276" s="14" customFormat="1">
      <c r="A276" s="14"/>
      <c r="B276" s="244"/>
      <c r="C276" s="245"/>
      <c r="D276" s="235" t="s">
        <v>350</v>
      </c>
      <c r="E276" s="246" t="s">
        <v>19</v>
      </c>
      <c r="F276" s="247" t="s">
        <v>227</v>
      </c>
      <c r="G276" s="245"/>
      <c r="H276" s="248">
        <v>4.7039999999999997</v>
      </c>
      <c r="I276" s="249"/>
      <c r="J276" s="245"/>
      <c r="K276" s="245"/>
      <c r="L276" s="250"/>
      <c r="M276" s="251"/>
      <c r="N276" s="252"/>
      <c r="O276" s="252"/>
      <c r="P276" s="252"/>
      <c r="Q276" s="252"/>
      <c r="R276" s="252"/>
      <c r="S276" s="252"/>
      <c r="T276" s="253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4" t="s">
        <v>350</v>
      </c>
      <c r="AU276" s="254" t="s">
        <v>241</v>
      </c>
      <c r="AV276" s="14" t="s">
        <v>81</v>
      </c>
      <c r="AW276" s="14" t="s">
        <v>33</v>
      </c>
      <c r="AX276" s="14" t="s">
        <v>72</v>
      </c>
      <c r="AY276" s="254" t="s">
        <v>338</v>
      </c>
    </row>
    <row r="277" s="14" customFormat="1">
      <c r="A277" s="14"/>
      <c r="B277" s="244"/>
      <c r="C277" s="245"/>
      <c r="D277" s="235" t="s">
        <v>350</v>
      </c>
      <c r="E277" s="246" t="s">
        <v>19</v>
      </c>
      <c r="F277" s="247" t="s">
        <v>2303</v>
      </c>
      <c r="G277" s="245"/>
      <c r="H277" s="248">
        <v>0.14099999999999999</v>
      </c>
      <c r="I277" s="249"/>
      <c r="J277" s="245"/>
      <c r="K277" s="245"/>
      <c r="L277" s="250"/>
      <c r="M277" s="251"/>
      <c r="N277" s="252"/>
      <c r="O277" s="252"/>
      <c r="P277" s="252"/>
      <c r="Q277" s="252"/>
      <c r="R277" s="252"/>
      <c r="S277" s="252"/>
      <c r="T277" s="253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4" t="s">
        <v>350</v>
      </c>
      <c r="AU277" s="254" t="s">
        <v>241</v>
      </c>
      <c r="AV277" s="14" t="s">
        <v>81</v>
      </c>
      <c r="AW277" s="14" t="s">
        <v>33</v>
      </c>
      <c r="AX277" s="14" t="s">
        <v>79</v>
      </c>
      <c r="AY277" s="254" t="s">
        <v>338</v>
      </c>
    </row>
    <row r="278" s="2" customFormat="1" ht="24.15" customHeight="1">
      <c r="A278" s="39"/>
      <c r="B278" s="40"/>
      <c r="C278" s="215" t="s">
        <v>531</v>
      </c>
      <c r="D278" s="215" t="s">
        <v>342</v>
      </c>
      <c r="E278" s="216" t="s">
        <v>547</v>
      </c>
      <c r="F278" s="217" t="s">
        <v>548</v>
      </c>
      <c r="G278" s="218" t="s">
        <v>345</v>
      </c>
      <c r="H278" s="219">
        <v>4.7039999999999997</v>
      </c>
      <c r="I278" s="220"/>
      <c r="J278" s="221">
        <f>ROUND(I278*H278,2)</f>
        <v>0</v>
      </c>
      <c r="K278" s="217" t="s">
        <v>346</v>
      </c>
      <c r="L278" s="45"/>
      <c r="M278" s="222" t="s">
        <v>19</v>
      </c>
      <c r="N278" s="223" t="s">
        <v>43</v>
      </c>
      <c r="O278" s="85"/>
      <c r="P278" s="224">
        <f>O278*H278</f>
        <v>0</v>
      </c>
      <c r="Q278" s="224">
        <v>0</v>
      </c>
      <c r="R278" s="224">
        <f>Q278*H278</f>
        <v>0</v>
      </c>
      <c r="S278" s="224">
        <v>0</v>
      </c>
      <c r="T278" s="225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26" t="s">
        <v>231</v>
      </c>
      <c r="AT278" s="226" t="s">
        <v>342</v>
      </c>
      <c r="AU278" s="226" t="s">
        <v>241</v>
      </c>
      <c r="AY278" s="18" t="s">
        <v>338</v>
      </c>
      <c r="BE278" s="227">
        <f>IF(N278="základní",J278,0)</f>
        <v>0</v>
      </c>
      <c r="BF278" s="227">
        <f>IF(N278="snížená",J278,0)</f>
        <v>0</v>
      </c>
      <c r="BG278" s="227">
        <f>IF(N278="zákl. přenesená",J278,0)</f>
        <v>0</v>
      </c>
      <c r="BH278" s="227">
        <f>IF(N278="sníž. přenesená",J278,0)</f>
        <v>0</v>
      </c>
      <c r="BI278" s="227">
        <f>IF(N278="nulová",J278,0)</f>
        <v>0</v>
      </c>
      <c r="BJ278" s="18" t="s">
        <v>79</v>
      </c>
      <c r="BK278" s="227">
        <f>ROUND(I278*H278,2)</f>
        <v>0</v>
      </c>
      <c r="BL278" s="18" t="s">
        <v>231</v>
      </c>
      <c r="BM278" s="226" t="s">
        <v>2304</v>
      </c>
    </row>
    <row r="279" s="2" customFormat="1">
      <c r="A279" s="39"/>
      <c r="B279" s="40"/>
      <c r="C279" s="41"/>
      <c r="D279" s="228" t="s">
        <v>348</v>
      </c>
      <c r="E279" s="41"/>
      <c r="F279" s="229" t="s">
        <v>550</v>
      </c>
      <c r="G279" s="41"/>
      <c r="H279" s="41"/>
      <c r="I279" s="230"/>
      <c r="J279" s="41"/>
      <c r="K279" s="41"/>
      <c r="L279" s="45"/>
      <c r="M279" s="231"/>
      <c r="N279" s="232"/>
      <c r="O279" s="85"/>
      <c r="P279" s="85"/>
      <c r="Q279" s="85"/>
      <c r="R279" s="85"/>
      <c r="S279" s="85"/>
      <c r="T279" s="86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348</v>
      </c>
      <c r="AU279" s="18" t="s">
        <v>241</v>
      </c>
    </row>
    <row r="280" s="14" customFormat="1">
      <c r="A280" s="14"/>
      <c r="B280" s="244"/>
      <c r="C280" s="245"/>
      <c r="D280" s="235" t="s">
        <v>350</v>
      </c>
      <c r="E280" s="246" t="s">
        <v>19</v>
      </c>
      <c r="F280" s="247" t="s">
        <v>227</v>
      </c>
      <c r="G280" s="245"/>
      <c r="H280" s="248">
        <v>4.7039999999999997</v>
      </c>
      <c r="I280" s="249"/>
      <c r="J280" s="245"/>
      <c r="K280" s="245"/>
      <c r="L280" s="250"/>
      <c r="M280" s="251"/>
      <c r="N280" s="252"/>
      <c r="O280" s="252"/>
      <c r="P280" s="252"/>
      <c r="Q280" s="252"/>
      <c r="R280" s="252"/>
      <c r="S280" s="252"/>
      <c r="T280" s="253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4" t="s">
        <v>350</v>
      </c>
      <c r="AU280" s="254" t="s">
        <v>241</v>
      </c>
      <c r="AV280" s="14" t="s">
        <v>81</v>
      </c>
      <c r="AW280" s="14" t="s">
        <v>33</v>
      </c>
      <c r="AX280" s="14" t="s">
        <v>79</v>
      </c>
      <c r="AY280" s="254" t="s">
        <v>338</v>
      </c>
    </row>
    <row r="281" s="2" customFormat="1" ht="21.75" customHeight="1">
      <c r="A281" s="39"/>
      <c r="B281" s="40"/>
      <c r="C281" s="215" t="s">
        <v>536</v>
      </c>
      <c r="D281" s="215" t="s">
        <v>342</v>
      </c>
      <c r="E281" s="216" t="s">
        <v>552</v>
      </c>
      <c r="F281" s="217" t="s">
        <v>553</v>
      </c>
      <c r="G281" s="218" t="s">
        <v>391</v>
      </c>
      <c r="H281" s="219">
        <v>0.094</v>
      </c>
      <c r="I281" s="220"/>
      <c r="J281" s="221">
        <f>ROUND(I281*H281,2)</f>
        <v>0</v>
      </c>
      <c r="K281" s="217" t="s">
        <v>346</v>
      </c>
      <c r="L281" s="45"/>
      <c r="M281" s="222" t="s">
        <v>19</v>
      </c>
      <c r="N281" s="223" t="s">
        <v>43</v>
      </c>
      <c r="O281" s="85"/>
      <c r="P281" s="224">
        <f>O281*H281</f>
        <v>0</v>
      </c>
      <c r="Q281" s="224">
        <v>0</v>
      </c>
      <c r="R281" s="224">
        <f>Q281*H281</f>
        <v>0</v>
      </c>
      <c r="S281" s="224">
        <v>0</v>
      </c>
      <c r="T281" s="225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26" t="s">
        <v>231</v>
      </c>
      <c r="AT281" s="226" t="s">
        <v>342</v>
      </c>
      <c r="AU281" s="226" t="s">
        <v>241</v>
      </c>
      <c r="AY281" s="18" t="s">
        <v>338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18" t="s">
        <v>79</v>
      </c>
      <c r="BK281" s="227">
        <f>ROUND(I281*H281,2)</f>
        <v>0</v>
      </c>
      <c r="BL281" s="18" t="s">
        <v>231</v>
      </c>
      <c r="BM281" s="226" t="s">
        <v>2305</v>
      </c>
    </row>
    <row r="282" s="2" customFormat="1">
      <c r="A282" s="39"/>
      <c r="B282" s="40"/>
      <c r="C282" s="41"/>
      <c r="D282" s="228" t="s">
        <v>348</v>
      </c>
      <c r="E282" s="41"/>
      <c r="F282" s="229" t="s">
        <v>555</v>
      </c>
      <c r="G282" s="41"/>
      <c r="H282" s="41"/>
      <c r="I282" s="230"/>
      <c r="J282" s="41"/>
      <c r="K282" s="41"/>
      <c r="L282" s="45"/>
      <c r="M282" s="231"/>
      <c r="N282" s="232"/>
      <c r="O282" s="85"/>
      <c r="P282" s="85"/>
      <c r="Q282" s="85"/>
      <c r="R282" s="85"/>
      <c r="S282" s="85"/>
      <c r="T282" s="86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T282" s="18" t="s">
        <v>348</v>
      </c>
      <c r="AU282" s="18" t="s">
        <v>241</v>
      </c>
    </row>
    <row r="283" s="14" customFormat="1">
      <c r="A283" s="14"/>
      <c r="B283" s="244"/>
      <c r="C283" s="245"/>
      <c r="D283" s="235" t="s">
        <v>350</v>
      </c>
      <c r="E283" s="246" t="s">
        <v>19</v>
      </c>
      <c r="F283" s="247" t="s">
        <v>227</v>
      </c>
      <c r="G283" s="245"/>
      <c r="H283" s="248">
        <v>4.7039999999999997</v>
      </c>
      <c r="I283" s="249"/>
      <c r="J283" s="245"/>
      <c r="K283" s="245"/>
      <c r="L283" s="250"/>
      <c r="M283" s="251"/>
      <c r="N283" s="252"/>
      <c r="O283" s="252"/>
      <c r="P283" s="252"/>
      <c r="Q283" s="252"/>
      <c r="R283" s="252"/>
      <c r="S283" s="252"/>
      <c r="T283" s="253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4" t="s">
        <v>350</v>
      </c>
      <c r="AU283" s="254" t="s">
        <v>241</v>
      </c>
      <c r="AV283" s="14" t="s">
        <v>81</v>
      </c>
      <c r="AW283" s="14" t="s">
        <v>33</v>
      </c>
      <c r="AX283" s="14" t="s">
        <v>72</v>
      </c>
      <c r="AY283" s="254" t="s">
        <v>338</v>
      </c>
    </row>
    <row r="284" s="14" customFormat="1">
      <c r="A284" s="14"/>
      <c r="B284" s="244"/>
      <c r="C284" s="245"/>
      <c r="D284" s="235" t="s">
        <v>350</v>
      </c>
      <c r="E284" s="246" t="s">
        <v>19</v>
      </c>
      <c r="F284" s="247" t="s">
        <v>2300</v>
      </c>
      <c r="G284" s="245"/>
      <c r="H284" s="248">
        <v>0.094</v>
      </c>
      <c r="I284" s="249"/>
      <c r="J284" s="245"/>
      <c r="K284" s="245"/>
      <c r="L284" s="250"/>
      <c r="M284" s="251"/>
      <c r="N284" s="252"/>
      <c r="O284" s="252"/>
      <c r="P284" s="252"/>
      <c r="Q284" s="252"/>
      <c r="R284" s="252"/>
      <c r="S284" s="252"/>
      <c r="T284" s="253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4" t="s">
        <v>350</v>
      </c>
      <c r="AU284" s="254" t="s">
        <v>241</v>
      </c>
      <c r="AV284" s="14" t="s">
        <v>81</v>
      </c>
      <c r="AW284" s="14" t="s">
        <v>33</v>
      </c>
      <c r="AX284" s="14" t="s">
        <v>79</v>
      </c>
      <c r="AY284" s="254" t="s">
        <v>338</v>
      </c>
    </row>
    <row r="285" s="2" customFormat="1" ht="21.75" customHeight="1">
      <c r="A285" s="39"/>
      <c r="B285" s="40"/>
      <c r="C285" s="215" t="s">
        <v>541</v>
      </c>
      <c r="D285" s="215" t="s">
        <v>342</v>
      </c>
      <c r="E285" s="216" t="s">
        <v>557</v>
      </c>
      <c r="F285" s="217" t="s">
        <v>558</v>
      </c>
      <c r="G285" s="218" t="s">
        <v>391</v>
      </c>
      <c r="H285" s="219">
        <v>0.094</v>
      </c>
      <c r="I285" s="220"/>
      <c r="J285" s="221">
        <f>ROUND(I285*H285,2)</f>
        <v>0</v>
      </c>
      <c r="K285" s="217" t="s">
        <v>346</v>
      </c>
      <c r="L285" s="45"/>
      <c r="M285" s="222" t="s">
        <v>19</v>
      </c>
      <c r="N285" s="223" t="s">
        <v>43</v>
      </c>
      <c r="O285" s="85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26" t="s">
        <v>231</v>
      </c>
      <c r="AT285" s="226" t="s">
        <v>342</v>
      </c>
      <c r="AU285" s="226" t="s">
        <v>241</v>
      </c>
      <c r="AY285" s="18" t="s">
        <v>338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18" t="s">
        <v>79</v>
      </c>
      <c r="BK285" s="227">
        <f>ROUND(I285*H285,2)</f>
        <v>0</v>
      </c>
      <c r="BL285" s="18" t="s">
        <v>231</v>
      </c>
      <c r="BM285" s="226" t="s">
        <v>2306</v>
      </c>
    </row>
    <row r="286" s="2" customFormat="1">
      <c r="A286" s="39"/>
      <c r="B286" s="40"/>
      <c r="C286" s="41"/>
      <c r="D286" s="228" t="s">
        <v>348</v>
      </c>
      <c r="E286" s="41"/>
      <c r="F286" s="229" t="s">
        <v>560</v>
      </c>
      <c r="G286" s="41"/>
      <c r="H286" s="41"/>
      <c r="I286" s="230"/>
      <c r="J286" s="41"/>
      <c r="K286" s="41"/>
      <c r="L286" s="45"/>
      <c r="M286" s="231"/>
      <c r="N286" s="232"/>
      <c r="O286" s="85"/>
      <c r="P286" s="85"/>
      <c r="Q286" s="85"/>
      <c r="R286" s="85"/>
      <c r="S286" s="85"/>
      <c r="T286" s="86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T286" s="18" t="s">
        <v>348</v>
      </c>
      <c r="AU286" s="18" t="s">
        <v>241</v>
      </c>
    </row>
    <row r="287" s="14" customFormat="1">
      <c r="A287" s="14"/>
      <c r="B287" s="244"/>
      <c r="C287" s="245"/>
      <c r="D287" s="235" t="s">
        <v>350</v>
      </c>
      <c r="E287" s="246" t="s">
        <v>19</v>
      </c>
      <c r="F287" s="247" t="s">
        <v>227</v>
      </c>
      <c r="G287" s="245"/>
      <c r="H287" s="248">
        <v>4.7039999999999997</v>
      </c>
      <c r="I287" s="249"/>
      <c r="J287" s="245"/>
      <c r="K287" s="245"/>
      <c r="L287" s="250"/>
      <c r="M287" s="251"/>
      <c r="N287" s="252"/>
      <c r="O287" s="252"/>
      <c r="P287" s="252"/>
      <c r="Q287" s="252"/>
      <c r="R287" s="252"/>
      <c r="S287" s="252"/>
      <c r="T287" s="253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4" t="s">
        <v>350</v>
      </c>
      <c r="AU287" s="254" t="s">
        <v>241</v>
      </c>
      <c r="AV287" s="14" t="s">
        <v>81</v>
      </c>
      <c r="AW287" s="14" t="s">
        <v>33</v>
      </c>
      <c r="AX287" s="14" t="s">
        <v>72</v>
      </c>
      <c r="AY287" s="254" t="s">
        <v>338</v>
      </c>
    </row>
    <row r="288" s="14" customFormat="1">
      <c r="A288" s="14"/>
      <c r="B288" s="244"/>
      <c r="C288" s="245"/>
      <c r="D288" s="235" t="s">
        <v>350</v>
      </c>
      <c r="E288" s="246" t="s">
        <v>19</v>
      </c>
      <c r="F288" s="247" t="s">
        <v>2300</v>
      </c>
      <c r="G288" s="245"/>
      <c r="H288" s="248">
        <v>0.094</v>
      </c>
      <c r="I288" s="249"/>
      <c r="J288" s="245"/>
      <c r="K288" s="245"/>
      <c r="L288" s="250"/>
      <c r="M288" s="251"/>
      <c r="N288" s="252"/>
      <c r="O288" s="252"/>
      <c r="P288" s="252"/>
      <c r="Q288" s="252"/>
      <c r="R288" s="252"/>
      <c r="S288" s="252"/>
      <c r="T288" s="253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4" t="s">
        <v>350</v>
      </c>
      <c r="AU288" s="254" t="s">
        <v>241</v>
      </c>
      <c r="AV288" s="14" t="s">
        <v>81</v>
      </c>
      <c r="AW288" s="14" t="s">
        <v>33</v>
      </c>
      <c r="AX288" s="14" t="s">
        <v>79</v>
      </c>
      <c r="AY288" s="254" t="s">
        <v>338</v>
      </c>
    </row>
    <row r="289" s="2" customFormat="1" ht="24.15" customHeight="1">
      <c r="A289" s="39"/>
      <c r="B289" s="40"/>
      <c r="C289" s="215" t="s">
        <v>546</v>
      </c>
      <c r="D289" s="215" t="s">
        <v>342</v>
      </c>
      <c r="E289" s="216" t="s">
        <v>562</v>
      </c>
      <c r="F289" s="217" t="s">
        <v>563</v>
      </c>
      <c r="G289" s="218" t="s">
        <v>391</v>
      </c>
      <c r="H289" s="219">
        <v>0.94099999999999995</v>
      </c>
      <c r="I289" s="220"/>
      <c r="J289" s="221">
        <f>ROUND(I289*H289,2)</f>
        <v>0</v>
      </c>
      <c r="K289" s="217" t="s">
        <v>346</v>
      </c>
      <c r="L289" s="45"/>
      <c r="M289" s="222" t="s">
        <v>19</v>
      </c>
      <c r="N289" s="223" t="s">
        <v>43</v>
      </c>
      <c r="O289" s="85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26" t="s">
        <v>231</v>
      </c>
      <c r="AT289" s="226" t="s">
        <v>342</v>
      </c>
      <c r="AU289" s="226" t="s">
        <v>241</v>
      </c>
      <c r="AY289" s="18" t="s">
        <v>338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18" t="s">
        <v>79</v>
      </c>
      <c r="BK289" s="227">
        <f>ROUND(I289*H289,2)</f>
        <v>0</v>
      </c>
      <c r="BL289" s="18" t="s">
        <v>231</v>
      </c>
      <c r="BM289" s="226" t="s">
        <v>2307</v>
      </c>
    </row>
    <row r="290" s="2" customFormat="1">
      <c r="A290" s="39"/>
      <c r="B290" s="40"/>
      <c r="C290" s="41"/>
      <c r="D290" s="228" t="s">
        <v>348</v>
      </c>
      <c r="E290" s="41"/>
      <c r="F290" s="229" t="s">
        <v>565</v>
      </c>
      <c r="G290" s="41"/>
      <c r="H290" s="41"/>
      <c r="I290" s="230"/>
      <c r="J290" s="41"/>
      <c r="K290" s="41"/>
      <c r="L290" s="45"/>
      <c r="M290" s="231"/>
      <c r="N290" s="232"/>
      <c r="O290" s="85"/>
      <c r="P290" s="85"/>
      <c r="Q290" s="85"/>
      <c r="R290" s="85"/>
      <c r="S290" s="85"/>
      <c r="T290" s="86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T290" s="18" t="s">
        <v>348</v>
      </c>
      <c r="AU290" s="18" t="s">
        <v>241</v>
      </c>
    </row>
    <row r="291" s="14" customFormat="1">
      <c r="A291" s="14"/>
      <c r="B291" s="244"/>
      <c r="C291" s="245"/>
      <c r="D291" s="235" t="s">
        <v>350</v>
      </c>
      <c r="E291" s="246" t="s">
        <v>19</v>
      </c>
      <c r="F291" s="247" t="s">
        <v>227</v>
      </c>
      <c r="G291" s="245"/>
      <c r="H291" s="248">
        <v>4.7039999999999997</v>
      </c>
      <c r="I291" s="249"/>
      <c r="J291" s="245"/>
      <c r="K291" s="245"/>
      <c r="L291" s="250"/>
      <c r="M291" s="251"/>
      <c r="N291" s="252"/>
      <c r="O291" s="252"/>
      <c r="P291" s="252"/>
      <c r="Q291" s="252"/>
      <c r="R291" s="252"/>
      <c r="S291" s="252"/>
      <c r="T291" s="253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4" t="s">
        <v>350</v>
      </c>
      <c r="AU291" s="254" t="s">
        <v>241</v>
      </c>
      <c r="AV291" s="14" t="s">
        <v>81</v>
      </c>
      <c r="AW291" s="14" t="s">
        <v>33</v>
      </c>
      <c r="AX291" s="14" t="s">
        <v>72</v>
      </c>
      <c r="AY291" s="254" t="s">
        <v>338</v>
      </c>
    </row>
    <row r="292" s="14" customFormat="1">
      <c r="A292" s="14"/>
      <c r="B292" s="244"/>
      <c r="C292" s="245"/>
      <c r="D292" s="235" t="s">
        <v>350</v>
      </c>
      <c r="E292" s="246" t="s">
        <v>19</v>
      </c>
      <c r="F292" s="247" t="s">
        <v>2308</v>
      </c>
      <c r="G292" s="245"/>
      <c r="H292" s="248">
        <v>0.94099999999999995</v>
      </c>
      <c r="I292" s="249"/>
      <c r="J292" s="245"/>
      <c r="K292" s="245"/>
      <c r="L292" s="250"/>
      <c r="M292" s="251"/>
      <c r="N292" s="252"/>
      <c r="O292" s="252"/>
      <c r="P292" s="252"/>
      <c r="Q292" s="252"/>
      <c r="R292" s="252"/>
      <c r="S292" s="252"/>
      <c r="T292" s="253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4" t="s">
        <v>350</v>
      </c>
      <c r="AU292" s="254" t="s">
        <v>241</v>
      </c>
      <c r="AV292" s="14" t="s">
        <v>81</v>
      </c>
      <c r="AW292" s="14" t="s">
        <v>33</v>
      </c>
      <c r="AX292" s="14" t="s">
        <v>79</v>
      </c>
      <c r="AY292" s="254" t="s">
        <v>338</v>
      </c>
    </row>
    <row r="293" s="12" customFormat="1" ht="22.8" customHeight="1">
      <c r="A293" s="12"/>
      <c r="B293" s="199"/>
      <c r="C293" s="200"/>
      <c r="D293" s="201" t="s">
        <v>71</v>
      </c>
      <c r="E293" s="213" t="s">
        <v>81</v>
      </c>
      <c r="F293" s="213" t="s">
        <v>567</v>
      </c>
      <c r="G293" s="200"/>
      <c r="H293" s="200"/>
      <c r="I293" s="203"/>
      <c r="J293" s="214">
        <f>BK293</f>
        <v>0</v>
      </c>
      <c r="K293" s="200"/>
      <c r="L293" s="205"/>
      <c r="M293" s="206"/>
      <c r="N293" s="207"/>
      <c r="O293" s="207"/>
      <c r="P293" s="208">
        <f>P294</f>
        <v>0</v>
      </c>
      <c r="Q293" s="207"/>
      <c r="R293" s="208">
        <f>R294</f>
        <v>0.35791000000000001</v>
      </c>
      <c r="S293" s="207"/>
      <c r="T293" s="209">
        <f>T294</f>
        <v>0</v>
      </c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R293" s="210" t="s">
        <v>79</v>
      </c>
      <c r="AT293" s="211" t="s">
        <v>71</v>
      </c>
      <c r="AU293" s="211" t="s">
        <v>79</v>
      </c>
      <c r="AY293" s="210" t="s">
        <v>338</v>
      </c>
      <c r="BK293" s="212">
        <f>BK294</f>
        <v>0</v>
      </c>
    </row>
    <row r="294" s="12" customFormat="1" ht="20.88" customHeight="1">
      <c r="A294" s="12"/>
      <c r="B294" s="199"/>
      <c r="C294" s="200"/>
      <c r="D294" s="201" t="s">
        <v>71</v>
      </c>
      <c r="E294" s="213" t="s">
        <v>7</v>
      </c>
      <c r="F294" s="213" t="s">
        <v>568</v>
      </c>
      <c r="G294" s="200"/>
      <c r="H294" s="200"/>
      <c r="I294" s="203"/>
      <c r="J294" s="214">
        <f>BK294</f>
        <v>0</v>
      </c>
      <c r="K294" s="200"/>
      <c r="L294" s="205"/>
      <c r="M294" s="206"/>
      <c r="N294" s="207"/>
      <c r="O294" s="207"/>
      <c r="P294" s="208">
        <f>SUM(P295:P302)</f>
        <v>0</v>
      </c>
      <c r="Q294" s="207"/>
      <c r="R294" s="208">
        <f>SUM(R295:R302)</f>
        <v>0.35791000000000001</v>
      </c>
      <c r="S294" s="207"/>
      <c r="T294" s="209">
        <f>SUM(T295:T302)</f>
        <v>0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R294" s="210" t="s">
        <v>79</v>
      </c>
      <c r="AT294" s="211" t="s">
        <v>71</v>
      </c>
      <c r="AU294" s="211" t="s">
        <v>81</v>
      </c>
      <c r="AY294" s="210" t="s">
        <v>338</v>
      </c>
      <c r="BK294" s="212">
        <f>SUM(BK295:BK302)</f>
        <v>0</v>
      </c>
    </row>
    <row r="295" s="2" customFormat="1" ht="62.7" customHeight="1">
      <c r="A295" s="39"/>
      <c r="B295" s="40"/>
      <c r="C295" s="215" t="s">
        <v>551</v>
      </c>
      <c r="D295" s="215" t="s">
        <v>342</v>
      </c>
      <c r="E295" s="216" t="s">
        <v>570</v>
      </c>
      <c r="F295" s="217" t="s">
        <v>571</v>
      </c>
      <c r="G295" s="218" t="s">
        <v>572</v>
      </c>
      <c r="H295" s="219">
        <v>1.75</v>
      </c>
      <c r="I295" s="220"/>
      <c r="J295" s="221">
        <f>ROUND(I295*H295,2)</f>
        <v>0</v>
      </c>
      <c r="K295" s="217" t="s">
        <v>346</v>
      </c>
      <c r="L295" s="45"/>
      <c r="M295" s="222" t="s">
        <v>19</v>
      </c>
      <c r="N295" s="223" t="s">
        <v>43</v>
      </c>
      <c r="O295" s="85"/>
      <c r="P295" s="224">
        <f>O295*H295</f>
        <v>0</v>
      </c>
      <c r="Q295" s="224">
        <v>0.2044</v>
      </c>
      <c r="R295" s="224">
        <f>Q295*H295</f>
        <v>0.35770000000000002</v>
      </c>
      <c r="S295" s="224">
        <v>0</v>
      </c>
      <c r="T295" s="225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26" t="s">
        <v>231</v>
      </c>
      <c r="AT295" s="226" t="s">
        <v>342</v>
      </c>
      <c r="AU295" s="226" t="s">
        <v>241</v>
      </c>
      <c r="AY295" s="18" t="s">
        <v>338</v>
      </c>
      <c r="BE295" s="227">
        <f>IF(N295="základní",J295,0)</f>
        <v>0</v>
      </c>
      <c r="BF295" s="227">
        <f>IF(N295="snížená",J295,0)</f>
        <v>0</v>
      </c>
      <c r="BG295" s="227">
        <f>IF(N295="zákl. přenesená",J295,0)</f>
        <v>0</v>
      </c>
      <c r="BH295" s="227">
        <f>IF(N295="sníž. přenesená",J295,0)</f>
        <v>0</v>
      </c>
      <c r="BI295" s="227">
        <f>IF(N295="nulová",J295,0)</f>
        <v>0</v>
      </c>
      <c r="BJ295" s="18" t="s">
        <v>79</v>
      </c>
      <c r="BK295" s="227">
        <f>ROUND(I295*H295,2)</f>
        <v>0</v>
      </c>
      <c r="BL295" s="18" t="s">
        <v>231</v>
      </c>
      <c r="BM295" s="226" t="s">
        <v>2309</v>
      </c>
    </row>
    <row r="296" s="2" customFormat="1">
      <c r="A296" s="39"/>
      <c r="B296" s="40"/>
      <c r="C296" s="41"/>
      <c r="D296" s="228" t="s">
        <v>348</v>
      </c>
      <c r="E296" s="41"/>
      <c r="F296" s="229" t="s">
        <v>574</v>
      </c>
      <c r="G296" s="41"/>
      <c r="H296" s="41"/>
      <c r="I296" s="230"/>
      <c r="J296" s="41"/>
      <c r="K296" s="41"/>
      <c r="L296" s="45"/>
      <c r="M296" s="231"/>
      <c r="N296" s="232"/>
      <c r="O296" s="85"/>
      <c r="P296" s="85"/>
      <c r="Q296" s="85"/>
      <c r="R296" s="85"/>
      <c r="S296" s="85"/>
      <c r="T296" s="86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348</v>
      </c>
      <c r="AU296" s="18" t="s">
        <v>241</v>
      </c>
    </row>
    <row r="297" s="14" customFormat="1">
      <c r="A297" s="14"/>
      <c r="B297" s="244"/>
      <c r="C297" s="245"/>
      <c r="D297" s="235" t="s">
        <v>350</v>
      </c>
      <c r="E297" s="246" t="s">
        <v>19</v>
      </c>
      <c r="F297" s="247" t="s">
        <v>294</v>
      </c>
      <c r="G297" s="245"/>
      <c r="H297" s="248">
        <v>3.5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350</v>
      </c>
      <c r="AU297" s="254" t="s">
        <v>241</v>
      </c>
      <c r="AV297" s="14" t="s">
        <v>81</v>
      </c>
      <c r="AW297" s="14" t="s">
        <v>33</v>
      </c>
      <c r="AX297" s="14" t="s">
        <v>72</v>
      </c>
      <c r="AY297" s="254" t="s">
        <v>338</v>
      </c>
    </row>
    <row r="298" s="14" customFormat="1">
      <c r="A298" s="14"/>
      <c r="B298" s="244"/>
      <c r="C298" s="245"/>
      <c r="D298" s="235" t="s">
        <v>350</v>
      </c>
      <c r="E298" s="246" t="s">
        <v>19</v>
      </c>
      <c r="F298" s="247" t="s">
        <v>2310</v>
      </c>
      <c r="G298" s="245"/>
      <c r="H298" s="248">
        <v>1.75</v>
      </c>
      <c r="I298" s="249"/>
      <c r="J298" s="245"/>
      <c r="K298" s="245"/>
      <c r="L298" s="250"/>
      <c r="M298" s="251"/>
      <c r="N298" s="252"/>
      <c r="O298" s="252"/>
      <c r="P298" s="252"/>
      <c r="Q298" s="252"/>
      <c r="R298" s="252"/>
      <c r="S298" s="252"/>
      <c r="T298" s="253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4" t="s">
        <v>350</v>
      </c>
      <c r="AU298" s="254" t="s">
        <v>241</v>
      </c>
      <c r="AV298" s="14" t="s">
        <v>81</v>
      </c>
      <c r="AW298" s="14" t="s">
        <v>33</v>
      </c>
      <c r="AX298" s="14" t="s">
        <v>79</v>
      </c>
      <c r="AY298" s="254" t="s">
        <v>338</v>
      </c>
    </row>
    <row r="299" s="2" customFormat="1" ht="16.5" customHeight="1">
      <c r="A299" s="39"/>
      <c r="B299" s="40"/>
      <c r="C299" s="215" t="s">
        <v>556</v>
      </c>
      <c r="D299" s="215" t="s">
        <v>342</v>
      </c>
      <c r="E299" s="216" t="s">
        <v>577</v>
      </c>
      <c r="F299" s="217" t="s">
        <v>578</v>
      </c>
      <c r="G299" s="218" t="s">
        <v>572</v>
      </c>
      <c r="H299" s="219">
        <v>2.1000000000000001</v>
      </c>
      <c r="I299" s="220"/>
      <c r="J299" s="221">
        <f>ROUND(I299*H299,2)</f>
        <v>0</v>
      </c>
      <c r="K299" s="217" t="s">
        <v>346</v>
      </c>
      <c r="L299" s="45"/>
      <c r="M299" s="222" t="s">
        <v>19</v>
      </c>
      <c r="N299" s="223" t="s">
        <v>43</v>
      </c>
      <c r="O299" s="85"/>
      <c r="P299" s="224">
        <f>O299*H299</f>
        <v>0</v>
      </c>
      <c r="Q299" s="224">
        <v>0.00010000000000000001</v>
      </c>
      <c r="R299" s="224">
        <f>Q299*H299</f>
        <v>0.00021000000000000001</v>
      </c>
      <c r="S299" s="224">
        <v>0</v>
      </c>
      <c r="T299" s="225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26" t="s">
        <v>231</v>
      </c>
      <c r="AT299" s="226" t="s">
        <v>342</v>
      </c>
      <c r="AU299" s="226" t="s">
        <v>241</v>
      </c>
      <c r="AY299" s="18" t="s">
        <v>338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18" t="s">
        <v>79</v>
      </c>
      <c r="BK299" s="227">
        <f>ROUND(I299*H299,2)</f>
        <v>0</v>
      </c>
      <c r="BL299" s="18" t="s">
        <v>231</v>
      </c>
      <c r="BM299" s="226" t="s">
        <v>2311</v>
      </c>
    </row>
    <row r="300" s="2" customFormat="1">
      <c r="A300" s="39"/>
      <c r="B300" s="40"/>
      <c r="C300" s="41"/>
      <c r="D300" s="228" t="s">
        <v>348</v>
      </c>
      <c r="E300" s="41"/>
      <c r="F300" s="229" t="s">
        <v>580</v>
      </c>
      <c r="G300" s="41"/>
      <c r="H300" s="41"/>
      <c r="I300" s="230"/>
      <c r="J300" s="41"/>
      <c r="K300" s="41"/>
      <c r="L300" s="45"/>
      <c r="M300" s="231"/>
      <c r="N300" s="232"/>
      <c r="O300" s="85"/>
      <c r="P300" s="85"/>
      <c r="Q300" s="85"/>
      <c r="R300" s="85"/>
      <c r="S300" s="85"/>
      <c r="T300" s="86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8" t="s">
        <v>348</v>
      </c>
      <c r="AU300" s="18" t="s">
        <v>241</v>
      </c>
    </row>
    <row r="301" s="14" customFormat="1">
      <c r="A301" s="14"/>
      <c r="B301" s="244"/>
      <c r="C301" s="245"/>
      <c r="D301" s="235" t="s">
        <v>350</v>
      </c>
      <c r="E301" s="246" t="s">
        <v>19</v>
      </c>
      <c r="F301" s="247" t="s">
        <v>294</v>
      </c>
      <c r="G301" s="245"/>
      <c r="H301" s="248">
        <v>3.5</v>
      </c>
      <c r="I301" s="249"/>
      <c r="J301" s="245"/>
      <c r="K301" s="245"/>
      <c r="L301" s="250"/>
      <c r="M301" s="251"/>
      <c r="N301" s="252"/>
      <c r="O301" s="252"/>
      <c r="P301" s="252"/>
      <c r="Q301" s="252"/>
      <c r="R301" s="252"/>
      <c r="S301" s="252"/>
      <c r="T301" s="253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4" t="s">
        <v>350</v>
      </c>
      <c r="AU301" s="254" t="s">
        <v>241</v>
      </c>
      <c r="AV301" s="14" t="s">
        <v>81</v>
      </c>
      <c r="AW301" s="14" t="s">
        <v>33</v>
      </c>
      <c r="AX301" s="14" t="s">
        <v>72</v>
      </c>
      <c r="AY301" s="254" t="s">
        <v>338</v>
      </c>
    </row>
    <row r="302" s="14" customFormat="1">
      <c r="A302" s="14"/>
      <c r="B302" s="244"/>
      <c r="C302" s="245"/>
      <c r="D302" s="235" t="s">
        <v>350</v>
      </c>
      <c r="E302" s="246" t="s">
        <v>19</v>
      </c>
      <c r="F302" s="247" t="s">
        <v>2312</v>
      </c>
      <c r="G302" s="245"/>
      <c r="H302" s="248">
        <v>2.1000000000000001</v>
      </c>
      <c r="I302" s="249"/>
      <c r="J302" s="245"/>
      <c r="K302" s="245"/>
      <c r="L302" s="250"/>
      <c r="M302" s="251"/>
      <c r="N302" s="252"/>
      <c r="O302" s="252"/>
      <c r="P302" s="252"/>
      <c r="Q302" s="252"/>
      <c r="R302" s="252"/>
      <c r="S302" s="252"/>
      <c r="T302" s="253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4" t="s">
        <v>350</v>
      </c>
      <c r="AU302" s="254" t="s">
        <v>241</v>
      </c>
      <c r="AV302" s="14" t="s">
        <v>81</v>
      </c>
      <c r="AW302" s="14" t="s">
        <v>33</v>
      </c>
      <c r="AX302" s="14" t="s">
        <v>79</v>
      </c>
      <c r="AY302" s="254" t="s">
        <v>338</v>
      </c>
    </row>
    <row r="303" s="12" customFormat="1" ht="22.8" customHeight="1">
      <c r="A303" s="12"/>
      <c r="B303" s="199"/>
      <c r="C303" s="200"/>
      <c r="D303" s="201" t="s">
        <v>71</v>
      </c>
      <c r="E303" s="213" t="s">
        <v>239</v>
      </c>
      <c r="F303" s="213" t="s">
        <v>604</v>
      </c>
      <c r="G303" s="200"/>
      <c r="H303" s="200"/>
      <c r="I303" s="203"/>
      <c r="J303" s="214">
        <f>BK303</f>
        <v>0</v>
      </c>
      <c r="K303" s="200"/>
      <c r="L303" s="205"/>
      <c r="M303" s="206"/>
      <c r="N303" s="207"/>
      <c r="O303" s="207"/>
      <c r="P303" s="208">
        <f>SUM(P304:P325)</f>
        <v>0</v>
      </c>
      <c r="Q303" s="207"/>
      <c r="R303" s="208">
        <f>SUM(R304:R325)</f>
        <v>0</v>
      </c>
      <c r="S303" s="207"/>
      <c r="T303" s="209">
        <f>SUM(T304:T325)</f>
        <v>0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R303" s="210" t="s">
        <v>79</v>
      </c>
      <c r="AT303" s="211" t="s">
        <v>71</v>
      </c>
      <c r="AU303" s="211" t="s">
        <v>79</v>
      </c>
      <c r="AY303" s="210" t="s">
        <v>338</v>
      </c>
      <c r="BK303" s="212">
        <f>SUM(BK304:BK325)</f>
        <v>0</v>
      </c>
    </row>
    <row r="304" s="2" customFormat="1" ht="33" customHeight="1">
      <c r="A304" s="39"/>
      <c r="B304" s="40"/>
      <c r="C304" s="215" t="s">
        <v>561</v>
      </c>
      <c r="D304" s="215" t="s">
        <v>342</v>
      </c>
      <c r="E304" s="216" t="s">
        <v>606</v>
      </c>
      <c r="F304" s="217" t="s">
        <v>607</v>
      </c>
      <c r="G304" s="218" t="s">
        <v>345</v>
      </c>
      <c r="H304" s="219">
        <v>2.786</v>
      </c>
      <c r="I304" s="220"/>
      <c r="J304" s="221">
        <f>ROUND(I304*H304,2)</f>
        <v>0</v>
      </c>
      <c r="K304" s="217" t="s">
        <v>346</v>
      </c>
      <c r="L304" s="45"/>
      <c r="M304" s="222" t="s">
        <v>19</v>
      </c>
      <c r="N304" s="223" t="s">
        <v>43</v>
      </c>
      <c r="O304" s="85"/>
      <c r="P304" s="224">
        <f>O304*H304</f>
        <v>0</v>
      </c>
      <c r="Q304" s="224">
        <v>0</v>
      </c>
      <c r="R304" s="224">
        <f>Q304*H304</f>
        <v>0</v>
      </c>
      <c r="S304" s="224">
        <v>0</v>
      </c>
      <c r="T304" s="225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26" t="s">
        <v>231</v>
      </c>
      <c r="AT304" s="226" t="s">
        <v>342</v>
      </c>
      <c r="AU304" s="226" t="s">
        <v>81</v>
      </c>
      <c r="AY304" s="18" t="s">
        <v>338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18" t="s">
        <v>79</v>
      </c>
      <c r="BK304" s="227">
        <f>ROUND(I304*H304,2)</f>
        <v>0</v>
      </c>
      <c r="BL304" s="18" t="s">
        <v>231</v>
      </c>
      <c r="BM304" s="226" t="s">
        <v>2313</v>
      </c>
    </row>
    <row r="305" s="2" customFormat="1">
      <c r="A305" s="39"/>
      <c r="B305" s="40"/>
      <c r="C305" s="41"/>
      <c r="D305" s="228" t="s">
        <v>348</v>
      </c>
      <c r="E305" s="41"/>
      <c r="F305" s="229" t="s">
        <v>609</v>
      </c>
      <c r="G305" s="41"/>
      <c r="H305" s="41"/>
      <c r="I305" s="230"/>
      <c r="J305" s="41"/>
      <c r="K305" s="41"/>
      <c r="L305" s="45"/>
      <c r="M305" s="231"/>
      <c r="N305" s="232"/>
      <c r="O305" s="85"/>
      <c r="P305" s="85"/>
      <c r="Q305" s="85"/>
      <c r="R305" s="85"/>
      <c r="S305" s="85"/>
      <c r="T305" s="86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348</v>
      </c>
      <c r="AU305" s="18" t="s">
        <v>81</v>
      </c>
    </row>
    <row r="306" s="14" customFormat="1">
      <c r="A306" s="14"/>
      <c r="B306" s="244"/>
      <c r="C306" s="245"/>
      <c r="D306" s="235" t="s">
        <v>350</v>
      </c>
      <c r="E306" s="246" t="s">
        <v>19</v>
      </c>
      <c r="F306" s="247" t="s">
        <v>1281</v>
      </c>
      <c r="G306" s="245"/>
      <c r="H306" s="248">
        <v>2.786</v>
      </c>
      <c r="I306" s="249"/>
      <c r="J306" s="245"/>
      <c r="K306" s="245"/>
      <c r="L306" s="250"/>
      <c r="M306" s="251"/>
      <c r="N306" s="252"/>
      <c r="O306" s="252"/>
      <c r="P306" s="252"/>
      <c r="Q306" s="252"/>
      <c r="R306" s="252"/>
      <c r="S306" s="252"/>
      <c r="T306" s="253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4" t="s">
        <v>350</v>
      </c>
      <c r="AU306" s="254" t="s">
        <v>81</v>
      </c>
      <c r="AV306" s="14" t="s">
        <v>81</v>
      </c>
      <c r="AW306" s="14" t="s">
        <v>33</v>
      </c>
      <c r="AX306" s="14" t="s">
        <v>79</v>
      </c>
      <c r="AY306" s="254" t="s">
        <v>338</v>
      </c>
    </row>
    <row r="307" s="2" customFormat="1" ht="24.15" customHeight="1">
      <c r="A307" s="39"/>
      <c r="B307" s="40"/>
      <c r="C307" s="215" t="s">
        <v>569</v>
      </c>
      <c r="D307" s="215" t="s">
        <v>342</v>
      </c>
      <c r="E307" s="216" t="s">
        <v>611</v>
      </c>
      <c r="F307" s="217" t="s">
        <v>612</v>
      </c>
      <c r="G307" s="218" t="s">
        <v>345</v>
      </c>
      <c r="H307" s="219">
        <v>1.1759999999999999</v>
      </c>
      <c r="I307" s="220"/>
      <c r="J307" s="221">
        <f>ROUND(I307*H307,2)</f>
        <v>0</v>
      </c>
      <c r="K307" s="217" t="s">
        <v>346</v>
      </c>
      <c r="L307" s="45"/>
      <c r="M307" s="222" t="s">
        <v>19</v>
      </c>
      <c r="N307" s="223" t="s">
        <v>43</v>
      </c>
      <c r="O307" s="85"/>
      <c r="P307" s="224">
        <f>O307*H307</f>
        <v>0</v>
      </c>
      <c r="Q307" s="224">
        <v>0</v>
      </c>
      <c r="R307" s="224">
        <f>Q307*H307</f>
        <v>0</v>
      </c>
      <c r="S307" s="224">
        <v>0</v>
      </c>
      <c r="T307" s="225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26" t="s">
        <v>231</v>
      </c>
      <c r="AT307" s="226" t="s">
        <v>342</v>
      </c>
      <c r="AU307" s="226" t="s">
        <v>81</v>
      </c>
      <c r="AY307" s="18" t="s">
        <v>338</v>
      </c>
      <c r="BE307" s="227">
        <f>IF(N307="základní",J307,0)</f>
        <v>0</v>
      </c>
      <c r="BF307" s="227">
        <f>IF(N307="snížená",J307,0)</f>
        <v>0</v>
      </c>
      <c r="BG307" s="227">
        <f>IF(N307="zákl. přenesená",J307,0)</f>
        <v>0</v>
      </c>
      <c r="BH307" s="227">
        <f>IF(N307="sníž. přenesená",J307,0)</f>
        <v>0</v>
      </c>
      <c r="BI307" s="227">
        <f>IF(N307="nulová",J307,0)</f>
        <v>0</v>
      </c>
      <c r="BJ307" s="18" t="s">
        <v>79</v>
      </c>
      <c r="BK307" s="227">
        <f>ROUND(I307*H307,2)</f>
        <v>0</v>
      </c>
      <c r="BL307" s="18" t="s">
        <v>231</v>
      </c>
      <c r="BM307" s="226" t="s">
        <v>2314</v>
      </c>
    </row>
    <row r="308" s="2" customFormat="1">
      <c r="A308" s="39"/>
      <c r="B308" s="40"/>
      <c r="C308" s="41"/>
      <c r="D308" s="228" t="s">
        <v>348</v>
      </c>
      <c r="E308" s="41"/>
      <c r="F308" s="229" t="s">
        <v>614</v>
      </c>
      <c r="G308" s="41"/>
      <c r="H308" s="41"/>
      <c r="I308" s="230"/>
      <c r="J308" s="41"/>
      <c r="K308" s="41"/>
      <c r="L308" s="45"/>
      <c r="M308" s="231"/>
      <c r="N308" s="232"/>
      <c r="O308" s="85"/>
      <c r="P308" s="85"/>
      <c r="Q308" s="85"/>
      <c r="R308" s="85"/>
      <c r="S308" s="85"/>
      <c r="T308" s="86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8" t="s">
        <v>348</v>
      </c>
      <c r="AU308" s="18" t="s">
        <v>81</v>
      </c>
    </row>
    <row r="309" s="14" customFormat="1">
      <c r="A309" s="14"/>
      <c r="B309" s="244"/>
      <c r="C309" s="245"/>
      <c r="D309" s="235" t="s">
        <v>350</v>
      </c>
      <c r="E309" s="246" t="s">
        <v>19</v>
      </c>
      <c r="F309" s="247" t="s">
        <v>1335</v>
      </c>
      <c r="G309" s="245"/>
      <c r="H309" s="248">
        <v>1.1759999999999999</v>
      </c>
      <c r="I309" s="249"/>
      <c r="J309" s="245"/>
      <c r="K309" s="245"/>
      <c r="L309" s="250"/>
      <c r="M309" s="251"/>
      <c r="N309" s="252"/>
      <c r="O309" s="252"/>
      <c r="P309" s="252"/>
      <c r="Q309" s="252"/>
      <c r="R309" s="252"/>
      <c r="S309" s="252"/>
      <c r="T309" s="253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4" t="s">
        <v>350</v>
      </c>
      <c r="AU309" s="254" t="s">
        <v>81</v>
      </c>
      <c r="AV309" s="14" t="s">
        <v>81</v>
      </c>
      <c r="AW309" s="14" t="s">
        <v>33</v>
      </c>
      <c r="AX309" s="14" t="s">
        <v>79</v>
      </c>
      <c r="AY309" s="254" t="s">
        <v>338</v>
      </c>
    </row>
    <row r="310" s="2" customFormat="1" ht="44.25" customHeight="1">
      <c r="A310" s="39"/>
      <c r="B310" s="40"/>
      <c r="C310" s="215" t="s">
        <v>576</v>
      </c>
      <c r="D310" s="215" t="s">
        <v>342</v>
      </c>
      <c r="E310" s="216" t="s">
        <v>616</v>
      </c>
      <c r="F310" s="217" t="s">
        <v>617</v>
      </c>
      <c r="G310" s="218" t="s">
        <v>345</v>
      </c>
      <c r="H310" s="219">
        <v>1.1759999999999999</v>
      </c>
      <c r="I310" s="220"/>
      <c r="J310" s="221">
        <f>ROUND(I310*H310,2)</f>
        <v>0</v>
      </c>
      <c r="K310" s="217" t="s">
        <v>346</v>
      </c>
      <c r="L310" s="45"/>
      <c r="M310" s="222" t="s">
        <v>19</v>
      </c>
      <c r="N310" s="223" t="s">
        <v>43</v>
      </c>
      <c r="O310" s="85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26" t="s">
        <v>231</v>
      </c>
      <c r="AT310" s="226" t="s">
        <v>342</v>
      </c>
      <c r="AU310" s="226" t="s">
        <v>81</v>
      </c>
      <c r="AY310" s="18" t="s">
        <v>338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18" t="s">
        <v>79</v>
      </c>
      <c r="BK310" s="227">
        <f>ROUND(I310*H310,2)</f>
        <v>0</v>
      </c>
      <c r="BL310" s="18" t="s">
        <v>231</v>
      </c>
      <c r="BM310" s="226" t="s">
        <v>2315</v>
      </c>
    </row>
    <row r="311" s="2" customFormat="1">
      <c r="A311" s="39"/>
      <c r="B311" s="40"/>
      <c r="C311" s="41"/>
      <c r="D311" s="228" t="s">
        <v>348</v>
      </c>
      <c r="E311" s="41"/>
      <c r="F311" s="229" t="s">
        <v>619</v>
      </c>
      <c r="G311" s="41"/>
      <c r="H311" s="41"/>
      <c r="I311" s="230"/>
      <c r="J311" s="41"/>
      <c r="K311" s="41"/>
      <c r="L311" s="45"/>
      <c r="M311" s="231"/>
      <c r="N311" s="232"/>
      <c r="O311" s="85"/>
      <c r="P311" s="85"/>
      <c r="Q311" s="85"/>
      <c r="R311" s="85"/>
      <c r="S311" s="85"/>
      <c r="T311" s="86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T311" s="18" t="s">
        <v>348</v>
      </c>
      <c r="AU311" s="18" t="s">
        <v>81</v>
      </c>
    </row>
    <row r="312" s="14" customFormat="1">
      <c r="A312" s="14"/>
      <c r="B312" s="244"/>
      <c r="C312" s="245"/>
      <c r="D312" s="235" t="s">
        <v>350</v>
      </c>
      <c r="E312" s="246" t="s">
        <v>19</v>
      </c>
      <c r="F312" s="247" t="s">
        <v>1283</v>
      </c>
      <c r="G312" s="245"/>
      <c r="H312" s="248">
        <v>1.1759999999999999</v>
      </c>
      <c r="I312" s="249"/>
      <c r="J312" s="245"/>
      <c r="K312" s="245"/>
      <c r="L312" s="250"/>
      <c r="M312" s="251"/>
      <c r="N312" s="252"/>
      <c r="O312" s="252"/>
      <c r="P312" s="252"/>
      <c r="Q312" s="252"/>
      <c r="R312" s="252"/>
      <c r="S312" s="252"/>
      <c r="T312" s="253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4" t="s">
        <v>350</v>
      </c>
      <c r="AU312" s="254" t="s">
        <v>81</v>
      </c>
      <c r="AV312" s="14" t="s">
        <v>81</v>
      </c>
      <c r="AW312" s="14" t="s">
        <v>33</v>
      </c>
      <c r="AX312" s="14" t="s">
        <v>72</v>
      </c>
      <c r="AY312" s="254" t="s">
        <v>338</v>
      </c>
    </row>
    <row r="313" s="15" customFormat="1">
      <c r="A313" s="15"/>
      <c r="B313" s="255"/>
      <c r="C313" s="256"/>
      <c r="D313" s="235" t="s">
        <v>350</v>
      </c>
      <c r="E313" s="257" t="s">
        <v>19</v>
      </c>
      <c r="F313" s="258" t="s">
        <v>363</v>
      </c>
      <c r="G313" s="256"/>
      <c r="H313" s="259">
        <v>1.1759999999999999</v>
      </c>
      <c r="I313" s="260"/>
      <c r="J313" s="256"/>
      <c r="K313" s="256"/>
      <c r="L313" s="261"/>
      <c r="M313" s="262"/>
      <c r="N313" s="263"/>
      <c r="O313" s="263"/>
      <c r="P313" s="263"/>
      <c r="Q313" s="263"/>
      <c r="R313" s="263"/>
      <c r="S313" s="263"/>
      <c r="T313" s="264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65" t="s">
        <v>350</v>
      </c>
      <c r="AU313" s="265" t="s">
        <v>81</v>
      </c>
      <c r="AV313" s="15" t="s">
        <v>231</v>
      </c>
      <c r="AW313" s="15" t="s">
        <v>33</v>
      </c>
      <c r="AX313" s="15" t="s">
        <v>79</v>
      </c>
      <c r="AY313" s="265" t="s">
        <v>338</v>
      </c>
    </row>
    <row r="314" s="2" customFormat="1" ht="24.15" customHeight="1">
      <c r="A314" s="39"/>
      <c r="B314" s="40"/>
      <c r="C314" s="215" t="s">
        <v>583</v>
      </c>
      <c r="D314" s="215" t="s">
        <v>342</v>
      </c>
      <c r="E314" s="216" t="s">
        <v>621</v>
      </c>
      <c r="F314" s="217" t="s">
        <v>622</v>
      </c>
      <c r="G314" s="218" t="s">
        <v>345</v>
      </c>
      <c r="H314" s="219">
        <v>1.1759999999999999</v>
      </c>
      <c r="I314" s="220"/>
      <c r="J314" s="221">
        <f>ROUND(I314*H314,2)</f>
        <v>0</v>
      </c>
      <c r="K314" s="217" t="s">
        <v>346</v>
      </c>
      <c r="L314" s="45"/>
      <c r="M314" s="222" t="s">
        <v>19</v>
      </c>
      <c r="N314" s="223" t="s">
        <v>43</v>
      </c>
      <c r="O314" s="85"/>
      <c r="P314" s="224">
        <f>O314*H314</f>
        <v>0</v>
      </c>
      <c r="Q314" s="224">
        <v>0</v>
      </c>
      <c r="R314" s="224">
        <f>Q314*H314</f>
        <v>0</v>
      </c>
      <c r="S314" s="224">
        <v>0</v>
      </c>
      <c r="T314" s="225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26" t="s">
        <v>231</v>
      </c>
      <c r="AT314" s="226" t="s">
        <v>342</v>
      </c>
      <c r="AU314" s="226" t="s">
        <v>81</v>
      </c>
      <c r="AY314" s="18" t="s">
        <v>338</v>
      </c>
      <c r="BE314" s="227">
        <f>IF(N314="základní",J314,0)</f>
        <v>0</v>
      </c>
      <c r="BF314" s="227">
        <f>IF(N314="snížená",J314,0)</f>
        <v>0</v>
      </c>
      <c r="BG314" s="227">
        <f>IF(N314="zákl. přenesená",J314,0)</f>
        <v>0</v>
      </c>
      <c r="BH314" s="227">
        <f>IF(N314="sníž. přenesená",J314,0)</f>
        <v>0</v>
      </c>
      <c r="BI314" s="227">
        <f>IF(N314="nulová",J314,0)</f>
        <v>0</v>
      </c>
      <c r="BJ314" s="18" t="s">
        <v>79</v>
      </c>
      <c r="BK314" s="227">
        <f>ROUND(I314*H314,2)</f>
        <v>0</v>
      </c>
      <c r="BL314" s="18" t="s">
        <v>231</v>
      </c>
      <c r="BM314" s="226" t="s">
        <v>2316</v>
      </c>
    </row>
    <row r="315" s="2" customFormat="1">
      <c r="A315" s="39"/>
      <c r="B315" s="40"/>
      <c r="C315" s="41"/>
      <c r="D315" s="228" t="s">
        <v>348</v>
      </c>
      <c r="E315" s="41"/>
      <c r="F315" s="229" t="s">
        <v>624</v>
      </c>
      <c r="G315" s="41"/>
      <c r="H315" s="41"/>
      <c r="I315" s="230"/>
      <c r="J315" s="41"/>
      <c r="K315" s="41"/>
      <c r="L315" s="45"/>
      <c r="M315" s="231"/>
      <c r="N315" s="232"/>
      <c r="O315" s="85"/>
      <c r="P315" s="85"/>
      <c r="Q315" s="85"/>
      <c r="R315" s="85"/>
      <c r="S315" s="85"/>
      <c r="T315" s="86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T315" s="18" t="s">
        <v>348</v>
      </c>
      <c r="AU315" s="18" t="s">
        <v>81</v>
      </c>
    </row>
    <row r="316" s="14" customFormat="1">
      <c r="A316" s="14"/>
      <c r="B316" s="244"/>
      <c r="C316" s="245"/>
      <c r="D316" s="235" t="s">
        <v>350</v>
      </c>
      <c r="E316" s="246" t="s">
        <v>19</v>
      </c>
      <c r="F316" s="247" t="s">
        <v>1335</v>
      </c>
      <c r="G316" s="245"/>
      <c r="H316" s="248">
        <v>1.1759999999999999</v>
      </c>
      <c r="I316" s="249"/>
      <c r="J316" s="245"/>
      <c r="K316" s="245"/>
      <c r="L316" s="250"/>
      <c r="M316" s="251"/>
      <c r="N316" s="252"/>
      <c r="O316" s="252"/>
      <c r="P316" s="252"/>
      <c r="Q316" s="252"/>
      <c r="R316" s="252"/>
      <c r="S316" s="252"/>
      <c r="T316" s="253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4" t="s">
        <v>350</v>
      </c>
      <c r="AU316" s="254" t="s">
        <v>81</v>
      </c>
      <c r="AV316" s="14" t="s">
        <v>81</v>
      </c>
      <c r="AW316" s="14" t="s">
        <v>33</v>
      </c>
      <c r="AX316" s="14" t="s">
        <v>79</v>
      </c>
      <c r="AY316" s="254" t="s">
        <v>338</v>
      </c>
    </row>
    <row r="317" s="2" customFormat="1" ht="44.25" customHeight="1">
      <c r="A317" s="39"/>
      <c r="B317" s="40"/>
      <c r="C317" s="215" t="s">
        <v>589</v>
      </c>
      <c r="D317" s="215" t="s">
        <v>342</v>
      </c>
      <c r="E317" s="216" t="s">
        <v>626</v>
      </c>
      <c r="F317" s="217" t="s">
        <v>627</v>
      </c>
      <c r="G317" s="218" t="s">
        <v>345</v>
      </c>
      <c r="H317" s="219">
        <v>1.1759999999999999</v>
      </c>
      <c r="I317" s="220"/>
      <c r="J317" s="221">
        <f>ROUND(I317*H317,2)</f>
        <v>0</v>
      </c>
      <c r="K317" s="217" t="s">
        <v>346</v>
      </c>
      <c r="L317" s="45"/>
      <c r="M317" s="222" t="s">
        <v>19</v>
      </c>
      <c r="N317" s="223" t="s">
        <v>43</v>
      </c>
      <c r="O317" s="85"/>
      <c r="P317" s="224">
        <f>O317*H317</f>
        <v>0</v>
      </c>
      <c r="Q317" s="224">
        <v>0</v>
      </c>
      <c r="R317" s="224">
        <f>Q317*H317</f>
        <v>0</v>
      </c>
      <c r="S317" s="224">
        <v>0</v>
      </c>
      <c r="T317" s="225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26" t="s">
        <v>231</v>
      </c>
      <c r="AT317" s="226" t="s">
        <v>342</v>
      </c>
      <c r="AU317" s="226" t="s">
        <v>81</v>
      </c>
      <c r="AY317" s="18" t="s">
        <v>338</v>
      </c>
      <c r="BE317" s="227">
        <f>IF(N317="základní",J317,0)</f>
        <v>0</v>
      </c>
      <c r="BF317" s="227">
        <f>IF(N317="snížená",J317,0)</f>
        <v>0</v>
      </c>
      <c r="BG317" s="227">
        <f>IF(N317="zákl. přenesená",J317,0)</f>
        <v>0</v>
      </c>
      <c r="BH317" s="227">
        <f>IF(N317="sníž. přenesená",J317,0)</f>
        <v>0</v>
      </c>
      <c r="BI317" s="227">
        <f>IF(N317="nulová",J317,0)</f>
        <v>0</v>
      </c>
      <c r="BJ317" s="18" t="s">
        <v>79</v>
      </c>
      <c r="BK317" s="227">
        <f>ROUND(I317*H317,2)</f>
        <v>0</v>
      </c>
      <c r="BL317" s="18" t="s">
        <v>231</v>
      </c>
      <c r="BM317" s="226" t="s">
        <v>2317</v>
      </c>
    </row>
    <row r="318" s="2" customFormat="1">
      <c r="A318" s="39"/>
      <c r="B318" s="40"/>
      <c r="C318" s="41"/>
      <c r="D318" s="228" t="s">
        <v>348</v>
      </c>
      <c r="E318" s="41"/>
      <c r="F318" s="229" t="s">
        <v>629</v>
      </c>
      <c r="G318" s="41"/>
      <c r="H318" s="41"/>
      <c r="I318" s="230"/>
      <c r="J318" s="41"/>
      <c r="K318" s="41"/>
      <c r="L318" s="45"/>
      <c r="M318" s="231"/>
      <c r="N318" s="232"/>
      <c r="O318" s="85"/>
      <c r="P318" s="85"/>
      <c r="Q318" s="85"/>
      <c r="R318" s="85"/>
      <c r="S318" s="85"/>
      <c r="T318" s="86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T318" s="18" t="s">
        <v>348</v>
      </c>
      <c r="AU318" s="18" t="s">
        <v>81</v>
      </c>
    </row>
    <row r="319" s="14" customFormat="1">
      <c r="A319" s="14"/>
      <c r="B319" s="244"/>
      <c r="C319" s="245"/>
      <c r="D319" s="235" t="s">
        <v>350</v>
      </c>
      <c r="E319" s="246" t="s">
        <v>19</v>
      </c>
      <c r="F319" s="247" t="s">
        <v>1335</v>
      </c>
      <c r="G319" s="245"/>
      <c r="H319" s="248">
        <v>1.1759999999999999</v>
      </c>
      <c r="I319" s="249"/>
      <c r="J319" s="245"/>
      <c r="K319" s="245"/>
      <c r="L319" s="250"/>
      <c r="M319" s="251"/>
      <c r="N319" s="252"/>
      <c r="O319" s="252"/>
      <c r="P319" s="252"/>
      <c r="Q319" s="252"/>
      <c r="R319" s="252"/>
      <c r="S319" s="252"/>
      <c r="T319" s="253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4" t="s">
        <v>350</v>
      </c>
      <c r="AU319" s="254" t="s">
        <v>81</v>
      </c>
      <c r="AV319" s="14" t="s">
        <v>81</v>
      </c>
      <c r="AW319" s="14" t="s">
        <v>33</v>
      </c>
      <c r="AX319" s="14" t="s">
        <v>79</v>
      </c>
      <c r="AY319" s="254" t="s">
        <v>338</v>
      </c>
    </row>
    <row r="320" s="2" customFormat="1" ht="24.15" customHeight="1">
      <c r="A320" s="39"/>
      <c r="B320" s="40"/>
      <c r="C320" s="215" t="s">
        <v>301</v>
      </c>
      <c r="D320" s="215" t="s">
        <v>342</v>
      </c>
      <c r="E320" s="216" t="s">
        <v>631</v>
      </c>
      <c r="F320" s="217" t="s">
        <v>632</v>
      </c>
      <c r="G320" s="218" t="s">
        <v>345</v>
      </c>
      <c r="H320" s="219">
        <v>1.1759999999999999</v>
      </c>
      <c r="I320" s="220"/>
      <c r="J320" s="221">
        <f>ROUND(I320*H320,2)</f>
        <v>0</v>
      </c>
      <c r="K320" s="217" t="s">
        <v>346</v>
      </c>
      <c r="L320" s="45"/>
      <c r="M320" s="222" t="s">
        <v>19</v>
      </c>
      <c r="N320" s="223" t="s">
        <v>43</v>
      </c>
      <c r="O320" s="85"/>
      <c r="P320" s="224">
        <f>O320*H320</f>
        <v>0</v>
      </c>
      <c r="Q320" s="224">
        <v>0</v>
      </c>
      <c r="R320" s="224">
        <f>Q320*H320</f>
        <v>0</v>
      </c>
      <c r="S320" s="224">
        <v>0</v>
      </c>
      <c r="T320" s="225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26" t="s">
        <v>231</v>
      </c>
      <c r="AT320" s="226" t="s">
        <v>342</v>
      </c>
      <c r="AU320" s="226" t="s">
        <v>81</v>
      </c>
      <c r="AY320" s="18" t="s">
        <v>338</v>
      </c>
      <c r="BE320" s="227">
        <f>IF(N320="základní",J320,0)</f>
        <v>0</v>
      </c>
      <c r="BF320" s="227">
        <f>IF(N320="snížená",J320,0)</f>
        <v>0</v>
      </c>
      <c r="BG320" s="227">
        <f>IF(N320="zákl. přenesená",J320,0)</f>
        <v>0</v>
      </c>
      <c r="BH320" s="227">
        <f>IF(N320="sníž. přenesená",J320,0)</f>
        <v>0</v>
      </c>
      <c r="BI320" s="227">
        <f>IF(N320="nulová",J320,0)</f>
        <v>0</v>
      </c>
      <c r="BJ320" s="18" t="s">
        <v>79</v>
      </c>
      <c r="BK320" s="227">
        <f>ROUND(I320*H320,2)</f>
        <v>0</v>
      </c>
      <c r="BL320" s="18" t="s">
        <v>231</v>
      </c>
      <c r="BM320" s="226" t="s">
        <v>2318</v>
      </c>
    </row>
    <row r="321" s="2" customFormat="1">
      <c r="A321" s="39"/>
      <c r="B321" s="40"/>
      <c r="C321" s="41"/>
      <c r="D321" s="228" t="s">
        <v>348</v>
      </c>
      <c r="E321" s="41"/>
      <c r="F321" s="229" t="s">
        <v>634</v>
      </c>
      <c r="G321" s="41"/>
      <c r="H321" s="41"/>
      <c r="I321" s="230"/>
      <c r="J321" s="41"/>
      <c r="K321" s="41"/>
      <c r="L321" s="45"/>
      <c r="M321" s="231"/>
      <c r="N321" s="232"/>
      <c r="O321" s="85"/>
      <c r="P321" s="85"/>
      <c r="Q321" s="85"/>
      <c r="R321" s="85"/>
      <c r="S321" s="85"/>
      <c r="T321" s="86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T321" s="18" t="s">
        <v>348</v>
      </c>
      <c r="AU321" s="18" t="s">
        <v>81</v>
      </c>
    </row>
    <row r="322" s="14" customFormat="1">
      <c r="A322" s="14"/>
      <c r="B322" s="244"/>
      <c r="C322" s="245"/>
      <c r="D322" s="235" t="s">
        <v>350</v>
      </c>
      <c r="E322" s="246" t="s">
        <v>19</v>
      </c>
      <c r="F322" s="247" t="s">
        <v>1335</v>
      </c>
      <c r="G322" s="245"/>
      <c r="H322" s="248">
        <v>1.1759999999999999</v>
      </c>
      <c r="I322" s="249"/>
      <c r="J322" s="245"/>
      <c r="K322" s="245"/>
      <c r="L322" s="250"/>
      <c r="M322" s="251"/>
      <c r="N322" s="252"/>
      <c r="O322" s="252"/>
      <c r="P322" s="252"/>
      <c r="Q322" s="252"/>
      <c r="R322" s="252"/>
      <c r="S322" s="252"/>
      <c r="T322" s="253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4" t="s">
        <v>350</v>
      </c>
      <c r="AU322" s="254" t="s">
        <v>81</v>
      </c>
      <c r="AV322" s="14" t="s">
        <v>81</v>
      </c>
      <c r="AW322" s="14" t="s">
        <v>33</v>
      </c>
      <c r="AX322" s="14" t="s">
        <v>79</v>
      </c>
      <c r="AY322" s="254" t="s">
        <v>338</v>
      </c>
    </row>
    <row r="323" s="2" customFormat="1" ht="49.05" customHeight="1">
      <c r="A323" s="39"/>
      <c r="B323" s="40"/>
      <c r="C323" s="215" t="s">
        <v>596</v>
      </c>
      <c r="D323" s="215" t="s">
        <v>342</v>
      </c>
      <c r="E323" s="216" t="s">
        <v>636</v>
      </c>
      <c r="F323" s="217" t="s">
        <v>637</v>
      </c>
      <c r="G323" s="218" t="s">
        <v>345</v>
      </c>
      <c r="H323" s="219">
        <v>1.1759999999999999</v>
      </c>
      <c r="I323" s="220"/>
      <c r="J323" s="221">
        <f>ROUND(I323*H323,2)</f>
        <v>0</v>
      </c>
      <c r="K323" s="217" t="s">
        <v>346</v>
      </c>
      <c r="L323" s="45"/>
      <c r="M323" s="222" t="s">
        <v>19</v>
      </c>
      <c r="N323" s="223" t="s">
        <v>43</v>
      </c>
      <c r="O323" s="85"/>
      <c r="P323" s="224">
        <f>O323*H323</f>
        <v>0</v>
      </c>
      <c r="Q323" s="224">
        <v>0</v>
      </c>
      <c r="R323" s="224">
        <f>Q323*H323</f>
        <v>0</v>
      </c>
      <c r="S323" s="224">
        <v>0</v>
      </c>
      <c r="T323" s="225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26" t="s">
        <v>231</v>
      </c>
      <c r="AT323" s="226" t="s">
        <v>342</v>
      </c>
      <c r="AU323" s="226" t="s">
        <v>81</v>
      </c>
      <c r="AY323" s="18" t="s">
        <v>338</v>
      </c>
      <c r="BE323" s="227">
        <f>IF(N323="základní",J323,0)</f>
        <v>0</v>
      </c>
      <c r="BF323" s="227">
        <f>IF(N323="snížená",J323,0)</f>
        <v>0</v>
      </c>
      <c r="BG323" s="227">
        <f>IF(N323="zákl. přenesená",J323,0)</f>
        <v>0</v>
      </c>
      <c r="BH323" s="227">
        <f>IF(N323="sníž. přenesená",J323,0)</f>
        <v>0</v>
      </c>
      <c r="BI323" s="227">
        <f>IF(N323="nulová",J323,0)</f>
        <v>0</v>
      </c>
      <c r="BJ323" s="18" t="s">
        <v>79</v>
      </c>
      <c r="BK323" s="227">
        <f>ROUND(I323*H323,2)</f>
        <v>0</v>
      </c>
      <c r="BL323" s="18" t="s">
        <v>231</v>
      </c>
      <c r="BM323" s="226" t="s">
        <v>2319</v>
      </c>
    </row>
    <row r="324" s="2" customFormat="1">
      <c r="A324" s="39"/>
      <c r="B324" s="40"/>
      <c r="C324" s="41"/>
      <c r="D324" s="228" t="s">
        <v>348</v>
      </c>
      <c r="E324" s="41"/>
      <c r="F324" s="229" t="s">
        <v>639</v>
      </c>
      <c r="G324" s="41"/>
      <c r="H324" s="41"/>
      <c r="I324" s="230"/>
      <c r="J324" s="41"/>
      <c r="K324" s="41"/>
      <c r="L324" s="45"/>
      <c r="M324" s="231"/>
      <c r="N324" s="232"/>
      <c r="O324" s="85"/>
      <c r="P324" s="85"/>
      <c r="Q324" s="85"/>
      <c r="R324" s="85"/>
      <c r="S324" s="85"/>
      <c r="T324" s="86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T324" s="18" t="s">
        <v>348</v>
      </c>
      <c r="AU324" s="18" t="s">
        <v>81</v>
      </c>
    </row>
    <row r="325" s="14" customFormat="1">
      <c r="A325" s="14"/>
      <c r="B325" s="244"/>
      <c r="C325" s="245"/>
      <c r="D325" s="235" t="s">
        <v>350</v>
      </c>
      <c r="E325" s="246" t="s">
        <v>19</v>
      </c>
      <c r="F325" s="247" t="s">
        <v>1335</v>
      </c>
      <c r="G325" s="245"/>
      <c r="H325" s="248">
        <v>1.1759999999999999</v>
      </c>
      <c r="I325" s="249"/>
      <c r="J325" s="245"/>
      <c r="K325" s="245"/>
      <c r="L325" s="250"/>
      <c r="M325" s="251"/>
      <c r="N325" s="252"/>
      <c r="O325" s="252"/>
      <c r="P325" s="252"/>
      <c r="Q325" s="252"/>
      <c r="R325" s="252"/>
      <c r="S325" s="252"/>
      <c r="T325" s="253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4" t="s">
        <v>350</v>
      </c>
      <c r="AU325" s="254" t="s">
        <v>81</v>
      </c>
      <c r="AV325" s="14" t="s">
        <v>81</v>
      </c>
      <c r="AW325" s="14" t="s">
        <v>33</v>
      </c>
      <c r="AX325" s="14" t="s">
        <v>79</v>
      </c>
      <c r="AY325" s="254" t="s">
        <v>338</v>
      </c>
    </row>
    <row r="326" s="12" customFormat="1" ht="22.8" customHeight="1">
      <c r="A326" s="12"/>
      <c r="B326" s="199"/>
      <c r="C326" s="200"/>
      <c r="D326" s="201" t="s">
        <v>71</v>
      </c>
      <c r="E326" s="213" t="s">
        <v>405</v>
      </c>
      <c r="F326" s="213" t="s">
        <v>640</v>
      </c>
      <c r="G326" s="200"/>
      <c r="H326" s="200"/>
      <c r="I326" s="203"/>
      <c r="J326" s="214">
        <f>BK326</f>
        <v>0</v>
      </c>
      <c r="K326" s="200"/>
      <c r="L326" s="205"/>
      <c r="M326" s="206"/>
      <c r="N326" s="207"/>
      <c r="O326" s="207"/>
      <c r="P326" s="208">
        <f>P327+SUM(P328:P341)</f>
        <v>0</v>
      </c>
      <c r="Q326" s="207"/>
      <c r="R326" s="208">
        <f>R327+SUM(R328:R341)</f>
        <v>0.037374999999999998</v>
      </c>
      <c r="S326" s="207"/>
      <c r="T326" s="209">
        <f>T327+SUM(T328:T341)</f>
        <v>0</v>
      </c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R326" s="210" t="s">
        <v>79</v>
      </c>
      <c r="AT326" s="211" t="s">
        <v>71</v>
      </c>
      <c r="AU326" s="211" t="s">
        <v>79</v>
      </c>
      <c r="AY326" s="210" t="s">
        <v>338</v>
      </c>
      <c r="BK326" s="212">
        <f>BK327+SUM(BK328:BK341)</f>
        <v>0</v>
      </c>
    </row>
    <row r="327" s="2" customFormat="1" ht="24.15" customHeight="1">
      <c r="A327" s="39"/>
      <c r="B327" s="40"/>
      <c r="C327" s="215" t="s">
        <v>600</v>
      </c>
      <c r="D327" s="215" t="s">
        <v>342</v>
      </c>
      <c r="E327" s="216" t="s">
        <v>1954</v>
      </c>
      <c r="F327" s="217" t="s">
        <v>1955</v>
      </c>
      <c r="G327" s="218" t="s">
        <v>572</v>
      </c>
      <c r="H327" s="219">
        <v>3.5</v>
      </c>
      <c r="I327" s="220"/>
      <c r="J327" s="221">
        <f>ROUND(I327*H327,2)</f>
        <v>0</v>
      </c>
      <c r="K327" s="217" t="s">
        <v>346</v>
      </c>
      <c r="L327" s="45"/>
      <c r="M327" s="222" t="s">
        <v>19</v>
      </c>
      <c r="N327" s="223" t="s">
        <v>43</v>
      </c>
      <c r="O327" s="85"/>
      <c r="P327" s="224">
        <f>O327*H327</f>
        <v>0</v>
      </c>
      <c r="Q327" s="224">
        <v>1.0000000000000001E-05</v>
      </c>
      <c r="R327" s="224">
        <f>Q327*H327</f>
        <v>3.5000000000000004E-05</v>
      </c>
      <c r="S327" s="224">
        <v>0</v>
      </c>
      <c r="T327" s="225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26" t="s">
        <v>231</v>
      </c>
      <c r="AT327" s="226" t="s">
        <v>342</v>
      </c>
      <c r="AU327" s="226" t="s">
        <v>81</v>
      </c>
      <c r="AY327" s="18" t="s">
        <v>338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18" t="s">
        <v>79</v>
      </c>
      <c r="BK327" s="227">
        <f>ROUND(I327*H327,2)</f>
        <v>0</v>
      </c>
      <c r="BL327" s="18" t="s">
        <v>231</v>
      </c>
      <c r="BM327" s="226" t="s">
        <v>2320</v>
      </c>
    </row>
    <row r="328" s="2" customFormat="1">
      <c r="A328" s="39"/>
      <c r="B328" s="40"/>
      <c r="C328" s="41"/>
      <c r="D328" s="228" t="s">
        <v>348</v>
      </c>
      <c r="E328" s="41"/>
      <c r="F328" s="229" t="s">
        <v>1957</v>
      </c>
      <c r="G328" s="41"/>
      <c r="H328" s="41"/>
      <c r="I328" s="230"/>
      <c r="J328" s="41"/>
      <c r="K328" s="41"/>
      <c r="L328" s="45"/>
      <c r="M328" s="231"/>
      <c r="N328" s="232"/>
      <c r="O328" s="85"/>
      <c r="P328" s="85"/>
      <c r="Q328" s="85"/>
      <c r="R328" s="85"/>
      <c r="S328" s="85"/>
      <c r="T328" s="86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348</v>
      </c>
      <c r="AU328" s="18" t="s">
        <v>81</v>
      </c>
    </row>
    <row r="329" s="2" customFormat="1" ht="24.15" customHeight="1">
      <c r="A329" s="39"/>
      <c r="B329" s="40"/>
      <c r="C329" s="267" t="s">
        <v>605</v>
      </c>
      <c r="D329" s="267" t="s">
        <v>486</v>
      </c>
      <c r="E329" s="268" t="s">
        <v>1958</v>
      </c>
      <c r="F329" s="269" t="s">
        <v>1959</v>
      </c>
      <c r="G329" s="270" t="s">
        <v>572</v>
      </c>
      <c r="H329" s="271">
        <v>3.605</v>
      </c>
      <c r="I329" s="272"/>
      <c r="J329" s="273">
        <f>ROUND(I329*H329,2)</f>
        <v>0</v>
      </c>
      <c r="K329" s="269" t="s">
        <v>346</v>
      </c>
      <c r="L329" s="274"/>
      <c r="M329" s="275" t="s">
        <v>19</v>
      </c>
      <c r="N329" s="276" t="s">
        <v>43</v>
      </c>
      <c r="O329" s="85"/>
      <c r="P329" s="224">
        <f>O329*H329</f>
        <v>0</v>
      </c>
      <c r="Q329" s="224">
        <v>0.0080000000000000002</v>
      </c>
      <c r="R329" s="224">
        <f>Q329*H329</f>
        <v>0.028840000000000001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405</v>
      </c>
      <c r="AT329" s="226" t="s">
        <v>486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2321</v>
      </c>
    </row>
    <row r="330" s="14" customFormat="1">
      <c r="A330" s="14"/>
      <c r="B330" s="244"/>
      <c r="C330" s="245"/>
      <c r="D330" s="235" t="s">
        <v>350</v>
      </c>
      <c r="E330" s="246" t="s">
        <v>19</v>
      </c>
      <c r="F330" s="247" t="s">
        <v>2322</v>
      </c>
      <c r="G330" s="245"/>
      <c r="H330" s="248">
        <v>3.5</v>
      </c>
      <c r="I330" s="249"/>
      <c r="J330" s="245"/>
      <c r="K330" s="245"/>
      <c r="L330" s="250"/>
      <c r="M330" s="251"/>
      <c r="N330" s="252"/>
      <c r="O330" s="252"/>
      <c r="P330" s="252"/>
      <c r="Q330" s="252"/>
      <c r="R330" s="252"/>
      <c r="S330" s="252"/>
      <c r="T330" s="253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4" t="s">
        <v>350</v>
      </c>
      <c r="AU330" s="254" t="s">
        <v>81</v>
      </c>
      <c r="AV330" s="14" t="s">
        <v>81</v>
      </c>
      <c r="AW330" s="14" t="s">
        <v>33</v>
      </c>
      <c r="AX330" s="14" t="s">
        <v>72</v>
      </c>
      <c r="AY330" s="254" t="s">
        <v>338</v>
      </c>
    </row>
    <row r="331" s="15" customFormat="1">
      <c r="A331" s="15"/>
      <c r="B331" s="255"/>
      <c r="C331" s="256"/>
      <c r="D331" s="235" t="s">
        <v>350</v>
      </c>
      <c r="E331" s="257" t="s">
        <v>1831</v>
      </c>
      <c r="F331" s="258" t="s">
        <v>363</v>
      </c>
      <c r="G331" s="256"/>
      <c r="H331" s="259">
        <v>3.5</v>
      </c>
      <c r="I331" s="260"/>
      <c r="J331" s="256"/>
      <c r="K331" s="256"/>
      <c r="L331" s="261"/>
      <c r="M331" s="262"/>
      <c r="N331" s="263"/>
      <c r="O331" s="263"/>
      <c r="P331" s="263"/>
      <c r="Q331" s="263"/>
      <c r="R331" s="263"/>
      <c r="S331" s="263"/>
      <c r="T331" s="264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T331" s="265" t="s">
        <v>350</v>
      </c>
      <c r="AU331" s="265" t="s">
        <v>81</v>
      </c>
      <c r="AV331" s="15" t="s">
        <v>231</v>
      </c>
      <c r="AW331" s="15" t="s">
        <v>33</v>
      </c>
      <c r="AX331" s="15" t="s">
        <v>72</v>
      </c>
      <c r="AY331" s="265" t="s">
        <v>338</v>
      </c>
    </row>
    <row r="332" s="14" customFormat="1">
      <c r="A332" s="14"/>
      <c r="B332" s="244"/>
      <c r="C332" s="245"/>
      <c r="D332" s="235" t="s">
        <v>350</v>
      </c>
      <c r="E332" s="246" t="s">
        <v>19</v>
      </c>
      <c r="F332" s="247" t="s">
        <v>2323</v>
      </c>
      <c r="G332" s="245"/>
      <c r="H332" s="248">
        <v>3.605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81</v>
      </c>
      <c r="AV332" s="14" t="s">
        <v>81</v>
      </c>
      <c r="AW332" s="14" t="s">
        <v>33</v>
      </c>
      <c r="AX332" s="14" t="s">
        <v>79</v>
      </c>
      <c r="AY332" s="254" t="s">
        <v>338</v>
      </c>
    </row>
    <row r="333" s="2" customFormat="1" ht="37.8" customHeight="1">
      <c r="A333" s="39"/>
      <c r="B333" s="40"/>
      <c r="C333" s="215" t="s">
        <v>610</v>
      </c>
      <c r="D333" s="215" t="s">
        <v>342</v>
      </c>
      <c r="E333" s="216" t="s">
        <v>1966</v>
      </c>
      <c r="F333" s="217" t="s">
        <v>1967</v>
      </c>
      <c r="G333" s="218" t="s">
        <v>586</v>
      </c>
      <c r="H333" s="219">
        <v>1</v>
      </c>
      <c r="I333" s="220"/>
      <c r="J333" s="221">
        <f>ROUND(I333*H333,2)</f>
        <v>0</v>
      </c>
      <c r="K333" s="217" t="s">
        <v>346</v>
      </c>
      <c r="L333" s="45"/>
      <c r="M333" s="222" t="s">
        <v>19</v>
      </c>
      <c r="N333" s="223" t="s">
        <v>43</v>
      </c>
      <c r="O333" s="85"/>
      <c r="P333" s="224">
        <f>O333*H333</f>
        <v>0</v>
      </c>
      <c r="Q333" s="224">
        <v>0</v>
      </c>
      <c r="R333" s="224">
        <f>Q333*H333</f>
        <v>0</v>
      </c>
      <c r="S333" s="224">
        <v>0</v>
      </c>
      <c r="T333" s="225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26" t="s">
        <v>231</v>
      </c>
      <c r="AT333" s="226" t="s">
        <v>342</v>
      </c>
      <c r="AU333" s="226" t="s">
        <v>81</v>
      </c>
      <c r="AY333" s="18" t="s">
        <v>338</v>
      </c>
      <c r="BE333" s="227">
        <f>IF(N333="základní",J333,0)</f>
        <v>0</v>
      </c>
      <c r="BF333" s="227">
        <f>IF(N333="snížená",J333,0)</f>
        <v>0</v>
      </c>
      <c r="BG333" s="227">
        <f>IF(N333="zákl. přenesená",J333,0)</f>
        <v>0</v>
      </c>
      <c r="BH333" s="227">
        <f>IF(N333="sníž. přenesená",J333,0)</f>
        <v>0</v>
      </c>
      <c r="BI333" s="227">
        <f>IF(N333="nulová",J333,0)</f>
        <v>0</v>
      </c>
      <c r="BJ333" s="18" t="s">
        <v>79</v>
      </c>
      <c r="BK333" s="227">
        <f>ROUND(I333*H333,2)</f>
        <v>0</v>
      </c>
      <c r="BL333" s="18" t="s">
        <v>231</v>
      </c>
      <c r="BM333" s="226" t="s">
        <v>2324</v>
      </c>
    </row>
    <row r="334" s="2" customFormat="1">
      <c r="A334" s="39"/>
      <c r="B334" s="40"/>
      <c r="C334" s="41"/>
      <c r="D334" s="228" t="s">
        <v>348</v>
      </c>
      <c r="E334" s="41"/>
      <c r="F334" s="229" t="s">
        <v>1969</v>
      </c>
      <c r="G334" s="41"/>
      <c r="H334" s="41"/>
      <c r="I334" s="230"/>
      <c r="J334" s="41"/>
      <c r="K334" s="41"/>
      <c r="L334" s="45"/>
      <c r="M334" s="231"/>
      <c r="N334" s="232"/>
      <c r="O334" s="85"/>
      <c r="P334" s="85"/>
      <c r="Q334" s="85"/>
      <c r="R334" s="85"/>
      <c r="S334" s="85"/>
      <c r="T334" s="86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T334" s="18" t="s">
        <v>348</v>
      </c>
      <c r="AU334" s="18" t="s">
        <v>81</v>
      </c>
    </row>
    <row r="335" s="2" customFormat="1" ht="24.15" customHeight="1">
      <c r="A335" s="39"/>
      <c r="B335" s="40"/>
      <c r="C335" s="267" t="s">
        <v>615</v>
      </c>
      <c r="D335" s="267" t="s">
        <v>486</v>
      </c>
      <c r="E335" s="268" t="s">
        <v>2002</v>
      </c>
      <c r="F335" s="269" t="s">
        <v>2003</v>
      </c>
      <c r="G335" s="270" t="s">
        <v>586</v>
      </c>
      <c r="H335" s="271">
        <v>1</v>
      </c>
      <c r="I335" s="272"/>
      <c r="J335" s="273">
        <f>ROUND(I335*H335,2)</f>
        <v>0</v>
      </c>
      <c r="K335" s="269" t="s">
        <v>346</v>
      </c>
      <c r="L335" s="274"/>
      <c r="M335" s="275" t="s">
        <v>19</v>
      </c>
      <c r="N335" s="276" t="s">
        <v>43</v>
      </c>
      <c r="O335" s="85"/>
      <c r="P335" s="224">
        <f>O335*H335</f>
        <v>0</v>
      </c>
      <c r="Q335" s="224">
        <v>0.0085000000000000006</v>
      </c>
      <c r="R335" s="224">
        <f>Q335*H335</f>
        <v>0.0085000000000000006</v>
      </c>
      <c r="S335" s="224">
        <v>0</v>
      </c>
      <c r="T335" s="225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26" t="s">
        <v>405</v>
      </c>
      <c r="AT335" s="226" t="s">
        <v>486</v>
      </c>
      <c r="AU335" s="226" t="s">
        <v>81</v>
      </c>
      <c r="AY335" s="18" t="s">
        <v>338</v>
      </c>
      <c r="BE335" s="227">
        <f>IF(N335="základní",J335,0)</f>
        <v>0</v>
      </c>
      <c r="BF335" s="227">
        <f>IF(N335="snížená",J335,0)</f>
        <v>0</v>
      </c>
      <c r="BG335" s="227">
        <f>IF(N335="zákl. přenesená",J335,0)</f>
        <v>0</v>
      </c>
      <c r="BH335" s="227">
        <f>IF(N335="sníž. přenesená",J335,0)</f>
        <v>0</v>
      </c>
      <c r="BI335" s="227">
        <f>IF(N335="nulová",J335,0)</f>
        <v>0</v>
      </c>
      <c r="BJ335" s="18" t="s">
        <v>79</v>
      </c>
      <c r="BK335" s="227">
        <f>ROUND(I335*H335,2)</f>
        <v>0</v>
      </c>
      <c r="BL335" s="18" t="s">
        <v>231</v>
      </c>
      <c r="BM335" s="226" t="s">
        <v>2325</v>
      </c>
    </row>
    <row r="336" s="14" customFormat="1">
      <c r="A336" s="14"/>
      <c r="B336" s="244"/>
      <c r="C336" s="245"/>
      <c r="D336" s="235" t="s">
        <v>350</v>
      </c>
      <c r="E336" s="246" t="s">
        <v>19</v>
      </c>
      <c r="F336" s="247" t="s">
        <v>2326</v>
      </c>
      <c r="G336" s="245"/>
      <c r="H336" s="248">
        <v>1</v>
      </c>
      <c r="I336" s="249"/>
      <c r="J336" s="245"/>
      <c r="K336" s="245"/>
      <c r="L336" s="250"/>
      <c r="M336" s="251"/>
      <c r="N336" s="252"/>
      <c r="O336" s="252"/>
      <c r="P336" s="252"/>
      <c r="Q336" s="252"/>
      <c r="R336" s="252"/>
      <c r="S336" s="252"/>
      <c r="T336" s="253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4" t="s">
        <v>350</v>
      </c>
      <c r="AU336" s="254" t="s">
        <v>81</v>
      </c>
      <c r="AV336" s="14" t="s">
        <v>81</v>
      </c>
      <c r="AW336" s="14" t="s">
        <v>33</v>
      </c>
      <c r="AX336" s="14" t="s">
        <v>72</v>
      </c>
      <c r="AY336" s="254" t="s">
        <v>338</v>
      </c>
    </row>
    <row r="337" s="15" customFormat="1">
      <c r="A337" s="15"/>
      <c r="B337" s="255"/>
      <c r="C337" s="256"/>
      <c r="D337" s="235" t="s">
        <v>350</v>
      </c>
      <c r="E337" s="257" t="s">
        <v>19</v>
      </c>
      <c r="F337" s="258" t="s">
        <v>363</v>
      </c>
      <c r="G337" s="256"/>
      <c r="H337" s="259">
        <v>1</v>
      </c>
      <c r="I337" s="260"/>
      <c r="J337" s="256"/>
      <c r="K337" s="256"/>
      <c r="L337" s="261"/>
      <c r="M337" s="262"/>
      <c r="N337" s="263"/>
      <c r="O337" s="263"/>
      <c r="P337" s="263"/>
      <c r="Q337" s="263"/>
      <c r="R337" s="263"/>
      <c r="S337" s="263"/>
      <c r="T337" s="264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T337" s="265" t="s">
        <v>350</v>
      </c>
      <c r="AU337" s="265" t="s">
        <v>81</v>
      </c>
      <c r="AV337" s="15" t="s">
        <v>231</v>
      </c>
      <c r="AW337" s="15" t="s">
        <v>33</v>
      </c>
      <c r="AX337" s="15" t="s">
        <v>79</v>
      </c>
      <c r="AY337" s="265" t="s">
        <v>338</v>
      </c>
    </row>
    <row r="338" s="2" customFormat="1" ht="16.5" customHeight="1">
      <c r="A338" s="39"/>
      <c r="B338" s="40"/>
      <c r="C338" s="215" t="s">
        <v>620</v>
      </c>
      <c r="D338" s="215" t="s">
        <v>342</v>
      </c>
      <c r="E338" s="216" t="s">
        <v>2009</v>
      </c>
      <c r="F338" s="217" t="s">
        <v>2010</v>
      </c>
      <c r="G338" s="218" t="s">
        <v>572</v>
      </c>
      <c r="H338" s="219">
        <v>3.5</v>
      </c>
      <c r="I338" s="220"/>
      <c r="J338" s="221">
        <f>ROUND(I338*H338,2)</f>
        <v>0</v>
      </c>
      <c r="K338" s="217" t="s">
        <v>346</v>
      </c>
      <c r="L338" s="45"/>
      <c r="M338" s="222" t="s">
        <v>19</v>
      </c>
      <c r="N338" s="223" t="s">
        <v>43</v>
      </c>
      <c r="O338" s="85"/>
      <c r="P338" s="224">
        <f>O338*H338</f>
        <v>0</v>
      </c>
      <c r="Q338" s="224">
        <v>0</v>
      </c>
      <c r="R338" s="224">
        <f>Q338*H338</f>
        <v>0</v>
      </c>
      <c r="S338" s="224">
        <v>0</v>
      </c>
      <c r="T338" s="225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26" t="s">
        <v>231</v>
      </c>
      <c r="AT338" s="226" t="s">
        <v>342</v>
      </c>
      <c r="AU338" s="226" t="s">
        <v>81</v>
      </c>
      <c r="AY338" s="18" t="s">
        <v>338</v>
      </c>
      <c r="BE338" s="227">
        <f>IF(N338="základní",J338,0)</f>
        <v>0</v>
      </c>
      <c r="BF338" s="227">
        <f>IF(N338="snížená",J338,0)</f>
        <v>0</v>
      </c>
      <c r="BG338" s="227">
        <f>IF(N338="zákl. přenesená",J338,0)</f>
        <v>0</v>
      </c>
      <c r="BH338" s="227">
        <f>IF(N338="sníž. přenesená",J338,0)</f>
        <v>0</v>
      </c>
      <c r="BI338" s="227">
        <f>IF(N338="nulová",J338,0)</f>
        <v>0</v>
      </c>
      <c r="BJ338" s="18" t="s">
        <v>79</v>
      </c>
      <c r="BK338" s="227">
        <f>ROUND(I338*H338,2)</f>
        <v>0</v>
      </c>
      <c r="BL338" s="18" t="s">
        <v>231</v>
      </c>
      <c r="BM338" s="226" t="s">
        <v>2327</v>
      </c>
    </row>
    <row r="339" s="2" customFormat="1">
      <c r="A339" s="39"/>
      <c r="B339" s="40"/>
      <c r="C339" s="41"/>
      <c r="D339" s="228" t="s">
        <v>348</v>
      </c>
      <c r="E339" s="41"/>
      <c r="F339" s="229" t="s">
        <v>2012</v>
      </c>
      <c r="G339" s="41"/>
      <c r="H339" s="41"/>
      <c r="I339" s="230"/>
      <c r="J339" s="41"/>
      <c r="K339" s="41"/>
      <c r="L339" s="45"/>
      <c r="M339" s="231"/>
      <c r="N339" s="232"/>
      <c r="O339" s="85"/>
      <c r="P339" s="85"/>
      <c r="Q339" s="85"/>
      <c r="R339" s="85"/>
      <c r="S339" s="85"/>
      <c r="T339" s="86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T339" s="18" t="s">
        <v>348</v>
      </c>
      <c r="AU339" s="18" t="s">
        <v>81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294</v>
      </c>
      <c r="G340" s="245"/>
      <c r="H340" s="248">
        <v>3.5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81</v>
      </c>
      <c r="AV340" s="14" t="s">
        <v>81</v>
      </c>
      <c r="AW340" s="14" t="s">
        <v>33</v>
      </c>
      <c r="AX340" s="14" t="s">
        <v>79</v>
      </c>
      <c r="AY340" s="254" t="s">
        <v>338</v>
      </c>
    </row>
    <row r="341" s="12" customFormat="1" ht="20.88" customHeight="1">
      <c r="A341" s="12"/>
      <c r="B341" s="199"/>
      <c r="C341" s="200"/>
      <c r="D341" s="201" t="s">
        <v>71</v>
      </c>
      <c r="E341" s="213" t="s">
        <v>695</v>
      </c>
      <c r="F341" s="213" t="s">
        <v>696</v>
      </c>
      <c r="G341" s="200"/>
      <c r="H341" s="200"/>
      <c r="I341" s="203"/>
      <c r="J341" s="214">
        <f>BK341</f>
        <v>0</v>
      </c>
      <c r="K341" s="200"/>
      <c r="L341" s="205"/>
      <c r="M341" s="206"/>
      <c r="N341" s="207"/>
      <c r="O341" s="207"/>
      <c r="P341" s="208">
        <f>SUM(P342:P356)</f>
        <v>0</v>
      </c>
      <c r="Q341" s="207"/>
      <c r="R341" s="208">
        <f>SUM(R342:R356)</f>
        <v>0</v>
      </c>
      <c r="S341" s="207"/>
      <c r="T341" s="209">
        <f>SUM(T342:T356)</f>
        <v>0</v>
      </c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R341" s="210" t="s">
        <v>79</v>
      </c>
      <c r="AT341" s="211" t="s">
        <v>71</v>
      </c>
      <c r="AU341" s="211" t="s">
        <v>81</v>
      </c>
      <c r="AY341" s="210" t="s">
        <v>338</v>
      </c>
      <c r="BK341" s="212">
        <f>SUM(BK342:BK356)</f>
        <v>0</v>
      </c>
    </row>
    <row r="342" s="2" customFormat="1" ht="24.15" customHeight="1">
      <c r="A342" s="39"/>
      <c r="B342" s="40"/>
      <c r="C342" s="215" t="s">
        <v>625</v>
      </c>
      <c r="D342" s="215" t="s">
        <v>342</v>
      </c>
      <c r="E342" s="216" t="s">
        <v>698</v>
      </c>
      <c r="F342" s="217" t="s">
        <v>699</v>
      </c>
      <c r="G342" s="218" t="s">
        <v>572</v>
      </c>
      <c r="H342" s="219">
        <v>3.5</v>
      </c>
      <c r="I342" s="220"/>
      <c r="J342" s="221">
        <f>ROUND(I342*H342,2)</f>
        <v>0</v>
      </c>
      <c r="K342" s="217" t="s">
        <v>346</v>
      </c>
      <c r="L342" s="45"/>
      <c r="M342" s="222" t="s">
        <v>19</v>
      </c>
      <c r="N342" s="223" t="s">
        <v>43</v>
      </c>
      <c r="O342" s="85"/>
      <c r="P342" s="224">
        <f>O342*H342</f>
        <v>0</v>
      </c>
      <c r="Q342" s="224">
        <v>0</v>
      </c>
      <c r="R342" s="224">
        <f>Q342*H342</f>
        <v>0</v>
      </c>
      <c r="S342" s="224">
        <v>0</v>
      </c>
      <c r="T342" s="225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26" t="s">
        <v>231</v>
      </c>
      <c r="AT342" s="226" t="s">
        <v>342</v>
      </c>
      <c r="AU342" s="226" t="s">
        <v>241</v>
      </c>
      <c r="AY342" s="18" t="s">
        <v>338</v>
      </c>
      <c r="BE342" s="227">
        <f>IF(N342="základní",J342,0)</f>
        <v>0</v>
      </c>
      <c r="BF342" s="227">
        <f>IF(N342="snížená",J342,0)</f>
        <v>0</v>
      </c>
      <c r="BG342" s="227">
        <f>IF(N342="zákl. přenesená",J342,0)</f>
        <v>0</v>
      </c>
      <c r="BH342" s="227">
        <f>IF(N342="sníž. přenesená",J342,0)</f>
        <v>0</v>
      </c>
      <c r="BI342" s="227">
        <f>IF(N342="nulová",J342,0)</f>
        <v>0</v>
      </c>
      <c r="BJ342" s="18" t="s">
        <v>79</v>
      </c>
      <c r="BK342" s="227">
        <f>ROUND(I342*H342,2)</f>
        <v>0</v>
      </c>
      <c r="BL342" s="18" t="s">
        <v>231</v>
      </c>
      <c r="BM342" s="226" t="s">
        <v>2328</v>
      </c>
    </row>
    <row r="343" s="2" customFormat="1">
      <c r="A343" s="39"/>
      <c r="B343" s="40"/>
      <c r="C343" s="41"/>
      <c r="D343" s="228" t="s">
        <v>348</v>
      </c>
      <c r="E343" s="41"/>
      <c r="F343" s="229" t="s">
        <v>701</v>
      </c>
      <c r="G343" s="41"/>
      <c r="H343" s="41"/>
      <c r="I343" s="230"/>
      <c r="J343" s="41"/>
      <c r="K343" s="41"/>
      <c r="L343" s="45"/>
      <c r="M343" s="231"/>
      <c r="N343" s="232"/>
      <c r="O343" s="85"/>
      <c r="P343" s="85"/>
      <c r="Q343" s="85"/>
      <c r="R343" s="85"/>
      <c r="S343" s="85"/>
      <c r="T343" s="86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T343" s="18" t="s">
        <v>348</v>
      </c>
      <c r="AU343" s="18" t="s">
        <v>241</v>
      </c>
    </row>
    <row r="344" s="14" customFormat="1">
      <c r="A344" s="14"/>
      <c r="B344" s="244"/>
      <c r="C344" s="245"/>
      <c r="D344" s="235" t="s">
        <v>350</v>
      </c>
      <c r="E344" s="246" t="s">
        <v>19</v>
      </c>
      <c r="F344" s="247" t="s">
        <v>294</v>
      </c>
      <c r="G344" s="245"/>
      <c r="H344" s="248">
        <v>3.5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350</v>
      </c>
      <c r="AU344" s="254" t="s">
        <v>241</v>
      </c>
      <c r="AV344" s="14" t="s">
        <v>81</v>
      </c>
      <c r="AW344" s="14" t="s">
        <v>33</v>
      </c>
      <c r="AX344" s="14" t="s">
        <v>79</v>
      </c>
      <c r="AY344" s="254" t="s">
        <v>338</v>
      </c>
    </row>
    <row r="345" s="2" customFormat="1" ht="24.15" customHeight="1">
      <c r="A345" s="39"/>
      <c r="B345" s="40"/>
      <c r="C345" s="215" t="s">
        <v>630</v>
      </c>
      <c r="D345" s="215" t="s">
        <v>342</v>
      </c>
      <c r="E345" s="216" t="s">
        <v>786</v>
      </c>
      <c r="F345" s="217" t="s">
        <v>787</v>
      </c>
      <c r="G345" s="218" t="s">
        <v>572</v>
      </c>
      <c r="H345" s="219">
        <v>3.5</v>
      </c>
      <c r="I345" s="220"/>
      <c r="J345" s="221">
        <f>ROUND(I345*H345,2)</f>
        <v>0</v>
      </c>
      <c r="K345" s="217" t="s">
        <v>346</v>
      </c>
      <c r="L345" s="45"/>
      <c r="M345" s="222" t="s">
        <v>19</v>
      </c>
      <c r="N345" s="223" t="s">
        <v>43</v>
      </c>
      <c r="O345" s="85"/>
      <c r="P345" s="224">
        <f>O345*H345</f>
        <v>0</v>
      </c>
      <c r="Q345" s="224">
        <v>9.0000000000000006E-05</v>
      </c>
      <c r="R345" s="224">
        <f>Q345*H345</f>
        <v>0.00031500000000000001</v>
      </c>
      <c r="S345" s="224">
        <v>0</v>
      </c>
      <c r="T345" s="225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26" t="s">
        <v>231</v>
      </c>
      <c r="AT345" s="226" t="s">
        <v>342</v>
      </c>
      <c r="AU345" s="226" t="s">
        <v>241</v>
      </c>
      <c r="AY345" s="18" t="s">
        <v>338</v>
      </c>
      <c r="BE345" s="227">
        <f>IF(N345="základní",J345,0)</f>
        <v>0</v>
      </c>
      <c r="BF345" s="227">
        <f>IF(N345="snížená",J345,0)</f>
        <v>0</v>
      </c>
      <c r="BG345" s="227">
        <f>IF(N345="zákl. přenesená",J345,0)</f>
        <v>0</v>
      </c>
      <c r="BH345" s="227">
        <f>IF(N345="sníž. přenesená",J345,0)</f>
        <v>0</v>
      </c>
      <c r="BI345" s="227">
        <f>IF(N345="nulová",J345,0)</f>
        <v>0</v>
      </c>
      <c r="BJ345" s="18" t="s">
        <v>79</v>
      </c>
      <c r="BK345" s="227">
        <f>ROUND(I345*H345,2)</f>
        <v>0</v>
      </c>
      <c r="BL345" s="18" t="s">
        <v>231</v>
      </c>
      <c r="BM345" s="226" t="s">
        <v>2329</v>
      </c>
    </row>
    <row r="346" s="2" customFormat="1">
      <c r="A346" s="39"/>
      <c r="B346" s="40"/>
      <c r="C346" s="41"/>
      <c r="D346" s="228" t="s">
        <v>348</v>
      </c>
      <c r="E346" s="41"/>
      <c r="F346" s="229" t="s">
        <v>789</v>
      </c>
      <c r="G346" s="41"/>
      <c r="H346" s="41"/>
      <c r="I346" s="230"/>
      <c r="J346" s="41"/>
      <c r="K346" s="41"/>
      <c r="L346" s="45"/>
      <c r="M346" s="231"/>
      <c r="N346" s="232"/>
      <c r="O346" s="85"/>
      <c r="P346" s="85"/>
      <c r="Q346" s="85"/>
      <c r="R346" s="85"/>
      <c r="S346" s="85"/>
      <c r="T346" s="86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T346" s="18" t="s">
        <v>348</v>
      </c>
      <c r="AU346" s="18" t="s">
        <v>241</v>
      </c>
    </row>
    <row r="347" s="14" customFormat="1">
      <c r="A347" s="14"/>
      <c r="B347" s="244"/>
      <c r="C347" s="245"/>
      <c r="D347" s="235" t="s">
        <v>350</v>
      </c>
      <c r="E347" s="246" t="s">
        <v>19</v>
      </c>
      <c r="F347" s="247" t="s">
        <v>1829</v>
      </c>
      <c r="G347" s="245"/>
      <c r="H347" s="248">
        <v>0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350</v>
      </c>
      <c r="AU347" s="254" t="s">
        <v>241</v>
      </c>
      <c r="AV347" s="14" t="s">
        <v>81</v>
      </c>
      <c r="AW347" s="14" t="s">
        <v>33</v>
      </c>
      <c r="AX347" s="14" t="s">
        <v>72</v>
      </c>
      <c r="AY347" s="254" t="s">
        <v>338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1831</v>
      </c>
      <c r="G348" s="245"/>
      <c r="H348" s="248">
        <v>3.5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241</v>
      </c>
      <c r="AV348" s="14" t="s">
        <v>81</v>
      </c>
      <c r="AW348" s="14" t="s">
        <v>33</v>
      </c>
      <c r="AX348" s="14" t="s">
        <v>72</v>
      </c>
      <c r="AY348" s="254" t="s">
        <v>338</v>
      </c>
    </row>
    <row r="349" s="14" customFormat="1">
      <c r="A349" s="14"/>
      <c r="B349" s="244"/>
      <c r="C349" s="245"/>
      <c r="D349" s="235" t="s">
        <v>350</v>
      </c>
      <c r="E349" s="246" t="s">
        <v>19</v>
      </c>
      <c r="F349" s="247" t="s">
        <v>2047</v>
      </c>
      <c r="G349" s="245"/>
      <c r="H349" s="248">
        <v>0</v>
      </c>
      <c r="I349" s="249"/>
      <c r="J349" s="245"/>
      <c r="K349" s="245"/>
      <c r="L349" s="250"/>
      <c r="M349" s="251"/>
      <c r="N349" s="252"/>
      <c r="O349" s="252"/>
      <c r="P349" s="252"/>
      <c r="Q349" s="252"/>
      <c r="R349" s="252"/>
      <c r="S349" s="252"/>
      <c r="T349" s="253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4" t="s">
        <v>350</v>
      </c>
      <c r="AU349" s="254" t="s">
        <v>241</v>
      </c>
      <c r="AV349" s="14" t="s">
        <v>81</v>
      </c>
      <c r="AW349" s="14" t="s">
        <v>33</v>
      </c>
      <c r="AX349" s="14" t="s">
        <v>72</v>
      </c>
      <c r="AY349" s="254" t="s">
        <v>338</v>
      </c>
    </row>
    <row r="350" s="14" customFormat="1">
      <c r="A350" s="14"/>
      <c r="B350" s="244"/>
      <c r="C350" s="245"/>
      <c r="D350" s="235" t="s">
        <v>350</v>
      </c>
      <c r="E350" s="246" t="s">
        <v>19</v>
      </c>
      <c r="F350" s="247" t="s">
        <v>2049</v>
      </c>
      <c r="G350" s="245"/>
      <c r="H350" s="248">
        <v>0</v>
      </c>
      <c r="I350" s="249"/>
      <c r="J350" s="245"/>
      <c r="K350" s="245"/>
      <c r="L350" s="250"/>
      <c r="M350" s="251"/>
      <c r="N350" s="252"/>
      <c r="O350" s="252"/>
      <c r="P350" s="252"/>
      <c r="Q350" s="252"/>
      <c r="R350" s="252"/>
      <c r="S350" s="252"/>
      <c r="T350" s="253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4" t="s">
        <v>350</v>
      </c>
      <c r="AU350" s="254" t="s">
        <v>241</v>
      </c>
      <c r="AV350" s="14" t="s">
        <v>81</v>
      </c>
      <c r="AW350" s="14" t="s">
        <v>33</v>
      </c>
      <c r="AX350" s="14" t="s">
        <v>72</v>
      </c>
      <c r="AY350" s="254" t="s">
        <v>338</v>
      </c>
    </row>
    <row r="351" s="14" customFormat="1">
      <c r="A351" s="14"/>
      <c r="B351" s="244"/>
      <c r="C351" s="245"/>
      <c r="D351" s="235" t="s">
        <v>350</v>
      </c>
      <c r="E351" s="246" t="s">
        <v>19</v>
      </c>
      <c r="F351" s="247" t="s">
        <v>1821</v>
      </c>
      <c r="G351" s="245"/>
      <c r="H351" s="248">
        <v>0</v>
      </c>
      <c r="I351" s="249"/>
      <c r="J351" s="245"/>
      <c r="K351" s="245"/>
      <c r="L351" s="250"/>
      <c r="M351" s="251"/>
      <c r="N351" s="252"/>
      <c r="O351" s="252"/>
      <c r="P351" s="252"/>
      <c r="Q351" s="252"/>
      <c r="R351" s="252"/>
      <c r="S351" s="252"/>
      <c r="T351" s="253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4" t="s">
        <v>350</v>
      </c>
      <c r="AU351" s="254" t="s">
        <v>241</v>
      </c>
      <c r="AV351" s="14" t="s">
        <v>81</v>
      </c>
      <c r="AW351" s="14" t="s">
        <v>33</v>
      </c>
      <c r="AX351" s="14" t="s">
        <v>72</v>
      </c>
      <c r="AY351" s="254" t="s">
        <v>338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1822</v>
      </c>
      <c r="G352" s="245"/>
      <c r="H352" s="248">
        <v>0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241</v>
      </c>
      <c r="AV352" s="14" t="s">
        <v>81</v>
      </c>
      <c r="AW352" s="14" t="s">
        <v>33</v>
      </c>
      <c r="AX352" s="14" t="s">
        <v>72</v>
      </c>
      <c r="AY352" s="254" t="s">
        <v>338</v>
      </c>
    </row>
    <row r="353" s="14" customFormat="1">
      <c r="A353" s="14"/>
      <c r="B353" s="244"/>
      <c r="C353" s="245"/>
      <c r="D353" s="235" t="s">
        <v>350</v>
      </c>
      <c r="E353" s="246" t="s">
        <v>19</v>
      </c>
      <c r="F353" s="247" t="s">
        <v>952</v>
      </c>
      <c r="G353" s="245"/>
      <c r="H353" s="248">
        <v>0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350</v>
      </c>
      <c r="AU353" s="254" t="s">
        <v>241</v>
      </c>
      <c r="AV353" s="14" t="s">
        <v>81</v>
      </c>
      <c r="AW353" s="14" t="s">
        <v>33</v>
      </c>
      <c r="AX353" s="14" t="s">
        <v>72</v>
      </c>
      <c r="AY353" s="254" t="s">
        <v>338</v>
      </c>
    </row>
    <row r="354" s="14" customFormat="1">
      <c r="A354" s="14"/>
      <c r="B354" s="244"/>
      <c r="C354" s="245"/>
      <c r="D354" s="235" t="s">
        <v>350</v>
      </c>
      <c r="E354" s="246" t="s">
        <v>19</v>
      </c>
      <c r="F354" s="247" t="s">
        <v>258</v>
      </c>
      <c r="G354" s="245"/>
      <c r="H354" s="248">
        <v>0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241</v>
      </c>
      <c r="AV354" s="14" t="s">
        <v>81</v>
      </c>
      <c r="AW354" s="14" t="s">
        <v>33</v>
      </c>
      <c r="AX354" s="14" t="s">
        <v>72</v>
      </c>
      <c r="AY354" s="254" t="s">
        <v>338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256</v>
      </c>
      <c r="G355" s="245"/>
      <c r="H355" s="248">
        <v>0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241</v>
      </c>
      <c r="AV355" s="14" t="s">
        <v>81</v>
      </c>
      <c r="AW355" s="14" t="s">
        <v>33</v>
      </c>
      <c r="AX355" s="14" t="s">
        <v>72</v>
      </c>
      <c r="AY355" s="254" t="s">
        <v>338</v>
      </c>
    </row>
    <row r="356" s="15" customFormat="1">
      <c r="A356" s="15"/>
      <c r="B356" s="255"/>
      <c r="C356" s="256"/>
      <c r="D356" s="235" t="s">
        <v>350</v>
      </c>
      <c r="E356" s="257" t="s">
        <v>294</v>
      </c>
      <c r="F356" s="258" t="s">
        <v>363</v>
      </c>
      <c r="G356" s="256"/>
      <c r="H356" s="259">
        <v>3.5</v>
      </c>
      <c r="I356" s="260"/>
      <c r="J356" s="256"/>
      <c r="K356" s="256"/>
      <c r="L356" s="261"/>
      <c r="M356" s="262"/>
      <c r="N356" s="263"/>
      <c r="O356" s="263"/>
      <c r="P356" s="263"/>
      <c r="Q356" s="263"/>
      <c r="R356" s="263"/>
      <c r="S356" s="263"/>
      <c r="T356" s="264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T356" s="265" t="s">
        <v>350</v>
      </c>
      <c r="AU356" s="265" t="s">
        <v>241</v>
      </c>
      <c r="AV356" s="15" t="s">
        <v>231</v>
      </c>
      <c r="AW356" s="15" t="s">
        <v>33</v>
      </c>
      <c r="AX356" s="15" t="s">
        <v>79</v>
      </c>
      <c r="AY356" s="265" t="s">
        <v>338</v>
      </c>
    </row>
    <row r="357" s="12" customFormat="1" ht="22.8" customHeight="1">
      <c r="A357" s="12"/>
      <c r="B357" s="199"/>
      <c r="C357" s="200"/>
      <c r="D357" s="201" t="s">
        <v>71</v>
      </c>
      <c r="E357" s="213" t="s">
        <v>252</v>
      </c>
      <c r="F357" s="213" t="s">
        <v>790</v>
      </c>
      <c r="G357" s="200"/>
      <c r="H357" s="200"/>
      <c r="I357" s="203"/>
      <c r="J357" s="214">
        <f>BK357</f>
        <v>0</v>
      </c>
      <c r="K357" s="200"/>
      <c r="L357" s="205"/>
      <c r="M357" s="206"/>
      <c r="N357" s="207"/>
      <c r="O357" s="207"/>
      <c r="P357" s="208">
        <f>SUM(P358:P371)</f>
        <v>0</v>
      </c>
      <c r="Q357" s="207"/>
      <c r="R357" s="208">
        <f>SUM(R358:R371)</f>
        <v>0.00103495</v>
      </c>
      <c r="S357" s="207"/>
      <c r="T357" s="209">
        <f>SUM(T358:T371)</f>
        <v>0</v>
      </c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R357" s="210" t="s">
        <v>79</v>
      </c>
      <c r="AT357" s="211" t="s">
        <v>71</v>
      </c>
      <c r="AU357" s="211" t="s">
        <v>79</v>
      </c>
      <c r="AY357" s="210" t="s">
        <v>338</v>
      </c>
      <c r="BK357" s="212">
        <f>SUM(BK358:BK371)</f>
        <v>0</v>
      </c>
    </row>
    <row r="358" s="2" customFormat="1" ht="37.8" customHeight="1">
      <c r="A358" s="39"/>
      <c r="B358" s="40"/>
      <c r="C358" s="215" t="s">
        <v>635</v>
      </c>
      <c r="D358" s="215" t="s">
        <v>342</v>
      </c>
      <c r="E358" s="216" t="s">
        <v>792</v>
      </c>
      <c r="F358" s="217" t="s">
        <v>793</v>
      </c>
      <c r="G358" s="218" t="s">
        <v>572</v>
      </c>
      <c r="H358" s="219">
        <v>2.9569999999999999</v>
      </c>
      <c r="I358" s="220"/>
      <c r="J358" s="221">
        <f>ROUND(I358*H358,2)</f>
        <v>0</v>
      </c>
      <c r="K358" s="217" t="s">
        <v>346</v>
      </c>
      <c r="L358" s="45"/>
      <c r="M358" s="222" t="s">
        <v>19</v>
      </c>
      <c r="N358" s="223" t="s">
        <v>43</v>
      </c>
      <c r="O358" s="85"/>
      <c r="P358" s="224">
        <f>O358*H358</f>
        <v>0</v>
      </c>
      <c r="Q358" s="224">
        <v>1.0000000000000001E-05</v>
      </c>
      <c r="R358" s="224">
        <f>Q358*H358</f>
        <v>2.957E-05</v>
      </c>
      <c r="S358" s="224">
        <v>0</v>
      </c>
      <c r="T358" s="225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26" t="s">
        <v>231</v>
      </c>
      <c r="AT358" s="226" t="s">
        <v>342</v>
      </c>
      <c r="AU358" s="226" t="s">
        <v>81</v>
      </c>
      <c r="AY358" s="18" t="s">
        <v>338</v>
      </c>
      <c r="BE358" s="227">
        <f>IF(N358="základní",J358,0)</f>
        <v>0</v>
      </c>
      <c r="BF358" s="227">
        <f>IF(N358="snížená",J358,0)</f>
        <v>0</v>
      </c>
      <c r="BG358" s="227">
        <f>IF(N358="zákl. přenesená",J358,0)</f>
        <v>0</v>
      </c>
      <c r="BH358" s="227">
        <f>IF(N358="sníž. přenesená",J358,0)</f>
        <v>0</v>
      </c>
      <c r="BI358" s="227">
        <f>IF(N358="nulová",J358,0)</f>
        <v>0</v>
      </c>
      <c r="BJ358" s="18" t="s">
        <v>79</v>
      </c>
      <c r="BK358" s="227">
        <f>ROUND(I358*H358,2)</f>
        <v>0</v>
      </c>
      <c r="BL358" s="18" t="s">
        <v>231</v>
      </c>
      <c r="BM358" s="226" t="s">
        <v>2330</v>
      </c>
    </row>
    <row r="359" s="2" customFormat="1">
      <c r="A359" s="39"/>
      <c r="B359" s="40"/>
      <c r="C359" s="41"/>
      <c r="D359" s="228" t="s">
        <v>348</v>
      </c>
      <c r="E359" s="41"/>
      <c r="F359" s="229" t="s">
        <v>795</v>
      </c>
      <c r="G359" s="41"/>
      <c r="H359" s="41"/>
      <c r="I359" s="230"/>
      <c r="J359" s="41"/>
      <c r="K359" s="41"/>
      <c r="L359" s="45"/>
      <c r="M359" s="231"/>
      <c r="N359" s="232"/>
      <c r="O359" s="85"/>
      <c r="P359" s="85"/>
      <c r="Q359" s="85"/>
      <c r="R359" s="85"/>
      <c r="S359" s="85"/>
      <c r="T359" s="86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T359" s="18" t="s">
        <v>348</v>
      </c>
      <c r="AU359" s="18" t="s">
        <v>81</v>
      </c>
    </row>
    <row r="360" s="14" customFormat="1">
      <c r="A360" s="14"/>
      <c r="B360" s="244"/>
      <c r="C360" s="245"/>
      <c r="D360" s="235" t="s">
        <v>350</v>
      </c>
      <c r="E360" s="246" t="s">
        <v>19</v>
      </c>
      <c r="F360" s="247" t="s">
        <v>796</v>
      </c>
      <c r="G360" s="245"/>
      <c r="H360" s="248">
        <v>2.7999999999999998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350</v>
      </c>
      <c r="AU360" s="254" t="s">
        <v>81</v>
      </c>
      <c r="AV360" s="14" t="s">
        <v>81</v>
      </c>
      <c r="AW360" s="14" t="s">
        <v>33</v>
      </c>
      <c r="AX360" s="14" t="s">
        <v>72</v>
      </c>
      <c r="AY360" s="254" t="s">
        <v>338</v>
      </c>
    </row>
    <row r="361" s="14" customFormat="1">
      <c r="A361" s="14"/>
      <c r="B361" s="244"/>
      <c r="C361" s="245"/>
      <c r="D361" s="235" t="s">
        <v>350</v>
      </c>
      <c r="E361" s="246" t="s">
        <v>19</v>
      </c>
      <c r="F361" s="247" t="s">
        <v>1437</v>
      </c>
      <c r="G361" s="245"/>
      <c r="H361" s="248">
        <v>0.157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350</v>
      </c>
      <c r="AU361" s="254" t="s">
        <v>81</v>
      </c>
      <c r="AV361" s="14" t="s">
        <v>81</v>
      </c>
      <c r="AW361" s="14" t="s">
        <v>33</v>
      </c>
      <c r="AX361" s="14" t="s">
        <v>72</v>
      </c>
      <c r="AY361" s="254" t="s">
        <v>338</v>
      </c>
    </row>
    <row r="362" s="15" customFormat="1">
      <c r="A362" s="15"/>
      <c r="B362" s="255"/>
      <c r="C362" s="256"/>
      <c r="D362" s="235" t="s">
        <v>350</v>
      </c>
      <c r="E362" s="257" t="s">
        <v>287</v>
      </c>
      <c r="F362" s="258" t="s">
        <v>363</v>
      </c>
      <c r="G362" s="256"/>
      <c r="H362" s="259">
        <v>2.9569999999999999</v>
      </c>
      <c r="I362" s="260"/>
      <c r="J362" s="256"/>
      <c r="K362" s="256"/>
      <c r="L362" s="261"/>
      <c r="M362" s="262"/>
      <c r="N362" s="263"/>
      <c r="O362" s="263"/>
      <c r="P362" s="263"/>
      <c r="Q362" s="263"/>
      <c r="R362" s="263"/>
      <c r="S362" s="263"/>
      <c r="T362" s="264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65" t="s">
        <v>350</v>
      </c>
      <c r="AU362" s="265" t="s">
        <v>81</v>
      </c>
      <c r="AV362" s="15" t="s">
        <v>231</v>
      </c>
      <c r="AW362" s="15" t="s">
        <v>33</v>
      </c>
      <c r="AX362" s="15" t="s">
        <v>79</v>
      </c>
      <c r="AY362" s="265" t="s">
        <v>338</v>
      </c>
    </row>
    <row r="363" s="2" customFormat="1" ht="55.5" customHeight="1">
      <c r="A363" s="39"/>
      <c r="B363" s="40"/>
      <c r="C363" s="215" t="s">
        <v>641</v>
      </c>
      <c r="D363" s="215" t="s">
        <v>342</v>
      </c>
      <c r="E363" s="216" t="s">
        <v>799</v>
      </c>
      <c r="F363" s="217" t="s">
        <v>800</v>
      </c>
      <c r="G363" s="218" t="s">
        <v>572</v>
      </c>
      <c r="H363" s="219">
        <v>2.9569999999999999</v>
      </c>
      <c r="I363" s="220"/>
      <c r="J363" s="221">
        <f>ROUND(I363*H363,2)</f>
        <v>0</v>
      </c>
      <c r="K363" s="217" t="s">
        <v>346</v>
      </c>
      <c r="L363" s="45"/>
      <c r="M363" s="222" t="s">
        <v>19</v>
      </c>
      <c r="N363" s="223" t="s">
        <v>43</v>
      </c>
      <c r="O363" s="85"/>
      <c r="P363" s="224">
        <f>O363*H363</f>
        <v>0</v>
      </c>
      <c r="Q363" s="224">
        <v>0.00034000000000000002</v>
      </c>
      <c r="R363" s="224">
        <f>Q363*H363</f>
        <v>0.00100538</v>
      </c>
      <c r="S363" s="224">
        <v>0</v>
      </c>
      <c r="T363" s="225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26" t="s">
        <v>231</v>
      </c>
      <c r="AT363" s="226" t="s">
        <v>342</v>
      </c>
      <c r="AU363" s="226" t="s">
        <v>81</v>
      </c>
      <c r="AY363" s="18" t="s">
        <v>338</v>
      </c>
      <c r="BE363" s="227">
        <f>IF(N363="základní",J363,0)</f>
        <v>0</v>
      </c>
      <c r="BF363" s="227">
        <f>IF(N363="snížená",J363,0)</f>
        <v>0</v>
      </c>
      <c r="BG363" s="227">
        <f>IF(N363="zákl. přenesená",J363,0)</f>
        <v>0</v>
      </c>
      <c r="BH363" s="227">
        <f>IF(N363="sníž. přenesená",J363,0)</f>
        <v>0</v>
      </c>
      <c r="BI363" s="227">
        <f>IF(N363="nulová",J363,0)</f>
        <v>0</v>
      </c>
      <c r="BJ363" s="18" t="s">
        <v>79</v>
      </c>
      <c r="BK363" s="227">
        <f>ROUND(I363*H363,2)</f>
        <v>0</v>
      </c>
      <c r="BL363" s="18" t="s">
        <v>231</v>
      </c>
      <c r="BM363" s="226" t="s">
        <v>2331</v>
      </c>
    </row>
    <row r="364" s="2" customFormat="1">
      <c r="A364" s="39"/>
      <c r="B364" s="40"/>
      <c r="C364" s="41"/>
      <c r="D364" s="228" t="s">
        <v>348</v>
      </c>
      <c r="E364" s="41"/>
      <c r="F364" s="229" t="s">
        <v>802</v>
      </c>
      <c r="G364" s="41"/>
      <c r="H364" s="41"/>
      <c r="I364" s="230"/>
      <c r="J364" s="41"/>
      <c r="K364" s="41"/>
      <c r="L364" s="45"/>
      <c r="M364" s="231"/>
      <c r="N364" s="232"/>
      <c r="O364" s="85"/>
      <c r="P364" s="85"/>
      <c r="Q364" s="85"/>
      <c r="R364" s="85"/>
      <c r="S364" s="85"/>
      <c r="T364" s="86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T364" s="18" t="s">
        <v>348</v>
      </c>
      <c r="AU364" s="18" t="s">
        <v>81</v>
      </c>
    </row>
    <row r="365" s="14" customFormat="1">
      <c r="A365" s="14"/>
      <c r="B365" s="244"/>
      <c r="C365" s="245"/>
      <c r="D365" s="235" t="s">
        <v>350</v>
      </c>
      <c r="E365" s="246" t="s">
        <v>19</v>
      </c>
      <c r="F365" s="247" t="s">
        <v>287</v>
      </c>
      <c r="G365" s="245"/>
      <c r="H365" s="248">
        <v>2.9569999999999999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350</v>
      </c>
      <c r="AU365" s="254" t="s">
        <v>81</v>
      </c>
      <c r="AV365" s="14" t="s">
        <v>81</v>
      </c>
      <c r="AW365" s="14" t="s">
        <v>33</v>
      </c>
      <c r="AX365" s="14" t="s">
        <v>79</v>
      </c>
      <c r="AY365" s="254" t="s">
        <v>338</v>
      </c>
    </row>
    <row r="366" s="2" customFormat="1" ht="24.15" customHeight="1">
      <c r="A366" s="39"/>
      <c r="B366" s="40"/>
      <c r="C366" s="215" t="s">
        <v>646</v>
      </c>
      <c r="D366" s="215" t="s">
        <v>342</v>
      </c>
      <c r="E366" s="216" t="s">
        <v>804</v>
      </c>
      <c r="F366" s="217" t="s">
        <v>805</v>
      </c>
      <c r="G366" s="218" t="s">
        <v>572</v>
      </c>
      <c r="H366" s="219">
        <v>2.9569999999999999</v>
      </c>
      <c r="I366" s="220"/>
      <c r="J366" s="221">
        <f>ROUND(I366*H366,2)</f>
        <v>0</v>
      </c>
      <c r="K366" s="217" t="s">
        <v>346</v>
      </c>
      <c r="L366" s="45"/>
      <c r="M366" s="222" t="s">
        <v>19</v>
      </c>
      <c r="N366" s="223" t="s">
        <v>43</v>
      </c>
      <c r="O366" s="85"/>
      <c r="P366" s="224">
        <f>O366*H366</f>
        <v>0</v>
      </c>
      <c r="Q366" s="224">
        <v>0</v>
      </c>
      <c r="R366" s="224">
        <f>Q366*H366</f>
        <v>0</v>
      </c>
      <c r="S366" s="224">
        <v>0</v>
      </c>
      <c r="T366" s="225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26" t="s">
        <v>231</v>
      </c>
      <c r="AT366" s="226" t="s">
        <v>342</v>
      </c>
      <c r="AU366" s="226" t="s">
        <v>81</v>
      </c>
      <c r="AY366" s="18" t="s">
        <v>338</v>
      </c>
      <c r="BE366" s="227">
        <f>IF(N366="základní",J366,0)</f>
        <v>0</v>
      </c>
      <c r="BF366" s="227">
        <f>IF(N366="snížená",J366,0)</f>
        <v>0</v>
      </c>
      <c r="BG366" s="227">
        <f>IF(N366="zákl. přenesená",J366,0)</f>
        <v>0</v>
      </c>
      <c r="BH366" s="227">
        <f>IF(N366="sníž. přenesená",J366,0)</f>
        <v>0</v>
      </c>
      <c r="BI366" s="227">
        <f>IF(N366="nulová",J366,0)</f>
        <v>0</v>
      </c>
      <c r="BJ366" s="18" t="s">
        <v>79</v>
      </c>
      <c r="BK366" s="227">
        <f>ROUND(I366*H366,2)</f>
        <v>0</v>
      </c>
      <c r="BL366" s="18" t="s">
        <v>231</v>
      </c>
      <c r="BM366" s="226" t="s">
        <v>2332</v>
      </c>
    </row>
    <row r="367" s="2" customFormat="1">
      <c r="A367" s="39"/>
      <c r="B367" s="40"/>
      <c r="C367" s="41"/>
      <c r="D367" s="228" t="s">
        <v>348</v>
      </c>
      <c r="E367" s="41"/>
      <c r="F367" s="229" t="s">
        <v>807</v>
      </c>
      <c r="G367" s="41"/>
      <c r="H367" s="41"/>
      <c r="I367" s="230"/>
      <c r="J367" s="41"/>
      <c r="K367" s="41"/>
      <c r="L367" s="45"/>
      <c r="M367" s="231"/>
      <c r="N367" s="232"/>
      <c r="O367" s="85"/>
      <c r="P367" s="85"/>
      <c r="Q367" s="85"/>
      <c r="R367" s="85"/>
      <c r="S367" s="85"/>
      <c r="T367" s="86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T367" s="18" t="s">
        <v>348</v>
      </c>
      <c r="AU367" s="18" t="s">
        <v>81</v>
      </c>
    </row>
    <row r="368" s="14" customFormat="1">
      <c r="A368" s="14"/>
      <c r="B368" s="244"/>
      <c r="C368" s="245"/>
      <c r="D368" s="235" t="s">
        <v>350</v>
      </c>
      <c r="E368" s="246" t="s">
        <v>19</v>
      </c>
      <c r="F368" s="247" t="s">
        <v>287</v>
      </c>
      <c r="G368" s="245"/>
      <c r="H368" s="248">
        <v>2.9569999999999999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350</v>
      </c>
      <c r="AU368" s="254" t="s">
        <v>81</v>
      </c>
      <c r="AV368" s="14" t="s">
        <v>81</v>
      </c>
      <c r="AW368" s="14" t="s">
        <v>33</v>
      </c>
      <c r="AX368" s="14" t="s">
        <v>79</v>
      </c>
      <c r="AY368" s="254" t="s">
        <v>338</v>
      </c>
    </row>
    <row r="369" s="2" customFormat="1" ht="24.15" customHeight="1">
      <c r="A369" s="39"/>
      <c r="B369" s="40"/>
      <c r="C369" s="215" t="s">
        <v>654</v>
      </c>
      <c r="D369" s="215" t="s">
        <v>342</v>
      </c>
      <c r="E369" s="216" t="s">
        <v>809</v>
      </c>
      <c r="F369" s="217" t="s">
        <v>810</v>
      </c>
      <c r="G369" s="218" t="s">
        <v>572</v>
      </c>
      <c r="H369" s="219">
        <v>2.9569999999999999</v>
      </c>
      <c r="I369" s="220"/>
      <c r="J369" s="221">
        <f>ROUND(I369*H369,2)</f>
        <v>0</v>
      </c>
      <c r="K369" s="217" t="s">
        <v>346</v>
      </c>
      <c r="L369" s="45"/>
      <c r="M369" s="222" t="s">
        <v>19</v>
      </c>
      <c r="N369" s="223" t="s">
        <v>43</v>
      </c>
      <c r="O369" s="85"/>
      <c r="P369" s="224">
        <f>O369*H369</f>
        <v>0</v>
      </c>
      <c r="Q369" s="224">
        <v>0</v>
      </c>
      <c r="R369" s="224">
        <f>Q369*H369</f>
        <v>0</v>
      </c>
      <c r="S369" s="224">
        <v>0</v>
      </c>
      <c r="T369" s="225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26" t="s">
        <v>231</v>
      </c>
      <c r="AT369" s="226" t="s">
        <v>342</v>
      </c>
      <c r="AU369" s="226" t="s">
        <v>81</v>
      </c>
      <c r="AY369" s="18" t="s">
        <v>338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18" t="s">
        <v>79</v>
      </c>
      <c r="BK369" s="227">
        <f>ROUND(I369*H369,2)</f>
        <v>0</v>
      </c>
      <c r="BL369" s="18" t="s">
        <v>231</v>
      </c>
      <c r="BM369" s="226" t="s">
        <v>2333</v>
      </c>
    </row>
    <row r="370" s="2" customFormat="1">
      <c r="A370" s="39"/>
      <c r="B370" s="40"/>
      <c r="C370" s="41"/>
      <c r="D370" s="228" t="s">
        <v>348</v>
      </c>
      <c r="E370" s="41"/>
      <c r="F370" s="229" t="s">
        <v>812</v>
      </c>
      <c r="G370" s="41"/>
      <c r="H370" s="41"/>
      <c r="I370" s="230"/>
      <c r="J370" s="41"/>
      <c r="K370" s="41"/>
      <c r="L370" s="45"/>
      <c r="M370" s="231"/>
      <c r="N370" s="232"/>
      <c r="O370" s="85"/>
      <c r="P370" s="85"/>
      <c r="Q370" s="85"/>
      <c r="R370" s="85"/>
      <c r="S370" s="85"/>
      <c r="T370" s="86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T370" s="18" t="s">
        <v>348</v>
      </c>
      <c r="AU370" s="18" t="s">
        <v>81</v>
      </c>
    </row>
    <row r="371" s="14" customFormat="1">
      <c r="A371" s="14"/>
      <c r="B371" s="244"/>
      <c r="C371" s="245"/>
      <c r="D371" s="235" t="s">
        <v>350</v>
      </c>
      <c r="E371" s="246" t="s">
        <v>19</v>
      </c>
      <c r="F371" s="247" t="s">
        <v>287</v>
      </c>
      <c r="G371" s="245"/>
      <c r="H371" s="248">
        <v>2.9569999999999999</v>
      </c>
      <c r="I371" s="249"/>
      <c r="J371" s="245"/>
      <c r="K371" s="245"/>
      <c r="L371" s="250"/>
      <c r="M371" s="251"/>
      <c r="N371" s="252"/>
      <c r="O371" s="252"/>
      <c r="P371" s="252"/>
      <c r="Q371" s="252"/>
      <c r="R371" s="252"/>
      <c r="S371" s="252"/>
      <c r="T371" s="253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4" t="s">
        <v>350</v>
      </c>
      <c r="AU371" s="254" t="s">
        <v>81</v>
      </c>
      <c r="AV371" s="14" t="s">
        <v>81</v>
      </c>
      <c r="AW371" s="14" t="s">
        <v>33</v>
      </c>
      <c r="AX371" s="14" t="s">
        <v>79</v>
      </c>
      <c r="AY371" s="254" t="s">
        <v>338</v>
      </c>
    </row>
    <row r="372" s="12" customFormat="1" ht="22.8" customHeight="1">
      <c r="A372" s="12"/>
      <c r="B372" s="199"/>
      <c r="C372" s="200"/>
      <c r="D372" s="201" t="s">
        <v>71</v>
      </c>
      <c r="E372" s="213" t="s">
        <v>813</v>
      </c>
      <c r="F372" s="213" t="s">
        <v>814</v>
      </c>
      <c r="G372" s="200"/>
      <c r="H372" s="200"/>
      <c r="I372" s="203"/>
      <c r="J372" s="214">
        <f>BK372</f>
        <v>0</v>
      </c>
      <c r="K372" s="200"/>
      <c r="L372" s="205"/>
      <c r="M372" s="206"/>
      <c r="N372" s="207"/>
      <c r="O372" s="207"/>
      <c r="P372" s="208">
        <f>SUM(P373:P385)</f>
        <v>0</v>
      </c>
      <c r="Q372" s="207"/>
      <c r="R372" s="208">
        <f>SUM(R373:R385)</f>
        <v>0</v>
      </c>
      <c r="S372" s="207"/>
      <c r="T372" s="209">
        <f>SUM(T373:T385)</f>
        <v>0</v>
      </c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R372" s="210" t="s">
        <v>79</v>
      </c>
      <c r="AT372" s="211" t="s">
        <v>71</v>
      </c>
      <c r="AU372" s="211" t="s">
        <v>79</v>
      </c>
      <c r="AY372" s="210" t="s">
        <v>338</v>
      </c>
      <c r="BK372" s="212">
        <f>SUM(BK373:BK385)</f>
        <v>0</v>
      </c>
    </row>
    <row r="373" s="2" customFormat="1" ht="33" customHeight="1">
      <c r="A373" s="39"/>
      <c r="B373" s="40"/>
      <c r="C373" s="215" t="s">
        <v>659</v>
      </c>
      <c r="D373" s="215" t="s">
        <v>342</v>
      </c>
      <c r="E373" s="216" t="s">
        <v>816</v>
      </c>
      <c r="F373" s="217" t="s">
        <v>817</v>
      </c>
      <c r="G373" s="218" t="s">
        <v>489</v>
      </c>
      <c r="H373" s="219">
        <v>1.327</v>
      </c>
      <c r="I373" s="220"/>
      <c r="J373" s="221">
        <f>ROUND(I373*H373,2)</f>
        <v>0</v>
      </c>
      <c r="K373" s="217" t="s">
        <v>346</v>
      </c>
      <c r="L373" s="45"/>
      <c r="M373" s="222" t="s">
        <v>19</v>
      </c>
      <c r="N373" s="223" t="s">
        <v>43</v>
      </c>
      <c r="O373" s="85"/>
      <c r="P373" s="224">
        <f>O373*H373</f>
        <v>0</v>
      </c>
      <c r="Q373" s="224">
        <v>0</v>
      </c>
      <c r="R373" s="224">
        <f>Q373*H373</f>
        <v>0</v>
      </c>
      <c r="S373" s="224">
        <v>0</v>
      </c>
      <c r="T373" s="225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26" t="s">
        <v>231</v>
      </c>
      <c r="AT373" s="226" t="s">
        <v>342</v>
      </c>
      <c r="AU373" s="226" t="s">
        <v>81</v>
      </c>
      <c r="AY373" s="18" t="s">
        <v>338</v>
      </c>
      <c r="BE373" s="227">
        <f>IF(N373="základní",J373,0)</f>
        <v>0</v>
      </c>
      <c r="BF373" s="227">
        <f>IF(N373="snížená",J373,0)</f>
        <v>0</v>
      </c>
      <c r="BG373" s="227">
        <f>IF(N373="zákl. přenesená",J373,0)</f>
        <v>0</v>
      </c>
      <c r="BH373" s="227">
        <f>IF(N373="sníž. přenesená",J373,0)</f>
        <v>0</v>
      </c>
      <c r="BI373" s="227">
        <f>IF(N373="nulová",J373,0)</f>
        <v>0</v>
      </c>
      <c r="BJ373" s="18" t="s">
        <v>79</v>
      </c>
      <c r="BK373" s="227">
        <f>ROUND(I373*H373,2)</f>
        <v>0</v>
      </c>
      <c r="BL373" s="18" t="s">
        <v>231</v>
      </c>
      <c r="BM373" s="226" t="s">
        <v>2334</v>
      </c>
    </row>
    <row r="374" s="2" customFormat="1">
      <c r="A374" s="39"/>
      <c r="B374" s="40"/>
      <c r="C374" s="41"/>
      <c r="D374" s="228" t="s">
        <v>348</v>
      </c>
      <c r="E374" s="41"/>
      <c r="F374" s="229" t="s">
        <v>819</v>
      </c>
      <c r="G374" s="41"/>
      <c r="H374" s="41"/>
      <c r="I374" s="230"/>
      <c r="J374" s="41"/>
      <c r="K374" s="41"/>
      <c r="L374" s="45"/>
      <c r="M374" s="231"/>
      <c r="N374" s="232"/>
      <c r="O374" s="85"/>
      <c r="P374" s="85"/>
      <c r="Q374" s="85"/>
      <c r="R374" s="85"/>
      <c r="S374" s="85"/>
      <c r="T374" s="86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T374" s="18" t="s">
        <v>348</v>
      </c>
      <c r="AU374" s="18" t="s">
        <v>81</v>
      </c>
    </row>
    <row r="375" s="14" customFormat="1">
      <c r="A375" s="14"/>
      <c r="B375" s="244"/>
      <c r="C375" s="245"/>
      <c r="D375" s="235" t="s">
        <v>350</v>
      </c>
      <c r="E375" s="246" t="s">
        <v>19</v>
      </c>
      <c r="F375" s="247" t="s">
        <v>2335</v>
      </c>
      <c r="G375" s="245"/>
      <c r="H375" s="248">
        <v>1.327</v>
      </c>
      <c r="I375" s="249"/>
      <c r="J375" s="245"/>
      <c r="K375" s="245"/>
      <c r="L375" s="250"/>
      <c r="M375" s="251"/>
      <c r="N375" s="252"/>
      <c r="O375" s="252"/>
      <c r="P375" s="252"/>
      <c r="Q375" s="252"/>
      <c r="R375" s="252"/>
      <c r="S375" s="252"/>
      <c r="T375" s="253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4" t="s">
        <v>350</v>
      </c>
      <c r="AU375" s="254" t="s">
        <v>81</v>
      </c>
      <c r="AV375" s="14" t="s">
        <v>81</v>
      </c>
      <c r="AW375" s="14" t="s">
        <v>33</v>
      </c>
      <c r="AX375" s="14" t="s">
        <v>79</v>
      </c>
      <c r="AY375" s="254" t="s">
        <v>338</v>
      </c>
    </row>
    <row r="376" s="2" customFormat="1" ht="44.25" customHeight="1">
      <c r="A376" s="39"/>
      <c r="B376" s="40"/>
      <c r="C376" s="215" t="s">
        <v>290</v>
      </c>
      <c r="D376" s="215" t="s">
        <v>342</v>
      </c>
      <c r="E376" s="216" t="s">
        <v>822</v>
      </c>
      <c r="F376" s="217" t="s">
        <v>823</v>
      </c>
      <c r="G376" s="218" t="s">
        <v>489</v>
      </c>
      <c r="H376" s="219">
        <v>31.521000000000001</v>
      </c>
      <c r="I376" s="220"/>
      <c r="J376" s="221">
        <f>ROUND(I376*H376,2)</f>
        <v>0</v>
      </c>
      <c r="K376" s="217" t="s">
        <v>346</v>
      </c>
      <c r="L376" s="45"/>
      <c r="M376" s="222" t="s">
        <v>19</v>
      </c>
      <c r="N376" s="223" t="s">
        <v>43</v>
      </c>
      <c r="O376" s="85"/>
      <c r="P376" s="224">
        <f>O376*H376</f>
        <v>0</v>
      </c>
      <c r="Q376" s="224">
        <v>0</v>
      </c>
      <c r="R376" s="224">
        <f>Q376*H376</f>
        <v>0</v>
      </c>
      <c r="S376" s="224">
        <v>0</v>
      </c>
      <c r="T376" s="225">
        <f>S376*H376</f>
        <v>0</v>
      </c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R376" s="226" t="s">
        <v>231</v>
      </c>
      <c r="AT376" s="226" t="s">
        <v>342</v>
      </c>
      <c r="AU376" s="226" t="s">
        <v>81</v>
      </c>
      <c r="AY376" s="18" t="s">
        <v>338</v>
      </c>
      <c r="BE376" s="227">
        <f>IF(N376="základní",J376,0)</f>
        <v>0</v>
      </c>
      <c r="BF376" s="227">
        <f>IF(N376="snížená",J376,0)</f>
        <v>0</v>
      </c>
      <c r="BG376" s="227">
        <f>IF(N376="zákl. přenesená",J376,0)</f>
        <v>0</v>
      </c>
      <c r="BH376" s="227">
        <f>IF(N376="sníž. přenesená",J376,0)</f>
        <v>0</v>
      </c>
      <c r="BI376" s="227">
        <f>IF(N376="nulová",J376,0)</f>
        <v>0</v>
      </c>
      <c r="BJ376" s="18" t="s">
        <v>79</v>
      </c>
      <c r="BK376" s="227">
        <f>ROUND(I376*H376,2)</f>
        <v>0</v>
      </c>
      <c r="BL376" s="18" t="s">
        <v>231</v>
      </c>
      <c r="BM376" s="226" t="s">
        <v>2336</v>
      </c>
    </row>
    <row r="377" s="2" customFormat="1">
      <c r="A377" s="39"/>
      <c r="B377" s="40"/>
      <c r="C377" s="41"/>
      <c r="D377" s="228" t="s">
        <v>348</v>
      </c>
      <c r="E377" s="41"/>
      <c r="F377" s="229" t="s">
        <v>825</v>
      </c>
      <c r="G377" s="41"/>
      <c r="H377" s="41"/>
      <c r="I377" s="230"/>
      <c r="J377" s="41"/>
      <c r="K377" s="41"/>
      <c r="L377" s="45"/>
      <c r="M377" s="231"/>
      <c r="N377" s="232"/>
      <c r="O377" s="85"/>
      <c r="P377" s="85"/>
      <c r="Q377" s="85"/>
      <c r="R377" s="85"/>
      <c r="S377" s="85"/>
      <c r="T377" s="86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T377" s="18" t="s">
        <v>348</v>
      </c>
      <c r="AU377" s="18" t="s">
        <v>81</v>
      </c>
    </row>
    <row r="378" s="14" customFormat="1">
      <c r="A378" s="14"/>
      <c r="B378" s="244"/>
      <c r="C378" s="245"/>
      <c r="D378" s="235" t="s">
        <v>350</v>
      </c>
      <c r="E378" s="246" t="s">
        <v>19</v>
      </c>
      <c r="F378" s="247" t="s">
        <v>2337</v>
      </c>
      <c r="G378" s="245"/>
      <c r="H378" s="248">
        <v>31.521000000000001</v>
      </c>
      <c r="I378" s="249"/>
      <c r="J378" s="245"/>
      <c r="K378" s="245"/>
      <c r="L378" s="250"/>
      <c r="M378" s="251"/>
      <c r="N378" s="252"/>
      <c r="O378" s="252"/>
      <c r="P378" s="252"/>
      <c r="Q378" s="252"/>
      <c r="R378" s="252"/>
      <c r="S378" s="252"/>
      <c r="T378" s="253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4" t="s">
        <v>350</v>
      </c>
      <c r="AU378" s="254" t="s">
        <v>81</v>
      </c>
      <c r="AV378" s="14" t="s">
        <v>81</v>
      </c>
      <c r="AW378" s="14" t="s">
        <v>33</v>
      </c>
      <c r="AX378" s="14" t="s">
        <v>79</v>
      </c>
      <c r="AY378" s="254" t="s">
        <v>338</v>
      </c>
    </row>
    <row r="379" s="2" customFormat="1" ht="37.8" customHeight="1">
      <c r="A379" s="39"/>
      <c r="B379" s="40"/>
      <c r="C379" s="215" t="s">
        <v>672</v>
      </c>
      <c r="D379" s="215" t="s">
        <v>342</v>
      </c>
      <c r="E379" s="216" t="s">
        <v>828</v>
      </c>
      <c r="F379" s="217" t="s">
        <v>829</v>
      </c>
      <c r="G379" s="218" t="s">
        <v>489</v>
      </c>
      <c r="H379" s="219">
        <v>0.33200000000000002</v>
      </c>
      <c r="I379" s="220"/>
      <c r="J379" s="221">
        <f>ROUND(I379*H379,2)</f>
        <v>0</v>
      </c>
      <c r="K379" s="217" t="s">
        <v>346</v>
      </c>
      <c r="L379" s="45"/>
      <c r="M379" s="222" t="s">
        <v>19</v>
      </c>
      <c r="N379" s="223" t="s">
        <v>43</v>
      </c>
      <c r="O379" s="85"/>
      <c r="P379" s="224">
        <f>O379*H379</f>
        <v>0</v>
      </c>
      <c r="Q379" s="224">
        <v>0</v>
      </c>
      <c r="R379" s="224">
        <f>Q379*H379</f>
        <v>0</v>
      </c>
      <c r="S379" s="224">
        <v>0</v>
      </c>
      <c r="T379" s="225">
        <f>S379*H379</f>
        <v>0</v>
      </c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R379" s="226" t="s">
        <v>231</v>
      </c>
      <c r="AT379" s="226" t="s">
        <v>342</v>
      </c>
      <c r="AU379" s="226" t="s">
        <v>81</v>
      </c>
      <c r="AY379" s="18" t="s">
        <v>338</v>
      </c>
      <c r="BE379" s="227">
        <f>IF(N379="základní",J379,0)</f>
        <v>0</v>
      </c>
      <c r="BF379" s="227">
        <f>IF(N379="snížená",J379,0)</f>
        <v>0</v>
      </c>
      <c r="BG379" s="227">
        <f>IF(N379="zákl. přenesená",J379,0)</f>
        <v>0</v>
      </c>
      <c r="BH379" s="227">
        <f>IF(N379="sníž. přenesená",J379,0)</f>
        <v>0</v>
      </c>
      <c r="BI379" s="227">
        <f>IF(N379="nulová",J379,0)</f>
        <v>0</v>
      </c>
      <c r="BJ379" s="18" t="s">
        <v>79</v>
      </c>
      <c r="BK379" s="227">
        <f>ROUND(I379*H379,2)</f>
        <v>0</v>
      </c>
      <c r="BL379" s="18" t="s">
        <v>231</v>
      </c>
      <c r="BM379" s="226" t="s">
        <v>2338</v>
      </c>
    </row>
    <row r="380" s="2" customFormat="1">
      <c r="A380" s="39"/>
      <c r="B380" s="40"/>
      <c r="C380" s="41"/>
      <c r="D380" s="228" t="s">
        <v>348</v>
      </c>
      <c r="E380" s="41"/>
      <c r="F380" s="229" t="s">
        <v>831</v>
      </c>
      <c r="G380" s="41"/>
      <c r="H380" s="41"/>
      <c r="I380" s="230"/>
      <c r="J380" s="41"/>
      <c r="K380" s="41"/>
      <c r="L380" s="45"/>
      <c r="M380" s="231"/>
      <c r="N380" s="232"/>
      <c r="O380" s="85"/>
      <c r="P380" s="85"/>
      <c r="Q380" s="85"/>
      <c r="R380" s="85"/>
      <c r="S380" s="85"/>
      <c r="T380" s="86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T380" s="18" t="s">
        <v>348</v>
      </c>
      <c r="AU380" s="18" t="s">
        <v>81</v>
      </c>
    </row>
    <row r="381" s="14" customFormat="1">
      <c r="A381" s="14"/>
      <c r="B381" s="244"/>
      <c r="C381" s="245"/>
      <c r="D381" s="235" t="s">
        <v>350</v>
      </c>
      <c r="E381" s="246" t="s">
        <v>19</v>
      </c>
      <c r="F381" s="247" t="s">
        <v>2339</v>
      </c>
      <c r="G381" s="245"/>
      <c r="H381" s="248">
        <v>0.33200000000000002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350</v>
      </c>
      <c r="AU381" s="254" t="s">
        <v>81</v>
      </c>
      <c r="AV381" s="14" t="s">
        <v>81</v>
      </c>
      <c r="AW381" s="14" t="s">
        <v>33</v>
      </c>
      <c r="AX381" s="14" t="s">
        <v>79</v>
      </c>
      <c r="AY381" s="254" t="s">
        <v>338</v>
      </c>
    </row>
    <row r="382" s="2" customFormat="1" ht="44.25" customHeight="1">
      <c r="A382" s="39"/>
      <c r="B382" s="40"/>
      <c r="C382" s="215" t="s">
        <v>676</v>
      </c>
      <c r="D382" s="215" t="s">
        <v>342</v>
      </c>
      <c r="E382" s="216" t="s">
        <v>834</v>
      </c>
      <c r="F382" s="217" t="s">
        <v>505</v>
      </c>
      <c r="G382" s="218" t="s">
        <v>489</v>
      </c>
      <c r="H382" s="219">
        <v>1.226</v>
      </c>
      <c r="I382" s="220"/>
      <c r="J382" s="221">
        <f>ROUND(I382*H382,2)</f>
        <v>0</v>
      </c>
      <c r="K382" s="217" t="s">
        <v>346</v>
      </c>
      <c r="L382" s="45"/>
      <c r="M382" s="222" t="s">
        <v>19</v>
      </c>
      <c r="N382" s="223" t="s">
        <v>43</v>
      </c>
      <c r="O382" s="85"/>
      <c r="P382" s="224">
        <f>O382*H382</f>
        <v>0</v>
      </c>
      <c r="Q382" s="224">
        <v>0</v>
      </c>
      <c r="R382" s="224">
        <f>Q382*H382</f>
        <v>0</v>
      </c>
      <c r="S382" s="224">
        <v>0</v>
      </c>
      <c r="T382" s="225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26" t="s">
        <v>231</v>
      </c>
      <c r="AT382" s="226" t="s">
        <v>342</v>
      </c>
      <c r="AU382" s="226" t="s">
        <v>81</v>
      </c>
      <c r="AY382" s="18" t="s">
        <v>338</v>
      </c>
      <c r="BE382" s="227">
        <f>IF(N382="základní",J382,0)</f>
        <v>0</v>
      </c>
      <c r="BF382" s="227">
        <f>IF(N382="snížená",J382,0)</f>
        <v>0</v>
      </c>
      <c r="BG382" s="227">
        <f>IF(N382="zákl. přenesená",J382,0)</f>
        <v>0</v>
      </c>
      <c r="BH382" s="227">
        <f>IF(N382="sníž. přenesená",J382,0)</f>
        <v>0</v>
      </c>
      <c r="BI382" s="227">
        <f>IF(N382="nulová",J382,0)</f>
        <v>0</v>
      </c>
      <c r="BJ382" s="18" t="s">
        <v>79</v>
      </c>
      <c r="BK382" s="227">
        <f>ROUND(I382*H382,2)</f>
        <v>0</v>
      </c>
      <c r="BL382" s="18" t="s">
        <v>231</v>
      </c>
      <c r="BM382" s="226" t="s">
        <v>2340</v>
      </c>
    </row>
    <row r="383" s="2" customFormat="1">
      <c r="A383" s="39"/>
      <c r="B383" s="40"/>
      <c r="C383" s="41"/>
      <c r="D383" s="228" t="s">
        <v>348</v>
      </c>
      <c r="E383" s="41"/>
      <c r="F383" s="229" t="s">
        <v>836</v>
      </c>
      <c r="G383" s="41"/>
      <c r="H383" s="41"/>
      <c r="I383" s="230"/>
      <c r="J383" s="41"/>
      <c r="K383" s="41"/>
      <c r="L383" s="45"/>
      <c r="M383" s="231"/>
      <c r="N383" s="232"/>
      <c r="O383" s="85"/>
      <c r="P383" s="85"/>
      <c r="Q383" s="85"/>
      <c r="R383" s="85"/>
      <c r="S383" s="85"/>
      <c r="T383" s="86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T383" s="18" t="s">
        <v>348</v>
      </c>
      <c r="AU383" s="18" t="s">
        <v>81</v>
      </c>
    </row>
    <row r="384" s="2" customFormat="1" ht="44.25" customHeight="1">
      <c r="A384" s="39"/>
      <c r="B384" s="40"/>
      <c r="C384" s="215" t="s">
        <v>682</v>
      </c>
      <c r="D384" s="215" t="s">
        <v>342</v>
      </c>
      <c r="E384" s="216" t="s">
        <v>838</v>
      </c>
      <c r="F384" s="217" t="s">
        <v>839</v>
      </c>
      <c r="G384" s="218" t="s">
        <v>489</v>
      </c>
      <c r="H384" s="219">
        <v>0.433</v>
      </c>
      <c r="I384" s="220"/>
      <c r="J384" s="221">
        <f>ROUND(I384*H384,2)</f>
        <v>0</v>
      </c>
      <c r="K384" s="217" t="s">
        <v>346</v>
      </c>
      <c r="L384" s="45"/>
      <c r="M384" s="222" t="s">
        <v>19</v>
      </c>
      <c r="N384" s="223" t="s">
        <v>43</v>
      </c>
      <c r="O384" s="85"/>
      <c r="P384" s="224">
        <f>O384*H384</f>
        <v>0</v>
      </c>
      <c r="Q384" s="224">
        <v>0</v>
      </c>
      <c r="R384" s="224">
        <f>Q384*H384</f>
        <v>0</v>
      </c>
      <c r="S384" s="224">
        <v>0</v>
      </c>
      <c r="T384" s="225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26" t="s">
        <v>231</v>
      </c>
      <c r="AT384" s="226" t="s">
        <v>342</v>
      </c>
      <c r="AU384" s="226" t="s">
        <v>81</v>
      </c>
      <c r="AY384" s="18" t="s">
        <v>338</v>
      </c>
      <c r="BE384" s="227">
        <f>IF(N384="základní",J384,0)</f>
        <v>0</v>
      </c>
      <c r="BF384" s="227">
        <f>IF(N384="snížená",J384,0)</f>
        <v>0</v>
      </c>
      <c r="BG384" s="227">
        <f>IF(N384="zákl. přenesená",J384,0)</f>
        <v>0</v>
      </c>
      <c r="BH384" s="227">
        <f>IF(N384="sníž. přenesená",J384,0)</f>
        <v>0</v>
      </c>
      <c r="BI384" s="227">
        <f>IF(N384="nulová",J384,0)</f>
        <v>0</v>
      </c>
      <c r="BJ384" s="18" t="s">
        <v>79</v>
      </c>
      <c r="BK384" s="227">
        <f>ROUND(I384*H384,2)</f>
        <v>0</v>
      </c>
      <c r="BL384" s="18" t="s">
        <v>231</v>
      </c>
      <c r="BM384" s="226" t="s">
        <v>2341</v>
      </c>
    </row>
    <row r="385" s="2" customFormat="1">
      <c r="A385" s="39"/>
      <c r="B385" s="40"/>
      <c r="C385" s="41"/>
      <c r="D385" s="228" t="s">
        <v>348</v>
      </c>
      <c r="E385" s="41"/>
      <c r="F385" s="229" t="s">
        <v>841</v>
      </c>
      <c r="G385" s="41"/>
      <c r="H385" s="41"/>
      <c r="I385" s="230"/>
      <c r="J385" s="41"/>
      <c r="K385" s="41"/>
      <c r="L385" s="45"/>
      <c r="M385" s="231"/>
      <c r="N385" s="232"/>
      <c r="O385" s="85"/>
      <c r="P385" s="85"/>
      <c r="Q385" s="85"/>
      <c r="R385" s="85"/>
      <c r="S385" s="85"/>
      <c r="T385" s="86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18" t="s">
        <v>348</v>
      </c>
      <c r="AU385" s="18" t="s">
        <v>81</v>
      </c>
    </row>
    <row r="386" s="12" customFormat="1" ht="22.8" customHeight="1">
      <c r="A386" s="12"/>
      <c r="B386" s="199"/>
      <c r="C386" s="200"/>
      <c r="D386" s="201" t="s">
        <v>71</v>
      </c>
      <c r="E386" s="213" t="s">
        <v>842</v>
      </c>
      <c r="F386" s="213" t="s">
        <v>843</v>
      </c>
      <c r="G386" s="200"/>
      <c r="H386" s="200"/>
      <c r="I386" s="203"/>
      <c r="J386" s="214">
        <f>BK386</f>
        <v>0</v>
      </c>
      <c r="K386" s="200"/>
      <c r="L386" s="205"/>
      <c r="M386" s="206"/>
      <c r="N386" s="207"/>
      <c r="O386" s="207"/>
      <c r="P386" s="208">
        <f>SUM(P387:P388)</f>
        <v>0</v>
      </c>
      <c r="Q386" s="207"/>
      <c r="R386" s="208">
        <f>SUM(R387:R388)</f>
        <v>0</v>
      </c>
      <c r="S386" s="207"/>
      <c r="T386" s="209">
        <f>SUM(T387:T388)</f>
        <v>0</v>
      </c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R386" s="210" t="s">
        <v>79</v>
      </c>
      <c r="AT386" s="211" t="s">
        <v>71</v>
      </c>
      <c r="AU386" s="211" t="s">
        <v>79</v>
      </c>
      <c r="AY386" s="210" t="s">
        <v>338</v>
      </c>
      <c r="BK386" s="212">
        <f>SUM(BK387:BK388)</f>
        <v>0</v>
      </c>
    </row>
    <row r="387" s="2" customFormat="1" ht="49.05" customHeight="1">
      <c r="A387" s="39"/>
      <c r="B387" s="40"/>
      <c r="C387" s="215" t="s">
        <v>686</v>
      </c>
      <c r="D387" s="215" t="s">
        <v>342</v>
      </c>
      <c r="E387" s="216" t="s">
        <v>845</v>
      </c>
      <c r="F387" s="217" t="s">
        <v>846</v>
      </c>
      <c r="G387" s="218" t="s">
        <v>489</v>
      </c>
      <c r="H387" s="219">
        <v>5.3979999999999997</v>
      </c>
      <c r="I387" s="220"/>
      <c r="J387" s="221">
        <f>ROUND(I387*H387,2)</f>
        <v>0</v>
      </c>
      <c r="K387" s="217" t="s">
        <v>346</v>
      </c>
      <c r="L387" s="45"/>
      <c r="M387" s="222" t="s">
        <v>19</v>
      </c>
      <c r="N387" s="223" t="s">
        <v>43</v>
      </c>
      <c r="O387" s="85"/>
      <c r="P387" s="224">
        <f>O387*H387</f>
        <v>0</v>
      </c>
      <c r="Q387" s="224">
        <v>0</v>
      </c>
      <c r="R387" s="224">
        <f>Q387*H387</f>
        <v>0</v>
      </c>
      <c r="S387" s="224">
        <v>0</v>
      </c>
      <c r="T387" s="225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26" t="s">
        <v>231</v>
      </c>
      <c r="AT387" s="226" t="s">
        <v>342</v>
      </c>
      <c r="AU387" s="226" t="s">
        <v>81</v>
      </c>
      <c r="AY387" s="18" t="s">
        <v>338</v>
      </c>
      <c r="BE387" s="227">
        <f>IF(N387="základní",J387,0)</f>
        <v>0</v>
      </c>
      <c r="BF387" s="227">
        <f>IF(N387="snížená",J387,0)</f>
        <v>0</v>
      </c>
      <c r="BG387" s="227">
        <f>IF(N387="zákl. přenesená",J387,0)</f>
        <v>0</v>
      </c>
      <c r="BH387" s="227">
        <f>IF(N387="sníž. přenesená",J387,0)</f>
        <v>0</v>
      </c>
      <c r="BI387" s="227">
        <f>IF(N387="nulová",J387,0)</f>
        <v>0</v>
      </c>
      <c r="BJ387" s="18" t="s">
        <v>79</v>
      </c>
      <c r="BK387" s="227">
        <f>ROUND(I387*H387,2)</f>
        <v>0</v>
      </c>
      <c r="BL387" s="18" t="s">
        <v>231</v>
      </c>
      <c r="BM387" s="226" t="s">
        <v>2342</v>
      </c>
    </row>
    <row r="388" s="2" customFormat="1">
      <c r="A388" s="39"/>
      <c r="B388" s="40"/>
      <c r="C388" s="41"/>
      <c r="D388" s="228" t="s">
        <v>348</v>
      </c>
      <c r="E388" s="41"/>
      <c r="F388" s="229" t="s">
        <v>848</v>
      </c>
      <c r="G388" s="41"/>
      <c r="H388" s="41"/>
      <c r="I388" s="230"/>
      <c r="J388" s="41"/>
      <c r="K388" s="41"/>
      <c r="L388" s="45"/>
      <c r="M388" s="288"/>
      <c r="N388" s="289"/>
      <c r="O388" s="290"/>
      <c r="P388" s="290"/>
      <c r="Q388" s="290"/>
      <c r="R388" s="290"/>
      <c r="S388" s="290"/>
      <c r="T388" s="291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T388" s="18" t="s">
        <v>348</v>
      </c>
      <c r="AU388" s="18" t="s">
        <v>81</v>
      </c>
    </row>
    <row r="389" s="2" customFormat="1" ht="6.96" customHeight="1">
      <c r="A389" s="39"/>
      <c r="B389" s="60"/>
      <c r="C389" s="61"/>
      <c r="D389" s="61"/>
      <c r="E389" s="61"/>
      <c r="F389" s="61"/>
      <c r="G389" s="61"/>
      <c r="H389" s="61"/>
      <c r="I389" s="61"/>
      <c r="J389" s="61"/>
      <c r="K389" s="61"/>
      <c r="L389" s="45"/>
      <c r="M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</row>
  </sheetData>
  <sheetProtection sheet="1" autoFilter="0" formatColumns="0" formatRows="0" objects="1" scenarios="1" spinCount="100000" saltValue="ayMtJghO06H7jOMVdAbzCgctDIT2JZsnuJ1sGOVdZWUVPrjZ7JUaD4PJjQK+1Z7DQxQggqdp8JnE4auJNKnErg==" hashValue="RGII0Xt+wpZ20IKJKFMIPk7/myxImEYBJ/mSMc3D/w0opgnRUNqr4237r6hoj+hF+dlSTkNRaD2kYJ3iA2pZOw==" algorithmName="SHA-512" password="CC35"/>
  <autoFilter ref="C101:K38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0:H90"/>
    <mergeCell ref="E92:H92"/>
    <mergeCell ref="E94:H94"/>
    <mergeCell ref="L2:V2"/>
  </mergeCells>
  <hyperlinks>
    <hyperlink ref="F107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5"/>
    <hyperlink ref="F140" r:id="rId5" display="https://podminky.urs.cz/item/CS_URS_2025_02/121151105"/>
    <hyperlink ref="F151" r:id="rId6" display="https://podminky.urs.cz/item/CS_URS_2025_02/122251403"/>
    <hyperlink ref="F155" r:id="rId7" display="https://podminky.urs.cz/item/CS_URS_2025_02/132254206"/>
    <hyperlink ref="F179" r:id="rId8" display="https://podminky.urs.cz/item/CS_URS_2025_02/151101102"/>
    <hyperlink ref="F184" r:id="rId9" display="https://podminky.urs.cz/item/CS_URS_2025_02/151101112"/>
    <hyperlink ref="F187" r:id="rId10" display="https://podminky.urs.cz/item/CS_URS_2025_02/151501501"/>
    <hyperlink ref="F192" r:id="rId11" display="https://podminky.urs.cz/item/CS_URS_2025_02/162551108"/>
    <hyperlink ref="F197" r:id="rId12" display="https://podminky.urs.cz/item/CS_URS_2025_02/162751117"/>
    <hyperlink ref="F205" r:id="rId13" display="https://podminky.urs.cz/item/CS_URS_2025_02/162751119"/>
    <hyperlink ref="F211" r:id="rId14" display="https://podminky.urs.cz/item/CS_URS_2025_02/171251101"/>
    <hyperlink ref="F214" r:id="rId15" display="https://podminky.urs.cz/item/CS_URS_2025_02/171251109"/>
    <hyperlink ref="F220" r:id="rId16" display="https://podminky.urs.cz/item/CS_URS_2025_02/174151101"/>
    <hyperlink ref="F226" r:id="rId17" display="https://podminky.urs.cz/item/CS_URS_2025_02/175151101"/>
    <hyperlink ref="F252" r:id="rId18" display="https://podminky.urs.cz/item/CS_URS_2025_02/171201231"/>
    <hyperlink ref="F258" r:id="rId19" display="https://podminky.urs.cz/item/CS_URS_2025_02/181152302"/>
    <hyperlink ref="F264" r:id="rId20" display="https://podminky.urs.cz/item/CS_URS_2025_02/181351005"/>
    <hyperlink ref="F267" r:id="rId21" display="https://podminky.urs.cz/item/CS_URS_2025_02/181411131"/>
    <hyperlink ref="F273" r:id="rId22" display="https://podminky.urs.cz/item/CS_URS_2025_02/184813511"/>
    <hyperlink ref="F279" r:id="rId23" display="https://podminky.urs.cz/item/CS_URS_2025_02/185803111"/>
    <hyperlink ref="F282" r:id="rId24" display="https://podminky.urs.cz/item/CS_URS_2025_02/185804312"/>
    <hyperlink ref="F286" r:id="rId25" display="https://podminky.urs.cz/item/CS_URS_2025_02/185851121"/>
    <hyperlink ref="F290" r:id="rId26" display="https://podminky.urs.cz/item/CS_URS_2025_02/185851129"/>
    <hyperlink ref="F296" r:id="rId27" display="https://podminky.urs.cz/item/CS_URS_2025_02/212750101"/>
    <hyperlink ref="F300" r:id="rId28" display="https://podminky.urs.cz/item/CS_URS_2025_02/212972112"/>
    <hyperlink ref="F305" r:id="rId29" display="https://podminky.urs.cz/item/CS_URS_2025_02/564871016"/>
    <hyperlink ref="F308" r:id="rId30" display="https://podminky.urs.cz/item/CS_URS_2025_02/573111112"/>
    <hyperlink ref="F311" r:id="rId31" display="https://podminky.urs.cz/item/CS_URS_2025_02/565155101"/>
    <hyperlink ref="F315" r:id="rId32" display="https://podminky.urs.cz/item/CS_URS_2025_02/573211109"/>
    <hyperlink ref="F318" r:id="rId33" display="https://podminky.urs.cz/item/CS_URS_2025_02/577155012"/>
    <hyperlink ref="F321" r:id="rId34" display="https://podminky.urs.cz/item/CS_URS_2025_02/573211107"/>
    <hyperlink ref="F324" r:id="rId35" display="https://podminky.urs.cz/item/CS_URS_2025_02/577134011"/>
    <hyperlink ref="F328" r:id="rId36" display="https://podminky.urs.cz/item/CS_URS_2025_02/871353124"/>
    <hyperlink ref="F334" r:id="rId37" display="https://podminky.urs.cz/item/CS_URS_2025_02/877370320"/>
    <hyperlink ref="F339" r:id="rId38" display="https://podminky.urs.cz/item/CS_URS_2025_02/892241111"/>
    <hyperlink ref="F343" r:id="rId39" display="https://podminky.urs.cz/item/CS_URS_2025_02/892381111"/>
    <hyperlink ref="F346" r:id="rId40" display="https://podminky.urs.cz/item/CS_URS_2025_02/899722113"/>
    <hyperlink ref="F359" r:id="rId41" display="https://podminky.urs.cz/item/CS_URS_2025_02/919112233"/>
    <hyperlink ref="F364" r:id="rId42" display="https://podminky.urs.cz/item/CS_URS_2025_02/919122132"/>
    <hyperlink ref="F367" r:id="rId43" display="https://podminky.urs.cz/item/CS_URS_2025_02/919735111"/>
    <hyperlink ref="F370" r:id="rId44" display="https://podminky.urs.cz/item/CS_URS_2025_02/919735112"/>
    <hyperlink ref="F374" r:id="rId45" display="https://podminky.urs.cz/item/CS_URS_2025_02/997013501"/>
    <hyperlink ref="F377" r:id="rId46" display="https://podminky.urs.cz/item/CS_URS_2025_02/997013509"/>
    <hyperlink ref="F380" r:id="rId47" display="https://podminky.urs.cz/item/CS_URS_2025_02/997013511"/>
    <hyperlink ref="F383" r:id="rId48" display="https://podminky.urs.cz/item/CS_URS_2025_02/997013873"/>
    <hyperlink ref="F385" r:id="rId49" display="https://podminky.urs.cz/item/CS_URS_2025_02/997013875"/>
    <hyperlink ref="F388" r:id="rId50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1"/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139</v>
      </c>
      <c r="AZ2" s="139" t="s">
        <v>225</v>
      </c>
      <c r="BA2" s="139" t="s">
        <v>19</v>
      </c>
      <c r="BB2" s="139" t="s">
        <v>19</v>
      </c>
      <c r="BC2" s="139" t="s">
        <v>2343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227</v>
      </c>
      <c r="BA3" s="139" t="s">
        <v>19</v>
      </c>
      <c r="BB3" s="139" t="s">
        <v>19</v>
      </c>
      <c r="BC3" s="139" t="s">
        <v>2344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245</v>
      </c>
      <c r="BA4" s="139" t="s">
        <v>19</v>
      </c>
      <c r="BB4" s="139" t="s">
        <v>19</v>
      </c>
      <c r="BC4" s="139" t="s">
        <v>72</v>
      </c>
      <c r="BD4" s="139" t="s">
        <v>81</v>
      </c>
    </row>
    <row r="5" hidden="1" s="1" customFormat="1" ht="6.96" customHeight="1">
      <c r="B5" s="21"/>
      <c r="L5" s="21"/>
      <c r="AZ5" s="139" t="s">
        <v>248</v>
      </c>
      <c r="BA5" s="139" t="s">
        <v>19</v>
      </c>
      <c r="BB5" s="139" t="s">
        <v>19</v>
      </c>
      <c r="BC5" s="139" t="s">
        <v>72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952</v>
      </c>
      <c r="BA6" s="139" t="s">
        <v>19</v>
      </c>
      <c r="BB6" s="139" t="s">
        <v>19</v>
      </c>
      <c r="BC6" s="139" t="s">
        <v>72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954</v>
      </c>
      <c r="BA7" s="139" t="s">
        <v>19</v>
      </c>
      <c r="BB7" s="139" t="s">
        <v>19</v>
      </c>
      <c r="BC7" s="139" t="s">
        <v>955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855</v>
      </c>
      <c r="BA8" s="139" t="s">
        <v>19</v>
      </c>
      <c r="BB8" s="139" t="s">
        <v>19</v>
      </c>
      <c r="BC8" s="139" t="s">
        <v>72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1819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300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1304</v>
      </c>
      <c r="BA10" s="139" t="s">
        <v>19</v>
      </c>
      <c r="BB10" s="139" t="s">
        <v>19</v>
      </c>
      <c r="BC10" s="139" t="s">
        <v>264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2345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1821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1822</v>
      </c>
      <c r="BA12" s="139" t="s">
        <v>19</v>
      </c>
      <c r="BB12" s="139" t="s">
        <v>19</v>
      </c>
      <c r="BC12" s="139" t="s">
        <v>72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1823</v>
      </c>
      <c r="BA13" s="139" t="s">
        <v>19</v>
      </c>
      <c r="BB13" s="139" t="s">
        <v>19</v>
      </c>
      <c r="BC13" s="139" t="s">
        <v>72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1824</v>
      </c>
      <c r="BA14" s="139" t="s">
        <v>19</v>
      </c>
      <c r="BB14" s="139" t="s">
        <v>19</v>
      </c>
      <c r="BC14" s="139" t="s">
        <v>1825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1826</v>
      </c>
      <c r="BA15" s="139" t="s">
        <v>19</v>
      </c>
      <c r="BB15" s="139" t="s">
        <v>19</v>
      </c>
      <c r="BC15" s="139" t="s">
        <v>1827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1828</v>
      </c>
      <c r="BA16" s="139" t="s">
        <v>19</v>
      </c>
      <c r="BB16" s="139" t="s">
        <v>19</v>
      </c>
      <c r="BC16" s="139" t="s">
        <v>72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1829</v>
      </c>
      <c r="BA17" s="139" t="s">
        <v>19</v>
      </c>
      <c r="BB17" s="139" t="s">
        <v>19</v>
      </c>
      <c r="BC17" s="139" t="s">
        <v>2346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1831</v>
      </c>
      <c r="BA18" s="139" t="s">
        <v>19</v>
      </c>
      <c r="BB18" s="139" t="s">
        <v>19</v>
      </c>
      <c r="BC18" s="139" t="s">
        <v>2347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1305</v>
      </c>
      <c r="BA19" s="139" t="s">
        <v>19</v>
      </c>
      <c r="BB19" s="139" t="s">
        <v>19</v>
      </c>
      <c r="BC19" s="139" t="s">
        <v>2348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1306</v>
      </c>
      <c r="BA20" s="139" t="s">
        <v>19</v>
      </c>
      <c r="BB20" s="139" t="s">
        <v>19</v>
      </c>
      <c r="BC20" s="139" t="s">
        <v>1307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1308</v>
      </c>
      <c r="BA21" s="139" t="s">
        <v>19</v>
      </c>
      <c r="BB21" s="139" t="s">
        <v>19</v>
      </c>
      <c r="BC21" s="139" t="s">
        <v>2349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1310</v>
      </c>
      <c r="BA22" s="139" t="s">
        <v>19</v>
      </c>
      <c r="BB22" s="139" t="s">
        <v>19</v>
      </c>
      <c r="BC22" s="139" t="s">
        <v>72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1312</v>
      </c>
      <c r="BA23" s="139" t="s">
        <v>19</v>
      </c>
      <c r="BB23" s="139" t="s">
        <v>19</v>
      </c>
      <c r="BC23" s="139" t="s">
        <v>955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1313</v>
      </c>
      <c r="BA24" s="139" t="s">
        <v>19</v>
      </c>
      <c r="BB24" s="139" t="s">
        <v>19</v>
      </c>
      <c r="BC24" s="139" t="s">
        <v>72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1835</v>
      </c>
      <c r="BA25" s="139" t="s">
        <v>19</v>
      </c>
      <c r="BB25" s="139" t="s">
        <v>19</v>
      </c>
      <c r="BC25" s="139" t="s">
        <v>1836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256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258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1272</v>
      </c>
      <c r="BA28" s="139" t="s">
        <v>19</v>
      </c>
      <c r="BB28" s="139" t="s">
        <v>19</v>
      </c>
      <c r="BC28" s="139" t="s">
        <v>79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1273</v>
      </c>
      <c r="BA29" s="153" t="s">
        <v>19</v>
      </c>
      <c r="BB29" s="153" t="s">
        <v>19</v>
      </c>
      <c r="BC29" s="153" t="s">
        <v>2350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263</v>
      </c>
      <c r="BA30" s="139" t="s">
        <v>19</v>
      </c>
      <c r="BB30" s="139" t="s">
        <v>19</v>
      </c>
      <c r="BC30" s="139" t="s">
        <v>1838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265</v>
      </c>
      <c r="BA31" s="139" t="s">
        <v>19</v>
      </c>
      <c r="BB31" s="139" t="s">
        <v>19</v>
      </c>
      <c r="BC31" s="139" t="s">
        <v>264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266</v>
      </c>
      <c r="BA32" s="139" t="s">
        <v>19</v>
      </c>
      <c r="BB32" s="139" t="s">
        <v>19</v>
      </c>
      <c r="BC32" s="139" t="s">
        <v>264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267</v>
      </c>
      <c r="BA33" s="139" t="s">
        <v>19</v>
      </c>
      <c r="BB33" s="139" t="s">
        <v>19</v>
      </c>
      <c r="BC33" s="139" t="s">
        <v>1839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269</v>
      </c>
      <c r="BA34" s="139" t="s">
        <v>19</v>
      </c>
      <c r="BB34" s="139" t="s">
        <v>19</v>
      </c>
      <c r="BC34" s="139" t="s">
        <v>79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ROUND((SUM(BE102:BE446)),  2)</f>
        <v>0</v>
      </c>
      <c r="G35" s="39"/>
      <c r="H35" s="39"/>
      <c r="I35" s="160">
        <v>0.20999999999999999</v>
      </c>
      <c r="J35" s="159">
        <f>ROUND(((SUM(BE102:BE446))*I35),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270</v>
      </c>
      <c r="BA35" s="139" t="s">
        <v>19</v>
      </c>
      <c r="BB35" s="139" t="s">
        <v>19</v>
      </c>
      <c r="BC35" s="139" t="s">
        <v>1276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ROUND((SUM(BF102:BF446)),  2)</f>
        <v>0</v>
      </c>
      <c r="G36" s="39"/>
      <c r="H36" s="39"/>
      <c r="I36" s="160">
        <v>0.12</v>
      </c>
      <c r="J36" s="159">
        <f>ROUND(((SUM(BF102:BF446))*I36),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1277</v>
      </c>
      <c r="BA36" s="139" t="s">
        <v>19</v>
      </c>
      <c r="BB36" s="139" t="s">
        <v>19</v>
      </c>
      <c r="BC36" s="139" t="s">
        <v>273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ROUND((SUM(BG102:BG446)),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2047</v>
      </c>
      <c r="BA37" s="139" t="s">
        <v>19</v>
      </c>
      <c r="BB37" s="139" t="s">
        <v>19</v>
      </c>
      <c r="BC37" s="139" t="s">
        <v>72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ROUND((SUM(BH102:BH446)),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2049</v>
      </c>
      <c r="BA38" s="139" t="s">
        <v>19</v>
      </c>
      <c r="BB38" s="139" t="s">
        <v>19</v>
      </c>
      <c r="BC38" s="139" t="s">
        <v>72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ROUND((SUM(BI102:BI446)),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274</v>
      </c>
      <c r="BA39" s="139" t="s">
        <v>19</v>
      </c>
      <c r="BB39" s="139" t="s">
        <v>19</v>
      </c>
      <c r="BC39" s="139" t="s">
        <v>79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275</v>
      </c>
      <c r="BA40" s="139" t="s">
        <v>19</v>
      </c>
      <c r="BB40" s="139" t="s">
        <v>19</v>
      </c>
      <c r="BC40" s="139" t="s">
        <v>2029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277</v>
      </c>
      <c r="BA41" s="139" t="s">
        <v>19</v>
      </c>
      <c r="BB41" s="139" t="s">
        <v>19</v>
      </c>
      <c r="BC41" s="139" t="s">
        <v>264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1279</v>
      </c>
      <c r="BA42" s="139" t="s">
        <v>19</v>
      </c>
      <c r="BB42" s="139" t="s">
        <v>19</v>
      </c>
      <c r="BC42" s="139" t="s">
        <v>279</v>
      </c>
      <c r="BD42" s="139" t="s">
        <v>81</v>
      </c>
    </row>
    <row r="43" hidden="1">
      <c r="AZ43" s="139" t="s">
        <v>1280</v>
      </c>
      <c r="BA43" s="139" t="s">
        <v>19</v>
      </c>
      <c r="BB43" s="139" t="s">
        <v>19</v>
      </c>
      <c r="BC43" s="139" t="s">
        <v>279</v>
      </c>
      <c r="BD43" s="139" t="s">
        <v>81</v>
      </c>
    </row>
    <row r="44" hidden="1">
      <c r="AZ44" s="139" t="s">
        <v>1281</v>
      </c>
      <c r="BA44" s="139" t="s">
        <v>19</v>
      </c>
      <c r="BB44" s="139" t="s">
        <v>19</v>
      </c>
      <c r="BC44" s="139" t="s">
        <v>2351</v>
      </c>
      <c r="BD44" s="139" t="s">
        <v>81</v>
      </c>
    </row>
    <row r="45" hidden="1">
      <c r="AZ45" s="139" t="s">
        <v>1283</v>
      </c>
      <c r="BA45" s="139" t="s">
        <v>19</v>
      </c>
      <c r="BB45" s="139" t="s">
        <v>19</v>
      </c>
      <c r="BC45" s="139" t="s">
        <v>2352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1285</v>
      </c>
      <c r="BA46" s="139" t="s">
        <v>19</v>
      </c>
      <c r="BB46" s="139" t="s">
        <v>19</v>
      </c>
      <c r="BC46" s="139" t="s">
        <v>72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1290</v>
      </c>
      <c r="BA47" s="139" t="s">
        <v>19</v>
      </c>
      <c r="BB47" s="139" t="s">
        <v>19</v>
      </c>
      <c r="BC47" s="139" t="s">
        <v>72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286</v>
      </c>
      <c r="BA48" s="139" t="s">
        <v>19</v>
      </c>
      <c r="BB48" s="139" t="s">
        <v>19</v>
      </c>
      <c r="BC48" s="139" t="s">
        <v>2353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287</v>
      </c>
      <c r="BA49" s="139" t="s">
        <v>19</v>
      </c>
      <c r="BB49" s="139" t="s">
        <v>19</v>
      </c>
      <c r="BC49" s="139" t="s">
        <v>2354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294</v>
      </c>
      <c r="BA50" s="139" t="s">
        <v>19</v>
      </c>
      <c r="BB50" s="139" t="s">
        <v>19</v>
      </c>
      <c r="BC50" s="139" t="s">
        <v>2355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296</v>
      </c>
      <c r="BA51" s="139" t="s">
        <v>19</v>
      </c>
      <c r="BB51" s="139" t="s">
        <v>19</v>
      </c>
      <c r="BC51" s="139" t="s">
        <v>2356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1819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298</v>
      </c>
      <c r="BA52" s="139" t="s">
        <v>19</v>
      </c>
      <c r="BB52" s="139" t="s">
        <v>19</v>
      </c>
      <c r="BC52" s="139" t="s">
        <v>2357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216</v>
      </c>
      <c r="BA53" s="139" t="s">
        <v>19</v>
      </c>
      <c r="BB53" s="139" t="s">
        <v>19</v>
      </c>
      <c r="BC53" s="139" t="s">
        <v>2358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A3 - Napojení na stoku A3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218</v>
      </c>
      <c r="BA54" s="139" t="s">
        <v>19</v>
      </c>
      <c r="BB54" s="139" t="s">
        <v>19</v>
      </c>
      <c r="BC54" s="139" t="s">
        <v>2359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221</v>
      </c>
      <c r="BA55" s="139" t="s">
        <v>19</v>
      </c>
      <c r="BB55" s="139" t="s">
        <v>19</v>
      </c>
      <c r="BC55" s="139" t="s">
        <v>2360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223</v>
      </c>
      <c r="BA56" s="139" t="s">
        <v>19</v>
      </c>
      <c r="BB56" s="139" t="s">
        <v>19</v>
      </c>
      <c r="BC56" s="139" t="s">
        <v>2361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Z57" s="139" t="s">
        <v>2362</v>
      </c>
      <c r="BA57" s="139" t="s">
        <v>19</v>
      </c>
      <c r="BB57" s="139" t="s">
        <v>19</v>
      </c>
      <c r="BC57" s="139" t="s">
        <v>247</v>
      </c>
      <c r="BD57" s="139" t="s">
        <v>81</v>
      </c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Z58" s="139" t="s">
        <v>2363</v>
      </c>
      <c r="BA58" s="139" t="s">
        <v>19</v>
      </c>
      <c r="BB58" s="139" t="s">
        <v>19</v>
      </c>
      <c r="BC58" s="139" t="s">
        <v>79</v>
      </c>
      <c r="BD58" s="139" t="s">
        <v>81</v>
      </c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J177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J209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J256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J295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J296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317</v>
      </c>
      <c r="E75" s="185"/>
      <c r="F75" s="185"/>
      <c r="G75" s="185"/>
      <c r="H75" s="185"/>
      <c r="I75" s="185"/>
      <c r="J75" s="186">
        <f>J305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318</v>
      </c>
      <c r="E76" s="185"/>
      <c r="F76" s="185"/>
      <c r="G76" s="185"/>
      <c r="H76" s="185"/>
      <c r="I76" s="185"/>
      <c r="J76" s="186">
        <f>J328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4.88" customHeight="1">
      <c r="A77" s="10"/>
      <c r="B77" s="183"/>
      <c r="C77" s="126"/>
      <c r="D77" s="184" t="s">
        <v>319</v>
      </c>
      <c r="E77" s="185"/>
      <c r="F77" s="185"/>
      <c r="G77" s="185"/>
      <c r="H77" s="185"/>
      <c r="I77" s="185"/>
      <c r="J77" s="186">
        <f>J399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320</v>
      </c>
      <c r="E78" s="185"/>
      <c r="F78" s="185"/>
      <c r="G78" s="185"/>
      <c r="H78" s="185"/>
      <c r="I78" s="185"/>
      <c r="J78" s="186">
        <f>J415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321</v>
      </c>
      <c r="E79" s="185"/>
      <c r="F79" s="185"/>
      <c r="G79" s="185"/>
      <c r="H79" s="185"/>
      <c r="I79" s="185"/>
      <c r="J79" s="186">
        <f>J430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322</v>
      </c>
      <c r="E80" s="185"/>
      <c r="F80" s="185"/>
      <c r="G80" s="185"/>
      <c r="H80" s="185"/>
      <c r="I80" s="185"/>
      <c r="J80" s="186">
        <f>J444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/>
    <row r="84" hidden="1"/>
    <row r="85" hidden="1"/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323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16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2" t="str">
        <f>E7</f>
        <v>Odkanalizování obce Rtyně nad Bílinou – etapa 1</v>
      </c>
      <c r="F90" s="33"/>
      <c r="G90" s="33"/>
      <c r="H90" s="33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229</v>
      </c>
      <c r="D91" s="23"/>
      <c r="E91" s="23"/>
      <c r="F91" s="23"/>
      <c r="G91" s="23"/>
      <c r="H91" s="23"/>
      <c r="I91" s="23"/>
      <c r="J91" s="23"/>
      <c r="K91" s="23"/>
      <c r="L91" s="21"/>
    </row>
    <row r="92" s="2" customFormat="1" ht="16.5" customHeight="1">
      <c r="A92" s="39"/>
      <c r="B92" s="40"/>
      <c r="C92" s="41"/>
      <c r="D92" s="41"/>
      <c r="E92" s="172" t="s">
        <v>1819</v>
      </c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234</v>
      </c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A3 - Napojení na stoku A3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21</v>
      </c>
      <c r="D96" s="41"/>
      <c r="E96" s="41"/>
      <c r="F96" s="28" t="str">
        <f>F14</f>
        <v>Rtyně nad Bílinou</v>
      </c>
      <c r="G96" s="41"/>
      <c r="H96" s="41"/>
      <c r="I96" s="33" t="s">
        <v>23</v>
      </c>
      <c r="J96" s="73" t="str">
        <f>IF(J14="","",J14)</f>
        <v>31. 7. 2025</v>
      </c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5.65" customHeight="1">
      <c r="A98" s="39"/>
      <c r="B98" s="40"/>
      <c r="C98" s="33" t="s">
        <v>25</v>
      </c>
      <c r="D98" s="41"/>
      <c r="E98" s="41"/>
      <c r="F98" s="28" t="str">
        <f>E17</f>
        <v xml:space="preserve">Obec Rtyně nad Bílinou </v>
      </c>
      <c r="G98" s="41"/>
      <c r="H98" s="41"/>
      <c r="I98" s="33" t="s">
        <v>31</v>
      </c>
      <c r="J98" s="37" t="str">
        <f>E23</f>
        <v xml:space="preserve">AQUECON a.s. – kancelář Praha 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29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QS-B s.r.o.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88"/>
      <c r="B101" s="189"/>
      <c r="C101" s="190" t="s">
        <v>324</v>
      </c>
      <c r="D101" s="191" t="s">
        <v>57</v>
      </c>
      <c r="E101" s="191" t="s">
        <v>53</v>
      </c>
      <c r="F101" s="191" t="s">
        <v>54</v>
      </c>
      <c r="G101" s="191" t="s">
        <v>325</v>
      </c>
      <c r="H101" s="191" t="s">
        <v>326</v>
      </c>
      <c r="I101" s="191" t="s">
        <v>327</v>
      </c>
      <c r="J101" s="191" t="s">
        <v>303</v>
      </c>
      <c r="K101" s="192" t="s">
        <v>328</v>
      </c>
      <c r="L101" s="193"/>
      <c r="M101" s="93" t="s">
        <v>19</v>
      </c>
      <c r="N101" s="94" t="s">
        <v>42</v>
      </c>
      <c r="O101" s="94" t="s">
        <v>329</v>
      </c>
      <c r="P101" s="94" t="s">
        <v>330</v>
      </c>
      <c r="Q101" s="94" t="s">
        <v>331</v>
      </c>
      <c r="R101" s="94" t="s">
        <v>332</v>
      </c>
      <c r="S101" s="94" t="s">
        <v>333</v>
      </c>
      <c r="T101" s="95" t="s">
        <v>334</v>
      </c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</row>
    <row r="102" s="2" customFormat="1" ht="22.8" customHeight="1">
      <c r="A102" s="39"/>
      <c r="B102" s="40"/>
      <c r="C102" s="100" t="s">
        <v>335</v>
      </c>
      <c r="D102" s="41"/>
      <c r="E102" s="41"/>
      <c r="F102" s="41"/>
      <c r="G102" s="41"/>
      <c r="H102" s="41"/>
      <c r="I102" s="41"/>
      <c r="J102" s="194">
        <f>BK102</f>
        <v>0</v>
      </c>
      <c r="K102" s="41"/>
      <c r="L102" s="45"/>
      <c r="M102" s="96"/>
      <c r="N102" s="195"/>
      <c r="O102" s="97"/>
      <c r="P102" s="196">
        <f>P103</f>
        <v>0</v>
      </c>
      <c r="Q102" s="97"/>
      <c r="R102" s="196">
        <f>R103</f>
        <v>122.68586763</v>
      </c>
      <c r="S102" s="97"/>
      <c r="T102" s="197">
        <f>T103</f>
        <v>41.008378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71</v>
      </c>
      <c r="AU102" s="18" t="s">
        <v>304</v>
      </c>
      <c r="BK102" s="198">
        <f>BK103</f>
        <v>0</v>
      </c>
    </row>
    <row r="103" s="12" customFormat="1" ht="25.92" customHeight="1">
      <c r="A103" s="12"/>
      <c r="B103" s="199"/>
      <c r="C103" s="200"/>
      <c r="D103" s="201" t="s">
        <v>71</v>
      </c>
      <c r="E103" s="202" t="s">
        <v>336</v>
      </c>
      <c r="F103" s="202" t="s">
        <v>337</v>
      </c>
      <c r="G103" s="200"/>
      <c r="H103" s="200"/>
      <c r="I103" s="203"/>
      <c r="J103" s="204">
        <f>BK103</f>
        <v>0</v>
      </c>
      <c r="K103" s="200"/>
      <c r="L103" s="205"/>
      <c r="M103" s="206"/>
      <c r="N103" s="207"/>
      <c r="O103" s="207"/>
      <c r="P103" s="208">
        <f>P104+P295+P305+P328+P415+P430+P444</f>
        <v>0</v>
      </c>
      <c r="Q103" s="207"/>
      <c r="R103" s="208">
        <f>R104+R295+R305+R328+R415+R430+R444</f>
        <v>122.68586763</v>
      </c>
      <c r="S103" s="207"/>
      <c r="T103" s="209">
        <f>T104+T295+T305+T328+T415+T430+T444</f>
        <v>41.008378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72</v>
      </c>
      <c r="AY103" s="210" t="s">
        <v>338</v>
      </c>
      <c r="BK103" s="212">
        <f>BK104+BK295+BK305+BK328+BK415+BK430+BK444</f>
        <v>0</v>
      </c>
    </row>
    <row r="104" s="12" customFormat="1" ht="22.8" customHeight="1">
      <c r="A104" s="12"/>
      <c r="B104" s="199"/>
      <c r="C104" s="200"/>
      <c r="D104" s="201" t="s">
        <v>71</v>
      </c>
      <c r="E104" s="213" t="s">
        <v>79</v>
      </c>
      <c r="F104" s="213" t="s">
        <v>339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P105+P138+P153+P177+P190+P209+P256</f>
        <v>0</v>
      </c>
      <c r="Q104" s="207"/>
      <c r="R104" s="208">
        <f>R105+R138+R153+R177+R190+R209+R256</f>
        <v>112.90013938</v>
      </c>
      <c r="S104" s="207"/>
      <c r="T104" s="209">
        <f>T105+T138+T153+T177+T190+T209+T256</f>
        <v>41.008378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79</v>
      </c>
      <c r="AY104" s="210" t="s">
        <v>338</v>
      </c>
      <c r="BK104" s="212">
        <f>BK105+BK138+BK153+BK177+BK190+BK209+BK256</f>
        <v>0</v>
      </c>
    </row>
    <row r="105" s="12" customFormat="1" ht="20.88" customHeight="1">
      <c r="A105" s="12"/>
      <c r="B105" s="199"/>
      <c r="C105" s="200"/>
      <c r="D105" s="201" t="s">
        <v>71</v>
      </c>
      <c r="E105" s="213" t="s">
        <v>340</v>
      </c>
      <c r="F105" s="213" t="s">
        <v>341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SUM(P106:P137)</f>
        <v>0</v>
      </c>
      <c r="Q105" s="207"/>
      <c r="R105" s="208">
        <f>SUM(R106:R137)</f>
        <v>0.0013694800000000002</v>
      </c>
      <c r="S105" s="207"/>
      <c r="T105" s="209">
        <f>SUM(T106:T137)</f>
        <v>41.008378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81</v>
      </c>
      <c r="AY105" s="210" t="s">
        <v>338</v>
      </c>
      <c r="BK105" s="212">
        <f>SUM(BK106:BK137)</f>
        <v>0</v>
      </c>
    </row>
    <row r="106" s="2" customFormat="1" ht="66.75" customHeight="1">
      <c r="A106" s="39"/>
      <c r="B106" s="40"/>
      <c r="C106" s="215" t="s">
        <v>79</v>
      </c>
      <c r="D106" s="215" t="s">
        <v>342</v>
      </c>
      <c r="E106" s="216" t="s">
        <v>343</v>
      </c>
      <c r="F106" s="217" t="s">
        <v>344</v>
      </c>
      <c r="G106" s="218" t="s">
        <v>345</v>
      </c>
      <c r="H106" s="219">
        <v>68.831000000000003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0.44</v>
      </c>
      <c r="T106" s="225">
        <f>S106*H106</f>
        <v>30.285640000000001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2364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349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351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1272</v>
      </c>
      <c r="F109" s="247" t="s">
        <v>352</v>
      </c>
      <c r="G109" s="245"/>
      <c r="H109" s="248">
        <v>1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1306</v>
      </c>
      <c r="F110" s="247" t="s">
        <v>1321</v>
      </c>
      <c r="G110" s="245"/>
      <c r="H110" s="248">
        <v>0.59999999999999998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1.6000000000000001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1848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1273</v>
      </c>
      <c r="F113" s="247" t="s">
        <v>2161</v>
      </c>
      <c r="G113" s="245"/>
      <c r="H113" s="248">
        <v>13.305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1305</v>
      </c>
      <c r="F114" s="247" t="s">
        <v>2162</v>
      </c>
      <c r="G114" s="245"/>
      <c r="H114" s="248">
        <v>22.175000000000001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286</v>
      </c>
      <c r="F115" s="258" t="s">
        <v>353</v>
      </c>
      <c r="G115" s="256"/>
      <c r="H115" s="259">
        <v>35.480000000000004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1277</v>
      </c>
      <c r="F117" s="247" t="s">
        <v>356</v>
      </c>
      <c r="G117" s="245"/>
      <c r="H117" s="248">
        <v>0.46999999999999997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1279</v>
      </c>
      <c r="F118" s="247" t="s">
        <v>357</v>
      </c>
      <c r="G118" s="245"/>
      <c r="H118" s="248">
        <v>0.48999999999999999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1280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1304</v>
      </c>
      <c r="F120" s="247" t="s">
        <v>1329</v>
      </c>
      <c r="G120" s="245"/>
      <c r="H120" s="248">
        <v>0.29999999999999999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1.75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1283</v>
      </c>
      <c r="F122" s="247" t="s">
        <v>1330</v>
      </c>
      <c r="G122" s="245"/>
      <c r="H122" s="248">
        <v>29.138000000000002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1287</v>
      </c>
      <c r="F123" s="247" t="s">
        <v>1331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1289</v>
      </c>
      <c r="F124" s="247" t="s">
        <v>1332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1308</v>
      </c>
      <c r="F125" s="247" t="s">
        <v>1333</v>
      </c>
      <c r="G125" s="245"/>
      <c r="H125" s="248">
        <v>39.692999999999998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1281</v>
      </c>
      <c r="F126" s="258" t="s">
        <v>363</v>
      </c>
      <c r="G126" s="256"/>
      <c r="H126" s="259">
        <v>68.831000000000003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29.138000000000002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0.00029138000000000005</v>
      </c>
      <c r="S127" s="224">
        <v>0.091999999999999998</v>
      </c>
      <c r="T127" s="225">
        <f>S127*H127</f>
        <v>2.6806960000000002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2365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1335</v>
      </c>
      <c r="G129" s="245"/>
      <c r="H129" s="248">
        <v>29.138000000000002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27.681000000000001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0.00055362000000000011</v>
      </c>
      <c r="S130" s="224">
        <v>0.13800000000000001</v>
      </c>
      <c r="T130" s="225">
        <f>S130*H130</f>
        <v>3.8199780000000003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2366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1335</v>
      </c>
      <c r="G132" s="245"/>
      <c r="H132" s="248">
        <v>29.138000000000002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2367</v>
      </c>
      <c r="G133" s="245"/>
      <c r="H133" s="248">
        <v>27.681000000000001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373</v>
      </c>
      <c r="F134" s="217" t="s">
        <v>374</v>
      </c>
      <c r="G134" s="218" t="s">
        <v>345</v>
      </c>
      <c r="H134" s="219">
        <v>26.224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0.00052448000000000002</v>
      </c>
      <c r="S134" s="224">
        <v>0.161</v>
      </c>
      <c r="T134" s="225">
        <f>S134*H134</f>
        <v>4.2220640000000005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2368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1283</v>
      </c>
      <c r="G136" s="245"/>
      <c r="H136" s="248">
        <v>29.138000000000002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2369</v>
      </c>
      <c r="G137" s="245"/>
      <c r="H137" s="248">
        <v>26.224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12" customFormat="1" ht="20.88" customHeight="1">
      <c r="A138" s="12"/>
      <c r="B138" s="199"/>
      <c r="C138" s="200"/>
      <c r="D138" s="201" t="s">
        <v>71</v>
      </c>
      <c r="E138" s="213" t="s">
        <v>8</v>
      </c>
      <c r="F138" s="213" t="s">
        <v>378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SUM(P139:P152)</f>
        <v>0</v>
      </c>
      <c r="Q138" s="207"/>
      <c r="R138" s="208">
        <f>SUM(R139:R152)</f>
        <v>0</v>
      </c>
      <c r="S138" s="207"/>
      <c r="T138" s="209">
        <f>SUM(T139:T152)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79</v>
      </c>
      <c r="AT138" s="211" t="s">
        <v>71</v>
      </c>
      <c r="AU138" s="211" t="s">
        <v>81</v>
      </c>
      <c r="AY138" s="210" t="s">
        <v>338</v>
      </c>
      <c r="BK138" s="212">
        <f>SUM(BK139:BK152)</f>
        <v>0</v>
      </c>
    </row>
    <row r="139" s="2" customFormat="1" ht="24.15" customHeight="1">
      <c r="A139" s="39"/>
      <c r="B139" s="40"/>
      <c r="C139" s="215" t="s">
        <v>239</v>
      </c>
      <c r="D139" s="215" t="s">
        <v>342</v>
      </c>
      <c r="E139" s="216" t="s">
        <v>379</v>
      </c>
      <c r="F139" s="217" t="s">
        <v>380</v>
      </c>
      <c r="G139" s="218" t="s">
        <v>345</v>
      </c>
      <c r="H139" s="219">
        <v>116.55200000000001</v>
      </c>
      <c r="I139" s="220"/>
      <c r="J139" s="221">
        <f>ROUND(I139*H139,2)</f>
        <v>0</v>
      </c>
      <c r="K139" s="217" t="s">
        <v>346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241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2370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382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241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383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241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274</v>
      </c>
      <c r="F142" s="247" t="s">
        <v>384</v>
      </c>
      <c r="G142" s="245"/>
      <c r="H142" s="248">
        <v>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1857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275</v>
      </c>
      <c r="F144" s="247" t="s">
        <v>2169</v>
      </c>
      <c r="G144" s="245"/>
      <c r="H144" s="248">
        <v>53.219999999999999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386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277</v>
      </c>
      <c r="F146" s="247" t="s">
        <v>387</v>
      </c>
      <c r="G146" s="245"/>
      <c r="H146" s="248">
        <v>0.29999999999999999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54.519999999999996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388</v>
      </c>
      <c r="G148" s="245"/>
      <c r="H148" s="248">
        <v>116.55200000000001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227</v>
      </c>
      <c r="F149" s="258" t="s">
        <v>363</v>
      </c>
      <c r="G149" s="256"/>
      <c r="H149" s="259">
        <v>116.55200000000001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79</v>
      </c>
      <c r="AY149" s="265" t="s">
        <v>338</v>
      </c>
    </row>
    <row r="150" s="2" customFormat="1" ht="37.8" customHeight="1">
      <c r="A150" s="39"/>
      <c r="B150" s="40"/>
      <c r="C150" s="215" t="s">
        <v>236</v>
      </c>
      <c r="D150" s="215" t="s">
        <v>342</v>
      </c>
      <c r="E150" s="216" t="s">
        <v>389</v>
      </c>
      <c r="F150" s="217" t="s">
        <v>390</v>
      </c>
      <c r="G150" s="218" t="s">
        <v>391</v>
      </c>
      <c r="H150" s="219">
        <v>220.447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2371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393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220.447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12" customFormat="1" ht="20.88" customHeight="1">
      <c r="A153" s="12"/>
      <c r="B153" s="199"/>
      <c r="C153" s="200"/>
      <c r="D153" s="201" t="s">
        <v>71</v>
      </c>
      <c r="E153" s="213" t="s">
        <v>394</v>
      </c>
      <c r="F153" s="213" t="s">
        <v>395</v>
      </c>
      <c r="G153" s="200"/>
      <c r="H153" s="200"/>
      <c r="I153" s="203"/>
      <c r="J153" s="214">
        <f>BK153</f>
        <v>0</v>
      </c>
      <c r="K153" s="200"/>
      <c r="L153" s="205"/>
      <c r="M153" s="206"/>
      <c r="N153" s="207"/>
      <c r="O153" s="207"/>
      <c r="P153" s="208">
        <f>SUM(P154:P176)</f>
        <v>0</v>
      </c>
      <c r="Q153" s="207"/>
      <c r="R153" s="208">
        <f>SUM(R154:R176)</f>
        <v>0</v>
      </c>
      <c r="S153" s="207"/>
      <c r="T153" s="209">
        <f>SUM(T154:T176)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0" t="s">
        <v>79</v>
      </c>
      <c r="AT153" s="211" t="s">
        <v>71</v>
      </c>
      <c r="AU153" s="211" t="s">
        <v>81</v>
      </c>
      <c r="AY153" s="210" t="s">
        <v>338</v>
      </c>
      <c r="BK153" s="212">
        <f>SUM(BK154:BK176)</f>
        <v>0</v>
      </c>
    </row>
    <row r="154" s="2" customFormat="1" ht="55.5" customHeight="1">
      <c r="A154" s="39"/>
      <c r="B154" s="40"/>
      <c r="C154" s="215" t="s">
        <v>396</v>
      </c>
      <c r="D154" s="215" t="s">
        <v>342</v>
      </c>
      <c r="E154" s="216" t="s">
        <v>406</v>
      </c>
      <c r="F154" s="217" t="s">
        <v>407</v>
      </c>
      <c r="G154" s="218" t="s">
        <v>391</v>
      </c>
      <c r="H154" s="219">
        <v>278.50099999999998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2372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409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1861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263</v>
      </c>
      <c r="F157" s="247" t="s">
        <v>1838</v>
      </c>
      <c r="G157" s="245"/>
      <c r="H157" s="248">
        <v>0.14999999999999999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1862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1835</v>
      </c>
      <c r="F159" s="247" t="s">
        <v>1863</v>
      </c>
      <c r="G159" s="245"/>
      <c r="H159" s="248">
        <v>0.40000000000000002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267</v>
      </c>
      <c r="F160" s="247" t="s">
        <v>1864</v>
      </c>
      <c r="G160" s="245"/>
      <c r="H160" s="248">
        <v>1.19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1865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270</v>
      </c>
      <c r="F162" s="247" t="s">
        <v>1276</v>
      </c>
      <c r="G162" s="245"/>
      <c r="H162" s="248">
        <v>2.964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269</v>
      </c>
      <c r="F163" s="247" t="s">
        <v>1866</v>
      </c>
      <c r="G163" s="245"/>
      <c r="H163" s="248">
        <v>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1823</v>
      </c>
      <c r="F164" s="247" t="s">
        <v>1867</v>
      </c>
      <c r="G164" s="245"/>
      <c r="H164" s="248">
        <v>0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1347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300</v>
      </c>
      <c r="F166" s="247" t="s">
        <v>72</v>
      </c>
      <c r="G166" s="245"/>
      <c r="H166" s="248">
        <v>0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19</v>
      </c>
      <c r="F167" s="258" t="s">
        <v>363</v>
      </c>
      <c r="G167" s="256"/>
      <c r="H167" s="259">
        <v>5.7039999999999997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72</v>
      </c>
      <c r="AY167" s="265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418</v>
      </c>
      <c r="G168" s="245"/>
      <c r="H168" s="248">
        <v>168.71600000000001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19</v>
      </c>
      <c r="F169" s="247" t="s">
        <v>1348</v>
      </c>
      <c r="G169" s="245"/>
      <c r="H169" s="248">
        <v>39.487000000000002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72</v>
      </c>
      <c r="AY169" s="254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19</v>
      </c>
      <c r="F170" s="247" t="s">
        <v>1349</v>
      </c>
      <c r="G170" s="245"/>
      <c r="H170" s="248">
        <v>0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1350</v>
      </c>
      <c r="G171" s="245"/>
      <c r="H171" s="248">
        <v>0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19</v>
      </c>
      <c r="F172" s="247" t="s">
        <v>1350</v>
      </c>
      <c r="G172" s="245"/>
      <c r="H172" s="248">
        <v>0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1351</v>
      </c>
      <c r="G173" s="245"/>
      <c r="H173" s="248">
        <v>0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1352</v>
      </c>
      <c r="G174" s="245"/>
      <c r="H174" s="248">
        <v>70.298000000000002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422</v>
      </c>
      <c r="G175" s="245"/>
      <c r="H175" s="248">
        <v>0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5" customFormat="1">
      <c r="A176" s="15"/>
      <c r="B176" s="255"/>
      <c r="C176" s="256"/>
      <c r="D176" s="235" t="s">
        <v>350</v>
      </c>
      <c r="E176" s="257" t="s">
        <v>223</v>
      </c>
      <c r="F176" s="258" t="s">
        <v>363</v>
      </c>
      <c r="G176" s="256"/>
      <c r="H176" s="259">
        <v>278.50099999999998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350</v>
      </c>
      <c r="AU176" s="265" t="s">
        <v>241</v>
      </c>
      <c r="AV176" s="15" t="s">
        <v>231</v>
      </c>
      <c r="AW176" s="15" t="s">
        <v>33</v>
      </c>
      <c r="AX176" s="15" t="s">
        <v>79</v>
      </c>
      <c r="AY176" s="265" t="s">
        <v>338</v>
      </c>
    </row>
    <row r="177" s="12" customFormat="1" ht="20.88" customHeight="1">
      <c r="A177" s="12"/>
      <c r="B177" s="199"/>
      <c r="C177" s="200"/>
      <c r="D177" s="201" t="s">
        <v>71</v>
      </c>
      <c r="E177" s="213" t="s">
        <v>423</v>
      </c>
      <c r="F177" s="213" t="s">
        <v>424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SUM(P178:P189)</f>
        <v>0</v>
      </c>
      <c r="Q177" s="207"/>
      <c r="R177" s="208">
        <f>SUM(R178:R189)</f>
        <v>0.44694189999999995</v>
      </c>
      <c r="S177" s="207"/>
      <c r="T177" s="209">
        <f>SUM(T178:T189)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79</v>
      </c>
      <c r="AT177" s="211" t="s">
        <v>71</v>
      </c>
      <c r="AU177" s="211" t="s">
        <v>81</v>
      </c>
      <c r="AY177" s="210" t="s">
        <v>338</v>
      </c>
      <c r="BK177" s="212">
        <f>SUM(BK178:BK189)</f>
        <v>0</v>
      </c>
    </row>
    <row r="178" s="2" customFormat="1" ht="37.8" customHeight="1">
      <c r="A178" s="39"/>
      <c r="B178" s="40"/>
      <c r="C178" s="215" t="s">
        <v>405</v>
      </c>
      <c r="D178" s="215" t="s">
        <v>342</v>
      </c>
      <c r="E178" s="216" t="s">
        <v>425</v>
      </c>
      <c r="F178" s="217" t="s">
        <v>426</v>
      </c>
      <c r="G178" s="218" t="s">
        <v>345</v>
      </c>
      <c r="H178" s="219">
        <v>525.81399999999996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0.00084999999999999995</v>
      </c>
      <c r="R178" s="224">
        <f>Q178*H178</f>
        <v>0.44694189999999995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2373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428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429</v>
      </c>
      <c r="G180" s="245"/>
      <c r="H180" s="248">
        <v>525.81399999999996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1869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5" customFormat="1">
      <c r="A182" s="15"/>
      <c r="B182" s="255"/>
      <c r="C182" s="256"/>
      <c r="D182" s="235" t="s">
        <v>350</v>
      </c>
      <c r="E182" s="257" t="s">
        <v>296</v>
      </c>
      <c r="F182" s="258" t="s">
        <v>363</v>
      </c>
      <c r="G182" s="256"/>
      <c r="H182" s="259">
        <v>525.81399999999996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350</v>
      </c>
      <c r="AU182" s="265" t="s">
        <v>241</v>
      </c>
      <c r="AV182" s="15" t="s">
        <v>231</v>
      </c>
      <c r="AW182" s="15" t="s">
        <v>33</v>
      </c>
      <c r="AX182" s="15" t="s">
        <v>79</v>
      </c>
      <c r="AY182" s="265" t="s">
        <v>338</v>
      </c>
    </row>
    <row r="183" s="2" customFormat="1" ht="44.25" customHeight="1">
      <c r="A183" s="39"/>
      <c r="B183" s="40"/>
      <c r="C183" s="215" t="s">
        <v>252</v>
      </c>
      <c r="D183" s="215" t="s">
        <v>342</v>
      </c>
      <c r="E183" s="216" t="s">
        <v>431</v>
      </c>
      <c r="F183" s="217" t="s">
        <v>432</v>
      </c>
      <c r="G183" s="218" t="s">
        <v>345</v>
      </c>
      <c r="H183" s="219">
        <v>525.81399999999996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2374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434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14" customFormat="1">
      <c r="A185" s="14"/>
      <c r="B185" s="244"/>
      <c r="C185" s="245"/>
      <c r="D185" s="235" t="s">
        <v>350</v>
      </c>
      <c r="E185" s="246" t="s">
        <v>19</v>
      </c>
      <c r="F185" s="247" t="s">
        <v>296</v>
      </c>
      <c r="G185" s="245"/>
      <c r="H185" s="248">
        <v>525.81399999999996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79</v>
      </c>
      <c r="AY185" s="254" t="s">
        <v>338</v>
      </c>
    </row>
    <row r="186" s="2" customFormat="1" ht="24.15" customHeight="1">
      <c r="A186" s="39"/>
      <c r="B186" s="40"/>
      <c r="C186" s="215" t="s">
        <v>430</v>
      </c>
      <c r="D186" s="215" t="s">
        <v>342</v>
      </c>
      <c r="E186" s="216" t="s">
        <v>435</v>
      </c>
      <c r="F186" s="217" t="s">
        <v>436</v>
      </c>
      <c r="G186" s="218" t="s">
        <v>391</v>
      </c>
      <c r="H186" s="219">
        <v>312.85899999999998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2375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438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439</v>
      </c>
      <c r="G188" s="245"/>
      <c r="H188" s="248">
        <v>312.85899999999998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5" customFormat="1">
      <c r="A189" s="15"/>
      <c r="B189" s="255"/>
      <c r="C189" s="256"/>
      <c r="D189" s="235" t="s">
        <v>350</v>
      </c>
      <c r="E189" s="257" t="s">
        <v>19</v>
      </c>
      <c r="F189" s="258" t="s">
        <v>363</v>
      </c>
      <c r="G189" s="256"/>
      <c r="H189" s="259">
        <v>312.85899999999998</v>
      </c>
      <c r="I189" s="260"/>
      <c r="J189" s="256"/>
      <c r="K189" s="256"/>
      <c r="L189" s="261"/>
      <c r="M189" s="262"/>
      <c r="N189" s="263"/>
      <c r="O189" s="263"/>
      <c r="P189" s="263"/>
      <c r="Q189" s="263"/>
      <c r="R189" s="263"/>
      <c r="S189" s="263"/>
      <c r="T189" s="264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5" t="s">
        <v>350</v>
      </c>
      <c r="AU189" s="265" t="s">
        <v>241</v>
      </c>
      <c r="AV189" s="15" t="s">
        <v>231</v>
      </c>
      <c r="AW189" s="15" t="s">
        <v>33</v>
      </c>
      <c r="AX189" s="15" t="s">
        <v>79</v>
      </c>
      <c r="AY189" s="265" t="s">
        <v>338</v>
      </c>
    </row>
    <row r="190" s="12" customFormat="1" ht="20.88" customHeight="1">
      <c r="A190" s="12"/>
      <c r="B190" s="199"/>
      <c r="C190" s="200"/>
      <c r="D190" s="201" t="s">
        <v>71</v>
      </c>
      <c r="E190" s="213" t="s">
        <v>440</v>
      </c>
      <c r="F190" s="213" t="s">
        <v>441</v>
      </c>
      <c r="G190" s="200"/>
      <c r="H190" s="200"/>
      <c r="I190" s="203"/>
      <c r="J190" s="214">
        <f>BK190</f>
        <v>0</v>
      </c>
      <c r="K190" s="200"/>
      <c r="L190" s="205"/>
      <c r="M190" s="206"/>
      <c r="N190" s="207"/>
      <c r="O190" s="207"/>
      <c r="P190" s="208">
        <f>SUM(P191:P208)</f>
        <v>0</v>
      </c>
      <c r="Q190" s="207"/>
      <c r="R190" s="208">
        <f>SUM(R191:R208)</f>
        <v>0</v>
      </c>
      <c r="S190" s="207"/>
      <c r="T190" s="209">
        <f>SUM(T191:T208)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0" t="s">
        <v>79</v>
      </c>
      <c r="AT190" s="211" t="s">
        <v>71</v>
      </c>
      <c r="AU190" s="211" t="s">
        <v>81</v>
      </c>
      <c r="AY190" s="210" t="s">
        <v>338</v>
      </c>
      <c r="BK190" s="212">
        <f>SUM(BK191:BK208)</f>
        <v>0</v>
      </c>
    </row>
    <row r="191" s="2" customFormat="1" ht="62.7" customHeight="1">
      <c r="A191" s="39"/>
      <c r="B191" s="40"/>
      <c r="C191" s="215" t="s">
        <v>340</v>
      </c>
      <c r="D191" s="215" t="s">
        <v>342</v>
      </c>
      <c r="E191" s="216" t="s">
        <v>442</v>
      </c>
      <c r="F191" s="217" t="s">
        <v>443</v>
      </c>
      <c r="G191" s="218" t="s">
        <v>391</v>
      </c>
      <c r="H191" s="219">
        <v>440.89400000000001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2376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445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2" customFormat="1">
      <c r="A193" s="39"/>
      <c r="B193" s="40"/>
      <c r="C193" s="41"/>
      <c r="D193" s="235" t="s">
        <v>401</v>
      </c>
      <c r="E193" s="41"/>
      <c r="F193" s="266" t="s">
        <v>446</v>
      </c>
      <c r="G193" s="41"/>
      <c r="H193" s="41"/>
      <c r="I193" s="230"/>
      <c r="J193" s="41"/>
      <c r="K193" s="41"/>
      <c r="L193" s="45"/>
      <c r="M193" s="231"/>
      <c r="N193" s="23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401</v>
      </c>
      <c r="AU193" s="18" t="s">
        <v>241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225</v>
      </c>
      <c r="G194" s="245"/>
      <c r="H194" s="248">
        <v>220.447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2377</v>
      </c>
      <c r="G195" s="245"/>
      <c r="H195" s="248">
        <v>440.89400000000001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62.7" customHeight="1">
      <c r="A196" s="39"/>
      <c r="B196" s="40"/>
      <c r="C196" s="215" t="s">
        <v>8</v>
      </c>
      <c r="D196" s="215" t="s">
        <v>342</v>
      </c>
      <c r="E196" s="216" t="s">
        <v>448</v>
      </c>
      <c r="F196" s="217" t="s">
        <v>449</v>
      </c>
      <c r="G196" s="218" t="s">
        <v>391</v>
      </c>
      <c r="H196" s="219">
        <v>58.054000000000002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2378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451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216</v>
      </c>
      <c r="G198" s="245"/>
      <c r="H198" s="248">
        <v>14.002000000000001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221</v>
      </c>
      <c r="G199" s="245"/>
      <c r="H199" s="248">
        <v>42.220999999999997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452</v>
      </c>
      <c r="G200" s="245"/>
      <c r="H200" s="248">
        <v>1.831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453</v>
      </c>
      <c r="G201" s="245"/>
      <c r="H201" s="248">
        <v>0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248</v>
      </c>
      <c r="G202" s="245"/>
      <c r="H202" s="248">
        <v>0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5" customFormat="1">
      <c r="A203" s="15"/>
      <c r="B203" s="255"/>
      <c r="C203" s="256"/>
      <c r="D203" s="235" t="s">
        <v>350</v>
      </c>
      <c r="E203" s="257" t="s">
        <v>218</v>
      </c>
      <c r="F203" s="258" t="s">
        <v>363</v>
      </c>
      <c r="G203" s="256"/>
      <c r="H203" s="259">
        <v>58.054000000000002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5" t="s">
        <v>350</v>
      </c>
      <c r="AU203" s="265" t="s">
        <v>241</v>
      </c>
      <c r="AV203" s="15" t="s">
        <v>231</v>
      </c>
      <c r="AW203" s="15" t="s">
        <v>33</v>
      </c>
      <c r="AX203" s="15" t="s">
        <v>79</v>
      </c>
      <c r="AY203" s="265" t="s">
        <v>338</v>
      </c>
    </row>
    <row r="204" s="2" customFormat="1" ht="66.75" customHeight="1">
      <c r="A204" s="39"/>
      <c r="B204" s="40"/>
      <c r="C204" s="215" t="s">
        <v>394</v>
      </c>
      <c r="D204" s="215" t="s">
        <v>342</v>
      </c>
      <c r="E204" s="216" t="s">
        <v>455</v>
      </c>
      <c r="F204" s="217" t="s">
        <v>456</v>
      </c>
      <c r="G204" s="218" t="s">
        <v>391</v>
      </c>
      <c r="H204" s="219">
        <v>580.53999999999996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2379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458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218</v>
      </c>
      <c r="G206" s="245"/>
      <c r="H206" s="248">
        <v>58.054000000000002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5" customFormat="1">
      <c r="A207" s="15"/>
      <c r="B207" s="255"/>
      <c r="C207" s="256"/>
      <c r="D207" s="235" t="s">
        <v>350</v>
      </c>
      <c r="E207" s="257" t="s">
        <v>19</v>
      </c>
      <c r="F207" s="258" t="s">
        <v>363</v>
      </c>
      <c r="G207" s="256"/>
      <c r="H207" s="259">
        <v>58.054000000000002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350</v>
      </c>
      <c r="AU207" s="265" t="s">
        <v>241</v>
      </c>
      <c r="AV207" s="15" t="s">
        <v>231</v>
      </c>
      <c r="AW207" s="15" t="s">
        <v>33</v>
      </c>
      <c r="AX207" s="15" t="s">
        <v>72</v>
      </c>
      <c r="AY207" s="265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2380</v>
      </c>
      <c r="G208" s="245"/>
      <c r="H208" s="248">
        <v>580.53999999999996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79</v>
      </c>
      <c r="AY208" s="254" t="s">
        <v>338</v>
      </c>
    </row>
    <row r="209" s="12" customFormat="1" ht="20.88" customHeight="1">
      <c r="A209" s="12"/>
      <c r="B209" s="199"/>
      <c r="C209" s="200"/>
      <c r="D209" s="201" t="s">
        <v>71</v>
      </c>
      <c r="E209" s="213" t="s">
        <v>460</v>
      </c>
      <c r="F209" s="213" t="s">
        <v>461</v>
      </c>
      <c r="G209" s="200"/>
      <c r="H209" s="200"/>
      <c r="I209" s="203"/>
      <c r="J209" s="214">
        <f>BK209</f>
        <v>0</v>
      </c>
      <c r="K209" s="200"/>
      <c r="L209" s="205"/>
      <c r="M209" s="206"/>
      <c r="N209" s="207"/>
      <c r="O209" s="207"/>
      <c r="P209" s="208">
        <f>SUM(P210:P255)</f>
        <v>0</v>
      </c>
      <c r="Q209" s="207"/>
      <c r="R209" s="208">
        <f>SUM(R210:R255)</f>
        <v>112.446</v>
      </c>
      <c r="S209" s="207"/>
      <c r="T209" s="209">
        <f>SUM(T210:T255)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79</v>
      </c>
      <c r="AT209" s="211" t="s">
        <v>71</v>
      </c>
      <c r="AU209" s="211" t="s">
        <v>81</v>
      </c>
      <c r="AY209" s="210" t="s">
        <v>338</v>
      </c>
      <c r="BK209" s="212">
        <f>SUM(BK210:BK255)</f>
        <v>0</v>
      </c>
    </row>
    <row r="210" s="2" customFormat="1" ht="37.8" customHeight="1">
      <c r="A210" s="39"/>
      <c r="B210" s="40"/>
      <c r="C210" s="215" t="s">
        <v>454</v>
      </c>
      <c r="D210" s="215" t="s">
        <v>342</v>
      </c>
      <c r="E210" s="216" t="s">
        <v>462</v>
      </c>
      <c r="F210" s="217" t="s">
        <v>463</v>
      </c>
      <c r="G210" s="218" t="s">
        <v>391</v>
      </c>
      <c r="H210" s="219">
        <v>220.447</v>
      </c>
      <c r="I210" s="220"/>
      <c r="J210" s="221">
        <f>ROUND(I210*H210,2)</f>
        <v>0</v>
      </c>
      <c r="K210" s="217" t="s">
        <v>346</v>
      </c>
      <c r="L210" s="45"/>
      <c r="M210" s="222" t="s">
        <v>19</v>
      </c>
      <c r="N210" s="223" t="s">
        <v>43</v>
      </c>
      <c r="O210" s="85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26" t="s">
        <v>231</v>
      </c>
      <c r="AT210" s="226" t="s">
        <v>342</v>
      </c>
      <c r="AU210" s="226" t="s">
        <v>241</v>
      </c>
      <c r="AY210" s="18" t="s">
        <v>338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8" t="s">
        <v>79</v>
      </c>
      <c r="BK210" s="227">
        <f>ROUND(I210*H210,2)</f>
        <v>0</v>
      </c>
      <c r="BL210" s="18" t="s">
        <v>231</v>
      </c>
      <c r="BM210" s="226" t="s">
        <v>2381</v>
      </c>
    </row>
    <row r="211" s="2" customFormat="1">
      <c r="A211" s="39"/>
      <c r="B211" s="40"/>
      <c r="C211" s="41"/>
      <c r="D211" s="228" t="s">
        <v>348</v>
      </c>
      <c r="E211" s="41"/>
      <c r="F211" s="229" t="s">
        <v>465</v>
      </c>
      <c r="G211" s="41"/>
      <c r="H211" s="41"/>
      <c r="I211" s="230"/>
      <c r="J211" s="41"/>
      <c r="K211" s="41"/>
      <c r="L211" s="45"/>
      <c r="M211" s="231"/>
      <c r="N211" s="23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348</v>
      </c>
      <c r="AU211" s="18" t="s">
        <v>241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225</v>
      </c>
      <c r="G212" s="245"/>
      <c r="H212" s="248">
        <v>220.447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79</v>
      </c>
      <c r="AY212" s="254" t="s">
        <v>338</v>
      </c>
    </row>
    <row r="213" s="2" customFormat="1" ht="24.15" customHeight="1">
      <c r="A213" s="39"/>
      <c r="B213" s="40"/>
      <c r="C213" s="215" t="s">
        <v>423</v>
      </c>
      <c r="D213" s="215" t="s">
        <v>342</v>
      </c>
      <c r="E213" s="216" t="s">
        <v>466</v>
      </c>
      <c r="F213" s="217" t="s">
        <v>467</v>
      </c>
      <c r="G213" s="218" t="s">
        <v>391</v>
      </c>
      <c r="H213" s="219">
        <v>220.447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2382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469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3" customFormat="1">
      <c r="A215" s="13"/>
      <c r="B215" s="233"/>
      <c r="C215" s="234"/>
      <c r="D215" s="235" t="s">
        <v>350</v>
      </c>
      <c r="E215" s="236" t="s">
        <v>19</v>
      </c>
      <c r="F215" s="237" t="s">
        <v>470</v>
      </c>
      <c r="G215" s="234"/>
      <c r="H215" s="236" t="s">
        <v>19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350</v>
      </c>
      <c r="AU215" s="243" t="s">
        <v>241</v>
      </c>
      <c r="AV215" s="13" t="s">
        <v>79</v>
      </c>
      <c r="AW215" s="13" t="s">
        <v>33</v>
      </c>
      <c r="AX215" s="13" t="s">
        <v>72</v>
      </c>
      <c r="AY215" s="243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1879</v>
      </c>
      <c r="G216" s="245"/>
      <c r="H216" s="248">
        <v>278.50099999999998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471</v>
      </c>
      <c r="G217" s="245"/>
      <c r="H217" s="248">
        <v>-58.054000000000002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5" customFormat="1">
      <c r="A218" s="15"/>
      <c r="B218" s="255"/>
      <c r="C218" s="256"/>
      <c r="D218" s="235" t="s">
        <v>350</v>
      </c>
      <c r="E218" s="257" t="s">
        <v>225</v>
      </c>
      <c r="F218" s="258" t="s">
        <v>363</v>
      </c>
      <c r="G218" s="256"/>
      <c r="H218" s="259">
        <v>220.44699999999997</v>
      </c>
      <c r="I218" s="260"/>
      <c r="J218" s="256"/>
      <c r="K218" s="256"/>
      <c r="L218" s="261"/>
      <c r="M218" s="262"/>
      <c r="N218" s="263"/>
      <c r="O218" s="263"/>
      <c r="P218" s="263"/>
      <c r="Q218" s="263"/>
      <c r="R218" s="263"/>
      <c r="S218" s="263"/>
      <c r="T218" s="26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5" t="s">
        <v>350</v>
      </c>
      <c r="AU218" s="265" t="s">
        <v>241</v>
      </c>
      <c r="AV218" s="15" t="s">
        <v>231</v>
      </c>
      <c r="AW218" s="15" t="s">
        <v>33</v>
      </c>
      <c r="AX218" s="15" t="s">
        <v>79</v>
      </c>
      <c r="AY218" s="265" t="s">
        <v>338</v>
      </c>
    </row>
    <row r="219" s="2" customFormat="1" ht="44.25" customHeight="1">
      <c r="A219" s="39"/>
      <c r="B219" s="40"/>
      <c r="C219" s="215" t="s">
        <v>440</v>
      </c>
      <c r="D219" s="215" t="s">
        <v>342</v>
      </c>
      <c r="E219" s="216" t="s">
        <v>477</v>
      </c>
      <c r="F219" s="217" t="s">
        <v>478</v>
      </c>
      <c r="G219" s="218" t="s">
        <v>391</v>
      </c>
      <c r="H219" s="219">
        <v>262.66800000000001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2383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480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221</v>
      </c>
      <c r="G221" s="245"/>
      <c r="H221" s="248">
        <v>42.220999999999997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225</v>
      </c>
      <c r="G222" s="245"/>
      <c r="H222" s="248">
        <v>220.447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72</v>
      </c>
      <c r="AY222" s="254" t="s">
        <v>338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855</v>
      </c>
      <c r="G223" s="245"/>
      <c r="H223" s="248">
        <v>0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72</v>
      </c>
      <c r="AY223" s="254" t="s">
        <v>338</v>
      </c>
    </row>
    <row r="224" s="15" customFormat="1">
      <c r="A224" s="15"/>
      <c r="B224" s="255"/>
      <c r="C224" s="256"/>
      <c r="D224" s="235" t="s">
        <v>350</v>
      </c>
      <c r="E224" s="257" t="s">
        <v>19</v>
      </c>
      <c r="F224" s="258" t="s">
        <v>363</v>
      </c>
      <c r="G224" s="256"/>
      <c r="H224" s="259">
        <v>262.66800000000001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350</v>
      </c>
      <c r="AU224" s="265" t="s">
        <v>241</v>
      </c>
      <c r="AV224" s="15" t="s">
        <v>231</v>
      </c>
      <c r="AW224" s="15" t="s">
        <v>33</v>
      </c>
      <c r="AX224" s="15" t="s">
        <v>79</v>
      </c>
      <c r="AY224" s="265" t="s">
        <v>338</v>
      </c>
    </row>
    <row r="225" s="2" customFormat="1" ht="66.75" customHeight="1">
      <c r="A225" s="39"/>
      <c r="B225" s="40"/>
      <c r="C225" s="215" t="s">
        <v>460</v>
      </c>
      <c r="D225" s="215" t="s">
        <v>342</v>
      </c>
      <c r="E225" s="216" t="s">
        <v>482</v>
      </c>
      <c r="F225" s="217" t="s">
        <v>483</v>
      </c>
      <c r="G225" s="218" t="s">
        <v>391</v>
      </c>
      <c r="H225" s="219">
        <v>14.002000000000001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2384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485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216</v>
      </c>
      <c r="G227" s="245"/>
      <c r="H227" s="248">
        <v>14.002000000000001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19</v>
      </c>
      <c r="F228" s="258" t="s">
        <v>363</v>
      </c>
      <c r="G228" s="256"/>
      <c r="H228" s="259">
        <v>14.002000000000001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16.5" customHeight="1">
      <c r="A229" s="39"/>
      <c r="B229" s="40"/>
      <c r="C229" s="267" t="s">
        <v>476</v>
      </c>
      <c r="D229" s="267" t="s">
        <v>486</v>
      </c>
      <c r="E229" s="268" t="s">
        <v>487</v>
      </c>
      <c r="F229" s="269" t="s">
        <v>488</v>
      </c>
      <c r="G229" s="270" t="s">
        <v>489</v>
      </c>
      <c r="H229" s="271">
        <v>84.441999999999993</v>
      </c>
      <c r="I229" s="272"/>
      <c r="J229" s="273">
        <f>ROUND(I229*H229,2)</f>
        <v>0</v>
      </c>
      <c r="K229" s="269" t="s">
        <v>346</v>
      </c>
      <c r="L229" s="274"/>
      <c r="M229" s="275" t="s">
        <v>19</v>
      </c>
      <c r="N229" s="276" t="s">
        <v>43</v>
      </c>
      <c r="O229" s="85"/>
      <c r="P229" s="224">
        <f>O229*H229</f>
        <v>0</v>
      </c>
      <c r="Q229" s="224">
        <v>1</v>
      </c>
      <c r="R229" s="224">
        <f>Q229*H229</f>
        <v>84.441999999999993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405</v>
      </c>
      <c r="AT229" s="226" t="s">
        <v>486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2385</v>
      </c>
    </row>
    <row r="230" s="13" customFormat="1">
      <c r="A230" s="13"/>
      <c r="B230" s="233"/>
      <c r="C230" s="234"/>
      <c r="D230" s="235" t="s">
        <v>350</v>
      </c>
      <c r="E230" s="236" t="s">
        <v>19</v>
      </c>
      <c r="F230" s="237" t="s">
        <v>491</v>
      </c>
      <c r="G230" s="234"/>
      <c r="H230" s="236" t="s">
        <v>19</v>
      </c>
      <c r="I230" s="238"/>
      <c r="J230" s="234"/>
      <c r="K230" s="234"/>
      <c r="L230" s="239"/>
      <c r="M230" s="240"/>
      <c r="N230" s="241"/>
      <c r="O230" s="241"/>
      <c r="P230" s="241"/>
      <c r="Q230" s="241"/>
      <c r="R230" s="241"/>
      <c r="S230" s="241"/>
      <c r="T230" s="24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3" t="s">
        <v>350</v>
      </c>
      <c r="AU230" s="243" t="s">
        <v>241</v>
      </c>
      <c r="AV230" s="13" t="s">
        <v>79</v>
      </c>
      <c r="AW230" s="13" t="s">
        <v>33</v>
      </c>
      <c r="AX230" s="13" t="s">
        <v>72</v>
      </c>
      <c r="AY230" s="243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492</v>
      </c>
      <c r="G231" s="245"/>
      <c r="H231" s="248">
        <v>10.555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3" customFormat="1">
      <c r="A232" s="13"/>
      <c r="B232" s="233"/>
      <c r="C232" s="234"/>
      <c r="D232" s="235" t="s">
        <v>350</v>
      </c>
      <c r="E232" s="236" t="s">
        <v>19</v>
      </c>
      <c r="F232" s="237" t="s">
        <v>493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350</v>
      </c>
      <c r="AU232" s="243" t="s">
        <v>241</v>
      </c>
      <c r="AV232" s="13" t="s">
        <v>79</v>
      </c>
      <c r="AW232" s="13" t="s">
        <v>33</v>
      </c>
      <c r="AX232" s="13" t="s">
        <v>72</v>
      </c>
      <c r="AY232" s="243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494</v>
      </c>
      <c r="G233" s="245"/>
      <c r="H233" s="248">
        <v>31.666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221</v>
      </c>
      <c r="F234" s="258" t="s">
        <v>363</v>
      </c>
      <c r="G234" s="256"/>
      <c r="H234" s="259">
        <v>42.221000000000004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72</v>
      </c>
      <c r="AY234" s="265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2386</v>
      </c>
      <c r="G235" s="245"/>
      <c r="H235" s="248">
        <v>84.441999999999993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2" customFormat="1" ht="16.5" customHeight="1">
      <c r="A236" s="39"/>
      <c r="B236" s="40"/>
      <c r="C236" s="267" t="s">
        <v>481</v>
      </c>
      <c r="D236" s="267" t="s">
        <v>486</v>
      </c>
      <c r="E236" s="268" t="s">
        <v>496</v>
      </c>
      <c r="F236" s="269" t="s">
        <v>497</v>
      </c>
      <c r="G236" s="270" t="s">
        <v>489</v>
      </c>
      <c r="H236" s="271">
        <v>28.004000000000001</v>
      </c>
      <c r="I236" s="272"/>
      <c r="J236" s="273">
        <f>ROUND(I236*H236,2)</f>
        <v>0</v>
      </c>
      <c r="K236" s="269" t="s">
        <v>346</v>
      </c>
      <c r="L236" s="274"/>
      <c r="M236" s="275" t="s">
        <v>19</v>
      </c>
      <c r="N236" s="276" t="s">
        <v>43</v>
      </c>
      <c r="O236" s="85"/>
      <c r="P236" s="224">
        <f>O236*H236</f>
        <v>0</v>
      </c>
      <c r="Q236" s="224">
        <v>1</v>
      </c>
      <c r="R236" s="224">
        <f>Q236*H236</f>
        <v>28.004000000000001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405</v>
      </c>
      <c r="AT236" s="226" t="s">
        <v>486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2387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499</v>
      </c>
      <c r="G237" s="245"/>
      <c r="H237" s="248">
        <v>15.833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6" customFormat="1">
      <c r="A238" s="16"/>
      <c r="B238" s="277"/>
      <c r="C238" s="278"/>
      <c r="D238" s="235" t="s">
        <v>350</v>
      </c>
      <c r="E238" s="279" t="s">
        <v>19</v>
      </c>
      <c r="F238" s="280" t="s">
        <v>500</v>
      </c>
      <c r="G238" s="278"/>
      <c r="H238" s="281">
        <v>15.833</v>
      </c>
      <c r="I238" s="282"/>
      <c r="J238" s="278"/>
      <c r="K238" s="278"/>
      <c r="L238" s="283"/>
      <c r="M238" s="284"/>
      <c r="N238" s="285"/>
      <c r="O238" s="285"/>
      <c r="P238" s="285"/>
      <c r="Q238" s="285"/>
      <c r="R238" s="285"/>
      <c r="S238" s="285"/>
      <c r="T238" s="28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7" t="s">
        <v>350</v>
      </c>
      <c r="AU238" s="287" t="s">
        <v>241</v>
      </c>
      <c r="AV238" s="16" t="s">
        <v>241</v>
      </c>
      <c r="AW238" s="16" t="s">
        <v>33</v>
      </c>
      <c r="AX238" s="16" t="s">
        <v>72</v>
      </c>
      <c r="AY238" s="287" t="s">
        <v>338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2074</v>
      </c>
      <c r="G239" s="245"/>
      <c r="H239" s="248">
        <v>0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2075</v>
      </c>
      <c r="G240" s="245"/>
      <c r="H240" s="248">
        <v>0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72</v>
      </c>
      <c r="AY240" s="254" t="s">
        <v>338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1885</v>
      </c>
      <c r="G241" s="245"/>
      <c r="H241" s="248">
        <v>-1.6990000000000001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1886</v>
      </c>
      <c r="G242" s="245"/>
      <c r="H242" s="248">
        <v>-0.13200000000000001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1887</v>
      </c>
      <c r="G243" s="245"/>
      <c r="H243" s="248">
        <v>0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1888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501</v>
      </c>
      <c r="G245" s="245"/>
      <c r="H245" s="248">
        <v>0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993</v>
      </c>
      <c r="G246" s="245"/>
      <c r="H246" s="248">
        <v>0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502</v>
      </c>
      <c r="G247" s="245"/>
      <c r="H247" s="248">
        <v>0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6" customFormat="1">
      <c r="A248" s="16"/>
      <c r="B248" s="277"/>
      <c r="C248" s="278"/>
      <c r="D248" s="235" t="s">
        <v>350</v>
      </c>
      <c r="E248" s="279" t="s">
        <v>298</v>
      </c>
      <c r="F248" s="280" t="s">
        <v>500</v>
      </c>
      <c r="G248" s="278"/>
      <c r="H248" s="281">
        <v>-1.831</v>
      </c>
      <c r="I248" s="282"/>
      <c r="J248" s="278"/>
      <c r="K248" s="278"/>
      <c r="L248" s="283"/>
      <c r="M248" s="284"/>
      <c r="N248" s="285"/>
      <c r="O248" s="285"/>
      <c r="P248" s="285"/>
      <c r="Q248" s="285"/>
      <c r="R248" s="285"/>
      <c r="S248" s="285"/>
      <c r="T248" s="28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T248" s="287" t="s">
        <v>350</v>
      </c>
      <c r="AU248" s="287" t="s">
        <v>241</v>
      </c>
      <c r="AV248" s="16" t="s">
        <v>241</v>
      </c>
      <c r="AW248" s="16" t="s">
        <v>33</v>
      </c>
      <c r="AX248" s="16" t="s">
        <v>72</v>
      </c>
      <c r="AY248" s="287" t="s">
        <v>338</v>
      </c>
    </row>
    <row r="249" s="15" customFormat="1">
      <c r="A249" s="15"/>
      <c r="B249" s="255"/>
      <c r="C249" s="256"/>
      <c r="D249" s="235" t="s">
        <v>350</v>
      </c>
      <c r="E249" s="257" t="s">
        <v>216</v>
      </c>
      <c r="F249" s="258" t="s">
        <v>363</v>
      </c>
      <c r="G249" s="256"/>
      <c r="H249" s="259">
        <v>14.002000000000001</v>
      </c>
      <c r="I249" s="260"/>
      <c r="J249" s="256"/>
      <c r="K249" s="256"/>
      <c r="L249" s="261"/>
      <c r="M249" s="262"/>
      <c r="N249" s="263"/>
      <c r="O249" s="263"/>
      <c r="P249" s="263"/>
      <c r="Q249" s="263"/>
      <c r="R249" s="263"/>
      <c r="S249" s="263"/>
      <c r="T249" s="264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5" t="s">
        <v>350</v>
      </c>
      <c r="AU249" s="265" t="s">
        <v>241</v>
      </c>
      <c r="AV249" s="15" t="s">
        <v>231</v>
      </c>
      <c r="AW249" s="15" t="s">
        <v>33</v>
      </c>
      <c r="AX249" s="15" t="s">
        <v>72</v>
      </c>
      <c r="AY249" s="265" t="s">
        <v>338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2388</v>
      </c>
      <c r="G250" s="245"/>
      <c r="H250" s="248">
        <v>28.004000000000001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79</v>
      </c>
      <c r="AY250" s="254" t="s">
        <v>338</v>
      </c>
    </row>
    <row r="251" s="2" customFormat="1" ht="44.25" customHeight="1">
      <c r="A251" s="39"/>
      <c r="B251" s="40"/>
      <c r="C251" s="215" t="s">
        <v>254</v>
      </c>
      <c r="D251" s="215" t="s">
        <v>342</v>
      </c>
      <c r="E251" s="216" t="s">
        <v>504</v>
      </c>
      <c r="F251" s="217" t="s">
        <v>505</v>
      </c>
      <c r="G251" s="218" t="s">
        <v>489</v>
      </c>
      <c r="H251" s="219">
        <v>116.108</v>
      </c>
      <c r="I251" s="220"/>
      <c r="J251" s="221">
        <f>ROUND(I251*H251,2)</f>
        <v>0</v>
      </c>
      <c r="K251" s="217" t="s">
        <v>346</v>
      </c>
      <c r="L251" s="45"/>
      <c r="M251" s="222" t="s">
        <v>19</v>
      </c>
      <c r="N251" s="223" t="s">
        <v>43</v>
      </c>
      <c r="O251" s="85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26" t="s">
        <v>231</v>
      </c>
      <c r="AT251" s="226" t="s">
        <v>342</v>
      </c>
      <c r="AU251" s="226" t="s">
        <v>241</v>
      </c>
      <c r="AY251" s="18" t="s">
        <v>338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8" t="s">
        <v>79</v>
      </c>
      <c r="BK251" s="227">
        <f>ROUND(I251*H251,2)</f>
        <v>0</v>
      </c>
      <c r="BL251" s="18" t="s">
        <v>231</v>
      </c>
      <c r="BM251" s="226" t="s">
        <v>2389</v>
      </c>
    </row>
    <row r="252" s="2" customFormat="1">
      <c r="A252" s="39"/>
      <c r="B252" s="40"/>
      <c r="C252" s="41"/>
      <c r="D252" s="228" t="s">
        <v>348</v>
      </c>
      <c r="E252" s="41"/>
      <c r="F252" s="229" t="s">
        <v>507</v>
      </c>
      <c r="G252" s="41"/>
      <c r="H252" s="41"/>
      <c r="I252" s="230"/>
      <c r="J252" s="41"/>
      <c r="K252" s="41"/>
      <c r="L252" s="45"/>
      <c r="M252" s="231"/>
      <c r="N252" s="232"/>
      <c r="O252" s="85"/>
      <c r="P252" s="85"/>
      <c r="Q252" s="85"/>
      <c r="R252" s="85"/>
      <c r="S252" s="85"/>
      <c r="T252" s="8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348</v>
      </c>
      <c r="AU252" s="18" t="s">
        <v>241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218</v>
      </c>
      <c r="G253" s="245"/>
      <c r="H253" s="248">
        <v>58.054000000000002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5" customFormat="1">
      <c r="A254" s="15"/>
      <c r="B254" s="255"/>
      <c r="C254" s="256"/>
      <c r="D254" s="235" t="s">
        <v>350</v>
      </c>
      <c r="E254" s="257" t="s">
        <v>19</v>
      </c>
      <c r="F254" s="258" t="s">
        <v>363</v>
      </c>
      <c r="G254" s="256"/>
      <c r="H254" s="259">
        <v>58.054000000000002</v>
      </c>
      <c r="I254" s="260"/>
      <c r="J254" s="256"/>
      <c r="K254" s="256"/>
      <c r="L254" s="261"/>
      <c r="M254" s="262"/>
      <c r="N254" s="263"/>
      <c r="O254" s="263"/>
      <c r="P254" s="263"/>
      <c r="Q254" s="263"/>
      <c r="R254" s="263"/>
      <c r="S254" s="263"/>
      <c r="T254" s="264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5" t="s">
        <v>350</v>
      </c>
      <c r="AU254" s="265" t="s">
        <v>241</v>
      </c>
      <c r="AV254" s="15" t="s">
        <v>231</v>
      </c>
      <c r="AW254" s="15" t="s">
        <v>33</v>
      </c>
      <c r="AX254" s="15" t="s">
        <v>72</v>
      </c>
      <c r="AY254" s="265" t="s">
        <v>338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2390</v>
      </c>
      <c r="G255" s="245"/>
      <c r="H255" s="248">
        <v>116.108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79</v>
      </c>
      <c r="AY255" s="254" t="s">
        <v>338</v>
      </c>
    </row>
    <row r="256" s="12" customFormat="1" ht="20.88" customHeight="1">
      <c r="A256" s="12"/>
      <c r="B256" s="199"/>
      <c r="C256" s="200"/>
      <c r="D256" s="201" t="s">
        <v>71</v>
      </c>
      <c r="E256" s="213" t="s">
        <v>476</v>
      </c>
      <c r="F256" s="213" t="s">
        <v>509</v>
      </c>
      <c r="G256" s="200"/>
      <c r="H256" s="200"/>
      <c r="I256" s="203"/>
      <c r="J256" s="214">
        <f>BK256</f>
        <v>0</v>
      </c>
      <c r="K256" s="200"/>
      <c r="L256" s="205"/>
      <c r="M256" s="206"/>
      <c r="N256" s="207"/>
      <c r="O256" s="207"/>
      <c r="P256" s="208">
        <f>SUM(P257:P294)</f>
        <v>0</v>
      </c>
      <c r="Q256" s="207"/>
      <c r="R256" s="208">
        <f>SUM(R257:R294)</f>
        <v>0.0058279999999999998</v>
      </c>
      <c r="S256" s="207"/>
      <c r="T256" s="209">
        <f>SUM(T257:T294)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0" t="s">
        <v>79</v>
      </c>
      <c r="AT256" s="211" t="s">
        <v>71</v>
      </c>
      <c r="AU256" s="211" t="s">
        <v>81</v>
      </c>
      <c r="AY256" s="210" t="s">
        <v>338</v>
      </c>
      <c r="BK256" s="212">
        <f>SUM(BK257:BK294)</f>
        <v>0</v>
      </c>
    </row>
    <row r="257" s="2" customFormat="1" ht="24.15" customHeight="1">
      <c r="A257" s="39"/>
      <c r="B257" s="40"/>
      <c r="C257" s="215" t="s">
        <v>7</v>
      </c>
      <c r="D257" s="215" t="s">
        <v>342</v>
      </c>
      <c r="E257" s="216" t="s">
        <v>511</v>
      </c>
      <c r="F257" s="217" t="s">
        <v>512</v>
      </c>
      <c r="G257" s="218" t="s">
        <v>345</v>
      </c>
      <c r="H257" s="219">
        <v>185.38300000000001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231</v>
      </c>
      <c r="AT257" s="226" t="s">
        <v>342</v>
      </c>
      <c r="AU257" s="226" t="s">
        <v>241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231</v>
      </c>
      <c r="BM257" s="226" t="s">
        <v>2391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514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241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227</v>
      </c>
      <c r="G259" s="245"/>
      <c r="H259" s="248">
        <v>116.55200000000001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1281</v>
      </c>
      <c r="G260" s="245"/>
      <c r="H260" s="248">
        <v>68.831000000000003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1313</v>
      </c>
      <c r="G261" s="245"/>
      <c r="H261" s="248">
        <v>0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72</v>
      </c>
      <c r="AY261" s="254" t="s">
        <v>338</v>
      </c>
    </row>
    <row r="262" s="15" customFormat="1">
      <c r="A262" s="15"/>
      <c r="B262" s="255"/>
      <c r="C262" s="256"/>
      <c r="D262" s="235" t="s">
        <v>350</v>
      </c>
      <c r="E262" s="257" t="s">
        <v>19</v>
      </c>
      <c r="F262" s="258" t="s">
        <v>363</v>
      </c>
      <c r="G262" s="256"/>
      <c r="H262" s="259">
        <v>185.38300000000001</v>
      </c>
      <c r="I262" s="260"/>
      <c r="J262" s="256"/>
      <c r="K262" s="256"/>
      <c r="L262" s="261"/>
      <c r="M262" s="262"/>
      <c r="N262" s="263"/>
      <c r="O262" s="263"/>
      <c r="P262" s="263"/>
      <c r="Q262" s="263"/>
      <c r="R262" s="263"/>
      <c r="S262" s="263"/>
      <c r="T262" s="264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65" t="s">
        <v>350</v>
      </c>
      <c r="AU262" s="265" t="s">
        <v>241</v>
      </c>
      <c r="AV262" s="15" t="s">
        <v>231</v>
      </c>
      <c r="AW262" s="15" t="s">
        <v>33</v>
      </c>
      <c r="AX262" s="15" t="s">
        <v>79</v>
      </c>
      <c r="AY262" s="265" t="s">
        <v>338</v>
      </c>
    </row>
    <row r="263" s="2" customFormat="1" ht="37.8" customHeight="1">
      <c r="A263" s="39"/>
      <c r="B263" s="40"/>
      <c r="C263" s="215" t="s">
        <v>247</v>
      </c>
      <c r="D263" s="215" t="s">
        <v>342</v>
      </c>
      <c r="E263" s="216" t="s">
        <v>516</v>
      </c>
      <c r="F263" s="217" t="s">
        <v>517</v>
      </c>
      <c r="G263" s="218" t="s">
        <v>345</v>
      </c>
      <c r="H263" s="219">
        <v>116.55200000000001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2392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519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227</v>
      </c>
      <c r="G265" s="245"/>
      <c r="H265" s="248">
        <v>116.55200000000001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79</v>
      </c>
      <c r="AY265" s="254" t="s">
        <v>338</v>
      </c>
    </row>
    <row r="266" s="2" customFormat="1" ht="37.8" customHeight="1">
      <c r="A266" s="39"/>
      <c r="B266" s="40"/>
      <c r="C266" s="215" t="s">
        <v>510</v>
      </c>
      <c r="D266" s="215" t="s">
        <v>342</v>
      </c>
      <c r="E266" s="216" t="s">
        <v>521</v>
      </c>
      <c r="F266" s="217" t="s">
        <v>522</v>
      </c>
      <c r="G266" s="218" t="s">
        <v>345</v>
      </c>
      <c r="H266" s="219">
        <v>116.55200000000001</v>
      </c>
      <c r="I266" s="220"/>
      <c r="J266" s="221">
        <f>ROUND(I266*H266,2)</f>
        <v>0</v>
      </c>
      <c r="K266" s="217" t="s">
        <v>346</v>
      </c>
      <c r="L266" s="45"/>
      <c r="M266" s="222" t="s">
        <v>19</v>
      </c>
      <c r="N266" s="223" t="s">
        <v>43</v>
      </c>
      <c r="O266" s="85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231</v>
      </c>
      <c r="AT266" s="226" t="s">
        <v>342</v>
      </c>
      <c r="AU266" s="226" t="s">
        <v>241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2393</v>
      </c>
    </row>
    <row r="267" s="2" customFormat="1">
      <c r="A267" s="39"/>
      <c r="B267" s="40"/>
      <c r="C267" s="41"/>
      <c r="D267" s="228" t="s">
        <v>348</v>
      </c>
      <c r="E267" s="41"/>
      <c r="F267" s="229" t="s">
        <v>524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348</v>
      </c>
      <c r="AU267" s="18" t="s">
        <v>241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227</v>
      </c>
      <c r="G268" s="245"/>
      <c r="H268" s="248">
        <v>116.55200000000001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79</v>
      </c>
      <c r="AY268" s="254" t="s">
        <v>338</v>
      </c>
    </row>
    <row r="269" s="2" customFormat="1" ht="16.5" customHeight="1">
      <c r="A269" s="39"/>
      <c r="B269" s="40"/>
      <c r="C269" s="267" t="s">
        <v>515</v>
      </c>
      <c r="D269" s="267" t="s">
        <v>486</v>
      </c>
      <c r="E269" s="268" t="s">
        <v>526</v>
      </c>
      <c r="F269" s="269" t="s">
        <v>527</v>
      </c>
      <c r="G269" s="270" t="s">
        <v>528</v>
      </c>
      <c r="H269" s="271">
        <v>2.331</v>
      </c>
      <c r="I269" s="272"/>
      <c r="J269" s="273">
        <f>ROUND(I269*H269,2)</f>
        <v>0</v>
      </c>
      <c r="K269" s="269" t="s">
        <v>346</v>
      </c>
      <c r="L269" s="274"/>
      <c r="M269" s="275" t="s">
        <v>19</v>
      </c>
      <c r="N269" s="276" t="s">
        <v>43</v>
      </c>
      <c r="O269" s="85"/>
      <c r="P269" s="224">
        <f>O269*H269</f>
        <v>0</v>
      </c>
      <c r="Q269" s="224">
        <v>0.001</v>
      </c>
      <c r="R269" s="224">
        <f>Q269*H269</f>
        <v>0.0023310000000000002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405</v>
      </c>
      <c r="AT269" s="226" t="s">
        <v>486</v>
      </c>
      <c r="AU269" s="226" t="s">
        <v>241</v>
      </c>
      <c r="AY269" s="18" t="s">
        <v>338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79</v>
      </c>
      <c r="BK269" s="227">
        <f>ROUND(I269*H269,2)</f>
        <v>0</v>
      </c>
      <c r="BL269" s="18" t="s">
        <v>231</v>
      </c>
      <c r="BM269" s="226" t="s">
        <v>2394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227</v>
      </c>
      <c r="G270" s="245"/>
      <c r="H270" s="248">
        <v>116.55200000000001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2395</v>
      </c>
      <c r="G271" s="245"/>
      <c r="H271" s="248">
        <v>2.331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79</v>
      </c>
      <c r="AY271" s="254" t="s">
        <v>338</v>
      </c>
    </row>
    <row r="272" s="2" customFormat="1" ht="49.05" customHeight="1">
      <c r="A272" s="39"/>
      <c r="B272" s="40"/>
      <c r="C272" s="215" t="s">
        <v>520</v>
      </c>
      <c r="D272" s="215" t="s">
        <v>342</v>
      </c>
      <c r="E272" s="216" t="s">
        <v>532</v>
      </c>
      <c r="F272" s="217" t="s">
        <v>533</v>
      </c>
      <c r="G272" s="218" t="s">
        <v>345</v>
      </c>
      <c r="H272" s="219">
        <v>116.55200000000001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241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2396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535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241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116.55200000000001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24.15" customHeight="1">
      <c r="A275" s="39"/>
      <c r="B275" s="40"/>
      <c r="C275" s="215" t="s">
        <v>525</v>
      </c>
      <c r="D275" s="215" t="s">
        <v>342</v>
      </c>
      <c r="E275" s="216" t="s">
        <v>537</v>
      </c>
      <c r="F275" s="217" t="s">
        <v>538</v>
      </c>
      <c r="G275" s="218" t="s">
        <v>489</v>
      </c>
      <c r="H275" s="219">
        <v>0.0030000000000000001</v>
      </c>
      <c r="I275" s="220"/>
      <c r="J275" s="221">
        <f>ROUND(I275*H275,2)</f>
        <v>0</v>
      </c>
      <c r="K275" s="217" t="s">
        <v>346</v>
      </c>
      <c r="L275" s="45"/>
      <c r="M275" s="222" t="s">
        <v>19</v>
      </c>
      <c r="N275" s="223" t="s">
        <v>43</v>
      </c>
      <c r="O275" s="85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231</v>
      </c>
      <c r="AT275" s="226" t="s">
        <v>342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2397</v>
      </c>
    </row>
    <row r="276" s="2" customFormat="1">
      <c r="A276" s="39"/>
      <c r="B276" s="40"/>
      <c r="C276" s="41"/>
      <c r="D276" s="228" t="s">
        <v>348</v>
      </c>
      <c r="E276" s="41"/>
      <c r="F276" s="229" t="s">
        <v>540</v>
      </c>
      <c r="G276" s="41"/>
      <c r="H276" s="41"/>
      <c r="I276" s="230"/>
      <c r="J276" s="41"/>
      <c r="K276" s="41"/>
      <c r="L276" s="45"/>
      <c r="M276" s="231"/>
      <c r="N276" s="232"/>
      <c r="O276" s="85"/>
      <c r="P276" s="85"/>
      <c r="Q276" s="85"/>
      <c r="R276" s="85"/>
      <c r="S276" s="85"/>
      <c r="T276" s="8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348</v>
      </c>
      <c r="AU276" s="18" t="s">
        <v>241</v>
      </c>
    </row>
    <row r="277" s="2" customFormat="1" ht="16.5" customHeight="1">
      <c r="A277" s="39"/>
      <c r="B277" s="40"/>
      <c r="C277" s="267" t="s">
        <v>531</v>
      </c>
      <c r="D277" s="267" t="s">
        <v>486</v>
      </c>
      <c r="E277" s="268" t="s">
        <v>542</v>
      </c>
      <c r="F277" s="269" t="s">
        <v>543</v>
      </c>
      <c r="G277" s="270" t="s">
        <v>528</v>
      </c>
      <c r="H277" s="271">
        <v>3.4969999999999999</v>
      </c>
      <c r="I277" s="272"/>
      <c r="J277" s="273">
        <f>ROUND(I277*H277,2)</f>
        <v>0</v>
      </c>
      <c r="K277" s="269" t="s">
        <v>346</v>
      </c>
      <c r="L277" s="274"/>
      <c r="M277" s="275" t="s">
        <v>19</v>
      </c>
      <c r="N277" s="276" t="s">
        <v>43</v>
      </c>
      <c r="O277" s="85"/>
      <c r="P277" s="224">
        <f>O277*H277</f>
        <v>0</v>
      </c>
      <c r="Q277" s="224">
        <v>0.001</v>
      </c>
      <c r="R277" s="224">
        <f>Q277*H277</f>
        <v>0.0034970000000000001</v>
      </c>
      <c r="S277" s="224">
        <v>0</v>
      </c>
      <c r="T277" s="22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26" t="s">
        <v>405</v>
      </c>
      <c r="AT277" s="226" t="s">
        <v>486</v>
      </c>
      <c r="AU277" s="226" t="s">
        <v>241</v>
      </c>
      <c r="AY277" s="18" t="s">
        <v>338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8" t="s">
        <v>79</v>
      </c>
      <c r="BK277" s="227">
        <f>ROUND(I277*H277,2)</f>
        <v>0</v>
      </c>
      <c r="BL277" s="18" t="s">
        <v>231</v>
      </c>
      <c r="BM277" s="226" t="s">
        <v>2398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227</v>
      </c>
      <c r="G278" s="245"/>
      <c r="H278" s="248">
        <v>116.55200000000001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72</v>
      </c>
      <c r="AY278" s="254" t="s">
        <v>338</v>
      </c>
    </row>
    <row r="279" s="14" customFormat="1">
      <c r="A279" s="14"/>
      <c r="B279" s="244"/>
      <c r="C279" s="245"/>
      <c r="D279" s="235" t="s">
        <v>350</v>
      </c>
      <c r="E279" s="246" t="s">
        <v>19</v>
      </c>
      <c r="F279" s="247" t="s">
        <v>2399</v>
      </c>
      <c r="G279" s="245"/>
      <c r="H279" s="248">
        <v>3.4969999999999999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350</v>
      </c>
      <c r="AU279" s="254" t="s">
        <v>241</v>
      </c>
      <c r="AV279" s="14" t="s">
        <v>81</v>
      </c>
      <c r="AW279" s="14" t="s">
        <v>33</v>
      </c>
      <c r="AX279" s="14" t="s">
        <v>79</v>
      </c>
      <c r="AY279" s="254" t="s">
        <v>338</v>
      </c>
    </row>
    <row r="280" s="2" customFormat="1" ht="24.15" customHeight="1">
      <c r="A280" s="39"/>
      <c r="B280" s="40"/>
      <c r="C280" s="215" t="s">
        <v>536</v>
      </c>
      <c r="D280" s="215" t="s">
        <v>342</v>
      </c>
      <c r="E280" s="216" t="s">
        <v>547</v>
      </c>
      <c r="F280" s="217" t="s">
        <v>548</v>
      </c>
      <c r="G280" s="218" t="s">
        <v>345</v>
      </c>
      <c r="H280" s="219">
        <v>116.55200000000001</v>
      </c>
      <c r="I280" s="220"/>
      <c r="J280" s="221">
        <f>ROUND(I280*H280,2)</f>
        <v>0</v>
      </c>
      <c r="K280" s="217" t="s">
        <v>346</v>
      </c>
      <c r="L280" s="45"/>
      <c r="M280" s="222" t="s">
        <v>19</v>
      </c>
      <c r="N280" s="223" t="s">
        <v>43</v>
      </c>
      <c r="O280" s="85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26" t="s">
        <v>231</v>
      </c>
      <c r="AT280" s="226" t="s">
        <v>342</v>
      </c>
      <c r="AU280" s="226" t="s">
        <v>241</v>
      </c>
      <c r="AY280" s="18" t="s">
        <v>338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18" t="s">
        <v>79</v>
      </c>
      <c r="BK280" s="227">
        <f>ROUND(I280*H280,2)</f>
        <v>0</v>
      </c>
      <c r="BL280" s="18" t="s">
        <v>231</v>
      </c>
      <c r="BM280" s="226" t="s">
        <v>2400</v>
      </c>
    </row>
    <row r="281" s="2" customFormat="1">
      <c r="A281" s="39"/>
      <c r="B281" s="40"/>
      <c r="C281" s="41"/>
      <c r="D281" s="228" t="s">
        <v>348</v>
      </c>
      <c r="E281" s="41"/>
      <c r="F281" s="229" t="s">
        <v>550</v>
      </c>
      <c r="G281" s="41"/>
      <c r="H281" s="41"/>
      <c r="I281" s="230"/>
      <c r="J281" s="41"/>
      <c r="K281" s="41"/>
      <c r="L281" s="45"/>
      <c r="M281" s="231"/>
      <c r="N281" s="232"/>
      <c r="O281" s="85"/>
      <c r="P281" s="85"/>
      <c r="Q281" s="85"/>
      <c r="R281" s="85"/>
      <c r="S281" s="85"/>
      <c r="T281" s="8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348</v>
      </c>
      <c r="AU281" s="18" t="s">
        <v>241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227</v>
      </c>
      <c r="G282" s="245"/>
      <c r="H282" s="248">
        <v>116.55200000000001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79</v>
      </c>
      <c r="AY282" s="254" t="s">
        <v>338</v>
      </c>
    </row>
    <row r="283" s="2" customFormat="1" ht="21.75" customHeight="1">
      <c r="A283" s="39"/>
      <c r="B283" s="40"/>
      <c r="C283" s="215" t="s">
        <v>541</v>
      </c>
      <c r="D283" s="215" t="s">
        <v>342</v>
      </c>
      <c r="E283" s="216" t="s">
        <v>552</v>
      </c>
      <c r="F283" s="217" t="s">
        <v>553</v>
      </c>
      <c r="G283" s="218" t="s">
        <v>391</v>
      </c>
      <c r="H283" s="219">
        <v>2.331</v>
      </c>
      <c r="I283" s="220"/>
      <c r="J283" s="221">
        <f>ROUND(I283*H283,2)</f>
        <v>0</v>
      </c>
      <c r="K283" s="217" t="s">
        <v>346</v>
      </c>
      <c r="L283" s="45"/>
      <c r="M283" s="222" t="s">
        <v>19</v>
      </c>
      <c r="N283" s="223" t="s">
        <v>43</v>
      </c>
      <c r="O283" s="85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231</v>
      </c>
      <c r="AT283" s="226" t="s">
        <v>342</v>
      </c>
      <c r="AU283" s="226" t="s">
        <v>241</v>
      </c>
      <c r="AY283" s="18" t="s">
        <v>338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79</v>
      </c>
      <c r="BK283" s="227">
        <f>ROUND(I283*H283,2)</f>
        <v>0</v>
      </c>
      <c r="BL283" s="18" t="s">
        <v>231</v>
      </c>
      <c r="BM283" s="226" t="s">
        <v>2401</v>
      </c>
    </row>
    <row r="284" s="2" customFormat="1">
      <c r="A284" s="39"/>
      <c r="B284" s="40"/>
      <c r="C284" s="41"/>
      <c r="D284" s="228" t="s">
        <v>348</v>
      </c>
      <c r="E284" s="41"/>
      <c r="F284" s="229" t="s">
        <v>555</v>
      </c>
      <c r="G284" s="41"/>
      <c r="H284" s="41"/>
      <c r="I284" s="230"/>
      <c r="J284" s="41"/>
      <c r="K284" s="41"/>
      <c r="L284" s="45"/>
      <c r="M284" s="231"/>
      <c r="N284" s="23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348</v>
      </c>
      <c r="AU284" s="18" t="s">
        <v>241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227</v>
      </c>
      <c r="G285" s="245"/>
      <c r="H285" s="248">
        <v>116.55200000000001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241</v>
      </c>
      <c r="AV285" s="14" t="s">
        <v>81</v>
      </c>
      <c r="AW285" s="14" t="s">
        <v>33</v>
      </c>
      <c r="AX285" s="14" t="s">
        <v>72</v>
      </c>
      <c r="AY285" s="254" t="s">
        <v>338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2395</v>
      </c>
      <c r="G286" s="245"/>
      <c r="H286" s="248">
        <v>2.331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241</v>
      </c>
      <c r="AV286" s="14" t="s">
        <v>81</v>
      </c>
      <c r="AW286" s="14" t="s">
        <v>33</v>
      </c>
      <c r="AX286" s="14" t="s">
        <v>79</v>
      </c>
      <c r="AY286" s="254" t="s">
        <v>338</v>
      </c>
    </row>
    <row r="287" s="2" customFormat="1" ht="21.75" customHeight="1">
      <c r="A287" s="39"/>
      <c r="B287" s="40"/>
      <c r="C287" s="215" t="s">
        <v>546</v>
      </c>
      <c r="D287" s="215" t="s">
        <v>342</v>
      </c>
      <c r="E287" s="216" t="s">
        <v>557</v>
      </c>
      <c r="F287" s="217" t="s">
        <v>558</v>
      </c>
      <c r="G287" s="218" t="s">
        <v>391</v>
      </c>
      <c r="H287" s="219">
        <v>2.331</v>
      </c>
      <c r="I287" s="220"/>
      <c r="J287" s="221">
        <f>ROUND(I287*H287,2)</f>
        <v>0</v>
      </c>
      <c r="K287" s="217" t="s">
        <v>346</v>
      </c>
      <c r="L287" s="45"/>
      <c r="M287" s="222" t="s">
        <v>19</v>
      </c>
      <c r="N287" s="223" t="s">
        <v>43</v>
      </c>
      <c r="O287" s="85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231</v>
      </c>
      <c r="AT287" s="226" t="s">
        <v>342</v>
      </c>
      <c r="AU287" s="226" t="s">
        <v>241</v>
      </c>
      <c r="AY287" s="18" t="s">
        <v>338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79</v>
      </c>
      <c r="BK287" s="227">
        <f>ROUND(I287*H287,2)</f>
        <v>0</v>
      </c>
      <c r="BL287" s="18" t="s">
        <v>231</v>
      </c>
      <c r="BM287" s="226" t="s">
        <v>2402</v>
      </c>
    </row>
    <row r="288" s="2" customFormat="1">
      <c r="A288" s="39"/>
      <c r="B288" s="40"/>
      <c r="C288" s="41"/>
      <c r="D288" s="228" t="s">
        <v>348</v>
      </c>
      <c r="E288" s="41"/>
      <c r="F288" s="229" t="s">
        <v>560</v>
      </c>
      <c r="G288" s="41"/>
      <c r="H288" s="41"/>
      <c r="I288" s="230"/>
      <c r="J288" s="41"/>
      <c r="K288" s="41"/>
      <c r="L288" s="45"/>
      <c r="M288" s="231"/>
      <c r="N288" s="23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348</v>
      </c>
      <c r="AU288" s="18" t="s">
        <v>241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227</v>
      </c>
      <c r="G289" s="245"/>
      <c r="H289" s="248">
        <v>116.55200000000001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4" customFormat="1">
      <c r="A290" s="14"/>
      <c r="B290" s="244"/>
      <c r="C290" s="245"/>
      <c r="D290" s="235" t="s">
        <v>350</v>
      </c>
      <c r="E290" s="246" t="s">
        <v>19</v>
      </c>
      <c r="F290" s="247" t="s">
        <v>2395</v>
      </c>
      <c r="G290" s="245"/>
      <c r="H290" s="248">
        <v>2.331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350</v>
      </c>
      <c r="AU290" s="254" t="s">
        <v>241</v>
      </c>
      <c r="AV290" s="14" t="s">
        <v>81</v>
      </c>
      <c r="AW290" s="14" t="s">
        <v>33</v>
      </c>
      <c r="AX290" s="14" t="s">
        <v>79</v>
      </c>
      <c r="AY290" s="254" t="s">
        <v>338</v>
      </c>
    </row>
    <row r="291" s="2" customFormat="1" ht="24.15" customHeight="1">
      <c r="A291" s="39"/>
      <c r="B291" s="40"/>
      <c r="C291" s="215" t="s">
        <v>551</v>
      </c>
      <c r="D291" s="215" t="s">
        <v>342</v>
      </c>
      <c r="E291" s="216" t="s">
        <v>562</v>
      </c>
      <c r="F291" s="217" t="s">
        <v>563</v>
      </c>
      <c r="G291" s="218" t="s">
        <v>391</v>
      </c>
      <c r="H291" s="219">
        <v>23.309999999999999</v>
      </c>
      <c r="I291" s="220"/>
      <c r="J291" s="221">
        <f>ROUND(I291*H291,2)</f>
        <v>0</v>
      </c>
      <c r="K291" s="217" t="s">
        <v>346</v>
      </c>
      <c r="L291" s="45"/>
      <c r="M291" s="222" t="s">
        <v>19</v>
      </c>
      <c r="N291" s="223" t="s">
        <v>43</v>
      </c>
      <c r="O291" s="85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26" t="s">
        <v>231</v>
      </c>
      <c r="AT291" s="226" t="s">
        <v>342</v>
      </c>
      <c r="AU291" s="226" t="s">
        <v>241</v>
      </c>
      <c r="AY291" s="18" t="s">
        <v>338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8" t="s">
        <v>79</v>
      </c>
      <c r="BK291" s="227">
        <f>ROUND(I291*H291,2)</f>
        <v>0</v>
      </c>
      <c r="BL291" s="18" t="s">
        <v>231</v>
      </c>
      <c r="BM291" s="226" t="s">
        <v>2403</v>
      </c>
    </row>
    <row r="292" s="2" customFormat="1">
      <c r="A292" s="39"/>
      <c r="B292" s="40"/>
      <c r="C292" s="41"/>
      <c r="D292" s="228" t="s">
        <v>348</v>
      </c>
      <c r="E292" s="41"/>
      <c r="F292" s="229" t="s">
        <v>565</v>
      </c>
      <c r="G292" s="41"/>
      <c r="H292" s="41"/>
      <c r="I292" s="230"/>
      <c r="J292" s="41"/>
      <c r="K292" s="41"/>
      <c r="L292" s="45"/>
      <c r="M292" s="231"/>
      <c r="N292" s="232"/>
      <c r="O292" s="85"/>
      <c r="P292" s="85"/>
      <c r="Q292" s="85"/>
      <c r="R292" s="85"/>
      <c r="S292" s="85"/>
      <c r="T292" s="86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18" t="s">
        <v>348</v>
      </c>
      <c r="AU292" s="18" t="s">
        <v>241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227</v>
      </c>
      <c r="G293" s="245"/>
      <c r="H293" s="248">
        <v>116.55200000000001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2404</v>
      </c>
      <c r="G294" s="245"/>
      <c r="H294" s="248">
        <v>23.309999999999999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241</v>
      </c>
      <c r="AV294" s="14" t="s">
        <v>81</v>
      </c>
      <c r="AW294" s="14" t="s">
        <v>33</v>
      </c>
      <c r="AX294" s="14" t="s">
        <v>79</v>
      </c>
      <c r="AY294" s="254" t="s">
        <v>338</v>
      </c>
    </row>
    <row r="295" s="12" customFormat="1" ht="22.8" customHeight="1">
      <c r="A295" s="12"/>
      <c r="B295" s="199"/>
      <c r="C295" s="200"/>
      <c r="D295" s="201" t="s">
        <v>71</v>
      </c>
      <c r="E295" s="213" t="s">
        <v>81</v>
      </c>
      <c r="F295" s="213" t="s">
        <v>567</v>
      </c>
      <c r="G295" s="200"/>
      <c r="H295" s="200"/>
      <c r="I295" s="203"/>
      <c r="J295" s="214">
        <f>BK295</f>
        <v>0</v>
      </c>
      <c r="K295" s="200"/>
      <c r="L295" s="205"/>
      <c r="M295" s="206"/>
      <c r="N295" s="207"/>
      <c r="O295" s="207"/>
      <c r="P295" s="208">
        <f>P296</f>
        <v>0</v>
      </c>
      <c r="Q295" s="207"/>
      <c r="R295" s="208">
        <f>R296</f>
        <v>9.0704619999999991</v>
      </c>
      <c r="S295" s="207"/>
      <c r="T295" s="209">
        <f>T296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10" t="s">
        <v>79</v>
      </c>
      <c r="AT295" s="211" t="s">
        <v>71</v>
      </c>
      <c r="AU295" s="211" t="s">
        <v>79</v>
      </c>
      <c r="AY295" s="210" t="s">
        <v>338</v>
      </c>
      <c r="BK295" s="212">
        <f>BK296</f>
        <v>0</v>
      </c>
    </row>
    <row r="296" s="12" customFormat="1" ht="20.88" customHeight="1">
      <c r="A296" s="12"/>
      <c r="B296" s="199"/>
      <c r="C296" s="200"/>
      <c r="D296" s="201" t="s">
        <v>71</v>
      </c>
      <c r="E296" s="213" t="s">
        <v>7</v>
      </c>
      <c r="F296" s="213" t="s">
        <v>568</v>
      </c>
      <c r="G296" s="200"/>
      <c r="H296" s="200"/>
      <c r="I296" s="203"/>
      <c r="J296" s="214">
        <f>BK296</f>
        <v>0</v>
      </c>
      <c r="K296" s="200"/>
      <c r="L296" s="205"/>
      <c r="M296" s="206"/>
      <c r="N296" s="207"/>
      <c r="O296" s="207"/>
      <c r="P296" s="208">
        <f>SUM(P297:P304)</f>
        <v>0</v>
      </c>
      <c r="Q296" s="207"/>
      <c r="R296" s="208">
        <f>SUM(R297:R304)</f>
        <v>9.0704619999999991</v>
      </c>
      <c r="S296" s="207"/>
      <c r="T296" s="209">
        <f>SUM(T297:T304)</f>
        <v>0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210" t="s">
        <v>79</v>
      </c>
      <c r="AT296" s="211" t="s">
        <v>71</v>
      </c>
      <c r="AU296" s="211" t="s">
        <v>81</v>
      </c>
      <c r="AY296" s="210" t="s">
        <v>338</v>
      </c>
      <c r="BK296" s="212">
        <f>SUM(BK297:BK304)</f>
        <v>0</v>
      </c>
    </row>
    <row r="297" s="2" customFormat="1" ht="62.7" customHeight="1">
      <c r="A297" s="39"/>
      <c r="B297" s="40"/>
      <c r="C297" s="215" t="s">
        <v>556</v>
      </c>
      <c r="D297" s="215" t="s">
        <v>342</v>
      </c>
      <c r="E297" s="216" t="s">
        <v>570</v>
      </c>
      <c r="F297" s="217" t="s">
        <v>571</v>
      </c>
      <c r="G297" s="218" t="s">
        <v>572</v>
      </c>
      <c r="H297" s="219">
        <v>44.350000000000001</v>
      </c>
      <c r="I297" s="220"/>
      <c r="J297" s="221">
        <f>ROUND(I297*H297,2)</f>
        <v>0</v>
      </c>
      <c r="K297" s="217" t="s">
        <v>346</v>
      </c>
      <c r="L297" s="45"/>
      <c r="M297" s="222" t="s">
        <v>19</v>
      </c>
      <c r="N297" s="223" t="s">
        <v>43</v>
      </c>
      <c r="O297" s="85"/>
      <c r="P297" s="224">
        <f>O297*H297</f>
        <v>0</v>
      </c>
      <c r="Q297" s="224">
        <v>0.2044</v>
      </c>
      <c r="R297" s="224">
        <f>Q297*H297</f>
        <v>9.0651399999999995</v>
      </c>
      <c r="S297" s="224">
        <v>0</v>
      </c>
      <c r="T297" s="22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26" t="s">
        <v>231</v>
      </c>
      <c r="AT297" s="226" t="s">
        <v>342</v>
      </c>
      <c r="AU297" s="226" t="s">
        <v>241</v>
      </c>
      <c r="AY297" s="18" t="s">
        <v>338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8" t="s">
        <v>79</v>
      </c>
      <c r="BK297" s="227">
        <f>ROUND(I297*H297,2)</f>
        <v>0</v>
      </c>
      <c r="BL297" s="18" t="s">
        <v>231</v>
      </c>
      <c r="BM297" s="226" t="s">
        <v>2405</v>
      </c>
    </row>
    <row r="298" s="2" customFormat="1">
      <c r="A298" s="39"/>
      <c r="B298" s="40"/>
      <c r="C298" s="41"/>
      <c r="D298" s="228" t="s">
        <v>348</v>
      </c>
      <c r="E298" s="41"/>
      <c r="F298" s="229" t="s">
        <v>574</v>
      </c>
      <c r="G298" s="41"/>
      <c r="H298" s="41"/>
      <c r="I298" s="230"/>
      <c r="J298" s="41"/>
      <c r="K298" s="41"/>
      <c r="L298" s="45"/>
      <c r="M298" s="231"/>
      <c r="N298" s="23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348</v>
      </c>
      <c r="AU298" s="18" t="s">
        <v>241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294</v>
      </c>
      <c r="G299" s="245"/>
      <c r="H299" s="248">
        <v>88.700000000000003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2406</v>
      </c>
      <c r="G300" s="245"/>
      <c r="H300" s="248">
        <v>44.350000000000001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2" customFormat="1" ht="16.5" customHeight="1">
      <c r="A301" s="39"/>
      <c r="B301" s="40"/>
      <c r="C301" s="215" t="s">
        <v>561</v>
      </c>
      <c r="D301" s="215" t="s">
        <v>342</v>
      </c>
      <c r="E301" s="216" t="s">
        <v>577</v>
      </c>
      <c r="F301" s="217" t="s">
        <v>578</v>
      </c>
      <c r="G301" s="218" t="s">
        <v>572</v>
      </c>
      <c r="H301" s="219">
        <v>53.219999999999999</v>
      </c>
      <c r="I301" s="220"/>
      <c r="J301" s="221">
        <f>ROUND(I301*H301,2)</f>
        <v>0</v>
      </c>
      <c r="K301" s="217" t="s">
        <v>346</v>
      </c>
      <c r="L301" s="45"/>
      <c r="M301" s="222" t="s">
        <v>19</v>
      </c>
      <c r="N301" s="223" t="s">
        <v>43</v>
      </c>
      <c r="O301" s="85"/>
      <c r="P301" s="224">
        <f>O301*H301</f>
        <v>0</v>
      </c>
      <c r="Q301" s="224">
        <v>0.00010000000000000001</v>
      </c>
      <c r="R301" s="224">
        <f>Q301*H301</f>
        <v>0.0053220000000000003</v>
      </c>
      <c r="S301" s="224">
        <v>0</v>
      </c>
      <c r="T301" s="22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26" t="s">
        <v>231</v>
      </c>
      <c r="AT301" s="226" t="s">
        <v>342</v>
      </c>
      <c r="AU301" s="226" t="s">
        <v>241</v>
      </c>
      <c r="AY301" s="18" t="s">
        <v>338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8" t="s">
        <v>79</v>
      </c>
      <c r="BK301" s="227">
        <f>ROUND(I301*H301,2)</f>
        <v>0</v>
      </c>
      <c r="BL301" s="18" t="s">
        <v>231</v>
      </c>
      <c r="BM301" s="226" t="s">
        <v>2407</v>
      </c>
    </row>
    <row r="302" s="2" customFormat="1">
      <c r="A302" s="39"/>
      <c r="B302" s="40"/>
      <c r="C302" s="41"/>
      <c r="D302" s="228" t="s">
        <v>348</v>
      </c>
      <c r="E302" s="41"/>
      <c r="F302" s="229" t="s">
        <v>580</v>
      </c>
      <c r="G302" s="41"/>
      <c r="H302" s="41"/>
      <c r="I302" s="230"/>
      <c r="J302" s="41"/>
      <c r="K302" s="41"/>
      <c r="L302" s="45"/>
      <c r="M302" s="231"/>
      <c r="N302" s="232"/>
      <c r="O302" s="85"/>
      <c r="P302" s="85"/>
      <c r="Q302" s="85"/>
      <c r="R302" s="85"/>
      <c r="S302" s="85"/>
      <c r="T302" s="8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T302" s="18" t="s">
        <v>348</v>
      </c>
      <c r="AU302" s="18" t="s">
        <v>241</v>
      </c>
    </row>
    <row r="303" s="14" customFormat="1">
      <c r="A303" s="14"/>
      <c r="B303" s="244"/>
      <c r="C303" s="245"/>
      <c r="D303" s="235" t="s">
        <v>350</v>
      </c>
      <c r="E303" s="246" t="s">
        <v>19</v>
      </c>
      <c r="F303" s="247" t="s">
        <v>294</v>
      </c>
      <c r="G303" s="245"/>
      <c r="H303" s="248">
        <v>88.700000000000003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350</v>
      </c>
      <c r="AU303" s="254" t="s">
        <v>241</v>
      </c>
      <c r="AV303" s="14" t="s">
        <v>81</v>
      </c>
      <c r="AW303" s="14" t="s">
        <v>33</v>
      </c>
      <c r="AX303" s="14" t="s">
        <v>72</v>
      </c>
      <c r="AY303" s="254" t="s">
        <v>338</v>
      </c>
    </row>
    <row r="304" s="14" customFormat="1">
      <c r="A304" s="14"/>
      <c r="B304" s="244"/>
      <c r="C304" s="245"/>
      <c r="D304" s="235" t="s">
        <v>350</v>
      </c>
      <c r="E304" s="246" t="s">
        <v>19</v>
      </c>
      <c r="F304" s="247" t="s">
        <v>2408</v>
      </c>
      <c r="G304" s="245"/>
      <c r="H304" s="248">
        <v>53.219999999999999</v>
      </c>
      <c r="I304" s="249"/>
      <c r="J304" s="245"/>
      <c r="K304" s="245"/>
      <c r="L304" s="250"/>
      <c r="M304" s="251"/>
      <c r="N304" s="252"/>
      <c r="O304" s="252"/>
      <c r="P304" s="252"/>
      <c r="Q304" s="252"/>
      <c r="R304" s="252"/>
      <c r="S304" s="252"/>
      <c r="T304" s="253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4" t="s">
        <v>350</v>
      </c>
      <c r="AU304" s="254" t="s">
        <v>241</v>
      </c>
      <c r="AV304" s="14" t="s">
        <v>81</v>
      </c>
      <c r="AW304" s="14" t="s">
        <v>33</v>
      </c>
      <c r="AX304" s="14" t="s">
        <v>79</v>
      </c>
      <c r="AY304" s="254" t="s">
        <v>338</v>
      </c>
    </row>
    <row r="305" s="12" customFormat="1" ht="22.8" customHeight="1">
      <c r="A305" s="12"/>
      <c r="B305" s="199"/>
      <c r="C305" s="200"/>
      <c r="D305" s="201" t="s">
        <v>71</v>
      </c>
      <c r="E305" s="213" t="s">
        <v>239</v>
      </c>
      <c r="F305" s="213" t="s">
        <v>604</v>
      </c>
      <c r="G305" s="200"/>
      <c r="H305" s="200"/>
      <c r="I305" s="203"/>
      <c r="J305" s="214">
        <f>BK305</f>
        <v>0</v>
      </c>
      <c r="K305" s="200"/>
      <c r="L305" s="205"/>
      <c r="M305" s="206"/>
      <c r="N305" s="207"/>
      <c r="O305" s="207"/>
      <c r="P305" s="208">
        <f>SUM(P306:P327)</f>
        <v>0</v>
      </c>
      <c r="Q305" s="207"/>
      <c r="R305" s="208">
        <f>SUM(R306:R327)</f>
        <v>0</v>
      </c>
      <c r="S305" s="207"/>
      <c r="T305" s="209">
        <f>SUM(T306:T327)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10" t="s">
        <v>79</v>
      </c>
      <c r="AT305" s="211" t="s">
        <v>71</v>
      </c>
      <c r="AU305" s="211" t="s">
        <v>79</v>
      </c>
      <c r="AY305" s="210" t="s">
        <v>338</v>
      </c>
      <c r="BK305" s="212">
        <f>SUM(BK306:BK327)</f>
        <v>0</v>
      </c>
    </row>
    <row r="306" s="2" customFormat="1" ht="33" customHeight="1">
      <c r="A306" s="39"/>
      <c r="B306" s="40"/>
      <c r="C306" s="215" t="s">
        <v>569</v>
      </c>
      <c r="D306" s="215" t="s">
        <v>342</v>
      </c>
      <c r="E306" s="216" t="s">
        <v>606</v>
      </c>
      <c r="F306" s="217" t="s">
        <v>607</v>
      </c>
      <c r="G306" s="218" t="s">
        <v>345</v>
      </c>
      <c r="H306" s="219">
        <v>68.831000000000003</v>
      </c>
      <c r="I306" s="220"/>
      <c r="J306" s="221">
        <f>ROUND(I306*H306,2)</f>
        <v>0</v>
      </c>
      <c r="K306" s="217" t="s">
        <v>346</v>
      </c>
      <c r="L306" s="45"/>
      <c r="M306" s="222" t="s">
        <v>19</v>
      </c>
      <c r="N306" s="223" t="s">
        <v>43</v>
      </c>
      <c r="O306" s="85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231</v>
      </c>
      <c r="AT306" s="226" t="s">
        <v>342</v>
      </c>
      <c r="AU306" s="226" t="s">
        <v>81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2409</v>
      </c>
    </row>
    <row r="307" s="2" customFormat="1">
      <c r="A307" s="39"/>
      <c r="B307" s="40"/>
      <c r="C307" s="41"/>
      <c r="D307" s="228" t="s">
        <v>348</v>
      </c>
      <c r="E307" s="41"/>
      <c r="F307" s="229" t="s">
        <v>609</v>
      </c>
      <c r="G307" s="41"/>
      <c r="H307" s="41"/>
      <c r="I307" s="230"/>
      <c r="J307" s="41"/>
      <c r="K307" s="41"/>
      <c r="L307" s="45"/>
      <c r="M307" s="231"/>
      <c r="N307" s="232"/>
      <c r="O307" s="85"/>
      <c r="P307" s="85"/>
      <c r="Q307" s="85"/>
      <c r="R307" s="85"/>
      <c r="S307" s="85"/>
      <c r="T307" s="86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348</v>
      </c>
      <c r="AU307" s="18" t="s">
        <v>81</v>
      </c>
    </row>
    <row r="308" s="14" customFormat="1">
      <c r="A308" s="14"/>
      <c r="B308" s="244"/>
      <c r="C308" s="245"/>
      <c r="D308" s="235" t="s">
        <v>350</v>
      </c>
      <c r="E308" s="246" t="s">
        <v>19</v>
      </c>
      <c r="F308" s="247" t="s">
        <v>1281</v>
      </c>
      <c r="G308" s="245"/>
      <c r="H308" s="248">
        <v>68.831000000000003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350</v>
      </c>
      <c r="AU308" s="254" t="s">
        <v>81</v>
      </c>
      <c r="AV308" s="14" t="s">
        <v>81</v>
      </c>
      <c r="AW308" s="14" t="s">
        <v>33</v>
      </c>
      <c r="AX308" s="14" t="s">
        <v>79</v>
      </c>
      <c r="AY308" s="254" t="s">
        <v>338</v>
      </c>
    </row>
    <row r="309" s="2" customFormat="1" ht="24.15" customHeight="1">
      <c r="A309" s="39"/>
      <c r="B309" s="40"/>
      <c r="C309" s="215" t="s">
        <v>576</v>
      </c>
      <c r="D309" s="215" t="s">
        <v>342</v>
      </c>
      <c r="E309" s="216" t="s">
        <v>611</v>
      </c>
      <c r="F309" s="217" t="s">
        <v>612</v>
      </c>
      <c r="G309" s="218" t="s">
        <v>345</v>
      </c>
      <c r="H309" s="219">
        <v>29.138000000000002</v>
      </c>
      <c r="I309" s="220"/>
      <c r="J309" s="221">
        <f>ROUND(I309*H309,2)</f>
        <v>0</v>
      </c>
      <c r="K309" s="217" t="s">
        <v>346</v>
      </c>
      <c r="L309" s="45"/>
      <c r="M309" s="222" t="s">
        <v>19</v>
      </c>
      <c r="N309" s="223" t="s">
        <v>43</v>
      </c>
      <c r="O309" s="85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26" t="s">
        <v>231</v>
      </c>
      <c r="AT309" s="226" t="s">
        <v>342</v>
      </c>
      <c r="AU309" s="226" t="s">
        <v>81</v>
      </c>
      <c r="AY309" s="18" t="s">
        <v>338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8" t="s">
        <v>79</v>
      </c>
      <c r="BK309" s="227">
        <f>ROUND(I309*H309,2)</f>
        <v>0</v>
      </c>
      <c r="BL309" s="18" t="s">
        <v>231</v>
      </c>
      <c r="BM309" s="226" t="s">
        <v>2410</v>
      </c>
    </row>
    <row r="310" s="2" customFormat="1">
      <c r="A310" s="39"/>
      <c r="B310" s="40"/>
      <c r="C310" s="41"/>
      <c r="D310" s="228" t="s">
        <v>348</v>
      </c>
      <c r="E310" s="41"/>
      <c r="F310" s="229" t="s">
        <v>614</v>
      </c>
      <c r="G310" s="41"/>
      <c r="H310" s="41"/>
      <c r="I310" s="230"/>
      <c r="J310" s="41"/>
      <c r="K310" s="41"/>
      <c r="L310" s="45"/>
      <c r="M310" s="231"/>
      <c r="N310" s="232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348</v>
      </c>
      <c r="AU310" s="18" t="s">
        <v>81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1335</v>
      </c>
      <c r="G311" s="245"/>
      <c r="H311" s="248">
        <v>29.138000000000002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81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2" customFormat="1" ht="44.25" customHeight="1">
      <c r="A312" s="39"/>
      <c r="B312" s="40"/>
      <c r="C312" s="215" t="s">
        <v>583</v>
      </c>
      <c r="D312" s="215" t="s">
        <v>342</v>
      </c>
      <c r="E312" s="216" t="s">
        <v>616</v>
      </c>
      <c r="F312" s="217" t="s">
        <v>617</v>
      </c>
      <c r="G312" s="218" t="s">
        <v>345</v>
      </c>
      <c r="H312" s="219">
        <v>29.138000000000002</v>
      </c>
      <c r="I312" s="220"/>
      <c r="J312" s="221">
        <f>ROUND(I312*H312,2)</f>
        <v>0</v>
      </c>
      <c r="K312" s="217" t="s">
        <v>346</v>
      </c>
      <c r="L312" s="45"/>
      <c r="M312" s="222" t="s">
        <v>19</v>
      </c>
      <c r="N312" s="223" t="s">
        <v>43</v>
      </c>
      <c r="O312" s="85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231</v>
      </c>
      <c r="AT312" s="226" t="s">
        <v>342</v>
      </c>
      <c r="AU312" s="226" t="s">
        <v>81</v>
      </c>
      <c r="AY312" s="18" t="s">
        <v>338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79</v>
      </c>
      <c r="BK312" s="227">
        <f>ROUND(I312*H312,2)</f>
        <v>0</v>
      </c>
      <c r="BL312" s="18" t="s">
        <v>231</v>
      </c>
      <c r="BM312" s="226" t="s">
        <v>2411</v>
      </c>
    </row>
    <row r="313" s="2" customFormat="1">
      <c r="A313" s="39"/>
      <c r="B313" s="40"/>
      <c r="C313" s="41"/>
      <c r="D313" s="228" t="s">
        <v>348</v>
      </c>
      <c r="E313" s="41"/>
      <c r="F313" s="229" t="s">
        <v>619</v>
      </c>
      <c r="G313" s="41"/>
      <c r="H313" s="41"/>
      <c r="I313" s="230"/>
      <c r="J313" s="41"/>
      <c r="K313" s="41"/>
      <c r="L313" s="45"/>
      <c r="M313" s="231"/>
      <c r="N313" s="23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348</v>
      </c>
      <c r="AU313" s="18" t="s">
        <v>81</v>
      </c>
    </row>
    <row r="314" s="14" customFormat="1">
      <c r="A314" s="14"/>
      <c r="B314" s="244"/>
      <c r="C314" s="245"/>
      <c r="D314" s="235" t="s">
        <v>350</v>
      </c>
      <c r="E314" s="246" t="s">
        <v>19</v>
      </c>
      <c r="F314" s="247" t="s">
        <v>1283</v>
      </c>
      <c r="G314" s="245"/>
      <c r="H314" s="248">
        <v>29.138000000000002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350</v>
      </c>
      <c r="AU314" s="254" t="s">
        <v>81</v>
      </c>
      <c r="AV314" s="14" t="s">
        <v>81</v>
      </c>
      <c r="AW314" s="14" t="s">
        <v>33</v>
      </c>
      <c r="AX314" s="14" t="s">
        <v>72</v>
      </c>
      <c r="AY314" s="254" t="s">
        <v>338</v>
      </c>
    </row>
    <row r="315" s="15" customFormat="1">
      <c r="A315" s="15"/>
      <c r="B315" s="255"/>
      <c r="C315" s="256"/>
      <c r="D315" s="235" t="s">
        <v>350</v>
      </c>
      <c r="E315" s="257" t="s">
        <v>19</v>
      </c>
      <c r="F315" s="258" t="s">
        <v>363</v>
      </c>
      <c r="G315" s="256"/>
      <c r="H315" s="259">
        <v>29.138000000000002</v>
      </c>
      <c r="I315" s="260"/>
      <c r="J315" s="256"/>
      <c r="K315" s="256"/>
      <c r="L315" s="261"/>
      <c r="M315" s="262"/>
      <c r="N315" s="263"/>
      <c r="O315" s="263"/>
      <c r="P315" s="263"/>
      <c r="Q315" s="263"/>
      <c r="R315" s="263"/>
      <c r="S315" s="263"/>
      <c r="T315" s="264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65" t="s">
        <v>350</v>
      </c>
      <c r="AU315" s="265" t="s">
        <v>81</v>
      </c>
      <c r="AV315" s="15" t="s">
        <v>231</v>
      </c>
      <c r="AW315" s="15" t="s">
        <v>33</v>
      </c>
      <c r="AX315" s="15" t="s">
        <v>79</v>
      </c>
      <c r="AY315" s="265" t="s">
        <v>338</v>
      </c>
    </row>
    <row r="316" s="2" customFormat="1" ht="24.15" customHeight="1">
      <c r="A316" s="39"/>
      <c r="B316" s="40"/>
      <c r="C316" s="215" t="s">
        <v>589</v>
      </c>
      <c r="D316" s="215" t="s">
        <v>342</v>
      </c>
      <c r="E316" s="216" t="s">
        <v>621</v>
      </c>
      <c r="F316" s="217" t="s">
        <v>622</v>
      </c>
      <c r="G316" s="218" t="s">
        <v>345</v>
      </c>
      <c r="H316" s="219">
        <v>29.138000000000002</v>
      </c>
      <c r="I316" s="220"/>
      <c r="J316" s="221">
        <f>ROUND(I316*H316,2)</f>
        <v>0</v>
      </c>
      <c r="K316" s="217" t="s">
        <v>346</v>
      </c>
      <c r="L316" s="45"/>
      <c r="M316" s="222" t="s">
        <v>19</v>
      </c>
      <c r="N316" s="223" t="s">
        <v>43</v>
      </c>
      <c r="O316" s="85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231</v>
      </c>
      <c r="AT316" s="226" t="s">
        <v>342</v>
      </c>
      <c r="AU316" s="226" t="s">
        <v>81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2412</v>
      </c>
    </row>
    <row r="317" s="2" customFormat="1">
      <c r="A317" s="39"/>
      <c r="B317" s="40"/>
      <c r="C317" s="41"/>
      <c r="D317" s="228" t="s">
        <v>348</v>
      </c>
      <c r="E317" s="41"/>
      <c r="F317" s="229" t="s">
        <v>624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348</v>
      </c>
      <c r="AU317" s="18" t="s">
        <v>81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1335</v>
      </c>
      <c r="G318" s="245"/>
      <c r="H318" s="248">
        <v>29.138000000000002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81</v>
      </c>
      <c r="AV318" s="14" t="s">
        <v>81</v>
      </c>
      <c r="AW318" s="14" t="s">
        <v>33</v>
      </c>
      <c r="AX318" s="14" t="s">
        <v>79</v>
      </c>
      <c r="AY318" s="254" t="s">
        <v>338</v>
      </c>
    </row>
    <row r="319" s="2" customFormat="1" ht="44.25" customHeight="1">
      <c r="A319" s="39"/>
      <c r="B319" s="40"/>
      <c r="C319" s="215" t="s">
        <v>301</v>
      </c>
      <c r="D319" s="215" t="s">
        <v>342</v>
      </c>
      <c r="E319" s="216" t="s">
        <v>626</v>
      </c>
      <c r="F319" s="217" t="s">
        <v>627</v>
      </c>
      <c r="G319" s="218" t="s">
        <v>345</v>
      </c>
      <c r="H319" s="219">
        <v>29.138000000000002</v>
      </c>
      <c r="I319" s="220"/>
      <c r="J319" s="221">
        <f>ROUND(I319*H319,2)</f>
        <v>0</v>
      </c>
      <c r="K319" s="217" t="s">
        <v>346</v>
      </c>
      <c r="L319" s="45"/>
      <c r="M319" s="222" t="s">
        <v>19</v>
      </c>
      <c r="N319" s="223" t="s">
        <v>43</v>
      </c>
      <c r="O319" s="85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231</v>
      </c>
      <c r="AT319" s="226" t="s">
        <v>342</v>
      </c>
      <c r="AU319" s="226" t="s">
        <v>81</v>
      </c>
      <c r="AY319" s="18" t="s">
        <v>338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79</v>
      </c>
      <c r="BK319" s="227">
        <f>ROUND(I319*H319,2)</f>
        <v>0</v>
      </c>
      <c r="BL319" s="18" t="s">
        <v>231</v>
      </c>
      <c r="BM319" s="226" t="s">
        <v>2413</v>
      </c>
    </row>
    <row r="320" s="2" customFormat="1">
      <c r="A320" s="39"/>
      <c r="B320" s="40"/>
      <c r="C320" s="41"/>
      <c r="D320" s="228" t="s">
        <v>348</v>
      </c>
      <c r="E320" s="41"/>
      <c r="F320" s="229" t="s">
        <v>629</v>
      </c>
      <c r="G320" s="41"/>
      <c r="H320" s="41"/>
      <c r="I320" s="230"/>
      <c r="J320" s="41"/>
      <c r="K320" s="41"/>
      <c r="L320" s="45"/>
      <c r="M320" s="231"/>
      <c r="N320" s="23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348</v>
      </c>
      <c r="AU320" s="18" t="s">
        <v>81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1335</v>
      </c>
      <c r="G321" s="245"/>
      <c r="H321" s="248">
        <v>29.138000000000002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81</v>
      </c>
      <c r="AV321" s="14" t="s">
        <v>81</v>
      </c>
      <c r="AW321" s="14" t="s">
        <v>33</v>
      </c>
      <c r="AX321" s="14" t="s">
        <v>79</v>
      </c>
      <c r="AY321" s="254" t="s">
        <v>338</v>
      </c>
    </row>
    <row r="322" s="2" customFormat="1" ht="24.15" customHeight="1">
      <c r="A322" s="39"/>
      <c r="B322" s="40"/>
      <c r="C322" s="215" t="s">
        <v>596</v>
      </c>
      <c r="D322" s="215" t="s">
        <v>342</v>
      </c>
      <c r="E322" s="216" t="s">
        <v>631</v>
      </c>
      <c r="F322" s="217" t="s">
        <v>632</v>
      </c>
      <c r="G322" s="218" t="s">
        <v>345</v>
      </c>
      <c r="H322" s="219">
        <v>29.138000000000002</v>
      </c>
      <c r="I322" s="220"/>
      <c r="J322" s="221">
        <f>ROUND(I322*H322,2)</f>
        <v>0</v>
      </c>
      <c r="K322" s="217" t="s">
        <v>346</v>
      </c>
      <c r="L322" s="45"/>
      <c r="M322" s="222" t="s">
        <v>19</v>
      </c>
      <c r="N322" s="223" t="s">
        <v>43</v>
      </c>
      <c r="O322" s="85"/>
      <c r="P322" s="224">
        <f>O322*H322</f>
        <v>0</v>
      </c>
      <c r="Q322" s="224">
        <v>0</v>
      </c>
      <c r="R322" s="224">
        <f>Q322*H322</f>
        <v>0</v>
      </c>
      <c r="S322" s="224">
        <v>0</v>
      </c>
      <c r="T322" s="225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26" t="s">
        <v>231</v>
      </c>
      <c r="AT322" s="226" t="s">
        <v>342</v>
      </c>
      <c r="AU322" s="226" t="s">
        <v>81</v>
      </c>
      <c r="AY322" s="18" t="s">
        <v>338</v>
      </c>
      <c r="BE322" s="227">
        <f>IF(N322="základní",J322,0)</f>
        <v>0</v>
      </c>
      <c r="BF322" s="227">
        <f>IF(N322="snížená",J322,0)</f>
        <v>0</v>
      </c>
      <c r="BG322" s="227">
        <f>IF(N322="zákl. přenesená",J322,0)</f>
        <v>0</v>
      </c>
      <c r="BH322" s="227">
        <f>IF(N322="sníž. přenesená",J322,0)</f>
        <v>0</v>
      </c>
      <c r="BI322" s="227">
        <f>IF(N322="nulová",J322,0)</f>
        <v>0</v>
      </c>
      <c r="BJ322" s="18" t="s">
        <v>79</v>
      </c>
      <c r="BK322" s="227">
        <f>ROUND(I322*H322,2)</f>
        <v>0</v>
      </c>
      <c r="BL322" s="18" t="s">
        <v>231</v>
      </c>
      <c r="BM322" s="226" t="s">
        <v>2414</v>
      </c>
    </row>
    <row r="323" s="2" customFormat="1">
      <c r="A323" s="39"/>
      <c r="B323" s="40"/>
      <c r="C323" s="41"/>
      <c r="D323" s="228" t="s">
        <v>348</v>
      </c>
      <c r="E323" s="41"/>
      <c r="F323" s="229" t="s">
        <v>634</v>
      </c>
      <c r="G323" s="41"/>
      <c r="H323" s="41"/>
      <c r="I323" s="230"/>
      <c r="J323" s="41"/>
      <c r="K323" s="41"/>
      <c r="L323" s="45"/>
      <c r="M323" s="231"/>
      <c r="N323" s="232"/>
      <c r="O323" s="85"/>
      <c r="P323" s="85"/>
      <c r="Q323" s="85"/>
      <c r="R323" s="85"/>
      <c r="S323" s="85"/>
      <c r="T323" s="86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T323" s="18" t="s">
        <v>348</v>
      </c>
      <c r="AU323" s="18" t="s">
        <v>81</v>
      </c>
    </row>
    <row r="324" s="14" customFormat="1">
      <c r="A324" s="14"/>
      <c r="B324" s="244"/>
      <c r="C324" s="245"/>
      <c r="D324" s="235" t="s">
        <v>350</v>
      </c>
      <c r="E324" s="246" t="s">
        <v>19</v>
      </c>
      <c r="F324" s="247" t="s">
        <v>1335</v>
      </c>
      <c r="G324" s="245"/>
      <c r="H324" s="248">
        <v>29.138000000000002</v>
      </c>
      <c r="I324" s="249"/>
      <c r="J324" s="245"/>
      <c r="K324" s="245"/>
      <c r="L324" s="250"/>
      <c r="M324" s="251"/>
      <c r="N324" s="252"/>
      <c r="O324" s="252"/>
      <c r="P324" s="252"/>
      <c r="Q324" s="252"/>
      <c r="R324" s="252"/>
      <c r="S324" s="252"/>
      <c r="T324" s="253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4" t="s">
        <v>350</v>
      </c>
      <c r="AU324" s="254" t="s">
        <v>81</v>
      </c>
      <c r="AV324" s="14" t="s">
        <v>81</v>
      </c>
      <c r="AW324" s="14" t="s">
        <v>33</v>
      </c>
      <c r="AX324" s="14" t="s">
        <v>79</v>
      </c>
      <c r="AY324" s="254" t="s">
        <v>338</v>
      </c>
    </row>
    <row r="325" s="2" customFormat="1" ht="49.05" customHeight="1">
      <c r="A325" s="39"/>
      <c r="B325" s="40"/>
      <c r="C325" s="215" t="s">
        <v>600</v>
      </c>
      <c r="D325" s="215" t="s">
        <v>342</v>
      </c>
      <c r="E325" s="216" t="s">
        <v>636</v>
      </c>
      <c r="F325" s="217" t="s">
        <v>637</v>
      </c>
      <c r="G325" s="218" t="s">
        <v>345</v>
      </c>
      <c r="H325" s="219">
        <v>29.138000000000002</v>
      </c>
      <c r="I325" s="220"/>
      <c r="J325" s="221">
        <f>ROUND(I325*H325,2)</f>
        <v>0</v>
      </c>
      <c r="K325" s="217" t="s">
        <v>346</v>
      </c>
      <c r="L325" s="45"/>
      <c r="M325" s="222" t="s">
        <v>19</v>
      </c>
      <c r="N325" s="223" t="s">
        <v>43</v>
      </c>
      <c r="O325" s="85"/>
      <c r="P325" s="224">
        <f>O325*H325</f>
        <v>0</v>
      </c>
      <c r="Q325" s="224">
        <v>0</v>
      </c>
      <c r="R325" s="224">
        <f>Q325*H325</f>
        <v>0</v>
      </c>
      <c r="S325" s="224">
        <v>0</v>
      </c>
      <c r="T325" s="225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26" t="s">
        <v>231</v>
      </c>
      <c r="AT325" s="226" t="s">
        <v>342</v>
      </c>
      <c r="AU325" s="226" t="s">
        <v>81</v>
      </c>
      <c r="AY325" s="18" t="s">
        <v>338</v>
      </c>
      <c r="BE325" s="227">
        <f>IF(N325="základní",J325,0)</f>
        <v>0</v>
      </c>
      <c r="BF325" s="227">
        <f>IF(N325="snížená",J325,0)</f>
        <v>0</v>
      </c>
      <c r="BG325" s="227">
        <f>IF(N325="zákl. přenesená",J325,0)</f>
        <v>0</v>
      </c>
      <c r="BH325" s="227">
        <f>IF(N325="sníž. přenesená",J325,0)</f>
        <v>0</v>
      </c>
      <c r="BI325" s="227">
        <f>IF(N325="nulová",J325,0)</f>
        <v>0</v>
      </c>
      <c r="BJ325" s="18" t="s">
        <v>79</v>
      </c>
      <c r="BK325" s="227">
        <f>ROUND(I325*H325,2)</f>
        <v>0</v>
      </c>
      <c r="BL325" s="18" t="s">
        <v>231</v>
      </c>
      <c r="BM325" s="226" t="s">
        <v>2415</v>
      </c>
    </row>
    <row r="326" s="2" customFormat="1">
      <c r="A326" s="39"/>
      <c r="B326" s="40"/>
      <c r="C326" s="41"/>
      <c r="D326" s="228" t="s">
        <v>348</v>
      </c>
      <c r="E326" s="41"/>
      <c r="F326" s="229" t="s">
        <v>639</v>
      </c>
      <c r="G326" s="41"/>
      <c r="H326" s="41"/>
      <c r="I326" s="230"/>
      <c r="J326" s="41"/>
      <c r="K326" s="41"/>
      <c r="L326" s="45"/>
      <c r="M326" s="231"/>
      <c r="N326" s="232"/>
      <c r="O326" s="85"/>
      <c r="P326" s="85"/>
      <c r="Q326" s="85"/>
      <c r="R326" s="85"/>
      <c r="S326" s="85"/>
      <c r="T326" s="86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348</v>
      </c>
      <c r="AU326" s="18" t="s">
        <v>81</v>
      </c>
    </row>
    <row r="327" s="14" customFormat="1">
      <c r="A327" s="14"/>
      <c r="B327" s="244"/>
      <c r="C327" s="245"/>
      <c r="D327" s="235" t="s">
        <v>350</v>
      </c>
      <c r="E327" s="246" t="s">
        <v>19</v>
      </c>
      <c r="F327" s="247" t="s">
        <v>1335</v>
      </c>
      <c r="G327" s="245"/>
      <c r="H327" s="248">
        <v>29.138000000000002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350</v>
      </c>
      <c r="AU327" s="254" t="s">
        <v>81</v>
      </c>
      <c r="AV327" s="14" t="s">
        <v>81</v>
      </c>
      <c r="AW327" s="14" t="s">
        <v>33</v>
      </c>
      <c r="AX327" s="14" t="s">
        <v>79</v>
      </c>
      <c r="AY327" s="254" t="s">
        <v>338</v>
      </c>
    </row>
    <row r="328" s="12" customFormat="1" ht="22.8" customHeight="1">
      <c r="A328" s="12"/>
      <c r="B328" s="199"/>
      <c r="C328" s="200"/>
      <c r="D328" s="201" t="s">
        <v>71</v>
      </c>
      <c r="E328" s="213" t="s">
        <v>405</v>
      </c>
      <c r="F328" s="213" t="s">
        <v>640</v>
      </c>
      <c r="G328" s="200"/>
      <c r="H328" s="200"/>
      <c r="I328" s="203"/>
      <c r="J328" s="214">
        <f>BK328</f>
        <v>0</v>
      </c>
      <c r="K328" s="200"/>
      <c r="L328" s="205"/>
      <c r="M328" s="206"/>
      <c r="N328" s="207"/>
      <c r="O328" s="207"/>
      <c r="P328" s="208">
        <f>P329+SUM(P330:P399)</f>
        <v>0</v>
      </c>
      <c r="Q328" s="207"/>
      <c r="R328" s="208">
        <f>R329+SUM(R330:R399)</f>
        <v>0.68907049999999981</v>
      </c>
      <c r="S328" s="207"/>
      <c r="T328" s="209">
        <f>T329+SUM(T330:T399)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10" t="s">
        <v>79</v>
      </c>
      <c r="AT328" s="211" t="s">
        <v>71</v>
      </c>
      <c r="AU328" s="211" t="s">
        <v>79</v>
      </c>
      <c r="AY328" s="210" t="s">
        <v>338</v>
      </c>
      <c r="BK328" s="212">
        <f>BK329+SUM(BK330:BK399)</f>
        <v>0</v>
      </c>
    </row>
    <row r="329" s="2" customFormat="1" ht="24.15" customHeight="1">
      <c r="A329" s="39"/>
      <c r="B329" s="40"/>
      <c r="C329" s="215" t="s">
        <v>605</v>
      </c>
      <c r="D329" s="215" t="s">
        <v>342</v>
      </c>
      <c r="E329" s="216" t="s">
        <v>1917</v>
      </c>
      <c r="F329" s="217" t="s">
        <v>1918</v>
      </c>
      <c r="G329" s="218" t="s">
        <v>572</v>
      </c>
      <c r="H329" s="219">
        <v>84.5</v>
      </c>
      <c r="I329" s="220"/>
      <c r="J329" s="221">
        <f>ROUND(I329*H329,2)</f>
        <v>0</v>
      </c>
      <c r="K329" s="217" t="s">
        <v>346</v>
      </c>
      <c r="L329" s="45"/>
      <c r="M329" s="222" t="s">
        <v>19</v>
      </c>
      <c r="N329" s="223" t="s">
        <v>43</v>
      </c>
      <c r="O329" s="85"/>
      <c r="P329" s="224">
        <f>O329*H329</f>
        <v>0</v>
      </c>
      <c r="Q329" s="224">
        <v>1.0000000000000001E-05</v>
      </c>
      <c r="R329" s="224">
        <f>Q329*H329</f>
        <v>0.00084500000000000005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231</v>
      </c>
      <c r="AT329" s="226" t="s">
        <v>342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2416</v>
      </c>
    </row>
    <row r="330" s="2" customFormat="1">
      <c r="A330" s="39"/>
      <c r="B330" s="40"/>
      <c r="C330" s="41"/>
      <c r="D330" s="228" t="s">
        <v>348</v>
      </c>
      <c r="E330" s="41"/>
      <c r="F330" s="229" t="s">
        <v>1920</v>
      </c>
      <c r="G330" s="41"/>
      <c r="H330" s="41"/>
      <c r="I330" s="230"/>
      <c r="J330" s="41"/>
      <c r="K330" s="41"/>
      <c r="L330" s="45"/>
      <c r="M330" s="231"/>
      <c r="N330" s="232"/>
      <c r="O330" s="85"/>
      <c r="P330" s="85"/>
      <c r="Q330" s="85"/>
      <c r="R330" s="85"/>
      <c r="S330" s="85"/>
      <c r="T330" s="86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348</v>
      </c>
      <c r="AU330" s="18" t="s">
        <v>81</v>
      </c>
    </row>
    <row r="331" s="14" customFormat="1">
      <c r="A331" s="14"/>
      <c r="B331" s="244"/>
      <c r="C331" s="245"/>
      <c r="D331" s="235" t="s">
        <v>350</v>
      </c>
      <c r="E331" s="246" t="s">
        <v>19</v>
      </c>
      <c r="F331" s="247" t="s">
        <v>1829</v>
      </c>
      <c r="G331" s="245"/>
      <c r="H331" s="248">
        <v>84.5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350</v>
      </c>
      <c r="AU331" s="254" t="s">
        <v>81</v>
      </c>
      <c r="AV331" s="14" t="s">
        <v>81</v>
      </c>
      <c r="AW331" s="14" t="s">
        <v>33</v>
      </c>
      <c r="AX331" s="14" t="s">
        <v>79</v>
      </c>
      <c r="AY331" s="254" t="s">
        <v>338</v>
      </c>
    </row>
    <row r="332" s="2" customFormat="1" ht="24.15" customHeight="1">
      <c r="A332" s="39"/>
      <c r="B332" s="40"/>
      <c r="C332" s="267" t="s">
        <v>610</v>
      </c>
      <c r="D332" s="267" t="s">
        <v>486</v>
      </c>
      <c r="E332" s="268" t="s">
        <v>1921</v>
      </c>
      <c r="F332" s="269" t="s">
        <v>1922</v>
      </c>
      <c r="G332" s="270" t="s">
        <v>572</v>
      </c>
      <c r="H332" s="271">
        <v>87.034999999999997</v>
      </c>
      <c r="I332" s="272"/>
      <c r="J332" s="273">
        <f>ROUND(I332*H332,2)</f>
        <v>0</v>
      </c>
      <c r="K332" s="269" t="s">
        <v>346</v>
      </c>
      <c r="L332" s="274"/>
      <c r="M332" s="275" t="s">
        <v>19</v>
      </c>
      <c r="N332" s="276" t="s">
        <v>43</v>
      </c>
      <c r="O332" s="85"/>
      <c r="P332" s="224">
        <f>O332*H332</f>
        <v>0</v>
      </c>
      <c r="Q332" s="224">
        <v>0.0054999999999999997</v>
      </c>
      <c r="R332" s="224">
        <f>Q332*H332</f>
        <v>0.47869249999999997</v>
      </c>
      <c r="S332" s="224">
        <v>0</v>
      </c>
      <c r="T332" s="225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26" t="s">
        <v>405</v>
      </c>
      <c r="AT332" s="226" t="s">
        <v>486</v>
      </c>
      <c r="AU332" s="226" t="s">
        <v>81</v>
      </c>
      <c r="AY332" s="18" t="s">
        <v>338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18" t="s">
        <v>79</v>
      </c>
      <c r="BK332" s="227">
        <f>ROUND(I332*H332,2)</f>
        <v>0</v>
      </c>
      <c r="BL332" s="18" t="s">
        <v>231</v>
      </c>
      <c r="BM332" s="226" t="s">
        <v>2417</v>
      </c>
    </row>
    <row r="333" s="14" customFormat="1">
      <c r="A333" s="14"/>
      <c r="B333" s="244"/>
      <c r="C333" s="245"/>
      <c r="D333" s="235" t="s">
        <v>350</v>
      </c>
      <c r="E333" s="246" t="s">
        <v>19</v>
      </c>
      <c r="F333" s="247" t="s">
        <v>2418</v>
      </c>
      <c r="G333" s="245"/>
      <c r="H333" s="248">
        <v>5.0999999999999996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350</v>
      </c>
      <c r="AU333" s="254" t="s">
        <v>81</v>
      </c>
      <c r="AV333" s="14" t="s">
        <v>81</v>
      </c>
      <c r="AW333" s="14" t="s">
        <v>33</v>
      </c>
      <c r="AX333" s="14" t="s">
        <v>72</v>
      </c>
      <c r="AY333" s="254" t="s">
        <v>338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2419</v>
      </c>
      <c r="G334" s="245"/>
      <c r="H334" s="248">
        <v>4.5999999999999996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81</v>
      </c>
      <c r="AV334" s="14" t="s">
        <v>81</v>
      </c>
      <c r="AW334" s="14" t="s">
        <v>33</v>
      </c>
      <c r="AX334" s="14" t="s">
        <v>72</v>
      </c>
      <c r="AY334" s="254" t="s">
        <v>338</v>
      </c>
    </row>
    <row r="335" s="14" customFormat="1">
      <c r="A335" s="14"/>
      <c r="B335" s="244"/>
      <c r="C335" s="245"/>
      <c r="D335" s="235" t="s">
        <v>350</v>
      </c>
      <c r="E335" s="246" t="s">
        <v>19</v>
      </c>
      <c r="F335" s="247" t="s">
        <v>2420</v>
      </c>
      <c r="G335" s="245"/>
      <c r="H335" s="248">
        <v>4.7999999999999998</v>
      </c>
      <c r="I335" s="249"/>
      <c r="J335" s="245"/>
      <c r="K335" s="245"/>
      <c r="L335" s="250"/>
      <c r="M335" s="251"/>
      <c r="N335" s="252"/>
      <c r="O335" s="252"/>
      <c r="P335" s="252"/>
      <c r="Q335" s="252"/>
      <c r="R335" s="252"/>
      <c r="S335" s="252"/>
      <c r="T335" s="253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4" t="s">
        <v>350</v>
      </c>
      <c r="AU335" s="254" t="s">
        <v>81</v>
      </c>
      <c r="AV335" s="14" t="s">
        <v>81</v>
      </c>
      <c r="AW335" s="14" t="s">
        <v>33</v>
      </c>
      <c r="AX335" s="14" t="s">
        <v>72</v>
      </c>
      <c r="AY335" s="254" t="s">
        <v>338</v>
      </c>
    </row>
    <row r="336" s="14" customFormat="1">
      <c r="A336" s="14"/>
      <c r="B336" s="244"/>
      <c r="C336" s="245"/>
      <c r="D336" s="235" t="s">
        <v>350</v>
      </c>
      <c r="E336" s="246" t="s">
        <v>19</v>
      </c>
      <c r="F336" s="247" t="s">
        <v>2421</v>
      </c>
      <c r="G336" s="245"/>
      <c r="H336" s="248">
        <v>4.7000000000000002</v>
      </c>
      <c r="I336" s="249"/>
      <c r="J336" s="245"/>
      <c r="K336" s="245"/>
      <c r="L336" s="250"/>
      <c r="M336" s="251"/>
      <c r="N336" s="252"/>
      <c r="O336" s="252"/>
      <c r="P336" s="252"/>
      <c r="Q336" s="252"/>
      <c r="R336" s="252"/>
      <c r="S336" s="252"/>
      <c r="T336" s="253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4" t="s">
        <v>350</v>
      </c>
      <c r="AU336" s="254" t="s">
        <v>81</v>
      </c>
      <c r="AV336" s="14" t="s">
        <v>81</v>
      </c>
      <c r="AW336" s="14" t="s">
        <v>33</v>
      </c>
      <c r="AX336" s="14" t="s">
        <v>72</v>
      </c>
      <c r="AY336" s="254" t="s">
        <v>338</v>
      </c>
    </row>
    <row r="337" s="14" customFormat="1">
      <c r="A337" s="14"/>
      <c r="B337" s="244"/>
      <c r="C337" s="245"/>
      <c r="D337" s="235" t="s">
        <v>350</v>
      </c>
      <c r="E337" s="246" t="s">
        <v>19</v>
      </c>
      <c r="F337" s="247" t="s">
        <v>2422</v>
      </c>
      <c r="G337" s="245"/>
      <c r="H337" s="248">
        <v>1.8999999999999999</v>
      </c>
      <c r="I337" s="249"/>
      <c r="J337" s="245"/>
      <c r="K337" s="245"/>
      <c r="L337" s="250"/>
      <c r="M337" s="251"/>
      <c r="N337" s="252"/>
      <c r="O337" s="252"/>
      <c r="P337" s="252"/>
      <c r="Q337" s="252"/>
      <c r="R337" s="252"/>
      <c r="S337" s="252"/>
      <c r="T337" s="253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4" t="s">
        <v>350</v>
      </c>
      <c r="AU337" s="254" t="s">
        <v>81</v>
      </c>
      <c r="AV337" s="14" t="s">
        <v>81</v>
      </c>
      <c r="AW337" s="14" t="s">
        <v>33</v>
      </c>
      <c r="AX337" s="14" t="s">
        <v>72</v>
      </c>
      <c r="AY337" s="254" t="s">
        <v>338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2423</v>
      </c>
      <c r="G338" s="245"/>
      <c r="H338" s="248">
        <v>1.8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81</v>
      </c>
      <c r="AV338" s="14" t="s">
        <v>81</v>
      </c>
      <c r="AW338" s="14" t="s">
        <v>33</v>
      </c>
      <c r="AX338" s="14" t="s">
        <v>72</v>
      </c>
      <c r="AY338" s="254" t="s">
        <v>338</v>
      </c>
    </row>
    <row r="339" s="14" customFormat="1">
      <c r="A339" s="14"/>
      <c r="B339" s="244"/>
      <c r="C339" s="245"/>
      <c r="D339" s="235" t="s">
        <v>350</v>
      </c>
      <c r="E339" s="246" t="s">
        <v>19</v>
      </c>
      <c r="F339" s="247" t="s">
        <v>2424</v>
      </c>
      <c r="G339" s="245"/>
      <c r="H339" s="248">
        <v>2.3999999999999999</v>
      </c>
      <c r="I339" s="249"/>
      <c r="J339" s="245"/>
      <c r="K339" s="245"/>
      <c r="L339" s="250"/>
      <c r="M339" s="251"/>
      <c r="N339" s="252"/>
      <c r="O339" s="252"/>
      <c r="P339" s="252"/>
      <c r="Q339" s="252"/>
      <c r="R339" s="252"/>
      <c r="S339" s="252"/>
      <c r="T339" s="253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4" t="s">
        <v>350</v>
      </c>
      <c r="AU339" s="254" t="s">
        <v>81</v>
      </c>
      <c r="AV339" s="14" t="s">
        <v>81</v>
      </c>
      <c r="AW339" s="14" t="s">
        <v>33</v>
      </c>
      <c r="AX339" s="14" t="s">
        <v>72</v>
      </c>
      <c r="AY339" s="254" t="s">
        <v>338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2425</v>
      </c>
      <c r="G340" s="245"/>
      <c r="H340" s="248">
        <v>2.2000000000000002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81</v>
      </c>
      <c r="AV340" s="14" t="s">
        <v>81</v>
      </c>
      <c r="AW340" s="14" t="s">
        <v>33</v>
      </c>
      <c r="AX340" s="14" t="s">
        <v>72</v>
      </c>
      <c r="AY340" s="254" t="s">
        <v>338</v>
      </c>
    </row>
    <row r="341" s="14" customFormat="1">
      <c r="A341" s="14"/>
      <c r="B341" s="244"/>
      <c r="C341" s="245"/>
      <c r="D341" s="235" t="s">
        <v>350</v>
      </c>
      <c r="E341" s="246" t="s">
        <v>19</v>
      </c>
      <c r="F341" s="247" t="s">
        <v>2426</v>
      </c>
      <c r="G341" s="245"/>
      <c r="H341" s="248">
        <v>3</v>
      </c>
      <c r="I341" s="249"/>
      <c r="J341" s="245"/>
      <c r="K341" s="245"/>
      <c r="L341" s="250"/>
      <c r="M341" s="251"/>
      <c r="N341" s="252"/>
      <c r="O341" s="252"/>
      <c r="P341" s="252"/>
      <c r="Q341" s="252"/>
      <c r="R341" s="252"/>
      <c r="S341" s="252"/>
      <c r="T341" s="253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4" t="s">
        <v>350</v>
      </c>
      <c r="AU341" s="254" t="s">
        <v>81</v>
      </c>
      <c r="AV341" s="14" t="s">
        <v>81</v>
      </c>
      <c r="AW341" s="14" t="s">
        <v>33</v>
      </c>
      <c r="AX341" s="14" t="s">
        <v>72</v>
      </c>
      <c r="AY341" s="254" t="s">
        <v>338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2427</v>
      </c>
      <c r="G342" s="245"/>
      <c r="H342" s="248">
        <v>2.7999999999999998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81</v>
      </c>
      <c r="AV342" s="14" t="s">
        <v>81</v>
      </c>
      <c r="AW342" s="14" t="s">
        <v>33</v>
      </c>
      <c r="AX342" s="14" t="s">
        <v>72</v>
      </c>
      <c r="AY342" s="254" t="s">
        <v>338</v>
      </c>
    </row>
    <row r="343" s="14" customFormat="1">
      <c r="A343" s="14"/>
      <c r="B343" s="244"/>
      <c r="C343" s="245"/>
      <c r="D343" s="235" t="s">
        <v>350</v>
      </c>
      <c r="E343" s="246" t="s">
        <v>19</v>
      </c>
      <c r="F343" s="247" t="s">
        <v>2428</v>
      </c>
      <c r="G343" s="245"/>
      <c r="H343" s="248">
        <v>4.7000000000000002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350</v>
      </c>
      <c r="AU343" s="254" t="s">
        <v>81</v>
      </c>
      <c r="AV343" s="14" t="s">
        <v>81</v>
      </c>
      <c r="AW343" s="14" t="s">
        <v>33</v>
      </c>
      <c r="AX343" s="14" t="s">
        <v>72</v>
      </c>
      <c r="AY343" s="254" t="s">
        <v>338</v>
      </c>
    </row>
    <row r="344" s="14" customFormat="1">
      <c r="A344" s="14"/>
      <c r="B344" s="244"/>
      <c r="C344" s="245"/>
      <c r="D344" s="235" t="s">
        <v>350</v>
      </c>
      <c r="E344" s="246" t="s">
        <v>19</v>
      </c>
      <c r="F344" s="247" t="s">
        <v>2429</v>
      </c>
      <c r="G344" s="245"/>
      <c r="H344" s="248">
        <v>4.9000000000000004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350</v>
      </c>
      <c r="AU344" s="254" t="s">
        <v>81</v>
      </c>
      <c r="AV344" s="14" t="s">
        <v>81</v>
      </c>
      <c r="AW344" s="14" t="s">
        <v>33</v>
      </c>
      <c r="AX344" s="14" t="s">
        <v>72</v>
      </c>
      <c r="AY344" s="254" t="s">
        <v>338</v>
      </c>
    </row>
    <row r="345" s="14" customFormat="1">
      <c r="A345" s="14"/>
      <c r="B345" s="244"/>
      <c r="C345" s="245"/>
      <c r="D345" s="235" t="s">
        <v>350</v>
      </c>
      <c r="E345" s="246" t="s">
        <v>19</v>
      </c>
      <c r="F345" s="247" t="s">
        <v>2430</v>
      </c>
      <c r="G345" s="245"/>
      <c r="H345" s="248">
        <v>4.7999999999999998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350</v>
      </c>
      <c r="AU345" s="254" t="s">
        <v>81</v>
      </c>
      <c r="AV345" s="14" t="s">
        <v>81</v>
      </c>
      <c r="AW345" s="14" t="s">
        <v>33</v>
      </c>
      <c r="AX345" s="14" t="s">
        <v>72</v>
      </c>
      <c r="AY345" s="254" t="s">
        <v>338</v>
      </c>
    </row>
    <row r="346" s="14" customFormat="1">
      <c r="A346" s="14"/>
      <c r="B346" s="244"/>
      <c r="C346" s="245"/>
      <c r="D346" s="235" t="s">
        <v>350</v>
      </c>
      <c r="E346" s="246" t="s">
        <v>19</v>
      </c>
      <c r="F346" s="247" t="s">
        <v>2431</v>
      </c>
      <c r="G346" s="245"/>
      <c r="H346" s="248">
        <v>2.7000000000000002</v>
      </c>
      <c r="I346" s="249"/>
      <c r="J346" s="245"/>
      <c r="K346" s="245"/>
      <c r="L346" s="250"/>
      <c r="M346" s="251"/>
      <c r="N346" s="252"/>
      <c r="O346" s="252"/>
      <c r="P346" s="252"/>
      <c r="Q346" s="252"/>
      <c r="R346" s="252"/>
      <c r="S346" s="252"/>
      <c r="T346" s="253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4" t="s">
        <v>350</v>
      </c>
      <c r="AU346" s="254" t="s">
        <v>81</v>
      </c>
      <c r="AV346" s="14" t="s">
        <v>81</v>
      </c>
      <c r="AW346" s="14" t="s">
        <v>33</v>
      </c>
      <c r="AX346" s="14" t="s">
        <v>72</v>
      </c>
      <c r="AY346" s="254" t="s">
        <v>338</v>
      </c>
    </row>
    <row r="347" s="14" customFormat="1">
      <c r="A347" s="14"/>
      <c r="B347" s="244"/>
      <c r="C347" s="245"/>
      <c r="D347" s="235" t="s">
        <v>350</v>
      </c>
      <c r="E347" s="246" t="s">
        <v>19</v>
      </c>
      <c r="F347" s="247" t="s">
        <v>2432</v>
      </c>
      <c r="G347" s="245"/>
      <c r="H347" s="248">
        <v>4.2999999999999998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350</v>
      </c>
      <c r="AU347" s="254" t="s">
        <v>81</v>
      </c>
      <c r="AV347" s="14" t="s">
        <v>81</v>
      </c>
      <c r="AW347" s="14" t="s">
        <v>33</v>
      </c>
      <c r="AX347" s="14" t="s">
        <v>72</v>
      </c>
      <c r="AY347" s="254" t="s">
        <v>338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2433</v>
      </c>
      <c r="G348" s="245"/>
      <c r="H348" s="248">
        <v>4.2999999999999998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81</v>
      </c>
      <c r="AV348" s="14" t="s">
        <v>81</v>
      </c>
      <c r="AW348" s="14" t="s">
        <v>33</v>
      </c>
      <c r="AX348" s="14" t="s">
        <v>72</v>
      </c>
      <c r="AY348" s="254" t="s">
        <v>338</v>
      </c>
    </row>
    <row r="349" s="14" customFormat="1">
      <c r="A349" s="14"/>
      <c r="B349" s="244"/>
      <c r="C349" s="245"/>
      <c r="D349" s="235" t="s">
        <v>350</v>
      </c>
      <c r="E349" s="246" t="s">
        <v>19</v>
      </c>
      <c r="F349" s="247" t="s">
        <v>2434</v>
      </c>
      <c r="G349" s="245"/>
      <c r="H349" s="248">
        <v>2.2999999999999998</v>
      </c>
      <c r="I349" s="249"/>
      <c r="J349" s="245"/>
      <c r="K349" s="245"/>
      <c r="L349" s="250"/>
      <c r="M349" s="251"/>
      <c r="N349" s="252"/>
      <c r="O349" s="252"/>
      <c r="P349" s="252"/>
      <c r="Q349" s="252"/>
      <c r="R349" s="252"/>
      <c r="S349" s="252"/>
      <c r="T349" s="253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4" t="s">
        <v>350</v>
      </c>
      <c r="AU349" s="254" t="s">
        <v>81</v>
      </c>
      <c r="AV349" s="14" t="s">
        <v>81</v>
      </c>
      <c r="AW349" s="14" t="s">
        <v>33</v>
      </c>
      <c r="AX349" s="14" t="s">
        <v>72</v>
      </c>
      <c r="AY349" s="254" t="s">
        <v>338</v>
      </c>
    </row>
    <row r="350" s="14" customFormat="1">
      <c r="A350" s="14"/>
      <c r="B350" s="244"/>
      <c r="C350" s="245"/>
      <c r="D350" s="235" t="s">
        <v>350</v>
      </c>
      <c r="E350" s="246" t="s">
        <v>19</v>
      </c>
      <c r="F350" s="247" t="s">
        <v>2435</v>
      </c>
      <c r="G350" s="245"/>
      <c r="H350" s="248">
        <v>3.1000000000000001</v>
      </c>
      <c r="I350" s="249"/>
      <c r="J350" s="245"/>
      <c r="K350" s="245"/>
      <c r="L350" s="250"/>
      <c r="M350" s="251"/>
      <c r="N350" s="252"/>
      <c r="O350" s="252"/>
      <c r="P350" s="252"/>
      <c r="Q350" s="252"/>
      <c r="R350" s="252"/>
      <c r="S350" s="252"/>
      <c r="T350" s="253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4" t="s">
        <v>350</v>
      </c>
      <c r="AU350" s="254" t="s">
        <v>81</v>
      </c>
      <c r="AV350" s="14" t="s">
        <v>81</v>
      </c>
      <c r="AW350" s="14" t="s">
        <v>33</v>
      </c>
      <c r="AX350" s="14" t="s">
        <v>72</v>
      </c>
      <c r="AY350" s="254" t="s">
        <v>338</v>
      </c>
    </row>
    <row r="351" s="14" customFormat="1">
      <c r="A351" s="14"/>
      <c r="B351" s="244"/>
      <c r="C351" s="245"/>
      <c r="D351" s="235" t="s">
        <v>350</v>
      </c>
      <c r="E351" s="246" t="s">
        <v>19</v>
      </c>
      <c r="F351" s="247" t="s">
        <v>2436</v>
      </c>
      <c r="G351" s="245"/>
      <c r="H351" s="248">
        <v>3.2999999999999998</v>
      </c>
      <c r="I351" s="249"/>
      <c r="J351" s="245"/>
      <c r="K351" s="245"/>
      <c r="L351" s="250"/>
      <c r="M351" s="251"/>
      <c r="N351" s="252"/>
      <c r="O351" s="252"/>
      <c r="P351" s="252"/>
      <c r="Q351" s="252"/>
      <c r="R351" s="252"/>
      <c r="S351" s="252"/>
      <c r="T351" s="253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4" t="s">
        <v>350</v>
      </c>
      <c r="AU351" s="254" t="s">
        <v>81</v>
      </c>
      <c r="AV351" s="14" t="s">
        <v>81</v>
      </c>
      <c r="AW351" s="14" t="s">
        <v>33</v>
      </c>
      <c r="AX351" s="14" t="s">
        <v>72</v>
      </c>
      <c r="AY351" s="254" t="s">
        <v>338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2437</v>
      </c>
      <c r="G352" s="245"/>
      <c r="H352" s="248">
        <v>6.7999999999999998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81</v>
      </c>
      <c r="AV352" s="14" t="s">
        <v>81</v>
      </c>
      <c r="AW352" s="14" t="s">
        <v>33</v>
      </c>
      <c r="AX352" s="14" t="s">
        <v>72</v>
      </c>
      <c r="AY352" s="254" t="s">
        <v>338</v>
      </c>
    </row>
    <row r="353" s="14" customFormat="1">
      <c r="A353" s="14"/>
      <c r="B353" s="244"/>
      <c r="C353" s="245"/>
      <c r="D353" s="235" t="s">
        <v>350</v>
      </c>
      <c r="E353" s="246" t="s">
        <v>19</v>
      </c>
      <c r="F353" s="247" t="s">
        <v>2438</v>
      </c>
      <c r="G353" s="245"/>
      <c r="H353" s="248">
        <v>6.5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350</v>
      </c>
      <c r="AU353" s="254" t="s">
        <v>81</v>
      </c>
      <c r="AV353" s="14" t="s">
        <v>81</v>
      </c>
      <c r="AW353" s="14" t="s">
        <v>33</v>
      </c>
      <c r="AX353" s="14" t="s">
        <v>72</v>
      </c>
      <c r="AY353" s="254" t="s">
        <v>338</v>
      </c>
    </row>
    <row r="354" s="14" customFormat="1">
      <c r="A354" s="14"/>
      <c r="B354" s="244"/>
      <c r="C354" s="245"/>
      <c r="D354" s="235" t="s">
        <v>350</v>
      </c>
      <c r="E354" s="246" t="s">
        <v>19</v>
      </c>
      <c r="F354" s="247" t="s">
        <v>2439</v>
      </c>
      <c r="G354" s="245"/>
      <c r="H354" s="248">
        <v>3.5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81</v>
      </c>
      <c r="AV354" s="14" t="s">
        <v>81</v>
      </c>
      <c r="AW354" s="14" t="s">
        <v>33</v>
      </c>
      <c r="AX354" s="14" t="s">
        <v>72</v>
      </c>
      <c r="AY354" s="254" t="s">
        <v>338</v>
      </c>
    </row>
    <row r="355" s="15" customFormat="1">
      <c r="A355" s="15"/>
      <c r="B355" s="255"/>
      <c r="C355" s="256"/>
      <c r="D355" s="235" t="s">
        <v>350</v>
      </c>
      <c r="E355" s="257" t="s">
        <v>1829</v>
      </c>
      <c r="F355" s="258" t="s">
        <v>363</v>
      </c>
      <c r="G355" s="256"/>
      <c r="H355" s="259">
        <v>84.499999999999986</v>
      </c>
      <c r="I355" s="260"/>
      <c r="J355" s="256"/>
      <c r="K355" s="256"/>
      <c r="L355" s="261"/>
      <c r="M355" s="262"/>
      <c r="N355" s="263"/>
      <c r="O355" s="263"/>
      <c r="P355" s="263"/>
      <c r="Q355" s="263"/>
      <c r="R355" s="263"/>
      <c r="S355" s="263"/>
      <c r="T355" s="264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T355" s="265" t="s">
        <v>350</v>
      </c>
      <c r="AU355" s="265" t="s">
        <v>81</v>
      </c>
      <c r="AV355" s="15" t="s">
        <v>231</v>
      </c>
      <c r="AW355" s="15" t="s">
        <v>33</v>
      </c>
      <c r="AX355" s="15" t="s">
        <v>72</v>
      </c>
      <c r="AY355" s="265" t="s">
        <v>338</v>
      </c>
    </row>
    <row r="356" s="14" customFormat="1">
      <c r="A356" s="14"/>
      <c r="B356" s="244"/>
      <c r="C356" s="245"/>
      <c r="D356" s="235" t="s">
        <v>350</v>
      </c>
      <c r="E356" s="246" t="s">
        <v>19</v>
      </c>
      <c r="F356" s="247" t="s">
        <v>2440</v>
      </c>
      <c r="G356" s="245"/>
      <c r="H356" s="248">
        <v>87.034999999999997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350</v>
      </c>
      <c r="AU356" s="254" t="s">
        <v>81</v>
      </c>
      <c r="AV356" s="14" t="s">
        <v>81</v>
      </c>
      <c r="AW356" s="14" t="s">
        <v>33</v>
      </c>
      <c r="AX356" s="14" t="s">
        <v>79</v>
      </c>
      <c r="AY356" s="254" t="s">
        <v>338</v>
      </c>
    </row>
    <row r="357" s="2" customFormat="1" ht="24.15" customHeight="1">
      <c r="A357" s="39"/>
      <c r="B357" s="40"/>
      <c r="C357" s="215" t="s">
        <v>615</v>
      </c>
      <c r="D357" s="215" t="s">
        <v>342</v>
      </c>
      <c r="E357" s="216" t="s">
        <v>1954</v>
      </c>
      <c r="F357" s="217" t="s">
        <v>1955</v>
      </c>
      <c r="G357" s="218" t="s">
        <v>572</v>
      </c>
      <c r="H357" s="219">
        <v>4.2000000000000002</v>
      </c>
      <c r="I357" s="220"/>
      <c r="J357" s="221">
        <f>ROUND(I357*H357,2)</f>
        <v>0</v>
      </c>
      <c r="K357" s="217" t="s">
        <v>346</v>
      </c>
      <c r="L357" s="45"/>
      <c r="M357" s="222" t="s">
        <v>19</v>
      </c>
      <c r="N357" s="223" t="s">
        <v>43</v>
      </c>
      <c r="O357" s="85"/>
      <c r="P357" s="224">
        <f>O357*H357</f>
        <v>0</v>
      </c>
      <c r="Q357" s="224">
        <v>1.0000000000000001E-05</v>
      </c>
      <c r="R357" s="224">
        <f>Q357*H357</f>
        <v>4.2000000000000004E-05</v>
      </c>
      <c r="S357" s="224">
        <v>0</v>
      </c>
      <c r="T357" s="225">
        <f>S357*H357</f>
        <v>0</v>
      </c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R357" s="226" t="s">
        <v>231</v>
      </c>
      <c r="AT357" s="226" t="s">
        <v>342</v>
      </c>
      <c r="AU357" s="226" t="s">
        <v>81</v>
      </c>
      <c r="AY357" s="18" t="s">
        <v>338</v>
      </c>
      <c r="BE357" s="227">
        <f>IF(N357="základní",J357,0)</f>
        <v>0</v>
      </c>
      <c r="BF357" s="227">
        <f>IF(N357="snížená",J357,0)</f>
        <v>0</v>
      </c>
      <c r="BG357" s="227">
        <f>IF(N357="zákl. přenesená",J357,0)</f>
        <v>0</v>
      </c>
      <c r="BH357" s="227">
        <f>IF(N357="sníž. přenesená",J357,0)</f>
        <v>0</v>
      </c>
      <c r="BI357" s="227">
        <f>IF(N357="nulová",J357,0)</f>
        <v>0</v>
      </c>
      <c r="BJ357" s="18" t="s">
        <v>79</v>
      </c>
      <c r="BK357" s="227">
        <f>ROUND(I357*H357,2)</f>
        <v>0</v>
      </c>
      <c r="BL357" s="18" t="s">
        <v>231</v>
      </c>
      <c r="BM357" s="226" t="s">
        <v>2441</v>
      </c>
    </row>
    <row r="358" s="2" customFormat="1">
      <c r="A358" s="39"/>
      <c r="B358" s="40"/>
      <c r="C358" s="41"/>
      <c r="D358" s="228" t="s">
        <v>348</v>
      </c>
      <c r="E358" s="41"/>
      <c r="F358" s="229" t="s">
        <v>1957</v>
      </c>
      <c r="G358" s="41"/>
      <c r="H358" s="41"/>
      <c r="I358" s="230"/>
      <c r="J358" s="41"/>
      <c r="K358" s="41"/>
      <c r="L358" s="45"/>
      <c r="M358" s="231"/>
      <c r="N358" s="232"/>
      <c r="O358" s="85"/>
      <c r="P358" s="85"/>
      <c r="Q358" s="85"/>
      <c r="R358" s="85"/>
      <c r="S358" s="85"/>
      <c r="T358" s="86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T358" s="18" t="s">
        <v>348</v>
      </c>
      <c r="AU358" s="18" t="s">
        <v>81</v>
      </c>
    </row>
    <row r="359" s="14" customFormat="1">
      <c r="A359" s="14"/>
      <c r="B359" s="244"/>
      <c r="C359" s="245"/>
      <c r="D359" s="235" t="s">
        <v>350</v>
      </c>
      <c r="E359" s="246" t="s">
        <v>19</v>
      </c>
      <c r="F359" s="247" t="s">
        <v>1831</v>
      </c>
      <c r="G359" s="245"/>
      <c r="H359" s="248">
        <v>4.2000000000000002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350</v>
      </c>
      <c r="AU359" s="254" t="s">
        <v>81</v>
      </c>
      <c r="AV359" s="14" t="s">
        <v>81</v>
      </c>
      <c r="AW359" s="14" t="s">
        <v>33</v>
      </c>
      <c r="AX359" s="14" t="s">
        <v>79</v>
      </c>
      <c r="AY359" s="254" t="s">
        <v>338</v>
      </c>
    </row>
    <row r="360" s="2" customFormat="1" ht="24.15" customHeight="1">
      <c r="A360" s="39"/>
      <c r="B360" s="40"/>
      <c r="C360" s="267" t="s">
        <v>620</v>
      </c>
      <c r="D360" s="267" t="s">
        <v>486</v>
      </c>
      <c r="E360" s="268" t="s">
        <v>1958</v>
      </c>
      <c r="F360" s="269" t="s">
        <v>1959</v>
      </c>
      <c r="G360" s="270" t="s">
        <v>572</v>
      </c>
      <c r="H360" s="271">
        <v>4.3259999999999996</v>
      </c>
      <c r="I360" s="272"/>
      <c r="J360" s="273">
        <f>ROUND(I360*H360,2)</f>
        <v>0</v>
      </c>
      <c r="K360" s="269" t="s">
        <v>346</v>
      </c>
      <c r="L360" s="274"/>
      <c r="M360" s="275" t="s">
        <v>19</v>
      </c>
      <c r="N360" s="276" t="s">
        <v>43</v>
      </c>
      <c r="O360" s="85"/>
      <c r="P360" s="224">
        <f>O360*H360</f>
        <v>0</v>
      </c>
      <c r="Q360" s="224">
        <v>0.0080000000000000002</v>
      </c>
      <c r="R360" s="224">
        <f>Q360*H360</f>
        <v>0.034608</v>
      </c>
      <c r="S360" s="224">
        <v>0</v>
      </c>
      <c r="T360" s="225">
        <f>S360*H360</f>
        <v>0</v>
      </c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R360" s="226" t="s">
        <v>405</v>
      </c>
      <c r="AT360" s="226" t="s">
        <v>486</v>
      </c>
      <c r="AU360" s="226" t="s">
        <v>81</v>
      </c>
      <c r="AY360" s="18" t="s">
        <v>338</v>
      </c>
      <c r="BE360" s="227">
        <f>IF(N360="základní",J360,0)</f>
        <v>0</v>
      </c>
      <c r="BF360" s="227">
        <f>IF(N360="snížená",J360,0)</f>
        <v>0</v>
      </c>
      <c r="BG360" s="227">
        <f>IF(N360="zákl. přenesená",J360,0)</f>
        <v>0</v>
      </c>
      <c r="BH360" s="227">
        <f>IF(N360="sníž. přenesená",J360,0)</f>
        <v>0</v>
      </c>
      <c r="BI360" s="227">
        <f>IF(N360="nulová",J360,0)</f>
        <v>0</v>
      </c>
      <c r="BJ360" s="18" t="s">
        <v>79</v>
      </c>
      <c r="BK360" s="227">
        <f>ROUND(I360*H360,2)</f>
        <v>0</v>
      </c>
      <c r="BL360" s="18" t="s">
        <v>231</v>
      </c>
      <c r="BM360" s="226" t="s">
        <v>2442</v>
      </c>
    </row>
    <row r="361" s="14" customFormat="1">
      <c r="A361" s="14"/>
      <c r="B361" s="244"/>
      <c r="C361" s="245"/>
      <c r="D361" s="235" t="s">
        <v>350</v>
      </c>
      <c r="E361" s="246" t="s">
        <v>19</v>
      </c>
      <c r="F361" s="247" t="s">
        <v>2443</v>
      </c>
      <c r="G361" s="245"/>
      <c r="H361" s="248">
        <v>4.2000000000000002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350</v>
      </c>
      <c r="AU361" s="254" t="s">
        <v>81</v>
      </c>
      <c r="AV361" s="14" t="s">
        <v>81</v>
      </c>
      <c r="AW361" s="14" t="s">
        <v>33</v>
      </c>
      <c r="AX361" s="14" t="s">
        <v>72</v>
      </c>
      <c r="AY361" s="254" t="s">
        <v>338</v>
      </c>
    </row>
    <row r="362" s="15" customFormat="1">
      <c r="A362" s="15"/>
      <c r="B362" s="255"/>
      <c r="C362" s="256"/>
      <c r="D362" s="235" t="s">
        <v>350</v>
      </c>
      <c r="E362" s="257" t="s">
        <v>1831</v>
      </c>
      <c r="F362" s="258" t="s">
        <v>363</v>
      </c>
      <c r="G362" s="256"/>
      <c r="H362" s="259">
        <v>4.2000000000000002</v>
      </c>
      <c r="I362" s="260"/>
      <c r="J362" s="256"/>
      <c r="K362" s="256"/>
      <c r="L362" s="261"/>
      <c r="M362" s="262"/>
      <c r="N362" s="263"/>
      <c r="O362" s="263"/>
      <c r="P362" s="263"/>
      <c r="Q362" s="263"/>
      <c r="R362" s="263"/>
      <c r="S362" s="263"/>
      <c r="T362" s="264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65" t="s">
        <v>350</v>
      </c>
      <c r="AU362" s="265" t="s">
        <v>81</v>
      </c>
      <c r="AV362" s="15" t="s">
        <v>231</v>
      </c>
      <c r="AW362" s="15" t="s">
        <v>33</v>
      </c>
      <c r="AX362" s="15" t="s">
        <v>72</v>
      </c>
      <c r="AY362" s="265" t="s">
        <v>338</v>
      </c>
    </row>
    <row r="363" s="14" customFormat="1">
      <c r="A363" s="14"/>
      <c r="B363" s="244"/>
      <c r="C363" s="245"/>
      <c r="D363" s="235" t="s">
        <v>350</v>
      </c>
      <c r="E363" s="246" t="s">
        <v>19</v>
      </c>
      <c r="F363" s="247" t="s">
        <v>2444</v>
      </c>
      <c r="G363" s="245"/>
      <c r="H363" s="248">
        <v>4.3259999999999996</v>
      </c>
      <c r="I363" s="249"/>
      <c r="J363" s="245"/>
      <c r="K363" s="245"/>
      <c r="L363" s="250"/>
      <c r="M363" s="251"/>
      <c r="N363" s="252"/>
      <c r="O363" s="252"/>
      <c r="P363" s="252"/>
      <c r="Q363" s="252"/>
      <c r="R363" s="252"/>
      <c r="S363" s="252"/>
      <c r="T363" s="253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4" t="s">
        <v>350</v>
      </c>
      <c r="AU363" s="254" t="s">
        <v>81</v>
      </c>
      <c r="AV363" s="14" t="s">
        <v>81</v>
      </c>
      <c r="AW363" s="14" t="s">
        <v>33</v>
      </c>
      <c r="AX363" s="14" t="s">
        <v>79</v>
      </c>
      <c r="AY363" s="254" t="s">
        <v>338</v>
      </c>
    </row>
    <row r="364" s="2" customFormat="1" ht="37.8" customHeight="1">
      <c r="A364" s="39"/>
      <c r="B364" s="40"/>
      <c r="C364" s="215" t="s">
        <v>625</v>
      </c>
      <c r="D364" s="215" t="s">
        <v>342</v>
      </c>
      <c r="E364" s="216" t="s">
        <v>1966</v>
      </c>
      <c r="F364" s="217" t="s">
        <v>1967</v>
      </c>
      <c r="G364" s="218" t="s">
        <v>586</v>
      </c>
      <c r="H364" s="219">
        <v>23</v>
      </c>
      <c r="I364" s="220"/>
      <c r="J364" s="221">
        <f>ROUND(I364*H364,2)</f>
        <v>0</v>
      </c>
      <c r="K364" s="217" t="s">
        <v>346</v>
      </c>
      <c r="L364" s="45"/>
      <c r="M364" s="222" t="s">
        <v>19</v>
      </c>
      <c r="N364" s="223" t="s">
        <v>43</v>
      </c>
      <c r="O364" s="85"/>
      <c r="P364" s="224">
        <f>O364*H364</f>
        <v>0</v>
      </c>
      <c r="Q364" s="224">
        <v>0</v>
      </c>
      <c r="R364" s="224">
        <f>Q364*H364</f>
        <v>0</v>
      </c>
      <c r="S364" s="224">
        <v>0</v>
      </c>
      <c r="T364" s="225">
        <f>S364*H364</f>
        <v>0</v>
      </c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R364" s="226" t="s">
        <v>231</v>
      </c>
      <c r="AT364" s="226" t="s">
        <v>342</v>
      </c>
      <c r="AU364" s="226" t="s">
        <v>81</v>
      </c>
      <c r="AY364" s="18" t="s">
        <v>338</v>
      </c>
      <c r="BE364" s="227">
        <f>IF(N364="základní",J364,0)</f>
        <v>0</v>
      </c>
      <c r="BF364" s="227">
        <f>IF(N364="snížená",J364,0)</f>
        <v>0</v>
      </c>
      <c r="BG364" s="227">
        <f>IF(N364="zákl. přenesená",J364,0)</f>
        <v>0</v>
      </c>
      <c r="BH364" s="227">
        <f>IF(N364="sníž. přenesená",J364,0)</f>
        <v>0</v>
      </c>
      <c r="BI364" s="227">
        <f>IF(N364="nulová",J364,0)</f>
        <v>0</v>
      </c>
      <c r="BJ364" s="18" t="s">
        <v>79</v>
      </c>
      <c r="BK364" s="227">
        <f>ROUND(I364*H364,2)</f>
        <v>0</v>
      </c>
      <c r="BL364" s="18" t="s">
        <v>231</v>
      </c>
      <c r="BM364" s="226" t="s">
        <v>2445</v>
      </c>
    </row>
    <row r="365" s="2" customFormat="1">
      <c r="A365" s="39"/>
      <c r="B365" s="40"/>
      <c r="C365" s="41"/>
      <c r="D365" s="228" t="s">
        <v>348</v>
      </c>
      <c r="E365" s="41"/>
      <c r="F365" s="229" t="s">
        <v>1969</v>
      </c>
      <c r="G365" s="41"/>
      <c r="H365" s="41"/>
      <c r="I365" s="230"/>
      <c r="J365" s="41"/>
      <c r="K365" s="41"/>
      <c r="L365" s="45"/>
      <c r="M365" s="231"/>
      <c r="N365" s="232"/>
      <c r="O365" s="85"/>
      <c r="P365" s="85"/>
      <c r="Q365" s="85"/>
      <c r="R365" s="85"/>
      <c r="S365" s="85"/>
      <c r="T365" s="86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T365" s="18" t="s">
        <v>348</v>
      </c>
      <c r="AU365" s="18" t="s">
        <v>81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2362</v>
      </c>
      <c r="G366" s="245"/>
      <c r="H366" s="248">
        <v>22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81</v>
      </c>
      <c r="AV366" s="14" t="s">
        <v>81</v>
      </c>
      <c r="AW366" s="14" t="s">
        <v>33</v>
      </c>
      <c r="AX366" s="14" t="s">
        <v>72</v>
      </c>
      <c r="AY366" s="254" t="s">
        <v>338</v>
      </c>
    </row>
    <row r="367" s="14" customFormat="1">
      <c r="A367" s="14"/>
      <c r="B367" s="244"/>
      <c r="C367" s="245"/>
      <c r="D367" s="235" t="s">
        <v>350</v>
      </c>
      <c r="E367" s="246" t="s">
        <v>19</v>
      </c>
      <c r="F367" s="247" t="s">
        <v>2363</v>
      </c>
      <c r="G367" s="245"/>
      <c r="H367" s="248">
        <v>1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350</v>
      </c>
      <c r="AU367" s="254" t="s">
        <v>81</v>
      </c>
      <c r="AV367" s="14" t="s">
        <v>81</v>
      </c>
      <c r="AW367" s="14" t="s">
        <v>33</v>
      </c>
      <c r="AX367" s="14" t="s">
        <v>72</v>
      </c>
      <c r="AY367" s="254" t="s">
        <v>338</v>
      </c>
    </row>
    <row r="368" s="15" customFormat="1">
      <c r="A368" s="15"/>
      <c r="B368" s="255"/>
      <c r="C368" s="256"/>
      <c r="D368" s="235" t="s">
        <v>350</v>
      </c>
      <c r="E368" s="257" t="s">
        <v>19</v>
      </c>
      <c r="F368" s="258" t="s">
        <v>363</v>
      </c>
      <c r="G368" s="256"/>
      <c r="H368" s="259">
        <v>23</v>
      </c>
      <c r="I368" s="260"/>
      <c r="J368" s="256"/>
      <c r="K368" s="256"/>
      <c r="L368" s="261"/>
      <c r="M368" s="262"/>
      <c r="N368" s="263"/>
      <c r="O368" s="263"/>
      <c r="P368" s="263"/>
      <c r="Q368" s="263"/>
      <c r="R368" s="263"/>
      <c r="S368" s="263"/>
      <c r="T368" s="264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65" t="s">
        <v>350</v>
      </c>
      <c r="AU368" s="265" t="s">
        <v>81</v>
      </c>
      <c r="AV368" s="15" t="s">
        <v>231</v>
      </c>
      <c r="AW368" s="15" t="s">
        <v>33</v>
      </c>
      <c r="AX368" s="15" t="s">
        <v>79</v>
      </c>
      <c r="AY368" s="265" t="s">
        <v>338</v>
      </c>
    </row>
    <row r="369" s="2" customFormat="1" ht="24.15" customHeight="1">
      <c r="A369" s="39"/>
      <c r="B369" s="40"/>
      <c r="C369" s="267" t="s">
        <v>630</v>
      </c>
      <c r="D369" s="267" t="s">
        <v>486</v>
      </c>
      <c r="E369" s="268" t="s">
        <v>1970</v>
      </c>
      <c r="F369" s="269" t="s">
        <v>1971</v>
      </c>
      <c r="G369" s="270" t="s">
        <v>586</v>
      </c>
      <c r="H369" s="271">
        <v>22</v>
      </c>
      <c r="I369" s="272"/>
      <c r="J369" s="273">
        <f>ROUND(I369*H369,2)</f>
        <v>0</v>
      </c>
      <c r="K369" s="269" t="s">
        <v>346</v>
      </c>
      <c r="L369" s="274"/>
      <c r="M369" s="275" t="s">
        <v>19</v>
      </c>
      <c r="N369" s="276" t="s">
        <v>43</v>
      </c>
      <c r="O369" s="85"/>
      <c r="P369" s="224">
        <f>O369*H369</f>
        <v>0</v>
      </c>
      <c r="Q369" s="224">
        <v>0.0071999999999999998</v>
      </c>
      <c r="R369" s="224">
        <f>Q369*H369</f>
        <v>0.15839999999999999</v>
      </c>
      <c r="S369" s="224">
        <v>0</v>
      </c>
      <c r="T369" s="225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26" t="s">
        <v>405</v>
      </c>
      <c r="AT369" s="226" t="s">
        <v>486</v>
      </c>
      <c r="AU369" s="226" t="s">
        <v>81</v>
      </c>
      <c r="AY369" s="18" t="s">
        <v>338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18" t="s">
        <v>79</v>
      </c>
      <c r="BK369" s="227">
        <f>ROUND(I369*H369,2)</f>
        <v>0</v>
      </c>
      <c r="BL369" s="18" t="s">
        <v>231</v>
      </c>
      <c r="BM369" s="226" t="s">
        <v>2446</v>
      </c>
    </row>
    <row r="370" s="14" customFormat="1">
      <c r="A370" s="14"/>
      <c r="B370" s="244"/>
      <c r="C370" s="245"/>
      <c r="D370" s="235" t="s">
        <v>350</v>
      </c>
      <c r="E370" s="246" t="s">
        <v>19</v>
      </c>
      <c r="F370" s="247" t="s">
        <v>2447</v>
      </c>
      <c r="G370" s="245"/>
      <c r="H370" s="248">
        <v>1</v>
      </c>
      <c r="I370" s="249"/>
      <c r="J370" s="245"/>
      <c r="K370" s="245"/>
      <c r="L370" s="250"/>
      <c r="M370" s="251"/>
      <c r="N370" s="252"/>
      <c r="O370" s="252"/>
      <c r="P370" s="252"/>
      <c r="Q370" s="252"/>
      <c r="R370" s="252"/>
      <c r="S370" s="252"/>
      <c r="T370" s="253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54" t="s">
        <v>350</v>
      </c>
      <c r="AU370" s="254" t="s">
        <v>81</v>
      </c>
      <c r="AV370" s="14" t="s">
        <v>81</v>
      </c>
      <c r="AW370" s="14" t="s">
        <v>33</v>
      </c>
      <c r="AX370" s="14" t="s">
        <v>72</v>
      </c>
      <c r="AY370" s="254" t="s">
        <v>338</v>
      </c>
    </row>
    <row r="371" s="14" customFormat="1">
      <c r="A371" s="14"/>
      <c r="B371" s="244"/>
      <c r="C371" s="245"/>
      <c r="D371" s="235" t="s">
        <v>350</v>
      </c>
      <c r="E371" s="246" t="s">
        <v>19</v>
      </c>
      <c r="F371" s="247" t="s">
        <v>2448</v>
      </c>
      <c r="G371" s="245"/>
      <c r="H371" s="248">
        <v>1</v>
      </c>
      <c r="I371" s="249"/>
      <c r="J371" s="245"/>
      <c r="K371" s="245"/>
      <c r="L371" s="250"/>
      <c r="M371" s="251"/>
      <c r="N371" s="252"/>
      <c r="O371" s="252"/>
      <c r="P371" s="252"/>
      <c r="Q371" s="252"/>
      <c r="R371" s="252"/>
      <c r="S371" s="252"/>
      <c r="T371" s="253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4" t="s">
        <v>350</v>
      </c>
      <c r="AU371" s="254" t="s">
        <v>81</v>
      </c>
      <c r="AV371" s="14" t="s">
        <v>81</v>
      </c>
      <c r="AW371" s="14" t="s">
        <v>33</v>
      </c>
      <c r="AX371" s="14" t="s">
        <v>72</v>
      </c>
      <c r="AY371" s="254" t="s">
        <v>338</v>
      </c>
    </row>
    <row r="372" s="14" customFormat="1">
      <c r="A372" s="14"/>
      <c r="B372" s="244"/>
      <c r="C372" s="245"/>
      <c r="D372" s="235" t="s">
        <v>350</v>
      </c>
      <c r="E372" s="246" t="s">
        <v>19</v>
      </c>
      <c r="F372" s="247" t="s">
        <v>2449</v>
      </c>
      <c r="G372" s="245"/>
      <c r="H372" s="248">
        <v>1</v>
      </c>
      <c r="I372" s="249"/>
      <c r="J372" s="245"/>
      <c r="K372" s="245"/>
      <c r="L372" s="250"/>
      <c r="M372" s="251"/>
      <c r="N372" s="252"/>
      <c r="O372" s="252"/>
      <c r="P372" s="252"/>
      <c r="Q372" s="252"/>
      <c r="R372" s="252"/>
      <c r="S372" s="252"/>
      <c r="T372" s="253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54" t="s">
        <v>350</v>
      </c>
      <c r="AU372" s="254" t="s">
        <v>81</v>
      </c>
      <c r="AV372" s="14" t="s">
        <v>81</v>
      </c>
      <c r="AW372" s="14" t="s">
        <v>33</v>
      </c>
      <c r="AX372" s="14" t="s">
        <v>72</v>
      </c>
      <c r="AY372" s="254" t="s">
        <v>338</v>
      </c>
    </row>
    <row r="373" s="14" customFormat="1">
      <c r="A373" s="14"/>
      <c r="B373" s="244"/>
      <c r="C373" s="245"/>
      <c r="D373" s="235" t="s">
        <v>350</v>
      </c>
      <c r="E373" s="246" t="s">
        <v>19</v>
      </c>
      <c r="F373" s="247" t="s">
        <v>2450</v>
      </c>
      <c r="G373" s="245"/>
      <c r="H373" s="248">
        <v>1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350</v>
      </c>
      <c r="AU373" s="254" t="s">
        <v>81</v>
      </c>
      <c r="AV373" s="14" t="s">
        <v>81</v>
      </c>
      <c r="AW373" s="14" t="s">
        <v>33</v>
      </c>
      <c r="AX373" s="14" t="s">
        <v>72</v>
      </c>
      <c r="AY373" s="254" t="s">
        <v>338</v>
      </c>
    </row>
    <row r="374" s="14" customFormat="1">
      <c r="A374" s="14"/>
      <c r="B374" s="244"/>
      <c r="C374" s="245"/>
      <c r="D374" s="235" t="s">
        <v>350</v>
      </c>
      <c r="E374" s="246" t="s">
        <v>19</v>
      </c>
      <c r="F374" s="247" t="s">
        <v>2451</v>
      </c>
      <c r="G374" s="245"/>
      <c r="H374" s="248">
        <v>1</v>
      </c>
      <c r="I374" s="249"/>
      <c r="J374" s="245"/>
      <c r="K374" s="245"/>
      <c r="L374" s="250"/>
      <c r="M374" s="251"/>
      <c r="N374" s="252"/>
      <c r="O374" s="252"/>
      <c r="P374" s="252"/>
      <c r="Q374" s="252"/>
      <c r="R374" s="252"/>
      <c r="S374" s="252"/>
      <c r="T374" s="253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4" t="s">
        <v>350</v>
      </c>
      <c r="AU374" s="254" t="s">
        <v>81</v>
      </c>
      <c r="AV374" s="14" t="s">
        <v>81</v>
      </c>
      <c r="AW374" s="14" t="s">
        <v>33</v>
      </c>
      <c r="AX374" s="14" t="s">
        <v>72</v>
      </c>
      <c r="AY374" s="254" t="s">
        <v>338</v>
      </c>
    </row>
    <row r="375" s="14" customFormat="1">
      <c r="A375" s="14"/>
      <c r="B375" s="244"/>
      <c r="C375" s="245"/>
      <c r="D375" s="235" t="s">
        <v>350</v>
      </c>
      <c r="E375" s="246" t="s">
        <v>19</v>
      </c>
      <c r="F375" s="247" t="s">
        <v>2452</v>
      </c>
      <c r="G375" s="245"/>
      <c r="H375" s="248">
        <v>1</v>
      </c>
      <c r="I375" s="249"/>
      <c r="J375" s="245"/>
      <c r="K375" s="245"/>
      <c r="L375" s="250"/>
      <c r="M375" s="251"/>
      <c r="N375" s="252"/>
      <c r="O375" s="252"/>
      <c r="P375" s="252"/>
      <c r="Q375" s="252"/>
      <c r="R375" s="252"/>
      <c r="S375" s="252"/>
      <c r="T375" s="253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4" t="s">
        <v>350</v>
      </c>
      <c r="AU375" s="254" t="s">
        <v>81</v>
      </c>
      <c r="AV375" s="14" t="s">
        <v>81</v>
      </c>
      <c r="AW375" s="14" t="s">
        <v>33</v>
      </c>
      <c r="AX375" s="14" t="s">
        <v>72</v>
      </c>
      <c r="AY375" s="254" t="s">
        <v>338</v>
      </c>
    </row>
    <row r="376" s="14" customFormat="1">
      <c r="A376" s="14"/>
      <c r="B376" s="244"/>
      <c r="C376" s="245"/>
      <c r="D376" s="235" t="s">
        <v>350</v>
      </c>
      <c r="E376" s="246" t="s">
        <v>19</v>
      </c>
      <c r="F376" s="247" t="s">
        <v>2453</v>
      </c>
      <c r="G376" s="245"/>
      <c r="H376" s="248">
        <v>1</v>
      </c>
      <c r="I376" s="249"/>
      <c r="J376" s="245"/>
      <c r="K376" s="245"/>
      <c r="L376" s="250"/>
      <c r="M376" s="251"/>
      <c r="N376" s="252"/>
      <c r="O376" s="252"/>
      <c r="P376" s="252"/>
      <c r="Q376" s="252"/>
      <c r="R376" s="252"/>
      <c r="S376" s="252"/>
      <c r="T376" s="253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4" t="s">
        <v>350</v>
      </c>
      <c r="AU376" s="254" t="s">
        <v>81</v>
      </c>
      <c r="AV376" s="14" t="s">
        <v>81</v>
      </c>
      <c r="AW376" s="14" t="s">
        <v>33</v>
      </c>
      <c r="AX376" s="14" t="s">
        <v>72</v>
      </c>
      <c r="AY376" s="254" t="s">
        <v>338</v>
      </c>
    </row>
    <row r="377" s="14" customFormat="1">
      <c r="A377" s="14"/>
      <c r="B377" s="244"/>
      <c r="C377" s="245"/>
      <c r="D377" s="235" t="s">
        <v>350</v>
      </c>
      <c r="E377" s="246" t="s">
        <v>19</v>
      </c>
      <c r="F377" s="247" t="s">
        <v>2454</v>
      </c>
      <c r="G377" s="245"/>
      <c r="H377" s="248">
        <v>1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350</v>
      </c>
      <c r="AU377" s="254" t="s">
        <v>81</v>
      </c>
      <c r="AV377" s="14" t="s">
        <v>81</v>
      </c>
      <c r="AW377" s="14" t="s">
        <v>33</v>
      </c>
      <c r="AX377" s="14" t="s">
        <v>72</v>
      </c>
      <c r="AY377" s="254" t="s">
        <v>338</v>
      </c>
    </row>
    <row r="378" s="14" customFormat="1">
      <c r="A378" s="14"/>
      <c r="B378" s="244"/>
      <c r="C378" s="245"/>
      <c r="D378" s="235" t="s">
        <v>350</v>
      </c>
      <c r="E378" s="246" t="s">
        <v>19</v>
      </c>
      <c r="F378" s="247" t="s">
        <v>2455</v>
      </c>
      <c r="G378" s="245"/>
      <c r="H378" s="248">
        <v>1</v>
      </c>
      <c r="I378" s="249"/>
      <c r="J378" s="245"/>
      <c r="K378" s="245"/>
      <c r="L378" s="250"/>
      <c r="M378" s="251"/>
      <c r="N378" s="252"/>
      <c r="O378" s="252"/>
      <c r="P378" s="252"/>
      <c r="Q378" s="252"/>
      <c r="R378" s="252"/>
      <c r="S378" s="252"/>
      <c r="T378" s="253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4" t="s">
        <v>350</v>
      </c>
      <c r="AU378" s="254" t="s">
        <v>81</v>
      </c>
      <c r="AV378" s="14" t="s">
        <v>81</v>
      </c>
      <c r="AW378" s="14" t="s">
        <v>33</v>
      </c>
      <c r="AX378" s="14" t="s">
        <v>72</v>
      </c>
      <c r="AY378" s="254" t="s">
        <v>338</v>
      </c>
    </row>
    <row r="379" s="14" customFormat="1">
      <c r="A379" s="14"/>
      <c r="B379" s="244"/>
      <c r="C379" s="245"/>
      <c r="D379" s="235" t="s">
        <v>350</v>
      </c>
      <c r="E379" s="246" t="s">
        <v>19</v>
      </c>
      <c r="F379" s="247" t="s">
        <v>2456</v>
      </c>
      <c r="G379" s="245"/>
      <c r="H379" s="248">
        <v>1</v>
      </c>
      <c r="I379" s="249"/>
      <c r="J379" s="245"/>
      <c r="K379" s="245"/>
      <c r="L379" s="250"/>
      <c r="M379" s="251"/>
      <c r="N379" s="252"/>
      <c r="O379" s="252"/>
      <c r="P379" s="252"/>
      <c r="Q379" s="252"/>
      <c r="R379" s="252"/>
      <c r="S379" s="252"/>
      <c r="T379" s="253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4" t="s">
        <v>350</v>
      </c>
      <c r="AU379" s="254" t="s">
        <v>81</v>
      </c>
      <c r="AV379" s="14" t="s">
        <v>81</v>
      </c>
      <c r="AW379" s="14" t="s">
        <v>33</v>
      </c>
      <c r="AX379" s="14" t="s">
        <v>72</v>
      </c>
      <c r="AY379" s="254" t="s">
        <v>338</v>
      </c>
    </row>
    <row r="380" s="14" customFormat="1">
      <c r="A380" s="14"/>
      <c r="B380" s="244"/>
      <c r="C380" s="245"/>
      <c r="D380" s="235" t="s">
        <v>350</v>
      </c>
      <c r="E380" s="246" t="s">
        <v>19</v>
      </c>
      <c r="F380" s="247" t="s">
        <v>2457</v>
      </c>
      <c r="G380" s="245"/>
      <c r="H380" s="248">
        <v>1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350</v>
      </c>
      <c r="AU380" s="254" t="s">
        <v>81</v>
      </c>
      <c r="AV380" s="14" t="s">
        <v>81</v>
      </c>
      <c r="AW380" s="14" t="s">
        <v>33</v>
      </c>
      <c r="AX380" s="14" t="s">
        <v>72</v>
      </c>
      <c r="AY380" s="254" t="s">
        <v>338</v>
      </c>
    </row>
    <row r="381" s="14" customFormat="1">
      <c r="A381" s="14"/>
      <c r="B381" s="244"/>
      <c r="C381" s="245"/>
      <c r="D381" s="235" t="s">
        <v>350</v>
      </c>
      <c r="E381" s="246" t="s">
        <v>19</v>
      </c>
      <c r="F381" s="247" t="s">
        <v>2458</v>
      </c>
      <c r="G381" s="245"/>
      <c r="H381" s="248">
        <v>1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350</v>
      </c>
      <c r="AU381" s="254" t="s">
        <v>81</v>
      </c>
      <c r="AV381" s="14" t="s">
        <v>81</v>
      </c>
      <c r="AW381" s="14" t="s">
        <v>33</v>
      </c>
      <c r="AX381" s="14" t="s">
        <v>72</v>
      </c>
      <c r="AY381" s="254" t="s">
        <v>338</v>
      </c>
    </row>
    <row r="382" s="14" customFormat="1">
      <c r="A382" s="14"/>
      <c r="B382" s="244"/>
      <c r="C382" s="245"/>
      <c r="D382" s="235" t="s">
        <v>350</v>
      </c>
      <c r="E382" s="246" t="s">
        <v>19</v>
      </c>
      <c r="F382" s="247" t="s">
        <v>2459</v>
      </c>
      <c r="G382" s="245"/>
      <c r="H382" s="248">
        <v>1</v>
      </c>
      <c r="I382" s="249"/>
      <c r="J382" s="245"/>
      <c r="K382" s="245"/>
      <c r="L382" s="250"/>
      <c r="M382" s="251"/>
      <c r="N382" s="252"/>
      <c r="O382" s="252"/>
      <c r="P382" s="252"/>
      <c r="Q382" s="252"/>
      <c r="R382" s="252"/>
      <c r="S382" s="252"/>
      <c r="T382" s="253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4" t="s">
        <v>350</v>
      </c>
      <c r="AU382" s="254" t="s">
        <v>81</v>
      </c>
      <c r="AV382" s="14" t="s">
        <v>81</v>
      </c>
      <c r="AW382" s="14" t="s">
        <v>33</v>
      </c>
      <c r="AX382" s="14" t="s">
        <v>72</v>
      </c>
      <c r="AY382" s="254" t="s">
        <v>338</v>
      </c>
    </row>
    <row r="383" s="14" customFormat="1">
      <c r="A383" s="14"/>
      <c r="B383" s="244"/>
      <c r="C383" s="245"/>
      <c r="D383" s="235" t="s">
        <v>350</v>
      </c>
      <c r="E383" s="246" t="s">
        <v>19</v>
      </c>
      <c r="F383" s="247" t="s">
        <v>2460</v>
      </c>
      <c r="G383" s="245"/>
      <c r="H383" s="248">
        <v>1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350</v>
      </c>
      <c r="AU383" s="254" t="s">
        <v>81</v>
      </c>
      <c r="AV383" s="14" t="s">
        <v>81</v>
      </c>
      <c r="AW383" s="14" t="s">
        <v>33</v>
      </c>
      <c r="AX383" s="14" t="s">
        <v>72</v>
      </c>
      <c r="AY383" s="254" t="s">
        <v>338</v>
      </c>
    </row>
    <row r="384" s="14" customFormat="1">
      <c r="A384" s="14"/>
      <c r="B384" s="244"/>
      <c r="C384" s="245"/>
      <c r="D384" s="235" t="s">
        <v>350</v>
      </c>
      <c r="E384" s="246" t="s">
        <v>19</v>
      </c>
      <c r="F384" s="247" t="s">
        <v>2461</v>
      </c>
      <c r="G384" s="245"/>
      <c r="H384" s="248">
        <v>1</v>
      </c>
      <c r="I384" s="249"/>
      <c r="J384" s="245"/>
      <c r="K384" s="245"/>
      <c r="L384" s="250"/>
      <c r="M384" s="251"/>
      <c r="N384" s="252"/>
      <c r="O384" s="252"/>
      <c r="P384" s="252"/>
      <c r="Q384" s="252"/>
      <c r="R384" s="252"/>
      <c r="S384" s="252"/>
      <c r="T384" s="253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4" t="s">
        <v>350</v>
      </c>
      <c r="AU384" s="254" t="s">
        <v>81</v>
      </c>
      <c r="AV384" s="14" t="s">
        <v>81</v>
      </c>
      <c r="AW384" s="14" t="s">
        <v>33</v>
      </c>
      <c r="AX384" s="14" t="s">
        <v>72</v>
      </c>
      <c r="AY384" s="254" t="s">
        <v>338</v>
      </c>
    </row>
    <row r="385" s="14" customFormat="1">
      <c r="A385" s="14"/>
      <c r="B385" s="244"/>
      <c r="C385" s="245"/>
      <c r="D385" s="235" t="s">
        <v>350</v>
      </c>
      <c r="E385" s="246" t="s">
        <v>19</v>
      </c>
      <c r="F385" s="247" t="s">
        <v>2462</v>
      </c>
      <c r="G385" s="245"/>
      <c r="H385" s="248">
        <v>1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350</v>
      </c>
      <c r="AU385" s="254" t="s">
        <v>81</v>
      </c>
      <c r="AV385" s="14" t="s">
        <v>81</v>
      </c>
      <c r="AW385" s="14" t="s">
        <v>33</v>
      </c>
      <c r="AX385" s="14" t="s">
        <v>72</v>
      </c>
      <c r="AY385" s="254" t="s">
        <v>338</v>
      </c>
    </row>
    <row r="386" s="14" customFormat="1">
      <c r="A386" s="14"/>
      <c r="B386" s="244"/>
      <c r="C386" s="245"/>
      <c r="D386" s="235" t="s">
        <v>350</v>
      </c>
      <c r="E386" s="246" t="s">
        <v>19</v>
      </c>
      <c r="F386" s="247" t="s">
        <v>2463</v>
      </c>
      <c r="G386" s="245"/>
      <c r="H386" s="248">
        <v>1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350</v>
      </c>
      <c r="AU386" s="254" t="s">
        <v>81</v>
      </c>
      <c r="AV386" s="14" t="s">
        <v>81</v>
      </c>
      <c r="AW386" s="14" t="s">
        <v>33</v>
      </c>
      <c r="AX386" s="14" t="s">
        <v>72</v>
      </c>
      <c r="AY386" s="254" t="s">
        <v>338</v>
      </c>
    </row>
    <row r="387" s="14" customFormat="1">
      <c r="A387" s="14"/>
      <c r="B387" s="244"/>
      <c r="C387" s="245"/>
      <c r="D387" s="235" t="s">
        <v>350</v>
      </c>
      <c r="E387" s="246" t="s">
        <v>19</v>
      </c>
      <c r="F387" s="247" t="s">
        <v>2464</v>
      </c>
      <c r="G387" s="245"/>
      <c r="H387" s="248">
        <v>1</v>
      </c>
      <c r="I387" s="249"/>
      <c r="J387" s="245"/>
      <c r="K387" s="245"/>
      <c r="L387" s="250"/>
      <c r="M387" s="251"/>
      <c r="N387" s="252"/>
      <c r="O387" s="252"/>
      <c r="P387" s="252"/>
      <c r="Q387" s="252"/>
      <c r="R387" s="252"/>
      <c r="S387" s="252"/>
      <c r="T387" s="253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4" t="s">
        <v>350</v>
      </c>
      <c r="AU387" s="254" t="s">
        <v>81</v>
      </c>
      <c r="AV387" s="14" t="s">
        <v>81</v>
      </c>
      <c r="AW387" s="14" t="s">
        <v>33</v>
      </c>
      <c r="AX387" s="14" t="s">
        <v>72</v>
      </c>
      <c r="AY387" s="254" t="s">
        <v>338</v>
      </c>
    </row>
    <row r="388" s="14" customFormat="1">
      <c r="A388" s="14"/>
      <c r="B388" s="244"/>
      <c r="C388" s="245"/>
      <c r="D388" s="235" t="s">
        <v>350</v>
      </c>
      <c r="E388" s="246" t="s">
        <v>19</v>
      </c>
      <c r="F388" s="247" t="s">
        <v>2465</v>
      </c>
      <c r="G388" s="245"/>
      <c r="H388" s="248">
        <v>1</v>
      </c>
      <c r="I388" s="249"/>
      <c r="J388" s="245"/>
      <c r="K388" s="245"/>
      <c r="L388" s="250"/>
      <c r="M388" s="251"/>
      <c r="N388" s="252"/>
      <c r="O388" s="252"/>
      <c r="P388" s="252"/>
      <c r="Q388" s="252"/>
      <c r="R388" s="252"/>
      <c r="S388" s="252"/>
      <c r="T388" s="25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4" t="s">
        <v>350</v>
      </c>
      <c r="AU388" s="254" t="s">
        <v>81</v>
      </c>
      <c r="AV388" s="14" t="s">
        <v>81</v>
      </c>
      <c r="AW388" s="14" t="s">
        <v>33</v>
      </c>
      <c r="AX388" s="14" t="s">
        <v>72</v>
      </c>
      <c r="AY388" s="254" t="s">
        <v>338</v>
      </c>
    </row>
    <row r="389" s="14" customFormat="1">
      <c r="A389" s="14"/>
      <c r="B389" s="244"/>
      <c r="C389" s="245"/>
      <c r="D389" s="235" t="s">
        <v>350</v>
      </c>
      <c r="E389" s="246" t="s">
        <v>19</v>
      </c>
      <c r="F389" s="247" t="s">
        <v>2466</v>
      </c>
      <c r="G389" s="245"/>
      <c r="H389" s="248">
        <v>1</v>
      </c>
      <c r="I389" s="249"/>
      <c r="J389" s="245"/>
      <c r="K389" s="245"/>
      <c r="L389" s="250"/>
      <c r="M389" s="251"/>
      <c r="N389" s="252"/>
      <c r="O389" s="252"/>
      <c r="P389" s="252"/>
      <c r="Q389" s="252"/>
      <c r="R389" s="252"/>
      <c r="S389" s="252"/>
      <c r="T389" s="253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4" t="s">
        <v>350</v>
      </c>
      <c r="AU389" s="254" t="s">
        <v>81</v>
      </c>
      <c r="AV389" s="14" t="s">
        <v>81</v>
      </c>
      <c r="AW389" s="14" t="s">
        <v>33</v>
      </c>
      <c r="AX389" s="14" t="s">
        <v>72</v>
      </c>
      <c r="AY389" s="254" t="s">
        <v>338</v>
      </c>
    </row>
    <row r="390" s="14" customFormat="1">
      <c r="A390" s="14"/>
      <c r="B390" s="244"/>
      <c r="C390" s="245"/>
      <c r="D390" s="235" t="s">
        <v>350</v>
      </c>
      <c r="E390" s="246" t="s">
        <v>19</v>
      </c>
      <c r="F390" s="247" t="s">
        <v>2467</v>
      </c>
      <c r="G390" s="245"/>
      <c r="H390" s="248">
        <v>1</v>
      </c>
      <c r="I390" s="249"/>
      <c r="J390" s="245"/>
      <c r="K390" s="245"/>
      <c r="L390" s="250"/>
      <c r="M390" s="251"/>
      <c r="N390" s="252"/>
      <c r="O390" s="252"/>
      <c r="P390" s="252"/>
      <c r="Q390" s="252"/>
      <c r="R390" s="252"/>
      <c r="S390" s="252"/>
      <c r="T390" s="253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4" t="s">
        <v>350</v>
      </c>
      <c r="AU390" s="254" t="s">
        <v>81</v>
      </c>
      <c r="AV390" s="14" t="s">
        <v>81</v>
      </c>
      <c r="AW390" s="14" t="s">
        <v>33</v>
      </c>
      <c r="AX390" s="14" t="s">
        <v>72</v>
      </c>
      <c r="AY390" s="254" t="s">
        <v>338</v>
      </c>
    </row>
    <row r="391" s="14" customFormat="1">
      <c r="A391" s="14"/>
      <c r="B391" s="244"/>
      <c r="C391" s="245"/>
      <c r="D391" s="235" t="s">
        <v>350</v>
      </c>
      <c r="E391" s="246" t="s">
        <v>19</v>
      </c>
      <c r="F391" s="247" t="s">
        <v>2468</v>
      </c>
      <c r="G391" s="245"/>
      <c r="H391" s="248">
        <v>1</v>
      </c>
      <c r="I391" s="249"/>
      <c r="J391" s="245"/>
      <c r="K391" s="245"/>
      <c r="L391" s="250"/>
      <c r="M391" s="251"/>
      <c r="N391" s="252"/>
      <c r="O391" s="252"/>
      <c r="P391" s="252"/>
      <c r="Q391" s="252"/>
      <c r="R391" s="252"/>
      <c r="S391" s="252"/>
      <c r="T391" s="253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4" t="s">
        <v>350</v>
      </c>
      <c r="AU391" s="254" t="s">
        <v>81</v>
      </c>
      <c r="AV391" s="14" t="s">
        <v>81</v>
      </c>
      <c r="AW391" s="14" t="s">
        <v>33</v>
      </c>
      <c r="AX391" s="14" t="s">
        <v>72</v>
      </c>
      <c r="AY391" s="254" t="s">
        <v>338</v>
      </c>
    </row>
    <row r="392" s="15" customFormat="1">
      <c r="A392" s="15"/>
      <c r="B392" s="255"/>
      <c r="C392" s="256"/>
      <c r="D392" s="235" t="s">
        <v>350</v>
      </c>
      <c r="E392" s="257" t="s">
        <v>2362</v>
      </c>
      <c r="F392" s="258" t="s">
        <v>363</v>
      </c>
      <c r="G392" s="256"/>
      <c r="H392" s="259">
        <v>22</v>
      </c>
      <c r="I392" s="260"/>
      <c r="J392" s="256"/>
      <c r="K392" s="256"/>
      <c r="L392" s="261"/>
      <c r="M392" s="262"/>
      <c r="N392" s="263"/>
      <c r="O392" s="263"/>
      <c r="P392" s="263"/>
      <c r="Q392" s="263"/>
      <c r="R392" s="263"/>
      <c r="S392" s="263"/>
      <c r="T392" s="264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T392" s="265" t="s">
        <v>350</v>
      </c>
      <c r="AU392" s="265" t="s">
        <v>81</v>
      </c>
      <c r="AV392" s="15" t="s">
        <v>231</v>
      </c>
      <c r="AW392" s="15" t="s">
        <v>33</v>
      </c>
      <c r="AX392" s="15" t="s">
        <v>79</v>
      </c>
      <c r="AY392" s="265" t="s">
        <v>338</v>
      </c>
    </row>
    <row r="393" s="2" customFormat="1" ht="24.15" customHeight="1">
      <c r="A393" s="39"/>
      <c r="B393" s="40"/>
      <c r="C393" s="267" t="s">
        <v>635</v>
      </c>
      <c r="D393" s="267" t="s">
        <v>486</v>
      </c>
      <c r="E393" s="268" t="s">
        <v>2002</v>
      </c>
      <c r="F393" s="269" t="s">
        <v>2003</v>
      </c>
      <c r="G393" s="270" t="s">
        <v>586</v>
      </c>
      <c r="H393" s="271">
        <v>1</v>
      </c>
      <c r="I393" s="272"/>
      <c r="J393" s="273">
        <f>ROUND(I393*H393,2)</f>
        <v>0</v>
      </c>
      <c r="K393" s="269" t="s">
        <v>346</v>
      </c>
      <c r="L393" s="274"/>
      <c r="M393" s="275" t="s">
        <v>19</v>
      </c>
      <c r="N393" s="276" t="s">
        <v>43</v>
      </c>
      <c r="O393" s="85"/>
      <c r="P393" s="224">
        <f>O393*H393</f>
        <v>0</v>
      </c>
      <c r="Q393" s="224">
        <v>0.0085000000000000006</v>
      </c>
      <c r="R393" s="224">
        <f>Q393*H393</f>
        <v>0.0085000000000000006</v>
      </c>
      <c r="S393" s="224">
        <v>0</v>
      </c>
      <c r="T393" s="225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26" t="s">
        <v>405</v>
      </c>
      <c r="AT393" s="226" t="s">
        <v>486</v>
      </c>
      <c r="AU393" s="226" t="s">
        <v>81</v>
      </c>
      <c r="AY393" s="18" t="s">
        <v>338</v>
      </c>
      <c r="BE393" s="227">
        <f>IF(N393="základní",J393,0)</f>
        <v>0</v>
      </c>
      <c r="BF393" s="227">
        <f>IF(N393="snížená",J393,0)</f>
        <v>0</v>
      </c>
      <c r="BG393" s="227">
        <f>IF(N393="zákl. přenesená",J393,0)</f>
        <v>0</v>
      </c>
      <c r="BH393" s="227">
        <f>IF(N393="sníž. přenesená",J393,0)</f>
        <v>0</v>
      </c>
      <c r="BI393" s="227">
        <f>IF(N393="nulová",J393,0)</f>
        <v>0</v>
      </c>
      <c r="BJ393" s="18" t="s">
        <v>79</v>
      </c>
      <c r="BK393" s="227">
        <f>ROUND(I393*H393,2)</f>
        <v>0</v>
      </c>
      <c r="BL393" s="18" t="s">
        <v>231</v>
      </c>
      <c r="BM393" s="226" t="s">
        <v>2469</v>
      </c>
    </row>
    <row r="394" s="14" customFormat="1">
      <c r="A394" s="14"/>
      <c r="B394" s="244"/>
      <c r="C394" s="245"/>
      <c r="D394" s="235" t="s">
        <v>350</v>
      </c>
      <c r="E394" s="246" t="s">
        <v>19</v>
      </c>
      <c r="F394" s="247" t="s">
        <v>2470</v>
      </c>
      <c r="G394" s="245"/>
      <c r="H394" s="248">
        <v>1</v>
      </c>
      <c r="I394" s="249"/>
      <c r="J394" s="245"/>
      <c r="K394" s="245"/>
      <c r="L394" s="250"/>
      <c r="M394" s="251"/>
      <c r="N394" s="252"/>
      <c r="O394" s="252"/>
      <c r="P394" s="252"/>
      <c r="Q394" s="252"/>
      <c r="R394" s="252"/>
      <c r="S394" s="252"/>
      <c r="T394" s="253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4" t="s">
        <v>350</v>
      </c>
      <c r="AU394" s="254" t="s">
        <v>81</v>
      </c>
      <c r="AV394" s="14" t="s">
        <v>81</v>
      </c>
      <c r="AW394" s="14" t="s">
        <v>33</v>
      </c>
      <c r="AX394" s="14" t="s">
        <v>72</v>
      </c>
      <c r="AY394" s="254" t="s">
        <v>338</v>
      </c>
    </row>
    <row r="395" s="15" customFormat="1">
      <c r="A395" s="15"/>
      <c r="B395" s="255"/>
      <c r="C395" s="256"/>
      <c r="D395" s="235" t="s">
        <v>350</v>
      </c>
      <c r="E395" s="257" t="s">
        <v>2363</v>
      </c>
      <c r="F395" s="258" t="s">
        <v>363</v>
      </c>
      <c r="G395" s="256"/>
      <c r="H395" s="259">
        <v>1</v>
      </c>
      <c r="I395" s="260"/>
      <c r="J395" s="256"/>
      <c r="K395" s="256"/>
      <c r="L395" s="261"/>
      <c r="M395" s="262"/>
      <c r="N395" s="263"/>
      <c r="O395" s="263"/>
      <c r="P395" s="263"/>
      <c r="Q395" s="263"/>
      <c r="R395" s="263"/>
      <c r="S395" s="263"/>
      <c r="T395" s="264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T395" s="265" t="s">
        <v>350</v>
      </c>
      <c r="AU395" s="265" t="s">
        <v>81</v>
      </c>
      <c r="AV395" s="15" t="s">
        <v>231</v>
      </c>
      <c r="AW395" s="15" t="s">
        <v>33</v>
      </c>
      <c r="AX395" s="15" t="s">
        <v>79</v>
      </c>
      <c r="AY395" s="265" t="s">
        <v>338</v>
      </c>
    </row>
    <row r="396" s="2" customFormat="1" ht="16.5" customHeight="1">
      <c r="A396" s="39"/>
      <c r="B396" s="40"/>
      <c r="C396" s="215" t="s">
        <v>641</v>
      </c>
      <c r="D396" s="215" t="s">
        <v>342</v>
      </c>
      <c r="E396" s="216" t="s">
        <v>2009</v>
      </c>
      <c r="F396" s="217" t="s">
        <v>2010</v>
      </c>
      <c r="G396" s="218" t="s">
        <v>572</v>
      </c>
      <c r="H396" s="219">
        <v>88.700000000000003</v>
      </c>
      <c r="I396" s="220"/>
      <c r="J396" s="221">
        <f>ROUND(I396*H396,2)</f>
        <v>0</v>
      </c>
      <c r="K396" s="217" t="s">
        <v>346</v>
      </c>
      <c r="L396" s="45"/>
      <c r="M396" s="222" t="s">
        <v>19</v>
      </c>
      <c r="N396" s="223" t="s">
        <v>43</v>
      </c>
      <c r="O396" s="85"/>
      <c r="P396" s="224">
        <f>O396*H396</f>
        <v>0</v>
      </c>
      <c r="Q396" s="224">
        <v>0</v>
      </c>
      <c r="R396" s="224">
        <f>Q396*H396</f>
        <v>0</v>
      </c>
      <c r="S396" s="224">
        <v>0</v>
      </c>
      <c r="T396" s="225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26" t="s">
        <v>231</v>
      </c>
      <c r="AT396" s="226" t="s">
        <v>342</v>
      </c>
      <c r="AU396" s="226" t="s">
        <v>81</v>
      </c>
      <c r="AY396" s="18" t="s">
        <v>338</v>
      </c>
      <c r="BE396" s="227">
        <f>IF(N396="základní",J396,0)</f>
        <v>0</v>
      </c>
      <c r="BF396" s="227">
        <f>IF(N396="snížená",J396,0)</f>
        <v>0</v>
      </c>
      <c r="BG396" s="227">
        <f>IF(N396="zákl. přenesená",J396,0)</f>
        <v>0</v>
      </c>
      <c r="BH396" s="227">
        <f>IF(N396="sníž. přenesená",J396,0)</f>
        <v>0</v>
      </c>
      <c r="BI396" s="227">
        <f>IF(N396="nulová",J396,0)</f>
        <v>0</v>
      </c>
      <c r="BJ396" s="18" t="s">
        <v>79</v>
      </c>
      <c r="BK396" s="227">
        <f>ROUND(I396*H396,2)</f>
        <v>0</v>
      </c>
      <c r="BL396" s="18" t="s">
        <v>231</v>
      </c>
      <c r="BM396" s="226" t="s">
        <v>2471</v>
      </c>
    </row>
    <row r="397" s="2" customFormat="1">
      <c r="A397" s="39"/>
      <c r="B397" s="40"/>
      <c r="C397" s="41"/>
      <c r="D397" s="228" t="s">
        <v>348</v>
      </c>
      <c r="E397" s="41"/>
      <c r="F397" s="229" t="s">
        <v>2012</v>
      </c>
      <c r="G397" s="41"/>
      <c r="H397" s="41"/>
      <c r="I397" s="230"/>
      <c r="J397" s="41"/>
      <c r="K397" s="41"/>
      <c r="L397" s="45"/>
      <c r="M397" s="231"/>
      <c r="N397" s="232"/>
      <c r="O397" s="85"/>
      <c r="P397" s="85"/>
      <c r="Q397" s="85"/>
      <c r="R397" s="85"/>
      <c r="S397" s="85"/>
      <c r="T397" s="86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T397" s="18" t="s">
        <v>348</v>
      </c>
      <c r="AU397" s="18" t="s">
        <v>81</v>
      </c>
    </row>
    <row r="398" s="14" customFormat="1">
      <c r="A398" s="14"/>
      <c r="B398" s="244"/>
      <c r="C398" s="245"/>
      <c r="D398" s="235" t="s">
        <v>350</v>
      </c>
      <c r="E398" s="246" t="s">
        <v>19</v>
      </c>
      <c r="F398" s="247" t="s">
        <v>294</v>
      </c>
      <c r="G398" s="245"/>
      <c r="H398" s="248">
        <v>88.700000000000003</v>
      </c>
      <c r="I398" s="249"/>
      <c r="J398" s="245"/>
      <c r="K398" s="245"/>
      <c r="L398" s="250"/>
      <c r="M398" s="251"/>
      <c r="N398" s="252"/>
      <c r="O398" s="252"/>
      <c r="P398" s="252"/>
      <c r="Q398" s="252"/>
      <c r="R398" s="252"/>
      <c r="S398" s="252"/>
      <c r="T398" s="253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4" t="s">
        <v>350</v>
      </c>
      <c r="AU398" s="254" t="s">
        <v>81</v>
      </c>
      <c r="AV398" s="14" t="s">
        <v>81</v>
      </c>
      <c r="AW398" s="14" t="s">
        <v>33</v>
      </c>
      <c r="AX398" s="14" t="s">
        <v>79</v>
      </c>
      <c r="AY398" s="254" t="s">
        <v>338</v>
      </c>
    </row>
    <row r="399" s="12" customFormat="1" ht="20.88" customHeight="1">
      <c r="A399" s="12"/>
      <c r="B399" s="199"/>
      <c r="C399" s="200"/>
      <c r="D399" s="201" t="s">
        <v>71</v>
      </c>
      <c r="E399" s="213" t="s">
        <v>695</v>
      </c>
      <c r="F399" s="213" t="s">
        <v>696</v>
      </c>
      <c r="G399" s="200"/>
      <c r="H399" s="200"/>
      <c r="I399" s="203"/>
      <c r="J399" s="214">
        <f>BK399</f>
        <v>0</v>
      </c>
      <c r="K399" s="200"/>
      <c r="L399" s="205"/>
      <c r="M399" s="206"/>
      <c r="N399" s="207"/>
      <c r="O399" s="207"/>
      <c r="P399" s="208">
        <f>SUM(P400:P414)</f>
        <v>0</v>
      </c>
      <c r="Q399" s="207"/>
      <c r="R399" s="208">
        <f>SUM(R400:R414)</f>
        <v>0.0079830000000000005</v>
      </c>
      <c r="S399" s="207"/>
      <c r="T399" s="209">
        <f>SUM(T400:T414)</f>
        <v>0</v>
      </c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R399" s="210" t="s">
        <v>79</v>
      </c>
      <c r="AT399" s="211" t="s">
        <v>71</v>
      </c>
      <c r="AU399" s="211" t="s">
        <v>81</v>
      </c>
      <c r="AY399" s="210" t="s">
        <v>338</v>
      </c>
      <c r="BK399" s="212">
        <f>SUM(BK400:BK414)</f>
        <v>0</v>
      </c>
    </row>
    <row r="400" s="2" customFormat="1" ht="24.15" customHeight="1">
      <c r="A400" s="39"/>
      <c r="B400" s="40"/>
      <c r="C400" s="215" t="s">
        <v>646</v>
      </c>
      <c r="D400" s="215" t="s">
        <v>342</v>
      </c>
      <c r="E400" s="216" t="s">
        <v>698</v>
      </c>
      <c r="F400" s="217" t="s">
        <v>699</v>
      </c>
      <c r="G400" s="218" t="s">
        <v>572</v>
      </c>
      <c r="H400" s="219">
        <v>88.700000000000003</v>
      </c>
      <c r="I400" s="220"/>
      <c r="J400" s="221">
        <f>ROUND(I400*H400,2)</f>
        <v>0</v>
      </c>
      <c r="K400" s="217" t="s">
        <v>346</v>
      </c>
      <c r="L400" s="45"/>
      <c r="M400" s="222" t="s">
        <v>19</v>
      </c>
      <c r="N400" s="223" t="s">
        <v>43</v>
      </c>
      <c r="O400" s="85"/>
      <c r="P400" s="224">
        <f>O400*H400</f>
        <v>0</v>
      </c>
      <c r="Q400" s="224">
        <v>0</v>
      </c>
      <c r="R400" s="224">
        <f>Q400*H400</f>
        <v>0</v>
      </c>
      <c r="S400" s="224">
        <v>0</v>
      </c>
      <c r="T400" s="225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26" t="s">
        <v>231</v>
      </c>
      <c r="AT400" s="226" t="s">
        <v>342</v>
      </c>
      <c r="AU400" s="226" t="s">
        <v>241</v>
      </c>
      <c r="AY400" s="18" t="s">
        <v>338</v>
      </c>
      <c r="BE400" s="227">
        <f>IF(N400="základní",J400,0)</f>
        <v>0</v>
      </c>
      <c r="BF400" s="227">
        <f>IF(N400="snížená",J400,0)</f>
        <v>0</v>
      </c>
      <c r="BG400" s="227">
        <f>IF(N400="zákl. přenesená",J400,0)</f>
        <v>0</v>
      </c>
      <c r="BH400" s="227">
        <f>IF(N400="sníž. přenesená",J400,0)</f>
        <v>0</v>
      </c>
      <c r="BI400" s="227">
        <f>IF(N400="nulová",J400,0)</f>
        <v>0</v>
      </c>
      <c r="BJ400" s="18" t="s">
        <v>79</v>
      </c>
      <c r="BK400" s="227">
        <f>ROUND(I400*H400,2)</f>
        <v>0</v>
      </c>
      <c r="BL400" s="18" t="s">
        <v>231</v>
      </c>
      <c r="BM400" s="226" t="s">
        <v>2472</v>
      </c>
    </row>
    <row r="401" s="2" customFormat="1">
      <c r="A401" s="39"/>
      <c r="B401" s="40"/>
      <c r="C401" s="41"/>
      <c r="D401" s="228" t="s">
        <v>348</v>
      </c>
      <c r="E401" s="41"/>
      <c r="F401" s="229" t="s">
        <v>701</v>
      </c>
      <c r="G401" s="41"/>
      <c r="H401" s="41"/>
      <c r="I401" s="230"/>
      <c r="J401" s="41"/>
      <c r="K401" s="41"/>
      <c r="L401" s="45"/>
      <c r="M401" s="231"/>
      <c r="N401" s="232"/>
      <c r="O401" s="85"/>
      <c r="P401" s="85"/>
      <c r="Q401" s="85"/>
      <c r="R401" s="85"/>
      <c r="S401" s="85"/>
      <c r="T401" s="86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T401" s="18" t="s">
        <v>348</v>
      </c>
      <c r="AU401" s="18" t="s">
        <v>241</v>
      </c>
    </row>
    <row r="402" s="14" customFormat="1">
      <c r="A402" s="14"/>
      <c r="B402" s="244"/>
      <c r="C402" s="245"/>
      <c r="D402" s="235" t="s">
        <v>350</v>
      </c>
      <c r="E402" s="246" t="s">
        <v>19</v>
      </c>
      <c r="F402" s="247" t="s">
        <v>294</v>
      </c>
      <c r="G402" s="245"/>
      <c r="H402" s="248">
        <v>88.700000000000003</v>
      </c>
      <c r="I402" s="249"/>
      <c r="J402" s="245"/>
      <c r="K402" s="245"/>
      <c r="L402" s="250"/>
      <c r="M402" s="251"/>
      <c r="N402" s="252"/>
      <c r="O402" s="252"/>
      <c r="P402" s="252"/>
      <c r="Q402" s="252"/>
      <c r="R402" s="252"/>
      <c r="S402" s="252"/>
      <c r="T402" s="253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4" t="s">
        <v>350</v>
      </c>
      <c r="AU402" s="254" t="s">
        <v>241</v>
      </c>
      <c r="AV402" s="14" t="s">
        <v>81</v>
      </c>
      <c r="AW402" s="14" t="s">
        <v>33</v>
      </c>
      <c r="AX402" s="14" t="s">
        <v>79</v>
      </c>
      <c r="AY402" s="254" t="s">
        <v>338</v>
      </c>
    </row>
    <row r="403" s="2" customFormat="1" ht="24.15" customHeight="1">
      <c r="A403" s="39"/>
      <c r="B403" s="40"/>
      <c r="C403" s="215" t="s">
        <v>654</v>
      </c>
      <c r="D403" s="215" t="s">
        <v>342</v>
      </c>
      <c r="E403" s="216" t="s">
        <v>786</v>
      </c>
      <c r="F403" s="217" t="s">
        <v>787</v>
      </c>
      <c r="G403" s="218" t="s">
        <v>572</v>
      </c>
      <c r="H403" s="219">
        <v>88.700000000000003</v>
      </c>
      <c r="I403" s="220"/>
      <c r="J403" s="221">
        <f>ROUND(I403*H403,2)</f>
        <v>0</v>
      </c>
      <c r="K403" s="217" t="s">
        <v>346</v>
      </c>
      <c r="L403" s="45"/>
      <c r="M403" s="222" t="s">
        <v>19</v>
      </c>
      <c r="N403" s="223" t="s">
        <v>43</v>
      </c>
      <c r="O403" s="85"/>
      <c r="P403" s="224">
        <f>O403*H403</f>
        <v>0</v>
      </c>
      <c r="Q403" s="224">
        <v>9.0000000000000006E-05</v>
      </c>
      <c r="R403" s="224">
        <f>Q403*H403</f>
        <v>0.0079830000000000005</v>
      </c>
      <c r="S403" s="224">
        <v>0</v>
      </c>
      <c r="T403" s="225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26" t="s">
        <v>231</v>
      </c>
      <c r="AT403" s="226" t="s">
        <v>342</v>
      </c>
      <c r="AU403" s="226" t="s">
        <v>241</v>
      </c>
      <c r="AY403" s="18" t="s">
        <v>338</v>
      </c>
      <c r="BE403" s="227">
        <f>IF(N403="základní",J403,0)</f>
        <v>0</v>
      </c>
      <c r="BF403" s="227">
        <f>IF(N403="snížená",J403,0)</f>
        <v>0</v>
      </c>
      <c r="BG403" s="227">
        <f>IF(N403="zákl. přenesená",J403,0)</f>
        <v>0</v>
      </c>
      <c r="BH403" s="227">
        <f>IF(N403="sníž. přenesená",J403,0)</f>
        <v>0</v>
      </c>
      <c r="BI403" s="227">
        <f>IF(N403="nulová",J403,0)</f>
        <v>0</v>
      </c>
      <c r="BJ403" s="18" t="s">
        <v>79</v>
      </c>
      <c r="BK403" s="227">
        <f>ROUND(I403*H403,2)</f>
        <v>0</v>
      </c>
      <c r="BL403" s="18" t="s">
        <v>231</v>
      </c>
      <c r="BM403" s="226" t="s">
        <v>2473</v>
      </c>
    </row>
    <row r="404" s="2" customFormat="1">
      <c r="A404" s="39"/>
      <c r="B404" s="40"/>
      <c r="C404" s="41"/>
      <c r="D404" s="228" t="s">
        <v>348</v>
      </c>
      <c r="E404" s="41"/>
      <c r="F404" s="229" t="s">
        <v>789</v>
      </c>
      <c r="G404" s="41"/>
      <c r="H404" s="41"/>
      <c r="I404" s="230"/>
      <c r="J404" s="41"/>
      <c r="K404" s="41"/>
      <c r="L404" s="45"/>
      <c r="M404" s="231"/>
      <c r="N404" s="232"/>
      <c r="O404" s="85"/>
      <c r="P404" s="85"/>
      <c r="Q404" s="85"/>
      <c r="R404" s="85"/>
      <c r="S404" s="85"/>
      <c r="T404" s="86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T404" s="18" t="s">
        <v>348</v>
      </c>
      <c r="AU404" s="18" t="s">
        <v>241</v>
      </c>
    </row>
    <row r="405" s="14" customFormat="1">
      <c r="A405" s="14"/>
      <c r="B405" s="244"/>
      <c r="C405" s="245"/>
      <c r="D405" s="235" t="s">
        <v>350</v>
      </c>
      <c r="E405" s="246" t="s">
        <v>19</v>
      </c>
      <c r="F405" s="247" t="s">
        <v>1829</v>
      </c>
      <c r="G405" s="245"/>
      <c r="H405" s="248">
        <v>84.5</v>
      </c>
      <c r="I405" s="249"/>
      <c r="J405" s="245"/>
      <c r="K405" s="245"/>
      <c r="L405" s="250"/>
      <c r="M405" s="251"/>
      <c r="N405" s="252"/>
      <c r="O405" s="252"/>
      <c r="P405" s="252"/>
      <c r="Q405" s="252"/>
      <c r="R405" s="252"/>
      <c r="S405" s="252"/>
      <c r="T405" s="253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4" t="s">
        <v>350</v>
      </c>
      <c r="AU405" s="254" t="s">
        <v>241</v>
      </c>
      <c r="AV405" s="14" t="s">
        <v>81</v>
      </c>
      <c r="AW405" s="14" t="s">
        <v>33</v>
      </c>
      <c r="AX405" s="14" t="s">
        <v>72</v>
      </c>
      <c r="AY405" s="254" t="s">
        <v>338</v>
      </c>
    </row>
    <row r="406" s="14" customFormat="1">
      <c r="A406" s="14"/>
      <c r="B406" s="244"/>
      <c r="C406" s="245"/>
      <c r="D406" s="235" t="s">
        <v>350</v>
      </c>
      <c r="E406" s="246" t="s">
        <v>19</v>
      </c>
      <c r="F406" s="247" t="s">
        <v>1831</v>
      </c>
      <c r="G406" s="245"/>
      <c r="H406" s="248">
        <v>4.2000000000000002</v>
      </c>
      <c r="I406" s="249"/>
      <c r="J406" s="245"/>
      <c r="K406" s="245"/>
      <c r="L406" s="250"/>
      <c r="M406" s="251"/>
      <c r="N406" s="252"/>
      <c r="O406" s="252"/>
      <c r="P406" s="252"/>
      <c r="Q406" s="252"/>
      <c r="R406" s="252"/>
      <c r="S406" s="252"/>
      <c r="T406" s="253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54" t="s">
        <v>350</v>
      </c>
      <c r="AU406" s="254" t="s">
        <v>241</v>
      </c>
      <c r="AV406" s="14" t="s">
        <v>81</v>
      </c>
      <c r="AW406" s="14" t="s">
        <v>33</v>
      </c>
      <c r="AX406" s="14" t="s">
        <v>72</v>
      </c>
      <c r="AY406" s="254" t="s">
        <v>338</v>
      </c>
    </row>
    <row r="407" s="14" customFormat="1">
      <c r="A407" s="14"/>
      <c r="B407" s="244"/>
      <c r="C407" s="245"/>
      <c r="D407" s="235" t="s">
        <v>350</v>
      </c>
      <c r="E407" s="246" t="s">
        <v>19</v>
      </c>
      <c r="F407" s="247" t="s">
        <v>2047</v>
      </c>
      <c r="G407" s="245"/>
      <c r="H407" s="248">
        <v>0</v>
      </c>
      <c r="I407" s="249"/>
      <c r="J407" s="245"/>
      <c r="K407" s="245"/>
      <c r="L407" s="250"/>
      <c r="M407" s="251"/>
      <c r="N407" s="252"/>
      <c r="O407" s="252"/>
      <c r="P407" s="252"/>
      <c r="Q407" s="252"/>
      <c r="R407" s="252"/>
      <c r="S407" s="252"/>
      <c r="T407" s="253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4" t="s">
        <v>350</v>
      </c>
      <c r="AU407" s="254" t="s">
        <v>241</v>
      </c>
      <c r="AV407" s="14" t="s">
        <v>81</v>
      </c>
      <c r="AW407" s="14" t="s">
        <v>33</v>
      </c>
      <c r="AX407" s="14" t="s">
        <v>72</v>
      </c>
      <c r="AY407" s="254" t="s">
        <v>338</v>
      </c>
    </row>
    <row r="408" s="14" customFormat="1">
      <c r="A408" s="14"/>
      <c r="B408" s="244"/>
      <c r="C408" s="245"/>
      <c r="D408" s="235" t="s">
        <v>350</v>
      </c>
      <c r="E408" s="246" t="s">
        <v>19</v>
      </c>
      <c r="F408" s="247" t="s">
        <v>2049</v>
      </c>
      <c r="G408" s="245"/>
      <c r="H408" s="248">
        <v>0</v>
      </c>
      <c r="I408" s="249"/>
      <c r="J408" s="245"/>
      <c r="K408" s="245"/>
      <c r="L408" s="250"/>
      <c r="M408" s="251"/>
      <c r="N408" s="252"/>
      <c r="O408" s="252"/>
      <c r="P408" s="252"/>
      <c r="Q408" s="252"/>
      <c r="R408" s="252"/>
      <c r="S408" s="252"/>
      <c r="T408" s="253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4" t="s">
        <v>350</v>
      </c>
      <c r="AU408" s="254" t="s">
        <v>241</v>
      </c>
      <c r="AV408" s="14" t="s">
        <v>81</v>
      </c>
      <c r="AW408" s="14" t="s">
        <v>33</v>
      </c>
      <c r="AX408" s="14" t="s">
        <v>72</v>
      </c>
      <c r="AY408" s="254" t="s">
        <v>338</v>
      </c>
    </row>
    <row r="409" s="14" customFormat="1">
      <c r="A409" s="14"/>
      <c r="B409" s="244"/>
      <c r="C409" s="245"/>
      <c r="D409" s="235" t="s">
        <v>350</v>
      </c>
      <c r="E409" s="246" t="s">
        <v>19</v>
      </c>
      <c r="F409" s="247" t="s">
        <v>1821</v>
      </c>
      <c r="G409" s="245"/>
      <c r="H409" s="248">
        <v>0</v>
      </c>
      <c r="I409" s="249"/>
      <c r="J409" s="245"/>
      <c r="K409" s="245"/>
      <c r="L409" s="250"/>
      <c r="M409" s="251"/>
      <c r="N409" s="252"/>
      <c r="O409" s="252"/>
      <c r="P409" s="252"/>
      <c r="Q409" s="252"/>
      <c r="R409" s="252"/>
      <c r="S409" s="252"/>
      <c r="T409" s="253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4" t="s">
        <v>350</v>
      </c>
      <c r="AU409" s="254" t="s">
        <v>241</v>
      </c>
      <c r="AV409" s="14" t="s">
        <v>81</v>
      </c>
      <c r="AW409" s="14" t="s">
        <v>33</v>
      </c>
      <c r="AX409" s="14" t="s">
        <v>72</v>
      </c>
      <c r="AY409" s="254" t="s">
        <v>338</v>
      </c>
    </row>
    <row r="410" s="14" customFormat="1">
      <c r="A410" s="14"/>
      <c r="B410" s="244"/>
      <c r="C410" s="245"/>
      <c r="D410" s="235" t="s">
        <v>350</v>
      </c>
      <c r="E410" s="246" t="s">
        <v>19</v>
      </c>
      <c r="F410" s="247" t="s">
        <v>1822</v>
      </c>
      <c r="G410" s="245"/>
      <c r="H410" s="248">
        <v>0</v>
      </c>
      <c r="I410" s="249"/>
      <c r="J410" s="245"/>
      <c r="K410" s="245"/>
      <c r="L410" s="250"/>
      <c r="M410" s="251"/>
      <c r="N410" s="252"/>
      <c r="O410" s="252"/>
      <c r="P410" s="252"/>
      <c r="Q410" s="252"/>
      <c r="R410" s="252"/>
      <c r="S410" s="252"/>
      <c r="T410" s="253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54" t="s">
        <v>350</v>
      </c>
      <c r="AU410" s="254" t="s">
        <v>241</v>
      </c>
      <c r="AV410" s="14" t="s">
        <v>81</v>
      </c>
      <c r="AW410" s="14" t="s">
        <v>33</v>
      </c>
      <c r="AX410" s="14" t="s">
        <v>72</v>
      </c>
      <c r="AY410" s="254" t="s">
        <v>338</v>
      </c>
    </row>
    <row r="411" s="14" customFormat="1">
      <c r="A411" s="14"/>
      <c r="B411" s="244"/>
      <c r="C411" s="245"/>
      <c r="D411" s="235" t="s">
        <v>350</v>
      </c>
      <c r="E411" s="246" t="s">
        <v>19</v>
      </c>
      <c r="F411" s="247" t="s">
        <v>952</v>
      </c>
      <c r="G411" s="245"/>
      <c r="H411" s="248">
        <v>0</v>
      </c>
      <c r="I411" s="249"/>
      <c r="J411" s="245"/>
      <c r="K411" s="245"/>
      <c r="L411" s="250"/>
      <c r="M411" s="251"/>
      <c r="N411" s="252"/>
      <c r="O411" s="252"/>
      <c r="P411" s="252"/>
      <c r="Q411" s="252"/>
      <c r="R411" s="252"/>
      <c r="S411" s="252"/>
      <c r="T411" s="253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4" t="s">
        <v>350</v>
      </c>
      <c r="AU411" s="254" t="s">
        <v>241</v>
      </c>
      <c r="AV411" s="14" t="s">
        <v>81</v>
      </c>
      <c r="AW411" s="14" t="s">
        <v>33</v>
      </c>
      <c r="AX411" s="14" t="s">
        <v>72</v>
      </c>
      <c r="AY411" s="254" t="s">
        <v>338</v>
      </c>
    </row>
    <row r="412" s="14" customFormat="1">
      <c r="A412" s="14"/>
      <c r="B412" s="244"/>
      <c r="C412" s="245"/>
      <c r="D412" s="235" t="s">
        <v>350</v>
      </c>
      <c r="E412" s="246" t="s">
        <v>19</v>
      </c>
      <c r="F412" s="247" t="s">
        <v>258</v>
      </c>
      <c r="G412" s="245"/>
      <c r="H412" s="248">
        <v>0</v>
      </c>
      <c r="I412" s="249"/>
      <c r="J412" s="245"/>
      <c r="K412" s="245"/>
      <c r="L412" s="250"/>
      <c r="M412" s="251"/>
      <c r="N412" s="252"/>
      <c r="O412" s="252"/>
      <c r="P412" s="252"/>
      <c r="Q412" s="252"/>
      <c r="R412" s="252"/>
      <c r="S412" s="252"/>
      <c r="T412" s="253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4" t="s">
        <v>350</v>
      </c>
      <c r="AU412" s="254" t="s">
        <v>241</v>
      </c>
      <c r="AV412" s="14" t="s">
        <v>81</v>
      </c>
      <c r="AW412" s="14" t="s">
        <v>33</v>
      </c>
      <c r="AX412" s="14" t="s">
        <v>72</v>
      </c>
      <c r="AY412" s="254" t="s">
        <v>338</v>
      </c>
    </row>
    <row r="413" s="14" customFormat="1">
      <c r="A413" s="14"/>
      <c r="B413" s="244"/>
      <c r="C413" s="245"/>
      <c r="D413" s="235" t="s">
        <v>350</v>
      </c>
      <c r="E413" s="246" t="s">
        <v>19</v>
      </c>
      <c r="F413" s="247" t="s">
        <v>256</v>
      </c>
      <c r="G413" s="245"/>
      <c r="H413" s="248">
        <v>0</v>
      </c>
      <c r="I413" s="249"/>
      <c r="J413" s="245"/>
      <c r="K413" s="245"/>
      <c r="L413" s="250"/>
      <c r="M413" s="251"/>
      <c r="N413" s="252"/>
      <c r="O413" s="252"/>
      <c r="P413" s="252"/>
      <c r="Q413" s="252"/>
      <c r="R413" s="252"/>
      <c r="S413" s="252"/>
      <c r="T413" s="253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4" t="s">
        <v>350</v>
      </c>
      <c r="AU413" s="254" t="s">
        <v>241</v>
      </c>
      <c r="AV413" s="14" t="s">
        <v>81</v>
      </c>
      <c r="AW413" s="14" t="s">
        <v>33</v>
      </c>
      <c r="AX413" s="14" t="s">
        <v>72</v>
      </c>
      <c r="AY413" s="254" t="s">
        <v>338</v>
      </c>
    </row>
    <row r="414" s="15" customFormat="1">
      <c r="A414" s="15"/>
      <c r="B414" s="255"/>
      <c r="C414" s="256"/>
      <c r="D414" s="235" t="s">
        <v>350</v>
      </c>
      <c r="E414" s="257" t="s">
        <v>294</v>
      </c>
      <c r="F414" s="258" t="s">
        <v>363</v>
      </c>
      <c r="G414" s="256"/>
      <c r="H414" s="259">
        <v>88.700000000000003</v>
      </c>
      <c r="I414" s="260"/>
      <c r="J414" s="256"/>
      <c r="K414" s="256"/>
      <c r="L414" s="261"/>
      <c r="M414" s="262"/>
      <c r="N414" s="263"/>
      <c r="O414" s="263"/>
      <c r="P414" s="263"/>
      <c r="Q414" s="263"/>
      <c r="R414" s="263"/>
      <c r="S414" s="263"/>
      <c r="T414" s="264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T414" s="265" t="s">
        <v>350</v>
      </c>
      <c r="AU414" s="265" t="s">
        <v>241</v>
      </c>
      <c r="AV414" s="15" t="s">
        <v>231</v>
      </c>
      <c r="AW414" s="15" t="s">
        <v>33</v>
      </c>
      <c r="AX414" s="15" t="s">
        <v>79</v>
      </c>
      <c r="AY414" s="265" t="s">
        <v>338</v>
      </c>
    </row>
    <row r="415" s="12" customFormat="1" ht="22.8" customHeight="1">
      <c r="A415" s="12"/>
      <c r="B415" s="199"/>
      <c r="C415" s="200"/>
      <c r="D415" s="201" t="s">
        <v>71</v>
      </c>
      <c r="E415" s="213" t="s">
        <v>252</v>
      </c>
      <c r="F415" s="213" t="s">
        <v>790</v>
      </c>
      <c r="G415" s="200"/>
      <c r="H415" s="200"/>
      <c r="I415" s="203"/>
      <c r="J415" s="214">
        <f>BK415</f>
        <v>0</v>
      </c>
      <c r="K415" s="200"/>
      <c r="L415" s="205"/>
      <c r="M415" s="206"/>
      <c r="N415" s="207"/>
      <c r="O415" s="207"/>
      <c r="P415" s="208">
        <f>SUM(P416:P429)</f>
        <v>0</v>
      </c>
      <c r="Q415" s="207"/>
      <c r="R415" s="208">
        <f>SUM(R416:R429)</f>
        <v>0.026195750000000004</v>
      </c>
      <c r="S415" s="207"/>
      <c r="T415" s="209">
        <f>SUM(T416:T429)</f>
        <v>0</v>
      </c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R415" s="210" t="s">
        <v>79</v>
      </c>
      <c r="AT415" s="211" t="s">
        <v>71</v>
      </c>
      <c r="AU415" s="211" t="s">
        <v>79</v>
      </c>
      <c r="AY415" s="210" t="s">
        <v>338</v>
      </c>
      <c r="BK415" s="212">
        <f>SUM(BK416:BK429)</f>
        <v>0</v>
      </c>
    </row>
    <row r="416" s="2" customFormat="1" ht="37.8" customHeight="1">
      <c r="A416" s="39"/>
      <c r="B416" s="40"/>
      <c r="C416" s="215" t="s">
        <v>659</v>
      </c>
      <c r="D416" s="215" t="s">
        <v>342</v>
      </c>
      <c r="E416" s="216" t="s">
        <v>792</v>
      </c>
      <c r="F416" s="217" t="s">
        <v>793</v>
      </c>
      <c r="G416" s="218" t="s">
        <v>572</v>
      </c>
      <c r="H416" s="219">
        <v>74.844999999999999</v>
      </c>
      <c r="I416" s="220"/>
      <c r="J416" s="221">
        <f>ROUND(I416*H416,2)</f>
        <v>0</v>
      </c>
      <c r="K416" s="217" t="s">
        <v>346</v>
      </c>
      <c r="L416" s="45"/>
      <c r="M416" s="222" t="s">
        <v>19</v>
      </c>
      <c r="N416" s="223" t="s">
        <v>43</v>
      </c>
      <c r="O416" s="85"/>
      <c r="P416" s="224">
        <f>O416*H416</f>
        <v>0</v>
      </c>
      <c r="Q416" s="224">
        <v>1.0000000000000001E-05</v>
      </c>
      <c r="R416" s="224">
        <f>Q416*H416</f>
        <v>0.00074845000000000001</v>
      </c>
      <c r="S416" s="224">
        <v>0</v>
      </c>
      <c r="T416" s="225">
        <f>S416*H416</f>
        <v>0</v>
      </c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R416" s="226" t="s">
        <v>231</v>
      </c>
      <c r="AT416" s="226" t="s">
        <v>342</v>
      </c>
      <c r="AU416" s="226" t="s">
        <v>81</v>
      </c>
      <c r="AY416" s="18" t="s">
        <v>338</v>
      </c>
      <c r="BE416" s="227">
        <f>IF(N416="základní",J416,0)</f>
        <v>0</v>
      </c>
      <c r="BF416" s="227">
        <f>IF(N416="snížená",J416,0)</f>
        <v>0</v>
      </c>
      <c r="BG416" s="227">
        <f>IF(N416="zákl. přenesená",J416,0)</f>
        <v>0</v>
      </c>
      <c r="BH416" s="227">
        <f>IF(N416="sníž. přenesená",J416,0)</f>
        <v>0</v>
      </c>
      <c r="BI416" s="227">
        <f>IF(N416="nulová",J416,0)</f>
        <v>0</v>
      </c>
      <c r="BJ416" s="18" t="s">
        <v>79</v>
      </c>
      <c r="BK416" s="227">
        <f>ROUND(I416*H416,2)</f>
        <v>0</v>
      </c>
      <c r="BL416" s="18" t="s">
        <v>231</v>
      </c>
      <c r="BM416" s="226" t="s">
        <v>2474</v>
      </c>
    </row>
    <row r="417" s="2" customFormat="1">
      <c r="A417" s="39"/>
      <c r="B417" s="40"/>
      <c r="C417" s="41"/>
      <c r="D417" s="228" t="s">
        <v>348</v>
      </c>
      <c r="E417" s="41"/>
      <c r="F417" s="229" t="s">
        <v>795</v>
      </c>
      <c r="G417" s="41"/>
      <c r="H417" s="41"/>
      <c r="I417" s="230"/>
      <c r="J417" s="41"/>
      <c r="K417" s="41"/>
      <c r="L417" s="45"/>
      <c r="M417" s="231"/>
      <c r="N417" s="232"/>
      <c r="O417" s="85"/>
      <c r="P417" s="85"/>
      <c r="Q417" s="85"/>
      <c r="R417" s="85"/>
      <c r="S417" s="85"/>
      <c r="T417" s="86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T417" s="18" t="s">
        <v>348</v>
      </c>
      <c r="AU417" s="18" t="s">
        <v>81</v>
      </c>
    </row>
    <row r="418" s="14" customFormat="1">
      <c r="A418" s="14"/>
      <c r="B418" s="244"/>
      <c r="C418" s="245"/>
      <c r="D418" s="235" t="s">
        <v>350</v>
      </c>
      <c r="E418" s="246" t="s">
        <v>19</v>
      </c>
      <c r="F418" s="247" t="s">
        <v>796</v>
      </c>
      <c r="G418" s="245"/>
      <c r="H418" s="248">
        <v>70.959999999999994</v>
      </c>
      <c r="I418" s="249"/>
      <c r="J418" s="245"/>
      <c r="K418" s="245"/>
      <c r="L418" s="250"/>
      <c r="M418" s="251"/>
      <c r="N418" s="252"/>
      <c r="O418" s="252"/>
      <c r="P418" s="252"/>
      <c r="Q418" s="252"/>
      <c r="R418" s="252"/>
      <c r="S418" s="252"/>
      <c r="T418" s="253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4" t="s">
        <v>350</v>
      </c>
      <c r="AU418" s="254" t="s">
        <v>81</v>
      </c>
      <c r="AV418" s="14" t="s">
        <v>81</v>
      </c>
      <c r="AW418" s="14" t="s">
        <v>33</v>
      </c>
      <c r="AX418" s="14" t="s">
        <v>72</v>
      </c>
      <c r="AY418" s="254" t="s">
        <v>338</v>
      </c>
    </row>
    <row r="419" s="14" customFormat="1">
      <c r="A419" s="14"/>
      <c r="B419" s="244"/>
      <c r="C419" s="245"/>
      <c r="D419" s="235" t="s">
        <v>350</v>
      </c>
      <c r="E419" s="246" t="s">
        <v>19</v>
      </c>
      <c r="F419" s="247" t="s">
        <v>1437</v>
      </c>
      <c r="G419" s="245"/>
      <c r="H419" s="248">
        <v>3.8849999999999998</v>
      </c>
      <c r="I419" s="249"/>
      <c r="J419" s="245"/>
      <c r="K419" s="245"/>
      <c r="L419" s="250"/>
      <c r="M419" s="251"/>
      <c r="N419" s="252"/>
      <c r="O419" s="252"/>
      <c r="P419" s="252"/>
      <c r="Q419" s="252"/>
      <c r="R419" s="252"/>
      <c r="S419" s="252"/>
      <c r="T419" s="253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54" t="s">
        <v>350</v>
      </c>
      <c r="AU419" s="254" t="s">
        <v>81</v>
      </c>
      <c r="AV419" s="14" t="s">
        <v>81</v>
      </c>
      <c r="AW419" s="14" t="s">
        <v>33</v>
      </c>
      <c r="AX419" s="14" t="s">
        <v>72</v>
      </c>
      <c r="AY419" s="254" t="s">
        <v>338</v>
      </c>
    </row>
    <row r="420" s="15" customFormat="1">
      <c r="A420" s="15"/>
      <c r="B420" s="255"/>
      <c r="C420" s="256"/>
      <c r="D420" s="235" t="s">
        <v>350</v>
      </c>
      <c r="E420" s="257" t="s">
        <v>287</v>
      </c>
      <c r="F420" s="258" t="s">
        <v>363</v>
      </c>
      <c r="G420" s="256"/>
      <c r="H420" s="259">
        <v>74.844999999999999</v>
      </c>
      <c r="I420" s="260"/>
      <c r="J420" s="256"/>
      <c r="K420" s="256"/>
      <c r="L420" s="261"/>
      <c r="M420" s="262"/>
      <c r="N420" s="263"/>
      <c r="O420" s="263"/>
      <c r="P420" s="263"/>
      <c r="Q420" s="263"/>
      <c r="R420" s="263"/>
      <c r="S420" s="263"/>
      <c r="T420" s="264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T420" s="265" t="s">
        <v>350</v>
      </c>
      <c r="AU420" s="265" t="s">
        <v>81</v>
      </c>
      <c r="AV420" s="15" t="s">
        <v>231</v>
      </c>
      <c r="AW420" s="15" t="s">
        <v>33</v>
      </c>
      <c r="AX420" s="15" t="s">
        <v>79</v>
      </c>
      <c r="AY420" s="265" t="s">
        <v>338</v>
      </c>
    </row>
    <row r="421" s="2" customFormat="1" ht="55.5" customHeight="1">
      <c r="A421" s="39"/>
      <c r="B421" s="40"/>
      <c r="C421" s="215" t="s">
        <v>290</v>
      </c>
      <c r="D421" s="215" t="s">
        <v>342</v>
      </c>
      <c r="E421" s="216" t="s">
        <v>799</v>
      </c>
      <c r="F421" s="217" t="s">
        <v>800</v>
      </c>
      <c r="G421" s="218" t="s">
        <v>572</v>
      </c>
      <c r="H421" s="219">
        <v>74.844999999999999</v>
      </c>
      <c r="I421" s="220"/>
      <c r="J421" s="221">
        <f>ROUND(I421*H421,2)</f>
        <v>0</v>
      </c>
      <c r="K421" s="217" t="s">
        <v>346</v>
      </c>
      <c r="L421" s="45"/>
      <c r="M421" s="222" t="s">
        <v>19</v>
      </c>
      <c r="N421" s="223" t="s">
        <v>43</v>
      </c>
      <c r="O421" s="85"/>
      <c r="P421" s="224">
        <f>O421*H421</f>
        <v>0</v>
      </c>
      <c r="Q421" s="224">
        <v>0.00034000000000000002</v>
      </c>
      <c r="R421" s="224">
        <f>Q421*H421</f>
        <v>0.025447300000000003</v>
      </c>
      <c r="S421" s="224">
        <v>0</v>
      </c>
      <c r="T421" s="225">
        <f>S421*H421</f>
        <v>0</v>
      </c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R421" s="226" t="s">
        <v>231</v>
      </c>
      <c r="AT421" s="226" t="s">
        <v>342</v>
      </c>
      <c r="AU421" s="226" t="s">
        <v>81</v>
      </c>
      <c r="AY421" s="18" t="s">
        <v>338</v>
      </c>
      <c r="BE421" s="227">
        <f>IF(N421="základní",J421,0)</f>
        <v>0</v>
      </c>
      <c r="BF421" s="227">
        <f>IF(N421="snížená",J421,0)</f>
        <v>0</v>
      </c>
      <c r="BG421" s="227">
        <f>IF(N421="zákl. přenesená",J421,0)</f>
        <v>0</v>
      </c>
      <c r="BH421" s="227">
        <f>IF(N421="sníž. přenesená",J421,0)</f>
        <v>0</v>
      </c>
      <c r="BI421" s="227">
        <f>IF(N421="nulová",J421,0)</f>
        <v>0</v>
      </c>
      <c r="BJ421" s="18" t="s">
        <v>79</v>
      </c>
      <c r="BK421" s="227">
        <f>ROUND(I421*H421,2)</f>
        <v>0</v>
      </c>
      <c r="BL421" s="18" t="s">
        <v>231</v>
      </c>
      <c r="BM421" s="226" t="s">
        <v>2475</v>
      </c>
    </row>
    <row r="422" s="2" customFormat="1">
      <c r="A422" s="39"/>
      <c r="B422" s="40"/>
      <c r="C422" s="41"/>
      <c r="D422" s="228" t="s">
        <v>348</v>
      </c>
      <c r="E422" s="41"/>
      <c r="F422" s="229" t="s">
        <v>802</v>
      </c>
      <c r="G422" s="41"/>
      <c r="H422" s="41"/>
      <c r="I422" s="230"/>
      <c r="J422" s="41"/>
      <c r="K422" s="41"/>
      <c r="L422" s="45"/>
      <c r="M422" s="231"/>
      <c r="N422" s="232"/>
      <c r="O422" s="85"/>
      <c r="P422" s="85"/>
      <c r="Q422" s="85"/>
      <c r="R422" s="85"/>
      <c r="S422" s="85"/>
      <c r="T422" s="86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T422" s="18" t="s">
        <v>348</v>
      </c>
      <c r="AU422" s="18" t="s">
        <v>81</v>
      </c>
    </row>
    <row r="423" s="14" customFormat="1">
      <c r="A423" s="14"/>
      <c r="B423" s="244"/>
      <c r="C423" s="245"/>
      <c r="D423" s="235" t="s">
        <v>350</v>
      </c>
      <c r="E423" s="246" t="s">
        <v>19</v>
      </c>
      <c r="F423" s="247" t="s">
        <v>287</v>
      </c>
      <c r="G423" s="245"/>
      <c r="H423" s="248">
        <v>74.844999999999999</v>
      </c>
      <c r="I423" s="249"/>
      <c r="J423" s="245"/>
      <c r="K423" s="245"/>
      <c r="L423" s="250"/>
      <c r="M423" s="251"/>
      <c r="N423" s="252"/>
      <c r="O423" s="252"/>
      <c r="P423" s="252"/>
      <c r="Q423" s="252"/>
      <c r="R423" s="252"/>
      <c r="S423" s="252"/>
      <c r="T423" s="253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4" t="s">
        <v>350</v>
      </c>
      <c r="AU423" s="254" t="s">
        <v>81</v>
      </c>
      <c r="AV423" s="14" t="s">
        <v>81</v>
      </c>
      <c r="AW423" s="14" t="s">
        <v>33</v>
      </c>
      <c r="AX423" s="14" t="s">
        <v>79</v>
      </c>
      <c r="AY423" s="254" t="s">
        <v>338</v>
      </c>
    </row>
    <row r="424" s="2" customFormat="1" ht="24.15" customHeight="1">
      <c r="A424" s="39"/>
      <c r="B424" s="40"/>
      <c r="C424" s="215" t="s">
        <v>672</v>
      </c>
      <c r="D424" s="215" t="s">
        <v>342</v>
      </c>
      <c r="E424" s="216" t="s">
        <v>804</v>
      </c>
      <c r="F424" s="217" t="s">
        <v>805</v>
      </c>
      <c r="G424" s="218" t="s">
        <v>572</v>
      </c>
      <c r="H424" s="219">
        <v>74.844999999999999</v>
      </c>
      <c r="I424" s="220"/>
      <c r="J424" s="221">
        <f>ROUND(I424*H424,2)</f>
        <v>0</v>
      </c>
      <c r="K424" s="217" t="s">
        <v>346</v>
      </c>
      <c r="L424" s="45"/>
      <c r="M424" s="222" t="s">
        <v>19</v>
      </c>
      <c r="N424" s="223" t="s">
        <v>43</v>
      </c>
      <c r="O424" s="85"/>
      <c r="P424" s="224">
        <f>O424*H424</f>
        <v>0</v>
      </c>
      <c r="Q424" s="224">
        <v>0</v>
      </c>
      <c r="R424" s="224">
        <f>Q424*H424</f>
        <v>0</v>
      </c>
      <c r="S424" s="224">
        <v>0</v>
      </c>
      <c r="T424" s="225">
        <f>S424*H424</f>
        <v>0</v>
      </c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R424" s="226" t="s">
        <v>231</v>
      </c>
      <c r="AT424" s="226" t="s">
        <v>342</v>
      </c>
      <c r="AU424" s="226" t="s">
        <v>81</v>
      </c>
      <c r="AY424" s="18" t="s">
        <v>338</v>
      </c>
      <c r="BE424" s="227">
        <f>IF(N424="základní",J424,0)</f>
        <v>0</v>
      </c>
      <c r="BF424" s="227">
        <f>IF(N424="snížená",J424,0)</f>
        <v>0</v>
      </c>
      <c r="BG424" s="227">
        <f>IF(N424="zákl. přenesená",J424,0)</f>
        <v>0</v>
      </c>
      <c r="BH424" s="227">
        <f>IF(N424="sníž. přenesená",J424,0)</f>
        <v>0</v>
      </c>
      <c r="BI424" s="227">
        <f>IF(N424="nulová",J424,0)</f>
        <v>0</v>
      </c>
      <c r="BJ424" s="18" t="s">
        <v>79</v>
      </c>
      <c r="BK424" s="227">
        <f>ROUND(I424*H424,2)</f>
        <v>0</v>
      </c>
      <c r="BL424" s="18" t="s">
        <v>231</v>
      </c>
      <c r="BM424" s="226" t="s">
        <v>2476</v>
      </c>
    </row>
    <row r="425" s="2" customFormat="1">
      <c r="A425" s="39"/>
      <c r="B425" s="40"/>
      <c r="C425" s="41"/>
      <c r="D425" s="228" t="s">
        <v>348</v>
      </c>
      <c r="E425" s="41"/>
      <c r="F425" s="229" t="s">
        <v>807</v>
      </c>
      <c r="G425" s="41"/>
      <c r="H425" s="41"/>
      <c r="I425" s="230"/>
      <c r="J425" s="41"/>
      <c r="K425" s="41"/>
      <c r="L425" s="45"/>
      <c r="M425" s="231"/>
      <c r="N425" s="232"/>
      <c r="O425" s="85"/>
      <c r="P425" s="85"/>
      <c r="Q425" s="85"/>
      <c r="R425" s="85"/>
      <c r="S425" s="85"/>
      <c r="T425" s="86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T425" s="18" t="s">
        <v>348</v>
      </c>
      <c r="AU425" s="18" t="s">
        <v>81</v>
      </c>
    </row>
    <row r="426" s="14" customFormat="1">
      <c r="A426" s="14"/>
      <c r="B426" s="244"/>
      <c r="C426" s="245"/>
      <c r="D426" s="235" t="s">
        <v>350</v>
      </c>
      <c r="E426" s="246" t="s">
        <v>19</v>
      </c>
      <c r="F426" s="247" t="s">
        <v>287</v>
      </c>
      <c r="G426" s="245"/>
      <c r="H426" s="248">
        <v>74.844999999999999</v>
      </c>
      <c r="I426" s="249"/>
      <c r="J426" s="245"/>
      <c r="K426" s="245"/>
      <c r="L426" s="250"/>
      <c r="M426" s="251"/>
      <c r="N426" s="252"/>
      <c r="O426" s="252"/>
      <c r="P426" s="252"/>
      <c r="Q426" s="252"/>
      <c r="R426" s="252"/>
      <c r="S426" s="252"/>
      <c r="T426" s="253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54" t="s">
        <v>350</v>
      </c>
      <c r="AU426" s="254" t="s">
        <v>81</v>
      </c>
      <c r="AV426" s="14" t="s">
        <v>81</v>
      </c>
      <c r="AW426" s="14" t="s">
        <v>33</v>
      </c>
      <c r="AX426" s="14" t="s">
        <v>79</v>
      </c>
      <c r="AY426" s="254" t="s">
        <v>338</v>
      </c>
    </row>
    <row r="427" s="2" customFormat="1" ht="24.15" customHeight="1">
      <c r="A427" s="39"/>
      <c r="B427" s="40"/>
      <c r="C427" s="215" t="s">
        <v>676</v>
      </c>
      <c r="D427" s="215" t="s">
        <v>342</v>
      </c>
      <c r="E427" s="216" t="s">
        <v>809</v>
      </c>
      <c r="F427" s="217" t="s">
        <v>810</v>
      </c>
      <c r="G427" s="218" t="s">
        <v>572</v>
      </c>
      <c r="H427" s="219">
        <v>74.844999999999999</v>
      </c>
      <c r="I427" s="220"/>
      <c r="J427" s="221">
        <f>ROUND(I427*H427,2)</f>
        <v>0</v>
      </c>
      <c r="K427" s="217" t="s">
        <v>346</v>
      </c>
      <c r="L427" s="45"/>
      <c r="M427" s="222" t="s">
        <v>19</v>
      </c>
      <c r="N427" s="223" t="s">
        <v>43</v>
      </c>
      <c r="O427" s="85"/>
      <c r="P427" s="224">
        <f>O427*H427</f>
        <v>0</v>
      </c>
      <c r="Q427" s="224">
        <v>0</v>
      </c>
      <c r="R427" s="224">
        <f>Q427*H427</f>
        <v>0</v>
      </c>
      <c r="S427" s="224">
        <v>0</v>
      </c>
      <c r="T427" s="225">
        <f>S427*H427</f>
        <v>0</v>
      </c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R427" s="226" t="s">
        <v>231</v>
      </c>
      <c r="AT427" s="226" t="s">
        <v>342</v>
      </c>
      <c r="AU427" s="226" t="s">
        <v>81</v>
      </c>
      <c r="AY427" s="18" t="s">
        <v>338</v>
      </c>
      <c r="BE427" s="227">
        <f>IF(N427="základní",J427,0)</f>
        <v>0</v>
      </c>
      <c r="BF427" s="227">
        <f>IF(N427="snížená",J427,0)</f>
        <v>0</v>
      </c>
      <c r="BG427" s="227">
        <f>IF(N427="zákl. přenesená",J427,0)</f>
        <v>0</v>
      </c>
      <c r="BH427" s="227">
        <f>IF(N427="sníž. přenesená",J427,0)</f>
        <v>0</v>
      </c>
      <c r="BI427" s="227">
        <f>IF(N427="nulová",J427,0)</f>
        <v>0</v>
      </c>
      <c r="BJ427" s="18" t="s">
        <v>79</v>
      </c>
      <c r="BK427" s="227">
        <f>ROUND(I427*H427,2)</f>
        <v>0</v>
      </c>
      <c r="BL427" s="18" t="s">
        <v>231</v>
      </c>
      <c r="BM427" s="226" t="s">
        <v>2477</v>
      </c>
    </row>
    <row r="428" s="2" customFormat="1">
      <c r="A428" s="39"/>
      <c r="B428" s="40"/>
      <c r="C428" s="41"/>
      <c r="D428" s="228" t="s">
        <v>348</v>
      </c>
      <c r="E428" s="41"/>
      <c r="F428" s="229" t="s">
        <v>812</v>
      </c>
      <c r="G428" s="41"/>
      <c r="H428" s="41"/>
      <c r="I428" s="230"/>
      <c r="J428" s="41"/>
      <c r="K428" s="41"/>
      <c r="L428" s="45"/>
      <c r="M428" s="231"/>
      <c r="N428" s="232"/>
      <c r="O428" s="85"/>
      <c r="P428" s="85"/>
      <c r="Q428" s="85"/>
      <c r="R428" s="85"/>
      <c r="S428" s="85"/>
      <c r="T428" s="86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T428" s="18" t="s">
        <v>348</v>
      </c>
      <c r="AU428" s="18" t="s">
        <v>81</v>
      </c>
    </row>
    <row r="429" s="14" customFormat="1">
      <c r="A429" s="14"/>
      <c r="B429" s="244"/>
      <c r="C429" s="245"/>
      <c r="D429" s="235" t="s">
        <v>350</v>
      </c>
      <c r="E429" s="246" t="s">
        <v>19</v>
      </c>
      <c r="F429" s="247" t="s">
        <v>287</v>
      </c>
      <c r="G429" s="245"/>
      <c r="H429" s="248">
        <v>74.844999999999999</v>
      </c>
      <c r="I429" s="249"/>
      <c r="J429" s="245"/>
      <c r="K429" s="245"/>
      <c r="L429" s="250"/>
      <c r="M429" s="251"/>
      <c r="N429" s="252"/>
      <c r="O429" s="252"/>
      <c r="P429" s="252"/>
      <c r="Q429" s="252"/>
      <c r="R429" s="252"/>
      <c r="S429" s="252"/>
      <c r="T429" s="253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4" t="s">
        <v>350</v>
      </c>
      <c r="AU429" s="254" t="s">
        <v>81</v>
      </c>
      <c r="AV429" s="14" t="s">
        <v>81</v>
      </c>
      <c r="AW429" s="14" t="s">
        <v>33</v>
      </c>
      <c r="AX429" s="14" t="s">
        <v>79</v>
      </c>
      <c r="AY429" s="254" t="s">
        <v>338</v>
      </c>
    </row>
    <row r="430" s="12" customFormat="1" ht="22.8" customHeight="1">
      <c r="A430" s="12"/>
      <c r="B430" s="199"/>
      <c r="C430" s="200"/>
      <c r="D430" s="201" t="s">
        <v>71</v>
      </c>
      <c r="E430" s="213" t="s">
        <v>813</v>
      </c>
      <c r="F430" s="213" t="s">
        <v>814</v>
      </c>
      <c r="G430" s="200"/>
      <c r="H430" s="200"/>
      <c r="I430" s="203"/>
      <c r="J430" s="214">
        <f>BK430</f>
        <v>0</v>
      </c>
      <c r="K430" s="200"/>
      <c r="L430" s="205"/>
      <c r="M430" s="206"/>
      <c r="N430" s="207"/>
      <c r="O430" s="207"/>
      <c r="P430" s="208">
        <f>SUM(P431:P443)</f>
        <v>0</v>
      </c>
      <c r="Q430" s="207"/>
      <c r="R430" s="208">
        <f>SUM(R431:R443)</f>
        <v>0</v>
      </c>
      <c r="S430" s="207"/>
      <c r="T430" s="209">
        <f>SUM(T431:T443)</f>
        <v>0</v>
      </c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R430" s="210" t="s">
        <v>79</v>
      </c>
      <c r="AT430" s="211" t="s">
        <v>71</v>
      </c>
      <c r="AU430" s="211" t="s">
        <v>79</v>
      </c>
      <c r="AY430" s="210" t="s">
        <v>338</v>
      </c>
      <c r="BK430" s="212">
        <f>SUM(BK431:BK443)</f>
        <v>0</v>
      </c>
    </row>
    <row r="431" s="2" customFormat="1" ht="33" customHeight="1">
      <c r="A431" s="39"/>
      <c r="B431" s="40"/>
      <c r="C431" s="215" t="s">
        <v>682</v>
      </c>
      <c r="D431" s="215" t="s">
        <v>342</v>
      </c>
      <c r="E431" s="216" t="s">
        <v>816</v>
      </c>
      <c r="F431" s="217" t="s">
        <v>817</v>
      </c>
      <c r="G431" s="218" t="s">
        <v>489</v>
      </c>
      <c r="H431" s="219">
        <v>32.805999999999997</v>
      </c>
      <c r="I431" s="220"/>
      <c r="J431" s="221">
        <f>ROUND(I431*H431,2)</f>
        <v>0</v>
      </c>
      <c r="K431" s="217" t="s">
        <v>346</v>
      </c>
      <c r="L431" s="45"/>
      <c r="M431" s="222" t="s">
        <v>19</v>
      </c>
      <c r="N431" s="223" t="s">
        <v>43</v>
      </c>
      <c r="O431" s="85"/>
      <c r="P431" s="224">
        <f>O431*H431</f>
        <v>0</v>
      </c>
      <c r="Q431" s="224">
        <v>0</v>
      </c>
      <c r="R431" s="224">
        <f>Q431*H431</f>
        <v>0</v>
      </c>
      <c r="S431" s="224">
        <v>0</v>
      </c>
      <c r="T431" s="225">
        <f>S431*H431</f>
        <v>0</v>
      </c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R431" s="226" t="s">
        <v>231</v>
      </c>
      <c r="AT431" s="226" t="s">
        <v>342</v>
      </c>
      <c r="AU431" s="226" t="s">
        <v>81</v>
      </c>
      <c r="AY431" s="18" t="s">
        <v>338</v>
      </c>
      <c r="BE431" s="227">
        <f>IF(N431="základní",J431,0)</f>
        <v>0</v>
      </c>
      <c r="BF431" s="227">
        <f>IF(N431="snížená",J431,0)</f>
        <v>0</v>
      </c>
      <c r="BG431" s="227">
        <f>IF(N431="zákl. přenesená",J431,0)</f>
        <v>0</v>
      </c>
      <c r="BH431" s="227">
        <f>IF(N431="sníž. přenesená",J431,0)</f>
        <v>0</v>
      </c>
      <c r="BI431" s="227">
        <f>IF(N431="nulová",J431,0)</f>
        <v>0</v>
      </c>
      <c r="BJ431" s="18" t="s">
        <v>79</v>
      </c>
      <c r="BK431" s="227">
        <f>ROUND(I431*H431,2)</f>
        <v>0</v>
      </c>
      <c r="BL431" s="18" t="s">
        <v>231</v>
      </c>
      <c r="BM431" s="226" t="s">
        <v>2478</v>
      </c>
    </row>
    <row r="432" s="2" customFormat="1">
      <c r="A432" s="39"/>
      <c r="B432" s="40"/>
      <c r="C432" s="41"/>
      <c r="D432" s="228" t="s">
        <v>348</v>
      </c>
      <c r="E432" s="41"/>
      <c r="F432" s="229" t="s">
        <v>819</v>
      </c>
      <c r="G432" s="41"/>
      <c r="H432" s="41"/>
      <c r="I432" s="230"/>
      <c r="J432" s="41"/>
      <c r="K432" s="41"/>
      <c r="L432" s="45"/>
      <c r="M432" s="231"/>
      <c r="N432" s="232"/>
      <c r="O432" s="85"/>
      <c r="P432" s="85"/>
      <c r="Q432" s="85"/>
      <c r="R432" s="85"/>
      <c r="S432" s="85"/>
      <c r="T432" s="86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T432" s="18" t="s">
        <v>348</v>
      </c>
      <c r="AU432" s="18" t="s">
        <v>81</v>
      </c>
    </row>
    <row r="433" s="14" customFormat="1">
      <c r="A433" s="14"/>
      <c r="B433" s="244"/>
      <c r="C433" s="245"/>
      <c r="D433" s="235" t="s">
        <v>350</v>
      </c>
      <c r="E433" s="246" t="s">
        <v>19</v>
      </c>
      <c r="F433" s="247" t="s">
        <v>2479</v>
      </c>
      <c r="G433" s="245"/>
      <c r="H433" s="248">
        <v>32.805999999999997</v>
      </c>
      <c r="I433" s="249"/>
      <c r="J433" s="245"/>
      <c r="K433" s="245"/>
      <c r="L433" s="250"/>
      <c r="M433" s="251"/>
      <c r="N433" s="252"/>
      <c r="O433" s="252"/>
      <c r="P433" s="252"/>
      <c r="Q433" s="252"/>
      <c r="R433" s="252"/>
      <c r="S433" s="252"/>
      <c r="T433" s="253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4" t="s">
        <v>350</v>
      </c>
      <c r="AU433" s="254" t="s">
        <v>81</v>
      </c>
      <c r="AV433" s="14" t="s">
        <v>81</v>
      </c>
      <c r="AW433" s="14" t="s">
        <v>33</v>
      </c>
      <c r="AX433" s="14" t="s">
        <v>79</v>
      </c>
      <c r="AY433" s="254" t="s">
        <v>338</v>
      </c>
    </row>
    <row r="434" s="2" customFormat="1" ht="44.25" customHeight="1">
      <c r="A434" s="39"/>
      <c r="B434" s="40"/>
      <c r="C434" s="215" t="s">
        <v>686</v>
      </c>
      <c r="D434" s="215" t="s">
        <v>342</v>
      </c>
      <c r="E434" s="216" t="s">
        <v>822</v>
      </c>
      <c r="F434" s="217" t="s">
        <v>823</v>
      </c>
      <c r="G434" s="218" t="s">
        <v>489</v>
      </c>
      <c r="H434" s="219">
        <v>779.15200000000004</v>
      </c>
      <c r="I434" s="220"/>
      <c r="J434" s="221">
        <f>ROUND(I434*H434,2)</f>
        <v>0</v>
      </c>
      <c r="K434" s="217" t="s">
        <v>346</v>
      </c>
      <c r="L434" s="45"/>
      <c r="M434" s="222" t="s">
        <v>19</v>
      </c>
      <c r="N434" s="223" t="s">
        <v>43</v>
      </c>
      <c r="O434" s="85"/>
      <c r="P434" s="224">
        <f>O434*H434</f>
        <v>0</v>
      </c>
      <c r="Q434" s="224">
        <v>0</v>
      </c>
      <c r="R434" s="224">
        <f>Q434*H434</f>
        <v>0</v>
      </c>
      <c r="S434" s="224">
        <v>0</v>
      </c>
      <c r="T434" s="225">
        <f>S434*H434</f>
        <v>0</v>
      </c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R434" s="226" t="s">
        <v>231</v>
      </c>
      <c r="AT434" s="226" t="s">
        <v>342</v>
      </c>
      <c r="AU434" s="226" t="s">
        <v>81</v>
      </c>
      <c r="AY434" s="18" t="s">
        <v>338</v>
      </c>
      <c r="BE434" s="227">
        <f>IF(N434="základní",J434,0)</f>
        <v>0</v>
      </c>
      <c r="BF434" s="227">
        <f>IF(N434="snížená",J434,0)</f>
        <v>0</v>
      </c>
      <c r="BG434" s="227">
        <f>IF(N434="zákl. přenesená",J434,0)</f>
        <v>0</v>
      </c>
      <c r="BH434" s="227">
        <f>IF(N434="sníž. přenesená",J434,0)</f>
        <v>0</v>
      </c>
      <c r="BI434" s="227">
        <f>IF(N434="nulová",J434,0)</f>
        <v>0</v>
      </c>
      <c r="BJ434" s="18" t="s">
        <v>79</v>
      </c>
      <c r="BK434" s="227">
        <f>ROUND(I434*H434,2)</f>
        <v>0</v>
      </c>
      <c r="BL434" s="18" t="s">
        <v>231</v>
      </c>
      <c r="BM434" s="226" t="s">
        <v>2480</v>
      </c>
    </row>
    <row r="435" s="2" customFormat="1">
      <c r="A435" s="39"/>
      <c r="B435" s="40"/>
      <c r="C435" s="41"/>
      <c r="D435" s="228" t="s">
        <v>348</v>
      </c>
      <c r="E435" s="41"/>
      <c r="F435" s="229" t="s">
        <v>825</v>
      </c>
      <c r="G435" s="41"/>
      <c r="H435" s="41"/>
      <c r="I435" s="230"/>
      <c r="J435" s="41"/>
      <c r="K435" s="41"/>
      <c r="L435" s="45"/>
      <c r="M435" s="231"/>
      <c r="N435" s="232"/>
      <c r="O435" s="85"/>
      <c r="P435" s="85"/>
      <c r="Q435" s="85"/>
      <c r="R435" s="85"/>
      <c r="S435" s="85"/>
      <c r="T435" s="86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T435" s="18" t="s">
        <v>348</v>
      </c>
      <c r="AU435" s="18" t="s">
        <v>81</v>
      </c>
    </row>
    <row r="436" s="14" customFormat="1">
      <c r="A436" s="14"/>
      <c r="B436" s="244"/>
      <c r="C436" s="245"/>
      <c r="D436" s="235" t="s">
        <v>350</v>
      </c>
      <c r="E436" s="246" t="s">
        <v>19</v>
      </c>
      <c r="F436" s="247" t="s">
        <v>2481</v>
      </c>
      <c r="G436" s="245"/>
      <c r="H436" s="248">
        <v>779.15200000000004</v>
      </c>
      <c r="I436" s="249"/>
      <c r="J436" s="245"/>
      <c r="K436" s="245"/>
      <c r="L436" s="250"/>
      <c r="M436" s="251"/>
      <c r="N436" s="252"/>
      <c r="O436" s="252"/>
      <c r="P436" s="252"/>
      <c r="Q436" s="252"/>
      <c r="R436" s="252"/>
      <c r="S436" s="252"/>
      <c r="T436" s="253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54" t="s">
        <v>350</v>
      </c>
      <c r="AU436" s="254" t="s">
        <v>81</v>
      </c>
      <c r="AV436" s="14" t="s">
        <v>81</v>
      </c>
      <c r="AW436" s="14" t="s">
        <v>33</v>
      </c>
      <c r="AX436" s="14" t="s">
        <v>79</v>
      </c>
      <c r="AY436" s="254" t="s">
        <v>338</v>
      </c>
    </row>
    <row r="437" s="2" customFormat="1" ht="37.8" customHeight="1">
      <c r="A437" s="39"/>
      <c r="B437" s="40"/>
      <c r="C437" s="215" t="s">
        <v>691</v>
      </c>
      <c r="D437" s="215" t="s">
        <v>342</v>
      </c>
      <c r="E437" s="216" t="s">
        <v>828</v>
      </c>
      <c r="F437" s="217" t="s">
        <v>829</v>
      </c>
      <c r="G437" s="218" t="s">
        <v>489</v>
      </c>
      <c r="H437" s="219">
        <v>8.202</v>
      </c>
      <c r="I437" s="220"/>
      <c r="J437" s="221">
        <f>ROUND(I437*H437,2)</f>
        <v>0</v>
      </c>
      <c r="K437" s="217" t="s">
        <v>346</v>
      </c>
      <c r="L437" s="45"/>
      <c r="M437" s="222" t="s">
        <v>19</v>
      </c>
      <c r="N437" s="223" t="s">
        <v>43</v>
      </c>
      <c r="O437" s="85"/>
      <c r="P437" s="224">
        <f>O437*H437</f>
        <v>0</v>
      </c>
      <c r="Q437" s="224">
        <v>0</v>
      </c>
      <c r="R437" s="224">
        <f>Q437*H437</f>
        <v>0</v>
      </c>
      <c r="S437" s="224">
        <v>0</v>
      </c>
      <c r="T437" s="225">
        <f>S437*H437</f>
        <v>0</v>
      </c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R437" s="226" t="s">
        <v>231</v>
      </c>
      <c r="AT437" s="226" t="s">
        <v>342</v>
      </c>
      <c r="AU437" s="226" t="s">
        <v>81</v>
      </c>
      <c r="AY437" s="18" t="s">
        <v>338</v>
      </c>
      <c r="BE437" s="227">
        <f>IF(N437="základní",J437,0)</f>
        <v>0</v>
      </c>
      <c r="BF437" s="227">
        <f>IF(N437="snížená",J437,0)</f>
        <v>0</v>
      </c>
      <c r="BG437" s="227">
        <f>IF(N437="zákl. přenesená",J437,0)</f>
        <v>0</v>
      </c>
      <c r="BH437" s="227">
        <f>IF(N437="sníž. přenesená",J437,0)</f>
        <v>0</v>
      </c>
      <c r="BI437" s="227">
        <f>IF(N437="nulová",J437,0)</f>
        <v>0</v>
      </c>
      <c r="BJ437" s="18" t="s">
        <v>79</v>
      </c>
      <c r="BK437" s="227">
        <f>ROUND(I437*H437,2)</f>
        <v>0</v>
      </c>
      <c r="BL437" s="18" t="s">
        <v>231</v>
      </c>
      <c r="BM437" s="226" t="s">
        <v>2482</v>
      </c>
    </row>
    <row r="438" s="2" customFormat="1">
      <c r="A438" s="39"/>
      <c r="B438" s="40"/>
      <c r="C438" s="41"/>
      <c r="D438" s="228" t="s">
        <v>348</v>
      </c>
      <c r="E438" s="41"/>
      <c r="F438" s="229" t="s">
        <v>831</v>
      </c>
      <c r="G438" s="41"/>
      <c r="H438" s="41"/>
      <c r="I438" s="230"/>
      <c r="J438" s="41"/>
      <c r="K438" s="41"/>
      <c r="L438" s="45"/>
      <c r="M438" s="231"/>
      <c r="N438" s="232"/>
      <c r="O438" s="85"/>
      <c r="P438" s="85"/>
      <c r="Q438" s="85"/>
      <c r="R438" s="85"/>
      <c r="S438" s="85"/>
      <c r="T438" s="86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T438" s="18" t="s">
        <v>348</v>
      </c>
      <c r="AU438" s="18" t="s">
        <v>81</v>
      </c>
    </row>
    <row r="439" s="14" customFormat="1">
      <c r="A439" s="14"/>
      <c r="B439" s="244"/>
      <c r="C439" s="245"/>
      <c r="D439" s="235" t="s">
        <v>350</v>
      </c>
      <c r="E439" s="246" t="s">
        <v>19</v>
      </c>
      <c r="F439" s="247" t="s">
        <v>2483</v>
      </c>
      <c r="G439" s="245"/>
      <c r="H439" s="248">
        <v>8.202</v>
      </c>
      <c r="I439" s="249"/>
      <c r="J439" s="245"/>
      <c r="K439" s="245"/>
      <c r="L439" s="250"/>
      <c r="M439" s="251"/>
      <c r="N439" s="252"/>
      <c r="O439" s="252"/>
      <c r="P439" s="252"/>
      <c r="Q439" s="252"/>
      <c r="R439" s="252"/>
      <c r="S439" s="252"/>
      <c r="T439" s="253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54" t="s">
        <v>350</v>
      </c>
      <c r="AU439" s="254" t="s">
        <v>81</v>
      </c>
      <c r="AV439" s="14" t="s">
        <v>81</v>
      </c>
      <c r="AW439" s="14" t="s">
        <v>33</v>
      </c>
      <c r="AX439" s="14" t="s">
        <v>79</v>
      </c>
      <c r="AY439" s="254" t="s">
        <v>338</v>
      </c>
    </row>
    <row r="440" s="2" customFormat="1" ht="44.25" customHeight="1">
      <c r="A440" s="39"/>
      <c r="B440" s="40"/>
      <c r="C440" s="215" t="s">
        <v>697</v>
      </c>
      <c r="D440" s="215" t="s">
        <v>342</v>
      </c>
      <c r="E440" s="216" t="s">
        <v>834</v>
      </c>
      <c r="F440" s="217" t="s">
        <v>505</v>
      </c>
      <c r="G440" s="218" t="s">
        <v>489</v>
      </c>
      <c r="H440" s="219">
        <v>30.286000000000001</v>
      </c>
      <c r="I440" s="220"/>
      <c r="J440" s="221">
        <f>ROUND(I440*H440,2)</f>
        <v>0</v>
      </c>
      <c r="K440" s="217" t="s">
        <v>346</v>
      </c>
      <c r="L440" s="45"/>
      <c r="M440" s="222" t="s">
        <v>19</v>
      </c>
      <c r="N440" s="223" t="s">
        <v>43</v>
      </c>
      <c r="O440" s="85"/>
      <c r="P440" s="224">
        <f>O440*H440</f>
        <v>0</v>
      </c>
      <c r="Q440" s="224">
        <v>0</v>
      </c>
      <c r="R440" s="224">
        <f>Q440*H440</f>
        <v>0</v>
      </c>
      <c r="S440" s="224">
        <v>0</v>
      </c>
      <c r="T440" s="225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26" t="s">
        <v>231</v>
      </c>
      <c r="AT440" s="226" t="s">
        <v>342</v>
      </c>
      <c r="AU440" s="226" t="s">
        <v>81</v>
      </c>
      <c r="AY440" s="18" t="s">
        <v>338</v>
      </c>
      <c r="BE440" s="227">
        <f>IF(N440="základní",J440,0)</f>
        <v>0</v>
      </c>
      <c r="BF440" s="227">
        <f>IF(N440="snížená",J440,0)</f>
        <v>0</v>
      </c>
      <c r="BG440" s="227">
        <f>IF(N440="zákl. přenesená",J440,0)</f>
        <v>0</v>
      </c>
      <c r="BH440" s="227">
        <f>IF(N440="sníž. přenesená",J440,0)</f>
        <v>0</v>
      </c>
      <c r="BI440" s="227">
        <f>IF(N440="nulová",J440,0)</f>
        <v>0</v>
      </c>
      <c r="BJ440" s="18" t="s">
        <v>79</v>
      </c>
      <c r="BK440" s="227">
        <f>ROUND(I440*H440,2)</f>
        <v>0</v>
      </c>
      <c r="BL440" s="18" t="s">
        <v>231</v>
      </c>
      <c r="BM440" s="226" t="s">
        <v>2484</v>
      </c>
    </row>
    <row r="441" s="2" customFormat="1">
      <c r="A441" s="39"/>
      <c r="B441" s="40"/>
      <c r="C441" s="41"/>
      <c r="D441" s="228" t="s">
        <v>348</v>
      </c>
      <c r="E441" s="41"/>
      <c r="F441" s="229" t="s">
        <v>836</v>
      </c>
      <c r="G441" s="41"/>
      <c r="H441" s="41"/>
      <c r="I441" s="230"/>
      <c r="J441" s="41"/>
      <c r="K441" s="41"/>
      <c r="L441" s="45"/>
      <c r="M441" s="231"/>
      <c r="N441" s="232"/>
      <c r="O441" s="85"/>
      <c r="P441" s="85"/>
      <c r="Q441" s="85"/>
      <c r="R441" s="85"/>
      <c r="S441" s="85"/>
      <c r="T441" s="86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T441" s="18" t="s">
        <v>348</v>
      </c>
      <c r="AU441" s="18" t="s">
        <v>81</v>
      </c>
    </row>
    <row r="442" s="2" customFormat="1" ht="44.25" customHeight="1">
      <c r="A442" s="39"/>
      <c r="B442" s="40"/>
      <c r="C442" s="215" t="s">
        <v>702</v>
      </c>
      <c r="D442" s="215" t="s">
        <v>342</v>
      </c>
      <c r="E442" s="216" t="s">
        <v>838</v>
      </c>
      <c r="F442" s="217" t="s">
        <v>839</v>
      </c>
      <c r="G442" s="218" t="s">
        <v>489</v>
      </c>
      <c r="H442" s="219">
        <v>10.723000000000001</v>
      </c>
      <c r="I442" s="220"/>
      <c r="J442" s="221">
        <f>ROUND(I442*H442,2)</f>
        <v>0</v>
      </c>
      <c r="K442" s="217" t="s">
        <v>346</v>
      </c>
      <c r="L442" s="45"/>
      <c r="M442" s="222" t="s">
        <v>19</v>
      </c>
      <c r="N442" s="223" t="s">
        <v>43</v>
      </c>
      <c r="O442" s="85"/>
      <c r="P442" s="224">
        <f>O442*H442</f>
        <v>0</v>
      </c>
      <c r="Q442" s="224">
        <v>0</v>
      </c>
      <c r="R442" s="224">
        <f>Q442*H442</f>
        <v>0</v>
      </c>
      <c r="S442" s="224">
        <v>0</v>
      </c>
      <c r="T442" s="225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26" t="s">
        <v>231</v>
      </c>
      <c r="AT442" s="226" t="s">
        <v>342</v>
      </c>
      <c r="AU442" s="226" t="s">
        <v>81</v>
      </c>
      <c r="AY442" s="18" t="s">
        <v>338</v>
      </c>
      <c r="BE442" s="227">
        <f>IF(N442="základní",J442,0)</f>
        <v>0</v>
      </c>
      <c r="BF442" s="227">
        <f>IF(N442="snížená",J442,0)</f>
        <v>0</v>
      </c>
      <c r="BG442" s="227">
        <f>IF(N442="zákl. přenesená",J442,0)</f>
        <v>0</v>
      </c>
      <c r="BH442" s="227">
        <f>IF(N442="sníž. přenesená",J442,0)</f>
        <v>0</v>
      </c>
      <c r="BI442" s="227">
        <f>IF(N442="nulová",J442,0)</f>
        <v>0</v>
      </c>
      <c r="BJ442" s="18" t="s">
        <v>79</v>
      </c>
      <c r="BK442" s="227">
        <f>ROUND(I442*H442,2)</f>
        <v>0</v>
      </c>
      <c r="BL442" s="18" t="s">
        <v>231</v>
      </c>
      <c r="BM442" s="226" t="s">
        <v>2485</v>
      </c>
    </row>
    <row r="443" s="2" customFormat="1">
      <c r="A443" s="39"/>
      <c r="B443" s="40"/>
      <c r="C443" s="41"/>
      <c r="D443" s="228" t="s">
        <v>348</v>
      </c>
      <c r="E443" s="41"/>
      <c r="F443" s="229" t="s">
        <v>841</v>
      </c>
      <c r="G443" s="41"/>
      <c r="H443" s="41"/>
      <c r="I443" s="230"/>
      <c r="J443" s="41"/>
      <c r="K443" s="41"/>
      <c r="L443" s="45"/>
      <c r="M443" s="231"/>
      <c r="N443" s="232"/>
      <c r="O443" s="85"/>
      <c r="P443" s="85"/>
      <c r="Q443" s="85"/>
      <c r="R443" s="85"/>
      <c r="S443" s="85"/>
      <c r="T443" s="86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T443" s="18" t="s">
        <v>348</v>
      </c>
      <c r="AU443" s="18" t="s">
        <v>81</v>
      </c>
    </row>
    <row r="444" s="12" customFormat="1" ht="22.8" customHeight="1">
      <c r="A444" s="12"/>
      <c r="B444" s="199"/>
      <c r="C444" s="200"/>
      <c r="D444" s="201" t="s">
        <v>71</v>
      </c>
      <c r="E444" s="213" t="s">
        <v>842</v>
      </c>
      <c r="F444" s="213" t="s">
        <v>843</v>
      </c>
      <c r="G444" s="200"/>
      <c r="H444" s="200"/>
      <c r="I444" s="203"/>
      <c r="J444" s="214">
        <f>BK444</f>
        <v>0</v>
      </c>
      <c r="K444" s="200"/>
      <c r="L444" s="205"/>
      <c r="M444" s="206"/>
      <c r="N444" s="207"/>
      <c r="O444" s="207"/>
      <c r="P444" s="208">
        <f>SUM(P445:P446)</f>
        <v>0</v>
      </c>
      <c r="Q444" s="207"/>
      <c r="R444" s="208">
        <f>SUM(R445:R446)</f>
        <v>0</v>
      </c>
      <c r="S444" s="207"/>
      <c r="T444" s="209">
        <f>SUM(T445:T446)</f>
        <v>0</v>
      </c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R444" s="210" t="s">
        <v>79</v>
      </c>
      <c r="AT444" s="211" t="s">
        <v>71</v>
      </c>
      <c r="AU444" s="211" t="s">
        <v>79</v>
      </c>
      <c r="AY444" s="210" t="s">
        <v>338</v>
      </c>
      <c r="BK444" s="212">
        <f>SUM(BK445:BK446)</f>
        <v>0</v>
      </c>
    </row>
    <row r="445" s="2" customFormat="1" ht="49.05" customHeight="1">
      <c r="A445" s="39"/>
      <c r="B445" s="40"/>
      <c r="C445" s="215" t="s">
        <v>715</v>
      </c>
      <c r="D445" s="215" t="s">
        <v>342</v>
      </c>
      <c r="E445" s="216" t="s">
        <v>845</v>
      </c>
      <c r="F445" s="217" t="s">
        <v>846</v>
      </c>
      <c r="G445" s="218" t="s">
        <v>489</v>
      </c>
      <c r="H445" s="219">
        <v>122.68600000000001</v>
      </c>
      <c r="I445" s="220"/>
      <c r="J445" s="221">
        <f>ROUND(I445*H445,2)</f>
        <v>0</v>
      </c>
      <c r="K445" s="217" t="s">
        <v>346</v>
      </c>
      <c r="L445" s="45"/>
      <c r="M445" s="222" t="s">
        <v>19</v>
      </c>
      <c r="N445" s="223" t="s">
        <v>43</v>
      </c>
      <c r="O445" s="85"/>
      <c r="P445" s="224">
        <f>O445*H445</f>
        <v>0</v>
      </c>
      <c r="Q445" s="224">
        <v>0</v>
      </c>
      <c r="R445" s="224">
        <f>Q445*H445</f>
        <v>0</v>
      </c>
      <c r="S445" s="224">
        <v>0</v>
      </c>
      <c r="T445" s="225">
        <f>S445*H445</f>
        <v>0</v>
      </c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R445" s="226" t="s">
        <v>231</v>
      </c>
      <c r="AT445" s="226" t="s">
        <v>342</v>
      </c>
      <c r="AU445" s="226" t="s">
        <v>81</v>
      </c>
      <c r="AY445" s="18" t="s">
        <v>338</v>
      </c>
      <c r="BE445" s="227">
        <f>IF(N445="základní",J445,0)</f>
        <v>0</v>
      </c>
      <c r="BF445" s="227">
        <f>IF(N445="snížená",J445,0)</f>
        <v>0</v>
      </c>
      <c r="BG445" s="227">
        <f>IF(N445="zákl. přenesená",J445,0)</f>
        <v>0</v>
      </c>
      <c r="BH445" s="227">
        <f>IF(N445="sníž. přenesená",J445,0)</f>
        <v>0</v>
      </c>
      <c r="BI445" s="227">
        <f>IF(N445="nulová",J445,0)</f>
        <v>0</v>
      </c>
      <c r="BJ445" s="18" t="s">
        <v>79</v>
      </c>
      <c r="BK445" s="227">
        <f>ROUND(I445*H445,2)</f>
        <v>0</v>
      </c>
      <c r="BL445" s="18" t="s">
        <v>231</v>
      </c>
      <c r="BM445" s="226" t="s">
        <v>2486</v>
      </c>
    </row>
    <row r="446" s="2" customFormat="1">
      <c r="A446" s="39"/>
      <c r="B446" s="40"/>
      <c r="C446" s="41"/>
      <c r="D446" s="228" t="s">
        <v>348</v>
      </c>
      <c r="E446" s="41"/>
      <c r="F446" s="229" t="s">
        <v>848</v>
      </c>
      <c r="G446" s="41"/>
      <c r="H446" s="41"/>
      <c r="I446" s="230"/>
      <c r="J446" s="41"/>
      <c r="K446" s="41"/>
      <c r="L446" s="45"/>
      <c r="M446" s="288"/>
      <c r="N446" s="289"/>
      <c r="O446" s="290"/>
      <c r="P446" s="290"/>
      <c r="Q446" s="290"/>
      <c r="R446" s="290"/>
      <c r="S446" s="290"/>
      <c r="T446" s="291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T446" s="18" t="s">
        <v>348</v>
      </c>
      <c r="AU446" s="18" t="s">
        <v>81</v>
      </c>
    </row>
    <row r="447" s="2" customFormat="1" ht="6.96" customHeight="1">
      <c r="A447" s="39"/>
      <c r="B447" s="60"/>
      <c r="C447" s="61"/>
      <c r="D447" s="61"/>
      <c r="E447" s="61"/>
      <c r="F447" s="61"/>
      <c r="G447" s="61"/>
      <c r="H447" s="61"/>
      <c r="I447" s="61"/>
      <c r="J447" s="61"/>
      <c r="K447" s="61"/>
      <c r="L447" s="45"/>
      <c r="M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</row>
  </sheetData>
  <sheetProtection sheet="1" autoFilter="0" formatColumns="0" formatRows="0" objects="1" scenarios="1" spinCount="100000" saltValue="yye2lqcco0/BPo6dU9BlOpI4kowjM1wEWehUhkY4YO7nsgit4dXJI0wJyxsi1Z8YdYJzmFFukX0Reqz1vLv6/A==" hashValue="II9UF9aLy6Y06EO9iNpffH7DyzlEX5cmAPAlc64y7dDPCkZh0aeAZ+/HtfNAGvNMF7ChyhAzhPS44WCPFWT4kg==" algorithmName="SHA-512" password="CC35"/>
  <autoFilter ref="C101:K44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0:H90"/>
    <mergeCell ref="E92:H92"/>
    <mergeCell ref="E94:H94"/>
    <mergeCell ref="L2:V2"/>
  </mergeCells>
  <hyperlinks>
    <hyperlink ref="F107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5"/>
    <hyperlink ref="F140" r:id="rId5" display="https://podminky.urs.cz/item/CS_URS_2025_02/121151105"/>
    <hyperlink ref="F151" r:id="rId6" display="https://podminky.urs.cz/item/CS_URS_2025_02/122251403"/>
    <hyperlink ref="F155" r:id="rId7" display="https://podminky.urs.cz/item/CS_URS_2025_02/132254206"/>
    <hyperlink ref="F179" r:id="rId8" display="https://podminky.urs.cz/item/CS_URS_2025_02/151101102"/>
    <hyperlink ref="F184" r:id="rId9" display="https://podminky.urs.cz/item/CS_URS_2025_02/151101112"/>
    <hyperlink ref="F187" r:id="rId10" display="https://podminky.urs.cz/item/CS_URS_2025_02/151501501"/>
    <hyperlink ref="F192" r:id="rId11" display="https://podminky.urs.cz/item/CS_URS_2025_02/162551108"/>
    <hyperlink ref="F197" r:id="rId12" display="https://podminky.urs.cz/item/CS_URS_2025_02/162751117"/>
    <hyperlink ref="F205" r:id="rId13" display="https://podminky.urs.cz/item/CS_URS_2025_02/162751119"/>
    <hyperlink ref="F211" r:id="rId14" display="https://podminky.urs.cz/item/CS_URS_2025_02/171251101"/>
    <hyperlink ref="F214" r:id="rId15" display="https://podminky.urs.cz/item/CS_URS_2025_02/171251109"/>
    <hyperlink ref="F220" r:id="rId16" display="https://podminky.urs.cz/item/CS_URS_2025_02/174151101"/>
    <hyperlink ref="F226" r:id="rId17" display="https://podminky.urs.cz/item/CS_URS_2025_02/175151101"/>
    <hyperlink ref="F252" r:id="rId18" display="https://podminky.urs.cz/item/CS_URS_2025_02/171201231"/>
    <hyperlink ref="F258" r:id="rId19" display="https://podminky.urs.cz/item/CS_URS_2025_02/181152302"/>
    <hyperlink ref="F264" r:id="rId20" display="https://podminky.urs.cz/item/CS_URS_2025_02/181351005"/>
    <hyperlink ref="F267" r:id="rId21" display="https://podminky.urs.cz/item/CS_URS_2025_02/181411131"/>
    <hyperlink ref="F273" r:id="rId22" display="https://podminky.urs.cz/item/CS_URS_2025_02/184813511"/>
    <hyperlink ref="F276" r:id="rId23" display="https://podminky.urs.cz/item/CS_URS_2025_02/185802113"/>
    <hyperlink ref="F281" r:id="rId24" display="https://podminky.urs.cz/item/CS_URS_2025_02/185803111"/>
    <hyperlink ref="F284" r:id="rId25" display="https://podminky.urs.cz/item/CS_URS_2025_02/185804312"/>
    <hyperlink ref="F288" r:id="rId26" display="https://podminky.urs.cz/item/CS_URS_2025_02/185851121"/>
    <hyperlink ref="F292" r:id="rId27" display="https://podminky.urs.cz/item/CS_URS_2025_02/185851129"/>
    <hyperlink ref="F298" r:id="rId28" display="https://podminky.urs.cz/item/CS_URS_2025_02/212750101"/>
    <hyperlink ref="F302" r:id="rId29" display="https://podminky.urs.cz/item/CS_URS_2025_02/212972112"/>
    <hyperlink ref="F307" r:id="rId30" display="https://podminky.urs.cz/item/CS_URS_2025_02/564871016"/>
    <hyperlink ref="F310" r:id="rId31" display="https://podminky.urs.cz/item/CS_URS_2025_02/573111112"/>
    <hyperlink ref="F313" r:id="rId32" display="https://podminky.urs.cz/item/CS_URS_2025_02/565155101"/>
    <hyperlink ref="F317" r:id="rId33" display="https://podminky.urs.cz/item/CS_URS_2025_02/573211109"/>
    <hyperlink ref="F320" r:id="rId34" display="https://podminky.urs.cz/item/CS_URS_2025_02/577155012"/>
    <hyperlink ref="F323" r:id="rId35" display="https://podminky.urs.cz/item/CS_URS_2025_02/573211107"/>
    <hyperlink ref="F326" r:id="rId36" display="https://podminky.urs.cz/item/CS_URS_2025_02/577134011"/>
    <hyperlink ref="F330" r:id="rId37" display="https://podminky.urs.cz/item/CS_URS_2025_02/871313124"/>
    <hyperlink ref="F358" r:id="rId38" display="https://podminky.urs.cz/item/CS_URS_2025_02/871353124"/>
    <hyperlink ref="F365" r:id="rId39" display="https://podminky.urs.cz/item/CS_URS_2025_02/877370320"/>
    <hyperlink ref="F397" r:id="rId40" display="https://podminky.urs.cz/item/CS_URS_2025_02/892241111"/>
    <hyperlink ref="F401" r:id="rId41" display="https://podminky.urs.cz/item/CS_URS_2025_02/892381111"/>
    <hyperlink ref="F404" r:id="rId42" display="https://podminky.urs.cz/item/CS_URS_2025_02/899722113"/>
    <hyperlink ref="F417" r:id="rId43" display="https://podminky.urs.cz/item/CS_URS_2025_02/919112233"/>
    <hyperlink ref="F422" r:id="rId44" display="https://podminky.urs.cz/item/CS_URS_2025_02/919122132"/>
    <hyperlink ref="F425" r:id="rId45" display="https://podminky.urs.cz/item/CS_URS_2025_02/919735111"/>
    <hyperlink ref="F428" r:id="rId46" display="https://podminky.urs.cz/item/CS_URS_2025_02/919735112"/>
    <hyperlink ref="F432" r:id="rId47" display="https://podminky.urs.cz/item/CS_URS_2025_02/997013501"/>
    <hyperlink ref="F435" r:id="rId48" display="https://podminky.urs.cz/item/CS_URS_2025_02/997013509"/>
    <hyperlink ref="F438" r:id="rId49" display="https://podminky.urs.cz/item/CS_URS_2025_02/997013511"/>
    <hyperlink ref="F441" r:id="rId50" display="https://podminky.urs.cz/item/CS_URS_2025_02/997013873"/>
    <hyperlink ref="F443" r:id="rId51" display="https://podminky.urs.cz/item/CS_URS_2025_02/997013875"/>
    <hyperlink ref="F446" r:id="rId52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3"/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142</v>
      </c>
      <c r="AZ2" s="139" t="s">
        <v>1823</v>
      </c>
      <c r="BA2" s="139" t="s">
        <v>19</v>
      </c>
      <c r="BB2" s="139" t="s">
        <v>19</v>
      </c>
      <c r="BC2" s="139" t="s">
        <v>72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1824</v>
      </c>
      <c r="BA3" s="139" t="s">
        <v>19</v>
      </c>
      <c r="BB3" s="139" t="s">
        <v>19</v>
      </c>
      <c r="BC3" s="139" t="s">
        <v>1825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1826</v>
      </c>
      <c r="BA4" s="139" t="s">
        <v>19</v>
      </c>
      <c r="BB4" s="139" t="s">
        <v>19</v>
      </c>
      <c r="BC4" s="139" t="s">
        <v>1827</v>
      </c>
      <c r="BD4" s="139" t="s">
        <v>81</v>
      </c>
    </row>
    <row r="5" hidden="1" s="1" customFormat="1" ht="6.96" customHeight="1">
      <c r="B5" s="21"/>
      <c r="L5" s="21"/>
      <c r="AZ5" s="139" t="s">
        <v>1828</v>
      </c>
      <c r="BA5" s="139" t="s">
        <v>19</v>
      </c>
      <c r="BB5" s="139" t="s">
        <v>19</v>
      </c>
      <c r="BC5" s="139" t="s">
        <v>72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1829</v>
      </c>
      <c r="BA6" s="139" t="s">
        <v>19</v>
      </c>
      <c r="BB6" s="139" t="s">
        <v>19</v>
      </c>
      <c r="BC6" s="139" t="s">
        <v>2487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1831</v>
      </c>
      <c r="BA7" s="139" t="s">
        <v>19</v>
      </c>
      <c r="BB7" s="139" t="s">
        <v>19</v>
      </c>
      <c r="BC7" s="139" t="s">
        <v>72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1305</v>
      </c>
      <c r="BA8" s="139" t="s">
        <v>19</v>
      </c>
      <c r="BB8" s="139" t="s">
        <v>19</v>
      </c>
      <c r="BC8" s="139" t="s">
        <v>2488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1819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1306</v>
      </c>
      <c r="BA9" s="139" t="s">
        <v>19</v>
      </c>
      <c r="BB9" s="139" t="s">
        <v>19</v>
      </c>
      <c r="BC9" s="139" t="s">
        <v>1307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1308</v>
      </c>
      <c r="BA10" s="139" t="s">
        <v>19</v>
      </c>
      <c r="BB10" s="139" t="s">
        <v>19</v>
      </c>
      <c r="BC10" s="139" t="s">
        <v>2489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2490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1310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1312</v>
      </c>
      <c r="BA12" s="139" t="s">
        <v>19</v>
      </c>
      <c r="BB12" s="139" t="s">
        <v>19</v>
      </c>
      <c r="BC12" s="139" t="s">
        <v>955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1313</v>
      </c>
      <c r="BA13" s="139" t="s">
        <v>19</v>
      </c>
      <c r="BB13" s="139" t="s">
        <v>19</v>
      </c>
      <c r="BC13" s="139" t="s">
        <v>72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1835</v>
      </c>
      <c r="BA14" s="139" t="s">
        <v>19</v>
      </c>
      <c r="BB14" s="139" t="s">
        <v>19</v>
      </c>
      <c r="BC14" s="139" t="s">
        <v>1836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256</v>
      </c>
      <c r="BA15" s="139" t="s">
        <v>19</v>
      </c>
      <c r="BB15" s="139" t="s">
        <v>19</v>
      </c>
      <c r="BC15" s="139" t="s">
        <v>72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258</v>
      </c>
      <c r="BA16" s="139" t="s">
        <v>19</v>
      </c>
      <c r="BB16" s="139" t="s">
        <v>19</v>
      </c>
      <c r="BC16" s="139" t="s">
        <v>72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1272</v>
      </c>
      <c r="BA17" s="139" t="s">
        <v>19</v>
      </c>
      <c r="BB17" s="139" t="s">
        <v>19</v>
      </c>
      <c r="BC17" s="139" t="s">
        <v>79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1273</v>
      </c>
      <c r="BA18" s="139" t="s">
        <v>19</v>
      </c>
      <c r="BB18" s="139" t="s">
        <v>19</v>
      </c>
      <c r="BC18" s="139" t="s">
        <v>2491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263</v>
      </c>
      <c r="BA19" s="139" t="s">
        <v>19</v>
      </c>
      <c r="BB19" s="139" t="s">
        <v>19</v>
      </c>
      <c r="BC19" s="139" t="s">
        <v>1838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265</v>
      </c>
      <c r="BA20" s="139" t="s">
        <v>19</v>
      </c>
      <c r="BB20" s="139" t="s">
        <v>19</v>
      </c>
      <c r="BC20" s="139" t="s">
        <v>264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266</v>
      </c>
      <c r="BA21" s="139" t="s">
        <v>19</v>
      </c>
      <c r="BB21" s="139" t="s">
        <v>19</v>
      </c>
      <c r="BC21" s="139" t="s">
        <v>264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267</v>
      </c>
      <c r="BA22" s="139" t="s">
        <v>19</v>
      </c>
      <c r="BB22" s="139" t="s">
        <v>19</v>
      </c>
      <c r="BC22" s="139" t="s">
        <v>1839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269</v>
      </c>
      <c r="BA23" s="139" t="s">
        <v>19</v>
      </c>
      <c r="BB23" s="139" t="s">
        <v>19</v>
      </c>
      <c r="BC23" s="139" t="s">
        <v>79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270</v>
      </c>
      <c r="BA24" s="139" t="s">
        <v>19</v>
      </c>
      <c r="BB24" s="139" t="s">
        <v>19</v>
      </c>
      <c r="BC24" s="139" t="s">
        <v>1473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1277</v>
      </c>
      <c r="BA25" s="139" t="s">
        <v>19</v>
      </c>
      <c r="BB25" s="139" t="s">
        <v>19</v>
      </c>
      <c r="BC25" s="139" t="s">
        <v>273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2047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2049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274</v>
      </c>
      <c r="BA28" s="139" t="s">
        <v>19</v>
      </c>
      <c r="BB28" s="139" t="s">
        <v>19</v>
      </c>
      <c r="BC28" s="139" t="s">
        <v>79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275</v>
      </c>
      <c r="BA29" s="153" t="s">
        <v>19</v>
      </c>
      <c r="BB29" s="153" t="s">
        <v>19</v>
      </c>
      <c r="BC29" s="153" t="s">
        <v>2492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277</v>
      </c>
      <c r="BA30" s="139" t="s">
        <v>19</v>
      </c>
      <c r="BB30" s="139" t="s">
        <v>19</v>
      </c>
      <c r="BC30" s="139" t="s">
        <v>264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1279</v>
      </c>
      <c r="BA31" s="139" t="s">
        <v>19</v>
      </c>
      <c r="BB31" s="139" t="s">
        <v>19</v>
      </c>
      <c r="BC31" s="139" t="s">
        <v>279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1280</v>
      </c>
      <c r="BA32" s="139" t="s">
        <v>19</v>
      </c>
      <c r="BB32" s="139" t="s">
        <v>19</v>
      </c>
      <c r="BC32" s="139" t="s">
        <v>279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1281</v>
      </c>
      <c r="BA33" s="139" t="s">
        <v>19</v>
      </c>
      <c r="BB33" s="139" t="s">
        <v>19</v>
      </c>
      <c r="BC33" s="139" t="s">
        <v>2493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1283</v>
      </c>
      <c r="BA34" s="139" t="s">
        <v>19</v>
      </c>
      <c r="BB34" s="139" t="s">
        <v>19</v>
      </c>
      <c r="BC34" s="139" t="s">
        <v>2494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ROUND((SUM(BE102:BE400)),  2)</f>
        <v>0</v>
      </c>
      <c r="G35" s="39"/>
      <c r="H35" s="39"/>
      <c r="I35" s="160">
        <v>0.20999999999999999</v>
      </c>
      <c r="J35" s="159">
        <f>ROUND(((SUM(BE102:BE400))*I35),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1285</v>
      </c>
      <c r="BA35" s="139" t="s">
        <v>19</v>
      </c>
      <c r="BB35" s="139" t="s">
        <v>19</v>
      </c>
      <c r="BC35" s="139" t="s">
        <v>72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ROUND((SUM(BF102:BF400)),  2)</f>
        <v>0</v>
      </c>
      <c r="G36" s="39"/>
      <c r="H36" s="39"/>
      <c r="I36" s="160">
        <v>0.12</v>
      </c>
      <c r="J36" s="159">
        <f>ROUND(((SUM(BF102:BF400))*I36),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1290</v>
      </c>
      <c r="BA36" s="139" t="s">
        <v>19</v>
      </c>
      <c r="BB36" s="139" t="s">
        <v>19</v>
      </c>
      <c r="BC36" s="139" t="s">
        <v>72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ROUND((SUM(BG102:BG400)),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286</v>
      </c>
      <c r="BA37" s="139" t="s">
        <v>19</v>
      </c>
      <c r="BB37" s="139" t="s">
        <v>19</v>
      </c>
      <c r="BC37" s="139" t="s">
        <v>2495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ROUND((SUM(BH102:BH400)),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287</v>
      </c>
      <c r="BA38" s="139" t="s">
        <v>19</v>
      </c>
      <c r="BB38" s="139" t="s">
        <v>19</v>
      </c>
      <c r="BC38" s="139" t="s">
        <v>2496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ROUND((SUM(BI102:BI400)),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294</v>
      </c>
      <c r="BA39" s="139" t="s">
        <v>19</v>
      </c>
      <c r="BB39" s="139" t="s">
        <v>19</v>
      </c>
      <c r="BC39" s="139" t="s">
        <v>2487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296</v>
      </c>
      <c r="BA40" s="139" t="s">
        <v>19</v>
      </c>
      <c r="BB40" s="139" t="s">
        <v>19</v>
      </c>
      <c r="BC40" s="139" t="s">
        <v>2497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298</v>
      </c>
      <c r="BA41" s="139" t="s">
        <v>19</v>
      </c>
      <c r="BB41" s="139" t="s">
        <v>19</v>
      </c>
      <c r="BC41" s="139" t="s">
        <v>2498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216</v>
      </c>
      <c r="BA42" s="139" t="s">
        <v>19</v>
      </c>
      <c r="BB42" s="139" t="s">
        <v>19</v>
      </c>
      <c r="BC42" s="139" t="s">
        <v>2499</v>
      </c>
      <c r="BD42" s="139" t="s">
        <v>81</v>
      </c>
    </row>
    <row r="43" hidden="1">
      <c r="AZ43" s="139" t="s">
        <v>218</v>
      </c>
      <c r="BA43" s="139" t="s">
        <v>19</v>
      </c>
      <c r="BB43" s="139" t="s">
        <v>19</v>
      </c>
      <c r="BC43" s="139" t="s">
        <v>2500</v>
      </c>
      <c r="BD43" s="139" t="s">
        <v>81</v>
      </c>
    </row>
    <row r="44" hidden="1">
      <c r="AZ44" s="139" t="s">
        <v>221</v>
      </c>
      <c r="BA44" s="139" t="s">
        <v>19</v>
      </c>
      <c r="BB44" s="139" t="s">
        <v>19</v>
      </c>
      <c r="BC44" s="139" t="s">
        <v>2501</v>
      </c>
      <c r="BD44" s="139" t="s">
        <v>81</v>
      </c>
    </row>
    <row r="45" hidden="1">
      <c r="AZ45" s="139" t="s">
        <v>223</v>
      </c>
      <c r="BA45" s="139" t="s">
        <v>19</v>
      </c>
      <c r="BB45" s="139" t="s">
        <v>19</v>
      </c>
      <c r="BC45" s="139" t="s">
        <v>2502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2362</v>
      </c>
      <c r="BA46" s="139" t="s">
        <v>19</v>
      </c>
      <c r="BB46" s="139" t="s">
        <v>19</v>
      </c>
      <c r="BC46" s="139" t="s">
        <v>231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2363</v>
      </c>
      <c r="BA47" s="139" t="s">
        <v>19</v>
      </c>
      <c r="BB47" s="139" t="s">
        <v>19</v>
      </c>
      <c r="BC47" s="139" t="s">
        <v>72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225</v>
      </c>
      <c r="BA48" s="139" t="s">
        <v>19</v>
      </c>
      <c r="BB48" s="139" t="s">
        <v>19</v>
      </c>
      <c r="BC48" s="139" t="s">
        <v>2503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227</v>
      </c>
      <c r="BA49" s="139" t="s">
        <v>19</v>
      </c>
      <c r="BB49" s="139" t="s">
        <v>19</v>
      </c>
      <c r="BC49" s="139" t="s">
        <v>2504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245</v>
      </c>
      <c r="BA50" s="139" t="s">
        <v>19</v>
      </c>
      <c r="BB50" s="139" t="s">
        <v>19</v>
      </c>
      <c r="BC50" s="139" t="s">
        <v>72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248</v>
      </c>
      <c r="BA51" s="139" t="s">
        <v>19</v>
      </c>
      <c r="BB51" s="139" t="s">
        <v>19</v>
      </c>
      <c r="BC51" s="139" t="s">
        <v>72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1819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952</v>
      </c>
      <c r="BA52" s="139" t="s">
        <v>19</v>
      </c>
      <c r="BB52" s="139" t="s">
        <v>19</v>
      </c>
      <c r="BC52" s="139" t="s">
        <v>72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954</v>
      </c>
      <c r="BA53" s="139" t="s">
        <v>19</v>
      </c>
      <c r="BB53" s="139" t="s">
        <v>19</v>
      </c>
      <c r="BC53" s="139" t="s">
        <v>955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A3.3 - Napojení na stoku A3.3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855</v>
      </c>
      <c r="BA54" s="139" t="s">
        <v>19</v>
      </c>
      <c r="BB54" s="139" t="s">
        <v>19</v>
      </c>
      <c r="BC54" s="139" t="s">
        <v>72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300</v>
      </c>
      <c r="BA55" s="139" t="s">
        <v>19</v>
      </c>
      <c r="BB55" s="139" t="s">
        <v>19</v>
      </c>
      <c r="BC55" s="139" t="s">
        <v>72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1304</v>
      </c>
      <c r="BA56" s="139" t="s">
        <v>19</v>
      </c>
      <c r="BB56" s="139" t="s">
        <v>19</v>
      </c>
      <c r="BC56" s="139" t="s">
        <v>264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Z57" s="139" t="s">
        <v>1821</v>
      </c>
      <c r="BA57" s="139" t="s">
        <v>19</v>
      </c>
      <c r="BB57" s="139" t="s">
        <v>19</v>
      </c>
      <c r="BC57" s="139" t="s">
        <v>72</v>
      </c>
      <c r="BD57" s="139" t="s">
        <v>81</v>
      </c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Z58" s="139" t="s">
        <v>1822</v>
      </c>
      <c r="BA58" s="139" t="s">
        <v>19</v>
      </c>
      <c r="BB58" s="139" t="s">
        <v>19</v>
      </c>
      <c r="BC58" s="139" t="s">
        <v>72</v>
      </c>
      <c r="BD58" s="139" t="s">
        <v>81</v>
      </c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J177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J209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J256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J295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J296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317</v>
      </c>
      <c r="E75" s="185"/>
      <c r="F75" s="185"/>
      <c r="G75" s="185"/>
      <c r="H75" s="185"/>
      <c r="I75" s="185"/>
      <c r="J75" s="186">
        <f>J305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318</v>
      </c>
      <c r="E76" s="185"/>
      <c r="F76" s="185"/>
      <c r="G76" s="185"/>
      <c r="H76" s="185"/>
      <c r="I76" s="185"/>
      <c r="J76" s="186">
        <f>J328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4.88" customHeight="1">
      <c r="A77" s="10"/>
      <c r="B77" s="183"/>
      <c r="C77" s="126"/>
      <c r="D77" s="184" t="s">
        <v>319</v>
      </c>
      <c r="E77" s="185"/>
      <c r="F77" s="185"/>
      <c r="G77" s="185"/>
      <c r="H77" s="185"/>
      <c r="I77" s="185"/>
      <c r="J77" s="186">
        <f>J353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320</v>
      </c>
      <c r="E78" s="185"/>
      <c r="F78" s="185"/>
      <c r="G78" s="185"/>
      <c r="H78" s="185"/>
      <c r="I78" s="185"/>
      <c r="J78" s="186">
        <f>J369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321</v>
      </c>
      <c r="E79" s="185"/>
      <c r="F79" s="185"/>
      <c r="G79" s="185"/>
      <c r="H79" s="185"/>
      <c r="I79" s="185"/>
      <c r="J79" s="186">
        <f>J384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322</v>
      </c>
      <c r="E80" s="185"/>
      <c r="F80" s="185"/>
      <c r="G80" s="185"/>
      <c r="H80" s="185"/>
      <c r="I80" s="185"/>
      <c r="J80" s="186">
        <f>J398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/>
    <row r="84" hidden="1"/>
    <row r="85" hidden="1"/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323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16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2" t="str">
        <f>E7</f>
        <v>Odkanalizování obce Rtyně nad Bílinou – etapa 1</v>
      </c>
      <c r="F90" s="33"/>
      <c r="G90" s="33"/>
      <c r="H90" s="33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229</v>
      </c>
      <c r="D91" s="23"/>
      <c r="E91" s="23"/>
      <c r="F91" s="23"/>
      <c r="G91" s="23"/>
      <c r="H91" s="23"/>
      <c r="I91" s="23"/>
      <c r="J91" s="23"/>
      <c r="K91" s="23"/>
      <c r="L91" s="21"/>
    </row>
    <row r="92" s="2" customFormat="1" ht="16.5" customHeight="1">
      <c r="A92" s="39"/>
      <c r="B92" s="40"/>
      <c r="C92" s="41"/>
      <c r="D92" s="41"/>
      <c r="E92" s="172" t="s">
        <v>1819</v>
      </c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234</v>
      </c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A3.3 - Napojení na stoku A3.3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21</v>
      </c>
      <c r="D96" s="41"/>
      <c r="E96" s="41"/>
      <c r="F96" s="28" t="str">
        <f>F14</f>
        <v>Rtyně nad Bílinou</v>
      </c>
      <c r="G96" s="41"/>
      <c r="H96" s="41"/>
      <c r="I96" s="33" t="s">
        <v>23</v>
      </c>
      <c r="J96" s="73" t="str">
        <f>IF(J14="","",J14)</f>
        <v>31. 7. 2025</v>
      </c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5.65" customHeight="1">
      <c r="A98" s="39"/>
      <c r="B98" s="40"/>
      <c r="C98" s="33" t="s">
        <v>25</v>
      </c>
      <c r="D98" s="41"/>
      <c r="E98" s="41"/>
      <c r="F98" s="28" t="str">
        <f>E17</f>
        <v xml:space="preserve">Obec Rtyně nad Bílinou </v>
      </c>
      <c r="G98" s="41"/>
      <c r="H98" s="41"/>
      <c r="I98" s="33" t="s">
        <v>31</v>
      </c>
      <c r="J98" s="37" t="str">
        <f>E23</f>
        <v xml:space="preserve">AQUECON a.s. – kancelář Praha 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29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QS-B s.r.o.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88"/>
      <c r="B101" s="189"/>
      <c r="C101" s="190" t="s">
        <v>324</v>
      </c>
      <c r="D101" s="191" t="s">
        <v>57</v>
      </c>
      <c r="E101" s="191" t="s">
        <v>53</v>
      </c>
      <c r="F101" s="191" t="s">
        <v>54</v>
      </c>
      <c r="G101" s="191" t="s">
        <v>325</v>
      </c>
      <c r="H101" s="191" t="s">
        <v>326</v>
      </c>
      <c r="I101" s="191" t="s">
        <v>327</v>
      </c>
      <c r="J101" s="191" t="s">
        <v>303</v>
      </c>
      <c r="K101" s="192" t="s">
        <v>328</v>
      </c>
      <c r="L101" s="193"/>
      <c r="M101" s="93" t="s">
        <v>19</v>
      </c>
      <c r="N101" s="94" t="s">
        <v>42</v>
      </c>
      <c r="O101" s="94" t="s">
        <v>329</v>
      </c>
      <c r="P101" s="94" t="s">
        <v>330</v>
      </c>
      <c r="Q101" s="94" t="s">
        <v>331</v>
      </c>
      <c r="R101" s="94" t="s">
        <v>332</v>
      </c>
      <c r="S101" s="94" t="s">
        <v>333</v>
      </c>
      <c r="T101" s="95" t="s">
        <v>334</v>
      </c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</row>
    <row r="102" s="2" customFormat="1" ht="22.8" customHeight="1">
      <c r="A102" s="39"/>
      <c r="B102" s="40"/>
      <c r="C102" s="100" t="s">
        <v>335</v>
      </c>
      <c r="D102" s="41"/>
      <c r="E102" s="41"/>
      <c r="F102" s="41"/>
      <c r="G102" s="41"/>
      <c r="H102" s="41"/>
      <c r="I102" s="41"/>
      <c r="J102" s="194">
        <f>BK102</f>
        <v>0</v>
      </c>
      <c r="K102" s="41"/>
      <c r="L102" s="45"/>
      <c r="M102" s="96"/>
      <c r="N102" s="195"/>
      <c r="O102" s="97"/>
      <c r="P102" s="196">
        <f>P103</f>
        <v>0</v>
      </c>
      <c r="Q102" s="97"/>
      <c r="R102" s="196">
        <f>R103</f>
        <v>17.703068300000002</v>
      </c>
      <c r="S102" s="97"/>
      <c r="T102" s="197">
        <f>T103</f>
        <v>5.918075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71</v>
      </c>
      <c r="AU102" s="18" t="s">
        <v>304</v>
      </c>
      <c r="BK102" s="198">
        <f>BK103</f>
        <v>0</v>
      </c>
    </row>
    <row r="103" s="12" customFormat="1" ht="25.92" customHeight="1">
      <c r="A103" s="12"/>
      <c r="B103" s="199"/>
      <c r="C103" s="200"/>
      <c r="D103" s="201" t="s">
        <v>71</v>
      </c>
      <c r="E103" s="202" t="s">
        <v>336</v>
      </c>
      <c r="F103" s="202" t="s">
        <v>337</v>
      </c>
      <c r="G103" s="200"/>
      <c r="H103" s="200"/>
      <c r="I103" s="203"/>
      <c r="J103" s="204">
        <f>BK103</f>
        <v>0</v>
      </c>
      <c r="K103" s="200"/>
      <c r="L103" s="205"/>
      <c r="M103" s="206"/>
      <c r="N103" s="207"/>
      <c r="O103" s="207"/>
      <c r="P103" s="208">
        <f>P104+P295+P305+P328+P369+P384+P398</f>
        <v>0</v>
      </c>
      <c r="Q103" s="207"/>
      <c r="R103" s="208">
        <f>R104+R295+R305+R328+R369+R384+R398</f>
        <v>17.703068300000002</v>
      </c>
      <c r="S103" s="207"/>
      <c r="T103" s="209">
        <f>T104+T295+T305+T328+T369+T384+T398</f>
        <v>5.918075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72</v>
      </c>
      <c r="AY103" s="210" t="s">
        <v>338</v>
      </c>
      <c r="BK103" s="212">
        <f>BK104+BK295+BK305+BK328+BK369+BK384+BK398</f>
        <v>0</v>
      </c>
    </row>
    <row r="104" s="12" customFormat="1" ht="22.8" customHeight="1">
      <c r="A104" s="12"/>
      <c r="B104" s="199"/>
      <c r="C104" s="200"/>
      <c r="D104" s="201" t="s">
        <v>71</v>
      </c>
      <c r="E104" s="213" t="s">
        <v>79</v>
      </c>
      <c r="F104" s="213" t="s">
        <v>339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P105+P138+P153+P177+P190+P209+P256</f>
        <v>0</v>
      </c>
      <c r="Q104" s="207"/>
      <c r="R104" s="208">
        <f>R105+R138+R153+R177+R190+R209+R256</f>
        <v>16.299527950000002</v>
      </c>
      <c r="S104" s="207"/>
      <c r="T104" s="209">
        <f>T105+T138+T153+T177+T190+T209+T256</f>
        <v>5.918075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79</v>
      </c>
      <c r="AY104" s="210" t="s">
        <v>338</v>
      </c>
      <c r="BK104" s="212">
        <f>BK105+BK138+BK153+BK177+BK190+BK209+BK256</f>
        <v>0</v>
      </c>
    </row>
    <row r="105" s="12" customFormat="1" ht="20.88" customHeight="1">
      <c r="A105" s="12"/>
      <c r="B105" s="199"/>
      <c r="C105" s="200"/>
      <c r="D105" s="201" t="s">
        <v>71</v>
      </c>
      <c r="E105" s="213" t="s">
        <v>340</v>
      </c>
      <c r="F105" s="213" t="s">
        <v>341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SUM(P106:P137)</f>
        <v>0</v>
      </c>
      <c r="Q105" s="207"/>
      <c r="R105" s="208">
        <f>SUM(R106:R137)</f>
        <v>0.00019765000000000001</v>
      </c>
      <c r="S105" s="207"/>
      <c r="T105" s="209">
        <f>SUM(T106:T137)</f>
        <v>5.918075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81</v>
      </c>
      <c r="AY105" s="210" t="s">
        <v>338</v>
      </c>
      <c r="BK105" s="212">
        <f>SUM(BK106:BK137)</f>
        <v>0</v>
      </c>
    </row>
    <row r="106" s="2" customFormat="1" ht="66.75" customHeight="1">
      <c r="A106" s="39"/>
      <c r="B106" s="40"/>
      <c r="C106" s="215" t="s">
        <v>79</v>
      </c>
      <c r="D106" s="215" t="s">
        <v>342</v>
      </c>
      <c r="E106" s="216" t="s">
        <v>343</v>
      </c>
      <c r="F106" s="217" t="s">
        <v>344</v>
      </c>
      <c r="G106" s="218" t="s">
        <v>345</v>
      </c>
      <c r="H106" s="219">
        <v>9.9329999999999998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0.44</v>
      </c>
      <c r="T106" s="225">
        <f>S106*H106</f>
        <v>4.37052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2505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349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351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1272</v>
      </c>
      <c r="F109" s="247" t="s">
        <v>352</v>
      </c>
      <c r="G109" s="245"/>
      <c r="H109" s="248">
        <v>1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1306</v>
      </c>
      <c r="F110" s="247" t="s">
        <v>1321</v>
      </c>
      <c r="G110" s="245"/>
      <c r="H110" s="248">
        <v>0.59999999999999998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1.6000000000000001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1848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1273</v>
      </c>
      <c r="F113" s="247" t="s">
        <v>2161</v>
      </c>
      <c r="G113" s="245"/>
      <c r="H113" s="248">
        <v>1.9199999999999999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1305</v>
      </c>
      <c r="F114" s="247" t="s">
        <v>2162</v>
      </c>
      <c r="G114" s="245"/>
      <c r="H114" s="248">
        <v>3.2000000000000002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286</v>
      </c>
      <c r="F115" s="258" t="s">
        <v>353</v>
      </c>
      <c r="G115" s="256"/>
      <c r="H115" s="259">
        <v>5.1200000000000001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1277</v>
      </c>
      <c r="F117" s="247" t="s">
        <v>356</v>
      </c>
      <c r="G117" s="245"/>
      <c r="H117" s="248">
        <v>0.46999999999999997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1279</v>
      </c>
      <c r="F118" s="247" t="s">
        <v>357</v>
      </c>
      <c r="G118" s="245"/>
      <c r="H118" s="248">
        <v>0.48999999999999999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1280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1304</v>
      </c>
      <c r="F120" s="247" t="s">
        <v>1329</v>
      </c>
      <c r="G120" s="245"/>
      <c r="H120" s="248">
        <v>0.29999999999999999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1.75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1283</v>
      </c>
      <c r="F122" s="247" t="s">
        <v>1330</v>
      </c>
      <c r="G122" s="245"/>
      <c r="H122" s="248">
        <v>4.2050000000000001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1287</v>
      </c>
      <c r="F123" s="247" t="s">
        <v>1331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1289</v>
      </c>
      <c r="F124" s="247" t="s">
        <v>1332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1308</v>
      </c>
      <c r="F125" s="247" t="s">
        <v>1333</v>
      </c>
      <c r="G125" s="245"/>
      <c r="H125" s="248">
        <v>5.7279999999999998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1281</v>
      </c>
      <c r="F126" s="258" t="s">
        <v>363</v>
      </c>
      <c r="G126" s="256"/>
      <c r="H126" s="259">
        <v>9.9329999999999998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4.2050000000000001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4.2050000000000006E-05</v>
      </c>
      <c r="S127" s="224">
        <v>0.091999999999999998</v>
      </c>
      <c r="T127" s="225">
        <f>S127*H127</f>
        <v>0.38685999999999998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2506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1335</v>
      </c>
      <c r="G129" s="245"/>
      <c r="H129" s="248">
        <v>4.2050000000000001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3.9950000000000001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7.9900000000000004E-05</v>
      </c>
      <c r="S130" s="224">
        <v>0.13800000000000001</v>
      </c>
      <c r="T130" s="225">
        <f>S130*H130</f>
        <v>0.55131000000000008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2507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1335</v>
      </c>
      <c r="G132" s="245"/>
      <c r="H132" s="248">
        <v>4.2050000000000001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2508</v>
      </c>
      <c r="G133" s="245"/>
      <c r="H133" s="248">
        <v>3.9950000000000001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373</v>
      </c>
      <c r="F134" s="217" t="s">
        <v>374</v>
      </c>
      <c r="G134" s="218" t="s">
        <v>345</v>
      </c>
      <c r="H134" s="219">
        <v>3.7850000000000001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7.570000000000001E-05</v>
      </c>
      <c r="S134" s="224">
        <v>0.161</v>
      </c>
      <c r="T134" s="225">
        <f>S134*H134</f>
        <v>0.60938500000000007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2509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1283</v>
      </c>
      <c r="G136" s="245"/>
      <c r="H136" s="248">
        <v>4.2050000000000001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2510</v>
      </c>
      <c r="G137" s="245"/>
      <c r="H137" s="248">
        <v>3.7850000000000001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12" customFormat="1" ht="20.88" customHeight="1">
      <c r="A138" s="12"/>
      <c r="B138" s="199"/>
      <c r="C138" s="200"/>
      <c r="D138" s="201" t="s">
        <v>71</v>
      </c>
      <c r="E138" s="213" t="s">
        <v>8</v>
      </c>
      <c r="F138" s="213" t="s">
        <v>378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SUM(P139:P152)</f>
        <v>0</v>
      </c>
      <c r="Q138" s="207"/>
      <c r="R138" s="208">
        <f>SUM(R139:R152)</f>
        <v>0</v>
      </c>
      <c r="S138" s="207"/>
      <c r="T138" s="209">
        <f>SUM(T139:T152)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79</v>
      </c>
      <c r="AT138" s="211" t="s">
        <v>71</v>
      </c>
      <c r="AU138" s="211" t="s">
        <v>81</v>
      </c>
      <c r="AY138" s="210" t="s">
        <v>338</v>
      </c>
      <c r="BK138" s="212">
        <f>SUM(BK139:BK152)</f>
        <v>0</v>
      </c>
    </row>
    <row r="139" s="2" customFormat="1" ht="24.15" customHeight="1">
      <c r="A139" s="39"/>
      <c r="B139" s="40"/>
      <c r="C139" s="215" t="s">
        <v>239</v>
      </c>
      <c r="D139" s="215" t="s">
        <v>342</v>
      </c>
      <c r="E139" s="216" t="s">
        <v>379</v>
      </c>
      <c r="F139" s="217" t="s">
        <v>380</v>
      </c>
      <c r="G139" s="218" t="s">
        <v>345</v>
      </c>
      <c r="H139" s="219">
        <v>16.818999999999999</v>
      </c>
      <c r="I139" s="220"/>
      <c r="J139" s="221">
        <f>ROUND(I139*H139,2)</f>
        <v>0</v>
      </c>
      <c r="K139" s="217" t="s">
        <v>346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241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2511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382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241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383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241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274</v>
      </c>
      <c r="F142" s="247" t="s">
        <v>384</v>
      </c>
      <c r="G142" s="245"/>
      <c r="H142" s="248">
        <v>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1857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275</v>
      </c>
      <c r="F144" s="247" t="s">
        <v>2169</v>
      </c>
      <c r="G144" s="245"/>
      <c r="H144" s="248">
        <v>7.6799999999999997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386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277</v>
      </c>
      <c r="F146" s="247" t="s">
        <v>387</v>
      </c>
      <c r="G146" s="245"/>
      <c r="H146" s="248">
        <v>0.29999999999999999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8.9800000000000004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388</v>
      </c>
      <c r="G148" s="245"/>
      <c r="H148" s="248">
        <v>16.818999999999999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227</v>
      </c>
      <c r="F149" s="258" t="s">
        <v>363</v>
      </c>
      <c r="G149" s="256"/>
      <c r="H149" s="259">
        <v>16.818999999999999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79</v>
      </c>
      <c r="AY149" s="265" t="s">
        <v>338</v>
      </c>
    </row>
    <row r="150" s="2" customFormat="1" ht="37.8" customHeight="1">
      <c r="A150" s="39"/>
      <c r="B150" s="40"/>
      <c r="C150" s="215" t="s">
        <v>236</v>
      </c>
      <c r="D150" s="215" t="s">
        <v>342</v>
      </c>
      <c r="E150" s="216" t="s">
        <v>389</v>
      </c>
      <c r="F150" s="217" t="s">
        <v>390</v>
      </c>
      <c r="G150" s="218" t="s">
        <v>391</v>
      </c>
      <c r="H150" s="219">
        <v>26.206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2512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393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26.206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12" customFormat="1" ht="20.88" customHeight="1">
      <c r="A153" s="12"/>
      <c r="B153" s="199"/>
      <c r="C153" s="200"/>
      <c r="D153" s="201" t="s">
        <v>71</v>
      </c>
      <c r="E153" s="213" t="s">
        <v>394</v>
      </c>
      <c r="F153" s="213" t="s">
        <v>395</v>
      </c>
      <c r="G153" s="200"/>
      <c r="H153" s="200"/>
      <c r="I153" s="203"/>
      <c r="J153" s="214">
        <f>BK153</f>
        <v>0</v>
      </c>
      <c r="K153" s="200"/>
      <c r="L153" s="205"/>
      <c r="M153" s="206"/>
      <c r="N153" s="207"/>
      <c r="O153" s="207"/>
      <c r="P153" s="208">
        <f>SUM(P154:P176)</f>
        <v>0</v>
      </c>
      <c r="Q153" s="207"/>
      <c r="R153" s="208">
        <f>SUM(R154:R176)</f>
        <v>0</v>
      </c>
      <c r="S153" s="207"/>
      <c r="T153" s="209">
        <f>SUM(T154:T176)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0" t="s">
        <v>79</v>
      </c>
      <c r="AT153" s="211" t="s">
        <v>71</v>
      </c>
      <c r="AU153" s="211" t="s">
        <v>81</v>
      </c>
      <c r="AY153" s="210" t="s">
        <v>338</v>
      </c>
      <c r="BK153" s="212">
        <f>SUM(BK154:BK176)</f>
        <v>0</v>
      </c>
    </row>
    <row r="154" s="2" customFormat="1" ht="55.5" customHeight="1">
      <c r="A154" s="39"/>
      <c r="B154" s="40"/>
      <c r="C154" s="215" t="s">
        <v>396</v>
      </c>
      <c r="D154" s="215" t="s">
        <v>342</v>
      </c>
      <c r="E154" s="216" t="s">
        <v>406</v>
      </c>
      <c r="F154" s="217" t="s">
        <v>407</v>
      </c>
      <c r="G154" s="218" t="s">
        <v>391</v>
      </c>
      <c r="H154" s="219">
        <v>34.584000000000003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2513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409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1861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263</v>
      </c>
      <c r="F157" s="247" t="s">
        <v>1838</v>
      </c>
      <c r="G157" s="245"/>
      <c r="H157" s="248">
        <v>0.14999999999999999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1862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1835</v>
      </c>
      <c r="F159" s="247" t="s">
        <v>1863</v>
      </c>
      <c r="G159" s="245"/>
      <c r="H159" s="248">
        <v>0.40000000000000002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267</v>
      </c>
      <c r="F160" s="247" t="s">
        <v>1864</v>
      </c>
      <c r="G160" s="245"/>
      <c r="H160" s="248">
        <v>1.19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1865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270</v>
      </c>
      <c r="F162" s="247" t="s">
        <v>1473</v>
      </c>
      <c r="G162" s="245"/>
      <c r="H162" s="248">
        <v>2.5960000000000001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269</v>
      </c>
      <c r="F163" s="247" t="s">
        <v>1866</v>
      </c>
      <c r="G163" s="245"/>
      <c r="H163" s="248">
        <v>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1823</v>
      </c>
      <c r="F164" s="247" t="s">
        <v>1867</v>
      </c>
      <c r="G164" s="245"/>
      <c r="H164" s="248">
        <v>0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1347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300</v>
      </c>
      <c r="F166" s="247" t="s">
        <v>72</v>
      </c>
      <c r="G166" s="245"/>
      <c r="H166" s="248">
        <v>0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19</v>
      </c>
      <c r="F167" s="258" t="s">
        <v>363</v>
      </c>
      <c r="G167" s="256"/>
      <c r="H167" s="259">
        <v>5.3360000000000003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72</v>
      </c>
      <c r="AY167" s="265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418</v>
      </c>
      <c r="G168" s="245"/>
      <c r="H168" s="248">
        <v>20.984000000000002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19</v>
      </c>
      <c r="F169" s="247" t="s">
        <v>1348</v>
      </c>
      <c r="G169" s="245"/>
      <c r="H169" s="248">
        <v>4.8570000000000002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72</v>
      </c>
      <c r="AY169" s="254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19</v>
      </c>
      <c r="F170" s="247" t="s">
        <v>1349</v>
      </c>
      <c r="G170" s="245"/>
      <c r="H170" s="248">
        <v>0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1350</v>
      </c>
      <c r="G171" s="245"/>
      <c r="H171" s="248">
        <v>0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19</v>
      </c>
      <c r="F172" s="247" t="s">
        <v>1350</v>
      </c>
      <c r="G172" s="245"/>
      <c r="H172" s="248">
        <v>0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1351</v>
      </c>
      <c r="G173" s="245"/>
      <c r="H173" s="248">
        <v>0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1352</v>
      </c>
      <c r="G174" s="245"/>
      <c r="H174" s="248">
        <v>8.7430000000000003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422</v>
      </c>
      <c r="G175" s="245"/>
      <c r="H175" s="248">
        <v>0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5" customFormat="1">
      <c r="A176" s="15"/>
      <c r="B176" s="255"/>
      <c r="C176" s="256"/>
      <c r="D176" s="235" t="s">
        <v>350</v>
      </c>
      <c r="E176" s="257" t="s">
        <v>223</v>
      </c>
      <c r="F176" s="258" t="s">
        <v>363</v>
      </c>
      <c r="G176" s="256"/>
      <c r="H176" s="259">
        <v>34.584000000000003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350</v>
      </c>
      <c r="AU176" s="265" t="s">
        <v>241</v>
      </c>
      <c r="AV176" s="15" t="s">
        <v>231</v>
      </c>
      <c r="AW176" s="15" t="s">
        <v>33</v>
      </c>
      <c r="AX176" s="15" t="s">
        <v>79</v>
      </c>
      <c r="AY176" s="265" t="s">
        <v>338</v>
      </c>
    </row>
    <row r="177" s="12" customFormat="1" ht="20.88" customHeight="1">
      <c r="A177" s="12"/>
      <c r="B177" s="199"/>
      <c r="C177" s="200"/>
      <c r="D177" s="201" t="s">
        <v>71</v>
      </c>
      <c r="E177" s="213" t="s">
        <v>423</v>
      </c>
      <c r="F177" s="213" t="s">
        <v>424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SUM(P178:P189)</f>
        <v>0</v>
      </c>
      <c r="Q177" s="207"/>
      <c r="R177" s="208">
        <f>SUM(R178:R189)</f>
        <v>0.056489299999999992</v>
      </c>
      <c r="S177" s="207"/>
      <c r="T177" s="209">
        <f>SUM(T178:T189)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79</v>
      </c>
      <c r="AT177" s="211" t="s">
        <v>71</v>
      </c>
      <c r="AU177" s="211" t="s">
        <v>81</v>
      </c>
      <c r="AY177" s="210" t="s">
        <v>338</v>
      </c>
      <c r="BK177" s="212">
        <f>SUM(BK178:BK189)</f>
        <v>0</v>
      </c>
    </row>
    <row r="178" s="2" customFormat="1" ht="37.8" customHeight="1">
      <c r="A178" s="39"/>
      <c r="B178" s="40"/>
      <c r="C178" s="215" t="s">
        <v>405</v>
      </c>
      <c r="D178" s="215" t="s">
        <v>342</v>
      </c>
      <c r="E178" s="216" t="s">
        <v>425</v>
      </c>
      <c r="F178" s="217" t="s">
        <v>426</v>
      </c>
      <c r="G178" s="218" t="s">
        <v>345</v>
      </c>
      <c r="H178" s="219">
        <v>66.457999999999998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0.00084999999999999995</v>
      </c>
      <c r="R178" s="224">
        <f>Q178*H178</f>
        <v>0.056489299999999992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2514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428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429</v>
      </c>
      <c r="G180" s="245"/>
      <c r="H180" s="248">
        <v>66.457999999999998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1869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5" customFormat="1">
      <c r="A182" s="15"/>
      <c r="B182" s="255"/>
      <c r="C182" s="256"/>
      <c r="D182" s="235" t="s">
        <v>350</v>
      </c>
      <c r="E182" s="257" t="s">
        <v>296</v>
      </c>
      <c r="F182" s="258" t="s">
        <v>363</v>
      </c>
      <c r="G182" s="256"/>
      <c r="H182" s="259">
        <v>66.457999999999998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350</v>
      </c>
      <c r="AU182" s="265" t="s">
        <v>241</v>
      </c>
      <c r="AV182" s="15" t="s">
        <v>231</v>
      </c>
      <c r="AW182" s="15" t="s">
        <v>33</v>
      </c>
      <c r="AX182" s="15" t="s">
        <v>79</v>
      </c>
      <c r="AY182" s="265" t="s">
        <v>338</v>
      </c>
    </row>
    <row r="183" s="2" customFormat="1" ht="44.25" customHeight="1">
      <c r="A183" s="39"/>
      <c r="B183" s="40"/>
      <c r="C183" s="215" t="s">
        <v>252</v>
      </c>
      <c r="D183" s="215" t="s">
        <v>342</v>
      </c>
      <c r="E183" s="216" t="s">
        <v>431</v>
      </c>
      <c r="F183" s="217" t="s">
        <v>432</v>
      </c>
      <c r="G183" s="218" t="s">
        <v>345</v>
      </c>
      <c r="H183" s="219">
        <v>66.457999999999998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2515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434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14" customFormat="1">
      <c r="A185" s="14"/>
      <c r="B185" s="244"/>
      <c r="C185" s="245"/>
      <c r="D185" s="235" t="s">
        <v>350</v>
      </c>
      <c r="E185" s="246" t="s">
        <v>19</v>
      </c>
      <c r="F185" s="247" t="s">
        <v>296</v>
      </c>
      <c r="G185" s="245"/>
      <c r="H185" s="248">
        <v>66.457999999999998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79</v>
      </c>
      <c r="AY185" s="254" t="s">
        <v>338</v>
      </c>
    </row>
    <row r="186" s="2" customFormat="1" ht="24.15" customHeight="1">
      <c r="A186" s="39"/>
      <c r="B186" s="40"/>
      <c r="C186" s="215" t="s">
        <v>430</v>
      </c>
      <c r="D186" s="215" t="s">
        <v>342</v>
      </c>
      <c r="E186" s="216" t="s">
        <v>435</v>
      </c>
      <c r="F186" s="217" t="s">
        <v>436</v>
      </c>
      <c r="G186" s="218" t="s">
        <v>391</v>
      </c>
      <c r="H186" s="219">
        <v>39.542999999999999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2516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438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439</v>
      </c>
      <c r="G188" s="245"/>
      <c r="H188" s="248">
        <v>39.542999999999999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5" customFormat="1">
      <c r="A189" s="15"/>
      <c r="B189" s="255"/>
      <c r="C189" s="256"/>
      <c r="D189" s="235" t="s">
        <v>350</v>
      </c>
      <c r="E189" s="257" t="s">
        <v>19</v>
      </c>
      <c r="F189" s="258" t="s">
        <v>363</v>
      </c>
      <c r="G189" s="256"/>
      <c r="H189" s="259">
        <v>39.542999999999999</v>
      </c>
      <c r="I189" s="260"/>
      <c r="J189" s="256"/>
      <c r="K189" s="256"/>
      <c r="L189" s="261"/>
      <c r="M189" s="262"/>
      <c r="N189" s="263"/>
      <c r="O189" s="263"/>
      <c r="P189" s="263"/>
      <c r="Q189" s="263"/>
      <c r="R189" s="263"/>
      <c r="S189" s="263"/>
      <c r="T189" s="264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5" t="s">
        <v>350</v>
      </c>
      <c r="AU189" s="265" t="s">
        <v>241</v>
      </c>
      <c r="AV189" s="15" t="s">
        <v>231</v>
      </c>
      <c r="AW189" s="15" t="s">
        <v>33</v>
      </c>
      <c r="AX189" s="15" t="s">
        <v>79</v>
      </c>
      <c r="AY189" s="265" t="s">
        <v>338</v>
      </c>
    </row>
    <row r="190" s="12" customFormat="1" ht="20.88" customHeight="1">
      <c r="A190" s="12"/>
      <c r="B190" s="199"/>
      <c r="C190" s="200"/>
      <c r="D190" s="201" t="s">
        <v>71</v>
      </c>
      <c r="E190" s="213" t="s">
        <v>440</v>
      </c>
      <c r="F190" s="213" t="s">
        <v>441</v>
      </c>
      <c r="G190" s="200"/>
      <c r="H190" s="200"/>
      <c r="I190" s="203"/>
      <c r="J190" s="214">
        <f>BK190</f>
        <v>0</v>
      </c>
      <c r="K190" s="200"/>
      <c r="L190" s="205"/>
      <c r="M190" s="206"/>
      <c r="N190" s="207"/>
      <c r="O190" s="207"/>
      <c r="P190" s="208">
        <f>SUM(P191:P208)</f>
        <v>0</v>
      </c>
      <c r="Q190" s="207"/>
      <c r="R190" s="208">
        <f>SUM(R191:R208)</f>
        <v>0</v>
      </c>
      <c r="S190" s="207"/>
      <c r="T190" s="209">
        <f>SUM(T191:T208)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0" t="s">
        <v>79</v>
      </c>
      <c r="AT190" s="211" t="s">
        <v>71</v>
      </c>
      <c r="AU190" s="211" t="s">
        <v>81</v>
      </c>
      <c r="AY190" s="210" t="s">
        <v>338</v>
      </c>
      <c r="BK190" s="212">
        <f>SUM(BK191:BK208)</f>
        <v>0</v>
      </c>
    </row>
    <row r="191" s="2" customFormat="1" ht="62.7" customHeight="1">
      <c r="A191" s="39"/>
      <c r="B191" s="40"/>
      <c r="C191" s="215" t="s">
        <v>340</v>
      </c>
      <c r="D191" s="215" t="s">
        <v>342</v>
      </c>
      <c r="E191" s="216" t="s">
        <v>442</v>
      </c>
      <c r="F191" s="217" t="s">
        <v>443</v>
      </c>
      <c r="G191" s="218" t="s">
        <v>391</v>
      </c>
      <c r="H191" s="219">
        <v>52.411999999999999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2517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445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2" customFormat="1">
      <c r="A193" s="39"/>
      <c r="B193" s="40"/>
      <c r="C193" s="41"/>
      <c r="D193" s="235" t="s">
        <v>401</v>
      </c>
      <c r="E193" s="41"/>
      <c r="F193" s="266" t="s">
        <v>446</v>
      </c>
      <c r="G193" s="41"/>
      <c r="H193" s="41"/>
      <c r="I193" s="230"/>
      <c r="J193" s="41"/>
      <c r="K193" s="41"/>
      <c r="L193" s="45"/>
      <c r="M193" s="231"/>
      <c r="N193" s="23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401</v>
      </c>
      <c r="AU193" s="18" t="s">
        <v>241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225</v>
      </c>
      <c r="G194" s="245"/>
      <c r="H194" s="248">
        <v>26.206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2518</v>
      </c>
      <c r="G195" s="245"/>
      <c r="H195" s="248">
        <v>52.411999999999999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62.7" customHeight="1">
      <c r="A196" s="39"/>
      <c r="B196" s="40"/>
      <c r="C196" s="215" t="s">
        <v>8</v>
      </c>
      <c r="D196" s="215" t="s">
        <v>342</v>
      </c>
      <c r="E196" s="216" t="s">
        <v>448</v>
      </c>
      <c r="F196" s="217" t="s">
        <v>449</v>
      </c>
      <c r="G196" s="218" t="s">
        <v>391</v>
      </c>
      <c r="H196" s="219">
        <v>8.3780000000000001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2519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451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216</v>
      </c>
      <c r="G198" s="245"/>
      <c r="H198" s="248">
        <v>2.028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221</v>
      </c>
      <c r="G199" s="245"/>
      <c r="H199" s="248">
        <v>6.093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452</v>
      </c>
      <c r="G200" s="245"/>
      <c r="H200" s="248">
        <v>0.25700000000000001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453</v>
      </c>
      <c r="G201" s="245"/>
      <c r="H201" s="248">
        <v>0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248</v>
      </c>
      <c r="G202" s="245"/>
      <c r="H202" s="248">
        <v>0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5" customFormat="1">
      <c r="A203" s="15"/>
      <c r="B203" s="255"/>
      <c r="C203" s="256"/>
      <c r="D203" s="235" t="s">
        <v>350</v>
      </c>
      <c r="E203" s="257" t="s">
        <v>218</v>
      </c>
      <c r="F203" s="258" t="s">
        <v>363</v>
      </c>
      <c r="G203" s="256"/>
      <c r="H203" s="259">
        <v>8.3780000000000001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5" t="s">
        <v>350</v>
      </c>
      <c r="AU203" s="265" t="s">
        <v>241</v>
      </c>
      <c r="AV203" s="15" t="s">
        <v>231</v>
      </c>
      <c r="AW203" s="15" t="s">
        <v>33</v>
      </c>
      <c r="AX203" s="15" t="s">
        <v>79</v>
      </c>
      <c r="AY203" s="265" t="s">
        <v>338</v>
      </c>
    </row>
    <row r="204" s="2" customFormat="1" ht="66.75" customHeight="1">
      <c r="A204" s="39"/>
      <c r="B204" s="40"/>
      <c r="C204" s="215" t="s">
        <v>394</v>
      </c>
      <c r="D204" s="215" t="s">
        <v>342</v>
      </c>
      <c r="E204" s="216" t="s">
        <v>455</v>
      </c>
      <c r="F204" s="217" t="s">
        <v>456</v>
      </c>
      <c r="G204" s="218" t="s">
        <v>391</v>
      </c>
      <c r="H204" s="219">
        <v>83.780000000000001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2520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458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218</v>
      </c>
      <c r="G206" s="245"/>
      <c r="H206" s="248">
        <v>8.3780000000000001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5" customFormat="1">
      <c r="A207" s="15"/>
      <c r="B207" s="255"/>
      <c r="C207" s="256"/>
      <c r="D207" s="235" t="s">
        <v>350</v>
      </c>
      <c r="E207" s="257" t="s">
        <v>19</v>
      </c>
      <c r="F207" s="258" t="s">
        <v>363</v>
      </c>
      <c r="G207" s="256"/>
      <c r="H207" s="259">
        <v>8.3780000000000001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350</v>
      </c>
      <c r="AU207" s="265" t="s">
        <v>241</v>
      </c>
      <c r="AV207" s="15" t="s">
        <v>231</v>
      </c>
      <c r="AW207" s="15" t="s">
        <v>33</v>
      </c>
      <c r="AX207" s="15" t="s">
        <v>72</v>
      </c>
      <c r="AY207" s="265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2521</v>
      </c>
      <c r="G208" s="245"/>
      <c r="H208" s="248">
        <v>83.780000000000001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79</v>
      </c>
      <c r="AY208" s="254" t="s">
        <v>338</v>
      </c>
    </row>
    <row r="209" s="12" customFormat="1" ht="20.88" customHeight="1">
      <c r="A209" s="12"/>
      <c r="B209" s="199"/>
      <c r="C209" s="200"/>
      <c r="D209" s="201" t="s">
        <v>71</v>
      </c>
      <c r="E209" s="213" t="s">
        <v>460</v>
      </c>
      <c r="F209" s="213" t="s">
        <v>461</v>
      </c>
      <c r="G209" s="200"/>
      <c r="H209" s="200"/>
      <c r="I209" s="203"/>
      <c r="J209" s="214">
        <f>BK209</f>
        <v>0</v>
      </c>
      <c r="K209" s="200"/>
      <c r="L209" s="205"/>
      <c r="M209" s="206"/>
      <c r="N209" s="207"/>
      <c r="O209" s="207"/>
      <c r="P209" s="208">
        <f>SUM(P210:P255)</f>
        <v>0</v>
      </c>
      <c r="Q209" s="207"/>
      <c r="R209" s="208">
        <f>SUM(R210:R255)</f>
        <v>16.242000000000001</v>
      </c>
      <c r="S209" s="207"/>
      <c r="T209" s="209">
        <f>SUM(T210:T255)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79</v>
      </c>
      <c r="AT209" s="211" t="s">
        <v>71</v>
      </c>
      <c r="AU209" s="211" t="s">
        <v>81</v>
      </c>
      <c r="AY209" s="210" t="s">
        <v>338</v>
      </c>
      <c r="BK209" s="212">
        <f>SUM(BK210:BK255)</f>
        <v>0</v>
      </c>
    </row>
    <row r="210" s="2" customFormat="1" ht="37.8" customHeight="1">
      <c r="A210" s="39"/>
      <c r="B210" s="40"/>
      <c r="C210" s="215" t="s">
        <v>454</v>
      </c>
      <c r="D210" s="215" t="s">
        <v>342</v>
      </c>
      <c r="E210" s="216" t="s">
        <v>462</v>
      </c>
      <c r="F210" s="217" t="s">
        <v>463</v>
      </c>
      <c r="G210" s="218" t="s">
        <v>391</v>
      </c>
      <c r="H210" s="219">
        <v>26.206</v>
      </c>
      <c r="I210" s="220"/>
      <c r="J210" s="221">
        <f>ROUND(I210*H210,2)</f>
        <v>0</v>
      </c>
      <c r="K210" s="217" t="s">
        <v>346</v>
      </c>
      <c r="L210" s="45"/>
      <c r="M210" s="222" t="s">
        <v>19</v>
      </c>
      <c r="N210" s="223" t="s">
        <v>43</v>
      </c>
      <c r="O210" s="85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26" t="s">
        <v>231</v>
      </c>
      <c r="AT210" s="226" t="s">
        <v>342</v>
      </c>
      <c r="AU210" s="226" t="s">
        <v>241</v>
      </c>
      <c r="AY210" s="18" t="s">
        <v>338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8" t="s">
        <v>79</v>
      </c>
      <c r="BK210" s="227">
        <f>ROUND(I210*H210,2)</f>
        <v>0</v>
      </c>
      <c r="BL210" s="18" t="s">
        <v>231</v>
      </c>
      <c r="BM210" s="226" t="s">
        <v>2522</v>
      </c>
    </row>
    <row r="211" s="2" customFormat="1">
      <c r="A211" s="39"/>
      <c r="B211" s="40"/>
      <c r="C211" s="41"/>
      <c r="D211" s="228" t="s">
        <v>348</v>
      </c>
      <c r="E211" s="41"/>
      <c r="F211" s="229" t="s">
        <v>465</v>
      </c>
      <c r="G211" s="41"/>
      <c r="H211" s="41"/>
      <c r="I211" s="230"/>
      <c r="J211" s="41"/>
      <c r="K211" s="41"/>
      <c r="L211" s="45"/>
      <c r="M211" s="231"/>
      <c r="N211" s="23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348</v>
      </c>
      <c r="AU211" s="18" t="s">
        <v>241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225</v>
      </c>
      <c r="G212" s="245"/>
      <c r="H212" s="248">
        <v>26.206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79</v>
      </c>
      <c r="AY212" s="254" t="s">
        <v>338</v>
      </c>
    </row>
    <row r="213" s="2" customFormat="1" ht="24.15" customHeight="1">
      <c r="A213" s="39"/>
      <c r="B213" s="40"/>
      <c r="C213" s="215" t="s">
        <v>423</v>
      </c>
      <c r="D213" s="215" t="s">
        <v>342</v>
      </c>
      <c r="E213" s="216" t="s">
        <v>466</v>
      </c>
      <c r="F213" s="217" t="s">
        <v>467</v>
      </c>
      <c r="G213" s="218" t="s">
        <v>391</v>
      </c>
      <c r="H213" s="219">
        <v>26.206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2523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469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3" customFormat="1">
      <c r="A215" s="13"/>
      <c r="B215" s="233"/>
      <c r="C215" s="234"/>
      <c r="D215" s="235" t="s">
        <v>350</v>
      </c>
      <c r="E215" s="236" t="s">
        <v>19</v>
      </c>
      <c r="F215" s="237" t="s">
        <v>470</v>
      </c>
      <c r="G215" s="234"/>
      <c r="H215" s="236" t="s">
        <v>19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350</v>
      </c>
      <c r="AU215" s="243" t="s">
        <v>241</v>
      </c>
      <c r="AV215" s="13" t="s">
        <v>79</v>
      </c>
      <c r="AW215" s="13" t="s">
        <v>33</v>
      </c>
      <c r="AX215" s="13" t="s">
        <v>72</v>
      </c>
      <c r="AY215" s="243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1879</v>
      </c>
      <c r="G216" s="245"/>
      <c r="H216" s="248">
        <v>34.584000000000003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471</v>
      </c>
      <c r="G217" s="245"/>
      <c r="H217" s="248">
        <v>-8.3780000000000001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5" customFormat="1">
      <c r="A218" s="15"/>
      <c r="B218" s="255"/>
      <c r="C218" s="256"/>
      <c r="D218" s="235" t="s">
        <v>350</v>
      </c>
      <c r="E218" s="257" t="s">
        <v>225</v>
      </c>
      <c r="F218" s="258" t="s">
        <v>363</v>
      </c>
      <c r="G218" s="256"/>
      <c r="H218" s="259">
        <v>26.206000000000003</v>
      </c>
      <c r="I218" s="260"/>
      <c r="J218" s="256"/>
      <c r="K218" s="256"/>
      <c r="L218" s="261"/>
      <c r="M218" s="262"/>
      <c r="N218" s="263"/>
      <c r="O218" s="263"/>
      <c r="P218" s="263"/>
      <c r="Q218" s="263"/>
      <c r="R218" s="263"/>
      <c r="S218" s="263"/>
      <c r="T218" s="26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5" t="s">
        <v>350</v>
      </c>
      <c r="AU218" s="265" t="s">
        <v>241</v>
      </c>
      <c r="AV218" s="15" t="s">
        <v>231</v>
      </c>
      <c r="AW218" s="15" t="s">
        <v>33</v>
      </c>
      <c r="AX218" s="15" t="s">
        <v>79</v>
      </c>
      <c r="AY218" s="265" t="s">
        <v>338</v>
      </c>
    </row>
    <row r="219" s="2" customFormat="1" ht="44.25" customHeight="1">
      <c r="A219" s="39"/>
      <c r="B219" s="40"/>
      <c r="C219" s="215" t="s">
        <v>440</v>
      </c>
      <c r="D219" s="215" t="s">
        <v>342</v>
      </c>
      <c r="E219" s="216" t="s">
        <v>477</v>
      </c>
      <c r="F219" s="217" t="s">
        <v>478</v>
      </c>
      <c r="G219" s="218" t="s">
        <v>391</v>
      </c>
      <c r="H219" s="219">
        <v>32.298999999999999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2524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480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221</v>
      </c>
      <c r="G221" s="245"/>
      <c r="H221" s="248">
        <v>6.093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225</v>
      </c>
      <c r="G222" s="245"/>
      <c r="H222" s="248">
        <v>26.206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72</v>
      </c>
      <c r="AY222" s="254" t="s">
        <v>338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855</v>
      </c>
      <c r="G223" s="245"/>
      <c r="H223" s="248">
        <v>0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72</v>
      </c>
      <c r="AY223" s="254" t="s">
        <v>338</v>
      </c>
    </row>
    <row r="224" s="15" customFormat="1">
      <c r="A224" s="15"/>
      <c r="B224" s="255"/>
      <c r="C224" s="256"/>
      <c r="D224" s="235" t="s">
        <v>350</v>
      </c>
      <c r="E224" s="257" t="s">
        <v>19</v>
      </c>
      <c r="F224" s="258" t="s">
        <v>363</v>
      </c>
      <c r="G224" s="256"/>
      <c r="H224" s="259">
        <v>32.298999999999999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350</v>
      </c>
      <c r="AU224" s="265" t="s">
        <v>241</v>
      </c>
      <c r="AV224" s="15" t="s">
        <v>231</v>
      </c>
      <c r="AW224" s="15" t="s">
        <v>33</v>
      </c>
      <c r="AX224" s="15" t="s">
        <v>79</v>
      </c>
      <c r="AY224" s="265" t="s">
        <v>338</v>
      </c>
    </row>
    <row r="225" s="2" customFormat="1" ht="66.75" customHeight="1">
      <c r="A225" s="39"/>
      <c r="B225" s="40"/>
      <c r="C225" s="215" t="s">
        <v>460</v>
      </c>
      <c r="D225" s="215" t="s">
        <v>342</v>
      </c>
      <c r="E225" s="216" t="s">
        <v>482</v>
      </c>
      <c r="F225" s="217" t="s">
        <v>483</v>
      </c>
      <c r="G225" s="218" t="s">
        <v>391</v>
      </c>
      <c r="H225" s="219">
        <v>2.028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2525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485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216</v>
      </c>
      <c r="G227" s="245"/>
      <c r="H227" s="248">
        <v>2.028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19</v>
      </c>
      <c r="F228" s="258" t="s">
        <v>363</v>
      </c>
      <c r="G228" s="256"/>
      <c r="H228" s="259">
        <v>2.028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16.5" customHeight="1">
      <c r="A229" s="39"/>
      <c r="B229" s="40"/>
      <c r="C229" s="267" t="s">
        <v>476</v>
      </c>
      <c r="D229" s="267" t="s">
        <v>486</v>
      </c>
      <c r="E229" s="268" t="s">
        <v>487</v>
      </c>
      <c r="F229" s="269" t="s">
        <v>488</v>
      </c>
      <c r="G229" s="270" t="s">
        <v>489</v>
      </c>
      <c r="H229" s="271">
        <v>12.186</v>
      </c>
      <c r="I229" s="272"/>
      <c r="J229" s="273">
        <f>ROUND(I229*H229,2)</f>
        <v>0</v>
      </c>
      <c r="K229" s="269" t="s">
        <v>346</v>
      </c>
      <c r="L229" s="274"/>
      <c r="M229" s="275" t="s">
        <v>19</v>
      </c>
      <c r="N229" s="276" t="s">
        <v>43</v>
      </c>
      <c r="O229" s="85"/>
      <c r="P229" s="224">
        <f>O229*H229</f>
        <v>0</v>
      </c>
      <c r="Q229" s="224">
        <v>1</v>
      </c>
      <c r="R229" s="224">
        <f>Q229*H229</f>
        <v>12.186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405</v>
      </c>
      <c r="AT229" s="226" t="s">
        <v>486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2526</v>
      </c>
    </row>
    <row r="230" s="13" customFormat="1">
      <c r="A230" s="13"/>
      <c r="B230" s="233"/>
      <c r="C230" s="234"/>
      <c r="D230" s="235" t="s">
        <v>350</v>
      </c>
      <c r="E230" s="236" t="s">
        <v>19</v>
      </c>
      <c r="F230" s="237" t="s">
        <v>491</v>
      </c>
      <c r="G230" s="234"/>
      <c r="H230" s="236" t="s">
        <v>19</v>
      </c>
      <c r="I230" s="238"/>
      <c r="J230" s="234"/>
      <c r="K230" s="234"/>
      <c r="L230" s="239"/>
      <c r="M230" s="240"/>
      <c r="N230" s="241"/>
      <c r="O230" s="241"/>
      <c r="P230" s="241"/>
      <c r="Q230" s="241"/>
      <c r="R230" s="241"/>
      <c r="S230" s="241"/>
      <c r="T230" s="24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3" t="s">
        <v>350</v>
      </c>
      <c r="AU230" s="243" t="s">
        <v>241</v>
      </c>
      <c r="AV230" s="13" t="s">
        <v>79</v>
      </c>
      <c r="AW230" s="13" t="s">
        <v>33</v>
      </c>
      <c r="AX230" s="13" t="s">
        <v>72</v>
      </c>
      <c r="AY230" s="243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492</v>
      </c>
      <c r="G231" s="245"/>
      <c r="H231" s="248">
        <v>1.5229999999999999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3" customFormat="1">
      <c r="A232" s="13"/>
      <c r="B232" s="233"/>
      <c r="C232" s="234"/>
      <c r="D232" s="235" t="s">
        <v>350</v>
      </c>
      <c r="E232" s="236" t="s">
        <v>19</v>
      </c>
      <c r="F232" s="237" t="s">
        <v>493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350</v>
      </c>
      <c r="AU232" s="243" t="s">
        <v>241</v>
      </c>
      <c r="AV232" s="13" t="s">
        <v>79</v>
      </c>
      <c r="AW232" s="13" t="s">
        <v>33</v>
      </c>
      <c r="AX232" s="13" t="s">
        <v>72</v>
      </c>
      <c r="AY232" s="243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494</v>
      </c>
      <c r="G233" s="245"/>
      <c r="H233" s="248">
        <v>4.5700000000000003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221</v>
      </c>
      <c r="F234" s="258" t="s">
        <v>363</v>
      </c>
      <c r="G234" s="256"/>
      <c r="H234" s="259">
        <v>6.093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72</v>
      </c>
      <c r="AY234" s="265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2527</v>
      </c>
      <c r="G235" s="245"/>
      <c r="H235" s="248">
        <v>12.186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2" customFormat="1" ht="16.5" customHeight="1">
      <c r="A236" s="39"/>
      <c r="B236" s="40"/>
      <c r="C236" s="267" t="s">
        <v>481</v>
      </c>
      <c r="D236" s="267" t="s">
        <v>486</v>
      </c>
      <c r="E236" s="268" t="s">
        <v>496</v>
      </c>
      <c r="F236" s="269" t="s">
        <v>497</v>
      </c>
      <c r="G236" s="270" t="s">
        <v>489</v>
      </c>
      <c r="H236" s="271">
        <v>4.056</v>
      </c>
      <c r="I236" s="272"/>
      <c r="J236" s="273">
        <f>ROUND(I236*H236,2)</f>
        <v>0</v>
      </c>
      <c r="K236" s="269" t="s">
        <v>346</v>
      </c>
      <c r="L236" s="274"/>
      <c r="M236" s="275" t="s">
        <v>19</v>
      </c>
      <c r="N236" s="276" t="s">
        <v>43</v>
      </c>
      <c r="O236" s="85"/>
      <c r="P236" s="224">
        <f>O236*H236</f>
        <v>0</v>
      </c>
      <c r="Q236" s="224">
        <v>1</v>
      </c>
      <c r="R236" s="224">
        <f>Q236*H236</f>
        <v>4.056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405</v>
      </c>
      <c r="AT236" s="226" t="s">
        <v>486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2528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499</v>
      </c>
      <c r="G237" s="245"/>
      <c r="H237" s="248">
        <v>2.2850000000000001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6" customFormat="1">
      <c r="A238" s="16"/>
      <c r="B238" s="277"/>
      <c r="C238" s="278"/>
      <c r="D238" s="235" t="s">
        <v>350</v>
      </c>
      <c r="E238" s="279" t="s">
        <v>19</v>
      </c>
      <c r="F238" s="280" t="s">
        <v>500</v>
      </c>
      <c r="G238" s="278"/>
      <c r="H238" s="281">
        <v>2.2850000000000001</v>
      </c>
      <c r="I238" s="282"/>
      <c r="J238" s="278"/>
      <c r="K238" s="278"/>
      <c r="L238" s="283"/>
      <c r="M238" s="284"/>
      <c r="N238" s="285"/>
      <c r="O238" s="285"/>
      <c r="P238" s="285"/>
      <c r="Q238" s="285"/>
      <c r="R238" s="285"/>
      <c r="S238" s="285"/>
      <c r="T238" s="28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7" t="s">
        <v>350</v>
      </c>
      <c r="AU238" s="287" t="s">
        <v>241</v>
      </c>
      <c r="AV238" s="16" t="s">
        <v>241</v>
      </c>
      <c r="AW238" s="16" t="s">
        <v>33</v>
      </c>
      <c r="AX238" s="16" t="s">
        <v>72</v>
      </c>
      <c r="AY238" s="287" t="s">
        <v>338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2074</v>
      </c>
      <c r="G239" s="245"/>
      <c r="H239" s="248">
        <v>0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2075</v>
      </c>
      <c r="G240" s="245"/>
      <c r="H240" s="248">
        <v>0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72</v>
      </c>
      <c r="AY240" s="254" t="s">
        <v>338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1885</v>
      </c>
      <c r="G241" s="245"/>
      <c r="H241" s="248">
        <v>-0.25700000000000001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1886</v>
      </c>
      <c r="G242" s="245"/>
      <c r="H242" s="248">
        <v>0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1887</v>
      </c>
      <c r="G243" s="245"/>
      <c r="H243" s="248">
        <v>0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1888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501</v>
      </c>
      <c r="G245" s="245"/>
      <c r="H245" s="248">
        <v>0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993</v>
      </c>
      <c r="G246" s="245"/>
      <c r="H246" s="248">
        <v>0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502</v>
      </c>
      <c r="G247" s="245"/>
      <c r="H247" s="248">
        <v>0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6" customFormat="1">
      <c r="A248" s="16"/>
      <c r="B248" s="277"/>
      <c r="C248" s="278"/>
      <c r="D248" s="235" t="s">
        <v>350</v>
      </c>
      <c r="E248" s="279" t="s">
        <v>298</v>
      </c>
      <c r="F248" s="280" t="s">
        <v>500</v>
      </c>
      <c r="G248" s="278"/>
      <c r="H248" s="281">
        <v>-0.25700000000000001</v>
      </c>
      <c r="I248" s="282"/>
      <c r="J248" s="278"/>
      <c r="K248" s="278"/>
      <c r="L248" s="283"/>
      <c r="M248" s="284"/>
      <c r="N248" s="285"/>
      <c r="O248" s="285"/>
      <c r="P248" s="285"/>
      <c r="Q248" s="285"/>
      <c r="R248" s="285"/>
      <c r="S248" s="285"/>
      <c r="T248" s="28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T248" s="287" t="s">
        <v>350</v>
      </c>
      <c r="AU248" s="287" t="s">
        <v>241</v>
      </c>
      <c r="AV248" s="16" t="s">
        <v>241</v>
      </c>
      <c r="AW248" s="16" t="s">
        <v>33</v>
      </c>
      <c r="AX248" s="16" t="s">
        <v>72</v>
      </c>
      <c r="AY248" s="287" t="s">
        <v>338</v>
      </c>
    </row>
    <row r="249" s="15" customFormat="1">
      <c r="A249" s="15"/>
      <c r="B249" s="255"/>
      <c r="C249" s="256"/>
      <c r="D249" s="235" t="s">
        <v>350</v>
      </c>
      <c r="E249" s="257" t="s">
        <v>216</v>
      </c>
      <c r="F249" s="258" t="s">
        <v>363</v>
      </c>
      <c r="G249" s="256"/>
      <c r="H249" s="259">
        <v>2.028</v>
      </c>
      <c r="I249" s="260"/>
      <c r="J249" s="256"/>
      <c r="K249" s="256"/>
      <c r="L249" s="261"/>
      <c r="M249" s="262"/>
      <c r="N249" s="263"/>
      <c r="O249" s="263"/>
      <c r="P249" s="263"/>
      <c r="Q249" s="263"/>
      <c r="R249" s="263"/>
      <c r="S249" s="263"/>
      <c r="T249" s="264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5" t="s">
        <v>350</v>
      </c>
      <c r="AU249" s="265" t="s">
        <v>241</v>
      </c>
      <c r="AV249" s="15" t="s">
        <v>231</v>
      </c>
      <c r="AW249" s="15" t="s">
        <v>33</v>
      </c>
      <c r="AX249" s="15" t="s">
        <v>72</v>
      </c>
      <c r="AY249" s="265" t="s">
        <v>338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2529</v>
      </c>
      <c r="G250" s="245"/>
      <c r="H250" s="248">
        <v>4.056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79</v>
      </c>
      <c r="AY250" s="254" t="s">
        <v>338</v>
      </c>
    </row>
    <row r="251" s="2" customFormat="1" ht="44.25" customHeight="1">
      <c r="A251" s="39"/>
      <c r="B251" s="40"/>
      <c r="C251" s="215" t="s">
        <v>254</v>
      </c>
      <c r="D251" s="215" t="s">
        <v>342</v>
      </c>
      <c r="E251" s="216" t="s">
        <v>504</v>
      </c>
      <c r="F251" s="217" t="s">
        <v>505</v>
      </c>
      <c r="G251" s="218" t="s">
        <v>489</v>
      </c>
      <c r="H251" s="219">
        <v>16.756</v>
      </c>
      <c r="I251" s="220"/>
      <c r="J251" s="221">
        <f>ROUND(I251*H251,2)</f>
        <v>0</v>
      </c>
      <c r="K251" s="217" t="s">
        <v>346</v>
      </c>
      <c r="L251" s="45"/>
      <c r="M251" s="222" t="s">
        <v>19</v>
      </c>
      <c r="N251" s="223" t="s">
        <v>43</v>
      </c>
      <c r="O251" s="85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26" t="s">
        <v>231</v>
      </c>
      <c r="AT251" s="226" t="s">
        <v>342</v>
      </c>
      <c r="AU251" s="226" t="s">
        <v>241</v>
      </c>
      <c r="AY251" s="18" t="s">
        <v>338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8" t="s">
        <v>79</v>
      </c>
      <c r="BK251" s="227">
        <f>ROUND(I251*H251,2)</f>
        <v>0</v>
      </c>
      <c r="BL251" s="18" t="s">
        <v>231</v>
      </c>
      <c r="BM251" s="226" t="s">
        <v>2530</v>
      </c>
    </row>
    <row r="252" s="2" customFormat="1">
      <c r="A252" s="39"/>
      <c r="B252" s="40"/>
      <c r="C252" s="41"/>
      <c r="D252" s="228" t="s">
        <v>348</v>
      </c>
      <c r="E252" s="41"/>
      <c r="F252" s="229" t="s">
        <v>507</v>
      </c>
      <c r="G252" s="41"/>
      <c r="H252" s="41"/>
      <c r="I252" s="230"/>
      <c r="J252" s="41"/>
      <c r="K252" s="41"/>
      <c r="L252" s="45"/>
      <c r="M252" s="231"/>
      <c r="N252" s="232"/>
      <c r="O252" s="85"/>
      <c r="P252" s="85"/>
      <c r="Q252" s="85"/>
      <c r="R252" s="85"/>
      <c r="S252" s="85"/>
      <c r="T252" s="8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348</v>
      </c>
      <c r="AU252" s="18" t="s">
        <v>241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218</v>
      </c>
      <c r="G253" s="245"/>
      <c r="H253" s="248">
        <v>8.3780000000000001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5" customFormat="1">
      <c r="A254" s="15"/>
      <c r="B254" s="255"/>
      <c r="C254" s="256"/>
      <c r="D254" s="235" t="s">
        <v>350</v>
      </c>
      <c r="E254" s="257" t="s">
        <v>19</v>
      </c>
      <c r="F254" s="258" t="s">
        <v>363</v>
      </c>
      <c r="G254" s="256"/>
      <c r="H254" s="259">
        <v>8.3780000000000001</v>
      </c>
      <c r="I254" s="260"/>
      <c r="J254" s="256"/>
      <c r="K254" s="256"/>
      <c r="L254" s="261"/>
      <c r="M254" s="262"/>
      <c r="N254" s="263"/>
      <c r="O254" s="263"/>
      <c r="P254" s="263"/>
      <c r="Q254" s="263"/>
      <c r="R254" s="263"/>
      <c r="S254" s="263"/>
      <c r="T254" s="264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5" t="s">
        <v>350</v>
      </c>
      <c r="AU254" s="265" t="s">
        <v>241</v>
      </c>
      <c r="AV254" s="15" t="s">
        <v>231</v>
      </c>
      <c r="AW254" s="15" t="s">
        <v>33</v>
      </c>
      <c r="AX254" s="15" t="s">
        <v>72</v>
      </c>
      <c r="AY254" s="265" t="s">
        <v>338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2531</v>
      </c>
      <c r="G255" s="245"/>
      <c r="H255" s="248">
        <v>16.756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79</v>
      </c>
      <c r="AY255" s="254" t="s">
        <v>338</v>
      </c>
    </row>
    <row r="256" s="12" customFormat="1" ht="20.88" customHeight="1">
      <c r="A256" s="12"/>
      <c r="B256" s="199"/>
      <c r="C256" s="200"/>
      <c r="D256" s="201" t="s">
        <v>71</v>
      </c>
      <c r="E256" s="213" t="s">
        <v>476</v>
      </c>
      <c r="F256" s="213" t="s">
        <v>509</v>
      </c>
      <c r="G256" s="200"/>
      <c r="H256" s="200"/>
      <c r="I256" s="203"/>
      <c r="J256" s="214">
        <f>BK256</f>
        <v>0</v>
      </c>
      <c r="K256" s="200"/>
      <c r="L256" s="205"/>
      <c r="M256" s="206"/>
      <c r="N256" s="207"/>
      <c r="O256" s="207"/>
      <c r="P256" s="208">
        <f>SUM(P257:P294)</f>
        <v>0</v>
      </c>
      <c r="Q256" s="207"/>
      <c r="R256" s="208">
        <f>SUM(R257:R294)</f>
        <v>0.00084100000000000006</v>
      </c>
      <c r="S256" s="207"/>
      <c r="T256" s="209">
        <f>SUM(T257:T294)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0" t="s">
        <v>79</v>
      </c>
      <c r="AT256" s="211" t="s">
        <v>71</v>
      </c>
      <c r="AU256" s="211" t="s">
        <v>81</v>
      </c>
      <c r="AY256" s="210" t="s">
        <v>338</v>
      </c>
      <c r="BK256" s="212">
        <f>SUM(BK257:BK294)</f>
        <v>0</v>
      </c>
    </row>
    <row r="257" s="2" customFormat="1" ht="24.15" customHeight="1">
      <c r="A257" s="39"/>
      <c r="B257" s="40"/>
      <c r="C257" s="215" t="s">
        <v>7</v>
      </c>
      <c r="D257" s="215" t="s">
        <v>342</v>
      </c>
      <c r="E257" s="216" t="s">
        <v>511</v>
      </c>
      <c r="F257" s="217" t="s">
        <v>512</v>
      </c>
      <c r="G257" s="218" t="s">
        <v>345</v>
      </c>
      <c r="H257" s="219">
        <v>26.751999999999999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231</v>
      </c>
      <c r="AT257" s="226" t="s">
        <v>342</v>
      </c>
      <c r="AU257" s="226" t="s">
        <v>241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231</v>
      </c>
      <c r="BM257" s="226" t="s">
        <v>2532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514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241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227</v>
      </c>
      <c r="G259" s="245"/>
      <c r="H259" s="248">
        <v>16.818999999999999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1281</v>
      </c>
      <c r="G260" s="245"/>
      <c r="H260" s="248">
        <v>9.9329999999999998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1313</v>
      </c>
      <c r="G261" s="245"/>
      <c r="H261" s="248">
        <v>0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72</v>
      </c>
      <c r="AY261" s="254" t="s">
        <v>338</v>
      </c>
    </row>
    <row r="262" s="15" customFormat="1">
      <c r="A262" s="15"/>
      <c r="B262" s="255"/>
      <c r="C262" s="256"/>
      <c r="D262" s="235" t="s">
        <v>350</v>
      </c>
      <c r="E262" s="257" t="s">
        <v>19</v>
      </c>
      <c r="F262" s="258" t="s">
        <v>363</v>
      </c>
      <c r="G262" s="256"/>
      <c r="H262" s="259">
        <v>26.751999999999999</v>
      </c>
      <c r="I262" s="260"/>
      <c r="J262" s="256"/>
      <c r="K262" s="256"/>
      <c r="L262" s="261"/>
      <c r="M262" s="262"/>
      <c r="N262" s="263"/>
      <c r="O262" s="263"/>
      <c r="P262" s="263"/>
      <c r="Q262" s="263"/>
      <c r="R262" s="263"/>
      <c r="S262" s="263"/>
      <c r="T262" s="264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65" t="s">
        <v>350</v>
      </c>
      <c r="AU262" s="265" t="s">
        <v>241</v>
      </c>
      <c r="AV262" s="15" t="s">
        <v>231</v>
      </c>
      <c r="AW262" s="15" t="s">
        <v>33</v>
      </c>
      <c r="AX262" s="15" t="s">
        <v>79</v>
      </c>
      <c r="AY262" s="265" t="s">
        <v>338</v>
      </c>
    </row>
    <row r="263" s="2" customFormat="1" ht="37.8" customHeight="1">
      <c r="A263" s="39"/>
      <c r="B263" s="40"/>
      <c r="C263" s="215" t="s">
        <v>247</v>
      </c>
      <c r="D263" s="215" t="s">
        <v>342</v>
      </c>
      <c r="E263" s="216" t="s">
        <v>516</v>
      </c>
      <c r="F263" s="217" t="s">
        <v>517</v>
      </c>
      <c r="G263" s="218" t="s">
        <v>345</v>
      </c>
      <c r="H263" s="219">
        <v>16.818999999999999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2533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519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227</v>
      </c>
      <c r="G265" s="245"/>
      <c r="H265" s="248">
        <v>16.818999999999999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79</v>
      </c>
      <c r="AY265" s="254" t="s">
        <v>338</v>
      </c>
    </row>
    <row r="266" s="2" customFormat="1" ht="37.8" customHeight="1">
      <c r="A266" s="39"/>
      <c r="B266" s="40"/>
      <c r="C266" s="215" t="s">
        <v>510</v>
      </c>
      <c r="D266" s="215" t="s">
        <v>342</v>
      </c>
      <c r="E266" s="216" t="s">
        <v>521</v>
      </c>
      <c r="F266" s="217" t="s">
        <v>522</v>
      </c>
      <c r="G266" s="218" t="s">
        <v>345</v>
      </c>
      <c r="H266" s="219">
        <v>16.818999999999999</v>
      </c>
      <c r="I266" s="220"/>
      <c r="J266" s="221">
        <f>ROUND(I266*H266,2)</f>
        <v>0</v>
      </c>
      <c r="K266" s="217" t="s">
        <v>346</v>
      </c>
      <c r="L266" s="45"/>
      <c r="M266" s="222" t="s">
        <v>19</v>
      </c>
      <c r="N266" s="223" t="s">
        <v>43</v>
      </c>
      <c r="O266" s="85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231</v>
      </c>
      <c r="AT266" s="226" t="s">
        <v>342</v>
      </c>
      <c r="AU266" s="226" t="s">
        <v>241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2534</v>
      </c>
    </row>
    <row r="267" s="2" customFormat="1">
      <c r="A267" s="39"/>
      <c r="B267" s="40"/>
      <c r="C267" s="41"/>
      <c r="D267" s="228" t="s">
        <v>348</v>
      </c>
      <c r="E267" s="41"/>
      <c r="F267" s="229" t="s">
        <v>524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348</v>
      </c>
      <c r="AU267" s="18" t="s">
        <v>241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227</v>
      </c>
      <c r="G268" s="245"/>
      <c r="H268" s="248">
        <v>16.818999999999999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79</v>
      </c>
      <c r="AY268" s="254" t="s">
        <v>338</v>
      </c>
    </row>
    <row r="269" s="2" customFormat="1" ht="16.5" customHeight="1">
      <c r="A269" s="39"/>
      <c r="B269" s="40"/>
      <c r="C269" s="267" t="s">
        <v>515</v>
      </c>
      <c r="D269" s="267" t="s">
        <v>486</v>
      </c>
      <c r="E269" s="268" t="s">
        <v>526</v>
      </c>
      <c r="F269" s="269" t="s">
        <v>527</v>
      </c>
      <c r="G269" s="270" t="s">
        <v>528</v>
      </c>
      <c r="H269" s="271">
        <v>0.33600000000000002</v>
      </c>
      <c r="I269" s="272"/>
      <c r="J269" s="273">
        <f>ROUND(I269*H269,2)</f>
        <v>0</v>
      </c>
      <c r="K269" s="269" t="s">
        <v>346</v>
      </c>
      <c r="L269" s="274"/>
      <c r="M269" s="275" t="s">
        <v>19</v>
      </c>
      <c r="N269" s="276" t="s">
        <v>43</v>
      </c>
      <c r="O269" s="85"/>
      <c r="P269" s="224">
        <f>O269*H269</f>
        <v>0</v>
      </c>
      <c r="Q269" s="224">
        <v>0.001</v>
      </c>
      <c r="R269" s="224">
        <f>Q269*H269</f>
        <v>0.00033600000000000004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405</v>
      </c>
      <c r="AT269" s="226" t="s">
        <v>486</v>
      </c>
      <c r="AU269" s="226" t="s">
        <v>241</v>
      </c>
      <c r="AY269" s="18" t="s">
        <v>338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79</v>
      </c>
      <c r="BK269" s="227">
        <f>ROUND(I269*H269,2)</f>
        <v>0</v>
      </c>
      <c r="BL269" s="18" t="s">
        <v>231</v>
      </c>
      <c r="BM269" s="226" t="s">
        <v>2535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227</v>
      </c>
      <c r="G270" s="245"/>
      <c r="H270" s="248">
        <v>16.818999999999999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2536</v>
      </c>
      <c r="G271" s="245"/>
      <c r="H271" s="248">
        <v>0.33600000000000002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79</v>
      </c>
      <c r="AY271" s="254" t="s">
        <v>338</v>
      </c>
    </row>
    <row r="272" s="2" customFormat="1" ht="49.05" customHeight="1">
      <c r="A272" s="39"/>
      <c r="B272" s="40"/>
      <c r="C272" s="215" t="s">
        <v>520</v>
      </c>
      <c r="D272" s="215" t="s">
        <v>342</v>
      </c>
      <c r="E272" s="216" t="s">
        <v>532</v>
      </c>
      <c r="F272" s="217" t="s">
        <v>533</v>
      </c>
      <c r="G272" s="218" t="s">
        <v>345</v>
      </c>
      <c r="H272" s="219">
        <v>16.818999999999999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241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2537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535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241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16.818999999999999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24.15" customHeight="1">
      <c r="A275" s="39"/>
      <c r="B275" s="40"/>
      <c r="C275" s="215" t="s">
        <v>525</v>
      </c>
      <c r="D275" s="215" t="s">
        <v>342</v>
      </c>
      <c r="E275" s="216" t="s">
        <v>537</v>
      </c>
      <c r="F275" s="217" t="s">
        <v>538</v>
      </c>
      <c r="G275" s="218" t="s">
        <v>489</v>
      </c>
      <c r="H275" s="219">
        <v>0.001</v>
      </c>
      <c r="I275" s="220"/>
      <c r="J275" s="221">
        <f>ROUND(I275*H275,2)</f>
        <v>0</v>
      </c>
      <c r="K275" s="217" t="s">
        <v>346</v>
      </c>
      <c r="L275" s="45"/>
      <c r="M275" s="222" t="s">
        <v>19</v>
      </c>
      <c r="N275" s="223" t="s">
        <v>43</v>
      </c>
      <c r="O275" s="85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231</v>
      </c>
      <c r="AT275" s="226" t="s">
        <v>342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2538</v>
      </c>
    </row>
    <row r="276" s="2" customFormat="1">
      <c r="A276" s="39"/>
      <c r="B276" s="40"/>
      <c r="C276" s="41"/>
      <c r="D276" s="228" t="s">
        <v>348</v>
      </c>
      <c r="E276" s="41"/>
      <c r="F276" s="229" t="s">
        <v>540</v>
      </c>
      <c r="G276" s="41"/>
      <c r="H276" s="41"/>
      <c r="I276" s="230"/>
      <c r="J276" s="41"/>
      <c r="K276" s="41"/>
      <c r="L276" s="45"/>
      <c r="M276" s="231"/>
      <c r="N276" s="232"/>
      <c r="O276" s="85"/>
      <c r="P276" s="85"/>
      <c r="Q276" s="85"/>
      <c r="R276" s="85"/>
      <c r="S276" s="85"/>
      <c r="T276" s="8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348</v>
      </c>
      <c r="AU276" s="18" t="s">
        <v>241</v>
      </c>
    </row>
    <row r="277" s="2" customFormat="1" ht="16.5" customHeight="1">
      <c r="A277" s="39"/>
      <c r="B277" s="40"/>
      <c r="C277" s="267" t="s">
        <v>531</v>
      </c>
      <c r="D277" s="267" t="s">
        <v>486</v>
      </c>
      <c r="E277" s="268" t="s">
        <v>542</v>
      </c>
      <c r="F277" s="269" t="s">
        <v>543</v>
      </c>
      <c r="G277" s="270" t="s">
        <v>528</v>
      </c>
      <c r="H277" s="271">
        <v>0.505</v>
      </c>
      <c r="I277" s="272"/>
      <c r="J277" s="273">
        <f>ROUND(I277*H277,2)</f>
        <v>0</v>
      </c>
      <c r="K277" s="269" t="s">
        <v>346</v>
      </c>
      <c r="L277" s="274"/>
      <c r="M277" s="275" t="s">
        <v>19</v>
      </c>
      <c r="N277" s="276" t="s">
        <v>43</v>
      </c>
      <c r="O277" s="85"/>
      <c r="P277" s="224">
        <f>O277*H277</f>
        <v>0</v>
      </c>
      <c r="Q277" s="224">
        <v>0.001</v>
      </c>
      <c r="R277" s="224">
        <f>Q277*H277</f>
        <v>0.00050500000000000002</v>
      </c>
      <c r="S277" s="224">
        <v>0</v>
      </c>
      <c r="T277" s="22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26" t="s">
        <v>405</v>
      </c>
      <c r="AT277" s="226" t="s">
        <v>486</v>
      </c>
      <c r="AU277" s="226" t="s">
        <v>241</v>
      </c>
      <c r="AY277" s="18" t="s">
        <v>338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8" t="s">
        <v>79</v>
      </c>
      <c r="BK277" s="227">
        <f>ROUND(I277*H277,2)</f>
        <v>0</v>
      </c>
      <c r="BL277" s="18" t="s">
        <v>231</v>
      </c>
      <c r="BM277" s="226" t="s">
        <v>2539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227</v>
      </c>
      <c r="G278" s="245"/>
      <c r="H278" s="248">
        <v>16.818999999999999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72</v>
      </c>
      <c r="AY278" s="254" t="s">
        <v>338</v>
      </c>
    </row>
    <row r="279" s="14" customFormat="1">
      <c r="A279" s="14"/>
      <c r="B279" s="244"/>
      <c r="C279" s="245"/>
      <c r="D279" s="235" t="s">
        <v>350</v>
      </c>
      <c r="E279" s="246" t="s">
        <v>19</v>
      </c>
      <c r="F279" s="247" t="s">
        <v>2540</v>
      </c>
      <c r="G279" s="245"/>
      <c r="H279" s="248">
        <v>0.505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350</v>
      </c>
      <c r="AU279" s="254" t="s">
        <v>241</v>
      </c>
      <c r="AV279" s="14" t="s">
        <v>81</v>
      </c>
      <c r="AW279" s="14" t="s">
        <v>33</v>
      </c>
      <c r="AX279" s="14" t="s">
        <v>79</v>
      </c>
      <c r="AY279" s="254" t="s">
        <v>338</v>
      </c>
    </row>
    <row r="280" s="2" customFormat="1" ht="24.15" customHeight="1">
      <c r="A280" s="39"/>
      <c r="B280" s="40"/>
      <c r="C280" s="215" t="s">
        <v>536</v>
      </c>
      <c r="D280" s="215" t="s">
        <v>342</v>
      </c>
      <c r="E280" s="216" t="s">
        <v>547</v>
      </c>
      <c r="F280" s="217" t="s">
        <v>548</v>
      </c>
      <c r="G280" s="218" t="s">
        <v>345</v>
      </c>
      <c r="H280" s="219">
        <v>16.818999999999999</v>
      </c>
      <c r="I280" s="220"/>
      <c r="J280" s="221">
        <f>ROUND(I280*H280,2)</f>
        <v>0</v>
      </c>
      <c r="K280" s="217" t="s">
        <v>346</v>
      </c>
      <c r="L280" s="45"/>
      <c r="M280" s="222" t="s">
        <v>19</v>
      </c>
      <c r="N280" s="223" t="s">
        <v>43</v>
      </c>
      <c r="O280" s="85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26" t="s">
        <v>231</v>
      </c>
      <c r="AT280" s="226" t="s">
        <v>342</v>
      </c>
      <c r="AU280" s="226" t="s">
        <v>241</v>
      </c>
      <c r="AY280" s="18" t="s">
        <v>338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18" t="s">
        <v>79</v>
      </c>
      <c r="BK280" s="227">
        <f>ROUND(I280*H280,2)</f>
        <v>0</v>
      </c>
      <c r="BL280" s="18" t="s">
        <v>231</v>
      </c>
      <c r="BM280" s="226" t="s">
        <v>2541</v>
      </c>
    </row>
    <row r="281" s="2" customFormat="1">
      <c r="A281" s="39"/>
      <c r="B281" s="40"/>
      <c r="C281" s="41"/>
      <c r="D281" s="228" t="s">
        <v>348</v>
      </c>
      <c r="E281" s="41"/>
      <c r="F281" s="229" t="s">
        <v>550</v>
      </c>
      <c r="G281" s="41"/>
      <c r="H281" s="41"/>
      <c r="I281" s="230"/>
      <c r="J281" s="41"/>
      <c r="K281" s="41"/>
      <c r="L281" s="45"/>
      <c r="M281" s="231"/>
      <c r="N281" s="232"/>
      <c r="O281" s="85"/>
      <c r="P281" s="85"/>
      <c r="Q281" s="85"/>
      <c r="R281" s="85"/>
      <c r="S281" s="85"/>
      <c r="T281" s="8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348</v>
      </c>
      <c r="AU281" s="18" t="s">
        <v>241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227</v>
      </c>
      <c r="G282" s="245"/>
      <c r="H282" s="248">
        <v>16.818999999999999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79</v>
      </c>
      <c r="AY282" s="254" t="s">
        <v>338</v>
      </c>
    </row>
    <row r="283" s="2" customFormat="1" ht="21.75" customHeight="1">
      <c r="A283" s="39"/>
      <c r="B283" s="40"/>
      <c r="C283" s="215" t="s">
        <v>541</v>
      </c>
      <c r="D283" s="215" t="s">
        <v>342</v>
      </c>
      <c r="E283" s="216" t="s">
        <v>552</v>
      </c>
      <c r="F283" s="217" t="s">
        <v>553</v>
      </c>
      <c r="G283" s="218" t="s">
        <v>391</v>
      </c>
      <c r="H283" s="219">
        <v>0.33600000000000002</v>
      </c>
      <c r="I283" s="220"/>
      <c r="J283" s="221">
        <f>ROUND(I283*H283,2)</f>
        <v>0</v>
      </c>
      <c r="K283" s="217" t="s">
        <v>346</v>
      </c>
      <c r="L283" s="45"/>
      <c r="M283" s="222" t="s">
        <v>19</v>
      </c>
      <c r="N283" s="223" t="s">
        <v>43</v>
      </c>
      <c r="O283" s="85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231</v>
      </c>
      <c r="AT283" s="226" t="s">
        <v>342</v>
      </c>
      <c r="AU283" s="226" t="s">
        <v>241</v>
      </c>
      <c r="AY283" s="18" t="s">
        <v>338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79</v>
      </c>
      <c r="BK283" s="227">
        <f>ROUND(I283*H283,2)</f>
        <v>0</v>
      </c>
      <c r="BL283" s="18" t="s">
        <v>231</v>
      </c>
      <c r="BM283" s="226" t="s">
        <v>2542</v>
      </c>
    </row>
    <row r="284" s="2" customFormat="1">
      <c r="A284" s="39"/>
      <c r="B284" s="40"/>
      <c r="C284" s="41"/>
      <c r="D284" s="228" t="s">
        <v>348</v>
      </c>
      <c r="E284" s="41"/>
      <c r="F284" s="229" t="s">
        <v>555</v>
      </c>
      <c r="G284" s="41"/>
      <c r="H284" s="41"/>
      <c r="I284" s="230"/>
      <c r="J284" s="41"/>
      <c r="K284" s="41"/>
      <c r="L284" s="45"/>
      <c r="M284" s="231"/>
      <c r="N284" s="23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348</v>
      </c>
      <c r="AU284" s="18" t="s">
        <v>241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227</v>
      </c>
      <c r="G285" s="245"/>
      <c r="H285" s="248">
        <v>16.818999999999999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241</v>
      </c>
      <c r="AV285" s="14" t="s">
        <v>81</v>
      </c>
      <c r="AW285" s="14" t="s">
        <v>33</v>
      </c>
      <c r="AX285" s="14" t="s">
        <v>72</v>
      </c>
      <c r="AY285" s="254" t="s">
        <v>338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2536</v>
      </c>
      <c r="G286" s="245"/>
      <c r="H286" s="248">
        <v>0.33600000000000002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241</v>
      </c>
      <c r="AV286" s="14" t="s">
        <v>81</v>
      </c>
      <c r="AW286" s="14" t="s">
        <v>33</v>
      </c>
      <c r="AX286" s="14" t="s">
        <v>79</v>
      </c>
      <c r="AY286" s="254" t="s">
        <v>338</v>
      </c>
    </row>
    <row r="287" s="2" customFormat="1" ht="21.75" customHeight="1">
      <c r="A287" s="39"/>
      <c r="B287" s="40"/>
      <c r="C287" s="215" t="s">
        <v>546</v>
      </c>
      <c r="D287" s="215" t="s">
        <v>342</v>
      </c>
      <c r="E287" s="216" t="s">
        <v>557</v>
      </c>
      <c r="F287" s="217" t="s">
        <v>558</v>
      </c>
      <c r="G287" s="218" t="s">
        <v>391</v>
      </c>
      <c r="H287" s="219">
        <v>0.33600000000000002</v>
      </c>
      <c r="I287" s="220"/>
      <c r="J287" s="221">
        <f>ROUND(I287*H287,2)</f>
        <v>0</v>
      </c>
      <c r="K287" s="217" t="s">
        <v>346</v>
      </c>
      <c r="L287" s="45"/>
      <c r="M287" s="222" t="s">
        <v>19</v>
      </c>
      <c r="N287" s="223" t="s">
        <v>43</v>
      </c>
      <c r="O287" s="85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231</v>
      </c>
      <c r="AT287" s="226" t="s">
        <v>342</v>
      </c>
      <c r="AU287" s="226" t="s">
        <v>241</v>
      </c>
      <c r="AY287" s="18" t="s">
        <v>338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79</v>
      </c>
      <c r="BK287" s="227">
        <f>ROUND(I287*H287,2)</f>
        <v>0</v>
      </c>
      <c r="BL287" s="18" t="s">
        <v>231</v>
      </c>
      <c r="BM287" s="226" t="s">
        <v>2543</v>
      </c>
    </row>
    <row r="288" s="2" customFormat="1">
      <c r="A288" s="39"/>
      <c r="B288" s="40"/>
      <c r="C288" s="41"/>
      <c r="D288" s="228" t="s">
        <v>348</v>
      </c>
      <c r="E288" s="41"/>
      <c r="F288" s="229" t="s">
        <v>560</v>
      </c>
      <c r="G288" s="41"/>
      <c r="H288" s="41"/>
      <c r="I288" s="230"/>
      <c r="J288" s="41"/>
      <c r="K288" s="41"/>
      <c r="L288" s="45"/>
      <c r="M288" s="231"/>
      <c r="N288" s="23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348</v>
      </c>
      <c r="AU288" s="18" t="s">
        <v>241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227</v>
      </c>
      <c r="G289" s="245"/>
      <c r="H289" s="248">
        <v>16.818999999999999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4" customFormat="1">
      <c r="A290" s="14"/>
      <c r="B290" s="244"/>
      <c r="C290" s="245"/>
      <c r="D290" s="235" t="s">
        <v>350</v>
      </c>
      <c r="E290" s="246" t="s">
        <v>19</v>
      </c>
      <c r="F290" s="247" t="s">
        <v>2536</v>
      </c>
      <c r="G290" s="245"/>
      <c r="H290" s="248">
        <v>0.33600000000000002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350</v>
      </c>
      <c r="AU290" s="254" t="s">
        <v>241</v>
      </c>
      <c r="AV290" s="14" t="s">
        <v>81</v>
      </c>
      <c r="AW290" s="14" t="s">
        <v>33</v>
      </c>
      <c r="AX290" s="14" t="s">
        <v>79</v>
      </c>
      <c r="AY290" s="254" t="s">
        <v>338</v>
      </c>
    </row>
    <row r="291" s="2" customFormat="1" ht="24.15" customHeight="1">
      <c r="A291" s="39"/>
      <c r="B291" s="40"/>
      <c r="C291" s="215" t="s">
        <v>551</v>
      </c>
      <c r="D291" s="215" t="s">
        <v>342</v>
      </c>
      <c r="E291" s="216" t="s">
        <v>562</v>
      </c>
      <c r="F291" s="217" t="s">
        <v>563</v>
      </c>
      <c r="G291" s="218" t="s">
        <v>391</v>
      </c>
      <c r="H291" s="219">
        <v>3.3639999999999999</v>
      </c>
      <c r="I291" s="220"/>
      <c r="J291" s="221">
        <f>ROUND(I291*H291,2)</f>
        <v>0</v>
      </c>
      <c r="K291" s="217" t="s">
        <v>346</v>
      </c>
      <c r="L291" s="45"/>
      <c r="M291" s="222" t="s">
        <v>19</v>
      </c>
      <c r="N291" s="223" t="s">
        <v>43</v>
      </c>
      <c r="O291" s="85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26" t="s">
        <v>231</v>
      </c>
      <c r="AT291" s="226" t="s">
        <v>342</v>
      </c>
      <c r="AU291" s="226" t="s">
        <v>241</v>
      </c>
      <c r="AY291" s="18" t="s">
        <v>338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8" t="s">
        <v>79</v>
      </c>
      <c r="BK291" s="227">
        <f>ROUND(I291*H291,2)</f>
        <v>0</v>
      </c>
      <c r="BL291" s="18" t="s">
        <v>231</v>
      </c>
      <c r="BM291" s="226" t="s">
        <v>2544</v>
      </c>
    </row>
    <row r="292" s="2" customFormat="1">
      <c r="A292" s="39"/>
      <c r="B292" s="40"/>
      <c r="C292" s="41"/>
      <c r="D292" s="228" t="s">
        <v>348</v>
      </c>
      <c r="E292" s="41"/>
      <c r="F292" s="229" t="s">
        <v>565</v>
      </c>
      <c r="G292" s="41"/>
      <c r="H292" s="41"/>
      <c r="I292" s="230"/>
      <c r="J292" s="41"/>
      <c r="K292" s="41"/>
      <c r="L292" s="45"/>
      <c r="M292" s="231"/>
      <c r="N292" s="232"/>
      <c r="O292" s="85"/>
      <c r="P292" s="85"/>
      <c r="Q292" s="85"/>
      <c r="R292" s="85"/>
      <c r="S292" s="85"/>
      <c r="T292" s="86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18" t="s">
        <v>348</v>
      </c>
      <c r="AU292" s="18" t="s">
        <v>241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227</v>
      </c>
      <c r="G293" s="245"/>
      <c r="H293" s="248">
        <v>16.818999999999999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2545</v>
      </c>
      <c r="G294" s="245"/>
      <c r="H294" s="248">
        <v>3.3639999999999999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241</v>
      </c>
      <c r="AV294" s="14" t="s">
        <v>81</v>
      </c>
      <c r="AW294" s="14" t="s">
        <v>33</v>
      </c>
      <c r="AX294" s="14" t="s">
        <v>79</v>
      </c>
      <c r="AY294" s="254" t="s">
        <v>338</v>
      </c>
    </row>
    <row r="295" s="12" customFormat="1" ht="22.8" customHeight="1">
      <c r="A295" s="12"/>
      <c r="B295" s="199"/>
      <c r="C295" s="200"/>
      <c r="D295" s="201" t="s">
        <v>71</v>
      </c>
      <c r="E295" s="213" t="s">
        <v>81</v>
      </c>
      <c r="F295" s="213" t="s">
        <v>567</v>
      </c>
      <c r="G295" s="200"/>
      <c r="H295" s="200"/>
      <c r="I295" s="203"/>
      <c r="J295" s="214">
        <f>BK295</f>
        <v>0</v>
      </c>
      <c r="K295" s="200"/>
      <c r="L295" s="205"/>
      <c r="M295" s="206"/>
      <c r="N295" s="207"/>
      <c r="O295" s="207"/>
      <c r="P295" s="208">
        <f>P296</f>
        <v>0</v>
      </c>
      <c r="Q295" s="207"/>
      <c r="R295" s="208">
        <f>R296</f>
        <v>1.3089280000000001</v>
      </c>
      <c r="S295" s="207"/>
      <c r="T295" s="209">
        <f>T296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10" t="s">
        <v>79</v>
      </c>
      <c r="AT295" s="211" t="s">
        <v>71</v>
      </c>
      <c r="AU295" s="211" t="s">
        <v>79</v>
      </c>
      <c r="AY295" s="210" t="s">
        <v>338</v>
      </c>
      <c r="BK295" s="212">
        <f>BK296</f>
        <v>0</v>
      </c>
    </row>
    <row r="296" s="12" customFormat="1" ht="20.88" customHeight="1">
      <c r="A296" s="12"/>
      <c r="B296" s="199"/>
      <c r="C296" s="200"/>
      <c r="D296" s="201" t="s">
        <v>71</v>
      </c>
      <c r="E296" s="213" t="s">
        <v>7</v>
      </c>
      <c r="F296" s="213" t="s">
        <v>568</v>
      </c>
      <c r="G296" s="200"/>
      <c r="H296" s="200"/>
      <c r="I296" s="203"/>
      <c r="J296" s="214">
        <f>BK296</f>
        <v>0</v>
      </c>
      <c r="K296" s="200"/>
      <c r="L296" s="205"/>
      <c r="M296" s="206"/>
      <c r="N296" s="207"/>
      <c r="O296" s="207"/>
      <c r="P296" s="208">
        <f>SUM(P297:P304)</f>
        <v>0</v>
      </c>
      <c r="Q296" s="207"/>
      <c r="R296" s="208">
        <f>SUM(R297:R304)</f>
        <v>1.3089280000000001</v>
      </c>
      <c r="S296" s="207"/>
      <c r="T296" s="209">
        <f>SUM(T297:T304)</f>
        <v>0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210" t="s">
        <v>79</v>
      </c>
      <c r="AT296" s="211" t="s">
        <v>71</v>
      </c>
      <c r="AU296" s="211" t="s">
        <v>81</v>
      </c>
      <c r="AY296" s="210" t="s">
        <v>338</v>
      </c>
      <c r="BK296" s="212">
        <f>SUM(BK297:BK304)</f>
        <v>0</v>
      </c>
    </row>
    <row r="297" s="2" customFormat="1" ht="62.7" customHeight="1">
      <c r="A297" s="39"/>
      <c r="B297" s="40"/>
      <c r="C297" s="215" t="s">
        <v>556</v>
      </c>
      <c r="D297" s="215" t="s">
        <v>342</v>
      </c>
      <c r="E297" s="216" t="s">
        <v>570</v>
      </c>
      <c r="F297" s="217" t="s">
        <v>571</v>
      </c>
      <c r="G297" s="218" t="s">
        <v>572</v>
      </c>
      <c r="H297" s="219">
        <v>6.4000000000000004</v>
      </c>
      <c r="I297" s="220"/>
      <c r="J297" s="221">
        <f>ROUND(I297*H297,2)</f>
        <v>0</v>
      </c>
      <c r="K297" s="217" t="s">
        <v>346</v>
      </c>
      <c r="L297" s="45"/>
      <c r="M297" s="222" t="s">
        <v>19</v>
      </c>
      <c r="N297" s="223" t="s">
        <v>43</v>
      </c>
      <c r="O297" s="85"/>
      <c r="P297" s="224">
        <f>O297*H297</f>
        <v>0</v>
      </c>
      <c r="Q297" s="224">
        <v>0.2044</v>
      </c>
      <c r="R297" s="224">
        <f>Q297*H297</f>
        <v>1.30816</v>
      </c>
      <c r="S297" s="224">
        <v>0</v>
      </c>
      <c r="T297" s="22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26" t="s">
        <v>231</v>
      </c>
      <c r="AT297" s="226" t="s">
        <v>342</v>
      </c>
      <c r="AU297" s="226" t="s">
        <v>241</v>
      </c>
      <c r="AY297" s="18" t="s">
        <v>338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8" t="s">
        <v>79</v>
      </c>
      <c r="BK297" s="227">
        <f>ROUND(I297*H297,2)</f>
        <v>0</v>
      </c>
      <c r="BL297" s="18" t="s">
        <v>231</v>
      </c>
      <c r="BM297" s="226" t="s">
        <v>2546</v>
      </c>
    </row>
    <row r="298" s="2" customFormat="1">
      <c r="A298" s="39"/>
      <c r="B298" s="40"/>
      <c r="C298" s="41"/>
      <c r="D298" s="228" t="s">
        <v>348</v>
      </c>
      <c r="E298" s="41"/>
      <c r="F298" s="229" t="s">
        <v>574</v>
      </c>
      <c r="G298" s="41"/>
      <c r="H298" s="41"/>
      <c r="I298" s="230"/>
      <c r="J298" s="41"/>
      <c r="K298" s="41"/>
      <c r="L298" s="45"/>
      <c r="M298" s="231"/>
      <c r="N298" s="23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348</v>
      </c>
      <c r="AU298" s="18" t="s">
        <v>241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294</v>
      </c>
      <c r="G299" s="245"/>
      <c r="H299" s="248">
        <v>12.800000000000001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2547</v>
      </c>
      <c r="G300" s="245"/>
      <c r="H300" s="248">
        <v>6.4000000000000004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2" customFormat="1" ht="16.5" customHeight="1">
      <c r="A301" s="39"/>
      <c r="B301" s="40"/>
      <c r="C301" s="215" t="s">
        <v>561</v>
      </c>
      <c r="D301" s="215" t="s">
        <v>342</v>
      </c>
      <c r="E301" s="216" t="s">
        <v>577</v>
      </c>
      <c r="F301" s="217" t="s">
        <v>578</v>
      </c>
      <c r="G301" s="218" t="s">
        <v>572</v>
      </c>
      <c r="H301" s="219">
        <v>7.6799999999999997</v>
      </c>
      <c r="I301" s="220"/>
      <c r="J301" s="221">
        <f>ROUND(I301*H301,2)</f>
        <v>0</v>
      </c>
      <c r="K301" s="217" t="s">
        <v>346</v>
      </c>
      <c r="L301" s="45"/>
      <c r="M301" s="222" t="s">
        <v>19</v>
      </c>
      <c r="N301" s="223" t="s">
        <v>43</v>
      </c>
      <c r="O301" s="85"/>
      <c r="P301" s="224">
        <f>O301*H301</f>
        <v>0</v>
      </c>
      <c r="Q301" s="224">
        <v>0.00010000000000000001</v>
      </c>
      <c r="R301" s="224">
        <f>Q301*H301</f>
        <v>0.00076800000000000002</v>
      </c>
      <c r="S301" s="224">
        <v>0</v>
      </c>
      <c r="T301" s="22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26" t="s">
        <v>231</v>
      </c>
      <c r="AT301" s="226" t="s">
        <v>342</v>
      </c>
      <c r="AU301" s="226" t="s">
        <v>241</v>
      </c>
      <c r="AY301" s="18" t="s">
        <v>338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8" t="s">
        <v>79</v>
      </c>
      <c r="BK301" s="227">
        <f>ROUND(I301*H301,2)</f>
        <v>0</v>
      </c>
      <c r="BL301" s="18" t="s">
        <v>231</v>
      </c>
      <c r="BM301" s="226" t="s">
        <v>2548</v>
      </c>
    </row>
    <row r="302" s="2" customFormat="1">
      <c r="A302" s="39"/>
      <c r="B302" s="40"/>
      <c r="C302" s="41"/>
      <c r="D302" s="228" t="s">
        <v>348</v>
      </c>
      <c r="E302" s="41"/>
      <c r="F302" s="229" t="s">
        <v>580</v>
      </c>
      <c r="G302" s="41"/>
      <c r="H302" s="41"/>
      <c r="I302" s="230"/>
      <c r="J302" s="41"/>
      <c r="K302" s="41"/>
      <c r="L302" s="45"/>
      <c r="M302" s="231"/>
      <c r="N302" s="232"/>
      <c r="O302" s="85"/>
      <c r="P302" s="85"/>
      <c r="Q302" s="85"/>
      <c r="R302" s="85"/>
      <c r="S302" s="85"/>
      <c r="T302" s="8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T302" s="18" t="s">
        <v>348</v>
      </c>
      <c r="AU302" s="18" t="s">
        <v>241</v>
      </c>
    </row>
    <row r="303" s="14" customFormat="1">
      <c r="A303" s="14"/>
      <c r="B303" s="244"/>
      <c r="C303" s="245"/>
      <c r="D303" s="235" t="s">
        <v>350</v>
      </c>
      <c r="E303" s="246" t="s">
        <v>19</v>
      </c>
      <c r="F303" s="247" t="s">
        <v>294</v>
      </c>
      <c r="G303" s="245"/>
      <c r="H303" s="248">
        <v>12.800000000000001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350</v>
      </c>
      <c r="AU303" s="254" t="s">
        <v>241</v>
      </c>
      <c r="AV303" s="14" t="s">
        <v>81</v>
      </c>
      <c r="AW303" s="14" t="s">
        <v>33</v>
      </c>
      <c r="AX303" s="14" t="s">
        <v>72</v>
      </c>
      <c r="AY303" s="254" t="s">
        <v>338</v>
      </c>
    </row>
    <row r="304" s="14" customFormat="1">
      <c r="A304" s="14"/>
      <c r="B304" s="244"/>
      <c r="C304" s="245"/>
      <c r="D304" s="235" t="s">
        <v>350</v>
      </c>
      <c r="E304" s="246" t="s">
        <v>19</v>
      </c>
      <c r="F304" s="247" t="s">
        <v>2549</v>
      </c>
      <c r="G304" s="245"/>
      <c r="H304" s="248">
        <v>7.6799999999999997</v>
      </c>
      <c r="I304" s="249"/>
      <c r="J304" s="245"/>
      <c r="K304" s="245"/>
      <c r="L304" s="250"/>
      <c r="M304" s="251"/>
      <c r="N304" s="252"/>
      <c r="O304" s="252"/>
      <c r="P304" s="252"/>
      <c r="Q304" s="252"/>
      <c r="R304" s="252"/>
      <c r="S304" s="252"/>
      <c r="T304" s="253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4" t="s">
        <v>350</v>
      </c>
      <c r="AU304" s="254" t="s">
        <v>241</v>
      </c>
      <c r="AV304" s="14" t="s">
        <v>81</v>
      </c>
      <c r="AW304" s="14" t="s">
        <v>33</v>
      </c>
      <c r="AX304" s="14" t="s">
        <v>79</v>
      </c>
      <c r="AY304" s="254" t="s">
        <v>338</v>
      </c>
    </row>
    <row r="305" s="12" customFormat="1" ht="22.8" customHeight="1">
      <c r="A305" s="12"/>
      <c r="B305" s="199"/>
      <c r="C305" s="200"/>
      <c r="D305" s="201" t="s">
        <v>71</v>
      </c>
      <c r="E305" s="213" t="s">
        <v>239</v>
      </c>
      <c r="F305" s="213" t="s">
        <v>604</v>
      </c>
      <c r="G305" s="200"/>
      <c r="H305" s="200"/>
      <c r="I305" s="203"/>
      <c r="J305" s="214">
        <f>BK305</f>
        <v>0</v>
      </c>
      <c r="K305" s="200"/>
      <c r="L305" s="205"/>
      <c r="M305" s="206"/>
      <c r="N305" s="207"/>
      <c r="O305" s="207"/>
      <c r="P305" s="208">
        <f>SUM(P306:P327)</f>
        <v>0</v>
      </c>
      <c r="Q305" s="207"/>
      <c r="R305" s="208">
        <f>SUM(R306:R327)</f>
        <v>0</v>
      </c>
      <c r="S305" s="207"/>
      <c r="T305" s="209">
        <f>SUM(T306:T327)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10" t="s">
        <v>79</v>
      </c>
      <c r="AT305" s="211" t="s">
        <v>71</v>
      </c>
      <c r="AU305" s="211" t="s">
        <v>79</v>
      </c>
      <c r="AY305" s="210" t="s">
        <v>338</v>
      </c>
      <c r="BK305" s="212">
        <f>SUM(BK306:BK327)</f>
        <v>0</v>
      </c>
    </row>
    <row r="306" s="2" customFormat="1" ht="33" customHeight="1">
      <c r="A306" s="39"/>
      <c r="B306" s="40"/>
      <c r="C306" s="215" t="s">
        <v>569</v>
      </c>
      <c r="D306" s="215" t="s">
        <v>342</v>
      </c>
      <c r="E306" s="216" t="s">
        <v>606</v>
      </c>
      <c r="F306" s="217" t="s">
        <v>607</v>
      </c>
      <c r="G306" s="218" t="s">
        <v>345</v>
      </c>
      <c r="H306" s="219">
        <v>9.9329999999999998</v>
      </c>
      <c r="I306" s="220"/>
      <c r="J306" s="221">
        <f>ROUND(I306*H306,2)</f>
        <v>0</v>
      </c>
      <c r="K306" s="217" t="s">
        <v>346</v>
      </c>
      <c r="L306" s="45"/>
      <c r="M306" s="222" t="s">
        <v>19</v>
      </c>
      <c r="N306" s="223" t="s">
        <v>43</v>
      </c>
      <c r="O306" s="85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231</v>
      </c>
      <c r="AT306" s="226" t="s">
        <v>342</v>
      </c>
      <c r="AU306" s="226" t="s">
        <v>81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2550</v>
      </c>
    </row>
    <row r="307" s="2" customFormat="1">
      <c r="A307" s="39"/>
      <c r="B307" s="40"/>
      <c r="C307" s="41"/>
      <c r="D307" s="228" t="s">
        <v>348</v>
      </c>
      <c r="E307" s="41"/>
      <c r="F307" s="229" t="s">
        <v>609</v>
      </c>
      <c r="G307" s="41"/>
      <c r="H307" s="41"/>
      <c r="I307" s="230"/>
      <c r="J307" s="41"/>
      <c r="K307" s="41"/>
      <c r="L307" s="45"/>
      <c r="M307" s="231"/>
      <c r="N307" s="232"/>
      <c r="O307" s="85"/>
      <c r="P307" s="85"/>
      <c r="Q307" s="85"/>
      <c r="R307" s="85"/>
      <c r="S307" s="85"/>
      <c r="T307" s="86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348</v>
      </c>
      <c r="AU307" s="18" t="s">
        <v>81</v>
      </c>
    </row>
    <row r="308" s="14" customFormat="1">
      <c r="A308" s="14"/>
      <c r="B308" s="244"/>
      <c r="C308" s="245"/>
      <c r="D308" s="235" t="s">
        <v>350</v>
      </c>
      <c r="E308" s="246" t="s">
        <v>19</v>
      </c>
      <c r="F308" s="247" t="s">
        <v>1281</v>
      </c>
      <c r="G308" s="245"/>
      <c r="H308" s="248">
        <v>9.9329999999999998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350</v>
      </c>
      <c r="AU308" s="254" t="s">
        <v>81</v>
      </c>
      <c r="AV308" s="14" t="s">
        <v>81</v>
      </c>
      <c r="AW308" s="14" t="s">
        <v>33</v>
      </c>
      <c r="AX308" s="14" t="s">
        <v>79</v>
      </c>
      <c r="AY308" s="254" t="s">
        <v>338</v>
      </c>
    </row>
    <row r="309" s="2" customFormat="1" ht="24.15" customHeight="1">
      <c r="A309" s="39"/>
      <c r="B309" s="40"/>
      <c r="C309" s="215" t="s">
        <v>576</v>
      </c>
      <c r="D309" s="215" t="s">
        <v>342</v>
      </c>
      <c r="E309" s="216" t="s">
        <v>611</v>
      </c>
      <c r="F309" s="217" t="s">
        <v>612</v>
      </c>
      <c r="G309" s="218" t="s">
        <v>345</v>
      </c>
      <c r="H309" s="219">
        <v>4.2050000000000001</v>
      </c>
      <c r="I309" s="220"/>
      <c r="J309" s="221">
        <f>ROUND(I309*H309,2)</f>
        <v>0</v>
      </c>
      <c r="K309" s="217" t="s">
        <v>346</v>
      </c>
      <c r="L309" s="45"/>
      <c r="M309" s="222" t="s">
        <v>19</v>
      </c>
      <c r="N309" s="223" t="s">
        <v>43</v>
      </c>
      <c r="O309" s="85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26" t="s">
        <v>231</v>
      </c>
      <c r="AT309" s="226" t="s">
        <v>342</v>
      </c>
      <c r="AU309" s="226" t="s">
        <v>81</v>
      </c>
      <c r="AY309" s="18" t="s">
        <v>338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8" t="s">
        <v>79</v>
      </c>
      <c r="BK309" s="227">
        <f>ROUND(I309*H309,2)</f>
        <v>0</v>
      </c>
      <c r="BL309" s="18" t="s">
        <v>231</v>
      </c>
      <c r="BM309" s="226" t="s">
        <v>2551</v>
      </c>
    </row>
    <row r="310" s="2" customFormat="1">
      <c r="A310" s="39"/>
      <c r="B310" s="40"/>
      <c r="C310" s="41"/>
      <c r="D310" s="228" t="s">
        <v>348</v>
      </c>
      <c r="E310" s="41"/>
      <c r="F310" s="229" t="s">
        <v>614</v>
      </c>
      <c r="G310" s="41"/>
      <c r="H310" s="41"/>
      <c r="I310" s="230"/>
      <c r="J310" s="41"/>
      <c r="K310" s="41"/>
      <c r="L310" s="45"/>
      <c r="M310" s="231"/>
      <c r="N310" s="232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348</v>
      </c>
      <c r="AU310" s="18" t="s">
        <v>81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1335</v>
      </c>
      <c r="G311" s="245"/>
      <c r="H311" s="248">
        <v>4.2050000000000001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81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2" customFormat="1" ht="44.25" customHeight="1">
      <c r="A312" s="39"/>
      <c r="B312" s="40"/>
      <c r="C312" s="215" t="s">
        <v>583</v>
      </c>
      <c r="D312" s="215" t="s">
        <v>342</v>
      </c>
      <c r="E312" s="216" t="s">
        <v>616</v>
      </c>
      <c r="F312" s="217" t="s">
        <v>617</v>
      </c>
      <c r="G312" s="218" t="s">
        <v>345</v>
      </c>
      <c r="H312" s="219">
        <v>4.2050000000000001</v>
      </c>
      <c r="I312" s="220"/>
      <c r="J312" s="221">
        <f>ROUND(I312*H312,2)</f>
        <v>0</v>
      </c>
      <c r="K312" s="217" t="s">
        <v>346</v>
      </c>
      <c r="L312" s="45"/>
      <c r="M312" s="222" t="s">
        <v>19</v>
      </c>
      <c r="N312" s="223" t="s">
        <v>43</v>
      </c>
      <c r="O312" s="85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231</v>
      </c>
      <c r="AT312" s="226" t="s">
        <v>342</v>
      </c>
      <c r="AU312" s="226" t="s">
        <v>81</v>
      </c>
      <c r="AY312" s="18" t="s">
        <v>338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79</v>
      </c>
      <c r="BK312" s="227">
        <f>ROUND(I312*H312,2)</f>
        <v>0</v>
      </c>
      <c r="BL312" s="18" t="s">
        <v>231</v>
      </c>
      <c r="BM312" s="226" t="s">
        <v>2552</v>
      </c>
    </row>
    <row r="313" s="2" customFormat="1">
      <c r="A313" s="39"/>
      <c r="B313" s="40"/>
      <c r="C313" s="41"/>
      <c r="D313" s="228" t="s">
        <v>348</v>
      </c>
      <c r="E313" s="41"/>
      <c r="F313" s="229" t="s">
        <v>619</v>
      </c>
      <c r="G313" s="41"/>
      <c r="H313" s="41"/>
      <c r="I313" s="230"/>
      <c r="J313" s="41"/>
      <c r="K313" s="41"/>
      <c r="L313" s="45"/>
      <c r="M313" s="231"/>
      <c r="N313" s="23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348</v>
      </c>
      <c r="AU313" s="18" t="s">
        <v>81</v>
      </c>
    </row>
    <row r="314" s="14" customFormat="1">
      <c r="A314" s="14"/>
      <c r="B314" s="244"/>
      <c r="C314" s="245"/>
      <c r="D314" s="235" t="s">
        <v>350</v>
      </c>
      <c r="E314" s="246" t="s">
        <v>19</v>
      </c>
      <c r="F314" s="247" t="s">
        <v>1283</v>
      </c>
      <c r="G314" s="245"/>
      <c r="H314" s="248">
        <v>4.2050000000000001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350</v>
      </c>
      <c r="AU314" s="254" t="s">
        <v>81</v>
      </c>
      <c r="AV314" s="14" t="s">
        <v>81</v>
      </c>
      <c r="AW314" s="14" t="s">
        <v>33</v>
      </c>
      <c r="AX314" s="14" t="s">
        <v>72</v>
      </c>
      <c r="AY314" s="254" t="s">
        <v>338</v>
      </c>
    </row>
    <row r="315" s="15" customFormat="1">
      <c r="A315" s="15"/>
      <c r="B315" s="255"/>
      <c r="C315" s="256"/>
      <c r="D315" s="235" t="s">
        <v>350</v>
      </c>
      <c r="E315" s="257" t="s">
        <v>19</v>
      </c>
      <c r="F315" s="258" t="s">
        <v>363</v>
      </c>
      <c r="G315" s="256"/>
      <c r="H315" s="259">
        <v>4.2050000000000001</v>
      </c>
      <c r="I315" s="260"/>
      <c r="J315" s="256"/>
      <c r="K315" s="256"/>
      <c r="L315" s="261"/>
      <c r="M315" s="262"/>
      <c r="N315" s="263"/>
      <c r="O315" s="263"/>
      <c r="P315" s="263"/>
      <c r="Q315" s="263"/>
      <c r="R315" s="263"/>
      <c r="S315" s="263"/>
      <c r="T315" s="264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65" t="s">
        <v>350</v>
      </c>
      <c r="AU315" s="265" t="s">
        <v>81</v>
      </c>
      <c r="AV315" s="15" t="s">
        <v>231</v>
      </c>
      <c r="AW315" s="15" t="s">
        <v>33</v>
      </c>
      <c r="AX315" s="15" t="s">
        <v>79</v>
      </c>
      <c r="AY315" s="265" t="s">
        <v>338</v>
      </c>
    </row>
    <row r="316" s="2" customFormat="1" ht="24.15" customHeight="1">
      <c r="A316" s="39"/>
      <c r="B316" s="40"/>
      <c r="C316" s="215" t="s">
        <v>589</v>
      </c>
      <c r="D316" s="215" t="s">
        <v>342</v>
      </c>
      <c r="E316" s="216" t="s">
        <v>621</v>
      </c>
      <c r="F316" s="217" t="s">
        <v>622</v>
      </c>
      <c r="G316" s="218" t="s">
        <v>345</v>
      </c>
      <c r="H316" s="219">
        <v>4.2050000000000001</v>
      </c>
      <c r="I316" s="220"/>
      <c r="J316" s="221">
        <f>ROUND(I316*H316,2)</f>
        <v>0</v>
      </c>
      <c r="K316" s="217" t="s">
        <v>346</v>
      </c>
      <c r="L316" s="45"/>
      <c r="M316" s="222" t="s">
        <v>19</v>
      </c>
      <c r="N316" s="223" t="s">
        <v>43</v>
      </c>
      <c r="O316" s="85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231</v>
      </c>
      <c r="AT316" s="226" t="s">
        <v>342</v>
      </c>
      <c r="AU316" s="226" t="s">
        <v>81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2553</v>
      </c>
    </row>
    <row r="317" s="2" customFormat="1">
      <c r="A317" s="39"/>
      <c r="B317" s="40"/>
      <c r="C317" s="41"/>
      <c r="D317" s="228" t="s">
        <v>348</v>
      </c>
      <c r="E317" s="41"/>
      <c r="F317" s="229" t="s">
        <v>624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348</v>
      </c>
      <c r="AU317" s="18" t="s">
        <v>81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1335</v>
      </c>
      <c r="G318" s="245"/>
      <c r="H318" s="248">
        <v>4.2050000000000001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81</v>
      </c>
      <c r="AV318" s="14" t="s">
        <v>81</v>
      </c>
      <c r="AW318" s="14" t="s">
        <v>33</v>
      </c>
      <c r="AX318" s="14" t="s">
        <v>79</v>
      </c>
      <c r="AY318" s="254" t="s">
        <v>338</v>
      </c>
    </row>
    <row r="319" s="2" customFormat="1" ht="44.25" customHeight="1">
      <c r="A319" s="39"/>
      <c r="B319" s="40"/>
      <c r="C319" s="215" t="s">
        <v>301</v>
      </c>
      <c r="D319" s="215" t="s">
        <v>342</v>
      </c>
      <c r="E319" s="216" t="s">
        <v>626</v>
      </c>
      <c r="F319" s="217" t="s">
        <v>627</v>
      </c>
      <c r="G319" s="218" t="s">
        <v>345</v>
      </c>
      <c r="H319" s="219">
        <v>4.2050000000000001</v>
      </c>
      <c r="I319" s="220"/>
      <c r="J319" s="221">
        <f>ROUND(I319*H319,2)</f>
        <v>0</v>
      </c>
      <c r="K319" s="217" t="s">
        <v>346</v>
      </c>
      <c r="L319" s="45"/>
      <c r="M319" s="222" t="s">
        <v>19</v>
      </c>
      <c r="N319" s="223" t="s">
        <v>43</v>
      </c>
      <c r="O319" s="85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231</v>
      </c>
      <c r="AT319" s="226" t="s">
        <v>342</v>
      </c>
      <c r="AU319" s="226" t="s">
        <v>81</v>
      </c>
      <c r="AY319" s="18" t="s">
        <v>338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79</v>
      </c>
      <c r="BK319" s="227">
        <f>ROUND(I319*H319,2)</f>
        <v>0</v>
      </c>
      <c r="BL319" s="18" t="s">
        <v>231</v>
      </c>
      <c r="BM319" s="226" t="s">
        <v>2554</v>
      </c>
    </row>
    <row r="320" s="2" customFormat="1">
      <c r="A320" s="39"/>
      <c r="B320" s="40"/>
      <c r="C320" s="41"/>
      <c r="D320" s="228" t="s">
        <v>348</v>
      </c>
      <c r="E320" s="41"/>
      <c r="F320" s="229" t="s">
        <v>629</v>
      </c>
      <c r="G320" s="41"/>
      <c r="H320" s="41"/>
      <c r="I320" s="230"/>
      <c r="J320" s="41"/>
      <c r="K320" s="41"/>
      <c r="L320" s="45"/>
      <c r="M320" s="231"/>
      <c r="N320" s="23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348</v>
      </c>
      <c r="AU320" s="18" t="s">
        <v>81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1335</v>
      </c>
      <c r="G321" s="245"/>
      <c r="H321" s="248">
        <v>4.2050000000000001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81</v>
      </c>
      <c r="AV321" s="14" t="s">
        <v>81</v>
      </c>
      <c r="AW321" s="14" t="s">
        <v>33</v>
      </c>
      <c r="AX321" s="14" t="s">
        <v>79</v>
      </c>
      <c r="AY321" s="254" t="s">
        <v>338</v>
      </c>
    </row>
    <row r="322" s="2" customFormat="1" ht="24.15" customHeight="1">
      <c r="A322" s="39"/>
      <c r="B322" s="40"/>
      <c r="C322" s="215" t="s">
        <v>596</v>
      </c>
      <c r="D322" s="215" t="s">
        <v>342</v>
      </c>
      <c r="E322" s="216" t="s">
        <v>631</v>
      </c>
      <c r="F322" s="217" t="s">
        <v>632</v>
      </c>
      <c r="G322" s="218" t="s">
        <v>345</v>
      </c>
      <c r="H322" s="219">
        <v>4.2050000000000001</v>
      </c>
      <c r="I322" s="220"/>
      <c r="J322" s="221">
        <f>ROUND(I322*H322,2)</f>
        <v>0</v>
      </c>
      <c r="K322" s="217" t="s">
        <v>346</v>
      </c>
      <c r="L322" s="45"/>
      <c r="M322" s="222" t="s">
        <v>19</v>
      </c>
      <c r="N322" s="223" t="s">
        <v>43</v>
      </c>
      <c r="O322" s="85"/>
      <c r="P322" s="224">
        <f>O322*H322</f>
        <v>0</v>
      </c>
      <c r="Q322" s="224">
        <v>0</v>
      </c>
      <c r="R322" s="224">
        <f>Q322*H322</f>
        <v>0</v>
      </c>
      <c r="S322" s="224">
        <v>0</v>
      </c>
      <c r="T322" s="225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26" t="s">
        <v>231</v>
      </c>
      <c r="AT322" s="226" t="s">
        <v>342</v>
      </c>
      <c r="AU322" s="226" t="s">
        <v>81</v>
      </c>
      <c r="AY322" s="18" t="s">
        <v>338</v>
      </c>
      <c r="BE322" s="227">
        <f>IF(N322="základní",J322,0)</f>
        <v>0</v>
      </c>
      <c r="BF322" s="227">
        <f>IF(N322="snížená",J322,0)</f>
        <v>0</v>
      </c>
      <c r="BG322" s="227">
        <f>IF(N322="zákl. přenesená",J322,0)</f>
        <v>0</v>
      </c>
      <c r="BH322" s="227">
        <f>IF(N322="sníž. přenesená",J322,0)</f>
        <v>0</v>
      </c>
      <c r="BI322" s="227">
        <f>IF(N322="nulová",J322,0)</f>
        <v>0</v>
      </c>
      <c r="BJ322" s="18" t="s">
        <v>79</v>
      </c>
      <c r="BK322" s="227">
        <f>ROUND(I322*H322,2)</f>
        <v>0</v>
      </c>
      <c r="BL322" s="18" t="s">
        <v>231</v>
      </c>
      <c r="BM322" s="226" t="s">
        <v>2555</v>
      </c>
    </row>
    <row r="323" s="2" customFormat="1">
      <c r="A323" s="39"/>
      <c r="B323" s="40"/>
      <c r="C323" s="41"/>
      <c r="D323" s="228" t="s">
        <v>348</v>
      </c>
      <c r="E323" s="41"/>
      <c r="F323" s="229" t="s">
        <v>634</v>
      </c>
      <c r="G323" s="41"/>
      <c r="H323" s="41"/>
      <c r="I323" s="230"/>
      <c r="J323" s="41"/>
      <c r="K323" s="41"/>
      <c r="L323" s="45"/>
      <c r="M323" s="231"/>
      <c r="N323" s="232"/>
      <c r="O323" s="85"/>
      <c r="P323" s="85"/>
      <c r="Q323" s="85"/>
      <c r="R323" s="85"/>
      <c r="S323" s="85"/>
      <c r="T323" s="86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T323" s="18" t="s">
        <v>348</v>
      </c>
      <c r="AU323" s="18" t="s">
        <v>81</v>
      </c>
    </row>
    <row r="324" s="14" customFormat="1">
      <c r="A324" s="14"/>
      <c r="B324" s="244"/>
      <c r="C324" s="245"/>
      <c r="D324" s="235" t="s">
        <v>350</v>
      </c>
      <c r="E324" s="246" t="s">
        <v>19</v>
      </c>
      <c r="F324" s="247" t="s">
        <v>1335</v>
      </c>
      <c r="G324" s="245"/>
      <c r="H324" s="248">
        <v>4.2050000000000001</v>
      </c>
      <c r="I324" s="249"/>
      <c r="J324" s="245"/>
      <c r="K324" s="245"/>
      <c r="L324" s="250"/>
      <c r="M324" s="251"/>
      <c r="N324" s="252"/>
      <c r="O324" s="252"/>
      <c r="P324" s="252"/>
      <c r="Q324" s="252"/>
      <c r="R324" s="252"/>
      <c r="S324" s="252"/>
      <c r="T324" s="253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4" t="s">
        <v>350</v>
      </c>
      <c r="AU324" s="254" t="s">
        <v>81</v>
      </c>
      <c r="AV324" s="14" t="s">
        <v>81</v>
      </c>
      <c r="AW324" s="14" t="s">
        <v>33</v>
      </c>
      <c r="AX324" s="14" t="s">
        <v>79</v>
      </c>
      <c r="AY324" s="254" t="s">
        <v>338</v>
      </c>
    </row>
    <row r="325" s="2" customFormat="1" ht="49.05" customHeight="1">
      <c r="A325" s="39"/>
      <c r="B325" s="40"/>
      <c r="C325" s="215" t="s">
        <v>600</v>
      </c>
      <c r="D325" s="215" t="s">
        <v>342</v>
      </c>
      <c r="E325" s="216" t="s">
        <v>636</v>
      </c>
      <c r="F325" s="217" t="s">
        <v>637</v>
      </c>
      <c r="G325" s="218" t="s">
        <v>345</v>
      </c>
      <c r="H325" s="219">
        <v>4.2050000000000001</v>
      </c>
      <c r="I325" s="220"/>
      <c r="J325" s="221">
        <f>ROUND(I325*H325,2)</f>
        <v>0</v>
      </c>
      <c r="K325" s="217" t="s">
        <v>346</v>
      </c>
      <c r="L325" s="45"/>
      <c r="M325" s="222" t="s">
        <v>19</v>
      </c>
      <c r="N325" s="223" t="s">
        <v>43</v>
      </c>
      <c r="O325" s="85"/>
      <c r="P325" s="224">
        <f>O325*H325</f>
        <v>0</v>
      </c>
      <c r="Q325" s="224">
        <v>0</v>
      </c>
      <c r="R325" s="224">
        <f>Q325*H325</f>
        <v>0</v>
      </c>
      <c r="S325" s="224">
        <v>0</v>
      </c>
      <c r="T325" s="225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26" t="s">
        <v>231</v>
      </c>
      <c r="AT325" s="226" t="s">
        <v>342</v>
      </c>
      <c r="AU325" s="226" t="s">
        <v>81</v>
      </c>
      <c r="AY325" s="18" t="s">
        <v>338</v>
      </c>
      <c r="BE325" s="227">
        <f>IF(N325="základní",J325,0)</f>
        <v>0</v>
      </c>
      <c r="BF325" s="227">
        <f>IF(N325="snížená",J325,0)</f>
        <v>0</v>
      </c>
      <c r="BG325" s="227">
        <f>IF(N325="zákl. přenesená",J325,0)</f>
        <v>0</v>
      </c>
      <c r="BH325" s="227">
        <f>IF(N325="sníž. přenesená",J325,0)</f>
        <v>0</v>
      </c>
      <c r="BI325" s="227">
        <f>IF(N325="nulová",J325,0)</f>
        <v>0</v>
      </c>
      <c r="BJ325" s="18" t="s">
        <v>79</v>
      </c>
      <c r="BK325" s="227">
        <f>ROUND(I325*H325,2)</f>
        <v>0</v>
      </c>
      <c r="BL325" s="18" t="s">
        <v>231</v>
      </c>
      <c r="BM325" s="226" t="s">
        <v>2556</v>
      </c>
    </row>
    <row r="326" s="2" customFormat="1">
      <c r="A326" s="39"/>
      <c r="B326" s="40"/>
      <c r="C326" s="41"/>
      <c r="D326" s="228" t="s">
        <v>348</v>
      </c>
      <c r="E326" s="41"/>
      <c r="F326" s="229" t="s">
        <v>639</v>
      </c>
      <c r="G326" s="41"/>
      <c r="H326" s="41"/>
      <c r="I326" s="230"/>
      <c r="J326" s="41"/>
      <c r="K326" s="41"/>
      <c r="L326" s="45"/>
      <c r="M326" s="231"/>
      <c r="N326" s="232"/>
      <c r="O326" s="85"/>
      <c r="P326" s="85"/>
      <c r="Q326" s="85"/>
      <c r="R326" s="85"/>
      <c r="S326" s="85"/>
      <c r="T326" s="86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348</v>
      </c>
      <c r="AU326" s="18" t="s">
        <v>81</v>
      </c>
    </row>
    <row r="327" s="14" customFormat="1">
      <c r="A327" s="14"/>
      <c r="B327" s="244"/>
      <c r="C327" s="245"/>
      <c r="D327" s="235" t="s">
        <v>350</v>
      </c>
      <c r="E327" s="246" t="s">
        <v>19</v>
      </c>
      <c r="F327" s="247" t="s">
        <v>1335</v>
      </c>
      <c r="G327" s="245"/>
      <c r="H327" s="248">
        <v>4.2050000000000001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350</v>
      </c>
      <c r="AU327" s="254" t="s">
        <v>81</v>
      </c>
      <c r="AV327" s="14" t="s">
        <v>81</v>
      </c>
      <c r="AW327" s="14" t="s">
        <v>33</v>
      </c>
      <c r="AX327" s="14" t="s">
        <v>79</v>
      </c>
      <c r="AY327" s="254" t="s">
        <v>338</v>
      </c>
    </row>
    <row r="328" s="12" customFormat="1" ht="22.8" customHeight="1">
      <c r="A328" s="12"/>
      <c r="B328" s="199"/>
      <c r="C328" s="200"/>
      <c r="D328" s="201" t="s">
        <v>71</v>
      </c>
      <c r="E328" s="213" t="s">
        <v>405</v>
      </c>
      <c r="F328" s="213" t="s">
        <v>640</v>
      </c>
      <c r="G328" s="200"/>
      <c r="H328" s="200"/>
      <c r="I328" s="203"/>
      <c r="J328" s="214">
        <f>BK328</f>
        <v>0</v>
      </c>
      <c r="K328" s="200"/>
      <c r="L328" s="205"/>
      <c r="M328" s="206"/>
      <c r="N328" s="207"/>
      <c r="O328" s="207"/>
      <c r="P328" s="208">
        <f>P329+SUM(P330:P353)</f>
        <v>0</v>
      </c>
      <c r="Q328" s="207"/>
      <c r="R328" s="208">
        <f>R329+SUM(R330:R353)</f>
        <v>0.090831999999999996</v>
      </c>
      <c r="S328" s="207"/>
      <c r="T328" s="209">
        <f>T329+SUM(T330:T353)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10" t="s">
        <v>79</v>
      </c>
      <c r="AT328" s="211" t="s">
        <v>71</v>
      </c>
      <c r="AU328" s="211" t="s">
        <v>79</v>
      </c>
      <c r="AY328" s="210" t="s">
        <v>338</v>
      </c>
      <c r="BK328" s="212">
        <f>BK329+SUM(BK330:BK353)</f>
        <v>0</v>
      </c>
    </row>
    <row r="329" s="2" customFormat="1" ht="24.15" customHeight="1">
      <c r="A329" s="39"/>
      <c r="B329" s="40"/>
      <c r="C329" s="215" t="s">
        <v>605</v>
      </c>
      <c r="D329" s="215" t="s">
        <v>342</v>
      </c>
      <c r="E329" s="216" t="s">
        <v>1917</v>
      </c>
      <c r="F329" s="217" t="s">
        <v>1918</v>
      </c>
      <c r="G329" s="218" t="s">
        <v>572</v>
      </c>
      <c r="H329" s="219">
        <v>12.800000000000001</v>
      </c>
      <c r="I329" s="220"/>
      <c r="J329" s="221">
        <f>ROUND(I329*H329,2)</f>
        <v>0</v>
      </c>
      <c r="K329" s="217" t="s">
        <v>346</v>
      </c>
      <c r="L329" s="45"/>
      <c r="M329" s="222" t="s">
        <v>19</v>
      </c>
      <c r="N329" s="223" t="s">
        <v>43</v>
      </c>
      <c r="O329" s="85"/>
      <c r="P329" s="224">
        <f>O329*H329</f>
        <v>0</v>
      </c>
      <c r="Q329" s="224">
        <v>1.0000000000000001E-05</v>
      </c>
      <c r="R329" s="224">
        <f>Q329*H329</f>
        <v>0.00012800000000000002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231</v>
      </c>
      <c r="AT329" s="226" t="s">
        <v>342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2557</v>
      </c>
    </row>
    <row r="330" s="2" customFormat="1">
      <c r="A330" s="39"/>
      <c r="B330" s="40"/>
      <c r="C330" s="41"/>
      <c r="D330" s="228" t="s">
        <v>348</v>
      </c>
      <c r="E330" s="41"/>
      <c r="F330" s="229" t="s">
        <v>1920</v>
      </c>
      <c r="G330" s="41"/>
      <c r="H330" s="41"/>
      <c r="I330" s="230"/>
      <c r="J330" s="41"/>
      <c r="K330" s="41"/>
      <c r="L330" s="45"/>
      <c r="M330" s="231"/>
      <c r="N330" s="232"/>
      <c r="O330" s="85"/>
      <c r="P330" s="85"/>
      <c r="Q330" s="85"/>
      <c r="R330" s="85"/>
      <c r="S330" s="85"/>
      <c r="T330" s="86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348</v>
      </c>
      <c r="AU330" s="18" t="s">
        <v>81</v>
      </c>
    </row>
    <row r="331" s="14" customFormat="1">
      <c r="A331" s="14"/>
      <c r="B331" s="244"/>
      <c r="C331" s="245"/>
      <c r="D331" s="235" t="s">
        <v>350</v>
      </c>
      <c r="E331" s="246" t="s">
        <v>19</v>
      </c>
      <c r="F331" s="247" t="s">
        <v>1829</v>
      </c>
      <c r="G331" s="245"/>
      <c r="H331" s="248">
        <v>12.800000000000001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350</v>
      </c>
      <c r="AU331" s="254" t="s">
        <v>81</v>
      </c>
      <c r="AV331" s="14" t="s">
        <v>81</v>
      </c>
      <c r="AW331" s="14" t="s">
        <v>33</v>
      </c>
      <c r="AX331" s="14" t="s">
        <v>79</v>
      </c>
      <c r="AY331" s="254" t="s">
        <v>338</v>
      </c>
    </row>
    <row r="332" s="2" customFormat="1" ht="24.15" customHeight="1">
      <c r="A332" s="39"/>
      <c r="B332" s="40"/>
      <c r="C332" s="267" t="s">
        <v>610</v>
      </c>
      <c r="D332" s="267" t="s">
        <v>486</v>
      </c>
      <c r="E332" s="268" t="s">
        <v>1921</v>
      </c>
      <c r="F332" s="269" t="s">
        <v>1922</v>
      </c>
      <c r="G332" s="270" t="s">
        <v>572</v>
      </c>
      <c r="H332" s="271">
        <v>13.183999999999999</v>
      </c>
      <c r="I332" s="272"/>
      <c r="J332" s="273">
        <f>ROUND(I332*H332,2)</f>
        <v>0</v>
      </c>
      <c r="K332" s="269" t="s">
        <v>346</v>
      </c>
      <c r="L332" s="274"/>
      <c r="M332" s="275" t="s">
        <v>19</v>
      </c>
      <c r="N332" s="276" t="s">
        <v>43</v>
      </c>
      <c r="O332" s="85"/>
      <c r="P332" s="224">
        <f>O332*H332</f>
        <v>0</v>
      </c>
      <c r="Q332" s="224">
        <v>0.0054999999999999997</v>
      </c>
      <c r="R332" s="224">
        <f>Q332*H332</f>
        <v>0.072511999999999993</v>
      </c>
      <c r="S332" s="224">
        <v>0</v>
      </c>
      <c r="T332" s="225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26" t="s">
        <v>405</v>
      </c>
      <c r="AT332" s="226" t="s">
        <v>486</v>
      </c>
      <c r="AU332" s="226" t="s">
        <v>81</v>
      </c>
      <c r="AY332" s="18" t="s">
        <v>338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18" t="s">
        <v>79</v>
      </c>
      <c r="BK332" s="227">
        <f>ROUND(I332*H332,2)</f>
        <v>0</v>
      </c>
      <c r="BL332" s="18" t="s">
        <v>231</v>
      </c>
      <c r="BM332" s="226" t="s">
        <v>2558</v>
      </c>
    </row>
    <row r="333" s="14" customFormat="1">
      <c r="A333" s="14"/>
      <c r="B333" s="244"/>
      <c r="C333" s="245"/>
      <c r="D333" s="235" t="s">
        <v>350</v>
      </c>
      <c r="E333" s="246" t="s">
        <v>19</v>
      </c>
      <c r="F333" s="247" t="s">
        <v>2559</v>
      </c>
      <c r="G333" s="245"/>
      <c r="H333" s="248">
        <v>2.7999999999999998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350</v>
      </c>
      <c r="AU333" s="254" t="s">
        <v>81</v>
      </c>
      <c r="AV333" s="14" t="s">
        <v>81</v>
      </c>
      <c r="AW333" s="14" t="s">
        <v>33</v>
      </c>
      <c r="AX333" s="14" t="s">
        <v>72</v>
      </c>
      <c r="AY333" s="254" t="s">
        <v>338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2560</v>
      </c>
      <c r="G334" s="245"/>
      <c r="H334" s="248">
        <v>2.7999999999999998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81</v>
      </c>
      <c r="AV334" s="14" t="s">
        <v>81</v>
      </c>
      <c r="AW334" s="14" t="s">
        <v>33</v>
      </c>
      <c r="AX334" s="14" t="s">
        <v>72</v>
      </c>
      <c r="AY334" s="254" t="s">
        <v>338</v>
      </c>
    </row>
    <row r="335" s="14" customFormat="1">
      <c r="A335" s="14"/>
      <c r="B335" s="244"/>
      <c r="C335" s="245"/>
      <c r="D335" s="235" t="s">
        <v>350</v>
      </c>
      <c r="E335" s="246" t="s">
        <v>19</v>
      </c>
      <c r="F335" s="247" t="s">
        <v>2561</v>
      </c>
      <c r="G335" s="245"/>
      <c r="H335" s="248">
        <v>3.2000000000000002</v>
      </c>
      <c r="I335" s="249"/>
      <c r="J335" s="245"/>
      <c r="K335" s="245"/>
      <c r="L335" s="250"/>
      <c r="M335" s="251"/>
      <c r="N335" s="252"/>
      <c r="O335" s="252"/>
      <c r="P335" s="252"/>
      <c r="Q335" s="252"/>
      <c r="R335" s="252"/>
      <c r="S335" s="252"/>
      <c r="T335" s="253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4" t="s">
        <v>350</v>
      </c>
      <c r="AU335" s="254" t="s">
        <v>81</v>
      </c>
      <c r="AV335" s="14" t="s">
        <v>81</v>
      </c>
      <c r="AW335" s="14" t="s">
        <v>33</v>
      </c>
      <c r="AX335" s="14" t="s">
        <v>72</v>
      </c>
      <c r="AY335" s="254" t="s">
        <v>338</v>
      </c>
    </row>
    <row r="336" s="14" customFormat="1">
      <c r="A336" s="14"/>
      <c r="B336" s="244"/>
      <c r="C336" s="245"/>
      <c r="D336" s="235" t="s">
        <v>350</v>
      </c>
      <c r="E336" s="246" t="s">
        <v>19</v>
      </c>
      <c r="F336" s="247" t="s">
        <v>2562</v>
      </c>
      <c r="G336" s="245"/>
      <c r="H336" s="248">
        <v>4</v>
      </c>
      <c r="I336" s="249"/>
      <c r="J336" s="245"/>
      <c r="K336" s="245"/>
      <c r="L336" s="250"/>
      <c r="M336" s="251"/>
      <c r="N336" s="252"/>
      <c r="O336" s="252"/>
      <c r="P336" s="252"/>
      <c r="Q336" s="252"/>
      <c r="R336" s="252"/>
      <c r="S336" s="252"/>
      <c r="T336" s="253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4" t="s">
        <v>350</v>
      </c>
      <c r="AU336" s="254" t="s">
        <v>81</v>
      </c>
      <c r="AV336" s="14" t="s">
        <v>81</v>
      </c>
      <c r="AW336" s="14" t="s">
        <v>33</v>
      </c>
      <c r="AX336" s="14" t="s">
        <v>72</v>
      </c>
      <c r="AY336" s="254" t="s">
        <v>338</v>
      </c>
    </row>
    <row r="337" s="15" customFormat="1">
      <c r="A337" s="15"/>
      <c r="B337" s="255"/>
      <c r="C337" s="256"/>
      <c r="D337" s="235" t="s">
        <v>350</v>
      </c>
      <c r="E337" s="257" t="s">
        <v>1829</v>
      </c>
      <c r="F337" s="258" t="s">
        <v>363</v>
      </c>
      <c r="G337" s="256"/>
      <c r="H337" s="259">
        <v>12.800000000000001</v>
      </c>
      <c r="I337" s="260"/>
      <c r="J337" s="256"/>
      <c r="K337" s="256"/>
      <c r="L337" s="261"/>
      <c r="M337" s="262"/>
      <c r="N337" s="263"/>
      <c r="O337" s="263"/>
      <c r="P337" s="263"/>
      <c r="Q337" s="263"/>
      <c r="R337" s="263"/>
      <c r="S337" s="263"/>
      <c r="T337" s="264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T337" s="265" t="s">
        <v>350</v>
      </c>
      <c r="AU337" s="265" t="s">
        <v>81</v>
      </c>
      <c r="AV337" s="15" t="s">
        <v>231</v>
      </c>
      <c r="AW337" s="15" t="s">
        <v>33</v>
      </c>
      <c r="AX337" s="15" t="s">
        <v>72</v>
      </c>
      <c r="AY337" s="265" t="s">
        <v>338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2563</v>
      </c>
      <c r="G338" s="245"/>
      <c r="H338" s="248">
        <v>13.183999999999999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81</v>
      </c>
      <c r="AV338" s="14" t="s">
        <v>81</v>
      </c>
      <c r="AW338" s="14" t="s">
        <v>33</v>
      </c>
      <c r="AX338" s="14" t="s">
        <v>79</v>
      </c>
      <c r="AY338" s="254" t="s">
        <v>338</v>
      </c>
    </row>
    <row r="339" s="2" customFormat="1" ht="37.8" customHeight="1">
      <c r="A339" s="39"/>
      <c r="B339" s="40"/>
      <c r="C339" s="215" t="s">
        <v>615</v>
      </c>
      <c r="D339" s="215" t="s">
        <v>342</v>
      </c>
      <c r="E339" s="216" t="s">
        <v>2564</v>
      </c>
      <c r="F339" s="217" t="s">
        <v>2565</v>
      </c>
      <c r="G339" s="218" t="s">
        <v>586</v>
      </c>
      <c r="H339" s="219">
        <v>4</v>
      </c>
      <c r="I339" s="220"/>
      <c r="J339" s="221">
        <f>ROUND(I339*H339,2)</f>
        <v>0</v>
      </c>
      <c r="K339" s="217" t="s">
        <v>346</v>
      </c>
      <c r="L339" s="45"/>
      <c r="M339" s="222" t="s">
        <v>19</v>
      </c>
      <c r="N339" s="223" t="s">
        <v>43</v>
      </c>
      <c r="O339" s="85"/>
      <c r="P339" s="224">
        <f>O339*H339</f>
        <v>0</v>
      </c>
      <c r="Q339" s="224">
        <v>0</v>
      </c>
      <c r="R339" s="224">
        <f>Q339*H339</f>
        <v>0</v>
      </c>
      <c r="S339" s="224">
        <v>0</v>
      </c>
      <c r="T339" s="225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26" t="s">
        <v>231</v>
      </c>
      <c r="AT339" s="226" t="s">
        <v>342</v>
      </c>
      <c r="AU339" s="226" t="s">
        <v>81</v>
      </c>
      <c r="AY339" s="18" t="s">
        <v>338</v>
      </c>
      <c r="BE339" s="227">
        <f>IF(N339="základní",J339,0)</f>
        <v>0</v>
      </c>
      <c r="BF339" s="227">
        <f>IF(N339="snížená",J339,0)</f>
        <v>0</v>
      </c>
      <c r="BG339" s="227">
        <f>IF(N339="zákl. přenesená",J339,0)</f>
        <v>0</v>
      </c>
      <c r="BH339" s="227">
        <f>IF(N339="sníž. přenesená",J339,0)</f>
        <v>0</v>
      </c>
      <c r="BI339" s="227">
        <f>IF(N339="nulová",J339,0)</f>
        <v>0</v>
      </c>
      <c r="BJ339" s="18" t="s">
        <v>79</v>
      </c>
      <c r="BK339" s="227">
        <f>ROUND(I339*H339,2)</f>
        <v>0</v>
      </c>
      <c r="BL339" s="18" t="s">
        <v>231</v>
      </c>
      <c r="BM339" s="226" t="s">
        <v>2566</v>
      </c>
    </row>
    <row r="340" s="2" customFormat="1">
      <c r="A340" s="39"/>
      <c r="B340" s="40"/>
      <c r="C340" s="41"/>
      <c r="D340" s="228" t="s">
        <v>348</v>
      </c>
      <c r="E340" s="41"/>
      <c r="F340" s="229" t="s">
        <v>2567</v>
      </c>
      <c r="G340" s="41"/>
      <c r="H340" s="41"/>
      <c r="I340" s="230"/>
      <c r="J340" s="41"/>
      <c r="K340" s="41"/>
      <c r="L340" s="45"/>
      <c r="M340" s="231"/>
      <c r="N340" s="232"/>
      <c r="O340" s="85"/>
      <c r="P340" s="85"/>
      <c r="Q340" s="85"/>
      <c r="R340" s="85"/>
      <c r="S340" s="85"/>
      <c r="T340" s="86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T340" s="18" t="s">
        <v>348</v>
      </c>
      <c r="AU340" s="18" t="s">
        <v>81</v>
      </c>
    </row>
    <row r="341" s="14" customFormat="1">
      <c r="A341" s="14"/>
      <c r="B341" s="244"/>
      <c r="C341" s="245"/>
      <c r="D341" s="235" t="s">
        <v>350</v>
      </c>
      <c r="E341" s="246" t="s">
        <v>19</v>
      </c>
      <c r="F341" s="247" t="s">
        <v>2362</v>
      </c>
      <c r="G341" s="245"/>
      <c r="H341" s="248">
        <v>4</v>
      </c>
      <c r="I341" s="249"/>
      <c r="J341" s="245"/>
      <c r="K341" s="245"/>
      <c r="L341" s="250"/>
      <c r="M341" s="251"/>
      <c r="N341" s="252"/>
      <c r="O341" s="252"/>
      <c r="P341" s="252"/>
      <c r="Q341" s="252"/>
      <c r="R341" s="252"/>
      <c r="S341" s="252"/>
      <c r="T341" s="253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4" t="s">
        <v>350</v>
      </c>
      <c r="AU341" s="254" t="s">
        <v>81</v>
      </c>
      <c r="AV341" s="14" t="s">
        <v>81</v>
      </c>
      <c r="AW341" s="14" t="s">
        <v>33</v>
      </c>
      <c r="AX341" s="14" t="s">
        <v>72</v>
      </c>
      <c r="AY341" s="254" t="s">
        <v>338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2363</v>
      </c>
      <c r="G342" s="245"/>
      <c r="H342" s="248">
        <v>0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81</v>
      </c>
      <c r="AV342" s="14" t="s">
        <v>81</v>
      </c>
      <c r="AW342" s="14" t="s">
        <v>33</v>
      </c>
      <c r="AX342" s="14" t="s">
        <v>72</v>
      </c>
      <c r="AY342" s="254" t="s">
        <v>338</v>
      </c>
    </row>
    <row r="343" s="15" customFormat="1">
      <c r="A343" s="15"/>
      <c r="B343" s="255"/>
      <c r="C343" s="256"/>
      <c r="D343" s="235" t="s">
        <v>350</v>
      </c>
      <c r="E343" s="257" t="s">
        <v>19</v>
      </c>
      <c r="F343" s="258" t="s">
        <v>363</v>
      </c>
      <c r="G343" s="256"/>
      <c r="H343" s="259">
        <v>4</v>
      </c>
      <c r="I343" s="260"/>
      <c r="J343" s="256"/>
      <c r="K343" s="256"/>
      <c r="L343" s="261"/>
      <c r="M343" s="262"/>
      <c r="N343" s="263"/>
      <c r="O343" s="263"/>
      <c r="P343" s="263"/>
      <c r="Q343" s="263"/>
      <c r="R343" s="263"/>
      <c r="S343" s="263"/>
      <c r="T343" s="264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T343" s="265" t="s">
        <v>350</v>
      </c>
      <c r="AU343" s="265" t="s">
        <v>81</v>
      </c>
      <c r="AV343" s="15" t="s">
        <v>231</v>
      </c>
      <c r="AW343" s="15" t="s">
        <v>33</v>
      </c>
      <c r="AX343" s="15" t="s">
        <v>79</v>
      </c>
      <c r="AY343" s="265" t="s">
        <v>338</v>
      </c>
    </row>
    <row r="344" s="2" customFormat="1" ht="24.15" customHeight="1">
      <c r="A344" s="39"/>
      <c r="B344" s="40"/>
      <c r="C344" s="267" t="s">
        <v>620</v>
      </c>
      <c r="D344" s="267" t="s">
        <v>486</v>
      </c>
      <c r="E344" s="268" t="s">
        <v>2568</v>
      </c>
      <c r="F344" s="269" t="s">
        <v>2569</v>
      </c>
      <c r="G344" s="270" t="s">
        <v>586</v>
      </c>
      <c r="H344" s="271">
        <v>4</v>
      </c>
      <c r="I344" s="272"/>
      <c r="J344" s="273">
        <f>ROUND(I344*H344,2)</f>
        <v>0</v>
      </c>
      <c r="K344" s="269" t="s">
        <v>346</v>
      </c>
      <c r="L344" s="274"/>
      <c r="M344" s="275" t="s">
        <v>19</v>
      </c>
      <c r="N344" s="276" t="s">
        <v>43</v>
      </c>
      <c r="O344" s="85"/>
      <c r="P344" s="224">
        <f>O344*H344</f>
        <v>0</v>
      </c>
      <c r="Q344" s="224">
        <v>0.0042599999999999999</v>
      </c>
      <c r="R344" s="224">
        <f>Q344*H344</f>
        <v>0.01704</v>
      </c>
      <c r="S344" s="224">
        <v>0</v>
      </c>
      <c r="T344" s="225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26" t="s">
        <v>405</v>
      </c>
      <c r="AT344" s="226" t="s">
        <v>486</v>
      </c>
      <c r="AU344" s="226" t="s">
        <v>81</v>
      </c>
      <c r="AY344" s="18" t="s">
        <v>338</v>
      </c>
      <c r="BE344" s="227">
        <f>IF(N344="základní",J344,0)</f>
        <v>0</v>
      </c>
      <c r="BF344" s="227">
        <f>IF(N344="snížená",J344,0)</f>
        <v>0</v>
      </c>
      <c r="BG344" s="227">
        <f>IF(N344="zákl. přenesená",J344,0)</f>
        <v>0</v>
      </c>
      <c r="BH344" s="227">
        <f>IF(N344="sníž. přenesená",J344,0)</f>
        <v>0</v>
      </c>
      <c r="BI344" s="227">
        <f>IF(N344="nulová",J344,0)</f>
        <v>0</v>
      </c>
      <c r="BJ344" s="18" t="s">
        <v>79</v>
      </c>
      <c r="BK344" s="227">
        <f>ROUND(I344*H344,2)</f>
        <v>0</v>
      </c>
      <c r="BL344" s="18" t="s">
        <v>231</v>
      </c>
      <c r="BM344" s="226" t="s">
        <v>2570</v>
      </c>
    </row>
    <row r="345" s="14" customFormat="1">
      <c r="A345" s="14"/>
      <c r="B345" s="244"/>
      <c r="C345" s="245"/>
      <c r="D345" s="235" t="s">
        <v>350</v>
      </c>
      <c r="E345" s="246" t="s">
        <v>19</v>
      </c>
      <c r="F345" s="247" t="s">
        <v>2571</v>
      </c>
      <c r="G345" s="245"/>
      <c r="H345" s="248">
        <v>1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350</v>
      </c>
      <c r="AU345" s="254" t="s">
        <v>81</v>
      </c>
      <c r="AV345" s="14" t="s">
        <v>81</v>
      </c>
      <c r="AW345" s="14" t="s">
        <v>33</v>
      </c>
      <c r="AX345" s="14" t="s">
        <v>72</v>
      </c>
      <c r="AY345" s="254" t="s">
        <v>338</v>
      </c>
    </row>
    <row r="346" s="14" customFormat="1">
      <c r="A346" s="14"/>
      <c r="B346" s="244"/>
      <c r="C346" s="245"/>
      <c r="D346" s="235" t="s">
        <v>350</v>
      </c>
      <c r="E346" s="246" t="s">
        <v>19</v>
      </c>
      <c r="F346" s="247" t="s">
        <v>2572</v>
      </c>
      <c r="G346" s="245"/>
      <c r="H346" s="248">
        <v>1</v>
      </c>
      <c r="I346" s="249"/>
      <c r="J346" s="245"/>
      <c r="K346" s="245"/>
      <c r="L346" s="250"/>
      <c r="M346" s="251"/>
      <c r="N346" s="252"/>
      <c r="O346" s="252"/>
      <c r="P346" s="252"/>
      <c r="Q346" s="252"/>
      <c r="R346" s="252"/>
      <c r="S346" s="252"/>
      <c r="T346" s="253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4" t="s">
        <v>350</v>
      </c>
      <c r="AU346" s="254" t="s">
        <v>81</v>
      </c>
      <c r="AV346" s="14" t="s">
        <v>81</v>
      </c>
      <c r="AW346" s="14" t="s">
        <v>33</v>
      </c>
      <c r="AX346" s="14" t="s">
        <v>72</v>
      </c>
      <c r="AY346" s="254" t="s">
        <v>338</v>
      </c>
    </row>
    <row r="347" s="14" customFormat="1">
      <c r="A347" s="14"/>
      <c r="B347" s="244"/>
      <c r="C347" s="245"/>
      <c r="D347" s="235" t="s">
        <v>350</v>
      </c>
      <c r="E347" s="246" t="s">
        <v>19</v>
      </c>
      <c r="F347" s="247" t="s">
        <v>2573</v>
      </c>
      <c r="G347" s="245"/>
      <c r="H347" s="248">
        <v>1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350</v>
      </c>
      <c r="AU347" s="254" t="s">
        <v>81</v>
      </c>
      <c r="AV347" s="14" t="s">
        <v>81</v>
      </c>
      <c r="AW347" s="14" t="s">
        <v>33</v>
      </c>
      <c r="AX347" s="14" t="s">
        <v>72</v>
      </c>
      <c r="AY347" s="254" t="s">
        <v>338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2574</v>
      </c>
      <c r="G348" s="245"/>
      <c r="H348" s="248">
        <v>1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81</v>
      </c>
      <c r="AV348" s="14" t="s">
        <v>81</v>
      </c>
      <c r="AW348" s="14" t="s">
        <v>33</v>
      </c>
      <c r="AX348" s="14" t="s">
        <v>72</v>
      </c>
      <c r="AY348" s="254" t="s">
        <v>338</v>
      </c>
    </row>
    <row r="349" s="15" customFormat="1">
      <c r="A349" s="15"/>
      <c r="B349" s="255"/>
      <c r="C349" s="256"/>
      <c r="D349" s="235" t="s">
        <v>350</v>
      </c>
      <c r="E349" s="257" t="s">
        <v>2362</v>
      </c>
      <c r="F349" s="258" t="s">
        <v>363</v>
      </c>
      <c r="G349" s="256"/>
      <c r="H349" s="259">
        <v>4</v>
      </c>
      <c r="I349" s="260"/>
      <c r="J349" s="256"/>
      <c r="K349" s="256"/>
      <c r="L349" s="261"/>
      <c r="M349" s="262"/>
      <c r="N349" s="263"/>
      <c r="O349" s="263"/>
      <c r="P349" s="263"/>
      <c r="Q349" s="263"/>
      <c r="R349" s="263"/>
      <c r="S349" s="263"/>
      <c r="T349" s="264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65" t="s">
        <v>350</v>
      </c>
      <c r="AU349" s="265" t="s">
        <v>81</v>
      </c>
      <c r="AV349" s="15" t="s">
        <v>231</v>
      </c>
      <c r="AW349" s="15" t="s">
        <v>33</v>
      </c>
      <c r="AX349" s="15" t="s">
        <v>79</v>
      </c>
      <c r="AY349" s="265" t="s">
        <v>338</v>
      </c>
    </row>
    <row r="350" s="2" customFormat="1" ht="16.5" customHeight="1">
      <c r="A350" s="39"/>
      <c r="B350" s="40"/>
      <c r="C350" s="215" t="s">
        <v>625</v>
      </c>
      <c r="D350" s="215" t="s">
        <v>342</v>
      </c>
      <c r="E350" s="216" t="s">
        <v>2009</v>
      </c>
      <c r="F350" s="217" t="s">
        <v>2010</v>
      </c>
      <c r="G350" s="218" t="s">
        <v>572</v>
      </c>
      <c r="H350" s="219">
        <v>12.800000000000001</v>
      </c>
      <c r="I350" s="220"/>
      <c r="J350" s="221">
        <f>ROUND(I350*H350,2)</f>
        <v>0</v>
      </c>
      <c r="K350" s="217" t="s">
        <v>346</v>
      </c>
      <c r="L350" s="45"/>
      <c r="M350" s="222" t="s">
        <v>19</v>
      </c>
      <c r="N350" s="223" t="s">
        <v>43</v>
      </c>
      <c r="O350" s="85"/>
      <c r="P350" s="224">
        <f>O350*H350</f>
        <v>0</v>
      </c>
      <c r="Q350" s="224">
        <v>0</v>
      </c>
      <c r="R350" s="224">
        <f>Q350*H350</f>
        <v>0</v>
      </c>
      <c r="S350" s="224">
        <v>0</v>
      </c>
      <c r="T350" s="225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26" t="s">
        <v>231</v>
      </c>
      <c r="AT350" s="226" t="s">
        <v>342</v>
      </c>
      <c r="AU350" s="226" t="s">
        <v>81</v>
      </c>
      <c r="AY350" s="18" t="s">
        <v>338</v>
      </c>
      <c r="BE350" s="227">
        <f>IF(N350="základní",J350,0)</f>
        <v>0</v>
      </c>
      <c r="BF350" s="227">
        <f>IF(N350="snížená",J350,0)</f>
        <v>0</v>
      </c>
      <c r="BG350" s="227">
        <f>IF(N350="zákl. přenesená",J350,0)</f>
        <v>0</v>
      </c>
      <c r="BH350" s="227">
        <f>IF(N350="sníž. přenesená",J350,0)</f>
        <v>0</v>
      </c>
      <c r="BI350" s="227">
        <f>IF(N350="nulová",J350,0)</f>
        <v>0</v>
      </c>
      <c r="BJ350" s="18" t="s">
        <v>79</v>
      </c>
      <c r="BK350" s="227">
        <f>ROUND(I350*H350,2)</f>
        <v>0</v>
      </c>
      <c r="BL350" s="18" t="s">
        <v>231</v>
      </c>
      <c r="BM350" s="226" t="s">
        <v>2575</v>
      </c>
    </row>
    <row r="351" s="2" customFormat="1">
      <c r="A351" s="39"/>
      <c r="B351" s="40"/>
      <c r="C351" s="41"/>
      <c r="D351" s="228" t="s">
        <v>348</v>
      </c>
      <c r="E351" s="41"/>
      <c r="F351" s="229" t="s">
        <v>2012</v>
      </c>
      <c r="G351" s="41"/>
      <c r="H351" s="41"/>
      <c r="I351" s="230"/>
      <c r="J351" s="41"/>
      <c r="K351" s="41"/>
      <c r="L351" s="45"/>
      <c r="M351" s="231"/>
      <c r="N351" s="232"/>
      <c r="O351" s="85"/>
      <c r="P351" s="85"/>
      <c r="Q351" s="85"/>
      <c r="R351" s="85"/>
      <c r="S351" s="85"/>
      <c r="T351" s="86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348</v>
      </c>
      <c r="AU351" s="18" t="s">
        <v>81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294</v>
      </c>
      <c r="G352" s="245"/>
      <c r="H352" s="248">
        <v>12.800000000000001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81</v>
      </c>
      <c r="AV352" s="14" t="s">
        <v>81</v>
      </c>
      <c r="AW352" s="14" t="s">
        <v>33</v>
      </c>
      <c r="AX352" s="14" t="s">
        <v>79</v>
      </c>
      <c r="AY352" s="254" t="s">
        <v>338</v>
      </c>
    </row>
    <row r="353" s="12" customFormat="1" ht="20.88" customHeight="1">
      <c r="A353" s="12"/>
      <c r="B353" s="199"/>
      <c r="C353" s="200"/>
      <c r="D353" s="201" t="s">
        <v>71</v>
      </c>
      <c r="E353" s="213" t="s">
        <v>695</v>
      </c>
      <c r="F353" s="213" t="s">
        <v>696</v>
      </c>
      <c r="G353" s="200"/>
      <c r="H353" s="200"/>
      <c r="I353" s="203"/>
      <c r="J353" s="214">
        <f>BK353</f>
        <v>0</v>
      </c>
      <c r="K353" s="200"/>
      <c r="L353" s="205"/>
      <c r="M353" s="206"/>
      <c r="N353" s="207"/>
      <c r="O353" s="207"/>
      <c r="P353" s="208">
        <f>SUM(P354:P368)</f>
        <v>0</v>
      </c>
      <c r="Q353" s="207"/>
      <c r="R353" s="208">
        <f>SUM(R354:R368)</f>
        <v>0.001152</v>
      </c>
      <c r="S353" s="207"/>
      <c r="T353" s="209">
        <f>SUM(T354:T368)</f>
        <v>0</v>
      </c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R353" s="210" t="s">
        <v>79</v>
      </c>
      <c r="AT353" s="211" t="s">
        <v>71</v>
      </c>
      <c r="AU353" s="211" t="s">
        <v>81</v>
      </c>
      <c r="AY353" s="210" t="s">
        <v>338</v>
      </c>
      <c r="BK353" s="212">
        <f>SUM(BK354:BK368)</f>
        <v>0</v>
      </c>
    </row>
    <row r="354" s="2" customFormat="1" ht="24.15" customHeight="1">
      <c r="A354" s="39"/>
      <c r="B354" s="40"/>
      <c r="C354" s="215" t="s">
        <v>630</v>
      </c>
      <c r="D354" s="215" t="s">
        <v>342</v>
      </c>
      <c r="E354" s="216" t="s">
        <v>698</v>
      </c>
      <c r="F354" s="217" t="s">
        <v>699</v>
      </c>
      <c r="G354" s="218" t="s">
        <v>572</v>
      </c>
      <c r="H354" s="219">
        <v>12.800000000000001</v>
      </c>
      <c r="I354" s="220"/>
      <c r="J354" s="221">
        <f>ROUND(I354*H354,2)</f>
        <v>0</v>
      </c>
      <c r="K354" s="217" t="s">
        <v>346</v>
      </c>
      <c r="L354" s="45"/>
      <c r="M354" s="222" t="s">
        <v>19</v>
      </c>
      <c r="N354" s="223" t="s">
        <v>43</v>
      </c>
      <c r="O354" s="85"/>
      <c r="P354" s="224">
        <f>O354*H354</f>
        <v>0</v>
      </c>
      <c r="Q354" s="224">
        <v>0</v>
      </c>
      <c r="R354" s="224">
        <f>Q354*H354</f>
        <v>0</v>
      </c>
      <c r="S354" s="224">
        <v>0</v>
      </c>
      <c r="T354" s="225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26" t="s">
        <v>231</v>
      </c>
      <c r="AT354" s="226" t="s">
        <v>342</v>
      </c>
      <c r="AU354" s="226" t="s">
        <v>241</v>
      </c>
      <c r="AY354" s="18" t="s">
        <v>338</v>
      </c>
      <c r="BE354" s="227">
        <f>IF(N354="základní",J354,0)</f>
        <v>0</v>
      </c>
      <c r="BF354" s="227">
        <f>IF(N354="snížená",J354,0)</f>
        <v>0</v>
      </c>
      <c r="BG354" s="227">
        <f>IF(N354="zákl. přenesená",J354,0)</f>
        <v>0</v>
      </c>
      <c r="BH354" s="227">
        <f>IF(N354="sníž. přenesená",J354,0)</f>
        <v>0</v>
      </c>
      <c r="BI354" s="227">
        <f>IF(N354="nulová",J354,0)</f>
        <v>0</v>
      </c>
      <c r="BJ354" s="18" t="s">
        <v>79</v>
      </c>
      <c r="BK354" s="227">
        <f>ROUND(I354*H354,2)</f>
        <v>0</v>
      </c>
      <c r="BL354" s="18" t="s">
        <v>231</v>
      </c>
      <c r="BM354" s="226" t="s">
        <v>2576</v>
      </c>
    </row>
    <row r="355" s="2" customFormat="1">
      <c r="A355" s="39"/>
      <c r="B355" s="40"/>
      <c r="C355" s="41"/>
      <c r="D355" s="228" t="s">
        <v>348</v>
      </c>
      <c r="E355" s="41"/>
      <c r="F355" s="229" t="s">
        <v>701</v>
      </c>
      <c r="G355" s="41"/>
      <c r="H355" s="41"/>
      <c r="I355" s="230"/>
      <c r="J355" s="41"/>
      <c r="K355" s="41"/>
      <c r="L355" s="45"/>
      <c r="M355" s="231"/>
      <c r="N355" s="232"/>
      <c r="O355" s="85"/>
      <c r="P355" s="85"/>
      <c r="Q355" s="85"/>
      <c r="R355" s="85"/>
      <c r="S355" s="85"/>
      <c r="T355" s="86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T355" s="18" t="s">
        <v>348</v>
      </c>
      <c r="AU355" s="18" t="s">
        <v>241</v>
      </c>
    </row>
    <row r="356" s="14" customFormat="1">
      <c r="A356" s="14"/>
      <c r="B356" s="244"/>
      <c r="C356" s="245"/>
      <c r="D356" s="235" t="s">
        <v>350</v>
      </c>
      <c r="E356" s="246" t="s">
        <v>19</v>
      </c>
      <c r="F356" s="247" t="s">
        <v>294</v>
      </c>
      <c r="G356" s="245"/>
      <c r="H356" s="248">
        <v>12.800000000000001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350</v>
      </c>
      <c r="AU356" s="254" t="s">
        <v>241</v>
      </c>
      <c r="AV356" s="14" t="s">
        <v>81</v>
      </c>
      <c r="AW356" s="14" t="s">
        <v>33</v>
      </c>
      <c r="AX356" s="14" t="s">
        <v>79</v>
      </c>
      <c r="AY356" s="254" t="s">
        <v>338</v>
      </c>
    </row>
    <row r="357" s="2" customFormat="1" ht="24.15" customHeight="1">
      <c r="A357" s="39"/>
      <c r="B357" s="40"/>
      <c r="C357" s="215" t="s">
        <v>635</v>
      </c>
      <c r="D357" s="215" t="s">
        <v>342</v>
      </c>
      <c r="E357" s="216" t="s">
        <v>786</v>
      </c>
      <c r="F357" s="217" t="s">
        <v>787</v>
      </c>
      <c r="G357" s="218" t="s">
        <v>572</v>
      </c>
      <c r="H357" s="219">
        <v>12.800000000000001</v>
      </c>
      <c r="I357" s="220"/>
      <c r="J357" s="221">
        <f>ROUND(I357*H357,2)</f>
        <v>0</v>
      </c>
      <c r="K357" s="217" t="s">
        <v>346</v>
      </c>
      <c r="L357" s="45"/>
      <c r="M357" s="222" t="s">
        <v>19</v>
      </c>
      <c r="N357" s="223" t="s">
        <v>43</v>
      </c>
      <c r="O357" s="85"/>
      <c r="P357" s="224">
        <f>O357*H357</f>
        <v>0</v>
      </c>
      <c r="Q357" s="224">
        <v>9.0000000000000006E-05</v>
      </c>
      <c r="R357" s="224">
        <f>Q357*H357</f>
        <v>0.001152</v>
      </c>
      <c r="S357" s="224">
        <v>0</v>
      </c>
      <c r="T357" s="225">
        <f>S357*H357</f>
        <v>0</v>
      </c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R357" s="226" t="s">
        <v>231</v>
      </c>
      <c r="AT357" s="226" t="s">
        <v>342</v>
      </c>
      <c r="AU357" s="226" t="s">
        <v>241</v>
      </c>
      <c r="AY357" s="18" t="s">
        <v>338</v>
      </c>
      <c r="BE357" s="227">
        <f>IF(N357="základní",J357,0)</f>
        <v>0</v>
      </c>
      <c r="BF357" s="227">
        <f>IF(N357="snížená",J357,0)</f>
        <v>0</v>
      </c>
      <c r="BG357" s="227">
        <f>IF(N357="zákl. přenesená",J357,0)</f>
        <v>0</v>
      </c>
      <c r="BH357" s="227">
        <f>IF(N357="sníž. přenesená",J357,0)</f>
        <v>0</v>
      </c>
      <c r="BI357" s="227">
        <f>IF(N357="nulová",J357,0)</f>
        <v>0</v>
      </c>
      <c r="BJ357" s="18" t="s">
        <v>79</v>
      </c>
      <c r="BK357" s="227">
        <f>ROUND(I357*H357,2)</f>
        <v>0</v>
      </c>
      <c r="BL357" s="18" t="s">
        <v>231</v>
      </c>
      <c r="BM357" s="226" t="s">
        <v>2577</v>
      </c>
    </row>
    <row r="358" s="2" customFormat="1">
      <c r="A358" s="39"/>
      <c r="B358" s="40"/>
      <c r="C358" s="41"/>
      <c r="D358" s="228" t="s">
        <v>348</v>
      </c>
      <c r="E358" s="41"/>
      <c r="F358" s="229" t="s">
        <v>789</v>
      </c>
      <c r="G358" s="41"/>
      <c r="H358" s="41"/>
      <c r="I358" s="230"/>
      <c r="J358" s="41"/>
      <c r="K358" s="41"/>
      <c r="L358" s="45"/>
      <c r="M358" s="231"/>
      <c r="N358" s="232"/>
      <c r="O358" s="85"/>
      <c r="P358" s="85"/>
      <c r="Q358" s="85"/>
      <c r="R358" s="85"/>
      <c r="S358" s="85"/>
      <c r="T358" s="86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T358" s="18" t="s">
        <v>348</v>
      </c>
      <c r="AU358" s="18" t="s">
        <v>241</v>
      </c>
    </row>
    <row r="359" s="14" customFormat="1">
      <c r="A359" s="14"/>
      <c r="B359" s="244"/>
      <c r="C359" s="245"/>
      <c r="D359" s="235" t="s">
        <v>350</v>
      </c>
      <c r="E359" s="246" t="s">
        <v>19</v>
      </c>
      <c r="F359" s="247" t="s">
        <v>1829</v>
      </c>
      <c r="G359" s="245"/>
      <c r="H359" s="248">
        <v>12.800000000000001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350</v>
      </c>
      <c r="AU359" s="254" t="s">
        <v>241</v>
      </c>
      <c r="AV359" s="14" t="s">
        <v>81</v>
      </c>
      <c r="AW359" s="14" t="s">
        <v>33</v>
      </c>
      <c r="AX359" s="14" t="s">
        <v>72</v>
      </c>
      <c r="AY359" s="254" t="s">
        <v>338</v>
      </c>
    </row>
    <row r="360" s="14" customFormat="1">
      <c r="A360" s="14"/>
      <c r="B360" s="244"/>
      <c r="C360" s="245"/>
      <c r="D360" s="235" t="s">
        <v>350</v>
      </c>
      <c r="E360" s="246" t="s">
        <v>19</v>
      </c>
      <c r="F360" s="247" t="s">
        <v>1831</v>
      </c>
      <c r="G360" s="245"/>
      <c r="H360" s="248">
        <v>0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350</v>
      </c>
      <c r="AU360" s="254" t="s">
        <v>241</v>
      </c>
      <c r="AV360" s="14" t="s">
        <v>81</v>
      </c>
      <c r="AW360" s="14" t="s">
        <v>33</v>
      </c>
      <c r="AX360" s="14" t="s">
        <v>72</v>
      </c>
      <c r="AY360" s="254" t="s">
        <v>338</v>
      </c>
    </row>
    <row r="361" s="14" customFormat="1">
      <c r="A361" s="14"/>
      <c r="B361" s="244"/>
      <c r="C361" s="245"/>
      <c r="D361" s="235" t="s">
        <v>350</v>
      </c>
      <c r="E361" s="246" t="s">
        <v>19</v>
      </c>
      <c r="F361" s="247" t="s">
        <v>2047</v>
      </c>
      <c r="G361" s="245"/>
      <c r="H361" s="248">
        <v>0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350</v>
      </c>
      <c r="AU361" s="254" t="s">
        <v>241</v>
      </c>
      <c r="AV361" s="14" t="s">
        <v>81</v>
      </c>
      <c r="AW361" s="14" t="s">
        <v>33</v>
      </c>
      <c r="AX361" s="14" t="s">
        <v>72</v>
      </c>
      <c r="AY361" s="254" t="s">
        <v>338</v>
      </c>
    </row>
    <row r="362" s="14" customFormat="1">
      <c r="A362" s="14"/>
      <c r="B362" s="244"/>
      <c r="C362" s="245"/>
      <c r="D362" s="235" t="s">
        <v>350</v>
      </c>
      <c r="E362" s="246" t="s">
        <v>19</v>
      </c>
      <c r="F362" s="247" t="s">
        <v>2049</v>
      </c>
      <c r="G362" s="245"/>
      <c r="H362" s="248">
        <v>0</v>
      </c>
      <c r="I362" s="249"/>
      <c r="J362" s="245"/>
      <c r="K362" s="245"/>
      <c r="L362" s="250"/>
      <c r="M362" s="251"/>
      <c r="N362" s="252"/>
      <c r="O362" s="252"/>
      <c r="P362" s="252"/>
      <c r="Q362" s="252"/>
      <c r="R362" s="252"/>
      <c r="S362" s="252"/>
      <c r="T362" s="253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4" t="s">
        <v>350</v>
      </c>
      <c r="AU362" s="254" t="s">
        <v>241</v>
      </c>
      <c r="AV362" s="14" t="s">
        <v>81</v>
      </c>
      <c r="AW362" s="14" t="s">
        <v>33</v>
      </c>
      <c r="AX362" s="14" t="s">
        <v>72</v>
      </c>
      <c r="AY362" s="254" t="s">
        <v>338</v>
      </c>
    </row>
    <row r="363" s="14" customFormat="1">
      <c r="A363" s="14"/>
      <c r="B363" s="244"/>
      <c r="C363" s="245"/>
      <c r="D363" s="235" t="s">
        <v>350</v>
      </c>
      <c r="E363" s="246" t="s">
        <v>19</v>
      </c>
      <c r="F363" s="247" t="s">
        <v>1821</v>
      </c>
      <c r="G363" s="245"/>
      <c r="H363" s="248">
        <v>0</v>
      </c>
      <c r="I363" s="249"/>
      <c r="J363" s="245"/>
      <c r="K363" s="245"/>
      <c r="L363" s="250"/>
      <c r="M363" s="251"/>
      <c r="N363" s="252"/>
      <c r="O363" s="252"/>
      <c r="P363" s="252"/>
      <c r="Q363" s="252"/>
      <c r="R363" s="252"/>
      <c r="S363" s="252"/>
      <c r="T363" s="253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4" t="s">
        <v>350</v>
      </c>
      <c r="AU363" s="254" t="s">
        <v>241</v>
      </c>
      <c r="AV363" s="14" t="s">
        <v>81</v>
      </c>
      <c r="AW363" s="14" t="s">
        <v>33</v>
      </c>
      <c r="AX363" s="14" t="s">
        <v>72</v>
      </c>
      <c r="AY363" s="254" t="s">
        <v>338</v>
      </c>
    </row>
    <row r="364" s="14" customFormat="1">
      <c r="A364" s="14"/>
      <c r="B364" s="244"/>
      <c r="C364" s="245"/>
      <c r="D364" s="235" t="s">
        <v>350</v>
      </c>
      <c r="E364" s="246" t="s">
        <v>19</v>
      </c>
      <c r="F364" s="247" t="s">
        <v>1822</v>
      </c>
      <c r="G364" s="245"/>
      <c r="H364" s="248">
        <v>0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350</v>
      </c>
      <c r="AU364" s="254" t="s">
        <v>241</v>
      </c>
      <c r="AV364" s="14" t="s">
        <v>81</v>
      </c>
      <c r="AW364" s="14" t="s">
        <v>33</v>
      </c>
      <c r="AX364" s="14" t="s">
        <v>72</v>
      </c>
      <c r="AY364" s="254" t="s">
        <v>338</v>
      </c>
    </row>
    <row r="365" s="14" customFormat="1">
      <c r="A365" s="14"/>
      <c r="B365" s="244"/>
      <c r="C365" s="245"/>
      <c r="D365" s="235" t="s">
        <v>350</v>
      </c>
      <c r="E365" s="246" t="s">
        <v>19</v>
      </c>
      <c r="F365" s="247" t="s">
        <v>952</v>
      </c>
      <c r="G365" s="245"/>
      <c r="H365" s="248">
        <v>0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350</v>
      </c>
      <c r="AU365" s="254" t="s">
        <v>241</v>
      </c>
      <c r="AV365" s="14" t="s">
        <v>81</v>
      </c>
      <c r="AW365" s="14" t="s">
        <v>33</v>
      </c>
      <c r="AX365" s="14" t="s">
        <v>72</v>
      </c>
      <c r="AY365" s="254" t="s">
        <v>338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258</v>
      </c>
      <c r="G366" s="245"/>
      <c r="H366" s="248">
        <v>0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241</v>
      </c>
      <c r="AV366" s="14" t="s">
        <v>81</v>
      </c>
      <c r="AW366" s="14" t="s">
        <v>33</v>
      </c>
      <c r="AX366" s="14" t="s">
        <v>72</v>
      </c>
      <c r="AY366" s="254" t="s">
        <v>338</v>
      </c>
    </row>
    <row r="367" s="14" customFormat="1">
      <c r="A367" s="14"/>
      <c r="B367" s="244"/>
      <c r="C367" s="245"/>
      <c r="D367" s="235" t="s">
        <v>350</v>
      </c>
      <c r="E367" s="246" t="s">
        <v>19</v>
      </c>
      <c r="F367" s="247" t="s">
        <v>256</v>
      </c>
      <c r="G367" s="245"/>
      <c r="H367" s="248">
        <v>0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350</v>
      </c>
      <c r="AU367" s="254" t="s">
        <v>241</v>
      </c>
      <c r="AV367" s="14" t="s">
        <v>81</v>
      </c>
      <c r="AW367" s="14" t="s">
        <v>33</v>
      </c>
      <c r="AX367" s="14" t="s">
        <v>72</v>
      </c>
      <c r="AY367" s="254" t="s">
        <v>338</v>
      </c>
    </row>
    <row r="368" s="15" customFormat="1">
      <c r="A368" s="15"/>
      <c r="B368" s="255"/>
      <c r="C368" s="256"/>
      <c r="D368" s="235" t="s">
        <v>350</v>
      </c>
      <c r="E368" s="257" t="s">
        <v>294</v>
      </c>
      <c r="F368" s="258" t="s">
        <v>363</v>
      </c>
      <c r="G368" s="256"/>
      <c r="H368" s="259">
        <v>12.800000000000001</v>
      </c>
      <c r="I368" s="260"/>
      <c r="J368" s="256"/>
      <c r="K368" s="256"/>
      <c r="L368" s="261"/>
      <c r="M368" s="262"/>
      <c r="N368" s="263"/>
      <c r="O368" s="263"/>
      <c r="P368" s="263"/>
      <c r="Q368" s="263"/>
      <c r="R368" s="263"/>
      <c r="S368" s="263"/>
      <c r="T368" s="264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65" t="s">
        <v>350</v>
      </c>
      <c r="AU368" s="265" t="s">
        <v>241</v>
      </c>
      <c r="AV368" s="15" t="s">
        <v>231</v>
      </c>
      <c r="AW368" s="15" t="s">
        <v>33</v>
      </c>
      <c r="AX368" s="15" t="s">
        <v>79</v>
      </c>
      <c r="AY368" s="265" t="s">
        <v>338</v>
      </c>
    </row>
    <row r="369" s="12" customFormat="1" ht="22.8" customHeight="1">
      <c r="A369" s="12"/>
      <c r="B369" s="199"/>
      <c r="C369" s="200"/>
      <c r="D369" s="201" t="s">
        <v>71</v>
      </c>
      <c r="E369" s="213" t="s">
        <v>252</v>
      </c>
      <c r="F369" s="213" t="s">
        <v>790</v>
      </c>
      <c r="G369" s="200"/>
      <c r="H369" s="200"/>
      <c r="I369" s="203"/>
      <c r="J369" s="214">
        <f>BK369</f>
        <v>0</v>
      </c>
      <c r="K369" s="200"/>
      <c r="L369" s="205"/>
      <c r="M369" s="206"/>
      <c r="N369" s="207"/>
      <c r="O369" s="207"/>
      <c r="P369" s="208">
        <f>SUM(P370:P383)</f>
        <v>0</v>
      </c>
      <c r="Q369" s="207"/>
      <c r="R369" s="208">
        <f>SUM(R370:R383)</f>
        <v>0.0037803500000000005</v>
      </c>
      <c r="S369" s="207"/>
      <c r="T369" s="209">
        <f>SUM(T370:T383)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10" t="s">
        <v>79</v>
      </c>
      <c r="AT369" s="211" t="s">
        <v>71</v>
      </c>
      <c r="AU369" s="211" t="s">
        <v>79</v>
      </c>
      <c r="AY369" s="210" t="s">
        <v>338</v>
      </c>
      <c r="BK369" s="212">
        <f>SUM(BK370:BK383)</f>
        <v>0</v>
      </c>
    </row>
    <row r="370" s="2" customFormat="1" ht="37.8" customHeight="1">
      <c r="A370" s="39"/>
      <c r="B370" s="40"/>
      <c r="C370" s="215" t="s">
        <v>641</v>
      </c>
      <c r="D370" s="215" t="s">
        <v>342</v>
      </c>
      <c r="E370" s="216" t="s">
        <v>792</v>
      </c>
      <c r="F370" s="217" t="s">
        <v>793</v>
      </c>
      <c r="G370" s="218" t="s">
        <v>572</v>
      </c>
      <c r="H370" s="219">
        <v>10.801</v>
      </c>
      <c r="I370" s="220"/>
      <c r="J370" s="221">
        <f>ROUND(I370*H370,2)</f>
        <v>0</v>
      </c>
      <c r="K370" s="217" t="s">
        <v>346</v>
      </c>
      <c r="L370" s="45"/>
      <c r="M370" s="222" t="s">
        <v>19</v>
      </c>
      <c r="N370" s="223" t="s">
        <v>43</v>
      </c>
      <c r="O370" s="85"/>
      <c r="P370" s="224">
        <f>O370*H370</f>
        <v>0</v>
      </c>
      <c r="Q370" s="224">
        <v>1.0000000000000001E-05</v>
      </c>
      <c r="R370" s="224">
        <f>Q370*H370</f>
        <v>0.00010801</v>
      </c>
      <c r="S370" s="224">
        <v>0</v>
      </c>
      <c r="T370" s="225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26" t="s">
        <v>231</v>
      </c>
      <c r="AT370" s="226" t="s">
        <v>342</v>
      </c>
      <c r="AU370" s="226" t="s">
        <v>81</v>
      </c>
      <c r="AY370" s="18" t="s">
        <v>338</v>
      </c>
      <c r="BE370" s="227">
        <f>IF(N370="základní",J370,0)</f>
        <v>0</v>
      </c>
      <c r="BF370" s="227">
        <f>IF(N370="snížená",J370,0)</f>
        <v>0</v>
      </c>
      <c r="BG370" s="227">
        <f>IF(N370="zákl. přenesená",J370,0)</f>
        <v>0</v>
      </c>
      <c r="BH370" s="227">
        <f>IF(N370="sníž. přenesená",J370,0)</f>
        <v>0</v>
      </c>
      <c r="BI370" s="227">
        <f>IF(N370="nulová",J370,0)</f>
        <v>0</v>
      </c>
      <c r="BJ370" s="18" t="s">
        <v>79</v>
      </c>
      <c r="BK370" s="227">
        <f>ROUND(I370*H370,2)</f>
        <v>0</v>
      </c>
      <c r="BL370" s="18" t="s">
        <v>231</v>
      </c>
      <c r="BM370" s="226" t="s">
        <v>2578</v>
      </c>
    </row>
    <row r="371" s="2" customFormat="1">
      <c r="A371" s="39"/>
      <c r="B371" s="40"/>
      <c r="C371" s="41"/>
      <c r="D371" s="228" t="s">
        <v>348</v>
      </c>
      <c r="E371" s="41"/>
      <c r="F371" s="229" t="s">
        <v>795</v>
      </c>
      <c r="G371" s="41"/>
      <c r="H371" s="41"/>
      <c r="I371" s="230"/>
      <c r="J371" s="41"/>
      <c r="K371" s="41"/>
      <c r="L371" s="45"/>
      <c r="M371" s="231"/>
      <c r="N371" s="232"/>
      <c r="O371" s="85"/>
      <c r="P371" s="85"/>
      <c r="Q371" s="85"/>
      <c r="R371" s="85"/>
      <c r="S371" s="85"/>
      <c r="T371" s="86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348</v>
      </c>
      <c r="AU371" s="18" t="s">
        <v>81</v>
      </c>
    </row>
    <row r="372" s="14" customFormat="1">
      <c r="A372" s="14"/>
      <c r="B372" s="244"/>
      <c r="C372" s="245"/>
      <c r="D372" s="235" t="s">
        <v>350</v>
      </c>
      <c r="E372" s="246" t="s">
        <v>19</v>
      </c>
      <c r="F372" s="247" t="s">
        <v>796</v>
      </c>
      <c r="G372" s="245"/>
      <c r="H372" s="248">
        <v>10.24</v>
      </c>
      <c r="I372" s="249"/>
      <c r="J372" s="245"/>
      <c r="K372" s="245"/>
      <c r="L372" s="250"/>
      <c r="M372" s="251"/>
      <c r="N372" s="252"/>
      <c r="O372" s="252"/>
      <c r="P372" s="252"/>
      <c r="Q372" s="252"/>
      <c r="R372" s="252"/>
      <c r="S372" s="252"/>
      <c r="T372" s="253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54" t="s">
        <v>350</v>
      </c>
      <c r="AU372" s="254" t="s">
        <v>81</v>
      </c>
      <c r="AV372" s="14" t="s">
        <v>81</v>
      </c>
      <c r="AW372" s="14" t="s">
        <v>33</v>
      </c>
      <c r="AX372" s="14" t="s">
        <v>72</v>
      </c>
      <c r="AY372" s="254" t="s">
        <v>338</v>
      </c>
    </row>
    <row r="373" s="14" customFormat="1">
      <c r="A373" s="14"/>
      <c r="B373" s="244"/>
      <c r="C373" s="245"/>
      <c r="D373" s="235" t="s">
        <v>350</v>
      </c>
      <c r="E373" s="246" t="s">
        <v>19</v>
      </c>
      <c r="F373" s="247" t="s">
        <v>1437</v>
      </c>
      <c r="G373" s="245"/>
      <c r="H373" s="248">
        <v>0.56100000000000005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350</v>
      </c>
      <c r="AU373" s="254" t="s">
        <v>81</v>
      </c>
      <c r="AV373" s="14" t="s">
        <v>81</v>
      </c>
      <c r="AW373" s="14" t="s">
        <v>33</v>
      </c>
      <c r="AX373" s="14" t="s">
        <v>72</v>
      </c>
      <c r="AY373" s="254" t="s">
        <v>338</v>
      </c>
    </row>
    <row r="374" s="15" customFormat="1">
      <c r="A374" s="15"/>
      <c r="B374" s="255"/>
      <c r="C374" s="256"/>
      <c r="D374" s="235" t="s">
        <v>350</v>
      </c>
      <c r="E374" s="257" t="s">
        <v>287</v>
      </c>
      <c r="F374" s="258" t="s">
        <v>363</v>
      </c>
      <c r="G374" s="256"/>
      <c r="H374" s="259">
        <v>10.801</v>
      </c>
      <c r="I374" s="260"/>
      <c r="J374" s="256"/>
      <c r="K374" s="256"/>
      <c r="L374" s="261"/>
      <c r="M374" s="262"/>
      <c r="N374" s="263"/>
      <c r="O374" s="263"/>
      <c r="P374" s="263"/>
      <c r="Q374" s="263"/>
      <c r="R374" s="263"/>
      <c r="S374" s="263"/>
      <c r="T374" s="264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T374" s="265" t="s">
        <v>350</v>
      </c>
      <c r="AU374" s="265" t="s">
        <v>81</v>
      </c>
      <c r="AV374" s="15" t="s">
        <v>231</v>
      </c>
      <c r="AW374" s="15" t="s">
        <v>33</v>
      </c>
      <c r="AX374" s="15" t="s">
        <v>79</v>
      </c>
      <c r="AY374" s="265" t="s">
        <v>338</v>
      </c>
    </row>
    <row r="375" s="2" customFormat="1" ht="55.5" customHeight="1">
      <c r="A375" s="39"/>
      <c r="B375" s="40"/>
      <c r="C375" s="215" t="s">
        <v>646</v>
      </c>
      <c r="D375" s="215" t="s">
        <v>342</v>
      </c>
      <c r="E375" s="216" t="s">
        <v>799</v>
      </c>
      <c r="F375" s="217" t="s">
        <v>800</v>
      </c>
      <c r="G375" s="218" t="s">
        <v>572</v>
      </c>
      <c r="H375" s="219">
        <v>10.801</v>
      </c>
      <c r="I375" s="220"/>
      <c r="J375" s="221">
        <f>ROUND(I375*H375,2)</f>
        <v>0</v>
      </c>
      <c r="K375" s="217" t="s">
        <v>346</v>
      </c>
      <c r="L375" s="45"/>
      <c r="M375" s="222" t="s">
        <v>19</v>
      </c>
      <c r="N375" s="223" t="s">
        <v>43</v>
      </c>
      <c r="O375" s="85"/>
      <c r="P375" s="224">
        <f>O375*H375</f>
        <v>0</v>
      </c>
      <c r="Q375" s="224">
        <v>0.00034000000000000002</v>
      </c>
      <c r="R375" s="224">
        <f>Q375*H375</f>
        <v>0.0036723400000000005</v>
      </c>
      <c r="S375" s="224">
        <v>0</v>
      </c>
      <c r="T375" s="225">
        <f>S375*H375</f>
        <v>0</v>
      </c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R375" s="226" t="s">
        <v>231</v>
      </c>
      <c r="AT375" s="226" t="s">
        <v>342</v>
      </c>
      <c r="AU375" s="226" t="s">
        <v>81</v>
      </c>
      <c r="AY375" s="18" t="s">
        <v>338</v>
      </c>
      <c r="BE375" s="227">
        <f>IF(N375="základní",J375,0)</f>
        <v>0</v>
      </c>
      <c r="BF375" s="227">
        <f>IF(N375="snížená",J375,0)</f>
        <v>0</v>
      </c>
      <c r="BG375" s="227">
        <f>IF(N375="zákl. přenesená",J375,0)</f>
        <v>0</v>
      </c>
      <c r="BH375" s="227">
        <f>IF(N375="sníž. přenesená",J375,0)</f>
        <v>0</v>
      </c>
      <c r="BI375" s="227">
        <f>IF(N375="nulová",J375,0)</f>
        <v>0</v>
      </c>
      <c r="BJ375" s="18" t="s">
        <v>79</v>
      </c>
      <c r="BK375" s="227">
        <f>ROUND(I375*H375,2)</f>
        <v>0</v>
      </c>
      <c r="BL375" s="18" t="s">
        <v>231</v>
      </c>
      <c r="BM375" s="226" t="s">
        <v>2579</v>
      </c>
    </row>
    <row r="376" s="2" customFormat="1">
      <c r="A376" s="39"/>
      <c r="B376" s="40"/>
      <c r="C376" s="41"/>
      <c r="D376" s="228" t="s">
        <v>348</v>
      </c>
      <c r="E376" s="41"/>
      <c r="F376" s="229" t="s">
        <v>802</v>
      </c>
      <c r="G376" s="41"/>
      <c r="H376" s="41"/>
      <c r="I376" s="230"/>
      <c r="J376" s="41"/>
      <c r="K376" s="41"/>
      <c r="L376" s="45"/>
      <c r="M376" s="231"/>
      <c r="N376" s="232"/>
      <c r="O376" s="85"/>
      <c r="P376" s="85"/>
      <c r="Q376" s="85"/>
      <c r="R376" s="85"/>
      <c r="S376" s="85"/>
      <c r="T376" s="86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T376" s="18" t="s">
        <v>348</v>
      </c>
      <c r="AU376" s="18" t="s">
        <v>81</v>
      </c>
    </row>
    <row r="377" s="14" customFormat="1">
      <c r="A377" s="14"/>
      <c r="B377" s="244"/>
      <c r="C377" s="245"/>
      <c r="D377" s="235" t="s">
        <v>350</v>
      </c>
      <c r="E377" s="246" t="s">
        <v>19</v>
      </c>
      <c r="F377" s="247" t="s">
        <v>287</v>
      </c>
      <c r="G377" s="245"/>
      <c r="H377" s="248">
        <v>10.801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350</v>
      </c>
      <c r="AU377" s="254" t="s">
        <v>81</v>
      </c>
      <c r="AV377" s="14" t="s">
        <v>81</v>
      </c>
      <c r="AW377" s="14" t="s">
        <v>33</v>
      </c>
      <c r="AX377" s="14" t="s">
        <v>79</v>
      </c>
      <c r="AY377" s="254" t="s">
        <v>338</v>
      </c>
    </row>
    <row r="378" s="2" customFormat="1" ht="24.15" customHeight="1">
      <c r="A378" s="39"/>
      <c r="B378" s="40"/>
      <c r="C378" s="215" t="s">
        <v>654</v>
      </c>
      <c r="D378" s="215" t="s">
        <v>342</v>
      </c>
      <c r="E378" s="216" t="s">
        <v>804</v>
      </c>
      <c r="F378" s="217" t="s">
        <v>805</v>
      </c>
      <c r="G378" s="218" t="s">
        <v>572</v>
      </c>
      <c r="H378" s="219">
        <v>10.801</v>
      </c>
      <c r="I378" s="220"/>
      <c r="J378" s="221">
        <f>ROUND(I378*H378,2)</f>
        <v>0</v>
      </c>
      <c r="K378" s="217" t="s">
        <v>346</v>
      </c>
      <c r="L378" s="45"/>
      <c r="M378" s="222" t="s">
        <v>19</v>
      </c>
      <c r="N378" s="223" t="s">
        <v>43</v>
      </c>
      <c r="O378" s="85"/>
      <c r="P378" s="224">
        <f>O378*H378</f>
        <v>0</v>
      </c>
      <c r="Q378" s="224">
        <v>0</v>
      </c>
      <c r="R378" s="224">
        <f>Q378*H378</f>
        <v>0</v>
      </c>
      <c r="S378" s="224">
        <v>0</v>
      </c>
      <c r="T378" s="225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26" t="s">
        <v>231</v>
      </c>
      <c r="AT378" s="226" t="s">
        <v>342</v>
      </c>
      <c r="AU378" s="226" t="s">
        <v>81</v>
      </c>
      <c r="AY378" s="18" t="s">
        <v>338</v>
      </c>
      <c r="BE378" s="227">
        <f>IF(N378="základní",J378,0)</f>
        <v>0</v>
      </c>
      <c r="BF378" s="227">
        <f>IF(N378="snížená",J378,0)</f>
        <v>0</v>
      </c>
      <c r="BG378" s="227">
        <f>IF(N378="zákl. přenesená",J378,0)</f>
        <v>0</v>
      </c>
      <c r="BH378" s="227">
        <f>IF(N378="sníž. přenesená",J378,0)</f>
        <v>0</v>
      </c>
      <c r="BI378" s="227">
        <f>IF(N378="nulová",J378,0)</f>
        <v>0</v>
      </c>
      <c r="BJ378" s="18" t="s">
        <v>79</v>
      </c>
      <c r="BK378" s="227">
        <f>ROUND(I378*H378,2)</f>
        <v>0</v>
      </c>
      <c r="BL378" s="18" t="s">
        <v>231</v>
      </c>
      <c r="BM378" s="226" t="s">
        <v>2580</v>
      </c>
    </row>
    <row r="379" s="2" customFormat="1">
      <c r="A379" s="39"/>
      <c r="B379" s="40"/>
      <c r="C379" s="41"/>
      <c r="D379" s="228" t="s">
        <v>348</v>
      </c>
      <c r="E379" s="41"/>
      <c r="F379" s="229" t="s">
        <v>807</v>
      </c>
      <c r="G379" s="41"/>
      <c r="H379" s="41"/>
      <c r="I379" s="230"/>
      <c r="J379" s="41"/>
      <c r="K379" s="41"/>
      <c r="L379" s="45"/>
      <c r="M379" s="231"/>
      <c r="N379" s="232"/>
      <c r="O379" s="85"/>
      <c r="P379" s="85"/>
      <c r="Q379" s="85"/>
      <c r="R379" s="85"/>
      <c r="S379" s="85"/>
      <c r="T379" s="86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T379" s="18" t="s">
        <v>348</v>
      </c>
      <c r="AU379" s="18" t="s">
        <v>81</v>
      </c>
    </row>
    <row r="380" s="14" customFormat="1">
      <c r="A380" s="14"/>
      <c r="B380" s="244"/>
      <c r="C380" s="245"/>
      <c r="D380" s="235" t="s">
        <v>350</v>
      </c>
      <c r="E380" s="246" t="s">
        <v>19</v>
      </c>
      <c r="F380" s="247" t="s">
        <v>287</v>
      </c>
      <c r="G380" s="245"/>
      <c r="H380" s="248">
        <v>10.801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350</v>
      </c>
      <c r="AU380" s="254" t="s">
        <v>81</v>
      </c>
      <c r="AV380" s="14" t="s">
        <v>81</v>
      </c>
      <c r="AW380" s="14" t="s">
        <v>33</v>
      </c>
      <c r="AX380" s="14" t="s">
        <v>79</v>
      </c>
      <c r="AY380" s="254" t="s">
        <v>338</v>
      </c>
    </row>
    <row r="381" s="2" customFormat="1" ht="24.15" customHeight="1">
      <c r="A381" s="39"/>
      <c r="B381" s="40"/>
      <c r="C381" s="215" t="s">
        <v>659</v>
      </c>
      <c r="D381" s="215" t="s">
        <v>342</v>
      </c>
      <c r="E381" s="216" t="s">
        <v>809</v>
      </c>
      <c r="F381" s="217" t="s">
        <v>810</v>
      </c>
      <c r="G381" s="218" t="s">
        <v>572</v>
      </c>
      <c r="H381" s="219">
        <v>10.801</v>
      </c>
      <c r="I381" s="220"/>
      <c r="J381" s="221">
        <f>ROUND(I381*H381,2)</f>
        <v>0</v>
      </c>
      <c r="K381" s="217" t="s">
        <v>346</v>
      </c>
      <c r="L381" s="45"/>
      <c r="M381" s="222" t="s">
        <v>19</v>
      </c>
      <c r="N381" s="223" t="s">
        <v>43</v>
      </c>
      <c r="O381" s="85"/>
      <c r="P381" s="224">
        <f>O381*H381</f>
        <v>0</v>
      </c>
      <c r="Q381" s="224">
        <v>0</v>
      </c>
      <c r="R381" s="224">
        <f>Q381*H381</f>
        <v>0</v>
      </c>
      <c r="S381" s="224">
        <v>0</v>
      </c>
      <c r="T381" s="225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26" t="s">
        <v>231</v>
      </c>
      <c r="AT381" s="226" t="s">
        <v>342</v>
      </c>
      <c r="AU381" s="226" t="s">
        <v>81</v>
      </c>
      <c r="AY381" s="18" t="s">
        <v>338</v>
      </c>
      <c r="BE381" s="227">
        <f>IF(N381="základní",J381,0)</f>
        <v>0</v>
      </c>
      <c r="BF381" s="227">
        <f>IF(N381="snížená",J381,0)</f>
        <v>0</v>
      </c>
      <c r="BG381" s="227">
        <f>IF(N381="zákl. přenesená",J381,0)</f>
        <v>0</v>
      </c>
      <c r="BH381" s="227">
        <f>IF(N381="sníž. přenesená",J381,0)</f>
        <v>0</v>
      </c>
      <c r="BI381" s="227">
        <f>IF(N381="nulová",J381,0)</f>
        <v>0</v>
      </c>
      <c r="BJ381" s="18" t="s">
        <v>79</v>
      </c>
      <c r="BK381" s="227">
        <f>ROUND(I381*H381,2)</f>
        <v>0</v>
      </c>
      <c r="BL381" s="18" t="s">
        <v>231</v>
      </c>
      <c r="BM381" s="226" t="s">
        <v>2581</v>
      </c>
    </row>
    <row r="382" s="2" customFormat="1">
      <c r="A382" s="39"/>
      <c r="B382" s="40"/>
      <c r="C382" s="41"/>
      <c r="D382" s="228" t="s">
        <v>348</v>
      </c>
      <c r="E382" s="41"/>
      <c r="F382" s="229" t="s">
        <v>812</v>
      </c>
      <c r="G382" s="41"/>
      <c r="H382" s="41"/>
      <c r="I382" s="230"/>
      <c r="J382" s="41"/>
      <c r="K382" s="41"/>
      <c r="L382" s="45"/>
      <c r="M382" s="231"/>
      <c r="N382" s="232"/>
      <c r="O382" s="85"/>
      <c r="P382" s="85"/>
      <c r="Q382" s="85"/>
      <c r="R382" s="85"/>
      <c r="S382" s="85"/>
      <c r="T382" s="86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T382" s="18" t="s">
        <v>348</v>
      </c>
      <c r="AU382" s="18" t="s">
        <v>81</v>
      </c>
    </row>
    <row r="383" s="14" customFormat="1">
      <c r="A383" s="14"/>
      <c r="B383" s="244"/>
      <c r="C383" s="245"/>
      <c r="D383" s="235" t="s">
        <v>350</v>
      </c>
      <c r="E383" s="246" t="s">
        <v>19</v>
      </c>
      <c r="F383" s="247" t="s">
        <v>287</v>
      </c>
      <c r="G383" s="245"/>
      <c r="H383" s="248">
        <v>10.801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350</v>
      </c>
      <c r="AU383" s="254" t="s">
        <v>81</v>
      </c>
      <c r="AV383" s="14" t="s">
        <v>81</v>
      </c>
      <c r="AW383" s="14" t="s">
        <v>33</v>
      </c>
      <c r="AX383" s="14" t="s">
        <v>79</v>
      </c>
      <c r="AY383" s="254" t="s">
        <v>338</v>
      </c>
    </row>
    <row r="384" s="12" customFormat="1" ht="22.8" customHeight="1">
      <c r="A384" s="12"/>
      <c r="B384" s="199"/>
      <c r="C384" s="200"/>
      <c r="D384" s="201" t="s">
        <v>71</v>
      </c>
      <c r="E384" s="213" t="s">
        <v>813</v>
      </c>
      <c r="F384" s="213" t="s">
        <v>814</v>
      </c>
      <c r="G384" s="200"/>
      <c r="H384" s="200"/>
      <c r="I384" s="203"/>
      <c r="J384" s="214">
        <f>BK384</f>
        <v>0</v>
      </c>
      <c r="K384" s="200"/>
      <c r="L384" s="205"/>
      <c r="M384" s="206"/>
      <c r="N384" s="207"/>
      <c r="O384" s="207"/>
      <c r="P384" s="208">
        <f>SUM(P385:P397)</f>
        <v>0</v>
      </c>
      <c r="Q384" s="207"/>
      <c r="R384" s="208">
        <f>SUM(R385:R397)</f>
        <v>0</v>
      </c>
      <c r="S384" s="207"/>
      <c r="T384" s="209">
        <f>SUM(T385:T397)</f>
        <v>0</v>
      </c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R384" s="210" t="s">
        <v>79</v>
      </c>
      <c r="AT384" s="211" t="s">
        <v>71</v>
      </c>
      <c r="AU384" s="211" t="s">
        <v>79</v>
      </c>
      <c r="AY384" s="210" t="s">
        <v>338</v>
      </c>
      <c r="BK384" s="212">
        <f>SUM(BK385:BK397)</f>
        <v>0</v>
      </c>
    </row>
    <row r="385" s="2" customFormat="1" ht="33" customHeight="1">
      <c r="A385" s="39"/>
      <c r="B385" s="40"/>
      <c r="C385" s="215" t="s">
        <v>290</v>
      </c>
      <c r="D385" s="215" t="s">
        <v>342</v>
      </c>
      <c r="E385" s="216" t="s">
        <v>816</v>
      </c>
      <c r="F385" s="217" t="s">
        <v>817</v>
      </c>
      <c r="G385" s="218" t="s">
        <v>489</v>
      </c>
      <c r="H385" s="219">
        <v>4.734</v>
      </c>
      <c r="I385" s="220"/>
      <c r="J385" s="221">
        <f>ROUND(I385*H385,2)</f>
        <v>0</v>
      </c>
      <c r="K385" s="217" t="s">
        <v>346</v>
      </c>
      <c r="L385" s="45"/>
      <c r="M385" s="222" t="s">
        <v>19</v>
      </c>
      <c r="N385" s="223" t="s">
        <v>43</v>
      </c>
      <c r="O385" s="85"/>
      <c r="P385" s="224">
        <f>O385*H385</f>
        <v>0</v>
      </c>
      <c r="Q385" s="224">
        <v>0</v>
      </c>
      <c r="R385" s="224">
        <f>Q385*H385</f>
        <v>0</v>
      </c>
      <c r="S385" s="224">
        <v>0</v>
      </c>
      <c r="T385" s="225">
        <f>S385*H385</f>
        <v>0</v>
      </c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R385" s="226" t="s">
        <v>231</v>
      </c>
      <c r="AT385" s="226" t="s">
        <v>342</v>
      </c>
      <c r="AU385" s="226" t="s">
        <v>81</v>
      </c>
      <c r="AY385" s="18" t="s">
        <v>338</v>
      </c>
      <c r="BE385" s="227">
        <f>IF(N385="základní",J385,0)</f>
        <v>0</v>
      </c>
      <c r="BF385" s="227">
        <f>IF(N385="snížená",J385,0)</f>
        <v>0</v>
      </c>
      <c r="BG385" s="227">
        <f>IF(N385="zákl. přenesená",J385,0)</f>
        <v>0</v>
      </c>
      <c r="BH385" s="227">
        <f>IF(N385="sníž. přenesená",J385,0)</f>
        <v>0</v>
      </c>
      <c r="BI385" s="227">
        <f>IF(N385="nulová",J385,0)</f>
        <v>0</v>
      </c>
      <c r="BJ385" s="18" t="s">
        <v>79</v>
      </c>
      <c r="BK385" s="227">
        <f>ROUND(I385*H385,2)</f>
        <v>0</v>
      </c>
      <c r="BL385" s="18" t="s">
        <v>231</v>
      </c>
      <c r="BM385" s="226" t="s">
        <v>2582</v>
      </c>
    </row>
    <row r="386" s="2" customFormat="1">
      <c r="A386" s="39"/>
      <c r="B386" s="40"/>
      <c r="C386" s="41"/>
      <c r="D386" s="228" t="s">
        <v>348</v>
      </c>
      <c r="E386" s="41"/>
      <c r="F386" s="229" t="s">
        <v>819</v>
      </c>
      <c r="G386" s="41"/>
      <c r="H386" s="41"/>
      <c r="I386" s="230"/>
      <c r="J386" s="41"/>
      <c r="K386" s="41"/>
      <c r="L386" s="45"/>
      <c r="M386" s="231"/>
      <c r="N386" s="232"/>
      <c r="O386" s="85"/>
      <c r="P386" s="85"/>
      <c r="Q386" s="85"/>
      <c r="R386" s="85"/>
      <c r="S386" s="85"/>
      <c r="T386" s="86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T386" s="18" t="s">
        <v>348</v>
      </c>
      <c r="AU386" s="18" t="s">
        <v>81</v>
      </c>
    </row>
    <row r="387" s="14" customFormat="1">
      <c r="A387" s="14"/>
      <c r="B387" s="244"/>
      <c r="C387" s="245"/>
      <c r="D387" s="235" t="s">
        <v>350</v>
      </c>
      <c r="E387" s="246" t="s">
        <v>19</v>
      </c>
      <c r="F387" s="247" t="s">
        <v>2583</v>
      </c>
      <c r="G387" s="245"/>
      <c r="H387" s="248">
        <v>4.734</v>
      </c>
      <c r="I387" s="249"/>
      <c r="J387" s="245"/>
      <c r="K387" s="245"/>
      <c r="L387" s="250"/>
      <c r="M387" s="251"/>
      <c r="N387" s="252"/>
      <c r="O387" s="252"/>
      <c r="P387" s="252"/>
      <c r="Q387" s="252"/>
      <c r="R387" s="252"/>
      <c r="S387" s="252"/>
      <c r="T387" s="253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4" t="s">
        <v>350</v>
      </c>
      <c r="AU387" s="254" t="s">
        <v>81</v>
      </c>
      <c r="AV387" s="14" t="s">
        <v>81</v>
      </c>
      <c r="AW387" s="14" t="s">
        <v>33</v>
      </c>
      <c r="AX387" s="14" t="s">
        <v>79</v>
      </c>
      <c r="AY387" s="254" t="s">
        <v>338</v>
      </c>
    </row>
    <row r="388" s="2" customFormat="1" ht="44.25" customHeight="1">
      <c r="A388" s="39"/>
      <c r="B388" s="40"/>
      <c r="C388" s="215" t="s">
        <v>672</v>
      </c>
      <c r="D388" s="215" t="s">
        <v>342</v>
      </c>
      <c r="E388" s="216" t="s">
        <v>822</v>
      </c>
      <c r="F388" s="217" t="s">
        <v>823</v>
      </c>
      <c r="G388" s="218" t="s">
        <v>489</v>
      </c>
      <c r="H388" s="219">
        <v>112.44199999999999</v>
      </c>
      <c r="I388" s="220"/>
      <c r="J388" s="221">
        <f>ROUND(I388*H388,2)</f>
        <v>0</v>
      </c>
      <c r="K388" s="217" t="s">
        <v>346</v>
      </c>
      <c r="L388" s="45"/>
      <c r="M388" s="222" t="s">
        <v>19</v>
      </c>
      <c r="N388" s="223" t="s">
        <v>43</v>
      </c>
      <c r="O388" s="85"/>
      <c r="P388" s="224">
        <f>O388*H388</f>
        <v>0</v>
      </c>
      <c r="Q388" s="224">
        <v>0</v>
      </c>
      <c r="R388" s="224">
        <f>Q388*H388</f>
        <v>0</v>
      </c>
      <c r="S388" s="224">
        <v>0</v>
      </c>
      <c r="T388" s="225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26" t="s">
        <v>231</v>
      </c>
      <c r="AT388" s="226" t="s">
        <v>342</v>
      </c>
      <c r="AU388" s="226" t="s">
        <v>81</v>
      </c>
      <c r="AY388" s="18" t="s">
        <v>338</v>
      </c>
      <c r="BE388" s="227">
        <f>IF(N388="základní",J388,0)</f>
        <v>0</v>
      </c>
      <c r="BF388" s="227">
        <f>IF(N388="snížená",J388,0)</f>
        <v>0</v>
      </c>
      <c r="BG388" s="227">
        <f>IF(N388="zákl. přenesená",J388,0)</f>
        <v>0</v>
      </c>
      <c r="BH388" s="227">
        <f>IF(N388="sníž. přenesená",J388,0)</f>
        <v>0</v>
      </c>
      <c r="BI388" s="227">
        <f>IF(N388="nulová",J388,0)</f>
        <v>0</v>
      </c>
      <c r="BJ388" s="18" t="s">
        <v>79</v>
      </c>
      <c r="BK388" s="227">
        <f>ROUND(I388*H388,2)</f>
        <v>0</v>
      </c>
      <c r="BL388" s="18" t="s">
        <v>231</v>
      </c>
      <c r="BM388" s="226" t="s">
        <v>2584</v>
      </c>
    </row>
    <row r="389" s="2" customFormat="1">
      <c r="A389" s="39"/>
      <c r="B389" s="40"/>
      <c r="C389" s="41"/>
      <c r="D389" s="228" t="s">
        <v>348</v>
      </c>
      <c r="E389" s="41"/>
      <c r="F389" s="229" t="s">
        <v>825</v>
      </c>
      <c r="G389" s="41"/>
      <c r="H389" s="41"/>
      <c r="I389" s="230"/>
      <c r="J389" s="41"/>
      <c r="K389" s="41"/>
      <c r="L389" s="45"/>
      <c r="M389" s="231"/>
      <c r="N389" s="232"/>
      <c r="O389" s="85"/>
      <c r="P389" s="85"/>
      <c r="Q389" s="85"/>
      <c r="R389" s="85"/>
      <c r="S389" s="85"/>
      <c r="T389" s="86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T389" s="18" t="s">
        <v>348</v>
      </c>
      <c r="AU389" s="18" t="s">
        <v>81</v>
      </c>
    </row>
    <row r="390" s="14" customFormat="1">
      <c r="A390" s="14"/>
      <c r="B390" s="244"/>
      <c r="C390" s="245"/>
      <c r="D390" s="235" t="s">
        <v>350</v>
      </c>
      <c r="E390" s="246" t="s">
        <v>19</v>
      </c>
      <c r="F390" s="247" t="s">
        <v>2585</v>
      </c>
      <c r="G390" s="245"/>
      <c r="H390" s="248">
        <v>112.44199999999999</v>
      </c>
      <c r="I390" s="249"/>
      <c r="J390" s="245"/>
      <c r="K390" s="245"/>
      <c r="L390" s="250"/>
      <c r="M390" s="251"/>
      <c r="N390" s="252"/>
      <c r="O390" s="252"/>
      <c r="P390" s="252"/>
      <c r="Q390" s="252"/>
      <c r="R390" s="252"/>
      <c r="S390" s="252"/>
      <c r="T390" s="253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4" t="s">
        <v>350</v>
      </c>
      <c r="AU390" s="254" t="s">
        <v>81</v>
      </c>
      <c r="AV390" s="14" t="s">
        <v>81</v>
      </c>
      <c r="AW390" s="14" t="s">
        <v>33</v>
      </c>
      <c r="AX390" s="14" t="s">
        <v>79</v>
      </c>
      <c r="AY390" s="254" t="s">
        <v>338</v>
      </c>
    </row>
    <row r="391" s="2" customFormat="1" ht="37.8" customHeight="1">
      <c r="A391" s="39"/>
      <c r="B391" s="40"/>
      <c r="C391" s="215" t="s">
        <v>676</v>
      </c>
      <c r="D391" s="215" t="s">
        <v>342</v>
      </c>
      <c r="E391" s="216" t="s">
        <v>828</v>
      </c>
      <c r="F391" s="217" t="s">
        <v>829</v>
      </c>
      <c r="G391" s="218" t="s">
        <v>489</v>
      </c>
      <c r="H391" s="219">
        <v>1.1839999999999999</v>
      </c>
      <c r="I391" s="220"/>
      <c r="J391" s="221">
        <f>ROUND(I391*H391,2)</f>
        <v>0</v>
      </c>
      <c r="K391" s="217" t="s">
        <v>346</v>
      </c>
      <c r="L391" s="45"/>
      <c r="M391" s="222" t="s">
        <v>19</v>
      </c>
      <c r="N391" s="223" t="s">
        <v>43</v>
      </c>
      <c r="O391" s="85"/>
      <c r="P391" s="224">
        <f>O391*H391</f>
        <v>0</v>
      </c>
      <c r="Q391" s="224">
        <v>0</v>
      </c>
      <c r="R391" s="224">
        <f>Q391*H391</f>
        <v>0</v>
      </c>
      <c r="S391" s="224">
        <v>0</v>
      </c>
      <c r="T391" s="225">
        <f>S391*H391</f>
        <v>0</v>
      </c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R391" s="226" t="s">
        <v>231</v>
      </c>
      <c r="AT391" s="226" t="s">
        <v>342</v>
      </c>
      <c r="AU391" s="226" t="s">
        <v>81</v>
      </c>
      <c r="AY391" s="18" t="s">
        <v>338</v>
      </c>
      <c r="BE391" s="227">
        <f>IF(N391="základní",J391,0)</f>
        <v>0</v>
      </c>
      <c r="BF391" s="227">
        <f>IF(N391="snížená",J391,0)</f>
        <v>0</v>
      </c>
      <c r="BG391" s="227">
        <f>IF(N391="zákl. přenesená",J391,0)</f>
        <v>0</v>
      </c>
      <c r="BH391" s="227">
        <f>IF(N391="sníž. přenesená",J391,0)</f>
        <v>0</v>
      </c>
      <c r="BI391" s="227">
        <f>IF(N391="nulová",J391,0)</f>
        <v>0</v>
      </c>
      <c r="BJ391" s="18" t="s">
        <v>79</v>
      </c>
      <c r="BK391" s="227">
        <f>ROUND(I391*H391,2)</f>
        <v>0</v>
      </c>
      <c r="BL391" s="18" t="s">
        <v>231</v>
      </c>
      <c r="BM391" s="226" t="s">
        <v>2586</v>
      </c>
    </row>
    <row r="392" s="2" customFormat="1">
      <c r="A392" s="39"/>
      <c r="B392" s="40"/>
      <c r="C392" s="41"/>
      <c r="D392" s="228" t="s">
        <v>348</v>
      </c>
      <c r="E392" s="41"/>
      <c r="F392" s="229" t="s">
        <v>831</v>
      </c>
      <c r="G392" s="41"/>
      <c r="H392" s="41"/>
      <c r="I392" s="230"/>
      <c r="J392" s="41"/>
      <c r="K392" s="41"/>
      <c r="L392" s="45"/>
      <c r="M392" s="231"/>
      <c r="N392" s="232"/>
      <c r="O392" s="85"/>
      <c r="P392" s="85"/>
      <c r="Q392" s="85"/>
      <c r="R392" s="85"/>
      <c r="S392" s="85"/>
      <c r="T392" s="86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T392" s="18" t="s">
        <v>348</v>
      </c>
      <c r="AU392" s="18" t="s">
        <v>81</v>
      </c>
    </row>
    <row r="393" s="14" customFormat="1">
      <c r="A393" s="14"/>
      <c r="B393" s="244"/>
      <c r="C393" s="245"/>
      <c r="D393" s="235" t="s">
        <v>350</v>
      </c>
      <c r="E393" s="246" t="s">
        <v>19</v>
      </c>
      <c r="F393" s="247" t="s">
        <v>2587</v>
      </c>
      <c r="G393" s="245"/>
      <c r="H393" s="248">
        <v>1.1839999999999999</v>
      </c>
      <c r="I393" s="249"/>
      <c r="J393" s="245"/>
      <c r="K393" s="245"/>
      <c r="L393" s="250"/>
      <c r="M393" s="251"/>
      <c r="N393" s="252"/>
      <c r="O393" s="252"/>
      <c r="P393" s="252"/>
      <c r="Q393" s="252"/>
      <c r="R393" s="252"/>
      <c r="S393" s="252"/>
      <c r="T393" s="253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4" t="s">
        <v>350</v>
      </c>
      <c r="AU393" s="254" t="s">
        <v>81</v>
      </c>
      <c r="AV393" s="14" t="s">
        <v>81</v>
      </c>
      <c r="AW393" s="14" t="s">
        <v>33</v>
      </c>
      <c r="AX393" s="14" t="s">
        <v>79</v>
      </c>
      <c r="AY393" s="254" t="s">
        <v>338</v>
      </c>
    </row>
    <row r="394" s="2" customFormat="1" ht="44.25" customHeight="1">
      <c r="A394" s="39"/>
      <c r="B394" s="40"/>
      <c r="C394" s="215" t="s">
        <v>682</v>
      </c>
      <c r="D394" s="215" t="s">
        <v>342</v>
      </c>
      <c r="E394" s="216" t="s">
        <v>834</v>
      </c>
      <c r="F394" s="217" t="s">
        <v>505</v>
      </c>
      <c r="G394" s="218" t="s">
        <v>489</v>
      </c>
      <c r="H394" s="219">
        <v>4.3710000000000004</v>
      </c>
      <c r="I394" s="220"/>
      <c r="J394" s="221">
        <f>ROUND(I394*H394,2)</f>
        <v>0</v>
      </c>
      <c r="K394" s="217" t="s">
        <v>346</v>
      </c>
      <c r="L394" s="45"/>
      <c r="M394" s="222" t="s">
        <v>19</v>
      </c>
      <c r="N394" s="223" t="s">
        <v>43</v>
      </c>
      <c r="O394" s="85"/>
      <c r="P394" s="224">
        <f>O394*H394</f>
        <v>0</v>
      </c>
      <c r="Q394" s="224">
        <v>0</v>
      </c>
      <c r="R394" s="224">
        <f>Q394*H394</f>
        <v>0</v>
      </c>
      <c r="S394" s="224">
        <v>0</v>
      </c>
      <c r="T394" s="225">
        <f>S394*H394</f>
        <v>0</v>
      </c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R394" s="226" t="s">
        <v>231</v>
      </c>
      <c r="AT394" s="226" t="s">
        <v>342</v>
      </c>
      <c r="AU394" s="226" t="s">
        <v>81</v>
      </c>
      <c r="AY394" s="18" t="s">
        <v>338</v>
      </c>
      <c r="BE394" s="227">
        <f>IF(N394="základní",J394,0)</f>
        <v>0</v>
      </c>
      <c r="BF394" s="227">
        <f>IF(N394="snížená",J394,0)</f>
        <v>0</v>
      </c>
      <c r="BG394" s="227">
        <f>IF(N394="zákl. přenesená",J394,0)</f>
        <v>0</v>
      </c>
      <c r="BH394" s="227">
        <f>IF(N394="sníž. přenesená",J394,0)</f>
        <v>0</v>
      </c>
      <c r="BI394" s="227">
        <f>IF(N394="nulová",J394,0)</f>
        <v>0</v>
      </c>
      <c r="BJ394" s="18" t="s">
        <v>79</v>
      </c>
      <c r="BK394" s="227">
        <f>ROUND(I394*H394,2)</f>
        <v>0</v>
      </c>
      <c r="BL394" s="18" t="s">
        <v>231</v>
      </c>
      <c r="BM394" s="226" t="s">
        <v>2588</v>
      </c>
    </row>
    <row r="395" s="2" customFormat="1">
      <c r="A395" s="39"/>
      <c r="B395" s="40"/>
      <c r="C395" s="41"/>
      <c r="D395" s="228" t="s">
        <v>348</v>
      </c>
      <c r="E395" s="41"/>
      <c r="F395" s="229" t="s">
        <v>836</v>
      </c>
      <c r="G395" s="41"/>
      <c r="H395" s="41"/>
      <c r="I395" s="230"/>
      <c r="J395" s="41"/>
      <c r="K395" s="41"/>
      <c r="L395" s="45"/>
      <c r="M395" s="231"/>
      <c r="N395" s="232"/>
      <c r="O395" s="85"/>
      <c r="P395" s="85"/>
      <c r="Q395" s="85"/>
      <c r="R395" s="85"/>
      <c r="S395" s="85"/>
      <c r="T395" s="86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T395" s="18" t="s">
        <v>348</v>
      </c>
      <c r="AU395" s="18" t="s">
        <v>81</v>
      </c>
    </row>
    <row r="396" s="2" customFormat="1" ht="44.25" customHeight="1">
      <c r="A396" s="39"/>
      <c r="B396" s="40"/>
      <c r="C396" s="215" t="s">
        <v>686</v>
      </c>
      <c r="D396" s="215" t="s">
        <v>342</v>
      </c>
      <c r="E396" s="216" t="s">
        <v>838</v>
      </c>
      <c r="F396" s="217" t="s">
        <v>839</v>
      </c>
      <c r="G396" s="218" t="s">
        <v>489</v>
      </c>
      <c r="H396" s="219">
        <v>1.548</v>
      </c>
      <c r="I396" s="220"/>
      <c r="J396" s="221">
        <f>ROUND(I396*H396,2)</f>
        <v>0</v>
      </c>
      <c r="K396" s="217" t="s">
        <v>346</v>
      </c>
      <c r="L396" s="45"/>
      <c r="M396" s="222" t="s">
        <v>19</v>
      </c>
      <c r="N396" s="223" t="s">
        <v>43</v>
      </c>
      <c r="O396" s="85"/>
      <c r="P396" s="224">
        <f>O396*H396</f>
        <v>0</v>
      </c>
      <c r="Q396" s="224">
        <v>0</v>
      </c>
      <c r="R396" s="224">
        <f>Q396*H396</f>
        <v>0</v>
      </c>
      <c r="S396" s="224">
        <v>0</v>
      </c>
      <c r="T396" s="225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26" t="s">
        <v>231</v>
      </c>
      <c r="AT396" s="226" t="s">
        <v>342</v>
      </c>
      <c r="AU396" s="226" t="s">
        <v>81</v>
      </c>
      <c r="AY396" s="18" t="s">
        <v>338</v>
      </c>
      <c r="BE396" s="227">
        <f>IF(N396="základní",J396,0)</f>
        <v>0</v>
      </c>
      <c r="BF396" s="227">
        <f>IF(N396="snížená",J396,0)</f>
        <v>0</v>
      </c>
      <c r="BG396" s="227">
        <f>IF(N396="zákl. přenesená",J396,0)</f>
        <v>0</v>
      </c>
      <c r="BH396" s="227">
        <f>IF(N396="sníž. přenesená",J396,0)</f>
        <v>0</v>
      </c>
      <c r="BI396" s="227">
        <f>IF(N396="nulová",J396,0)</f>
        <v>0</v>
      </c>
      <c r="BJ396" s="18" t="s">
        <v>79</v>
      </c>
      <c r="BK396" s="227">
        <f>ROUND(I396*H396,2)</f>
        <v>0</v>
      </c>
      <c r="BL396" s="18" t="s">
        <v>231</v>
      </c>
      <c r="BM396" s="226" t="s">
        <v>2589</v>
      </c>
    </row>
    <row r="397" s="2" customFormat="1">
      <c r="A397" s="39"/>
      <c r="B397" s="40"/>
      <c r="C397" s="41"/>
      <c r="D397" s="228" t="s">
        <v>348</v>
      </c>
      <c r="E397" s="41"/>
      <c r="F397" s="229" t="s">
        <v>841</v>
      </c>
      <c r="G397" s="41"/>
      <c r="H397" s="41"/>
      <c r="I397" s="230"/>
      <c r="J397" s="41"/>
      <c r="K397" s="41"/>
      <c r="L397" s="45"/>
      <c r="M397" s="231"/>
      <c r="N397" s="232"/>
      <c r="O397" s="85"/>
      <c r="P397" s="85"/>
      <c r="Q397" s="85"/>
      <c r="R397" s="85"/>
      <c r="S397" s="85"/>
      <c r="T397" s="86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T397" s="18" t="s">
        <v>348</v>
      </c>
      <c r="AU397" s="18" t="s">
        <v>81</v>
      </c>
    </row>
    <row r="398" s="12" customFormat="1" ht="22.8" customHeight="1">
      <c r="A398" s="12"/>
      <c r="B398" s="199"/>
      <c r="C398" s="200"/>
      <c r="D398" s="201" t="s">
        <v>71</v>
      </c>
      <c r="E398" s="213" t="s">
        <v>842</v>
      </c>
      <c r="F398" s="213" t="s">
        <v>843</v>
      </c>
      <c r="G398" s="200"/>
      <c r="H398" s="200"/>
      <c r="I398" s="203"/>
      <c r="J398" s="214">
        <f>BK398</f>
        <v>0</v>
      </c>
      <c r="K398" s="200"/>
      <c r="L398" s="205"/>
      <c r="M398" s="206"/>
      <c r="N398" s="207"/>
      <c r="O398" s="207"/>
      <c r="P398" s="208">
        <f>SUM(P399:P400)</f>
        <v>0</v>
      </c>
      <c r="Q398" s="207"/>
      <c r="R398" s="208">
        <f>SUM(R399:R400)</f>
        <v>0</v>
      </c>
      <c r="S398" s="207"/>
      <c r="T398" s="209">
        <f>SUM(T399:T400)</f>
        <v>0</v>
      </c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R398" s="210" t="s">
        <v>79</v>
      </c>
      <c r="AT398" s="211" t="s">
        <v>71</v>
      </c>
      <c r="AU398" s="211" t="s">
        <v>79</v>
      </c>
      <c r="AY398" s="210" t="s">
        <v>338</v>
      </c>
      <c r="BK398" s="212">
        <f>SUM(BK399:BK400)</f>
        <v>0</v>
      </c>
    </row>
    <row r="399" s="2" customFormat="1" ht="49.05" customHeight="1">
      <c r="A399" s="39"/>
      <c r="B399" s="40"/>
      <c r="C399" s="215" t="s">
        <v>691</v>
      </c>
      <c r="D399" s="215" t="s">
        <v>342</v>
      </c>
      <c r="E399" s="216" t="s">
        <v>845</v>
      </c>
      <c r="F399" s="217" t="s">
        <v>846</v>
      </c>
      <c r="G399" s="218" t="s">
        <v>489</v>
      </c>
      <c r="H399" s="219">
        <v>17.702999999999999</v>
      </c>
      <c r="I399" s="220"/>
      <c r="J399" s="221">
        <f>ROUND(I399*H399,2)</f>
        <v>0</v>
      </c>
      <c r="K399" s="217" t="s">
        <v>346</v>
      </c>
      <c r="L399" s="45"/>
      <c r="M399" s="222" t="s">
        <v>19</v>
      </c>
      <c r="N399" s="223" t="s">
        <v>43</v>
      </c>
      <c r="O399" s="85"/>
      <c r="P399" s="224">
        <f>O399*H399</f>
        <v>0</v>
      </c>
      <c r="Q399" s="224">
        <v>0</v>
      </c>
      <c r="R399" s="224">
        <f>Q399*H399</f>
        <v>0</v>
      </c>
      <c r="S399" s="224">
        <v>0</v>
      </c>
      <c r="T399" s="225">
        <f>S399*H399</f>
        <v>0</v>
      </c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R399" s="226" t="s">
        <v>231</v>
      </c>
      <c r="AT399" s="226" t="s">
        <v>342</v>
      </c>
      <c r="AU399" s="226" t="s">
        <v>81</v>
      </c>
      <c r="AY399" s="18" t="s">
        <v>338</v>
      </c>
      <c r="BE399" s="227">
        <f>IF(N399="základní",J399,0)</f>
        <v>0</v>
      </c>
      <c r="BF399" s="227">
        <f>IF(N399="snížená",J399,0)</f>
        <v>0</v>
      </c>
      <c r="BG399" s="227">
        <f>IF(N399="zákl. přenesená",J399,0)</f>
        <v>0</v>
      </c>
      <c r="BH399" s="227">
        <f>IF(N399="sníž. přenesená",J399,0)</f>
        <v>0</v>
      </c>
      <c r="BI399" s="227">
        <f>IF(N399="nulová",J399,0)</f>
        <v>0</v>
      </c>
      <c r="BJ399" s="18" t="s">
        <v>79</v>
      </c>
      <c r="BK399" s="227">
        <f>ROUND(I399*H399,2)</f>
        <v>0</v>
      </c>
      <c r="BL399" s="18" t="s">
        <v>231</v>
      </c>
      <c r="BM399" s="226" t="s">
        <v>2590</v>
      </c>
    </row>
    <row r="400" s="2" customFormat="1">
      <c r="A400" s="39"/>
      <c r="B400" s="40"/>
      <c r="C400" s="41"/>
      <c r="D400" s="228" t="s">
        <v>348</v>
      </c>
      <c r="E400" s="41"/>
      <c r="F400" s="229" t="s">
        <v>848</v>
      </c>
      <c r="G400" s="41"/>
      <c r="H400" s="41"/>
      <c r="I400" s="230"/>
      <c r="J400" s="41"/>
      <c r="K400" s="41"/>
      <c r="L400" s="45"/>
      <c r="M400" s="288"/>
      <c r="N400" s="289"/>
      <c r="O400" s="290"/>
      <c r="P400" s="290"/>
      <c r="Q400" s="290"/>
      <c r="R400" s="290"/>
      <c r="S400" s="290"/>
      <c r="T400" s="291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T400" s="18" t="s">
        <v>348</v>
      </c>
      <c r="AU400" s="18" t="s">
        <v>81</v>
      </c>
    </row>
    <row r="401" s="2" customFormat="1" ht="6.96" customHeight="1">
      <c r="A401" s="39"/>
      <c r="B401" s="60"/>
      <c r="C401" s="61"/>
      <c r="D401" s="61"/>
      <c r="E401" s="61"/>
      <c r="F401" s="61"/>
      <c r="G401" s="61"/>
      <c r="H401" s="61"/>
      <c r="I401" s="61"/>
      <c r="J401" s="61"/>
      <c r="K401" s="61"/>
      <c r="L401" s="45"/>
      <c r="M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</row>
  </sheetData>
  <sheetProtection sheet="1" autoFilter="0" formatColumns="0" formatRows="0" objects="1" scenarios="1" spinCount="100000" saltValue="c95LvJTiikXnwdiwE4icZS5QxZ+I8Dycc0cNzycTSfpNBiLI+SEW7GNY9XFrdPifXhJKHD36xEyfz5XAPaHKfw==" hashValue="wdeg5Ypnv1AX3Cnla+AWG2WzDcgG9LMggE0ypyzTUM1WuWXvy66R/VTQmbUJgw93SVOI9v72obmOLsaE+tLRxA==" algorithmName="SHA-512" password="CC35"/>
  <autoFilter ref="C101:K400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0:H90"/>
    <mergeCell ref="E92:H92"/>
    <mergeCell ref="E94:H94"/>
    <mergeCell ref="L2:V2"/>
  </mergeCells>
  <hyperlinks>
    <hyperlink ref="F107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5"/>
    <hyperlink ref="F140" r:id="rId5" display="https://podminky.urs.cz/item/CS_URS_2025_02/121151105"/>
    <hyperlink ref="F151" r:id="rId6" display="https://podminky.urs.cz/item/CS_URS_2025_02/122251403"/>
    <hyperlink ref="F155" r:id="rId7" display="https://podminky.urs.cz/item/CS_URS_2025_02/132254206"/>
    <hyperlink ref="F179" r:id="rId8" display="https://podminky.urs.cz/item/CS_URS_2025_02/151101102"/>
    <hyperlink ref="F184" r:id="rId9" display="https://podminky.urs.cz/item/CS_URS_2025_02/151101112"/>
    <hyperlink ref="F187" r:id="rId10" display="https://podminky.urs.cz/item/CS_URS_2025_02/151501501"/>
    <hyperlink ref="F192" r:id="rId11" display="https://podminky.urs.cz/item/CS_URS_2025_02/162551108"/>
    <hyperlink ref="F197" r:id="rId12" display="https://podminky.urs.cz/item/CS_URS_2025_02/162751117"/>
    <hyperlink ref="F205" r:id="rId13" display="https://podminky.urs.cz/item/CS_URS_2025_02/162751119"/>
    <hyperlink ref="F211" r:id="rId14" display="https://podminky.urs.cz/item/CS_URS_2025_02/171251101"/>
    <hyperlink ref="F214" r:id="rId15" display="https://podminky.urs.cz/item/CS_URS_2025_02/171251109"/>
    <hyperlink ref="F220" r:id="rId16" display="https://podminky.urs.cz/item/CS_URS_2025_02/174151101"/>
    <hyperlink ref="F226" r:id="rId17" display="https://podminky.urs.cz/item/CS_URS_2025_02/175151101"/>
    <hyperlink ref="F252" r:id="rId18" display="https://podminky.urs.cz/item/CS_URS_2025_02/171201231"/>
    <hyperlink ref="F258" r:id="rId19" display="https://podminky.urs.cz/item/CS_URS_2025_02/181152302"/>
    <hyperlink ref="F264" r:id="rId20" display="https://podminky.urs.cz/item/CS_URS_2025_02/181351005"/>
    <hyperlink ref="F267" r:id="rId21" display="https://podminky.urs.cz/item/CS_URS_2025_02/181411131"/>
    <hyperlink ref="F273" r:id="rId22" display="https://podminky.urs.cz/item/CS_URS_2025_02/184813511"/>
    <hyperlink ref="F276" r:id="rId23" display="https://podminky.urs.cz/item/CS_URS_2025_02/185802113"/>
    <hyperlink ref="F281" r:id="rId24" display="https://podminky.urs.cz/item/CS_URS_2025_02/185803111"/>
    <hyperlink ref="F284" r:id="rId25" display="https://podminky.urs.cz/item/CS_URS_2025_02/185804312"/>
    <hyperlink ref="F288" r:id="rId26" display="https://podminky.urs.cz/item/CS_URS_2025_02/185851121"/>
    <hyperlink ref="F292" r:id="rId27" display="https://podminky.urs.cz/item/CS_URS_2025_02/185851129"/>
    <hyperlink ref="F298" r:id="rId28" display="https://podminky.urs.cz/item/CS_URS_2025_02/212750101"/>
    <hyperlink ref="F302" r:id="rId29" display="https://podminky.urs.cz/item/CS_URS_2025_02/212972112"/>
    <hyperlink ref="F307" r:id="rId30" display="https://podminky.urs.cz/item/CS_URS_2025_02/564871016"/>
    <hyperlink ref="F310" r:id="rId31" display="https://podminky.urs.cz/item/CS_URS_2025_02/573111112"/>
    <hyperlink ref="F313" r:id="rId32" display="https://podminky.urs.cz/item/CS_URS_2025_02/565155101"/>
    <hyperlink ref="F317" r:id="rId33" display="https://podminky.urs.cz/item/CS_URS_2025_02/573211109"/>
    <hyperlink ref="F320" r:id="rId34" display="https://podminky.urs.cz/item/CS_URS_2025_02/577155012"/>
    <hyperlink ref="F323" r:id="rId35" display="https://podminky.urs.cz/item/CS_URS_2025_02/573211107"/>
    <hyperlink ref="F326" r:id="rId36" display="https://podminky.urs.cz/item/CS_URS_2025_02/577134011"/>
    <hyperlink ref="F330" r:id="rId37" display="https://podminky.urs.cz/item/CS_URS_2025_02/871313124"/>
    <hyperlink ref="F340" r:id="rId38" display="https://podminky.urs.cz/item/CS_URS_2025_02/877360320"/>
    <hyperlink ref="F351" r:id="rId39" display="https://podminky.urs.cz/item/CS_URS_2025_02/892241111"/>
    <hyperlink ref="F355" r:id="rId40" display="https://podminky.urs.cz/item/CS_URS_2025_02/892381111"/>
    <hyperlink ref="F358" r:id="rId41" display="https://podminky.urs.cz/item/CS_URS_2025_02/899722113"/>
    <hyperlink ref="F371" r:id="rId42" display="https://podminky.urs.cz/item/CS_URS_2025_02/919112233"/>
    <hyperlink ref="F376" r:id="rId43" display="https://podminky.urs.cz/item/CS_URS_2025_02/919122132"/>
    <hyperlink ref="F379" r:id="rId44" display="https://podminky.urs.cz/item/CS_URS_2025_02/919735111"/>
    <hyperlink ref="F382" r:id="rId45" display="https://podminky.urs.cz/item/CS_URS_2025_02/919735112"/>
    <hyperlink ref="F386" r:id="rId46" display="https://podminky.urs.cz/item/CS_URS_2025_02/997013501"/>
    <hyperlink ref="F389" r:id="rId47" display="https://podminky.urs.cz/item/CS_URS_2025_02/997013509"/>
    <hyperlink ref="F392" r:id="rId48" display="https://podminky.urs.cz/item/CS_URS_2025_02/997013511"/>
    <hyperlink ref="F395" r:id="rId49" display="https://podminky.urs.cz/item/CS_URS_2025_02/997013873"/>
    <hyperlink ref="F397" r:id="rId50" display="https://podminky.urs.cz/item/CS_URS_2025_02/997013875"/>
    <hyperlink ref="F400" r:id="rId51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2"/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145</v>
      </c>
      <c r="AZ2" s="139" t="s">
        <v>225</v>
      </c>
      <c r="BA2" s="139" t="s">
        <v>19</v>
      </c>
      <c r="BB2" s="139" t="s">
        <v>19</v>
      </c>
      <c r="BC2" s="139" t="s">
        <v>2591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227</v>
      </c>
      <c r="BA3" s="139" t="s">
        <v>19</v>
      </c>
      <c r="BB3" s="139" t="s">
        <v>19</v>
      </c>
      <c r="BC3" s="139" t="s">
        <v>2592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245</v>
      </c>
      <c r="BA4" s="139" t="s">
        <v>19</v>
      </c>
      <c r="BB4" s="139" t="s">
        <v>19</v>
      </c>
      <c r="BC4" s="139" t="s">
        <v>72</v>
      </c>
      <c r="BD4" s="139" t="s">
        <v>81</v>
      </c>
    </row>
    <row r="5" hidden="1" s="1" customFormat="1" ht="6.96" customHeight="1">
      <c r="B5" s="21"/>
      <c r="L5" s="21"/>
      <c r="AZ5" s="139" t="s">
        <v>248</v>
      </c>
      <c r="BA5" s="139" t="s">
        <v>19</v>
      </c>
      <c r="BB5" s="139" t="s">
        <v>19</v>
      </c>
      <c r="BC5" s="139" t="s">
        <v>72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952</v>
      </c>
      <c r="BA6" s="139" t="s">
        <v>19</v>
      </c>
      <c r="BB6" s="139" t="s">
        <v>19</v>
      </c>
      <c r="BC6" s="139" t="s">
        <v>72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954</v>
      </c>
      <c r="BA7" s="139" t="s">
        <v>19</v>
      </c>
      <c r="BB7" s="139" t="s">
        <v>19</v>
      </c>
      <c r="BC7" s="139" t="s">
        <v>955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855</v>
      </c>
      <c r="BA8" s="139" t="s">
        <v>19</v>
      </c>
      <c r="BB8" s="139" t="s">
        <v>19</v>
      </c>
      <c r="BC8" s="139" t="s">
        <v>72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1819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300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1304</v>
      </c>
      <c r="BA10" s="139" t="s">
        <v>19</v>
      </c>
      <c r="BB10" s="139" t="s">
        <v>19</v>
      </c>
      <c r="BC10" s="139" t="s">
        <v>264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2593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1821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1822</v>
      </c>
      <c r="BA12" s="139" t="s">
        <v>19</v>
      </c>
      <c r="BB12" s="139" t="s">
        <v>19</v>
      </c>
      <c r="BC12" s="139" t="s">
        <v>72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1823</v>
      </c>
      <c r="BA13" s="139" t="s">
        <v>19</v>
      </c>
      <c r="BB13" s="139" t="s">
        <v>19</v>
      </c>
      <c r="BC13" s="139" t="s">
        <v>72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1824</v>
      </c>
      <c r="BA14" s="139" t="s">
        <v>19</v>
      </c>
      <c r="BB14" s="139" t="s">
        <v>19</v>
      </c>
      <c r="BC14" s="139" t="s">
        <v>1825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1826</v>
      </c>
      <c r="BA15" s="139" t="s">
        <v>19</v>
      </c>
      <c r="BB15" s="139" t="s">
        <v>19</v>
      </c>
      <c r="BC15" s="139" t="s">
        <v>1827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1828</v>
      </c>
      <c r="BA16" s="139" t="s">
        <v>19</v>
      </c>
      <c r="BB16" s="139" t="s">
        <v>19</v>
      </c>
      <c r="BC16" s="139" t="s">
        <v>72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1829</v>
      </c>
      <c r="BA17" s="139" t="s">
        <v>19</v>
      </c>
      <c r="BB17" s="139" t="s">
        <v>19</v>
      </c>
      <c r="BC17" s="139" t="s">
        <v>2594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1831</v>
      </c>
      <c r="BA18" s="139" t="s">
        <v>19</v>
      </c>
      <c r="BB18" s="139" t="s">
        <v>19</v>
      </c>
      <c r="BC18" s="139" t="s">
        <v>231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1305</v>
      </c>
      <c r="BA19" s="139" t="s">
        <v>19</v>
      </c>
      <c r="BB19" s="139" t="s">
        <v>19</v>
      </c>
      <c r="BC19" s="139" t="s">
        <v>2595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1306</v>
      </c>
      <c r="BA20" s="139" t="s">
        <v>19</v>
      </c>
      <c r="BB20" s="139" t="s">
        <v>19</v>
      </c>
      <c r="BC20" s="139" t="s">
        <v>1307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1308</v>
      </c>
      <c r="BA21" s="139" t="s">
        <v>19</v>
      </c>
      <c r="BB21" s="139" t="s">
        <v>19</v>
      </c>
      <c r="BC21" s="139" t="s">
        <v>2596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1310</v>
      </c>
      <c r="BA22" s="139" t="s">
        <v>19</v>
      </c>
      <c r="BB22" s="139" t="s">
        <v>19</v>
      </c>
      <c r="BC22" s="139" t="s">
        <v>72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1312</v>
      </c>
      <c r="BA23" s="139" t="s">
        <v>19</v>
      </c>
      <c r="BB23" s="139" t="s">
        <v>19</v>
      </c>
      <c r="BC23" s="139" t="s">
        <v>955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1313</v>
      </c>
      <c r="BA24" s="139" t="s">
        <v>19</v>
      </c>
      <c r="BB24" s="139" t="s">
        <v>19</v>
      </c>
      <c r="BC24" s="139" t="s">
        <v>72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1835</v>
      </c>
      <c r="BA25" s="139" t="s">
        <v>19</v>
      </c>
      <c r="BB25" s="139" t="s">
        <v>19</v>
      </c>
      <c r="BC25" s="139" t="s">
        <v>1836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256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258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1272</v>
      </c>
      <c r="BA28" s="139" t="s">
        <v>19</v>
      </c>
      <c r="BB28" s="139" t="s">
        <v>19</v>
      </c>
      <c r="BC28" s="139" t="s">
        <v>79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1273</v>
      </c>
      <c r="BA29" s="153" t="s">
        <v>19</v>
      </c>
      <c r="BB29" s="153" t="s">
        <v>19</v>
      </c>
      <c r="BC29" s="153" t="s">
        <v>2597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263</v>
      </c>
      <c r="BA30" s="139" t="s">
        <v>19</v>
      </c>
      <c r="BB30" s="139" t="s">
        <v>19</v>
      </c>
      <c r="BC30" s="139" t="s">
        <v>1838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265</v>
      </c>
      <c r="BA31" s="139" t="s">
        <v>19</v>
      </c>
      <c r="BB31" s="139" t="s">
        <v>19</v>
      </c>
      <c r="BC31" s="139" t="s">
        <v>264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266</v>
      </c>
      <c r="BA32" s="139" t="s">
        <v>19</v>
      </c>
      <c r="BB32" s="139" t="s">
        <v>19</v>
      </c>
      <c r="BC32" s="139" t="s">
        <v>264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267</v>
      </c>
      <c r="BA33" s="139" t="s">
        <v>19</v>
      </c>
      <c r="BB33" s="139" t="s">
        <v>19</v>
      </c>
      <c r="BC33" s="139" t="s">
        <v>1839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269</v>
      </c>
      <c r="BA34" s="139" t="s">
        <v>19</v>
      </c>
      <c r="BB34" s="139" t="s">
        <v>19</v>
      </c>
      <c r="BC34" s="139" t="s">
        <v>79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ROUND((SUM(BE102:BE414)),  2)</f>
        <v>0</v>
      </c>
      <c r="G35" s="39"/>
      <c r="H35" s="39"/>
      <c r="I35" s="160">
        <v>0.20999999999999999</v>
      </c>
      <c r="J35" s="159">
        <f>ROUND(((SUM(BE102:BE414))*I35),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270</v>
      </c>
      <c r="BA35" s="139" t="s">
        <v>19</v>
      </c>
      <c r="BB35" s="139" t="s">
        <v>19</v>
      </c>
      <c r="BC35" s="139" t="s">
        <v>1576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ROUND((SUM(BF102:BF414)),  2)</f>
        <v>0</v>
      </c>
      <c r="G36" s="39"/>
      <c r="H36" s="39"/>
      <c r="I36" s="160">
        <v>0.12</v>
      </c>
      <c r="J36" s="159">
        <f>ROUND(((SUM(BF102:BF414))*I36),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1277</v>
      </c>
      <c r="BA36" s="139" t="s">
        <v>19</v>
      </c>
      <c r="BB36" s="139" t="s">
        <v>19</v>
      </c>
      <c r="BC36" s="139" t="s">
        <v>273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ROUND((SUM(BG102:BG414)),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2047</v>
      </c>
      <c r="BA37" s="139" t="s">
        <v>19</v>
      </c>
      <c r="BB37" s="139" t="s">
        <v>19</v>
      </c>
      <c r="BC37" s="139" t="s">
        <v>72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ROUND((SUM(BH102:BH414)),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2049</v>
      </c>
      <c r="BA38" s="139" t="s">
        <v>19</v>
      </c>
      <c r="BB38" s="139" t="s">
        <v>19</v>
      </c>
      <c r="BC38" s="139" t="s">
        <v>72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ROUND((SUM(BI102:BI414)),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274</v>
      </c>
      <c r="BA39" s="139" t="s">
        <v>19</v>
      </c>
      <c r="BB39" s="139" t="s">
        <v>19</v>
      </c>
      <c r="BC39" s="139" t="s">
        <v>79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275</v>
      </c>
      <c r="BA40" s="139" t="s">
        <v>19</v>
      </c>
      <c r="BB40" s="139" t="s">
        <v>19</v>
      </c>
      <c r="BC40" s="139" t="s">
        <v>2598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277</v>
      </c>
      <c r="BA41" s="139" t="s">
        <v>19</v>
      </c>
      <c r="BB41" s="139" t="s">
        <v>19</v>
      </c>
      <c r="BC41" s="139" t="s">
        <v>264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1279</v>
      </c>
      <c r="BA42" s="139" t="s">
        <v>19</v>
      </c>
      <c r="BB42" s="139" t="s">
        <v>19</v>
      </c>
      <c r="BC42" s="139" t="s">
        <v>279</v>
      </c>
      <c r="BD42" s="139" t="s">
        <v>81</v>
      </c>
    </row>
    <row r="43" hidden="1">
      <c r="AZ43" s="139" t="s">
        <v>1280</v>
      </c>
      <c r="BA43" s="139" t="s">
        <v>19</v>
      </c>
      <c r="BB43" s="139" t="s">
        <v>19</v>
      </c>
      <c r="BC43" s="139" t="s">
        <v>279</v>
      </c>
      <c r="BD43" s="139" t="s">
        <v>81</v>
      </c>
    </row>
    <row r="44" hidden="1">
      <c r="AZ44" s="139" t="s">
        <v>1281</v>
      </c>
      <c r="BA44" s="139" t="s">
        <v>19</v>
      </c>
      <c r="BB44" s="139" t="s">
        <v>19</v>
      </c>
      <c r="BC44" s="139" t="s">
        <v>2599</v>
      </c>
      <c r="BD44" s="139" t="s">
        <v>81</v>
      </c>
    </row>
    <row r="45" hidden="1">
      <c r="AZ45" s="139" t="s">
        <v>1283</v>
      </c>
      <c r="BA45" s="139" t="s">
        <v>19</v>
      </c>
      <c r="BB45" s="139" t="s">
        <v>19</v>
      </c>
      <c r="BC45" s="139" t="s">
        <v>2600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1285</v>
      </c>
      <c r="BA46" s="139" t="s">
        <v>19</v>
      </c>
      <c r="BB46" s="139" t="s">
        <v>19</v>
      </c>
      <c r="BC46" s="139" t="s">
        <v>72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1290</v>
      </c>
      <c r="BA47" s="139" t="s">
        <v>19</v>
      </c>
      <c r="BB47" s="139" t="s">
        <v>19</v>
      </c>
      <c r="BC47" s="139" t="s">
        <v>72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286</v>
      </c>
      <c r="BA48" s="139" t="s">
        <v>19</v>
      </c>
      <c r="BB48" s="139" t="s">
        <v>19</v>
      </c>
      <c r="BC48" s="139" t="s">
        <v>2601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287</v>
      </c>
      <c r="BA49" s="139" t="s">
        <v>19</v>
      </c>
      <c r="BB49" s="139" t="s">
        <v>19</v>
      </c>
      <c r="BC49" s="139" t="s">
        <v>2602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294</v>
      </c>
      <c r="BA50" s="139" t="s">
        <v>19</v>
      </c>
      <c r="BB50" s="139" t="s">
        <v>19</v>
      </c>
      <c r="BC50" s="139" t="s">
        <v>2603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296</v>
      </c>
      <c r="BA51" s="139" t="s">
        <v>19</v>
      </c>
      <c r="BB51" s="139" t="s">
        <v>19</v>
      </c>
      <c r="BC51" s="139" t="s">
        <v>2604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1819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298</v>
      </c>
      <c r="BA52" s="139" t="s">
        <v>19</v>
      </c>
      <c r="BB52" s="139" t="s">
        <v>19</v>
      </c>
      <c r="BC52" s="139" t="s">
        <v>2605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216</v>
      </c>
      <c r="BA53" s="139" t="s">
        <v>19</v>
      </c>
      <c r="BB53" s="139" t="s">
        <v>19</v>
      </c>
      <c r="BC53" s="139" t="s">
        <v>2606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A3.4 - Napojení na stoku A3.4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218</v>
      </c>
      <c r="BA54" s="139" t="s">
        <v>19</v>
      </c>
      <c r="BB54" s="139" t="s">
        <v>19</v>
      </c>
      <c r="BC54" s="139" t="s">
        <v>2607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221</v>
      </c>
      <c r="BA55" s="139" t="s">
        <v>19</v>
      </c>
      <c r="BB55" s="139" t="s">
        <v>19</v>
      </c>
      <c r="BC55" s="139" t="s">
        <v>2608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223</v>
      </c>
      <c r="BA56" s="139" t="s">
        <v>19</v>
      </c>
      <c r="BB56" s="139" t="s">
        <v>19</v>
      </c>
      <c r="BC56" s="139" t="s">
        <v>2609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Z57" s="139" t="s">
        <v>2362</v>
      </c>
      <c r="BA57" s="139" t="s">
        <v>19</v>
      </c>
      <c r="BB57" s="139" t="s">
        <v>19</v>
      </c>
      <c r="BC57" s="139" t="s">
        <v>236</v>
      </c>
      <c r="BD57" s="139" t="s">
        <v>81</v>
      </c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Z58" s="139" t="s">
        <v>2363</v>
      </c>
      <c r="BA58" s="139" t="s">
        <v>19</v>
      </c>
      <c r="BB58" s="139" t="s">
        <v>19</v>
      </c>
      <c r="BC58" s="139" t="s">
        <v>79</v>
      </c>
      <c r="BD58" s="139" t="s">
        <v>81</v>
      </c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J177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J209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J256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J295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J296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317</v>
      </c>
      <c r="E75" s="185"/>
      <c r="F75" s="185"/>
      <c r="G75" s="185"/>
      <c r="H75" s="185"/>
      <c r="I75" s="185"/>
      <c r="J75" s="186">
        <f>J305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318</v>
      </c>
      <c r="E76" s="185"/>
      <c r="F76" s="185"/>
      <c r="G76" s="185"/>
      <c r="H76" s="185"/>
      <c r="I76" s="185"/>
      <c r="J76" s="186">
        <f>J328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4.88" customHeight="1">
      <c r="A77" s="10"/>
      <c r="B77" s="183"/>
      <c r="C77" s="126"/>
      <c r="D77" s="184" t="s">
        <v>319</v>
      </c>
      <c r="E77" s="185"/>
      <c r="F77" s="185"/>
      <c r="G77" s="185"/>
      <c r="H77" s="185"/>
      <c r="I77" s="185"/>
      <c r="J77" s="186">
        <f>J367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320</v>
      </c>
      <c r="E78" s="185"/>
      <c r="F78" s="185"/>
      <c r="G78" s="185"/>
      <c r="H78" s="185"/>
      <c r="I78" s="185"/>
      <c r="J78" s="186">
        <f>J383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321</v>
      </c>
      <c r="E79" s="185"/>
      <c r="F79" s="185"/>
      <c r="G79" s="185"/>
      <c r="H79" s="185"/>
      <c r="I79" s="185"/>
      <c r="J79" s="186">
        <f>J398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322</v>
      </c>
      <c r="E80" s="185"/>
      <c r="F80" s="185"/>
      <c r="G80" s="185"/>
      <c r="H80" s="185"/>
      <c r="I80" s="185"/>
      <c r="J80" s="186">
        <f>J412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/>
    <row r="84" hidden="1"/>
    <row r="85" hidden="1"/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323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16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2" t="str">
        <f>E7</f>
        <v>Odkanalizování obce Rtyně nad Bílinou – etapa 1</v>
      </c>
      <c r="F90" s="33"/>
      <c r="G90" s="33"/>
      <c r="H90" s="33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229</v>
      </c>
      <c r="D91" s="23"/>
      <c r="E91" s="23"/>
      <c r="F91" s="23"/>
      <c r="G91" s="23"/>
      <c r="H91" s="23"/>
      <c r="I91" s="23"/>
      <c r="J91" s="23"/>
      <c r="K91" s="23"/>
      <c r="L91" s="21"/>
    </row>
    <row r="92" s="2" customFormat="1" ht="16.5" customHeight="1">
      <c r="A92" s="39"/>
      <c r="B92" s="40"/>
      <c r="C92" s="41"/>
      <c r="D92" s="41"/>
      <c r="E92" s="172" t="s">
        <v>1819</v>
      </c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234</v>
      </c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A3.4 - Napojení na stoku A3.4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21</v>
      </c>
      <c r="D96" s="41"/>
      <c r="E96" s="41"/>
      <c r="F96" s="28" t="str">
        <f>F14</f>
        <v>Rtyně nad Bílinou</v>
      </c>
      <c r="G96" s="41"/>
      <c r="H96" s="41"/>
      <c r="I96" s="33" t="s">
        <v>23</v>
      </c>
      <c r="J96" s="73" t="str">
        <f>IF(J14="","",J14)</f>
        <v>31. 7. 2025</v>
      </c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5.65" customHeight="1">
      <c r="A98" s="39"/>
      <c r="B98" s="40"/>
      <c r="C98" s="33" t="s">
        <v>25</v>
      </c>
      <c r="D98" s="41"/>
      <c r="E98" s="41"/>
      <c r="F98" s="28" t="str">
        <f>E17</f>
        <v xml:space="preserve">Obec Rtyně nad Bílinou </v>
      </c>
      <c r="G98" s="41"/>
      <c r="H98" s="41"/>
      <c r="I98" s="33" t="s">
        <v>31</v>
      </c>
      <c r="J98" s="37" t="str">
        <f>E23</f>
        <v xml:space="preserve">AQUECON a.s. – kancelář Praha 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29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QS-B s.r.o.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88"/>
      <c r="B101" s="189"/>
      <c r="C101" s="190" t="s">
        <v>324</v>
      </c>
      <c r="D101" s="191" t="s">
        <v>57</v>
      </c>
      <c r="E101" s="191" t="s">
        <v>53</v>
      </c>
      <c r="F101" s="191" t="s">
        <v>54</v>
      </c>
      <c r="G101" s="191" t="s">
        <v>325</v>
      </c>
      <c r="H101" s="191" t="s">
        <v>326</v>
      </c>
      <c r="I101" s="191" t="s">
        <v>327</v>
      </c>
      <c r="J101" s="191" t="s">
        <v>303</v>
      </c>
      <c r="K101" s="192" t="s">
        <v>328</v>
      </c>
      <c r="L101" s="193"/>
      <c r="M101" s="93" t="s">
        <v>19</v>
      </c>
      <c r="N101" s="94" t="s">
        <v>42</v>
      </c>
      <c r="O101" s="94" t="s">
        <v>329</v>
      </c>
      <c r="P101" s="94" t="s">
        <v>330</v>
      </c>
      <c r="Q101" s="94" t="s">
        <v>331</v>
      </c>
      <c r="R101" s="94" t="s">
        <v>332</v>
      </c>
      <c r="S101" s="94" t="s">
        <v>333</v>
      </c>
      <c r="T101" s="95" t="s">
        <v>334</v>
      </c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</row>
    <row r="102" s="2" customFormat="1" ht="22.8" customHeight="1">
      <c r="A102" s="39"/>
      <c r="B102" s="40"/>
      <c r="C102" s="100" t="s">
        <v>335</v>
      </c>
      <c r="D102" s="41"/>
      <c r="E102" s="41"/>
      <c r="F102" s="41"/>
      <c r="G102" s="41"/>
      <c r="H102" s="41"/>
      <c r="I102" s="41"/>
      <c r="J102" s="194">
        <f>BK102</f>
        <v>0</v>
      </c>
      <c r="K102" s="41"/>
      <c r="L102" s="45"/>
      <c r="M102" s="96"/>
      <c r="N102" s="195"/>
      <c r="O102" s="97"/>
      <c r="P102" s="196">
        <f>P103</f>
        <v>0</v>
      </c>
      <c r="Q102" s="97"/>
      <c r="R102" s="196">
        <f>R103</f>
        <v>40.847750939999997</v>
      </c>
      <c r="S102" s="97"/>
      <c r="T102" s="197">
        <f>T103</f>
        <v>13.685324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71</v>
      </c>
      <c r="AU102" s="18" t="s">
        <v>304</v>
      </c>
      <c r="BK102" s="198">
        <f>BK103</f>
        <v>0</v>
      </c>
    </row>
    <row r="103" s="12" customFormat="1" ht="25.92" customHeight="1">
      <c r="A103" s="12"/>
      <c r="B103" s="199"/>
      <c r="C103" s="200"/>
      <c r="D103" s="201" t="s">
        <v>71</v>
      </c>
      <c r="E103" s="202" t="s">
        <v>336</v>
      </c>
      <c r="F103" s="202" t="s">
        <v>337</v>
      </c>
      <c r="G103" s="200"/>
      <c r="H103" s="200"/>
      <c r="I103" s="203"/>
      <c r="J103" s="204">
        <f>BK103</f>
        <v>0</v>
      </c>
      <c r="K103" s="200"/>
      <c r="L103" s="205"/>
      <c r="M103" s="206"/>
      <c r="N103" s="207"/>
      <c r="O103" s="207"/>
      <c r="P103" s="208">
        <f>P104+P295+P305+P328+P383+P398+P412</f>
        <v>0</v>
      </c>
      <c r="Q103" s="207"/>
      <c r="R103" s="208">
        <f>R104+R295+R305+R328+R383+R398+R412</f>
        <v>40.847750939999997</v>
      </c>
      <c r="S103" s="207"/>
      <c r="T103" s="209">
        <f>T104+T295+T305+T328+T383+T398+T412</f>
        <v>13.685324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72</v>
      </c>
      <c r="AY103" s="210" t="s">
        <v>338</v>
      </c>
      <c r="BK103" s="212">
        <f>BK104+BK295+BK305+BK328+BK383+BK398+BK412</f>
        <v>0</v>
      </c>
    </row>
    <row r="104" s="12" customFormat="1" ht="22.8" customHeight="1">
      <c r="A104" s="12"/>
      <c r="B104" s="199"/>
      <c r="C104" s="200"/>
      <c r="D104" s="201" t="s">
        <v>71</v>
      </c>
      <c r="E104" s="213" t="s">
        <v>79</v>
      </c>
      <c r="F104" s="213" t="s">
        <v>339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P105+P138+P153+P177+P190+P209+P256</f>
        <v>0</v>
      </c>
      <c r="Q104" s="207"/>
      <c r="R104" s="208">
        <f>R105+R138+R153+R177+R190+R209+R256</f>
        <v>37.601159339999995</v>
      </c>
      <c r="S104" s="207"/>
      <c r="T104" s="209">
        <f>T105+T138+T153+T177+T190+T209+T256</f>
        <v>13.685324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79</v>
      </c>
      <c r="AY104" s="210" t="s">
        <v>338</v>
      </c>
      <c r="BK104" s="212">
        <f>BK105+BK138+BK153+BK177+BK190+BK209+BK256</f>
        <v>0</v>
      </c>
    </row>
    <row r="105" s="12" customFormat="1" ht="20.88" customHeight="1">
      <c r="A105" s="12"/>
      <c r="B105" s="199"/>
      <c r="C105" s="200"/>
      <c r="D105" s="201" t="s">
        <v>71</v>
      </c>
      <c r="E105" s="213" t="s">
        <v>340</v>
      </c>
      <c r="F105" s="213" t="s">
        <v>341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SUM(P106:P137)</f>
        <v>0</v>
      </c>
      <c r="Q105" s="207"/>
      <c r="R105" s="208">
        <f>SUM(R106:R137)</f>
        <v>0.00045704000000000008</v>
      </c>
      <c r="S105" s="207"/>
      <c r="T105" s="209">
        <f>SUM(T106:T137)</f>
        <v>13.685324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81</v>
      </c>
      <c r="AY105" s="210" t="s">
        <v>338</v>
      </c>
      <c r="BK105" s="212">
        <f>SUM(BK106:BK137)</f>
        <v>0</v>
      </c>
    </row>
    <row r="106" s="2" customFormat="1" ht="66.75" customHeight="1">
      <c r="A106" s="39"/>
      <c r="B106" s="40"/>
      <c r="C106" s="215" t="s">
        <v>79</v>
      </c>
      <c r="D106" s="215" t="s">
        <v>342</v>
      </c>
      <c r="E106" s="216" t="s">
        <v>343</v>
      </c>
      <c r="F106" s="217" t="s">
        <v>344</v>
      </c>
      <c r="G106" s="218" t="s">
        <v>345</v>
      </c>
      <c r="H106" s="219">
        <v>22.969999999999999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0.44</v>
      </c>
      <c r="T106" s="225">
        <f>S106*H106</f>
        <v>10.1068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2610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349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351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1272</v>
      </c>
      <c r="F109" s="247" t="s">
        <v>352</v>
      </c>
      <c r="G109" s="245"/>
      <c r="H109" s="248">
        <v>1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1306</v>
      </c>
      <c r="F110" s="247" t="s">
        <v>1321</v>
      </c>
      <c r="G110" s="245"/>
      <c r="H110" s="248">
        <v>0.59999999999999998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1.6000000000000001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1848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1273</v>
      </c>
      <c r="F113" s="247" t="s">
        <v>2161</v>
      </c>
      <c r="G113" s="245"/>
      <c r="H113" s="248">
        <v>4.4400000000000004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1305</v>
      </c>
      <c r="F114" s="247" t="s">
        <v>2162</v>
      </c>
      <c r="G114" s="245"/>
      <c r="H114" s="248">
        <v>7.4000000000000004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286</v>
      </c>
      <c r="F115" s="258" t="s">
        <v>353</v>
      </c>
      <c r="G115" s="256"/>
      <c r="H115" s="259">
        <v>11.84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1277</v>
      </c>
      <c r="F117" s="247" t="s">
        <v>356</v>
      </c>
      <c r="G117" s="245"/>
      <c r="H117" s="248">
        <v>0.46999999999999997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1279</v>
      </c>
      <c r="F118" s="247" t="s">
        <v>357</v>
      </c>
      <c r="G118" s="245"/>
      <c r="H118" s="248">
        <v>0.48999999999999999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1280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1304</v>
      </c>
      <c r="F120" s="247" t="s">
        <v>1329</v>
      </c>
      <c r="G120" s="245"/>
      <c r="H120" s="248">
        <v>0.29999999999999999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1.75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1283</v>
      </c>
      <c r="F122" s="247" t="s">
        <v>1330</v>
      </c>
      <c r="G122" s="245"/>
      <c r="H122" s="248">
        <v>9.7240000000000002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1287</v>
      </c>
      <c r="F123" s="247" t="s">
        <v>1331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1289</v>
      </c>
      <c r="F124" s="247" t="s">
        <v>1332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1308</v>
      </c>
      <c r="F125" s="247" t="s">
        <v>1333</v>
      </c>
      <c r="G125" s="245"/>
      <c r="H125" s="248">
        <v>13.246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1281</v>
      </c>
      <c r="F126" s="258" t="s">
        <v>363</v>
      </c>
      <c r="G126" s="256"/>
      <c r="H126" s="259">
        <v>22.969999999999999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9.7240000000000002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9.7240000000000011E-05</v>
      </c>
      <c r="S127" s="224">
        <v>0.091999999999999998</v>
      </c>
      <c r="T127" s="225">
        <f>S127*H127</f>
        <v>0.89460799999999996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2611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1335</v>
      </c>
      <c r="G129" s="245"/>
      <c r="H129" s="248">
        <v>9.7240000000000002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9.2379999999999995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0.00018476000000000001</v>
      </c>
      <c r="S130" s="224">
        <v>0.13800000000000001</v>
      </c>
      <c r="T130" s="225">
        <f>S130*H130</f>
        <v>1.2748440000000001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2612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1335</v>
      </c>
      <c r="G132" s="245"/>
      <c r="H132" s="248">
        <v>9.7240000000000002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2613</v>
      </c>
      <c r="G133" s="245"/>
      <c r="H133" s="248">
        <v>9.2379999999999995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373</v>
      </c>
      <c r="F134" s="217" t="s">
        <v>374</v>
      </c>
      <c r="G134" s="218" t="s">
        <v>345</v>
      </c>
      <c r="H134" s="219">
        <v>8.7520000000000007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0.00017504000000000003</v>
      </c>
      <c r="S134" s="224">
        <v>0.161</v>
      </c>
      <c r="T134" s="225">
        <f>S134*H134</f>
        <v>1.4090720000000001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2614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1283</v>
      </c>
      <c r="G136" s="245"/>
      <c r="H136" s="248">
        <v>9.7240000000000002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2615</v>
      </c>
      <c r="G137" s="245"/>
      <c r="H137" s="248">
        <v>8.7520000000000007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12" customFormat="1" ht="20.88" customHeight="1">
      <c r="A138" s="12"/>
      <c r="B138" s="199"/>
      <c r="C138" s="200"/>
      <c r="D138" s="201" t="s">
        <v>71</v>
      </c>
      <c r="E138" s="213" t="s">
        <v>8</v>
      </c>
      <c r="F138" s="213" t="s">
        <v>378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SUM(P139:P152)</f>
        <v>0</v>
      </c>
      <c r="Q138" s="207"/>
      <c r="R138" s="208">
        <f>SUM(R139:R152)</f>
        <v>0</v>
      </c>
      <c r="S138" s="207"/>
      <c r="T138" s="209">
        <f>SUM(T139:T152)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79</v>
      </c>
      <c r="AT138" s="211" t="s">
        <v>71</v>
      </c>
      <c r="AU138" s="211" t="s">
        <v>81</v>
      </c>
      <c r="AY138" s="210" t="s">
        <v>338</v>
      </c>
      <c r="BK138" s="212">
        <f>SUM(BK139:BK152)</f>
        <v>0</v>
      </c>
    </row>
    <row r="139" s="2" customFormat="1" ht="24.15" customHeight="1">
      <c r="A139" s="39"/>
      <c r="B139" s="40"/>
      <c r="C139" s="215" t="s">
        <v>239</v>
      </c>
      <c r="D139" s="215" t="s">
        <v>342</v>
      </c>
      <c r="E139" s="216" t="s">
        <v>379</v>
      </c>
      <c r="F139" s="217" t="s">
        <v>380</v>
      </c>
      <c r="G139" s="218" t="s">
        <v>345</v>
      </c>
      <c r="H139" s="219">
        <v>38.893999999999998</v>
      </c>
      <c r="I139" s="220"/>
      <c r="J139" s="221">
        <f>ROUND(I139*H139,2)</f>
        <v>0</v>
      </c>
      <c r="K139" s="217" t="s">
        <v>346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241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2616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382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241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383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241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274</v>
      </c>
      <c r="F142" s="247" t="s">
        <v>384</v>
      </c>
      <c r="G142" s="245"/>
      <c r="H142" s="248">
        <v>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1857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275</v>
      </c>
      <c r="F144" s="247" t="s">
        <v>2169</v>
      </c>
      <c r="G144" s="245"/>
      <c r="H144" s="248">
        <v>17.760000000000002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386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277</v>
      </c>
      <c r="F146" s="247" t="s">
        <v>387</v>
      </c>
      <c r="G146" s="245"/>
      <c r="H146" s="248">
        <v>0.29999999999999999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19.060000000000002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388</v>
      </c>
      <c r="G148" s="245"/>
      <c r="H148" s="248">
        <v>38.893999999999998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227</v>
      </c>
      <c r="F149" s="258" t="s">
        <v>363</v>
      </c>
      <c r="G149" s="256"/>
      <c r="H149" s="259">
        <v>38.893999999999998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79</v>
      </c>
      <c r="AY149" s="265" t="s">
        <v>338</v>
      </c>
    </row>
    <row r="150" s="2" customFormat="1" ht="37.8" customHeight="1">
      <c r="A150" s="39"/>
      <c r="B150" s="40"/>
      <c r="C150" s="215" t="s">
        <v>236</v>
      </c>
      <c r="D150" s="215" t="s">
        <v>342</v>
      </c>
      <c r="E150" s="216" t="s">
        <v>389</v>
      </c>
      <c r="F150" s="217" t="s">
        <v>390</v>
      </c>
      <c r="G150" s="218" t="s">
        <v>391</v>
      </c>
      <c r="H150" s="219">
        <v>63.491999999999997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2617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393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63.491999999999997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12" customFormat="1" ht="20.88" customHeight="1">
      <c r="A153" s="12"/>
      <c r="B153" s="199"/>
      <c r="C153" s="200"/>
      <c r="D153" s="201" t="s">
        <v>71</v>
      </c>
      <c r="E153" s="213" t="s">
        <v>394</v>
      </c>
      <c r="F153" s="213" t="s">
        <v>395</v>
      </c>
      <c r="G153" s="200"/>
      <c r="H153" s="200"/>
      <c r="I153" s="203"/>
      <c r="J153" s="214">
        <f>BK153</f>
        <v>0</v>
      </c>
      <c r="K153" s="200"/>
      <c r="L153" s="205"/>
      <c r="M153" s="206"/>
      <c r="N153" s="207"/>
      <c r="O153" s="207"/>
      <c r="P153" s="208">
        <f>SUM(P154:P176)</f>
        <v>0</v>
      </c>
      <c r="Q153" s="207"/>
      <c r="R153" s="208">
        <f>SUM(R154:R176)</f>
        <v>0</v>
      </c>
      <c r="S153" s="207"/>
      <c r="T153" s="209">
        <f>SUM(T154:T176)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0" t="s">
        <v>79</v>
      </c>
      <c r="AT153" s="211" t="s">
        <v>71</v>
      </c>
      <c r="AU153" s="211" t="s">
        <v>81</v>
      </c>
      <c r="AY153" s="210" t="s">
        <v>338</v>
      </c>
      <c r="BK153" s="212">
        <f>SUM(BK154:BK176)</f>
        <v>0</v>
      </c>
    </row>
    <row r="154" s="2" customFormat="1" ht="55.5" customHeight="1">
      <c r="A154" s="39"/>
      <c r="B154" s="40"/>
      <c r="C154" s="215" t="s">
        <v>396</v>
      </c>
      <c r="D154" s="215" t="s">
        <v>342</v>
      </c>
      <c r="E154" s="216" t="s">
        <v>406</v>
      </c>
      <c r="F154" s="217" t="s">
        <v>407</v>
      </c>
      <c r="G154" s="218" t="s">
        <v>391</v>
      </c>
      <c r="H154" s="219">
        <v>82.864999999999995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2618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409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1861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263</v>
      </c>
      <c r="F157" s="247" t="s">
        <v>1838</v>
      </c>
      <c r="G157" s="245"/>
      <c r="H157" s="248">
        <v>0.14999999999999999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1862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1835</v>
      </c>
      <c r="F159" s="247" t="s">
        <v>1863</v>
      </c>
      <c r="G159" s="245"/>
      <c r="H159" s="248">
        <v>0.40000000000000002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267</v>
      </c>
      <c r="F160" s="247" t="s">
        <v>1864</v>
      </c>
      <c r="G160" s="245"/>
      <c r="H160" s="248">
        <v>1.19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1865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270</v>
      </c>
      <c r="F162" s="247" t="s">
        <v>1576</v>
      </c>
      <c r="G162" s="245"/>
      <c r="H162" s="248">
        <v>2.6779999999999999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269</v>
      </c>
      <c r="F163" s="247" t="s">
        <v>1866</v>
      </c>
      <c r="G163" s="245"/>
      <c r="H163" s="248">
        <v>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1823</v>
      </c>
      <c r="F164" s="247" t="s">
        <v>1867</v>
      </c>
      <c r="G164" s="245"/>
      <c r="H164" s="248">
        <v>0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1347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300</v>
      </c>
      <c r="F166" s="247" t="s">
        <v>72</v>
      </c>
      <c r="G166" s="245"/>
      <c r="H166" s="248">
        <v>0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19</v>
      </c>
      <c r="F167" s="258" t="s">
        <v>363</v>
      </c>
      <c r="G167" s="256"/>
      <c r="H167" s="259">
        <v>5.4180000000000001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72</v>
      </c>
      <c r="AY167" s="265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418</v>
      </c>
      <c r="G168" s="245"/>
      <c r="H168" s="248">
        <v>50.258000000000003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19</v>
      </c>
      <c r="F169" s="247" t="s">
        <v>1348</v>
      </c>
      <c r="G169" s="245"/>
      <c r="H169" s="248">
        <v>11.666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72</v>
      </c>
      <c r="AY169" s="254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19</v>
      </c>
      <c r="F170" s="247" t="s">
        <v>1349</v>
      </c>
      <c r="G170" s="245"/>
      <c r="H170" s="248">
        <v>0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1350</v>
      </c>
      <c r="G171" s="245"/>
      <c r="H171" s="248">
        <v>0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19</v>
      </c>
      <c r="F172" s="247" t="s">
        <v>1350</v>
      </c>
      <c r="G172" s="245"/>
      <c r="H172" s="248">
        <v>0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1351</v>
      </c>
      <c r="G173" s="245"/>
      <c r="H173" s="248">
        <v>0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1352</v>
      </c>
      <c r="G174" s="245"/>
      <c r="H174" s="248">
        <v>20.940999999999999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422</v>
      </c>
      <c r="G175" s="245"/>
      <c r="H175" s="248">
        <v>0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5" customFormat="1">
      <c r="A176" s="15"/>
      <c r="B176" s="255"/>
      <c r="C176" s="256"/>
      <c r="D176" s="235" t="s">
        <v>350</v>
      </c>
      <c r="E176" s="257" t="s">
        <v>223</v>
      </c>
      <c r="F176" s="258" t="s">
        <v>363</v>
      </c>
      <c r="G176" s="256"/>
      <c r="H176" s="259">
        <v>82.865000000000009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350</v>
      </c>
      <c r="AU176" s="265" t="s">
        <v>241</v>
      </c>
      <c r="AV176" s="15" t="s">
        <v>231</v>
      </c>
      <c r="AW176" s="15" t="s">
        <v>33</v>
      </c>
      <c r="AX176" s="15" t="s">
        <v>79</v>
      </c>
      <c r="AY176" s="265" t="s">
        <v>338</v>
      </c>
    </row>
    <row r="177" s="12" customFormat="1" ht="20.88" customHeight="1">
      <c r="A177" s="12"/>
      <c r="B177" s="199"/>
      <c r="C177" s="200"/>
      <c r="D177" s="201" t="s">
        <v>71</v>
      </c>
      <c r="E177" s="213" t="s">
        <v>423</v>
      </c>
      <c r="F177" s="213" t="s">
        <v>424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SUM(P178:P189)</f>
        <v>0</v>
      </c>
      <c r="Q177" s="207"/>
      <c r="R177" s="208">
        <f>SUM(R178:R189)</f>
        <v>0.1347573</v>
      </c>
      <c r="S177" s="207"/>
      <c r="T177" s="209">
        <f>SUM(T178:T189)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79</v>
      </c>
      <c r="AT177" s="211" t="s">
        <v>71</v>
      </c>
      <c r="AU177" s="211" t="s">
        <v>81</v>
      </c>
      <c r="AY177" s="210" t="s">
        <v>338</v>
      </c>
      <c r="BK177" s="212">
        <f>SUM(BK178:BK189)</f>
        <v>0</v>
      </c>
    </row>
    <row r="178" s="2" customFormat="1" ht="37.8" customHeight="1">
      <c r="A178" s="39"/>
      <c r="B178" s="40"/>
      <c r="C178" s="215" t="s">
        <v>405</v>
      </c>
      <c r="D178" s="215" t="s">
        <v>342</v>
      </c>
      <c r="E178" s="216" t="s">
        <v>425</v>
      </c>
      <c r="F178" s="217" t="s">
        <v>426</v>
      </c>
      <c r="G178" s="218" t="s">
        <v>345</v>
      </c>
      <c r="H178" s="219">
        <v>158.53800000000001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0.00084999999999999995</v>
      </c>
      <c r="R178" s="224">
        <f>Q178*H178</f>
        <v>0.1347573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2619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428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429</v>
      </c>
      <c r="G180" s="245"/>
      <c r="H180" s="248">
        <v>158.53800000000001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1869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5" customFormat="1">
      <c r="A182" s="15"/>
      <c r="B182" s="255"/>
      <c r="C182" s="256"/>
      <c r="D182" s="235" t="s">
        <v>350</v>
      </c>
      <c r="E182" s="257" t="s">
        <v>296</v>
      </c>
      <c r="F182" s="258" t="s">
        <v>363</v>
      </c>
      <c r="G182" s="256"/>
      <c r="H182" s="259">
        <v>158.53800000000001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350</v>
      </c>
      <c r="AU182" s="265" t="s">
        <v>241</v>
      </c>
      <c r="AV182" s="15" t="s">
        <v>231</v>
      </c>
      <c r="AW182" s="15" t="s">
        <v>33</v>
      </c>
      <c r="AX182" s="15" t="s">
        <v>79</v>
      </c>
      <c r="AY182" s="265" t="s">
        <v>338</v>
      </c>
    </row>
    <row r="183" s="2" customFormat="1" ht="44.25" customHeight="1">
      <c r="A183" s="39"/>
      <c r="B183" s="40"/>
      <c r="C183" s="215" t="s">
        <v>252</v>
      </c>
      <c r="D183" s="215" t="s">
        <v>342</v>
      </c>
      <c r="E183" s="216" t="s">
        <v>431</v>
      </c>
      <c r="F183" s="217" t="s">
        <v>432</v>
      </c>
      <c r="G183" s="218" t="s">
        <v>345</v>
      </c>
      <c r="H183" s="219">
        <v>158.53800000000001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2620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434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14" customFormat="1">
      <c r="A185" s="14"/>
      <c r="B185" s="244"/>
      <c r="C185" s="245"/>
      <c r="D185" s="235" t="s">
        <v>350</v>
      </c>
      <c r="E185" s="246" t="s">
        <v>19</v>
      </c>
      <c r="F185" s="247" t="s">
        <v>296</v>
      </c>
      <c r="G185" s="245"/>
      <c r="H185" s="248">
        <v>158.53800000000001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79</v>
      </c>
      <c r="AY185" s="254" t="s">
        <v>338</v>
      </c>
    </row>
    <row r="186" s="2" customFormat="1" ht="24.15" customHeight="1">
      <c r="A186" s="39"/>
      <c r="B186" s="40"/>
      <c r="C186" s="215" t="s">
        <v>430</v>
      </c>
      <c r="D186" s="215" t="s">
        <v>342</v>
      </c>
      <c r="E186" s="216" t="s">
        <v>435</v>
      </c>
      <c r="F186" s="217" t="s">
        <v>436</v>
      </c>
      <c r="G186" s="218" t="s">
        <v>391</v>
      </c>
      <c r="H186" s="219">
        <v>94.329999999999998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2621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438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439</v>
      </c>
      <c r="G188" s="245"/>
      <c r="H188" s="248">
        <v>94.329999999999998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5" customFormat="1">
      <c r="A189" s="15"/>
      <c r="B189" s="255"/>
      <c r="C189" s="256"/>
      <c r="D189" s="235" t="s">
        <v>350</v>
      </c>
      <c r="E189" s="257" t="s">
        <v>19</v>
      </c>
      <c r="F189" s="258" t="s">
        <v>363</v>
      </c>
      <c r="G189" s="256"/>
      <c r="H189" s="259">
        <v>94.329999999999998</v>
      </c>
      <c r="I189" s="260"/>
      <c r="J189" s="256"/>
      <c r="K189" s="256"/>
      <c r="L189" s="261"/>
      <c r="M189" s="262"/>
      <c r="N189" s="263"/>
      <c r="O189" s="263"/>
      <c r="P189" s="263"/>
      <c r="Q189" s="263"/>
      <c r="R189" s="263"/>
      <c r="S189" s="263"/>
      <c r="T189" s="264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5" t="s">
        <v>350</v>
      </c>
      <c r="AU189" s="265" t="s">
        <v>241</v>
      </c>
      <c r="AV189" s="15" t="s">
        <v>231</v>
      </c>
      <c r="AW189" s="15" t="s">
        <v>33</v>
      </c>
      <c r="AX189" s="15" t="s">
        <v>79</v>
      </c>
      <c r="AY189" s="265" t="s">
        <v>338</v>
      </c>
    </row>
    <row r="190" s="12" customFormat="1" ht="20.88" customHeight="1">
      <c r="A190" s="12"/>
      <c r="B190" s="199"/>
      <c r="C190" s="200"/>
      <c r="D190" s="201" t="s">
        <v>71</v>
      </c>
      <c r="E190" s="213" t="s">
        <v>440</v>
      </c>
      <c r="F190" s="213" t="s">
        <v>441</v>
      </c>
      <c r="G190" s="200"/>
      <c r="H190" s="200"/>
      <c r="I190" s="203"/>
      <c r="J190" s="214">
        <f>BK190</f>
        <v>0</v>
      </c>
      <c r="K190" s="200"/>
      <c r="L190" s="205"/>
      <c r="M190" s="206"/>
      <c r="N190" s="207"/>
      <c r="O190" s="207"/>
      <c r="P190" s="208">
        <f>SUM(P191:P208)</f>
        <v>0</v>
      </c>
      <c r="Q190" s="207"/>
      <c r="R190" s="208">
        <f>SUM(R191:R208)</f>
        <v>0</v>
      </c>
      <c r="S190" s="207"/>
      <c r="T190" s="209">
        <f>SUM(T191:T208)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0" t="s">
        <v>79</v>
      </c>
      <c r="AT190" s="211" t="s">
        <v>71</v>
      </c>
      <c r="AU190" s="211" t="s">
        <v>81</v>
      </c>
      <c r="AY190" s="210" t="s">
        <v>338</v>
      </c>
      <c r="BK190" s="212">
        <f>SUM(BK191:BK208)</f>
        <v>0</v>
      </c>
    </row>
    <row r="191" s="2" customFormat="1" ht="62.7" customHeight="1">
      <c r="A191" s="39"/>
      <c r="B191" s="40"/>
      <c r="C191" s="215" t="s">
        <v>340</v>
      </c>
      <c r="D191" s="215" t="s">
        <v>342</v>
      </c>
      <c r="E191" s="216" t="s">
        <v>442</v>
      </c>
      <c r="F191" s="217" t="s">
        <v>443</v>
      </c>
      <c r="G191" s="218" t="s">
        <v>391</v>
      </c>
      <c r="H191" s="219">
        <v>126.984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2622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445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2" customFormat="1">
      <c r="A193" s="39"/>
      <c r="B193" s="40"/>
      <c r="C193" s="41"/>
      <c r="D193" s="235" t="s">
        <v>401</v>
      </c>
      <c r="E193" s="41"/>
      <c r="F193" s="266" t="s">
        <v>446</v>
      </c>
      <c r="G193" s="41"/>
      <c r="H193" s="41"/>
      <c r="I193" s="230"/>
      <c r="J193" s="41"/>
      <c r="K193" s="41"/>
      <c r="L193" s="45"/>
      <c r="M193" s="231"/>
      <c r="N193" s="23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401</v>
      </c>
      <c r="AU193" s="18" t="s">
        <v>241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225</v>
      </c>
      <c r="G194" s="245"/>
      <c r="H194" s="248">
        <v>63.491999999999997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2623</v>
      </c>
      <c r="G195" s="245"/>
      <c r="H195" s="248">
        <v>126.984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62.7" customHeight="1">
      <c r="A196" s="39"/>
      <c r="B196" s="40"/>
      <c r="C196" s="215" t="s">
        <v>8</v>
      </c>
      <c r="D196" s="215" t="s">
        <v>342</v>
      </c>
      <c r="E196" s="216" t="s">
        <v>448</v>
      </c>
      <c r="F196" s="217" t="s">
        <v>449</v>
      </c>
      <c r="G196" s="218" t="s">
        <v>391</v>
      </c>
      <c r="H196" s="219">
        <v>19.373000000000001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2624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451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216</v>
      </c>
      <c r="G198" s="245"/>
      <c r="H198" s="248">
        <v>4.6429999999999998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221</v>
      </c>
      <c r="G199" s="245"/>
      <c r="H199" s="248">
        <v>14.089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452</v>
      </c>
      <c r="G200" s="245"/>
      <c r="H200" s="248">
        <v>0.64100000000000001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453</v>
      </c>
      <c r="G201" s="245"/>
      <c r="H201" s="248">
        <v>0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248</v>
      </c>
      <c r="G202" s="245"/>
      <c r="H202" s="248">
        <v>0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5" customFormat="1">
      <c r="A203" s="15"/>
      <c r="B203" s="255"/>
      <c r="C203" s="256"/>
      <c r="D203" s="235" t="s">
        <v>350</v>
      </c>
      <c r="E203" s="257" t="s">
        <v>218</v>
      </c>
      <c r="F203" s="258" t="s">
        <v>363</v>
      </c>
      <c r="G203" s="256"/>
      <c r="H203" s="259">
        <v>19.372999999999998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5" t="s">
        <v>350</v>
      </c>
      <c r="AU203" s="265" t="s">
        <v>241</v>
      </c>
      <c r="AV203" s="15" t="s">
        <v>231</v>
      </c>
      <c r="AW203" s="15" t="s">
        <v>33</v>
      </c>
      <c r="AX203" s="15" t="s">
        <v>79</v>
      </c>
      <c r="AY203" s="265" t="s">
        <v>338</v>
      </c>
    </row>
    <row r="204" s="2" customFormat="1" ht="66.75" customHeight="1">
      <c r="A204" s="39"/>
      <c r="B204" s="40"/>
      <c r="C204" s="215" t="s">
        <v>394</v>
      </c>
      <c r="D204" s="215" t="s">
        <v>342</v>
      </c>
      <c r="E204" s="216" t="s">
        <v>455</v>
      </c>
      <c r="F204" s="217" t="s">
        <v>456</v>
      </c>
      <c r="G204" s="218" t="s">
        <v>391</v>
      </c>
      <c r="H204" s="219">
        <v>193.72999999999999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2625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458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218</v>
      </c>
      <c r="G206" s="245"/>
      <c r="H206" s="248">
        <v>19.373000000000001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5" customFormat="1">
      <c r="A207" s="15"/>
      <c r="B207" s="255"/>
      <c r="C207" s="256"/>
      <c r="D207" s="235" t="s">
        <v>350</v>
      </c>
      <c r="E207" s="257" t="s">
        <v>19</v>
      </c>
      <c r="F207" s="258" t="s">
        <v>363</v>
      </c>
      <c r="G207" s="256"/>
      <c r="H207" s="259">
        <v>19.373000000000001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350</v>
      </c>
      <c r="AU207" s="265" t="s">
        <v>241</v>
      </c>
      <c r="AV207" s="15" t="s">
        <v>231</v>
      </c>
      <c r="AW207" s="15" t="s">
        <v>33</v>
      </c>
      <c r="AX207" s="15" t="s">
        <v>72</v>
      </c>
      <c r="AY207" s="265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2626</v>
      </c>
      <c r="G208" s="245"/>
      <c r="H208" s="248">
        <v>193.72999999999999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79</v>
      </c>
      <c r="AY208" s="254" t="s">
        <v>338</v>
      </c>
    </row>
    <row r="209" s="12" customFormat="1" ht="20.88" customHeight="1">
      <c r="A209" s="12"/>
      <c r="B209" s="199"/>
      <c r="C209" s="200"/>
      <c r="D209" s="201" t="s">
        <v>71</v>
      </c>
      <c r="E209" s="213" t="s">
        <v>460</v>
      </c>
      <c r="F209" s="213" t="s">
        <v>461</v>
      </c>
      <c r="G209" s="200"/>
      <c r="H209" s="200"/>
      <c r="I209" s="203"/>
      <c r="J209" s="214">
        <f>BK209</f>
        <v>0</v>
      </c>
      <c r="K209" s="200"/>
      <c r="L209" s="205"/>
      <c r="M209" s="206"/>
      <c r="N209" s="207"/>
      <c r="O209" s="207"/>
      <c r="P209" s="208">
        <f>SUM(P210:P255)</f>
        <v>0</v>
      </c>
      <c r="Q209" s="207"/>
      <c r="R209" s="208">
        <f>SUM(R210:R255)</f>
        <v>37.463999999999999</v>
      </c>
      <c r="S209" s="207"/>
      <c r="T209" s="209">
        <f>SUM(T210:T255)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79</v>
      </c>
      <c r="AT209" s="211" t="s">
        <v>71</v>
      </c>
      <c r="AU209" s="211" t="s">
        <v>81</v>
      </c>
      <c r="AY209" s="210" t="s">
        <v>338</v>
      </c>
      <c r="BK209" s="212">
        <f>SUM(BK210:BK255)</f>
        <v>0</v>
      </c>
    </row>
    <row r="210" s="2" customFormat="1" ht="37.8" customHeight="1">
      <c r="A210" s="39"/>
      <c r="B210" s="40"/>
      <c r="C210" s="215" t="s">
        <v>454</v>
      </c>
      <c r="D210" s="215" t="s">
        <v>342</v>
      </c>
      <c r="E210" s="216" t="s">
        <v>462</v>
      </c>
      <c r="F210" s="217" t="s">
        <v>463</v>
      </c>
      <c r="G210" s="218" t="s">
        <v>391</v>
      </c>
      <c r="H210" s="219">
        <v>63.491999999999997</v>
      </c>
      <c r="I210" s="220"/>
      <c r="J210" s="221">
        <f>ROUND(I210*H210,2)</f>
        <v>0</v>
      </c>
      <c r="K210" s="217" t="s">
        <v>346</v>
      </c>
      <c r="L210" s="45"/>
      <c r="M210" s="222" t="s">
        <v>19</v>
      </c>
      <c r="N210" s="223" t="s">
        <v>43</v>
      </c>
      <c r="O210" s="85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26" t="s">
        <v>231</v>
      </c>
      <c r="AT210" s="226" t="s">
        <v>342</v>
      </c>
      <c r="AU210" s="226" t="s">
        <v>241</v>
      </c>
      <c r="AY210" s="18" t="s">
        <v>338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8" t="s">
        <v>79</v>
      </c>
      <c r="BK210" s="227">
        <f>ROUND(I210*H210,2)</f>
        <v>0</v>
      </c>
      <c r="BL210" s="18" t="s">
        <v>231</v>
      </c>
      <c r="BM210" s="226" t="s">
        <v>2627</v>
      </c>
    </row>
    <row r="211" s="2" customFormat="1">
      <c r="A211" s="39"/>
      <c r="B211" s="40"/>
      <c r="C211" s="41"/>
      <c r="D211" s="228" t="s">
        <v>348</v>
      </c>
      <c r="E211" s="41"/>
      <c r="F211" s="229" t="s">
        <v>465</v>
      </c>
      <c r="G211" s="41"/>
      <c r="H211" s="41"/>
      <c r="I211" s="230"/>
      <c r="J211" s="41"/>
      <c r="K211" s="41"/>
      <c r="L211" s="45"/>
      <c r="M211" s="231"/>
      <c r="N211" s="23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348</v>
      </c>
      <c r="AU211" s="18" t="s">
        <v>241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225</v>
      </c>
      <c r="G212" s="245"/>
      <c r="H212" s="248">
        <v>63.491999999999997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79</v>
      </c>
      <c r="AY212" s="254" t="s">
        <v>338</v>
      </c>
    </row>
    <row r="213" s="2" customFormat="1" ht="24.15" customHeight="1">
      <c r="A213" s="39"/>
      <c r="B213" s="40"/>
      <c r="C213" s="215" t="s">
        <v>423</v>
      </c>
      <c r="D213" s="215" t="s">
        <v>342</v>
      </c>
      <c r="E213" s="216" t="s">
        <v>466</v>
      </c>
      <c r="F213" s="217" t="s">
        <v>467</v>
      </c>
      <c r="G213" s="218" t="s">
        <v>391</v>
      </c>
      <c r="H213" s="219">
        <v>63.491999999999997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2628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469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3" customFormat="1">
      <c r="A215" s="13"/>
      <c r="B215" s="233"/>
      <c r="C215" s="234"/>
      <c r="D215" s="235" t="s">
        <v>350</v>
      </c>
      <c r="E215" s="236" t="s">
        <v>19</v>
      </c>
      <c r="F215" s="237" t="s">
        <v>470</v>
      </c>
      <c r="G215" s="234"/>
      <c r="H215" s="236" t="s">
        <v>19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350</v>
      </c>
      <c r="AU215" s="243" t="s">
        <v>241</v>
      </c>
      <c r="AV215" s="13" t="s">
        <v>79</v>
      </c>
      <c r="AW215" s="13" t="s">
        <v>33</v>
      </c>
      <c r="AX215" s="13" t="s">
        <v>72</v>
      </c>
      <c r="AY215" s="243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1879</v>
      </c>
      <c r="G216" s="245"/>
      <c r="H216" s="248">
        <v>82.864999999999995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471</v>
      </c>
      <c r="G217" s="245"/>
      <c r="H217" s="248">
        <v>-19.373000000000001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5" customFormat="1">
      <c r="A218" s="15"/>
      <c r="B218" s="255"/>
      <c r="C218" s="256"/>
      <c r="D218" s="235" t="s">
        <v>350</v>
      </c>
      <c r="E218" s="257" t="s">
        <v>225</v>
      </c>
      <c r="F218" s="258" t="s">
        <v>363</v>
      </c>
      <c r="G218" s="256"/>
      <c r="H218" s="259">
        <v>63.49199999999999</v>
      </c>
      <c r="I218" s="260"/>
      <c r="J218" s="256"/>
      <c r="K218" s="256"/>
      <c r="L218" s="261"/>
      <c r="M218" s="262"/>
      <c r="N218" s="263"/>
      <c r="O218" s="263"/>
      <c r="P218" s="263"/>
      <c r="Q218" s="263"/>
      <c r="R218" s="263"/>
      <c r="S218" s="263"/>
      <c r="T218" s="26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5" t="s">
        <v>350</v>
      </c>
      <c r="AU218" s="265" t="s">
        <v>241</v>
      </c>
      <c r="AV218" s="15" t="s">
        <v>231</v>
      </c>
      <c r="AW218" s="15" t="s">
        <v>33</v>
      </c>
      <c r="AX218" s="15" t="s">
        <v>79</v>
      </c>
      <c r="AY218" s="265" t="s">
        <v>338</v>
      </c>
    </row>
    <row r="219" s="2" customFormat="1" ht="44.25" customHeight="1">
      <c r="A219" s="39"/>
      <c r="B219" s="40"/>
      <c r="C219" s="215" t="s">
        <v>440</v>
      </c>
      <c r="D219" s="215" t="s">
        <v>342</v>
      </c>
      <c r="E219" s="216" t="s">
        <v>477</v>
      </c>
      <c r="F219" s="217" t="s">
        <v>478</v>
      </c>
      <c r="G219" s="218" t="s">
        <v>391</v>
      </c>
      <c r="H219" s="219">
        <v>77.581000000000003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2629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480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221</v>
      </c>
      <c r="G221" s="245"/>
      <c r="H221" s="248">
        <v>14.089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225</v>
      </c>
      <c r="G222" s="245"/>
      <c r="H222" s="248">
        <v>63.491999999999997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72</v>
      </c>
      <c r="AY222" s="254" t="s">
        <v>338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855</v>
      </c>
      <c r="G223" s="245"/>
      <c r="H223" s="248">
        <v>0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72</v>
      </c>
      <c r="AY223" s="254" t="s">
        <v>338</v>
      </c>
    </row>
    <row r="224" s="15" customFormat="1">
      <c r="A224" s="15"/>
      <c r="B224" s="255"/>
      <c r="C224" s="256"/>
      <c r="D224" s="235" t="s">
        <v>350</v>
      </c>
      <c r="E224" s="257" t="s">
        <v>19</v>
      </c>
      <c r="F224" s="258" t="s">
        <v>363</v>
      </c>
      <c r="G224" s="256"/>
      <c r="H224" s="259">
        <v>77.581000000000003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350</v>
      </c>
      <c r="AU224" s="265" t="s">
        <v>241</v>
      </c>
      <c r="AV224" s="15" t="s">
        <v>231</v>
      </c>
      <c r="AW224" s="15" t="s">
        <v>33</v>
      </c>
      <c r="AX224" s="15" t="s">
        <v>79</v>
      </c>
      <c r="AY224" s="265" t="s">
        <v>338</v>
      </c>
    </row>
    <row r="225" s="2" customFormat="1" ht="66.75" customHeight="1">
      <c r="A225" s="39"/>
      <c r="B225" s="40"/>
      <c r="C225" s="215" t="s">
        <v>460</v>
      </c>
      <c r="D225" s="215" t="s">
        <v>342</v>
      </c>
      <c r="E225" s="216" t="s">
        <v>482</v>
      </c>
      <c r="F225" s="217" t="s">
        <v>483</v>
      </c>
      <c r="G225" s="218" t="s">
        <v>391</v>
      </c>
      <c r="H225" s="219">
        <v>4.6429999999999998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2630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485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216</v>
      </c>
      <c r="G227" s="245"/>
      <c r="H227" s="248">
        <v>4.6429999999999998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19</v>
      </c>
      <c r="F228" s="258" t="s">
        <v>363</v>
      </c>
      <c r="G228" s="256"/>
      <c r="H228" s="259">
        <v>4.6429999999999998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16.5" customHeight="1">
      <c r="A229" s="39"/>
      <c r="B229" s="40"/>
      <c r="C229" s="267" t="s">
        <v>476</v>
      </c>
      <c r="D229" s="267" t="s">
        <v>486</v>
      </c>
      <c r="E229" s="268" t="s">
        <v>487</v>
      </c>
      <c r="F229" s="269" t="s">
        <v>488</v>
      </c>
      <c r="G229" s="270" t="s">
        <v>489</v>
      </c>
      <c r="H229" s="271">
        <v>28.178000000000001</v>
      </c>
      <c r="I229" s="272"/>
      <c r="J229" s="273">
        <f>ROUND(I229*H229,2)</f>
        <v>0</v>
      </c>
      <c r="K229" s="269" t="s">
        <v>346</v>
      </c>
      <c r="L229" s="274"/>
      <c r="M229" s="275" t="s">
        <v>19</v>
      </c>
      <c r="N229" s="276" t="s">
        <v>43</v>
      </c>
      <c r="O229" s="85"/>
      <c r="P229" s="224">
        <f>O229*H229</f>
        <v>0</v>
      </c>
      <c r="Q229" s="224">
        <v>1</v>
      </c>
      <c r="R229" s="224">
        <f>Q229*H229</f>
        <v>28.178000000000001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405</v>
      </c>
      <c r="AT229" s="226" t="s">
        <v>486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2631</v>
      </c>
    </row>
    <row r="230" s="13" customFormat="1">
      <c r="A230" s="13"/>
      <c r="B230" s="233"/>
      <c r="C230" s="234"/>
      <c r="D230" s="235" t="s">
        <v>350</v>
      </c>
      <c r="E230" s="236" t="s">
        <v>19</v>
      </c>
      <c r="F230" s="237" t="s">
        <v>491</v>
      </c>
      <c r="G230" s="234"/>
      <c r="H230" s="236" t="s">
        <v>19</v>
      </c>
      <c r="I230" s="238"/>
      <c r="J230" s="234"/>
      <c r="K230" s="234"/>
      <c r="L230" s="239"/>
      <c r="M230" s="240"/>
      <c r="N230" s="241"/>
      <c r="O230" s="241"/>
      <c r="P230" s="241"/>
      <c r="Q230" s="241"/>
      <c r="R230" s="241"/>
      <c r="S230" s="241"/>
      <c r="T230" s="24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3" t="s">
        <v>350</v>
      </c>
      <c r="AU230" s="243" t="s">
        <v>241</v>
      </c>
      <c r="AV230" s="13" t="s">
        <v>79</v>
      </c>
      <c r="AW230" s="13" t="s">
        <v>33</v>
      </c>
      <c r="AX230" s="13" t="s">
        <v>72</v>
      </c>
      <c r="AY230" s="243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492</v>
      </c>
      <c r="G231" s="245"/>
      <c r="H231" s="248">
        <v>3.5219999999999998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3" customFormat="1">
      <c r="A232" s="13"/>
      <c r="B232" s="233"/>
      <c r="C232" s="234"/>
      <c r="D232" s="235" t="s">
        <v>350</v>
      </c>
      <c r="E232" s="236" t="s">
        <v>19</v>
      </c>
      <c r="F232" s="237" t="s">
        <v>493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350</v>
      </c>
      <c r="AU232" s="243" t="s">
        <v>241</v>
      </c>
      <c r="AV232" s="13" t="s">
        <v>79</v>
      </c>
      <c r="AW232" s="13" t="s">
        <v>33</v>
      </c>
      <c r="AX232" s="13" t="s">
        <v>72</v>
      </c>
      <c r="AY232" s="243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494</v>
      </c>
      <c r="G233" s="245"/>
      <c r="H233" s="248">
        <v>10.567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221</v>
      </c>
      <c r="F234" s="258" t="s">
        <v>363</v>
      </c>
      <c r="G234" s="256"/>
      <c r="H234" s="259">
        <v>14.089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72</v>
      </c>
      <c r="AY234" s="265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2632</v>
      </c>
      <c r="G235" s="245"/>
      <c r="H235" s="248">
        <v>28.178000000000001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2" customFormat="1" ht="16.5" customHeight="1">
      <c r="A236" s="39"/>
      <c r="B236" s="40"/>
      <c r="C236" s="267" t="s">
        <v>481</v>
      </c>
      <c r="D236" s="267" t="s">
        <v>486</v>
      </c>
      <c r="E236" s="268" t="s">
        <v>496</v>
      </c>
      <c r="F236" s="269" t="s">
        <v>497</v>
      </c>
      <c r="G236" s="270" t="s">
        <v>489</v>
      </c>
      <c r="H236" s="271">
        <v>9.2859999999999996</v>
      </c>
      <c r="I236" s="272"/>
      <c r="J236" s="273">
        <f>ROUND(I236*H236,2)</f>
        <v>0</v>
      </c>
      <c r="K236" s="269" t="s">
        <v>346</v>
      </c>
      <c r="L236" s="274"/>
      <c r="M236" s="275" t="s">
        <v>19</v>
      </c>
      <c r="N236" s="276" t="s">
        <v>43</v>
      </c>
      <c r="O236" s="85"/>
      <c r="P236" s="224">
        <f>O236*H236</f>
        <v>0</v>
      </c>
      <c r="Q236" s="224">
        <v>1</v>
      </c>
      <c r="R236" s="224">
        <f>Q236*H236</f>
        <v>9.2859999999999996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405</v>
      </c>
      <c r="AT236" s="226" t="s">
        <v>486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2633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499</v>
      </c>
      <c r="G237" s="245"/>
      <c r="H237" s="248">
        <v>5.2839999999999998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6" customFormat="1">
      <c r="A238" s="16"/>
      <c r="B238" s="277"/>
      <c r="C238" s="278"/>
      <c r="D238" s="235" t="s">
        <v>350</v>
      </c>
      <c r="E238" s="279" t="s">
        <v>19</v>
      </c>
      <c r="F238" s="280" t="s">
        <v>500</v>
      </c>
      <c r="G238" s="278"/>
      <c r="H238" s="281">
        <v>5.2839999999999998</v>
      </c>
      <c r="I238" s="282"/>
      <c r="J238" s="278"/>
      <c r="K238" s="278"/>
      <c r="L238" s="283"/>
      <c r="M238" s="284"/>
      <c r="N238" s="285"/>
      <c r="O238" s="285"/>
      <c r="P238" s="285"/>
      <c r="Q238" s="285"/>
      <c r="R238" s="285"/>
      <c r="S238" s="285"/>
      <c r="T238" s="28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7" t="s">
        <v>350</v>
      </c>
      <c r="AU238" s="287" t="s">
        <v>241</v>
      </c>
      <c r="AV238" s="16" t="s">
        <v>241</v>
      </c>
      <c r="AW238" s="16" t="s">
        <v>33</v>
      </c>
      <c r="AX238" s="16" t="s">
        <v>72</v>
      </c>
      <c r="AY238" s="287" t="s">
        <v>338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2074</v>
      </c>
      <c r="G239" s="245"/>
      <c r="H239" s="248">
        <v>0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2075</v>
      </c>
      <c r="G240" s="245"/>
      <c r="H240" s="248">
        <v>0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72</v>
      </c>
      <c r="AY240" s="254" t="s">
        <v>338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1885</v>
      </c>
      <c r="G241" s="245"/>
      <c r="H241" s="248">
        <v>-0.51500000000000001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1886</v>
      </c>
      <c r="G242" s="245"/>
      <c r="H242" s="248">
        <v>-0.126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1887</v>
      </c>
      <c r="G243" s="245"/>
      <c r="H243" s="248">
        <v>0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1888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501</v>
      </c>
      <c r="G245" s="245"/>
      <c r="H245" s="248">
        <v>0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993</v>
      </c>
      <c r="G246" s="245"/>
      <c r="H246" s="248">
        <v>0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502</v>
      </c>
      <c r="G247" s="245"/>
      <c r="H247" s="248">
        <v>0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6" customFormat="1">
      <c r="A248" s="16"/>
      <c r="B248" s="277"/>
      <c r="C248" s="278"/>
      <c r="D248" s="235" t="s">
        <v>350</v>
      </c>
      <c r="E248" s="279" t="s">
        <v>298</v>
      </c>
      <c r="F248" s="280" t="s">
        <v>500</v>
      </c>
      <c r="G248" s="278"/>
      <c r="H248" s="281">
        <v>-0.64100000000000001</v>
      </c>
      <c r="I248" s="282"/>
      <c r="J248" s="278"/>
      <c r="K248" s="278"/>
      <c r="L248" s="283"/>
      <c r="M248" s="284"/>
      <c r="N248" s="285"/>
      <c r="O248" s="285"/>
      <c r="P248" s="285"/>
      <c r="Q248" s="285"/>
      <c r="R248" s="285"/>
      <c r="S248" s="285"/>
      <c r="T248" s="28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T248" s="287" t="s">
        <v>350</v>
      </c>
      <c r="AU248" s="287" t="s">
        <v>241</v>
      </c>
      <c r="AV248" s="16" t="s">
        <v>241</v>
      </c>
      <c r="AW248" s="16" t="s">
        <v>33</v>
      </c>
      <c r="AX248" s="16" t="s">
        <v>72</v>
      </c>
      <c r="AY248" s="287" t="s">
        <v>338</v>
      </c>
    </row>
    <row r="249" s="15" customFormat="1">
      <c r="A249" s="15"/>
      <c r="B249" s="255"/>
      <c r="C249" s="256"/>
      <c r="D249" s="235" t="s">
        <v>350</v>
      </c>
      <c r="E249" s="257" t="s">
        <v>216</v>
      </c>
      <c r="F249" s="258" t="s">
        <v>363</v>
      </c>
      <c r="G249" s="256"/>
      <c r="H249" s="259">
        <v>4.6429999999999998</v>
      </c>
      <c r="I249" s="260"/>
      <c r="J249" s="256"/>
      <c r="K249" s="256"/>
      <c r="L249" s="261"/>
      <c r="M249" s="262"/>
      <c r="N249" s="263"/>
      <c r="O249" s="263"/>
      <c r="P249" s="263"/>
      <c r="Q249" s="263"/>
      <c r="R249" s="263"/>
      <c r="S249" s="263"/>
      <c r="T249" s="264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5" t="s">
        <v>350</v>
      </c>
      <c r="AU249" s="265" t="s">
        <v>241</v>
      </c>
      <c r="AV249" s="15" t="s">
        <v>231</v>
      </c>
      <c r="AW249" s="15" t="s">
        <v>33</v>
      </c>
      <c r="AX249" s="15" t="s">
        <v>72</v>
      </c>
      <c r="AY249" s="265" t="s">
        <v>338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2634</v>
      </c>
      <c r="G250" s="245"/>
      <c r="H250" s="248">
        <v>9.2859999999999996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79</v>
      </c>
      <c r="AY250" s="254" t="s">
        <v>338</v>
      </c>
    </row>
    <row r="251" s="2" customFormat="1" ht="44.25" customHeight="1">
      <c r="A251" s="39"/>
      <c r="B251" s="40"/>
      <c r="C251" s="215" t="s">
        <v>254</v>
      </c>
      <c r="D251" s="215" t="s">
        <v>342</v>
      </c>
      <c r="E251" s="216" t="s">
        <v>504</v>
      </c>
      <c r="F251" s="217" t="s">
        <v>505</v>
      </c>
      <c r="G251" s="218" t="s">
        <v>489</v>
      </c>
      <c r="H251" s="219">
        <v>38.746000000000002</v>
      </c>
      <c r="I251" s="220"/>
      <c r="J251" s="221">
        <f>ROUND(I251*H251,2)</f>
        <v>0</v>
      </c>
      <c r="K251" s="217" t="s">
        <v>346</v>
      </c>
      <c r="L251" s="45"/>
      <c r="M251" s="222" t="s">
        <v>19</v>
      </c>
      <c r="N251" s="223" t="s">
        <v>43</v>
      </c>
      <c r="O251" s="85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26" t="s">
        <v>231</v>
      </c>
      <c r="AT251" s="226" t="s">
        <v>342</v>
      </c>
      <c r="AU251" s="226" t="s">
        <v>241</v>
      </c>
      <c r="AY251" s="18" t="s">
        <v>338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8" t="s">
        <v>79</v>
      </c>
      <c r="BK251" s="227">
        <f>ROUND(I251*H251,2)</f>
        <v>0</v>
      </c>
      <c r="BL251" s="18" t="s">
        <v>231</v>
      </c>
      <c r="BM251" s="226" t="s">
        <v>2635</v>
      </c>
    </row>
    <row r="252" s="2" customFormat="1">
      <c r="A252" s="39"/>
      <c r="B252" s="40"/>
      <c r="C252" s="41"/>
      <c r="D252" s="228" t="s">
        <v>348</v>
      </c>
      <c r="E252" s="41"/>
      <c r="F252" s="229" t="s">
        <v>507</v>
      </c>
      <c r="G252" s="41"/>
      <c r="H252" s="41"/>
      <c r="I252" s="230"/>
      <c r="J252" s="41"/>
      <c r="K252" s="41"/>
      <c r="L252" s="45"/>
      <c r="M252" s="231"/>
      <c r="N252" s="232"/>
      <c r="O252" s="85"/>
      <c r="P252" s="85"/>
      <c r="Q252" s="85"/>
      <c r="R252" s="85"/>
      <c r="S252" s="85"/>
      <c r="T252" s="8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348</v>
      </c>
      <c r="AU252" s="18" t="s">
        <v>241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218</v>
      </c>
      <c r="G253" s="245"/>
      <c r="H253" s="248">
        <v>19.373000000000001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5" customFormat="1">
      <c r="A254" s="15"/>
      <c r="B254" s="255"/>
      <c r="C254" s="256"/>
      <c r="D254" s="235" t="s">
        <v>350</v>
      </c>
      <c r="E254" s="257" t="s">
        <v>19</v>
      </c>
      <c r="F254" s="258" t="s">
        <v>363</v>
      </c>
      <c r="G254" s="256"/>
      <c r="H254" s="259">
        <v>19.373000000000001</v>
      </c>
      <c r="I254" s="260"/>
      <c r="J254" s="256"/>
      <c r="K254" s="256"/>
      <c r="L254" s="261"/>
      <c r="M254" s="262"/>
      <c r="N254" s="263"/>
      <c r="O254" s="263"/>
      <c r="P254" s="263"/>
      <c r="Q254" s="263"/>
      <c r="R254" s="263"/>
      <c r="S254" s="263"/>
      <c r="T254" s="264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5" t="s">
        <v>350</v>
      </c>
      <c r="AU254" s="265" t="s">
        <v>241</v>
      </c>
      <c r="AV254" s="15" t="s">
        <v>231</v>
      </c>
      <c r="AW254" s="15" t="s">
        <v>33</v>
      </c>
      <c r="AX254" s="15" t="s">
        <v>72</v>
      </c>
      <c r="AY254" s="265" t="s">
        <v>338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2636</v>
      </c>
      <c r="G255" s="245"/>
      <c r="H255" s="248">
        <v>38.746000000000002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79</v>
      </c>
      <c r="AY255" s="254" t="s">
        <v>338</v>
      </c>
    </row>
    <row r="256" s="12" customFormat="1" ht="20.88" customHeight="1">
      <c r="A256" s="12"/>
      <c r="B256" s="199"/>
      <c r="C256" s="200"/>
      <c r="D256" s="201" t="s">
        <v>71</v>
      </c>
      <c r="E256" s="213" t="s">
        <v>476</v>
      </c>
      <c r="F256" s="213" t="s">
        <v>509</v>
      </c>
      <c r="G256" s="200"/>
      <c r="H256" s="200"/>
      <c r="I256" s="203"/>
      <c r="J256" s="214">
        <f>BK256</f>
        <v>0</v>
      </c>
      <c r="K256" s="200"/>
      <c r="L256" s="205"/>
      <c r="M256" s="206"/>
      <c r="N256" s="207"/>
      <c r="O256" s="207"/>
      <c r="P256" s="208">
        <f>SUM(P257:P294)</f>
        <v>0</v>
      </c>
      <c r="Q256" s="207"/>
      <c r="R256" s="208">
        <f>SUM(R257:R294)</f>
        <v>0.0019450000000000001</v>
      </c>
      <c r="S256" s="207"/>
      <c r="T256" s="209">
        <f>SUM(T257:T294)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0" t="s">
        <v>79</v>
      </c>
      <c r="AT256" s="211" t="s">
        <v>71</v>
      </c>
      <c r="AU256" s="211" t="s">
        <v>81</v>
      </c>
      <c r="AY256" s="210" t="s">
        <v>338</v>
      </c>
      <c r="BK256" s="212">
        <f>SUM(BK257:BK294)</f>
        <v>0</v>
      </c>
    </row>
    <row r="257" s="2" customFormat="1" ht="24.15" customHeight="1">
      <c r="A257" s="39"/>
      <c r="B257" s="40"/>
      <c r="C257" s="215" t="s">
        <v>7</v>
      </c>
      <c r="D257" s="215" t="s">
        <v>342</v>
      </c>
      <c r="E257" s="216" t="s">
        <v>511</v>
      </c>
      <c r="F257" s="217" t="s">
        <v>512</v>
      </c>
      <c r="G257" s="218" t="s">
        <v>345</v>
      </c>
      <c r="H257" s="219">
        <v>61.863999999999997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231</v>
      </c>
      <c r="AT257" s="226" t="s">
        <v>342</v>
      </c>
      <c r="AU257" s="226" t="s">
        <v>241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231</v>
      </c>
      <c r="BM257" s="226" t="s">
        <v>2637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514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241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227</v>
      </c>
      <c r="G259" s="245"/>
      <c r="H259" s="248">
        <v>38.893999999999998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1281</v>
      </c>
      <c r="G260" s="245"/>
      <c r="H260" s="248">
        <v>22.969999999999999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1313</v>
      </c>
      <c r="G261" s="245"/>
      <c r="H261" s="248">
        <v>0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72</v>
      </c>
      <c r="AY261" s="254" t="s">
        <v>338</v>
      </c>
    </row>
    <row r="262" s="15" customFormat="1">
      <c r="A262" s="15"/>
      <c r="B262" s="255"/>
      <c r="C262" s="256"/>
      <c r="D262" s="235" t="s">
        <v>350</v>
      </c>
      <c r="E262" s="257" t="s">
        <v>19</v>
      </c>
      <c r="F262" s="258" t="s">
        <v>363</v>
      </c>
      <c r="G262" s="256"/>
      <c r="H262" s="259">
        <v>61.863999999999997</v>
      </c>
      <c r="I262" s="260"/>
      <c r="J262" s="256"/>
      <c r="K262" s="256"/>
      <c r="L262" s="261"/>
      <c r="M262" s="262"/>
      <c r="N262" s="263"/>
      <c r="O262" s="263"/>
      <c r="P262" s="263"/>
      <c r="Q262" s="263"/>
      <c r="R262" s="263"/>
      <c r="S262" s="263"/>
      <c r="T262" s="264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65" t="s">
        <v>350</v>
      </c>
      <c r="AU262" s="265" t="s">
        <v>241</v>
      </c>
      <c r="AV262" s="15" t="s">
        <v>231</v>
      </c>
      <c r="AW262" s="15" t="s">
        <v>33</v>
      </c>
      <c r="AX262" s="15" t="s">
        <v>79</v>
      </c>
      <c r="AY262" s="265" t="s">
        <v>338</v>
      </c>
    </row>
    <row r="263" s="2" customFormat="1" ht="37.8" customHeight="1">
      <c r="A263" s="39"/>
      <c r="B263" s="40"/>
      <c r="C263" s="215" t="s">
        <v>247</v>
      </c>
      <c r="D263" s="215" t="s">
        <v>342</v>
      </c>
      <c r="E263" s="216" t="s">
        <v>516</v>
      </c>
      <c r="F263" s="217" t="s">
        <v>517</v>
      </c>
      <c r="G263" s="218" t="s">
        <v>345</v>
      </c>
      <c r="H263" s="219">
        <v>38.893999999999998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2638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519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227</v>
      </c>
      <c r="G265" s="245"/>
      <c r="H265" s="248">
        <v>38.893999999999998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79</v>
      </c>
      <c r="AY265" s="254" t="s">
        <v>338</v>
      </c>
    </row>
    <row r="266" s="2" customFormat="1" ht="37.8" customHeight="1">
      <c r="A266" s="39"/>
      <c r="B266" s="40"/>
      <c r="C266" s="215" t="s">
        <v>510</v>
      </c>
      <c r="D266" s="215" t="s">
        <v>342</v>
      </c>
      <c r="E266" s="216" t="s">
        <v>521</v>
      </c>
      <c r="F266" s="217" t="s">
        <v>522</v>
      </c>
      <c r="G266" s="218" t="s">
        <v>345</v>
      </c>
      <c r="H266" s="219">
        <v>38.893999999999998</v>
      </c>
      <c r="I266" s="220"/>
      <c r="J266" s="221">
        <f>ROUND(I266*H266,2)</f>
        <v>0</v>
      </c>
      <c r="K266" s="217" t="s">
        <v>346</v>
      </c>
      <c r="L266" s="45"/>
      <c r="M266" s="222" t="s">
        <v>19</v>
      </c>
      <c r="N266" s="223" t="s">
        <v>43</v>
      </c>
      <c r="O266" s="85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231</v>
      </c>
      <c r="AT266" s="226" t="s">
        <v>342</v>
      </c>
      <c r="AU266" s="226" t="s">
        <v>241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2639</v>
      </c>
    </row>
    <row r="267" s="2" customFormat="1">
      <c r="A267" s="39"/>
      <c r="B267" s="40"/>
      <c r="C267" s="41"/>
      <c r="D267" s="228" t="s">
        <v>348</v>
      </c>
      <c r="E267" s="41"/>
      <c r="F267" s="229" t="s">
        <v>524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348</v>
      </c>
      <c r="AU267" s="18" t="s">
        <v>241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227</v>
      </c>
      <c r="G268" s="245"/>
      <c r="H268" s="248">
        <v>38.893999999999998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79</v>
      </c>
      <c r="AY268" s="254" t="s">
        <v>338</v>
      </c>
    </row>
    <row r="269" s="2" customFormat="1" ht="16.5" customHeight="1">
      <c r="A269" s="39"/>
      <c r="B269" s="40"/>
      <c r="C269" s="267" t="s">
        <v>515</v>
      </c>
      <c r="D269" s="267" t="s">
        <v>486</v>
      </c>
      <c r="E269" s="268" t="s">
        <v>526</v>
      </c>
      <c r="F269" s="269" t="s">
        <v>527</v>
      </c>
      <c r="G269" s="270" t="s">
        <v>528</v>
      </c>
      <c r="H269" s="271">
        <v>0.77800000000000002</v>
      </c>
      <c r="I269" s="272"/>
      <c r="J269" s="273">
        <f>ROUND(I269*H269,2)</f>
        <v>0</v>
      </c>
      <c r="K269" s="269" t="s">
        <v>346</v>
      </c>
      <c r="L269" s="274"/>
      <c r="M269" s="275" t="s">
        <v>19</v>
      </c>
      <c r="N269" s="276" t="s">
        <v>43</v>
      </c>
      <c r="O269" s="85"/>
      <c r="P269" s="224">
        <f>O269*H269</f>
        <v>0</v>
      </c>
      <c r="Q269" s="224">
        <v>0.001</v>
      </c>
      <c r="R269" s="224">
        <f>Q269*H269</f>
        <v>0.00077800000000000005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405</v>
      </c>
      <c r="AT269" s="226" t="s">
        <v>486</v>
      </c>
      <c r="AU269" s="226" t="s">
        <v>241</v>
      </c>
      <c r="AY269" s="18" t="s">
        <v>338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79</v>
      </c>
      <c r="BK269" s="227">
        <f>ROUND(I269*H269,2)</f>
        <v>0</v>
      </c>
      <c r="BL269" s="18" t="s">
        <v>231</v>
      </c>
      <c r="BM269" s="226" t="s">
        <v>2640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227</v>
      </c>
      <c r="G270" s="245"/>
      <c r="H270" s="248">
        <v>38.893999999999998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2641</v>
      </c>
      <c r="G271" s="245"/>
      <c r="H271" s="248">
        <v>0.77800000000000002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79</v>
      </c>
      <c r="AY271" s="254" t="s">
        <v>338</v>
      </c>
    </row>
    <row r="272" s="2" customFormat="1" ht="49.05" customHeight="1">
      <c r="A272" s="39"/>
      <c r="B272" s="40"/>
      <c r="C272" s="215" t="s">
        <v>520</v>
      </c>
      <c r="D272" s="215" t="s">
        <v>342</v>
      </c>
      <c r="E272" s="216" t="s">
        <v>532</v>
      </c>
      <c r="F272" s="217" t="s">
        <v>533</v>
      </c>
      <c r="G272" s="218" t="s">
        <v>345</v>
      </c>
      <c r="H272" s="219">
        <v>38.893999999999998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241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2642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535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241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38.893999999999998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24.15" customHeight="1">
      <c r="A275" s="39"/>
      <c r="B275" s="40"/>
      <c r="C275" s="215" t="s">
        <v>525</v>
      </c>
      <c r="D275" s="215" t="s">
        <v>342</v>
      </c>
      <c r="E275" s="216" t="s">
        <v>537</v>
      </c>
      <c r="F275" s="217" t="s">
        <v>538</v>
      </c>
      <c r="G275" s="218" t="s">
        <v>489</v>
      </c>
      <c r="H275" s="219">
        <v>0.001</v>
      </c>
      <c r="I275" s="220"/>
      <c r="J275" s="221">
        <f>ROUND(I275*H275,2)</f>
        <v>0</v>
      </c>
      <c r="K275" s="217" t="s">
        <v>346</v>
      </c>
      <c r="L275" s="45"/>
      <c r="M275" s="222" t="s">
        <v>19</v>
      </c>
      <c r="N275" s="223" t="s">
        <v>43</v>
      </c>
      <c r="O275" s="85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231</v>
      </c>
      <c r="AT275" s="226" t="s">
        <v>342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2643</v>
      </c>
    </row>
    <row r="276" s="2" customFormat="1">
      <c r="A276" s="39"/>
      <c r="B276" s="40"/>
      <c r="C276" s="41"/>
      <c r="D276" s="228" t="s">
        <v>348</v>
      </c>
      <c r="E276" s="41"/>
      <c r="F276" s="229" t="s">
        <v>540</v>
      </c>
      <c r="G276" s="41"/>
      <c r="H276" s="41"/>
      <c r="I276" s="230"/>
      <c r="J276" s="41"/>
      <c r="K276" s="41"/>
      <c r="L276" s="45"/>
      <c r="M276" s="231"/>
      <c r="N276" s="232"/>
      <c r="O276" s="85"/>
      <c r="P276" s="85"/>
      <c r="Q276" s="85"/>
      <c r="R276" s="85"/>
      <c r="S276" s="85"/>
      <c r="T276" s="8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348</v>
      </c>
      <c r="AU276" s="18" t="s">
        <v>241</v>
      </c>
    </row>
    <row r="277" s="2" customFormat="1" ht="16.5" customHeight="1">
      <c r="A277" s="39"/>
      <c r="B277" s="40"/>
      <c r="C277" s="267" t="s">
        <v>531</v>
      </c>
      <c r="D277" s="267" t="s">
        <v>486</v>
      </c>
      <c r="E277" s="268" t="s">
        <v>542</v>
      </c>
      <c r="F277" s="269" t="s">
        <v>543</v>
      </c>
      <c r="G277" s="270" t="s">
        <v>528</v>
      </c>
      <c r="H277" s="271">
        <v>1.167</v>
      </c>
      <c r="I277" s="272"/>
      <c r="J277" s="273">
        <f>ROUND(I277*H277,2)</f>
        <v>0</v>
      </c>
      <c r="K277" s="269" t="s">
        <v>346</v>
      </c>
      <c r="L277" s="274"/>
      <c r="M277" s="275" t="s">
        <v>19</v>
      </c>
      <c r="N277" s="276" t="s">
        <v>43</v>
      </c>
      <c r="O277" s="85"/>
      <c r="P277" s="224">
        <f>O277*H277</f>
        <v>0</v>
      </c>
      <c r="Q277" s="224">
        <v>0.001</v>
      </c>
      <c r="R277" s="224">
        <f>Q277*H277</f>
        <v>0.0011670000000000001</v>
      </c>
      <c r="S277" s="224">
        <v>0</v>
      </c>
      <c r="T277" s="22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26" t="s">
        <v>405</v>
      </c>
      <c r="AT277" s="226" t="s">
        <v>486</v>
      </c>
      <c r="AU277" s="226" t="s">
        <v>241</v>
      </c>
      <c r="AY277" s="18" t="s">
        <v>338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8" t="s">
        <v>79</v>
      </c>
      <c r="BK277" s="227">
        <f>ROUND(I277*H277,2)</f>
        <v>0</v>
      </c>
      <c r="BL277" s="18" t="s">
        <v>231</v>
      </c>
      <c r="BM277" s="226" t="s">
        <v>2644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227</v>
      </c>
      <c r="G278" s="245"/>
      <c r="H278" s="248">
        <v>38.893999999999998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72</v>
      </c>
      <c r="AY278" s="254" t="s">
        <v>338</v>
      </c>
    </row>
    <row r="279" s="14" customFormat="1">
      <c r="A279" s="14"/>
      <c r="B279" s="244"/>
      <c r="C279" s="245"/>
      <c r="D279" s="235" t="s">
        <v>350</v>
      </c>
      <c r="E279" s="246" t="s">
        <v>19</v>
      </c>
      <c r="F279" s="247" t="s">
        <v>2645</v>
      </c>
      <c r="G279" s="245"/>
      <c r="H279" s="248">
        <v>1.167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350</v>
      </c>
      <c r="AU279" s="254" t="s">
        <v>241</v>
      </c>
      <c r="AV279" s="14" t="s">
        <v>81</v>
      </c>
      <c r="AW279" s="14" t="s">
        <v>33</v>
      </c>
      <c r="AX279" s="14" t="s">
        <v>79</v>
      </c>
      <c r="AY279" s="254" t="s">
        <v>338</v>
      </c>
    </row>
    <row r="280" s="2" customFormat="1" ht="24.15" customHeight="1">
      <c r="A280" s="39"/>
      <c r="B280" s="40"/>
      <c r="C280" s="215" t="s">
        <v>536</v>
      </c>
      <c r="D280" s="215" t="s">
        <v>342</v>
      </c>
      <c r="E280" s="216" t="s">
        <v>547</v>
      </c>
      <c r="F280" s="217" t="s">
        <v>548</v>
      </c>
      <c r="G280" s="218" t="s">
        <v>345</v>
      </c>
      <c r="H280" s="219">
        <v>38.893999999999998</v>
      </c>
      <c r="I280" s="220"/>
      <c r="J280" s="221">
        <f>ROUND(I280*H280,2)</f>
        <v>0</v>
      </c>
      <c r="K280" s="217" t="s">
        <v>346</v>
      </c>
      <c r="L280" s="45"/>
      <c r="M280" s="222" t="s">
        <v>19</v>
      </c>
      <c r="N280" s="223" t="s">
        <v>43</v>
      </c>
      <c r="O280" s="85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26" t="s">
        <v>231</v>
      </c>
      <c r="AT280" s="226" t="s">
        <v>342</v>
      </c>
      <c r="AU280" s="226" t="s">
        <v>241</v>
      </c>
      <c r="AY280" s="18" t="s">
        <v>338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18" t="s">
        <v>79</v>
      </c>
      <c r="BK280" s="227">
        <f>ROUND(I280*H280,2)</f>
        <v>0</v>
      </c>
      <c r="BL280" s="18" t="s">
        <v>231</v>
      </c>
      <c r="BM280" s="226" t="s">
        <v>2646</v>
      </c>
    </row>
    <row r="281" s="2" customFormat="1">
      <c r="A281" s="39"/>
      <c r="B281" s="40"/>
      <c r="C281" s="41"/>
      <c r="D281" s="228" t="s">
        <v>348</v>
      </c>
      <c r="E281" s="41"/>
      <c r="F281" s="229" t="s">
        <v>550</v>
      </c>
      <c r="G281" s="41"/>
      <c r="H281" s="41"/>
      <c r="I281" s="230"/>
      <c r="J281" s="41"/>
      <c r="K281" s="41"/>
      <c r="L281" s="45"/>
      <c r="M281" s="231"/>
      <c r="N281" s="232"/>
      <c r="O281" s="85"/>
      <c r="P281" s="85"/>
      <c r="Q281" s="85"/>
      <c r="R281" s="85"/>
      <c r="S281" s="85"/>
      <c r="T281" s="8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348</v>
      </c>
      <c r="AU281" s="18" t="s">
        <v>241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227</v>
      </c>
      <c r="G282" s="245"/>
      <c r="H282" s="248">
        <v>38.893999999999998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79</v>
      </c>
      <c r="AY282" s="254" t="s">
        <v>338</v>
      </c>
    </row>
    <row r="283" s="2" customFormat="1" ht="21.75" customHeight="1">
      <c r="A283" s="39"/>
      <c r="B283" s="40"/>
      <c r="C283" s="215" t="s">
        <v>541</v>
      </c>
      <c r="D283" s="215" t="s">
        <v>342</v>
      </c>
      <c r="E283" s="216" t="s">
        <v>552</v>
      </c>
      <c r="F283" s="217" t="s">
        <v>553</v>
      </c>
      <c r="G283" s="218" t="s">
        <v>391</v>
      </c>
      <c r="H283" s="219">
        <v>0.77800000000000002</v>
      </c>
      <c r="I283" s="220"/>
      <c r="J283" s="221">
        <f>ROUND(I283*H283,2)</f>
        <v>0</v>
      </c>
      <c r="K283" s="217" t="s">
        <v>346</v>
      </c>
      <c r="L283" s="45"/>
      <c r="M283" s="222" t="s">
        <v>19</v>
      </c>
      <c r="N283" s="223" t="s">
        <v>43</v>
      </c>
      <c r="O283" s="85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231</v>
      </c>
      <c r="AT283" s="226" t="s">
        <v>342</v>
      </c>
      <c r="AU283" s="226" t="s">
        <v>241</v>
      </c>
      <c r="AY283" s="18" t="s">
        <v>338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79</v>
      </c>
      <c r="BK283" s="227">
        <f>ROUND(I283*H283,2)</f>
        <v>0</v>
      </c>
      <c r="BL283" s="18" t="s">
        <v>231</v>
      </c>
      <c r="BM283" s="226" t="s">
        <v>2647</v>
      </c>
    </row>
    <row r="284" s="2" customFormat="1">
      <c r="A284" s="39"/>
      <c r="B284" s="40"/>
      <c r="C284" s="41"/>
      <c r="D284" s="228" t="s">
        <v>348</v>
      </c>
      <c r="E284" s="41"/>
      <c r="F284" s="229" t="s">
        <v>555</v>
      </c>
      <c r="G284" s="41"/>
      <c r="H284" s="41"/>
      <c r="I284" s="230"/>
      <c r="J284" s="41"/>
      <c r="K284" s="41"/>
      <c r="L284" s="45"/>
      <c r="M284" s="231"/>
      <c r="N284" s="23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348</v>
      </c>
      <c r="AU284" s="18" t="s">
        <v>241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227</v>
      </c>
      <c r="G285" s="245"/>
      <c r="H285" s="248">
        <v>38.893999999999998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241</v>
      </c>
      <c r="AV285" s="14" t="s">
        <v>81</v>
      </c>
      <c r="AW285" s="14" t="s">
        <v>33</v>
      </c>
      <c r="AX285" s="14" t="s">
        <v>72</v>
      </c>
      <c r="AY285" s="254" t="s">
        <v>338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2641</v>
      </c>
      <c r="G286" s="245"/>
      <c r="H286" s="248">
        <v>0.77800000000000002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241</v>
      </c>
      <c r="AV286" s="14" t="s">
        <v>81</v>
      </c>
      <c r="AW286" s="14" t="s">
        <v>33</v>
      </c>
      <c r="AX286" s="14" t="s">
        <v>79</v>
      </c>
      <c r="AY286" s="254" t="s">
        <v>338</v>
      </c>
    </row>
    <row r="287" s="2" customFormat="1" ht="21.75" customHeight="1">
      <c r="A287" s="39"/>
      <c r="B287" s="40"/>
      <c r="C287" s="215" t="s">
        <v>546</v>
      </c>
      <c r="D287" s="215" t="s">
        <v>342</v>
      </c>
      <c r="E287" s="216" t="s">
        <v>557</v>
      </c>
      <c r="F287" s="217" t="s">
        <v>558</v>
      </c>
      <c r="G287" s="218" t="s">
        <v>391</v>
      </c>
      <c r="H287" s="219">
        <v>0.77800000000000002</v>
      </c>
      <c r="I287" s="220"/>
      <c r="J287" s="221">
        <f>ROUND(I287*H287,2)</f>
        <v>0</v>
      </c>
      <c r="K287" s="217" t="s">
        <v>346</v>
      </c>
      <c r="L287" s="45"/>
      <c r="M287" s="222" t="s">
        <v>19</v>
      </c>
      <c r="N287" s="223" t="s">
        <v>43</v>
      </c>
      <c r="O287" s="85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231</v>
      </c>
      <c r="AT287" s="226" t="s">
        <v>342</v>
      </c>
      <c r="AU287" s="226" t="s">
        <v>241</v>
      </c>
      <c r="AY287" s="18" t="s">
        <v>338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79</v>
      </c>
      <c r="BK287" s="227">
        <f>ROUND(I287*H287,2)</f>
        <v>0</v>
      </c>
      <c r="BL287" s="18" t="s">
        <v>231</v>
      </c>
      <c r="BM287" s="226" t="s">
        <v>2648</v>
      </c>
    </row>
    <row r="288" s="2" customFormat="1">
      <c r="A288" s="39"/>
      <c r="B288" s="40"/>
      <c r="C288" s="41"/>
      <c r="D288" s="228" t="s">
        <v>348</v>
      </c>
      <c r="E288" s="41"/>
      <c r="F288" s="229" t="s">
        <v>560</v>
      </c>
      <c r="G288" s="41"/>
      <c r="H288" s="41"/>
      <c r="I288" s="230"/>
      <c r="J288" s="41"/>
      <c r="K288" s="41"/>
      <c r="L288" s="45"/>
      <c r="M288" s="231"/>
      <c r="N288" s="23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348</v>
      </c>
      <c r="AU288" s="18" t="s">
        <v>241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227</v>
      </c>
      <c r="G289" s="245"/>
      <c r="H289" s="248">
        <v>38.893999999999998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4" customFormat="1">
      <c r="A290" s="14"/>
      <c r="B290" s="244"/>
      <c r="C290" s="245"/>
      <c r="D290" s="235" t="s">
        <v>350</v>
      </c>
      <c r="E290" s="246" t="s">
        <v>19</v>
      </c>
      <c r="F290" s="247" t="s">
        <v>2641</v>
      </c>
      <c r="G290" s="245"/>
      <c r="H290" s="248">
        <v>0.77800000000000002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350</v>
      </c>
      <c r="AU290" s="254" t="s">
        <v>241</v>
      </c>
      <c r="AV290" s="14" t="s">
        <v>81</v>
      </c>
      <c r="AW290" s="14" t="s">
        <v>33</v>
      </c>
      <c r="AX290" s="14" t="s">
        <v>79</v>
      </c>
      <c r="AY290" s="254" t="s">
        <v>338</v>
      </c>
    </row>
    <row r="291" s="2" customFormat="1" ht="24.15" customHeight="1">
      <c r="A291" s="39"/>
      <c r="B291" s="40"/>
      <c r="C291" s="215" t="s">
        <v>551</v>
      </c>
      <c r="D291" s="215" t="s">
        <v>342</v>
      </c>
      <c r="E291" s="216" t="s">
        <v>562</v>
      </c>
      <c r="F291" s="217" t="s">
        <v>563</v>
      </c>
      <c r="G291" s="218" t="s">
        <v>391</v>
      </c>
      <c r="H291" s="219">
        <v>7.7789999999999999</v>
      </c>
      <c r="I291" s="220"/>
      <c r="J291" s="221">
        <f>ROUND(I291*H291,2)</f>
        <v>0</v>
      </c>
      <c r="K291" s="217" t="s">
        <v>346</v>
      </c>
      <c r="L291" s="45"/>
      <c r="M291" s="222" t="s">
        <v>19</v>
      </c>
      <c r="N291" s="223" t="s">
        <v>43</v>
      </c>
      <c r="O291" s="85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26" t="s">
        <v>231</v>
      </c>
      <c r="AT291" s="226" t="s">
        <v>342</v>
      </c>
      <c r="AU291" s="226" t="s">
        <v>241</v>
      </c>
      <c r="AY291" s="18" t="s">
        <v>338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8" t="s">
        <v>79</v>
      </c>
      <c r="BK291" s="227">
        <f>ROUND(I291*H291,2)</f>
        <v>0</v>
      </c>
      <c r="BL291" s="18" t="s">
        <v>231</v>
      </c>
      <c r="BM291" s="226" t="s">
        <v>2649</v>
      </c>
    </row>
    <row r="292" s="2" customFormat="1">
      <c r="A292" s="39"/>
      <c r="B292" s="40"/>
      <c r="C292" s="41"/>
      <c r="D292" s="228" t="s">
        <v>348</v>
      </c>
      <c r="E292" s="41"/>
      <c r="F292" s="229" t="s">
        <v>565</v>
      </c>
      <c r="G292" s="41"/>
      <c r="H292" s="41"/>
      <c r="I292" s="230"/>
      <c r="J292" s="41"/>
      <c r="K292" s="41"/>
      <c r="L292" s="45"/>
      <c r="M292" s="231"/>
      <c r="N292" s="232"/>
      <c r="O292" s="85"/>
      <c r="P292" s="85"/>
      <c r="Q292" s="85"/>
      <c r="R292" s="85"/>
      <c r="S292" s="85"/>
      <c r="T292" s="86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18" t="s">
        <v>348</v>
      </c>
      <c r="AU292" s="18" t="s">
        <v>241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227</v>
      </c>
      <c r="G293" s="245"/>
      <c r="H293" s="248">
        <v>38.893999999999998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2650</v>
      </c>
      <c r="G294" s="245"/>
      <c r="H294" s="248">
        <v>7.7789999999999999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241</v>
      </c>
      <c r="AV294" s="14" t="s">
        <v>81</v>
      </c>
      <c r="AW294" s="14" t="s">
        <v>33</v>
      </c>
      <c r="AX294" s="14" t="s">
        <v>79</v>
      </c>
      <c r="AY294" s="254" t="s">
        <v>338</v>
      </c>
    </row>
    <row r="295" s="12" customFormat="1" ht="22.8" customHeight="1">
      <c r="A295" s="12"/>
      <c r="B295" s="199"/>
      <c r="C295" s="200"/>
      <c r="D295" s="201" t="s">
        <v>71</v>
      </c>
      <c r="E295" s="213" t="s">
        <v>81</v>
      </c>
      <c r="F295" s="213" t="s">
        <v>567</v>
      </c>
      <c r="G295" s="200"/>
      <c r="H295" s="200"/>
      <c r="I295" s="203"/>
      <c r="J295" s="214">
        <f>BK295</f>
        <v>0</v>
      </c>
      <c r="K295" s="200"/>
      <c r="L295" s="205"/>
      <c r="M295" s="206"/>
      <c r="N295" s="207"/>
      <c r="O295" s="207"/>
      <c r="P295" s="208">
        <f>P296</f>
        <v>0</v>
      </c>
      <c r="Q295" s="207"/>
      <c r="R295" s="208">
        <f>R296</f>
        <v>3.0268960000000003</v>
      </c>
      <c r="S295" s="207"/>
      <c r="T295" s="209">
        <f>T296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10" t="s">
        <v>79</v>
      </c>
      <c r="AT295" s="211" t="s">
        <v>71</v>
      </c>
      <c r="AU295" s="211" t="s">
        <v>79</v>
      </c>
      <c r="AY295" s="210" t="s">
        <v>338</v>
      </c>
      <c r="BK295" s="212">
        <f>BK296</f>
        <v>0</v>
      </c>
    </row>
    <row r="296" s="12" customFormat="1" ht="20.88" customHeight="1">
      <c r="A296" s="12"/>
      <c r="B296" s="199"/>
      <c r="C296" s="200"/>
      <c r="D296" s="201" t="s">
        <v>71</v>
      </c>
      <c r="E296" s="213" t="s">
        <v>7</v>
      </c>
      <c r="F296" s="213" t="s">
        <v>568</v>
      </c>
      <c r="G296" s="200"/>
      <c r="H296" s="200"/>
      <c r="I296" s="203"/>
      <c r="J296" s="214">
        <f>BK296</f>
        <v>0</v>
      </c>
      <c r="K296" s="200"/>
      <c r="L296" s="205"/>
      <c r="M296" s="206"/>
      <c r="N296" s="207"/>
      <c r="O296" s="207"/>
      <c r="P296" s="208">
        <f>SUM(P297:P304)</f>
        <v>0</v>
      </c>
      <c r="Q296" s="207"/>
      <c r="R296" s="208">
        <f>SUM(R297:R304)</f>
        <v>3.0268960000000003</v>
      </c>
      <c r="S296" s="207"/>
      <c r="T296" s="209">
        <f>SUM(T297:T304)</f>
        <v>0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210" t="s">
        <v>79</v>
      </c>
      <c r="AT296" s="211" t="s">
        <v>71</v>
      </c>
      <c r="AU296" s="211" t="s">
        <v>81</v>
      </c>
      <c r="AY296" s="210" t="s">
        <v>338</v>
      </c>
      <c r="BK296" s="212">
        <f>SUM(BK297:BK304)</f>
        <v>0</v>
      </c>
    </row>
    <row r="297" s="2" customFormat="1" ht="62.7" customHeight="1">
      <c r="A297" s="39"/>
      <c r="B297" s="40"/>
      <c r="C297" s="215" t="s">
        <v>556</v>
      </c>
      <c r="D297" s="215" t="s">
        <v>342</v>
      </c>
      <c r="E297" s="216" t="s">
        <v>570</v>
      </c>
      <c r="F297" s="217" t="s">
        <v>571</v>
      </c>
      <c r="G297" s="218" t="s">
        <v>572</v>
      </c>
      <c r="H297" s="219">
        <v>14.800000000000001</v>
      </c>
      <c r="I297" s="220"/>
      <c r="J297" s="221">
        <f>ROUND(I297*H297,2)</f>
        <v>0</v>
      </c>
      <c r="K297" s="217" t="s">
        <v>346</v>
      </c>
      <c r="L297" s="45"/>
      <c r="M297" s="222" t="s">
        <v>19</v>
      </c>
      <c r="N297" s="223" t="s">
        <v>43</v>
      </c>
      <c r="O297" s="85"/>
      <c r="P297" s="224">
        <f>O297*H297</f>
        <v>0</v>
      </c>
      <c r="Q297" s="224">
        <v>0.2044</v>
      </c>
      <c r="R297" s="224">
        <f>Q297*H297</f>
        <v>3.0251200000000003</v>
      </c>
      <c r="S297" s="224">
        <v>0</v>
      </c>
      <c r="T297" s="22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26" t="s">
        <v>231</v>
      </c>
      <c r="AT297" s="226" t="s">
        <v>342</v>
      </c>
      <c r="AU297" s="226" t="s">
        <v>241</v>
      </c>
      <c r="AY297" s="18" t="s">
        <v>338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8" t="s">
        <v>79</v>
      </c>
      <c r="BK297" s="227">
        <f>ROUND(I297*H297,2)</f>
        <v>0</v>
      </c>
      <c r="BL297" s="18" t="s">
        <v>231</v>
      </c>
      <c r="BM297" s="226" t="s">
        <v>2651</v>
      </c>
    </row>
    <row r="298" s="2" customFormat="1">
      <c r="A298" s="39"/>
      <c r="B298" s="40"/>
      <c r="C298" s="41"/>
      <c r="D298" s="228" t="s">
        <v>348</v>
      </c>
      <c r="E298" s="41"/>
      <c r="F298" s="229" t="s">
        <v>574</v>
      </c>
      <c r="G298" s="41"/>
      <c r="H298" s="41"/>
      <c r="I298" s="230"/>
      <c r="J298" s="41"/>
      <c r="K298" s="41"/>
      <c r="L298" s="45"/>
      <c r="M298" s="231"/>
      <c r="N298" s="23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348</v>
      </c>
      <c r="AU298" s="18" t="s">
        <v>241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294</v>
      </c>
      <c r="G299" s="245"/>
      <c r="H299" s="248">
        <v>29.600000000000001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2652</v>
      </c>
      <c r="G300" s="245"/>
      <c r="H300" s="248">
        <v>14.800000000000001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2" customFormat="1" ht="16.5" customHeight="1">
      <c r="A301" s="39"/>
      <c r="B301" s="40"/>
      <c r="C301" s="215" t="s">
        <v>561</v>
      </c>
      <c r="D301" s="215" t="s">
        <v>342</v>
      </c>
      <c r="E301" s="216" t="s">
        <v>577</v>
      </c>
      <c r="F301" s="217" t="s">
        <v>578</v>
      </c>
      <c r="G301" s="218" t="s">
        <v>572</v>
      </c>
      <c r="H301" s="219">
        <v>17.760000000000002</v>
      </c>
      <c r="I301" s="220"/>
      <c r="J301" s="221">
        <f>ROUND(I301*H301,2)</f>
        <v>0</v>
      </c>
      <c r="K301" s="217" t="s">
        <v>346</v>
      </c>
      <c r="L301" s="45"/>
      <c r="M301" s="222" t="s">
        <v>19</v>
      </c>
      <c r="N301" s="223" t="s">
        <v>43</v>
      </c>
      <c r="O301" s="85"/>
      <c r="P301" s="224">
        <f>O301*H301</f>
        <v>0</v>
      </c>
      <c r="Q301" s="224">
        <v>0.00010000000000000001</v>
      </c>
      <c r="R301" s="224">
        <f>Q301*H301</f>
        <v>0.0017760000000000002</v>
      </c>
      <c r="S301" s="224">
        <v>0</v>
      </c>
      <c r="T301" s="22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26" t="s">
        <v>231</v>
      </c>
      <c r="AT301" s="226" t="s">
        <v>342</v>
      </c>
      <c r="AU301" s="226" t="s">
        <v>241</v>
      </c>
      <c r="AY301" s="18" t="s">
        <v>338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8" t="s">
        <v>79</v>
      </c>
      <c r="BK301" s="227">
        <f>ROUND(I301*H301,2)</f>
        <v>0</v>
      </c>
      <c r="BL301" s="18" t="s">
        <v>231</v>
      </c>
      <c r="BM301" s="226" t="s">
        <v>2653</v>
      </c>
    </row>
    <row r="302" s="2" customFormat="1">
      <c r="A302" s="39"/>
      <c r="B302" s="40"/>
      <c r="C302" s="41"/>
      <c r="D302" s="228" t="s">
        <v>348</v>
      </c>
      <c r="E302" s="41"/>
      <c r="F302" s="229" t="s">
        <v>580</v>
      </c>
      <c r="G302" s="41"/>
      <c r="H302" s="41"/>
      <c r="I302" s="230"/>
      <c r="J302" s="41"/>
      <c r="K302" s="41"/>
      <c r="L302" s="45"/>
      <c r="M302" s="231"/>
      <c r="N302" s="232"/>
      <c r="O302" s="85"/>
      <c r="P302" s="85"/>
      <c r="Q302" s="85"/>
      <c r="R302" s="85"/>
      <c r="S302" s="85"/>
      <c r="T302" s="8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T302" s="18" t="s">
        <v>348</v>
      </c>
      <c r="AU302" s="18" t="s">
        <v>241</v>
      </c>
    </row>
    <row r="303" s="14" customFormat="1">
      <c r="A303" s="14"/>
      <c r="B303" s="244"/>
      <c r="C303" s="245"/>
      <c r="D303" s="235" t="s">
        <v>350</v>
      </c>
      <c r="E303" s="246" t="s">
        <v>19</v>
      </c>
      <c r="F303" s="247" t="s">
        <v>294</v>
      </c>
      <c r="G303" s="245"/>
      <c r="H303" s="248">
        <v>29.600000000000001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350</v>
      </c>
      <c r="AU303" s="254" t="s">
        <v>241</v>
      </c>
      <c r="AV303" s="14" t="s">
        <v>81</v>
      </c>
      <c r="AW303" s="14" t="s">
        <v>33</v>
      </c>
      <c r="AX303" s="14" t="s">
        <v>72</v>
      </c>
      <c r="AY303" s="254" t="s">
        <v>338</v>
      </c>
    </row>
    <row r="304" s="14" customFormat="1">
      <c r="A304" s="14"/>
      <c r="B304" s="244"/>
      <c r="C304" s="245"/>
      <c r="D304" s="235" t="s">
        <v>350</v>
      </c>
      <c r="E304" s="246" t="s">
        <v>19</v>
      </c>
      <c r="F304" s="247" t="s">
        <v>2654</v>
      </c>
      <c r="G304" s="245"/>
      <c r="H304" s="248">
        <v>17.760000000000002</v>
      </c>
      <c r="I304" s="249"/>
      <c r="J304" s="245"/>
      <c r="K304" s="245"/>
      <c r="L304" s="250"/>
      <c r="M304" s="251"/>
      <c r="N304" s="252"/>
      <c r="O304" s="252"/>
      <c r="P304" s="252"/>
      <c r="Q304" s="252"/>
      <c r="R304" s="252"/>
      <c r="S304" s="252"/>
      <c r="T304" s="253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4" t="s">
        <v>350</v>
      </c>
      <c r="AU304" s="254" t="s">
        <v>241</v>
      </c>
      <c r="AV304" s="14" t="s">
        <v>81</v>
      </c>
      <c r="AW304" s="14" t="s">
        <v>33</v>
      </c>
      <c r="AX304" s="14" t="s">
        <v>79</v>
      </c>
      <c r="AY304" s="254" t="s">
        <v>338</v>
      </c>
    </row>
    <row r="305" s="12" customFormat="1" ht="22.8" customHeight="1">
      <c r="A305" s="12"/>
      <c r="B305" s="199"/>
      <c r="C305" s="200"/>
      <c r="D305" s="201" t="s">
        <v>71</v>
      </c>
      <c r="E305" s="213" t="s">
        <v>239</v>
      </c>
      <c r="F305" s="213" t="s">
        <v>604</v>
      </c>
      <c r="G305" s="200"/>
      <c r="H305" s="200"/>
      <c r="I305" s="203"/>
      <c r="J305" s="214">
        <f>BK305</f>
        <v>0</v>
      </c>
      <c r="K305" s="200"/>
      <c r="L305" s="205"/>
      <c r="M305" s="206"/>
      <c r="N305" s="207"/>
      <c r="O305" s="207"/>
      <c r="P305" s="208">
        <f>SUM(P306:P327)</f>
        <v>0</v>
      </c>
      <c r="Q305" s="207"/>
      <c r="R305" s="208">
        <f>SUM(R306:R327)</f>
        <v>0</v>
      </c>
      <c r="S305" s="207"/>
      <c r="T305" s="209">
        <f>SUM(T306:T327)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10" t="s">
        <v>79</v>
      </c>
      <c r="AT305" s="211" t="s">
        <v>71</v>
      </c>
      <c r="AU305" s="211" t="s">
        <v>79</v>
      </c>
      <c r="AY305" s="210" t="s">
        <v>338</v>
      </c>
      <c r="BK305" s="212">
        <f>SUM(BK306:BK327)</f>
        <v>0</v>
      </c>
    </row>
    <row r="306" s="2" customFormat="1" ht="33" customHeight="1">
      <c r="A306" s="39"/>
      <c r="B306" s="40"/>
      <c r="C306" s="215" t="s">
        <v>569</v>
      </c>
      <c r="D306" s="215" t="s">
        <v>342</v>
      </c>
      <c r="E306" s="216" t="s">
        <v>606</v>
      </c>
      <c r="F306" s="217" t="s">
        <v>607</v>
      </c>
      <c r="G306" s="218" t="s">
        <v>345</v>
      </c>
      <c r="H306" s="219">
        <v>22.969999999999999</v>
      </c>
      <c r="I306" s="220"/>
      <c r="J306" s="221">
        <f>ROUND(I306*H306,2)</f>
        <v>0</v>
      </c>
      <c r="K306" s="217" t="s">
        <v>346</v>
      </c>
      <c r="L306" s="45"/>
      <c r="M306" s="222" t="s">
        <v>19</v>
      </c>
      <c r="N306" s="223" t="s">
        <v>43</v>
      </c>
      <c r="O306" s="85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231</v>
      </c>
      <c r="AT306" s="226" t="s">
        <v>342</v>
      </c>
      <c r="AU306" s="226" t="s">
        <v>81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2655</v>
      </c>
    </row>
    <row r="307" s="2" customFormat="1">
      <c r="A307" s="39"/>
      <c r="B307" s="40"/>
      <c r="C307" s="41"/>
      <c r="D307" s="228" t="s">
        <v>348</v>
      </c>
      <c r="E307" s="41"/>
      <c r="F307" s="229" t="s">
        <v>609</v>
      </c>
      <c r="G307" s="41"/>
      <c r="H307" s="41"/>
      <c r="I307" s="230"/>
      <c r="J307" s="41"/>
      <c r="K307" s="41"/>
      <c r="L307" s="45"/>
      <c r="M307" s="231"/>
      <c r="N307" s="232"/>
      <c r="O307" s="85"/>
      <c r="P307" s="85"/>
      <c r="Q307" s="85"/>
      <c r="R307" s="85"/>
      <c r="S307" s="85"/>
      <c r="T307" s="86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348</v>
      </c>
      <c r="AU307" s="18" t="s">
        <v>81</v>
      </c>
    </row>
    <row r="308" s="14" customFormat="1">
      <c r="A308" s="14"/>
      <c r="B308" s="244"/>
      <c r="C308" s="245"/>
      <c r="D308" s="235" t="s">
        <v>350</v>
      </c>
      <c r="E308" s="246" t="s">
        <v>19</v>
      </c>
      <c r="F308" s="247" t="s">
        <v>1281</v>
      </c>
      <c r="G308" s="245"/>
      <c r="H308" s="248">
        <v>22.969999999999999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350</v>
      </c>
      <c r="AU308" s="254" t="s">
        <v>81</v>
      </c>
      <c r="AV308" s="14" t="s">
        <v>81</v>
      </c>
      <c r="AW308" s="14" t="s">
        <v>33</v>
      </c>
      <c r="AX308" s="14" t="s">
        <v>79</v>
      </c>
      <c r="AY308" s="254" t="s">
        <v>338</v>
      </c>
    </row>
    <row r="309" s="2" customFormat="1" ht="24.15" customHeight="1">
      <c r="A309" s="39"/>
      <c r="B309" s="40"/>
      <c r="C309" s="215" t="s">
        <v>576</v>
      </c>
      <c r="D309" s="215" t="s">
        <v>342</v>
      </c>
      <c r="E309" s="216" t="s">
        <v>611</v>
      </c>
      <c r="F309" s="217" t="s">
        <v>612</v>
      </c>
      <c r="G309" s="218" t="s">
        <v>345</v>
      </c>
      <c r="H309" s="219">
        <v>9.7240000000000002</v>
      </c>
      <c r="I309" s="220"/>
      <c r="J309" s="221">
        <f>ROUND(I309*H309,2)</f>
        <v>0</v>
      </c>
      <c r="K309" s="217" t="s">
        <v>346</v>
      </c>
      <c r="L309" s="45"/>
      <c r="M309" s="222" t="s">
        <v>19</v>
      </c>
      <c r="N309" s="223" t="s">
        <v>43</v>
      </c>
      <c r="O309" s="85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26" t="s">
        <v>231</v>
      </c>
      <c r="AT309" s="226" t="s">
        <v>342</v>
      </c>
      <c r="AU309" s="226" t="s">
        <v>81</v>
      </c>
      <c r="AY309" s="18" t="s">
        <v>338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8" t="s">
        <v>79</v>
      </c>
      <c r="BK309" s="227">
        <f>ROUND(I309*H309,2)</f>
        <v>0</v>
      </c>
      <c r="BL309" s="18" t="s">
        <v>231</v>
      </c>
      <c r="BM309" s="226" t="s">
        <v>2656</v>
      </c>
    </row>
    <row r="310" s="2" customFormat="1">
      <c r="A310" s="39"/>
      <c r="B310" s="40"/>
      <c r="C310" s="41"/>
      <c r="D310" s="228" t="s">
        <v>348</v>
      </c>
      <c r="E310" s="41"/>
      <c r="F310" s="229" t="s">
        <v>614</v>
      </c>
      <c r="G310" s="41"/>
      <c r="H310" s="41"/>
      <c r="I310" s="230"/>
      <c r="J310" s="41"/>
      <c r="K310" s="41"/>
      <c r="L310" s="45"/>
      <c r="M310" s="231"/>
      <c r="N310" s="232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348</v>
      </c>
      <c r="AU310" s="18" t="s">
        <v>81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1335</v>
      </c>
      <c r="G311" s="245"/>
      <c r="H311" s="248">
        <v>9.7240000000000002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81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2" customFormat="1" ht="44.25" customHeight="1">
      <c r="A312" s="39"/>
      <c r="B312" s="40"/>
      <c r="C312" s="215" t="s">
        <v>583</v>
      </c>
      <c r="D312" s="215" t="s">
        <v>342</v>
      </c>
      <c r="E312" s="216" t="s">
        <v>616</v>
      </c>
      <c r="F312" s="217" t="s">
        <v>617</v>
      </c>
      <c r="G312" s="218" t="s">
        <v>345</v>
      </c>
      <c r="H312" s="219">
        <v>9.7240000000000002</v>
      </c>
      <c r="I312" s="220"/>
      <c r="J312" s="221">
        <f>ROUND(I312*H312,2)</f>
        <v>0</v>
      </c>
      <c r="K312" s="217" t="s">
        <v>346</v>
      </c>
      <c r="L312" s="45"/>
      <c r="M312" s="222" t="s">
        <v>19</v>
      </c>
      <c r="N312" s="223" t="s">
        <v>43</v>
      </c>
      <c r="O312" s="85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231</v>
      </c>
      <c r="AT312" s="226" t="s">
        <v>342</v>
      </c>
      <c r="AU312" s="226" t="s">
        <v>81</v>
      </c>
      <c r="AY312" s="18" t="s">
        <v>338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79</v>
      </c>
      <c r="BK312" s="227">
        <f>ROUND(I312*H312,2)</f>
        <v>0</v>
      </c>
      <c r="BL312" s="18" t="s">
        <v>231</v>
      </c>
      <c r="BM312" s="226" t="s">
        <v>2657</v>
      </c>
    </row>
    <row r="313" s="2" customFormat="1">
      <c r="A313" s="39"/>
      <c r="B313" s="40"/>
      <c r="C313" s="41"/>
      <c r="D313" s="228" t="s">
        <v>348</v>
      </c>
      <c r="E313" s="41"/>
      <c r="F313" s="229" t="s">
        <v>619</v>
      </c>
      <c r="G313" s="41"/>
      <c r="H313" s="41"/>
      <c r="I313" s="230"/>
      <c r="J313" s="41"/>
      <c r="K313" s="41"/>
      <c r="L313" s="45"/>
      <c r="M313" s="231"/>
      <c r="N313" s="23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348</v>
      </c>
      <c r="AU313" s="18" t="s">
        <v>81</v>
      </c>
    </row>
    <row r="314" s="14" customFormat="1">
      <c r="A314" s="14"/>
      <c r="B314" s="244"/>
      <c r="C314" s="245"/>
      <c r="D314" s="235" t="s">
        <v>350</v>
      </c>
      <c r="E314" s="246" t="s">
        <v>19</v>
      </c>
      <c r="F314" s="247" t="s">
        <v>1283</v>
      </c>
      <c r="G314" s="245"/>
      <c r="H314" s="248">
        <v>9.7240000000000002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350</v>
      </c>
      <c r="AU314" s="254" t="s">
        <v>81</v>
      </c>
      <c r="AV314" s="14" t="s">
        <v>81</v>
      </c>
      <c r="AW314" s="14" t="s">
        <v>33</v>
      </c>
      <c r="AX314" s="14" t="s">
        <v>72</v>
      </c>
      <c r="AY314" s="254" t="s">
        <v>338</v>
      </c>
    </row>
    <row r="315" s="15" customFormat="1">
      <c r="A315" s="15"/>
      <c r="B315" s="255"/>
      <c r="C315" s="256"/>
      <c r="D315" s="235" t="s">
        <v>350</v>
      </c>
      <c r="E315" s="257" t="s">
        <v>19</v>
      </c>
      <c r="F315" s="258" t="s">
        <v>363</v>
      </c>
      <c r="G315" s="256"/>
      <c r="H315" s="259">
        <v>9.7240000000000002</v>
      </c>
      <c r="I315" s="260"/>
      <c r="J315" s="256"/>
      <c r="K315" s="256"/>
      <c r="L315" s="261"/>
      <c r="M315" s="262"/>
      <c r="N315" s="263"/>
      <c r="O315" s="263"/>
      <c r="P315" s="263"/>
      <c r="Q315" s="263"/>
      <c r="R315" s="263"/>
      <c r="S315" s="263"/>
      <c r="T315" s="264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65" t="s">
        <v>350</v>
      </c>
      <c r="AU315" s="265" t="s">
        <v>81</v>
      </c>
      <c r="AV315" s="15" t="s">
        <v>231</v>
      </c>
      <c r="AW315" s="15" t="s">
        <v>33</v>
      </c>
      <c r="AX315" s="15" t="s">
        <v>79</v>
      </c>
      <c r="AY315" s="265" t="s">
        <v>338</v>
      </c>
    </row>
    <row r="316" s="2" customFormat="1" ht="24.15" customHeight="1">
      <c r="A316" s="39"/>
      <c r="B316" s="40"/>
      <c r="C316" s="215" t="s">
        <v>589</v>
      </c>
      <c r="D316" s="215" t="s">
        <v>342</v>
      </c>
      <c r="E316" s="216" t="s">
        <v>621</v>
      </c>
      <c r="F316" s="217" t="s">
        <v>622</v>
      </c>
      <c r="G316" s="218" t="s">
        <v>345</v>
      </c>
      <c r="H316" s="219">
        <v>9.7240000000000002</v>
      </c>
      <c r="I316" s="220"/>
      <c r="J316" s="221">
        <f>ROUND(I316*H316,2)</f>
        <v>0</v>
      </c>
      <c r="K316" s="217" t="s">
        <v>346</v>
      </c>
      <c r="L316" s="45"/>
      <c r="M316" s="222" t="s">
        <v>19</v>
      </c>
      <c r="N316" s="223" t="s">
        <v>43</v>
      </c>
      <c r="O316" s="85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231</v>
      </c>
      <c r="AT316" s="226" t="s">
        <v>342</v>
      </c>
      <c r="AU316" s="226" t="s">
        <v>81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2658</v>
      </c>
    </row>
    <row r="317" s="2" customFormat="1">
      <c r="A317" s="39"/>
      <c r="B317" s="40"/>
      <c r="C317" s="41"/>
      <c r="D317" s="228" t="s">
        <v>348</v>
      </c>
      <c r="E317" s="41"/>
      <c r="F317" s="229" t="s">
        <v>624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348</v>
      </c>
      <c r="AU317" s="18" t="s">
        <v>81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1335</v>
      </c>
      <c r="G318" s="245"/>
      <c r="H318" s="248">
        <v>9.7240000000000002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81</v>
      </c>
      <c r="AV318" s="14" t="s">
        <v>81</v>
      </c>
      <c r="AW318" s="14" t="s">
        <v>33</v>
      </c>
      <c r="AX318" s="14" t="s">
        <v>79</v>
      </c>
      <c r="AY318" s="254" t="s">
        <v>338</v>
      </c>
    </row>
    <row r="319" s="2" customFormat="1" ht="44.25" customHeight="1">
      <c r="A319" s="39"/>
      <c r="B319" s="40"/>
      <c r="C319" s="215" t="s">
        <v>301</v>
      </c>
      <c r="D319" s="215" t="s">
        <v>342</v>
      </c>
      <c r="E319" s="216" t="s">
        <v>626</v>
      </c>
      <c r="F319" s="217" t="s">
        <v>627</v>
      </c>
      <c r="G319" s="218" t="s">
        <v>345</v>
      </c>
      <c r="H319" s="219">
        <v>9.7240000000000002</v>
      </c>
      <c r="I319" s="220"/>
      <c r="J319" s="221">
        <f>ROUND(I319*H319,2)</f>
        <v>0</v>
      </c>
      <c r="K319" s="217" t="s">
        <v>346</v>
      </c>
      <c r="L319" s="45"/>
      <c r="M319" s="222" t="s">
        <v>19</v>
      </c>
      <c r="N319" s="223" t="s">
        <v>43</v>
      </c>
      <c r="O319" s="85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231</v>
      </c>
      <c r="AT319" s="226" t="s">
        <v>342</v>
      </c>
      <c r="AU319" s="226" t="s">
        <v>81</v>
      </c>
      <c r="AY319" s="18" t="s">
        <v>338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79</v>
      </c>
      <c r="BK319" s="227">
        <f>ROUND(I319*H319,2)</f>
        <v>0</v>
      </c>
      <c r="BL319" s="18" t="s">
        <v>231</v>
      </c>
      <c r="BM319" s="226" t="s">
        <v>2659</v>
      </c>
    </row>
    <row r="320" s="2" customFormat="1">
      <c r="A320" s="39"/>
      <c r="B320" s="40"/>
      <c r="C320" s="41"/>
      <c r="D320" s="228" t="s">
        <v>348</v>
      </c>
      <c r="E320" s="41"/>
      <c r="F320" s="229" t="s">
        <v>629</v>
      </c>
      <c r="G320" s="41"/>
      <c r="H320" s="41"/>
      <c r="I320" s="230"/>
      <c r="J320" s="41"/>
      <c r="K320" s="41"/>
      <c r="L320" s="45"/>
      <c r="M320" s="231"/>
      <c r="N320" s="23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348</v>
      </c>
      <c r="AU320" s="18" t="s">
        <v>81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1335</v>
      </c>
      <c r="G321" s="245"/>
      <c r="H321" s="248">
        <v>9.7240000000000002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81</v>
      </c>
      <c r="AV321" s="14" t="s">
        <v>81</v>
      </c>
      <c r="AW321" s="14" t="s">
        <v>33</v>
      </c>
      <c r="AX321" s="14" t="s">
        <v>79</v>
      </c>
      <c r="AY321" s="254" t="s">
        <v>338</v>
      </c>
    </row>
    <row r="322" s="2" customFormat="1" ht="24.15" customHeight="1">
      <c r="A322" s="39"/>
      <c r="B322" s="40"/>
      <c r="C322" s="215" t="s">
        <v>596</v>
      </c>
      <c r="D322" s="215" t="s">
        <v>342</v>
      </c>
      <c r="E322" s="216" t="s">
        <v>631</v>
      </c>
      <c r="F322" s="217" t="s">
        <v>632</v>
      </c>
      <c r="G322" s="218" t="s">
        <v>345</v>
      </c>
      <c r="H322" s="219">
        <v>9.7240000000000002</v>
      </c>
      <c r="I322" s="220"/>
      <c r="J322" s="221">
        <f>ROUND(I322*H322,2)</f>
        <v>0</v>
      </c>
      <c r="K322" s="217" t="s">
        <v>346</v>
      </c>
      <c r="L322" s="45"/>
      <c r="M322" s="222" t="s">
        <v>19</v>
      </c>
      <c r="N322" s="223" t="s">
        <v>43</v>
      </c>
      <c r="O322" s="85"/>
      <c r="P322" s="224">
        <f>O322*H322</f>
        <v>0</v>
      </c>
      <c r="Q322" s="224">
        <v>0</v>
      </c>
      <c r="R322" s="224">
        <f>Q322*H322</f>
        <v>0</v>
      </c>
      <c r="S322" s="224">
        <v>0</v>
      </c>
      <c r="T322" s="225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26" t="s">
        <v>231</v>
      </c>
      <c r="AT322" s="226" t="s">
        <v>342</v>
      </c>
      <c r="AU322" s="226" t="s">
        <v>81</v>
      </c>
      <c r="AY322" s="18" t="s">
        <v>338</v>
      </c>
      <c r="BE322" s="227">
        <f>IF(N322="základní",J322,0)</f>
        <v>0</v>
      </c>
      <c r="BF322" s="227">
        <f>IF(N322="snížená",J322,0)</f>
        <v>0</v>
      </c>
      <c r="BG322" s="227">
        <f>IF(N322="zákl. přenesená",J322,0)</f>
        <v>0</v>
      </c>
      <c r="BH322" s="227">
        <f>IF(N322="sníž. přenesená",J322,0)</f>
        <v>0</v>
      </c>
      <c r="BI322" s="227">
        <f>IF(N322="nulová",J322,0)</f>
        <v>0</v>
      </c>
      <c r="BJ322" s="18" t="s">
        <v>79</v>
      </c>
      <c r="BK322" s="227">
        <f>ROUND(I322*H322,2)</f>
        <v>0</v>
      </c>
      <c r="BL322" s="18" t="s">
        <v>231</v>
      </c>
      <c r="BM322" s="226" t="s">
        <v>2660</v>
      </c>
    </row>
    <row r="323" s="2" customFormat="1">
      <c r="A323" s="39"/>
      <c r="B323" s="40"/>
      <c r="C323" s="41"/>
      <c r="D323" s="228" t="s">
        <v>348</v>
      </c>
      <c r="E323" s="41"/>
      <c r="F323" s="229" t="s">
        <v>634</v>
      </c>
      <c r="G323" s="41"/>
      <c r="H323" s="41"/>
      <c r="I323" s="230"/>
      <c r="J323" s="41"/>
      <c r="K323" s="41"/>
      <c r="L323" s="45"/>
      <c r="M323" s="231"/>
      <c r="N323" s="232"/>
      <c r="O323" s="85"/>
      <c r="P323" s="85"/>
      <c r="Q323" s="85"/>
      <c r="R323" s="85"/>
      <c r="S323" s="85"/>
      <c r="T323" s="86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T323" s="18" t="s">
        <v>348</v>
      </c>
      <c r="AU323" s="18" t="s">
        <v>81</v>
      </c>
    </row>
    <row r="324" s="14" customFormat="1">
      <c r="A324" s="14"/>
      <c r="B324" s="244"/>
      <c r="C324" s="245"/>
      <c r="D324" s="235" t="s">
        <v>350</v>
      </c>
      <c r="E324" s="246" t="s">
        <v>19</v>
      </c>
      <c r="F324" s="247" t="s">
        <v>1335</v>
      </c>
      <c r="G324" s="245"/>
      <c r="H324" s="248">
        <v>9.7240000000000002</v>
      </c>
      <c r="I324" s="249"/>
      <c r="J324" s="245"/>
      <c r="K324" s="245"/>
      <c r="L324" s="250"/>
      <c r="M324" s="251"/>
      <c r="N324" s="252"/>
      <c r="O324" s="252"/>
      <c r="P324" s="252"/>
      <c r="Q324" s="252"/>
      <c r="R324" s="252"/>
      <c r="S324" s="252"/>
      <c r="T324" s="253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4" t="s">
        <v>350</v>
      </c>
      <c r="AU324" s="254" t="s">
        <v>81</v>
      </c>
      <c r="AV324" s="14" t="s">
        <v>81</v>
      </c>
      <c r="AW324" s="14" t="s">
        <v>33</v>
      </c>
      <c r="AX324" s="14" t="s">
        <v>79</v>
      </c>
      <c r="AY324" s="254" t="s">
        <v>338</v>
      </c>
    </row>
    <row r="325" s="2" customFormat="1" ht="49.05" customHeight="1">
      <c r="A325" s="39"/>
      <c r="B325" s="40"/>
      <c r="C325" s="215" t="s">
        <v>600</v>
      </c>
      <c r="D325" s="215" t="s">
        <v>342</v>
      </c>
      <c r="E325" s="216" t="s">
        <v>636</v>
      </c>
      <c r="F325" s="217" t="s">
        <v>637</v>
      </c>
      <c r="G325" s="218" t="s">
        <v>345</v>
      </c>
      <c r="H325" s="219">
        <v>9.7240000000000002</v>
      </c>
      <c r="I325" s="220"/>
      <c r="J325" s="221">
        <f>ROUND(I325*H325,2)</f>
        <v>0</v>
      </c>
      <c r="K325" s="217" t="s">
        <v>346</v>
      </c>
      <c r="L325" s="45"/>
      <c r="M325" s="222" t="s">
        <v>19</v>
      </c>
      <c r="N325" s="223" t="s">
        <v>43</v>
      </c>
      <c r="O325" s="85"/>
      <c r="P325" s="224">
        <f>O325*H325</f>
        <v>0</v>
      </c>
      <c r="Q325" s="224">
        <v>0</v>
      </c>
      <c r="R325" s="224">
        <f>Q325*H325</f>
        <v>0</v>
      </c>
      <c r="S325" s="224">
        <v>0</v>
      </c>
      <c r="T325" s="225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26" t="s">
        <v>231</v>
      </c>
      <c r="AT325" s="226" t="s">
        <v>342</v>
      </c>
      <c r="AU325" s="226" t="s">
        <v>81</v>
      </c>
      <c r="AY325" s="18" t="s">
        <v>338</v>
      </c>
      <c r="BE325" s="227">
        <f>IF(N325="základní",J325,0)</f>
        <v>0</v>
      </c>
      <c r="BF325" s="227">
        <f>IF(N325="snížená",J325,0)</f>
        <v>0</v>
      </c>
      <c r="BG325" s="227">
        <f>IF(N325="zákl. přenesená",J325,0)</f>
        <v>0</v>
      </c>
      <c r="BH325" s="227">
        <f>IF(N325="sníž. přenesená",J325,0)</f>
        <v>0</v>
      </c>
      <c r="BI325" s="227">
        <f>IF(N325="nulová",J325,0)</f>
        <v>0</v>
      </c>
      <c r="BJ325" s="18" t="s">
        <v>79</v>
      </c>
      <c r="BK325" s="227">
        <f>ROUND(I325*H325,2)</f>
        <v>0</v>
      </c>
      <c r="BL325" s="18" t="s">
        <v>231</v>
      </c>
      <c r="BM325" s="226" t="s">
        <v>2661</v>
      </c>
    </row>
    <row r="326" s="2" customFormat="1">
      <c r="A326" s="39"/>
      <c r="B326" s="40"/>
      <c r="C326" s="41"/>
      <c r="D326" s="228" t="s">
        <v>348</v>
      </c>
      <c r="E326" s="41"/>
      <c r="F326" s="229" t="s">
        <v>639</v>
      </c>
      <c r="G326" s="41"/>
      <c r="H326" s="41"/>
      <c r="I326" s="230"/>
      <c r="J326" s="41"/>
      <c r="K326" s="41"/>
      <c r="L326" s="45"/>
      <c r="M326" s="231"/>
      <c r="N326" s="232"/>
      <c r="O326" s="85"/>
      <c r="P326" s="85"/>
      <c r="Q326" s="85"/>
      <c r="R326" s="85"/>
      <c r="S326" s="85"/>
      <c r="T326" s="86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348</v>
      </c>
      <c r="AU326" s="18" t="s">
        <v>81</v>
      </c>
    </row>
    <row r="327" s="14" customFormat="1">
      <c r="A327" s="14"/>
      <c r="B327" s="244"/>
      <c r="C327" s="245"/>
      <c r="D327" s="235" t="s">
        <v>350</v>
      </c>
      <c r="E327" s="246" t="s">
        <v>19</v>
      </c>
      <c r="F327" s="247" t="s">
        <v>1335</v>
      </c>
      <c r="G327" s="245"/>
      <c r="H327" s="248">
        <v>9.7240000000000002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350</v>
      </c>
      <c r="AU327" s="254" t="s">
        <v>81</v>
      </c>
      <c r="AV327" s="14" t="s">
        <v>81</v>
      </c>
      <c r="AW327" s="14" t="s">
        <v>33</v>
      </c>
      <c r="AX327" s="14" t="s">
        <v>79</v>
      </c>
      <c r="AY327" s="254" t="s">
        <v>338</v>
      </c>
    </row>
    <row r="328" s="12" customFormat="1" ht="22.8" customHeight="1">
      <c r="A328" s="12"/>
      <c r="B328" s="199"/>
      <c r="C328" s="200"/>
      <c r="D328" s="201" t="s">
        <v>71</v>
      </c>
      <c r="E328" s="213" t="s">
        <v>405</v>
      </c>
      <c r="F328" s="213" t="s">
        <v>640</v>
      </c>
      <c r="G328" s="200"/>
      <c r="H328" s="200"/>
      <c r="I328" s="203"/>
      <c r="J328" s="214">
        <f>BK328</f>
        <v>0</v>
      </c>
      <c r="K328" s="200"/>
      <c r="L328" s="205"/>
      <c r="M328" s="206"/>
      <c r="N328" s="207"/>
      <c r="O328" s="207"/>
      <c r="P328" s="208">
        <f>P329+SUM(P330:P367)</f>
        <v>0</v>
      </c>
      <c r="Q328" s="207"/>
      <c r="R328" s="208">
        <f>R329+SUM(R330:R367)</f>
        <v>0.210954</v>
      </c>
      <c r="S328" s="207"/>
      <c r="T328" s="209">
        <f>T329+SUM(T330:T367)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10" t="s">
        <v>79</v>
      </c>
      <c r="AT328" s="211" t="s">
        <v>71</v>
      </c>
      <c r="AU328" s="211" t="s">
        <v>79</v>
      </c>
      <c r="AY328" s="210" t="s">
        <v>338</v>
      </c>
      <c r="BK328" s="212">
        <f>BK329+SUM(BK330:BK367)</f>
        <v>0</v>
      </c>
    </row>
    <row r="329" s="2" customFormat="1" ht="24.15" customHeight="1">
      <c r="A329" s="39"/>
      <c r="B329" s="40"/>
      <c r="C329" s="215" t="s">
        <v>605</v>
      </c>
      <c r="D329" s="215" t="s">
        <v>342</v>
      </c>
      <c r="E329" s="216" t="s">
        <v>1917</v>
      </c>
      <c r="F329" s="217" t="s">
        <v>1918</v>
      </c>
      <c r="G329" s="218" t="s">
        <v>572</v>
      </c>
      <c r="H329" s="219">
        <v>25.600000000000001</v>
      </c>
      <c r="I329" s="220"/>
      <c r="J329" s="221">
        <f>ROUND(I329*H329,2)</f>
        <v>0</v>
      </c>
      <c r="K329" s="217" t="s">
        <v>346</v>
      </c>
      <c r="L329" s="45"/>
      <c r="M329" s="222" t="s">
        <v>19</v>
      </c>
      <c r="N329" s="223" t="s">
        <v>43</v>
      </c>
      <c r="O329" s="85"/>
      <c r="P329" s="224">
        <f>O329*H329</f>
        <v>0</v>
      </c>
      <c r="Q329" s="224">
        <v>1.0000000000000001E-05</v>
      </c>
      <c r="R329" s="224">
        <f>Q329*H329</f>
        <v>0.00025600000000000004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231</v>
      </c>
      <c r="AT329" s="226" t="s">
        <v>342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2662</v>
      </c>
    </row>
    <row r="330" s="2" customFormat="1">
      <c r="A330" s="39"/>
      <c r="B330" s="40"/>
      <c r="C330" s="41"/>
      <c r="D330" s="228" t="s">
        <v>348</v>
      </c>
      <c r="E330" s="41"/>
      <c r="F330" s="229" t="s">
        <v>1920</v>
      </c>
      <c r="G330" s="41"/>
      <c r="H330" s="41"/>
      <c r="I330" s="230"/>
      <c r="J330" s="41"/>
      <c r="K330" s="41"/>
      <c r="L330" s="45"/>
      <c r="M330" s="231"/>
      <c r="N330" s="232"/>
      <c r="O330" s="85"/>
      <c r="P330" s="85"/>
      <c r="Q330" s="85"/>
      <c r="R330" s="85"/>
      <c r="S330" s="85"/>
      <c r="T330" s="86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348</v>
      </c>
      <c r="AU330" s="18" t="s">
        <v>81</v>
      </c>
    </row>
    <row r="331" s="14" customFormat="1">
      <c r="A331" s="14"/>
      <c r="B331" s="244"/>
      <c r="C331" s="245"/>
      <c r="D331" s="235" t="s">
        <v>350</v>
      </c>
      <c r="E331" s="246" t="s">
        <v>19</v>
      </c>
      <c r="F331" s="247" t="s">
        <v>1829</v>
      </c>
      <c r="G331" s="245"/>
      <c r="H331" s="248">
        <v>25.600000000000001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350</v>
      </c>
      <c r="AU331" s="254" t="s">
        <v>81</v>
      </c>
      <c r="AV331" s="14" t="s">
        <v>81</v>
      </c>
      <c r="AW331" s="14" t="s">
        <v>33</v>
      </c>
      <c r="AX331" s="14" t="s">
        <v>79</v>
      </c>
      <c r="AY331" s="254" t="s">
        <v>338</v>
      </c>
    </row>
    <row r="332" s="2" customFormat="1" ht="24.15" customHeight="1">
      <c r="A332" s="39"/>
      <c r="B332" s="40"/>
      <c r="C332" s="267" t="s">
        <v>610</v>
      </c>
      <c r="D332" s="267" t="s">
        <v>486</v>
      </c>
      <c r="E332" s="268" t="s">
        <v>1921</v>
      </c>
      <c r="F332" s="269" t="s">
        <v>1922</v>
      </c>
      <c r="G332" s="270" t="s">
        <v>572</v>
      </c>
      <c r="H332" s="271">
        <v>26.367999999999999</v>
      </c>
      <c r="I332" s="272"/>
      <c r="J332" s="273">
        <f>ROUND(I332*H332,2)</f>
        <v>0</v>
      </c>
      <c r="K332" s="269" t="s">
        <v>346</v>
      </c>
      <c r="L332" s="274"/>
      <c r="M332" s="275" t="s">
        <v>19</v>
      </c>
      <c r="N332" s="276" t="s">
        <v>43</v>
      </c>
      <c r="O332" s="85"/>
      <c r="P332" s="224">
        <f>O332*H332</f>
        <v>0</v>
      </c>
      <c r="Q332" s="224">
        <v>0.0054999999999999997</v>
      </c>
      <c r="R332" s="224">
        <f>Q332*H332</f>
        <v>0.14502399999999999</v>
      </c>
      <c r="S332" s="224">
        <v>0</v>
      </c>
      <c r="T332" s="225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26" t="s">
        <v>405</v>
      </c>
      <c r="AT332" s="226" t="s">
        <v>486</v>
      </c>
      <c r="AU332" s="226" t="s">
        <v>81</v>
      </c>
      <c r="AY332" s="18" t="s">
        <v>338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18" t="s">
        <v>79</v>
      </c>
      <c r="BK332" s="227">
        <f>ROUND(I332*H332,2)</f>
        <v>0</v>
      </c>
      <c r="BL332" s="18" t="s">
        <v>231</v>
      </c>
      <c r="BM332" s="226" t="s">
        <v>2663</v>
      </c>
    </row>
    <row r="333" s="14" customFormat="1">
      <c r="A333" s="14"/>
      <c r="B333" s="244"/>
      <c r="C333" s="245"/>
      <c r="D333" s="235" t="s">
        <v>350</v>
      </c>
      <c r="E333" s="246" t="s">
        <v>19</v>
      </c>
      <c r="F333" s="247" t="s">
        <v>2664</v>
      </c>
      <c r="G333" s="245"/>
      <c r="H333" s="248">
        <v>3.5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350</v>
      </c>
      <c r="AU333" s="254" t="s">
        <v>81</v>
      </c>
      <c r="AV333" s="14" t="s">
        <v>81</v>
      </c>
      <c r="AW333" s="14" t="s">
        <v>33</v>
      </c>
      <c r="AX333" s="14" t="s">
        <v>72</v>
      </c>
      <c r="AY333" s="254" t="s">
        <v>338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2665</v>
      </c>
      <c r="G334" s="245"/>
      <c r="H334" s="248">
        <v>3.6000000000000001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81</v>
      </c>
      <c r="AV334" s="14" t="s">
        <v>81</v>
      </c>
      <c r="AW334" s="14" t="s">
        <v>33</v>
      </c>
      <c r="AX334" s="14" t="s">
        <v>72</v>
      </c>
      <c r="AY334" s="254" t="s">
        <v>338</v>
      </c>
    </row>
    <row r="335" s="14" customFormat="1">
      <c r="A335" s="14"/>
      <c r="B335" s="244"/>
      <c r="C335" s="245"/>
      <c r="D335" s="235" t="s">
        <v>350</v>
      </c>
      <c r="E335" s="246" t="s">
        <v>19</v>
      </c>
      <c r="F335" s="247" t="s">
        <v>2666</v>
      </c>
      <c r="G335" s="245"/>
      <c r="H335" s="248">
        <v>6.4000000000000004</v>
      </c>
      <c r="I335" s="249"/>
      <c r="J335" s="245"/>
      <c r="K335" s="245"/>
      <c r="L335" s="250"/>
      <c r="M335" s="251"/>
      <c r="N335" s="252"/>
      <c r="O335" s="252"/>
      <c r="P335" s="252"/>
      <c r="Q335" s="252"/>
      <c r="R335" s="252"/>
      <c r="S335" s="252"/>
      <c r="T335" s="253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4" t="s">
        <v>350</v>
      </c>
      <c r="AU335" s="254" t="s">
        <v>81</v>
      </c>
      <c r="AV335" s="14" t="s">
        <v>81</v>
      </c>
      <c r="AW335" s="14" t="s">
        <v>33</v>
      </c>
      <c r="AX335" s="14" t="s">
        <v>72</v>
      </c>
      <c r="AY335" s="254" t="s">
        <v>338</v>
      </c>
    </row>
    <row r="336" s="14" customFormat="1">
      <c r="A336" s="14"/>
      <c r="B336" s="244"/>
      <c r="C336" s="245"/>
      <c r="D336" s="235" t="s">
        <v>350</v>
      </c>
      <c r="E336" s="246" t="s">
        <v>19</v>
      </c>
      <c r="F336" s="247" t="s">
        <v>2667</v>
      </c>
      <c r="G336" s="245"/>
      <c r="H336" s="248">
        <v>3</v>
      </c>
      <c r="I336" s="249"/>
      <c r="J336" s="245"/>
      <c r="K336" s="245"/>
      <c r="L336" s="250"/>
      <c r="M336" s="251"/>
      <c r="N336" s="252"/>
      <c r="O336" s="252"/>
      <c r="P336" s="252"/>
      <c r="Q336" s="252"/>
      <c r="R336" s="252"/>
      <c r="S336" s="252"/>
      <c r="T336" s="253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4" t="s">
        <v>350</v>
      </c>
      <c r="AU336" s="254" t="s">
        <v>81</v>
      </c>
      <c r="AV336" s="14" t="s">
        <v>81</v>
      </c>
      <c r="AW336" s="14" t="s">
        <v>33</v>
      </c>
      <c r="AX336" s="14" t="s">
        <v>72</v>
      </c>
      <c r="AY336" s="254" t="s">
        <v>338</v>
      </c>
    </row>
    <row r="337" s="14" customFormat="1">
      <c r="A337" s="14"/>
      <c r="B337" s="244"/>
      <c r="C337" s="245"/>
      <c r="D337" s="235" t="s">
        <v>350</v>
      </c>
      <c r="E337" s="246" t="s">
        <v>19</v>
      </c>
      <c r="F337" s="247" t="s">
        <v>2668</v>
      </c>
      <c r="G337" s="245"/>
      <c r="H337" s="248">
        <v>4.5</v>
      </c>
      <c r="I337" s="249"/>
      <c r="J337" s="245"/>
      <c r="K337" s="245"/>
      <c r="L337" s="250"/>
      <c r="M337" s="251"/>
      <c r="N337" s="252"/>
      <c r="O337" s="252"/>
      <c r="P337" s="252"/>
      <c r="Q337" s="252"/>
      <c r="R337" s="252"/>
      <c r="S337" s="252"/>
      <c r="T337" s="253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4" t="s">
        <v>350</v>
      </c>
      <c r="AU337" s="254" t="s">
        <v>81</v>
      </c>
      <c r="AV337" s="14" t="s">
        <v>81</v>
      </c>
      <c r="AW337" s="14" t="s">
        <v>33</v>
      </c>
      <c r="AX337" s="14" t="s">
        <v>72</v>
      </c>
      <c r="AY337" s="254" t="s">
        <v>338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2669</v>
      </c>
      <c r="G338" s="245"/>
      <c r="H338" s="248">
        <v>4.5999999999999996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81</v>
      </c>
      <c r="AV338" s="14" t="s">
        <v>81</v>
      </c>
      <c r="AW338" s="14" t="s">
        <v>33</v>
      </c>
      <c r="AX338" s="14" t="s">
        <v>72</v>
      </c>
      <c r="AY338" s="254" t="s">
        <v>338</v>
      </c>
    </row>
    <row r="339" s="15" customFormat="1">
      <c r="A339" s="15"/>
      <c r="B339" s="255"/>
      <c r="C339" s="256"/>
      <c r="D339" s="235" t="s">
        <v>350</v>
      </c>
      <c r="E339" s="257" t="s">
        <v>1829</v>
      </c>
      <c r="F339" s="258" t="s">
        <v>363</v>
      </c>
      <c r="G339" s="256"/>
      <c r="H339" s="259">
        <v>25.600000000000001</v>
      </c>
      <c r="I339" s="260"/>
      <c r="J339" s="256"/>
      <c r="K339" s="256"/>
      <c r="L339" s="261"/>
      <c r="M339" s="262"/>
      <c r="N339" s="263"/>
      <c r="O339" s="263"/>
      <c r="P339" s="263"/>
      <c r="Q339" s="263"/>
      <c r="R339" s="263"/>
      <c r="S339" s="263"/>
      <c r="T339" s="264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T339" s="265" t="s">
        <v>350</v>
      </c>
      <c r="AU339" s="265" t="s">
        <v>81</v>
      </c>
      <c r="AV339" s="15" t="s">
        <v>231</v>
      </c>
      <c r="AW339" s="15" t="s">
        <v>33</v>
      </c>
      <c r="AX339" s="15" t="s">
        <v>72</v>
      </c>
      <c r="AY339" s="265" t="s">
        <v>338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2670</v>
      </c>
      <c r="G340" s="245"/>
      <c r="H340" s="248">
        <v>26.367999999999999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81</v>
      </c>
      <c r="AV340" s="14" t="s">
        <v>81</v>
      </c>
      <c r="AW340" s="14" t="s">
        <v>33</v>
      </c>
      <c r="AX340" s="14" t="s">
        <v>79</v>
      </c>
      <c r="AY340" s="254" t="s">
        <v>338</v>
      </c>
    </row>
    <row r="341" s="2" customFormat="1" ht="24.15" customHeight="1">
      <c r="A341" s="39"/>
      <c r="B341" s="40"/>
      <c r="C341" s="215" t="s">
        <v>615</v>
      </c>
      <c r="D341" s="215" t="s">
        <v>342</v>
      </c>
      <c r="E341" s="216" t="s">
        <v>1954</v>
      </c>
      <c r="F341" s="217" t="s">
        <v>1955</v>
      </c>
      <c r="G341" s="218" t="s">
        <v>572</v>
      </c>
      <c r="H341" s="219">
        <v>4</v>
      </c>
      <c r="I341" s="220"/>
      <c r="J341" s="221">
        <f>ROUND(I341*H341,2)</f>
        <v>0</v>
      </c>
      <c r="K341" s="217" t="s">
        <v>346</v>
      </c>
      <c r="L341" s="45"/>
      <c r="M341" s="222" t="s">
        <v>19</v>
      </c>
      <c r="N341" s="223" t="s">
        <v>43</v>
      </c>
      <c r="O341" s="85"/>
      <c r="P341" s="224">
        <f>O341*H341</f>
        <v>0</v>
      </c>
      <c r="Q341" s="224">
        <v>1.0000000000000001E-05</v>
      </c>
      <c r="R341" s="224">
        <f>Q341*H341</f>
        <v>4.0000000000000003E-05</v>
      </c>
      <c r="S341" s="224">
        <v>0</v>
      </c>
      <c r="T341" s="225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26" t="s">
        <v>231</v>
      </c>
      <c r="AT341" s="226" t="s">
        <v>342</v>
      </c>
      <c r="AU341" s="226" t="s">
        <v>81</v>
      </c>
      <c r="AY341" s="18" t="s">
        <v>338</v>
      </c>
      <c r="BE341" s="227">
        <f>IF(N341="základní",J341,0)</f>
        <v>0</v>
      </c>
      <c r="BF341" s="227">
        <f>IF(N341="snížená",J341,0)</f>
        <v>0</v>
      </c>
      <c r="BG341" s="227">
        <f>IF(N341="zákl. přenesená",J341,0)</f>
        <v>0</v>
      </c>
      <c r="BH341" s="227">
        <f>IF(N341="sníž. přenesená",J341,0)</f>
        <v>0</v>
      </c>
      <c r="BI341" s="227">
        <f>IF(N341="nulová",J341,0)</f>
        <v>0</v>
      </c>
      <c r="BJ341" s="18" t="s">
        <v>79</v>
      </c>
      <c r="BK341" s="227">
        <f>ROUND(I341*H341,2)</f>
        <v>0</v>
      </c>
      <c r="BL341" s="18" t="s">
        <v>231</v>
      </c>
      <c r="BM341" s="226" t="s">
        <v>2671</v>
      </c>
    </row>
    <row r="342" s="2" customFormat="1">
      <c r="A342" s="39"/>
      <c r="B342" s="40"/>
      <c r="C342" s="41"/>
      <c r="D342" s="228" t="s">
        <v>348</v>
      </c>
      <c r="E342" s="41"/>
      <c r="F342" s="229" t="s">
        <v>1957</v>
      </c>
      <c r="G342" s="41"/>
      <c r="H342" s="41"/>
      <c r="I342" s="230"/>
      <c r="J342" s="41"/>
      <c r="K342" s="41"/>
      <c r="L342" s="45"/>
      <c r="M342" s="231"/>
      <c r="N342" s="232"/>
      <c r="O342" s="85"/>
      <c r="P342" s="85"/>
      <c r="Q342" s="85"/>
      <c r="R342" s="85"/>
      <c r="S342" s="85"/>
      <c r="T342" s="86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T342" s="18" t="s">
        <v>348</v>
      </c>
      <c r="AU342" s="18" t="s">
        <v>81</v>
      </c>
    </row>
    <row r="343" s="14" customFormat="1">
      <c r="A343" s="14"/>
      <c r="B343" s="244"/>
      <c r="C343" s="245"/>
      <c r="D343" s="235" t="s">
        <v>350</v>
      </c>
      <c r="E343" s="246" t="s">
        <v>19</v>
      </c>
      <c r="F343" s="247" t="s">
        <v>1831</v>
      </c>
      <c r="G343" s="245"/>
      <c r="H343" s="248">
        <v>4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350</v>
      </c>
      <c r="AU343" s="254" t="s">
        <v>81</v>
      </c>
      <c r="AV343" s="14" t="s">
        <v>81</v>
      </c>
      <c r="AW343" s="14" t="s">
        <v>33</v>
      </c>
      <c r="AX343" s="14" t="s">
        <v>79</v>
      </c>
      <c r="AY343" s="254" t="s">
        <v>338</v>
      </c>
    </row>
    <row r="344" s="2" customFormat="1" ht="24.15" customHeight="1">
      <c r="A344" s="39"/>
      <c r="B344" s="40"/>
      <c r="C344" s="267" t="s">
        <v>620</v>
      </c>
      <c r="D344" s="267" t="s">
        <v>486</v>
      </c>
      <c r="E344" s="268" t="s">
        <v>1958</v>
      </c>
      <c r="F344" s="269" t="s">
        <v>1959</v>
      </c>
      <c r="G344" s="270" t="s">
        <v>572</v>
      </c>
      <c r="H344" s="271">
        <v>4.1200000000000001</v>
      </c>
      <c r="I344" s="272"/>
      <c r="J344" s="273">
        <f>ROUND(I344*H344,2)</f>
        <v>0</v>
      </c>
      <c r="K344" s="269" t="s">
        <v>346</v>
      </c>
      <c r="L344" s="274"/>
      <c r="M344" s="275" t="s">
        <v>19</v>
      </c>
      <c r="N344" s="276" t="s">
        <v>43</v>
      </c>
      <c r="O344" s="85"/>
      <c r="P344" s="224">
        <f>O344*H344</f>
        <v>0</v>
      </c>
      <c r="Q344" s="224">
        <v>0.0080000000000000002</v>
      </c>
      <c r="R344" s="224">
        <f>Q344*H344</f>
        <v>0.032960000000000003</v>
      </c>
      <c r="S344" s="224">
        <v>0</v>
      </c>
      <c r="T344" s="225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26" t="s">
        <v>405</v>
      </c>
      <c r="AT344" s="226" t="s">
        <v>486</v>
      </c>
      <c r="AU344" s="226" t="s">
        <v>81</v>
      </c>
      <c r="AY344" s="18" t="s">
        <v>338</v>
      </c>
      <c r="BE344" s="227">
        <f>IF(N344="základní",J344,0)</f>
        <v>0</v>
      </c>
      <c r="BF344" s="227">
        <f>IF(N344="snížená",J344,0)</f>
        <v>0</v>
      </c>
      <c r="BG344" s="227">
        <f>IF(N344="zákl. přenesená",J344,0)</f>
        <v>0</v>
      </c>
      <c r="BH344" s="227">
        <f>IF(N344="sníž. přenesená",J344,0)</f>
        <v>0</v>
      </c>
      <c r="BI344" s="227">
        <f>IF(N344="nulová",J344,0)</f>
        <v>0</v>
      </c>
      <c r="BJ344" s="18" t="s">
        <v>79</v>
      </c>
      <c r="BK344" s="227">
        <f>ROUND(I344*H344,2)</f>
        <v>0</v>
      </c>
      <c r="BL344" s="18" t="s">
        <v>231</v>
      </c>
      <c r="BM344" s="226" t="s">
        <v>2672</v>
      </c>
    </row>
    <row r="345" s="14" customFormat="1">
      <c r="A345" s="14"/>
      <c r="B345" s="244"/>
      <c r="C345" s="245"/>
      <c r="D345" s="235" t="s">
        <v>350</v>
      </c>
      <c r="E345" s="246" t="s">
        <v>19</v>
      </c>
      <c r="F345" s="247" t="s">
        <v>2673</v>
      </c>
      <c r="G345" s="245"/>
      <c r="H345" s="248">
        <v>4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350</v>
      </c>
      <c r="AU345" s="254" t="s">
        <v>81</v>
      </c>
      <c r="AV345" s="14" t="s">
        <v>81</v>
      </c>
      <c r="AW345" s="14" t="s">
        <v>33</v>
      </c>
      <c r="AX345" s="14" t="s">
        <v>72</v>
      </c>
      <c r="AY345" s="254" t="s">
        <v>338</v>
      </c>
    </row>
    <row r="346" s="15" customFormat="1">
      <c r="A346" s="15"/>
      <c r="B346" s="255"/>
      <c r="C346" s="256"/>
      <c r="D346" s="235" t="s">
        <v>350</v>
      </c>
      <c r="E346" s="257" t="s">
        <v>1831</v>
      </c>
      <c r="F346" s="258" t="s">
        <v>363</v>
      </c>
      <c r="G346" s="256"/>
      <c r="H346" s="259">
        <v>4</v>
      </c>
      <c r="I346" s="260"/>
      <c r="J346" s="256"/>
      <c r="K346" s="256"/>
      <c r="L346" s="261"/>
      <c r="M346" s="262"/>
      <c r="N346" s="263"/>
      <c r="O346" s="263"/>
      <c r="P346" s="263"/>
      <c r="Q346" s="263"/>
      <c r="R346" s="263"/>
      <c r="S346" s="263"/>
      <c r="T346" s="264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65" t="s">
        <v>350</v>
      </c>
      <c r="AU346" s="265" t="s">
        <v>81</v>
      </c>
      <c r="AV346" s="15" t="s">
        <v>231</v>
      </c>
      <c r="AW346" s="15" t="s">
        <v>33</v>
      </c>
      <c r="AX346" s="15" t="s">
        <v>72</v>
      </c>
      <c r="AY346" s="265" t="s">
        <v>338</v>
      </c>
    </row>
    <row r="347" s="14" customFormat="1">
      <c r="A347" s="14"/>
      <c r="B347" s="244"/>
      <c r="C347" s="245"/>
      <c r="D347" s="235" t="s">
        <v>350</v>
      </c>
      <c r="E347" s="246" t="s">
        <v>19</v>
      </c>
      <c r="F347" s="247" t="s">
        <v>2674</v>
      </c>
      <c r="G347" s="245"/>
      <c r="H347" s="248">
        <v>4.1200000000000001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350</v>
      </c>
      <c r="AU347" s="254" t="s">
        <v>81</v>
      </c>
      <c r="AV347" s="14" t="s">
        <v>81</v>
      </c>
      <c r="AW347" s="14" t="s">
        <v>33</v>
      </c>
      <c r="AX347" s="14" t="s">
        <v>79</v>
      </c>
      <c r="AY347" s="254" t="s">
        <v>338</v>
      </c>
    </row>
    <row r="348" s="2" customFormat="1" ht="37.8" customHeight="1">
      <c r="A348" s="39"/>
      <c r="B348" s="40"/>
      <c r="C348" s="215" t="s">
        <v>625</v>
      </c>
      <c r="D348" s="215" t="s">
        <v>342</v>
      </c>
      <c r="E348" s="216" t="s">
        <v>2564</v>
      </c>
      <c r="F348" s="217" t="s">
        <v>2565</v>
      </c>
      <c r="G348" s="218" t="s">
        <v>586</v>
      </c>
      <c r="H348" s="219">
        <v>7</v>
      </c>
      <c r="I348" s="220"/>
      <c r="J348" s="221">
        <f>ROUND(I348*H348,2)</f>
        <v>0</v>
      </c>
      <c r="K348" s="217" t="s">
        <v>346</v>
      </c>
      <c r="L348" s="45"/>
      <c r="M348" s="222" t="s">
        <v>19</v>
      </c>
      <c r="N348" s="223" t="s">
        <v>43</v>
      </c>
      <c r="O348" s="85"/>
      <c r="P348" s="224">
        <f>O348*H348</f>
        <v>0</v>
      </c>
      <c r="Q348" s="224">
        <v>0</v>
      </c>
      <c r="R348" s="224">
        <f>Q348*H348</f>
        <v>0</v>
      </c>
      <c r="S348" s="224">
        <v>0</v>
      </c>
      <c r="T348" s="225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26" t="s">
        <v>231</v>
      </c>
      <c r="AT348" s="226" t="s">
        <v>342</v>
      </c>
      <c r="AU348" s="226" t="s">
        <v>81</v>
      </c>
      <c r="AY348" s="18" t="s">
        <v>338</v>
      </c>
      <c r="BE348" s="227">
        <f>IF(N348="základní",J348,0)</f>
        <v>0</v>
      </c>
      <c r="BF348" s="227">
        <f>IF(N348="snížená",J348,0)</f>
        <v>0</v>
      </c>
      <c r="BG348" s="227">
        <f>IF(N348="zákl. přenesená",J348,0)</f>
        <v>0</v>
      </c>
      <c r="BH348" s="227">
        <f>IF(N348="sníž. přenesená",J348,0)</f>
        <v>0</v>
      </c>
      <c r="BI348" s="227">
        <f>IF(N348="nulová",J348,0)</f>
        <v>0</v>
      </c>
      <c r="BJ348" s="18" t="s">
        <v>79</v>
      </c>
      <c r="BK348" s="227">
        <f>ROUND(I348*H348,2)</f>
        <v>0</v>
      </c>
      <c r="BL348" s="18" t="s">
        <v>231</v>
      </c>
      <c r="BM348" s="226" t="s">
        <v>2675</v>
      </c>
    </row>
    <row r="349" s="2" customFormat="1">
      <c r="A349" s="39"/>
      <c r="B349" s="40"/>
      <c r="C349" s="41"/>
      <c r="D349" s="228" t="s">
        <v>348</v>
      </c>
      <c r="E349" s="41"/>
      <c r="F349" s="229" t="s">
        <v>2567</v>
      </c>
      <c r="G349" s="41"/>
      <c r="H349" s="41"/>
      <c r="I349" s="230"/>
      <c r="J349" s="41"/>
      <c r="K349" s="41"/>
      <c r="L349" s="45"/>
      <c r="M349" s="231"/>
      <c r="N349" s="232"/>
      <c r="O349" s="85"/>
      <c r="P349" s="85"/>
      <c r="Q349" s="85"/>
      <c r="R349" s="85"/>
      <c r="S349" s="85"/>
      <c r="T349" s="86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T349" s="18" t="s">
        <v>348</v>
      </c>
      <c r="AU349" s="18" t="s">
        <v>81</v>
      </c>
    </row>
    <row r="350" s="14" customFormat="1">
      <c r="A350" s="14"/>
      <c r="B350" s="244"/>
      <c r="C350" s="245"/>
      <c r="D350" s="235" t="s">
        <v>350</v>
      </c>
      <c r="E350" s="246" t="s">
        <v>19</v>
      </c>
      <c r="F350" s="247" t="s">
        <v>2362</v>
      </c>
      <c r="G350" s="245"/>
      <c r="H350" s="248">
        <v>6</v>
      </c>
      <c r="I350" s="249"/>
      <c r="J350" s="245"/>
      <c r="K350" s="245"/>
      <c r="L350" s="250"/>
      <c r="M350" s="251"/>
      <c r="N350" s="252"/>
      <c r="O350" s="252"/>
      <c r="P350" s="252"/>
      <c r="Q350" s="252"/>
      <c r="R350" s="252"/>
      <c r="S350" s="252"/>
      <c r="T350" s="253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4" t="s">
        <v>350</v>
      </c>
      <c r="AU350" s="254" t="s">
        <v>81</v>
      </c>
      <c r="AV350" s="14" t="s">
        <v>81</v>
      </c>
      <c r="AW350" s="14" t="s">
        <v>33</v>
      </c>
      <c r="AX350" s="14" t="s">
        <v>72</v>
      </c>
      <c r="AY350" s="254" t="s">
        <v>338</v>
      </c>
    </row>
    <row r="351" s="14" customFormat="1">
      <c r="A351" s="14"/>
      <c r="B351" s="244"/>
      <c r="C351" s="245"/>
      <c r="D351" s="235" t="s">
        <v>350</v>
      </c>
      <c r="E351" s="246" t="s">
        <v>19</v>
      </c>
      <c r="F351" s="247" t="s">
        <v>2363</v>
      </c>
      <c r="G351" s="245"/>
      <c r="H351" s="248">
        <v>1</v>
      </c>
      <c r="I351" s="249"/>
      <c r="J351" s="245"/>
      <c r="K351" s="245"/>
      <c r="L351" s="250"/>
      <c r="M351" s="251"/>
      <c r="N351" s="252"/>
      <c r="O351" s="252"/>
      <c r="P351" s="252"/>
      <c r="Q351" s="252"/>
      <c r="R351" s="252"/>
      <c r="S351" s="252"/>
      <c r="T351" s="253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4" t="s">
        <v>350</v>
      </c>
      <c r="AU351" s="254" t="s">
        <v>81</v>
      </c>
      <c r="AV351" s="14" t="s">
        <v>81</v>
      </c>
      <c r="AW351" s="14" t="s">
        <v>33</v>
      </c>
      <c r="AX351" s="14" t="s">
        <v>72</v>
      </c>
      <c r="AY351" s="254" t="s">
        <v>338</v>
      </c>
    </row>
    <row r="352" s="15" customFormat="1">
      <c r="A352" s="15"/>
      <c r="B352" s="255"/>
      <c r="C352" s="256"/>
      <c r="D352" s="235" t="s">
        <v>350</v>
      </c>
      <c r="E352" s="257" t="s">
        <v>19</v>
      </c>
      <c r="F352" s="258" t="s">
        <v>363</v>
      </c>
      <c r="G352" s="256"/>
      <c r="H352" s="259">
        <v>7</v>
      </c>
      <c r="I352" s="260"/>
      <c r="J352" s="256"/>
      <c r="K352" s="256"/>
      <c r="L352" s="261"/>
      <c r="M352" s="262"/>
      <c r="N352" s="263"/>
      <c r="O352" s="263"/>
      <c r="P352" s="263"/>
      <c r="Q352" s="263"/>
      <c r="R352" s="263"/>
      <c r="S352" s="263"/>
      <c r="T352" s="264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65" t="s">
        <v>350</v>
      </c>
      <c r="AU352" s="265" t="s">
        <v>81</v>
      </c>
      <c r="AV352" s="15" t="s">
        <v>231</v>
      </c>
      <c r="AW352" s="15" t="s">
        <v>33</v>
      </c>
      <c r="AX352" s="15" t="s">
        <v>79</v>
      </c>
      <c r="AY352" s="265" t="s">
        <v>338</v>
      </c>
    </row>
    <row r="353" s="2" customFormat="1" ht="24.15" customHeight="1">
      <c r="A353" s="39"/>
      <c r="B353" s="40"/>
      <c r="C353" s="267" t="s">
        <v>630</v>
      </c>
      <c r="D353" s="267" t="s">
        <v>486</v>
      </c>
      <c r="E353" s="268" t="s">
        <v>2568</v>
      </c>
      <c r="F353" s="269" t="s">
        <v>2569</v>
      </c>
      <c r="G353" s="270" t="s">
        <v>586</v>
      </c>
      <c r="H353" s="271">
        <v>6</v>
      </c>
      <c r="I353" s="272"/>
      <c r="J353" s="273">
        <f>ROUND(I353*H353,2)</f>
        <v>0</v>
      </c>
      <c r="K353" s="269" t="s">
        <v>346</v>
      </c>
      <c r="L353" s="274"/>
      <c r="M353" s="275" t="s">
        <v>19</v>
      </c>
      <c r="N353" s="276" t="s">
        <v>43</v>
      </c>
      <c r="O353" s="85"/>
      <c r="P353" s="224">
        <f>O353*H353</f>
        <v>0</v>
      </c>
      <c r="Q353" s="224">
        <v>0.0042599999999999999</v>
      </c>
      <c r="R353" s="224">
        <f>Q353*H353</f>
        <v>0.025559999999999999</v>
      </c>
      <c r="S353" s="224">
        <v>0</v>
      </c>
      <c r="T353" s="225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26" t="s">
        <v>405</v>
      </c>
      <c r="AT353" s="226" t="s">
        <v>486</v>
      </c>
      <c r="AU353" s="226" t="s">
        <v>81</v>
      </c>
      <c r="AY353" s="18" t="s">
        <v>338</v>
      </c>
      <c r="BE353" s="227">
        <f>IF(N353="základní",J353,0)</f>
        <v>0</v>
      </c>
      <c r="BF353" s="227">
        <f>IF(N353="snížená",J353,0)</f>
        <v>0</v>
      </c>
      <c r="BG353" s="227">
        <f>IF(N353="zákl. přenesená",J353,0)</f>
        <v>0</v>
      </c>
      <c r="BH353" s="227">
        <f>IF(N353="sníž. přenesená",J353,0)</f>
        <v>0</v>
      </c>
      <c r="BI353" s="227">
        <f>IF(N353="nulová",J353,0)</f>
        <v>0</v>
      </c>
      <c r="BJ353" s="18" t="s">
        <v>79</v>
      </c>
      <c r="BK353" s="227">
        <f>ROUND(I353*H353,2)</f>
        <v>0</v>
      </c>
      <c r="BL353" s="18" t="s">
        <v>231</v>
      </c>
      <c r="BM353" s="226" t="s">
        <v>2676</v>
      </c>
    </row>
    <row r="354" s="14" customFormat="1">
      <c r="A354" s="14"/>
      <c r="B354" s="244"/>
      <c r="C354" s="245"/>
      <c r="D354" s="235" t="s">
        <v>350</v>
      </c>
      <c r="E354" s="246" t="s">
        <v>19</v>
      </c>
      <c r="F354" s="247" t="s">
        <v>2677</v>
      </c>
      <c r="G354" s="245"/>
      <c r="H354" s="248">
        <v>1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81</v>
      </c>
      <c r="AV354" s="14" t="s">
        <v>81</v>
      </c>
      <c r="AW354" s="14" t="s">
        <v>33</v>
      </c>
      <c r="AX354" s="14" t="s">
        <v>72</v>
      </c>
      <c r="AY354" s="254" t="s">
        <v>338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2678</v>
      </c>
      <c r="G355" s="245"/>
      <c r="H355" s="248">
        <v>1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81</v>
      </c>
      <c r="AV355" s="14" t="s">
        <v>81</v>
      </c>
      <c r="AW355" s="14" t="s">
        <v>33</v>
      </c>
      <c r="AX355" s="14" t="s">
        <v>72</v>
      </c>
      <c r="AY355" s="254" t="s">
        <v>338</v>
      </c>
    </row>
    <row r="356" s="14" customFormat="1">
      <c r="A356" s="14"/>
      <c r="B356" s="244"/>
      <c r="C356" s="245"/>
      <c r="D356" s="235" t="s">
        <v>350</v>
      </c>
      <c r="E356" s="246" t="s">
        <v>19</v>
      </c>
      <c r="F356" s="247" t="s">
        <v>2679</v>
      </c>
      <c r="G356" s="245"/>
      <c r="H356" s="248">
        <v>1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350</v>
      </c>
      <c r="AU356" s="254" t="s">
        <v>81</v>
      </c>
      <c r="AV356" s="14" t="s">
        <v>81</v>
      </c>
      <c r="AW356" s="14" t="s">
        <v>33</v>
      </c>
      <c r="AX356" s="14" t="s">
        <v>72</v>
      </c>
      <c r="AY356" s="254" t="s">
        <v>338</v>
      </c>
    </row>
    <row r="357" s="14" customFormat="1">
      <c r="A357" s="14"/>
      <c r="B357" s="244"/>
      <c r="C357" s="245"/>
      <c r="D357" s="235" t="s">
        <v>350</v>
      </c>
      <c r="E357" s="246" t="s">
        <v>19</v>
      </c>
      <c r="F357" s="247" t="s">
        <v>2680</v>
      </c>
      <c r="G357" s="245"/>
      <c r="H357" s="248">
        <v>1</v>
      </c>
      <c r="I357" s="249"/>
      <c r="J357" s="245"/>
      <c r="K357" s="245"/>
      <c r="L357" s="250"/>
      <c r="M357" s="251"/>
      <c r="N357" s="252"/>
      <c r="O357" s="252"/>
      <c r="P357" s="252"/>
      <c r="Q357" s="252"/>
      <c r="R357" s="252"/>
      <c r="S357" s="252"/>
      <c r="T357" s="253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54" t="s">
        <v>350</v>
      </c>
      <c r="AU357" s="254" t="s">
        <v>81</v>
      </c>
      <c r="AV357" s="14" t="s">
        <v>81</v>
      </c>
      <c r="AW357" s="14" t="s">
        <v>33</v>
      </c>
      <c r="AX357" s="14" t="s">
        <v>72</v>
      </c>
      <c r="AY357" s="254" t="s">
        <v>338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2681</v>
      </c>
      <c r="G358" s="245"/>
      <c r="H358" s="248">
        <v>1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81</v>
      </c>
      <c r="AV358" s="14" t="s">
        <v>81</v>
      </c>
      <c r="AW358" s="14" t="s">
        <v>33</v>
      </c>
      <c r="AX358" s="14" t="s">
        <v>72</v>
      </c>
      <c r="AY358" s="254" t="s">
        <v>338</v>
      </c>
    </row>
    <row r="359" s="14" customFormat="1">
      <c r="A359" s="14"/>
      <c r="B359" s="244"/>
      <c r="C359" s="245"/>
      <c r="D359" s="235" t="s">
        <v>350</v>
      </c>
      <c r="E359" s="246" t="s">
        <v>19</v>
      </c>
      <c r="F359" s="247" t="s">
        <v>2682</v>
      </c>
      <c r="G359" s="245"/>
      <c r="H359" s="248">
        <v>1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350</v>
      </c>
      <c r="AU359" s="254" t="s">
        <v>81</v>
      </c>
      <c r="AV359" s="14" t="s">
        <v>81</v>
      </c>
      <c r="AW359" s="14" t="s">
        <v>33</v>
      </c>
      <c r="AX359" s="14" t="s">
        <v>72</v>
      </c>
      <c r="AY359" s="254" t="s">
        <v>338</v>
      </c>
    </row>
    <row r="360" s="15" customFormat="1">
      <c r="A360" s="15"/>
      <c r="B360" s="255"/>
      <c r="C360" s="256"/>
      <c r="D360" s="235" t="s">
        <v>350</v>
      </c>
      <c r="E360" s="257" t="s">
        <v>2362</v>
      </c>
      <c r="F360" s="258" t="s">
        <v>363</v>
      </c>
      <c r="G360" s="256"/>
      <c r="H360" s="259">
        <v>6</v>
      </c>
      <c r="I360" s="260"/>
      <c r="J360" s="256"/>
      <c r="K360" s="256"/>
      <c r="L360" s="261"/>
      <c r="M360" s="262"/>
      <c r="N360" s="263"/>
      <c r="O360" s="263"/>
      <c r="P360" s="263"/>
      <c r="Q360" s="263"/>
      <c r="R360" s="263"/>
      <c r="S360" s="263"/>
      <c r="T360" s="264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T360" s="265" t="s">
        <v>350</v>
      </c>
      <c r="AU360" s="265" t="s">
        <v>81</v>
      </c>
      <c r="AV360" s="15" t="s">
        <v>231</v>
      </c>
      <c r="AW360" s="15" t="s">
        <v>33</v>
      </c>
      <c r="AX360" s="15" t="s">
        <v>79</v>
      </c>
      <c r="AY360" s="265" t="s">
        <v>338</v>
      </c>
    </row>
    <row r="361" s="2" customFormat="1" ht="24.15" customHeight="1">
      <c r="A361" s="39"/>
      <c r="B361" s="40"/>
      <c r="C361" s="267" t="s">
        <v>635</v>
      </c>
      <c r="D361" s="267" t="s">
        <v>486</v>
      </c>
      <c r="E361" s="268" t="s">
        <v>2683</v>
      </c>
      <c r="F361" s="269" t="s">
        <v>2684</v>
      </c>
      <c r="G361" s="270" t="s">
        <v>586</v>
      </c>
      <c r="H361" s="271">
        <v>1</v>
      </c>
      <c r="I361" s="272"/>
      <c r="J361" s="273">
        <f>ROUND(I361*H361,2)</f>
        <v>0</v>
      </c>
      <c r="K361" s="269" t="s">
        <v>346</v>
      </c>
      <c r="L361" s="274"/>
      <c r="M361" s="275" t="s">
        <v>19</v>
      </c>
      <c r="N361" s="276" t="s">
        <v>43</v>
      </c>
      <c r="O361" s="85"/>
      <c r="P361" s="224">
        <f>O361*H361</f>
        <v>0</v>
      </c>
      <c r="Q361" s="224">
        <v>0.00445</v>
      </c>
      <c r="R361" s="224">
        <f>Q361*H361</f>
        <v>0.00445</v>
      </c>
      <c r="S361" s="224">
        <v>0</v>
      </c>
      <c r="T361" s="225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26" t="s">
        <v>405</v>
      </c>
      <c r="AT361" s="226" t="s">
        <v>486</v>
      </c>
      <c r="AU361" s="226" t="s">
        <v>81</v>
      </c>
      <c r="AY361" s="18" t="s">
        <v>338</v>
      </c>
      <c r="BE361" s="227">
        <f>IF(N361="základní",J361,0)</f>
        <v>0</v>
      </c>
      <c r="BF361" s="227">
        <f>IF(N361="snížená",J361,0)</f>
        <v>0</v>
      </c>
      <c r="BG361" s="227">
        <f>IF(N361="zákl. přenesená",J361,0)</f>
        <v>0</v>
      </c>
      <c r="BH361" s="227">
        <f>IF(N361="sníž. přenesená",J361,0)</f>
        <v>0</v>
      </c>
      <c r="BI361" s="227">
        <f>IF(N361="nulová",J361,0)</f>
        <v>0</v>
      </c>
      <c r="BJ361" s="18" t="s">
        <v>79</v>
      </c>
      <c r="BK361" s="227">
        <f>ROUND(I361*H361,2)</f>
        <v>0</v>
      </c>
      <c r="BL361" s="18" t="s">
        <v>231</v>
      </c>
      <c r="BM361" s="226" t="s">
        <v>2685</v>
      </c>
    </row>
    <row r="362" s="14" customFormat="1">
      <c r="A362" s="14"/>
      <c r="B362" s="244"/>
      <c r="C362" s="245"/>
      <c r="D362" s="235" t="s">
        <v>350</v>
      </c>
      <c r="E362" s="246" t="s">
        <v>19</v>
      </c>
      <c r="F362" s="247" t="s">
        <v>2686</v>
      </c>
      <c r="G362" s="245"/>
      <c r="H362" s="248">
        <v>1</v>
      </c>
      <c r="I362" s="249"/>
      <c r="J362" s="245"/>
      <c r="K362" s="245"/>
      <c r="L362" s="250"/>
      <c r="M362" s="251"/>
      <c r="N362" s="252"/>
      <c r="O362" s="252"/>
      <c r="P362" s="252"/>
      <c r="Q362" s="252"/>
      <c r="R362" s="252"/>
      <c r="S362" s="252"/>
      <c r="T362" s="253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4" t="s">
        <v>350</v>
      </c>
      <c r="AU362" s="254" t="s">
        <v>81</v>
      </c>
      <c r="AV362" s="14" t="s">
        <v>81</v>
      </c>
      <c r="AW362" s="14" t="s">
        <v>33</v>
      </c>
      <c r="AX362" s="14" t="s">
        <v>72</v>
      </c>
      <c r="AY362" s="254" t="s">
        <v>338</v>
      </c>
    </row>
    <row r="363" s="15" customFormat="1">
      <c r="A363" s="15"/>
      <c r="B363" s="255"/>
      <c r="C363" s="256"/>
      <c r="D363" s="235" t="s">
        <v>350</v>
      </c>
      <c r="E363" s="257" t="s">
        <v>2363</v>
      </c>
      <c r="F363" s="258" t="s">
        <v>363</v>
      </c>
      <c r="G363" s="256"/>
      <c r="H363" s="259">
        <v>1</v>
      </c>
      <c r="I363" s="260"/>
      <c r="J363" s="256"/>
      <c r="K363" s="256"/>
      <c r="L363" s="261"/>
      <c r="M363" s="262"/>
      <c r="N363" s="263"/>
      <c r="O363" s="263"/>
      <c r="P363" s="263"/>
      <c r="Q363" s="263"/>
      <c r="R363" s="263"/>
      <c r="S363" s="263"/>
      <c r="T363" s="264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T363" s="265" t="s">
        <v>350</v>
      </c>
      <c r="AU363" s="265" t="s">
        <v>81</v>
      </c>
      <c r="AV363" s="15" t="s">
        <v>231</v>
      </c>
      <c r="AW363" s="15" t="s">
        <v>33</v>
      </c>
      <c r="AX363" s="15" t="s">
        <v>79</v>
      </c>
      <c r="AY363" s="265" t="s">
        <v>338</v>
      </c>
    </row>
    <row r="364" s="2" customFormat="1" ht="16.5" customHeight="1">
      <c r="A364" s="39"/>
      <c r="B364" s="40"/>
      <c r="C364" s="215" t="s">
        <v>641</v>
      </c>
      <c r="D364" s="215" t="s">
        <v>342</v>
      </c>
      <c r="E364" s="216" t="s">
        <v>2009</v>
      </c>
      <c r="F364" s="217" t="s">
        <v>2010</v>
      </c>
      <c r="G364" s="218" t="s">
        <v>572</v>
      </c>
      <c r="H364" s="219">
        <v>29.600000000000001</v>
      </c>
      <c r="I364" s="220"/>
      <c r="J364" s="221">
        <f>ROUND(I364*H364,2)</f>
        <v>0</v>
      </c>
      <c r="K364" s="217" t="s">
        <v>346</v>
      </c>
      <c r="L364" s="45"/>
      <c r="M364" s="222" t="s">
        <v>19</v>
      </c>
      <c r="N364" s="223" t="s">
        <v>43</v>
      </c>
      <c r="O364" s="85"/>
      <c r="P364" s="224">
        <f>O364*H364</f>
        <v>0</v>
      </c>
      <c r="Q364" s="224">
        <v>0</v>
      </c>
      <c r="R364" s="224">
        <f>Q364*H364</f>
        <v>0</v>
      </c>
      <c r="S364" s="224">
        <v>0</v>
      </c>
      <c r="T364" s="225">
        <f>S364*H364</f>
        <v>0</v>
      </c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R364" s="226" t="s">
        <v>231</v>
      </c>
      <c r="AT364" s="226" t="s">
        <v>342</v>
      </c>
      <c r="AU364" s="226" t="s">
        <v>81</v>
      </c>
      <c r="AY364" s="18" t="s">
        <v>338</v>
      </c>
      <c r="BE364" s="227">
        <f>IF(N364="základní",J364,0)</f>
        <v>0</v>
      </c>
      <c r="BF364" s="227">
        <f>IF(N364="snížená",J364,0)</f>
        <v>0</v>
      </c>
      <c r="BG364" s="227">
        <f>IF(N364="zákl. přenesená",J364,0)</f>
        <v>0</v>
      </c>
      <c r="BH364" s="227">
        <f>IF(N364="sníž. přenesená",J364,0)</f>
        <v>0</v>
      </c>
      <c r="BI364" s="227">
        <f>IF(N364="nulová",J364,0)</f>
        <v>0</v>
      </c>
      <c r="BJ364" s="18" t="s">
        <v>79</v>
      </c>
      <c r="BK364" s="227">
        <f>ROUND(I364*H364,2)</f>
        <v>0</v>
      </c>
      <c r="BL364" s="18" t="s">
        <v>231</v>
      </c>
      <c r="BM364" s="226" t="s">
        <v>2687</v>
      </c>
    </row>
    <row r="365" s="2" customFormat="1">
      <c r="A365" s="39"/>
      <c r="B365" s="40"/>
      <c r="C365" s="41"/>
      <c r="D365" s="228" t="s">
        <v>348</v>
      </c>
      <c r="E365" s="41"/>
      <c r="F365" s="229" t="s">
        <v>2012</v>
      </c>
      <c r="G365" s="41"/>
      <c r="H365" s="41"/>
      <c r="I365" s="230"/>
      <c r="J365" s="41"/>
      <c r="K365" s="41"/>
      <c r="L365" s="45"/>
      <c r="M365" s="231"/>
      <c r="N365" s="232"/>
      <c r="O365" s="85"/>
      <c r="P365" s="85"/>
      <c r="Q365" s="85"/>
      <c r="R365" s="85"/>
      <c r="S365" s="85"/>
      <c r="T365" s="86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T365" s="18" t="s">
        <v>348</v>
      </c>
      <c r="AU365" s="18" t="s">
        <v>81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294</v>
      </c>
      <c r="G366" s="245"/>
      <c r="H366" s="248">
        <v>29.600000000000001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81</v>
      </c>
      <c r="AV366" s="14" t="s">
        <v>81</v>
      </c>
      <c r="AW366" s="14" t="s">
        <v>33</v>
      </c>
      <c r="AX366" s="14" t="s">
        <v>79</v>
      </c>
      <c r="AY366" s="254" t="s">
        <v>338</v>
      </c>
    </row>
    <row r="367" s="12" customFormat="1" ht="20.88" customHeight="1">
      <c r="A367" s="12"/>
      <c r="B367" s="199"/>
      <c r="C367" s="200"/>
      <c r="D367" s="201" t="s">
        <v>71</v>
      </c>
      <c r="E367" s="213" t="s">
        <v>695</v>
      </c>
      <c r="F367" s="213" t="s">
        <v>696</v>
      </c>
      <c r="G367" s="200"/>
      <c r="H367" s="200"/>
      <c r="I367" s="203"/>
      <c r="J367" s="214">
        <f>BK367</f>
        <v>0</v>
      </c>
      <c r="K367" s="200"/>
      <c r="L367" s="205"/>
      <c r="M367" s="206"/>
      <c r="N367" s="207"/>
      <c r="O367" s="207"/>
      <c r="P367" s="208">
        <f>SUM(P368:P382)</f>
        <v>0</v>
      </c>
      <c r="Q367" s="207"/>
      <c r="R367" s="208">
        <f>SUM(R368:R382)</f>
        <v>0.0026640000000000001</v>
      </c>
      <c r="S367" s="207"/>
      <c r="T367" s="209">
        <f>SUM(T368:T382)</f>
        <v>0</v>
      </c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R367" s="210" t="s">
        <v>79</v>
      </c>
      <c r="AT367" s="211" t="s">
        <v>71</v>
      </c>
      <c r="AU367" s="211" t="s">
        <v>81</v>
      </c>
      <c r="AY367" s="210" t="s">
        <v>338</v>
      </c>
      <c r="BK367" s="212">
        <f>SUM(BK368:BK382)</f>
        <v>0</v>
      </c>
    </row>
    <row r="368" s="2" customFormat="1" ht="24.15" customHeight="1">
      <c r="A368" s="39"/>
      <c r="B368" s="40"/>
      <c r="C368" s="215" t="s">
        <v>646</v>
      </c>
      <c r="D368" s="215" t="s">
        <v>342</v>
      </c>
      <c r="E368" s="216" t="s">
        <v>698</v>
      </c>
      <c r="F368" s="217" t="s">
        <v>699</v>
      </c>
      <c r="G368" s="218" t="s">
        <v>572</v>
      </c>
      <c r="H368" s="219">
        <v>29.600000000000001</v>
      </c>
      <c r="I368" s="220"/>
      <c r="J368" s="221">
        <f>ROUND(I368*H368,2)</f>
        <v>0</v>
      </c>
      <c r="K368" s="217" t="s">
        <v>346</v>
      </c>
      <c r="L368" s="45"/>
      <c r="M368" s="222" t="s">
        <v>19</v>
      </c>
      <c r="N368" s="223" t="s">
        <v>43</v>
      </c>
      <c r="O368" s="85"/>
      <c r="P368" s="224">
        <f>O368*H368</f>
        <v>0</v>
      </c>
      <c r="Q368" s="224">
        <v>0</v>
      </c>
      <c r="R368" s="224">
        <f>Q368*H368</f>
        <v>0</v>
      </c>
      <c r="S368" s="224">
        <v>0</v>
      </c>
      <c r="T368" s="225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26" t="s">
        <v>231</v>
      </c>
      <c r="AT368" s="226" t="s">
        <v>342</v>
      </c>
      <c r="AU368" s="226" t="s">
        <v>241</v>
      </c>
      <c r="AY368" s="18" t="s">
        <v>338</v>
      </c>
      <c r="BE368" s="227">
        <f>IF(N368="základní",J368,0)</f>
        <v>0</v>
      </c>
      <c r="BF368" s="227">
        <f>IF(N368="snížená",J368,0)</f>
        <v>0</v>
      </c>
      <c r="BG368" s="227">
        <f>IF(N368="zákl. přenesená",J368,0)</f>
        <v>0</v>
      </c>
      <c r="BH368" s="227">
        <f>IF(N368="sníž. přenesená",J368,0)</f>
        <v>0</v>
      </c>
      <c r="BI368" s="227">
        <f>IF(N368="nulová",J368,0)</f>
        <v>0</v>
      </c>
      <c r="BJ368" s="18" t="s">
        <v>79</v>
      </c>
      <c r="BK368" s="227">
        <f>ROUND(I368*H368,2)</f>
        <v>0</v>
      </c>
      <c r="BL368" s="18" t="s">
        <v>231</v>
      </c>
      <c r="BM368" s="226" t="s">
        <v>2688</v>
      </c>
    </row>
    <row r="369" s="2" customFormat="1">
      <c r="A369" s="39"/>
      <c r="B369" s="40"/>
      <c r="C369" s="41"/>
      <c r="D369" s="228" t="s">
        <v>348</v>
      </c>
      <c r="E369" s="41"/>
      <c r="F369" s="229" t="s">
        <v>701</v>
      </c>
      <c r="G369" s="41"/>
      <c r="H369" s="41"/>
      <c r="I369" s="230"/>
      <c r="J369" s="41"/>
      <c r="K369" s="41"/>
      <c r="L369" s="45"/>
      <c r="M369" s="231"/>
      <c r="N369" s="232"/>
      <c r="O369" s="85"/>
      <c r="P369" s="85"/>
      <c r="Q369" s="85"/>
      <c r="R369" s="85"/>
      <c r="S369" s="85"/>
      <c r="T369" s="86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T369" s="18" t="s">
        <v>348</v>
      </c>
      <c r="AU369" s="18" t="s">
        <v>241</v>
      </c>
    </row>
    <row r="370" s="14" customFormat="1">
      <c r="A370" s="14"/>
      <c r="B370" s="244"/>
      <c r="C370" s="245"/>
      <c r="D370" s="235" t="s">
        <v>350</v>
      </c>
      <c r="E370" s="246" t="s">
        <v>19</v>
      </c>
      <c r="F370" s="247" t="s">
        <v>294</v>
      </c>
      <c r="G370" s="245"/>
      <c r="H370" s="248">
        <v>29.600000000000001</v>
      </c>
      <c r="I370" s="249"/>
      <c r="J370" s="245"/>
      <c r="K370" s="245"/>
      <c r="L370" s="250"/>
      <c r="M370" s="251"/>
      <c r="N370" s="252"/>
      <c r="O370" s="252"/>
      <c r="P370" s="252"/>
      <c r="Q370" s="252"/>
      <c r="R370" s="252"/>
      <c r="S370" s="252"/>
      <c r="T370" s="253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54" t="s">
        <v>350</v>
      </c>
      <c r="AU370" s="254" t="s">
        <v>241</v>
      </c>
      <c r="AV370" s="14" t="s">
        <v>81</v>
      </c>
      <c r="AW370" s="14" t="s">
        <v>33</v>
      </c>
      <c r="AX370" s="14" t="s">
        <v>79</v>
      </c>
      <c r="AY370" s="254" t="s">
        <v>338</v>
      </c>
    </row>
    <row r="371" s="2" customFormat="1" ht="24.15" customHeight="1">
      <c r="A371" s="39"/>
      <c r="B371" s="40"/>
      <c r="C371" s="215" t="s">
        <v>654</v>
      </c>
      <c r="D371" s="215" t="s">
        <v>342</v>
      </c>
      <c r="E371" s="216" t="s">
        <v>786</v>
      </c>
      <c r="F371" s="217" t="s">
        <v>787</v>
      </c>
      <c r="G371" s="218" t="s">
        <v>572</v>
      </c>
      <c r="H371" s="219">
        <v>29.600000000000001</v>
      </c>
      <c r="I371" s="220"/>
      <c r="J371" s="221">
        <f>ROUND(I371*H371,2)</f>
        <v>0</v>
      </c>
      <c r="K371" s="217" t="s">
        <v>346</v>
      </c>
      <c r="L371" s="45"/>
      <c r="M371" s="222" t="s">
        <v>19</v>
      </c>
      <c r="N371" s="223" t="s">
        <v>43</v>
      </c>
      <c r="O371" s="85"/>
      <c r="P371" s="224">
        <f>O371*H371</f>
        <v>0</v>
      </c>
      <c r="Q371" s="224">
        <v>9.0000000000000006E-05</v>
      </c>
      <c r="R371" s="224">
        <f>Q371*H371</f>
        <v>0.0026640000000000001</v>
      </c>
      <c r="S371" s="224">
        <v>0</v>
      </c>
      <c r="T371" s="225">
        <f>S371*H371</f>
        <v>0</v>
      </c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R371" s="226" t="s">
        <v>231</v>
      </c>
      <c r="AT371" s="226" t="s">
        <v>342</v>
      </c>
      <c r="AU371" s="226" t="s">
        <v>241</v>
      </c>
      <c r="AY371" s="18" t="s">
        <v>338</v>
      </c>
      <c r="BE371" s="227">
        <f>IF(N371="základní",J371,0)</f>
        <v>0</v>
      </c>
      <c r="BF371" s="227">
        <f>IF(N371="snížená",J371,0)</f>
        <v>0</v>
      </c>
      <c r="BG371" s="227">
        <f>IF(N371="zákl. přenesená",J371,0)</f>
        <v>0</v>
      </c>
      <c r="BH371" s="227">
        <f>IF(N371="sníž. přenesená",J371,0)</f>
        <v>0</v>
      </c>
      <c r="BI371" s="227">
        <f>IF(N371="nulová",J371,0)</f>
        <v>0</v>
      </c>
      <c r="BJ371" s="18" t="s">
        <v>79</v>
      </c>
      <c r="BK371" s="227">
        <f>ROUND(I371*H371,2)</f>
        <v>0</v>
      </c>
      <c r="BL371" s="18" t="s">
        <v>231</v>
      </c>
      <c r="BM371" s="226" t="s">
        <v>2689</v>
      </c>
    </row>
    <row r="372" s="2" customFormat="1">
      <c r="A372" s="39"/>
      <c r="B372" s="40"/>
      <c r="C372" s="41"/>
      <c r="D372" s="228" t="s">
        <v>348</v>
      </c>
      <c r="E372" s="41"/>
      <c r="F372" s="229" t="s">
        <v>789</v>
      </c>
      <c r="G372" s="41"/>
      <c r="H372" s="41"/>
      <c r="I372" s="230"/>
      <c r="J372" s="41"/>
      <c r="K372" s="41"/>
      <c r="L372" s="45"/>
      <c r="M372" s="231"/>
      <c r="N372" s="232"/>
      <c r="O372" s="85"/>
      <c r="P372" s="85"/>
      <c r="Q372" s="85"/>
      <c r="R372" s="85"/>
      <c r="S372" s="85"/>
      <c r="T372" s="86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T372" s="18" t="s">
        <v>348</v>
      </c>
      <c r="AU372" s="18" t="s">
        <v>241</v>
      </c>
    </row>
    <row r="373" s="14" customFormat="1">
      <c r="A373" s="14"/>
      <c r="B373" s="244"/>
      <c r="C373" s="245"/>
      <c r="D373" s="235" t="s">
        <v>350</v>
      </c>
      <c r="E373" s="246" t="s">
        <v>19</v>
      </c>
      <c r="F373" s="247" t="s">
        <v>1829</v>
      </c>
      <c r="G373" s="245"/>
      <c r="H373" s="248">
        <v>25.600000000000001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350</v>
      </c>
      <c r="AU373" s="254" t="s">
        <v>241</v>
      </c>
      <c r="AV373" s="14" t="s">
        <v>81</v>
      </c>
      <c r="AW373" s="14" t="s">
        <v>33</v>
      </c>
      <c r="AX373" s="14" t="s">
        <v>72</v>
      </c>
      <c r="AY373" s="254" t="s">
        <v>338</v>
      </c>
    </row>
    <row r="374" s="14" customFormat="1">
      <c r="A374" s="14"/>
      <c r="B374" s="244"/>
      <c r="C374" s="245"/>
      <c r="D374" s="235" t="s">
        <v>350</v>
      </c>
      <c r="E374" s="246" t="s">
        <v>19</v>
      </c>
      <c r="F374" s="247" t="s">
        <v>1831</v>
      </c>
      <c r="G374" s="245"/>
      <c r="H374" s="248">
        <v>4</v>
      </c>
      <c r="I374" s="249"/>
      <c r="J374" s="245"/>
      <c r="K374" s="245"/>
      <c r="L374" s="250"/>
      <c r="M374" s="251"/>
      <c r="N374" s="252"/>
      <c r="O374" s="252"/>
      <c r="P374" s="252"/>
      <c r="Q374" s="252"/>
      <c r="R374" s="252"/>
      <c r="S374" s="252"/>
      <c r="T374" s="253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4" t="s">
        <v>350</v>
      </c>
      <c r="AU374" s="254" t="s">
        <v>241</v>
      </c>
      <c r="AV374" s="14" t="s">
        <v>81</v>
      </c>
      <c r="AW374" s="14" t="s">
        <v>33</v>
      </c>
      <c r="AX374" s="14" t="s">
        <v>72</v>
      </c>
      <c r="AY374" s="254" t="s">
        <v>338</v>
      </c>
    </row>
    <row r="375" s="14" customFormat="1">
      <c r="A375" s="14"/>
      <c r="B375" s="244"/>
      <c r="C375" s="245"/>
      <c r="D375" s="235" t="s">
        <v>350</v>
      </c>
      <c r="E375" s="246" t="s">
        <v>19</v>
      </c>
      <c r="F375" s="247" t="s">
        <v>2047</v>
      </c>
      <c r="G375" s="245"/>
      <c r="H375" s="248">
        <v>0</v>
      </c>
      <c r="I375" s="249"/>
      <c r="J375" s="245"/>
      <c r="K375" s="245"/>
      <c r="L375" s="250"/>
      <c r="M375" s="251"/>
      <c r="N375" s="252"/>
      <c r="O375" s="252"/>
      <c r="P375" s="252"/>
      <c r="Q375" s="252"/>
      <c r="R375" s="252"/>
      <c r="S375" s="252"/>
      <c r="T375" s="253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4" t="s">
        <v>350</v>
      </c>
      <c r="AU375" s="254" t="s">
        <v>241</v>
      </c>
      <c r="AV375" s="14" t="s">
        <v>81</v>
      </c>
      <c r="AW375" s="14" t="s">
        <v>33</v>
      </c>
      <c r="AX375" s="14" t="s">
        <v>72</v>
      </c>
      <c r="AY375" s="254" t="s">
        <v>338</v>
      </c>
    </row>
    <row r="376" s="14" customFormat="1">
      <c r="A376" s="14"/>
      <c r="B376" s="244"/>
      <c r="C376" s="245"/>
      <c r="D376" s="235" t="s">
        <v>350</v>
      </c>
      <c r="E376" s="246" t="s">
        <v>19</v>
      </c>
      <c r="F376" s="247" t="s">
        <v>2049</v>
      </c>
      <c r="G376" s="245"/>
      <c r="H376" s="248">
        <v>0</v>
      </c>
      <c r="I376" s="249"/>
      <c r="J376" s="245"/>
      <c r="K376" s="245"/>
      <c r="L376" s="250"/>
      <c r="M376" s="251"/>
      <c r="N376" s="252"/>
      <c r="O376" s="252"/>
      <c r="P376" s="252"/>
      <c r="Q376" s="252"/>
      <c r="R376" s="252"/>
      <c r="S376" s="252"/>
      <c r="T376" s="253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4" t="s">
        <v>350</v>
      </c>
      <c r="AU376" s="254" t="s">
        <v>241</v>
      </c>
      <c r="AV376" s="14" t="s">
        <v>81</v>
      </c>
      <c r="AW376" s="14" t="s">
        <v>33</v>
      </c>
      <c r="AX376" s="14" t="s">
        <v>72</v>
      </c>
      <c r="AY376" s="254" t="s">
        <v>338</v>
      </c>
    </row>
    <row r="377" s="14" customFormat="1">
      <c r="A377" s="14"/>
      <c r="B377" s="244"/>
      <c r="C377" s="245"/>
      <c r="D377" s="235" t="s">
        <v>350</v>
      </c>
      <c r="E377" s="246" t="s">
        <v>19</v>
      </c>
      <c r="F377" s="247" t="s">
        <v>1821</v>
      </c>
      <c r="G377" s="245"/>
      <c r="H377" s="248">
        <v>0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350</v>
      </c>
      <c r="AU377" s="254" t="s">
        <v>241</v>
      </c>
      <c r="AV377" s="14" t="s">
        <v>81</v>
      </c>
      <c r="AW377" s="14" t="s">
        <v>33</v>
      </c>
      <c r="AX377" s="14" t="s">
        <v>72</v>
      </c>
      <c r="AY377" s="254" t="s">
        <v>338</v>
      </c>
    </row>
    <row r="378" s="14" customFormat="1">
      <c r="A378" s="14"/>
      <c r="B378" s="244"/>
      <c r="C378" s="245"/>
      <c r="D378" s="235" t="s">
        <v>350</v>
      </c>
      <c r="E378" s="246" t="s">
        <v>19</v>
      </c>
      <c r="F378" s="247" t="s">
        <v>1822</v>
      </c>
      <c r="G378" s="245"/>
      <c r="H378" s="248">
        <v>0</v>
      </c>
      <c r="I378" s="249"/>
      <c r="J378" s="245"/>
      <c r="K378" s="245"/>
      <c r="L378" s="250"/>
      <c r="M378" s="251"/>
      <c r="N378" s="252"/>
      <c r="O378" s="252"/>
      <c r="P378" s="252"/>
      <c r="Q378" s="252"/>
      <c r="R378" s="252"/>
      <c r="S378" s="252"/>
      <c r="T378" s="253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4" t="s">
        <v>350</v>
      </c>
      <c r="AU378" s="254" t="s">
        <v>241</v>
      </c>
      <c r="AV378" s="14" t="s">
        <v>81</v>
      </c>
      <c r="AW378" s="14" t="s">
        <v>33</v>
      </c>
      <c r="AX378" s="14" t="s">
        <v>72</v>
      </c>
      <c r="AY378" s="254" t="s">
        <v>338</v>
      </c>
    </row>
    <row r="379" s="14" customFormat="1">
      <c r="A379" s="14"/>
      <c r="B379" s="244"/>
      <c r="C379" s="245"/>
      <c r="D379" s="235" t="s">
        <v>350</v>
      </c>
      <c r="E379" s="246" t="s">
        <v>19</v>
      </c>
      <c r="F379" s="247" t="s">
        <v>952</v>
      </c>
      <c r="G379" s="245"/>
      <c r="H379" s="248">
        <v>0</v>
      </c>
      <c r="I379" s="249"/>
      <c r="J379" s="245"/>
      <c r="K379" s="245"/>
      <c r="L379" s="250"/>
      <c r="M379" s="251"/>
      <c r="N379" s="252"/>
      <c r="O379" s="252"/>
      <c r="P379" s="252"/>
      <c r="Q379" s="252"/>
      <c r="R379" s="252"/>
      <c r="S379" s="252"/>
      <c r="T379" s="253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4" t="s">
        <v>350</v>
      </c>
      <c r="AU379" s="254" t="s">
        <v>241</v>
      </c>
      <c r="AV379" s="14" t="s">
        <v>81</v>
      </c>
      <c r="AW379" s="14" t="s">
        <v>33</v>
      </c>
      <c r="AX379" s="14" t="s">
        <v>72</v>
      </c>
      <c r="AY379" s="254" t="s">
        <v>338</v>
      </c>
    </row>
    <row r="380" s="14" customFormat="1">
      <c r="A380" s="14"/>
      <c r="B380" s="244"/>
      <c r="C380" s="245"/>
      <c r="D380" s="235" t="s">
        <v>350</v>
      </c>
      <c r="E380" s="246" t="s">
        <v>19</v>
      </c>
      <c r="F380" s="247" t="s">
        <v>258</v>
      </c>
      <c r="G380" s="245"/>
      <c r="H380" s="248">
        <v>0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350</v>
      </c>
      <c r="AU380" s="254" t="s">
        <v>241</v>
      </c>
      <c r="AV380" s="14" t="s">
        <v>81</v>
      </c>
      <c r="AW380" s="14" t="s">
        <v>33</v>
      </c>
      <c r="AX380" s="14" t="s">
        <v>72</v>
      </c>
      <c r="AY380" s="254" t="s">
        <v>338</v>
      </c>
    </row>
    <row r="381" s="14" customFormat="1">
      <c r="A381" s="14"/>
      <c r="B381" s="244"/>
      <c r="C381" s="245"/>
      <c r="D381" s="235" t="s">
        <v>350</v>
      </c>
      <c r="E381" s="246" t="s">
        <v>19</v>
      </c>
      <c r="F381" s="247" t="s">
        <v>256</v>
      </c>
      <c r="G381" s="245"/>
      <c r="H381" s="248">
        <v>0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350</v>
      </c>
      <c r="AU381" s="254" t="s">
        <v>241</v>
      </c>
      <c r="AV381" s="14" t="s">
        <v>81</v>
      </c>
      <c r="AW381" s="14" t="s">
        <v>33</v>
      </c>
      <c r="AX381" s="14" t="s">
        <v>72</v>
      </c>
      <c r="AY381" s="254" t="s">
        <v>338</v>
      </c>
    </row>
    <row r="382" s="15" customFormat="1">
      <c r="A382" s="15"/>
      <c r="B382" s="255"/>
      <c r="C382" s="256"/>
      <c r="D382" s="235" t="s">
        <v>350</v>
      </c>
      <c r="E382" s="257" t="s">
        <v>294</v>
      </c>
      <c r="F382" s="258" t="s">
        <v>363</v>
      </c>
      <c r="G382" s="256"/>
      <c r="H382" s="259">
        <v>29.600000000000001</v>
      </c>
      <c r="I382" s="260"/>
      <c r="J382" s="256"/>
      <c r="K382" s="256"/>
      <c r="L382" s="261"/>
      <c r="M382" s="262"/>
      <c r="N382" s="263"/>
      <c r="O382" s="263"/>
      <c r="P382" s="263"/>
      <c r="Q382" s="263"/>
      <c r="R382" s="263"/>
      <c r="S382" s="263"/>
      <c r="T382" s="264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T382" s="265" t="s">
        <v>350</v>
      </c>
      <c r="AU382" s="265" t="s">
        <v>241</v>
      </c>
      <c r="AV382" s="15" t="s">
        <v>231</v>
      </c>
      <c r="AW382" s="15" t="s">
        <v>33</v>
      </c>
      <c r="AX382" s="15" t="s">
        <v>79</v>
      </c>
      <c r="AY382" s="265" t="s">
        <v>338</v>
      </c>
    </row>
    <row r="383" s="12" customFormat="1" ht="22.8" customHeight="1">
      <c r="A383" s="12"/>
      <c r="B383" s="199"/>
      <c r="C383" s="200"/>
      <c r="D383" s="201" t="s">
        <v>71</v>
      </c>
      <c r="E383" s="213" t="s">
        <v>252</v>
      </c>
      <c r="F383" s="213" t="s">
        <v>790</v>
      </c>
      <c r="G383" s="200"/>
      <c r="H383" s="200"/>
      <c r="I383" s="203"/>
      <c r="J383" s="214">
        <f>BK383</f>
        <v>0</v>
      </c>
      <c r="K383" s="200"/>
      <c r="L383" s="205"/>
      <c r="M383" s="206"/>
      <c r="N383" s="207"/>
      <c r="O383" s="207"/>
      <c r="P383" s="208">
        <f>SUM(P384:P397)</f>
        <v>0</v>
      </c>
      <c r="Q383" s="207"/>
      <c r="R383" s="208">
        <f>SUM(R384:R397)</f>
        <v>0.0087416000000000004</v>
      </c>
      <c r="S383" s="207"/>
      <c r="T383" s="209">
        <f>SUM(T384:T397)</f>
        <v>0</v>
      </c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R383" s="210" t="s">
        <v>79</v>
      </c>
      <c r="AT383" s="211" t="s">
        <v>71</v>
      </c>
      <c r="AU383" s="211" t="s">
        <v>79</v>
      </c>
      <c r="AY383" s="210" t="s">
        <v>338</v>
      </c>
      <c r="BK383" s="212">
        <f>SUM(BK384:BK397)</f>
        <v>0</v>
      </c>
    </row>
    <row r="384" s="2" customFormat="1" ht="37.8" customHeight="1">
      <c r="A384" s="39"/>
      <c r="B384" s="40"/>
      <c r="C384" s="215" t="s">
        <v>659</v>
      </c>
      <c r="D384" s="215" t="s">
        <v>342</v>
      </c>
      <c r="E384" s="216" t="s">
        <v>792</v>
      </c>
      <c r="F384" s="217" t="s">
        <v>793</v>
      </c>
      <c r="G384" s="218" t="s">
        <v>572</v>
      </c>
      <c r="H384" s="219">
        <v>24.975999999999999</v>
      </c>
      <c r="I384" s="220"/>
      <c r="J384" s="221">
        <f>ROUND(I384*H384,2)</f>
        <v>0</v>
      </c>
      <c r="K384" s="217" t="s">
        <v>346</v>
      </c>
      <c r="L384" s="45"/>
      <c r="M384" s="222" t="s">
        <v>19</v>
      </c>
      <c r="N384" s="223" t="s">
        <v>43</v>
      </c>
      <c r="O384" s="85"/>
      <c r="P384" s="224">
        <f>O384*H384</f>
        <v>0</v>
      </c>
      <c r="Q384" s="224">
        <v>1.0000000000000001E-05</v>
      </c>
      <c r="R384" s="224">
        <f>Q384*H384</f>
        <v>0.00024976000000000002</v>
      </c>
      <c r="S384" s="224">
        <v>0</v>
      </c>
      <c r="T384" s="225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26" t="s">
        <v>231</v>
      </c>
      <c r="AT384" s="226" t="s">
        <v>342</v>
      </c>
      <c r="AU384" s="226" t="s">
        <v>81</v>
      </c>
      <c r="AY384" s="18" t="s">
        <v>338</v>
      </c>
      <c r="BE384" s="227">
        <f>IF(N384="základní",J384,0)</f>
        <v>0</v>
      </c>
      <c r="BF384" s="227">
        <f>IF(N384="snížená",J384,0)</f>
        <v>0</v>
      </c>
      <c r="BG384" s="227">
        <f>IF(N384="zákl. přenesená",J384,0)</f>
        <v>0</v>
      </c>
      <c r="BH384" s="227">
        <f>IF(N384="sníž. přenesená",J384,0)</f>
        <v>0</v>
      </c>
      <c r="BI384" s="227">
        <f>IF(N384="nulová",J384,0)</f>
        <v>0</v>
      </c>
      <c r="BJ384" s="18" t="s">
        <v>79</v>
      </c>
      <c r="BK384" s="227">
        <f>ROUND(I384*H384,2)</f>
        <v>0</v>
      </c>
      <c r="BL384" s="18" t="s">
        <v>231</v>
      </c>
      <c r="BM384" s="226" t="s">
        <v>2690</v>
      </c>
    </row>
    <row r="385" s="2" customFormat="1">
      <c r="A385" s="39"/>
      <c r="B385" s="40"/>
      <c r="C385" s="41"/>
      <c r="D385" s="228" t="s">
        <v>348</v>
      </c>
      <c r="E385" s="41"/>
      <c r="F385" s="229" t="s">
        <v>795</v>
      </c>
      <c r="G385" s="41"/>
      <c r="H385" s="41"/>
      <c r="I385" s="230"/>
      <c r="J385" s="41"/>
      <c r="K385" s="41"/>
      <c r="L385" s="45"/>
      <c r="M385" s="231"/>
      <c r="N385" s="232"/>
      <c r="O385" s="85"/>
      <c r="P385" s="85"/>
      <c r="Q385" s="85"/>
      <c r="R385" s="85"/>
      <c r="S385" s="85"/>
      <c r="T385" s="86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18" t="s">
        <v>348</v>
      </c>
      <c r="AU385" s="18" t="s">
        <v>81</v>
      </c>
    </row>
    <row r="386" s="14" customFormat="1">
      <c r="A386" s="14"/>
      <c r="B386" s="244"/>
      <c r="C386" s="245"/>
      <c r="D386" s="235" t="s">
        <v>350</v>
      </c>
      <c r="E386" s="246" t="s">
        <v>19</v>
      </c>
      <c r="F386" s="247" t="s">
        <v>796</v>
      </c>
      <c r="G386" s="245"/>
      <c r="H386" s="248">
        <v>23.68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350</v>
      </c>
      <c r="AU386" s="254" t="s">
        <v>81</v>
      </c>
      <c r="AV386" s="14" t="s">
        <v>81</v>
      </c>
      <c r="AW386" s="14" t="s">
        <v>33</v>
      </c>
      <c r="AX386" s="14" t="s">
        <v>72</v>
      </c>
      <c r="AY386" s="254" t="s">
        <v>338</v>
      </c>
    </row>
    <row r="387" s="14" customFormat="1">
      <c r="A387" s="14"/>
      <c r="B387" s="244"/>
      <c r="C387" s="245"/>
      <c r="D387" s="235" t="s">
        <v>350</v>
      </c>
      <c r="E387" s="246" t="s">
        <v>19</v>
      </c>
      <c r="F387" s="247" t="s">
        <v>1437</v>
      </c>
      <c r="G387" s="245"/>
      <c r="H387" s="248">
        <v>1.296</v>
      </c>
      <c r="I387" s="249"/>
      <c r="J387" s="245"/>
      <c r="K387" s="245"/>
      <c r="L387" s="250"/>
      <c r="M387" s="251"/>
      <c r="N387" s="252"/>
      <c r="O387" s="252"/>
      <c r="P387" s="252"/>
      <c r="Q387" s="252"/>
      <c r="R387" s="252"/>
      <c r="S387" s="252"/>
      <c r="T387" s="253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4" t="s">
        <v>350</v>
      </c>
      <c r="AU387" s="254" t="s">
        <v>81</v>
      </c>
      <c r="AV387" s="14" t="s">
        <v>81</v>
      </c>
      <c r="AW387" s="14" t="s">
        <v>33</v>
      </c>
      <c r="AX387" s="14" t="s">
        <v>72</v>
      </c>
      <c r="AY387" s="254" t="s">
        <v>338</v>
      </c>
    </row>
    <row r="388" s="15" customFormat="1">
      <c r="A388" s="15"/>
      <c r="B388" s="255"/>
      <c r="C388" s="256"/>
      <c r="D388" s="235" t="s">
        <v>350</v>
      </c>
      <c r="E388" s="257" t="s">
        <v>287</v>
      </c>
      <c r="F388" s="258" t="s">
        <v>363</v>
      </c>
      <c r="G388" s="256"/>
      <c r="H388" s="259">
        <v>24.975999999999999</v>
      </c>
      <c r="I388" s="260"/>
      <c r="J388" s="256"/>
      <c r="K388" s="256"/>
      <c r="L388" s="261"/>
      <c r="M388" s="262"/>
      <c r="N388" s="263"/>
      <c r="O388" s="263"/>
      <c r="P388" s="263"/>
      <c r="Q388" s="263"/>
      <c r="R388" s="263"/>
      <c r="S388" s="263"/>
      <c r="T388" s="264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T388" s="265" t="s">
        <v>350</v>
      </c>
      <c r="AU388" s="265" t="s">
        <v>81</v>
      </c>
      <c r="AV388" s="15" t="s">
        <v>231</v>
      </c>
      <c r="AW388" s="15" t="s">
        <v>33</v>
      </c>
      <c r="AX388" s="15" t="s">
        <v>79</v>
      </c>
      <c r="AY388" s="265" t="s">
        <v>338</v>
      </c>
    </row>
    <row r="389" s="2" customFormat="1" ht="55.5" customHeight="1">
      <c r="A389" s="39"/>
      <c r="B389" s="40"/>
      <c r="C389" s="215" t="s">
        <v>290</v>
      </c>
      <c r="D389" s="215" t="s">
        <v>342</v>
      </c>
      <c r="E389" s="216" t="s">
        <v>799</v>
      </c>
      <c r="F389" s="217" t="s">
        <v>800</v>
      </c>
      <c r="G389" s="218" t="s">
        <v>572</v>
      </c>
      <c r="H389" s="219">
        <v>24.975999999999999</v>
      </c>
      <c r="I389" s="220"/>
      <c r="J389" s="221">
        <f>ROUND(I389*H389,2)</f>
        <v>0</v>
      </c>
      <c r="K389" s="217" t="s">
        <v>346</v>
      </c>
      <c r="L389" s="45"/>
      <c r="M389" s="222" t="s">
        <v>19</v>
      </c>
      <c r="N389" s="223" t="s">
        <v>43</v>
      </c>
      <c r="O389" s="85"/>
      <c r="P389" s="224">
        <f>O389*H389</f>
        <v>0</v>
      </c>
      <c r="Q389" s="224">
        <v>0.00034000000000000002</v>
      </c>
      <c r="R389" s="224">
        <f>Q389*H389</f>
        <v>0.0084918400000000005</v>
      </c>
      <c r="S389" s="224">
        <v>0</v>
      </c>
      <c r="T389" s="225">
        <f>S389*H389</f>
        <v>0</v>
      </c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R389" s="226" t="s">
        <v>231</v>
      </c>
      <c r="AT389" s="226" t="s">
        <v>342</v>
      </c>
      <c r="AU389" s="226" t="s">
        <v>81</v>
      </c>
      <c r="AY389" s="18" t="s">
        <v>338</v>
      </c>
      <c r="BE389" s="227">
        <f>IF(N389="základní",J389,0)</f>
        <v>0</v>
      </c>
      <c r="BF389" s="227">
        <f>IF(N389="snížená",J389,0)</f>
        <v>0</v>
      </c>
      <c r="BG389" s="227">
        <f>IF(N389="zákl. přenesená",J389,0)</f>
        <v>0</v>
      </c>
      <c r="BH389" s="227">
        <f>IF(N389="sníž. přenesená",J389,0)</f>
        <v>0</v>
      </c>
      <c r="BI389" s="227">
        <f>IF(N389="nulová",J389,0)</f>
        <v>0</v>
      </c>
      <c r="BJ389" s="18" t="s">
        <v>79</v>
      </c>
      <c r="BK389" s="227">
        <f>ROUND(I389*H389,2)</f>
        <v>0</v>
      </c>
      <c r="BL389" s="18" t="s">
        <v>231</v>
      </c>
      <c r="BM389" s="226" t="s">
        <v>2691</v>
      </c>
    </row>
    <row r="390" s="2" customFormat="1">
      <c r="A390" s="39"/>
      <c r="B390" s="40"/>
      <c r="C390" s="41"/>
      <c r="D390" s="228" t="s">
        <v>348</v>
      </c>
      <c r="E390" s="41"/>
      <c r="F390" s="229" t="s">
        <v>802</v>
      </c>
      <c r="G390" s="41"/>
      <c r="H390" s="41"/>
      <c r="I390" s="230"/>
      <c r="J390" s="41"/>
      <c r="K390" s="41"/>
      <c r="L390" s="45"/>
      <c r="M390" s="231"/>
      <c r="N390" s="232"/>
      <c r="O390" s="85"/>
      <c r="P390" s="85"/>
      <c r="Q390" s="85"/>
      <c r="R390" s="85"/>
      <c r="S390" s="85"/>
      <c r="T390" s="86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T390" s="18" t="s">
        <v>348</v>
      </c>
      <c r="AU390" s="18" t="s">
        <v>81</v>
      </c>
    </row>
    <row r="391" s="14" customFormat="1">
      <c r="A391" s="14"/>
      <c r="B391" s="244"/>
      <c r="C391" s="245"/>
      <c r="D391" s="235" t="s">
        <v>350</v>
      </c>
      <c r="E391" s="246" t="s">
        <v>19</v>
      </c>
      <c r="F391" s="247" t="s">
        <v>287</v>
      </c>
      <c r="G391" s="245"/>
      <c r="H391" s="248">
        <v>24.975999999999999</v>
      </c>
      <c r="I391" s="249"/>
      <c r="J391" s="245"/>
      <c r="K391" s="245"/>
      <c r="L391" s="250"/>
      <c r="M391" s="251"/>
      <c r="N391" s="252"/>
      <c r="O391" s="252"/>
      <c r="P391" s="252"/>
      <c r="Q391" s="252"/>
      <c r="R391" s="252"/>
      <c r="S391" s="252"/>
      <c r="T391" s="253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4" t="s">
        <v>350</v>
      </c>
      <c r="AU391" s="254" t="s">
        <v>81</v>
      </c>
      <c r="AV391" s="14" t="s">
        <v>81</v>
      </c>
      <c r="AW391" s="14" t="s">
        <v>33</v>
      </c>
      <c r="AX391" s="14" t="s">
        <v>79</v>
      </c>
      <c r="AY391" s="254" t="s">
        <v>338</v>
      </c>
    </row>
    <row r="392" s="2" customFormat="1" ht="24.15" customHeight="1">
      <c r="A392" s="39"/>
      <c r="B392" s="40"/>
      <c r="C392" s="215" t="s">
        <v>672</v>
      </c>
      <c r="D392" s="215" t="s">
        <v>342</v>
      </c>
      <c r="E392" s="216" t="s">
        <v>804</v>
      </c>
      <c r="F392" s="217" t="s">
        <v>805</v>
      </c>
      <c r="G392" s="218" t="s">
        <v>572</v>
      </c>
      <c r="H392" s="219">
        <v>24.975999999999999</v>
      </c>
      <c r="I392" s="220"/>
      <c r="J392" s="221">
        <f>ROUND(I392*H392,2)</f>
        <v>0</v>
      </c>
      <c r="K392" s="217" t="s">
        <v>346</v>
      </c>
      <c r="L392" s="45"/>
      <c r="M392" s="222" t="s">
        <v>19</v>
      </c>
      <c r="N392" s="223" t="s">
        <v>43</v>
      </c>
      <c r="O392" s="85"/>
      <c r="P392" s="224">
        <f>O392*H392</f>
        <v>0</v>
      </c>
      <c r="Q392" s="224">
        <v>0</v>
      </c>
      <c r="R392" s="224">
        <f>Q392*H392</f>
        <v>0</v>
      </c>
      <c r="S392" s="224">
        <v>0</v>
      </c>
      <c r="T392" s="225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26" t="s">
        <v>231</v>
      </c>
      <c r="AT392" s="226" t="s">
        <v>342</v>
      </c>
      <c r="AU392" s="226" t="s">
        <v>81</v>
      </c>
      <c r="AY392" s="18" t="s">
        <v>338</v>
      </c>
      <c r="BE392" s="227">
        <f>IF(N392="základní",J392,0)</f>
        <v>0</v>
      </c>
      <c r="BF392" s="227">
        <f>IF(N392="snížená",J392,0)</f>
        <v>0</v>
      </c>
      <c r="BG392" s="227">
        <f>IF(N392="zákl. přenesená",J392,0)</f>
        <v>0</v>
      </c>
      <c r="BH392" s="227">
        <f>IF(N392="sníž. přenesená",J392,0)</f>
        <v>0</v>
      </c>
      <c r="BI392" s="227">
        <f>IF(N392="nulová",J392,0)</f>
        <v>0</v>
      </c>
      <c r="BJ392" s="18" t="s">
        <v>79</v>
      </c>
      <c r="BK392" s="227">
        <f>ROUND(I392*H392,2)</f>
        <v>0</v>
      </c>
      <c r="BL392" s="18" t="s">
        <v>231</v>
      </c>
      <c r="BM392" s="226" t="s">
        <v>2692</v>
      </c>
    </row>
    <row r="393" s="2" customFormat="1">
      <c r="A393" s="39"/>
      <c r="B393" s="40"/>
      <c r="C393" s="41"/>
      <c r="D393" s="228" t="s">
        <v>348</v>
      </c>
      <c r="E393" s="41"/>
      <c r="F393" s="229" t="s">
        <v>807</v>
      </c>
      <c r="G393" s="41"/>
      <c r="H393" s="41"/>
      <c r="I393" s="230"/>
      <c r="J393" s="41"/>
      <c r="K393" s="41"/>
      <c r="L393" s="45"/>
      <c r="M393" s="231"/>
      <c r="N393" s="232"/>
      <c r="O393" s="85"/>
      <c r="P393" s="85"/>
      <c r="Q393" s="85"/>
      <c r="R393" s="85"/>
      <c r="S393" s="85"/>
      <c r="T393" s="86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8" t="s">
        <v>348</v>
      </c>
      <c r="AU393" s="18" t="s">
        <v>81</v>
      </c>
    </row>
    <row r="394" s="14" customFormat="1">
      <c r="A394" s="14"/>
      <c r="B394" s="244"/>
      <c r="C394" s="245"/>
      <c r="D394" s="235" t="s">
        <v>350</v>
      </c>
      <c r="E394" s="246" t="s">
        <v>19</v>
      </c>
      <c r="F394" s="247" t="s">
        <v>287</v>
      </c>
      <c r="G394" s="245"/>
      <c r="H394" s="248">
        <v>24.975999999999999</v>
      </c>
      <c r="I394" s="249"/>
      <c r="J394" s="245"/>
      <c r="K394" s="245"/>
      <c r="L394" s="250"/>
      <c r="M394" s="251"/>
      <c r="N394" s="252"/>
      <c r="O394" s="252"/>
      <c r="P394" s="252"/>
      <c r="Q394" s="252"/>
      <c r="R394" s="252"/>
      <c r="S394" s="252"/>
      <c r="T394" s="253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4" t="s">
        <v>350</v>
      </c>
      <c r="AU394" s="254" t="s">
        <v>81</v>
      </c>
      <c r="AV394" s="14" t="s">
        <v>81</v>
      </c>
      <c r="AW394" s="14" t="s">
        <v>33</v>
      </c>
      <c r="AX394" s="14" t="s">
        <v>79</v>
      </c>
      <c r="AY394" s="254" t="s">
        <v>338</v>
      </c>
    </row>
    <row r="395" s="2" customFormat="1" ht="24.15" customHeight="1">
      <c r="A395" s="39"/>
      <c r="B395" s="40"/>
      <c r="C395" s="215" t="s">
        <v>676</v>
      </c>
      <c r="D395" s="215" t="s">
        <v>342</v>
      </c>
      <c r="E395" s="216" t="s">
        <v>809</v>
      </c>
      <c r="F395" s="217" t="s">
        <v>810</v>
      </c>
      <c r="G395" s="218" t="s">
        <v>572</v>
      </c>
      <c r="H395" s="219">
        <v>24.975999999999999</v>
      </c>
      <c r="I395" s="220"/>
      <c r="J395" s="221">
        <f>ROUND(I395*H395,2)</f>
        <v>0</v>
      </c>
      <c r="K395" s="217" t="s">
        <v>346</v>
      </c>
      <c r="L395" s="45"/>
      <c r="M395" s="222" t="s">
        <v>19</v>
      </c>
      <c r="N395" s="223" t="s">
        <v>43</v>
      </c>
      <c r="O395" s="85"/>
      <c r="P395" s="224">
        <f>O395*H395</f>
        <v>0</v>
      </c>
      <c r="Q395" s="224">
        <v>0</v>
      </c>
      <c r="R395" s="224">
        <f>Q395*H395</f>
        <v>0</v>
      </c>
      <c r="S395" s="224">
        <v>0</v>
      </c>
      <c r="T395" s="225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26" t="s">
        <v>231</v>
      </c>
      <c r="AT395" s="226" t="s">
        <v>342</v>
      </c>
      <c r="AU395" s="226" t="s">
        <v>81</v>
      </c>
      <c r="AY395" s="18" t="s">
        <v>338</v>
      </c>
      <c r="BE395" s="227">
        <f>IF(N395="základní",J395,0)</f>
        <v>0</v>
      </c>
      <c r="BF395" s="227">
        <f>IF(N395="snížená",J395,0)</f>
        <v>0</v>
      </c>
      <c r="BG395" s="227">
        <f>IF(N395="zákl. přenesená",J395,0)</f>
        <v>0</v>
      </c>
      <c r="BH395" s="227">
        <f>IF(N395="sníž. přenesená",J395,0)</f>
        <v>0</v>
      </c>
      <c r="BI395" s="227">
        <f>IF(N395="nulová",J395,0)</f>
        <v>0</v>
      </c>
      <c r="BJ395" s="18" t="s">
        <v>79</v>
      </c>
      <c r="BK395" s="227">
        <f>ROUND(I395*H395,2)</f>
        <v>0</v>
      </c>
      <c r="BL395" s="18" t="s">
        <v>231</v>
      </c>
      <c r="BM395" s="226" t="s">
        <v>2693</v>
      </c>
    </row>
    <row r="396" s="2" customFormat="1">
      <c r="A396" s="39"/>
      <c r="B396" s="40"/>
      <c r="C396" s="41"/>
      <c r="D396" s="228" t="s">
        <v>348</v>
      </c>
      <c r="E396" s="41"/>
      <c r="F396" s="229" t="s">
        <v>812</v>
      </c>
      <c r="G396" s="41"/>
      <c r="H396" s="41"/>
      <c r="I396" s="230"/>
      <c r="J396" s="41"/>
      <c r="K396" s="41"/>
      <c r="L396" s="45"/>
      <c r="M396" s="231"/>
      <c r="N396" s="232"/>
      <c r="O396" s="85"/>
      <c r="P396" s="85"/>
      <c r="Q396" s="85"/>
      <c r="R396" s="85"/>
      <c r="S396" s="85"/>
      <c r="T396" s="86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T396" s="18" t="s">
        <v>348</v>
      </c>
      <c r="AU396" s="18" t="s">
        <v>81</v>
      </c>
    </row>
    <row r="397" s="14" customFormat="1">
      <c r="A397" s="14"/>
      <c r="B397" s="244"/>
      <c r="C397" s="245"/>
      <c r="D397" s="235" t="s">
        <v>350</v>
      </c>
      <c r="E397" s="246" t="s">
        <v>19</v>
      </c>
      <c r="F397" s="247" t="s">
        <v>287</v>
      </c>
      <c r="G397" s="245"/>
      <c r="H397" s="248">
        <v>24.975999999999999</v>
      </c>
      <c r="I397" s="249"/>
      <c r="J397" s="245"/>
      <c r="K397" s="245"/>
      <c r="L397" s="250"/>
      <c r="M397" s="251"/>
      <c r="N397" s="252"/>
      <c r="O397" s="252"/>
      <c r="P397" s="252"/>
      <c r="Q397" s="252"/>
      <c r="R397" s="252"/>
      <c r="S397" s="252"/>
      <c r="T397" s="253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4" t="s">
        <v>350</v>
      </c>
      <c r="AU397" s="254" t="s">
        <v>81</v>
      </c>
      <c r="AV397" s="14" t="s">
        <v>81</v>
      </c>
      <c r="AW397" s="14" t="s">
        <v>33</v>
      </c>
      <c r="AX397" s="14" t="s">
        <v>79</v>
      </c>
      <c r="AY397" s="254" t="s">
        <v>338</v>
      </c>
    </row>
    <row r="398" s="12" customFormat="1" ht="22.8" customHeight="1">
      <c r="A398" s="12"/>
      <c r="B398" s="199"/>
      <c r="C398" s="200"/>
      <c r="D398" s="201" t="s">
        <v>71</v>
      </c>
      <c r="E398" s="213" t="s">
        <v>813</v>
      </c>
      <c r="F398" s="213" t="s">
        <v>814</v>
      </c>
      <c r="G398" s="200"/>
      <c r="H398" s="200"/>
      <c r="I398" s="203"/>
      <c r="J398" s="214">
        <f>BK398</f>
        <v>0</v>
      </c>
      <c r="K398" s="200"/>
      <c r="L398" s="205"/>
      <c r="M398" s="206"/>
      <c r="N398" s="207"/>
      <c r="O398" s="207"/>
      <c r="P398" s="208">
        <f>SUM(P399:P411)</f>
        <v>0</v>
      </c>
      <c r="Q398" s="207"/>
      <c r="R398" s="208">
        <f>SUM(R399:R411)</f>
        <v>0</v>
      </c>
      <c r="S398" s="207"/>
      <c r="T398" s="209">
        <f>SUM(T399:T411)</f>
        <v>0</v>
      </c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R398" s="210" t="s">
        <v>79</v>
      </c>
      <c r="AT398" s="211" t="s">
        <v>71</v>
      </c>
      <c r="AU398" s="211" t="s">
        <v>79</v>
      </c>
      <c r="AY398" s="210" t="s">
        <v>338</v>
      </c>
      <c r="BK398" s="212">
        <f>SUM(BK399:BK411)</f>
        <v>0</v>
      </c>
    </row>
    <row r="399" s="2" customFormat="1" ht="33" customHeight="1">
      <c r="A399" s="39"/>
      <c r="B399" s="40"/>
      <c r="C399" s="215" t="s">
        <v>682</v>
      </c>
      <c r="D399" s="215" t="s">
        <v>342</v>
      </c>
      <c r="E399" s="216" t="s">
        <v>816</v>
      </c>
      <c r="F399" s="217" t="s">
        <v>817</v>
      </c>
      <c r="G399" s="218" t="s">
        <v>489</v>
      </c>
      <c r="H399" s="219">
        <v>10.948</v>
      </c>
      <c r="I399" s="220"/>
      <c r="J399" s="221">
        <f>ROUND(I399*H399,2)</f>
        <v>0</v>
      </c>
      <c r="K399" s="217" t="s">
        <v>346</v>
      </c>
      <c r="L399" s="45"/>
      <c r="M399" s="222" t="s">
        <v>19</v>
      </c>
      <c r="N399" s="223" t="s">
        <v>43</v>
      </c>
      <c r="O399" s="85"/>
      <c r="P399" s="224">
        <f>O399*H399</f>
        <v>0</v>
      </c>
      <c r="Q399" s="224">
        <v>0</v>
      </c>
      <c r="R399" s="224">
        <f>Q399*H399</f>
        <v>0</v>
      </c>
      <c r="S399" s="224">
        <v>0</v>
      </c>
      <c r="T399" s="225">
        <f>S399*H399</f>
        <v>0</v>
      </c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R399" s="226" t="s">
        <v>231</v>
      </c>
      <c r="AT399" s="226" t="s">
        <v>342</v>
      </c>
      <c r="AU399" s="226" t="s">
        <v>81</v>
      </c>
      <c r="AY399" s="18" t="s">
        <v>338</v>
      </c>
      <c r="BE399" s="227">
        <f>IF(N399="základní",J399,0)</f>
        <v>0</v>
      </c>
      <c r="BF399" s="227">
        <f>IF(N399="snížená",J399,0)</f>
        <v>0</v>
      </c>
      <c r="BG399" s="227">
        <f>IF(N399="zákl. přenesená",J399,0)</f>
        <v>0</v>
      </c>
      <c r="BH399" s="227">
        <f>IF(N399="sníž. přenesená",J399,0)</f>
        <v>0</v>
      </c>
      <c r="BI399" s="227">
        <f>IF(N399="nulová",J399,0)</f>
        <v>0</v>
      </c>
      <c r="BJ399" s="18" t="s">
        <v>79</v>
      </c>
      <c r="BK399" s="227">
        <f>ROUND(I399*H399,2)</f>
        <v>0</v>
      </c>
      <c r="BL399" s="18" t="s">
        <v>231</v>
      </c>
      <c r="BM399" s="226" t="s">
        <v>2694</v>
      </c>
    </row>
    <row r="400" s="2" customFormat="1">
      <c r="A400" s="39"/>
      <c r="B400" s="40"/>
      <c r="C400" s="41"/>
      <c r="D400" s="228" t="s">
        <v>348</v>
      </c>
      <c r="E400" s="41"/>
      <c r="F400" s="229" t="s">
        <v>819</v>
      </c>
      <c r="G400" s="41"/>
      <c r="H400" s="41"/>
      <c r="I400" s="230"/>
      <c r="J400" s="41"/>
      <c r="K400" s="41"/>
      <c r="L400" s="45"/>
      <c r="M400" s="231"/>
      <c r="N400" s="232"/>
      <c r="O400" s="85"/>
      <c r="P400" s="85"/>
      <c r="Q400" s="85"/>
      <c r="R400" s="85"/>
      <c r="S400" s="85"/>
      <c r="T400" s="86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T400" s="18" t="s">
        <v>348</v>
      </c>
      <c r="AU400" s="18" t="s">
        <v>81</v>
      </c>
    </row>
    <row r="401" s="14" customFormat="1">
      <c r="A401" s="14"/>
      <c r="B401" s="244"/>
      <c r="C401" s="245"/>
      <c r="D401" s="235" t="s">
        <v>350</v>
      </c>
      <c r="E401" s="246" t="s">
        <v>19</v>
      </c>
      <c r="F401" s="247" t="s">
        <v>2695</v>
      </c>
      <c r="G401" s="245"/>
      <c r="H401" s="248">
        <v>10.948</v>
      </c>
      <c r="I401" s="249"/>
      <c r="J401" s="245"/>
      <c r="K401" s="245"/>
      <c r="L401" s="250"/>
      <c r="M401" s="251"/>
      <c r="N401" s="252"/>
      <c r="O401" s="252"/>
      <c r="P401" s="252"/>
      <c r="Q401" s="252"/>
      <c r="R401" s="252"/>
      <c r="S401" s="252"/>
      <c r="T401" s="253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4" t="s">
        <v>350</v>
      </c>
      <c r="AU401" s="254" t="s">
        <v>81</v>
      </c>
      <c r="AV401" s="14" t="s">
        <v>81</v>
      </c>
      <c r="AW401" s="14" t="s">
        <v>33</v>
      </c>
      <c r="AX401" s="14" t="s">
        <v>79</v>
      </c>
      <c r="AY401" s="254" t="s">
        <v>338</v>
      </c>
    </row>
    <row r="402" s="2" customFormat="1" ht="44.25" customHeight="1">
      <c r="A402" s="39"/>
      <c r="B402" s="40"/>
      <c r="C402" s="215" t="s">
        <v>686</v>
      </c>
      <c r="D402" s="215" t="s">
        <v>342</v>
      </c>
      <c r="E402" s="216" t="s">
        <v>822</v>
      </c>
      <c r="F402" s="217" t="s">
        <v>823</v>
      </c>
      <c r="G402" s="218" t="s">
        <v>489</v>
      </c>
      <c r="H402" s="219">
        <v>260.01499999999999</v>
      </c>
      <c r="I402" s="220"/>
      <c r="J402" s="221">
        <f>ROUND(I402*H402,2)</f>
        <v>0</v>
      </c>
      <c r="K402" s="217" t="s">
        <v>346</v>
      </c>
      <c r="L402" s="45"/>
      <c r="M402" s="222" t="s">
        <v>19</v>
      </c>
      <c r="N402" s="223" t="s">
        <v>43</v>
      </c>
      <c r="O402" s="85"/>
      <c r="P402" s="224">
        <f>O402*H402</f>
        <v>0</v>
      </c>
      <c r="Q402" s="224">
        <v>0</v>
      </c>
      <c r="R402" s="224">
        <f>Q402*H402</f>
        <v>0</v>
      </c>
      <c r="S402" s="224">
        <v>0</v>
      </c>
      <c r="T402" s="225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26" t="s">
        <v>231</v>
      </c>
      <c r="AT402" s="226" t="s">
        <v>342</v>
      </c>
      <c r="AU402" s="226" t="s">
        <v>81</v>
      </c>
      <c r="AY402" s="18" t="s">
        <v>338</v>
      </c>
      <c r="BE402" s="227">
        <f>IF(N402="základní",J402,0)</f>
        <v>0</v>
      </c>
      <c r="BF402" s="227">
        <f>IF(N402="snížená",J402,0)</f>
        <v>0</v>
      </c>
      <c r="BG402" s="227">
        <f>IF(N402="zákl. přenesená",J402,0)</f>
        <v>0</v>
      </c>
      <c r="BH402" s="227">
        <f>IF(N402="sníž. přenesená",J402,0)</f>
        <v>0</v>
      </c>
      <c r="BI402" s="227">
        <f>IF(N402="nulová",J402,0)</f>
        <v>0</v>
      </c>
      <c r="BJ402" s="18" t="s">
        <v>79</v>
      </c>
      <c r="BK402" s="227">
        <f>ROUND(I402*H402,2)</f>
        <v>0</v>
      </c>
      <c r="BL402" s="18" t="s">
        <v>231</v>
      </c>
      <c r="BM402" s="226" t="s">
        <v>2696</v>
      </c>
    </row>
    <row r="403" s="2" customFormat="1">
      <c r="A403" s="39"/>
      <c r="B403" s="40"/>
      <c r="C403" s="41"/>
      <c r="D403" s="228" t="s">
        <v>348</v>
      </c>
      <c r="E403" s="41"/>
      <c r="F403" s="229" t="s">
        <v>825</v>
      </c>
      <c r="G403" s="41"/>
      <c r="H403" s="41"/>
      <c r="I403" s="230"/>
      <c r="J403" s="41"/>
      <c r="K403" s="41"/>
      <c r="L403" s="45"/>
      <c r="M403" s="231"/>
      <c r="N403" s="232"/>
      <c r="O403" s="85"/>
      <c r="P403" s="85"/>
      <c r="Q403" s="85"/>
      <c r="R403" s="85"/>
      <c r="S403" s="85"/>
      <c r="T403" s="86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T403" s="18" t="s">
        <v>348</v>
      </c>
      <c r="AU403" s="18" t="s">
        <v>81</v>
      </c>
    </row>
    <row r="404" s="14" customFormat="1">
      <c r="A404" s="14"/>
      <c r="B404" s="244"/>
      <c r="C404" s="245"/>
      <c r="D404" s="235" t="s">
        <v>350</v>
      </c>
      <c r="E404" s="246" t="s">
        <v>19</v>
      </c>
      <c r="F404" s="247" t="s">
        <v>2697</v>
      </c>
      <c r="G404" s="245"/>
      <c r="H404" s="248">
        <v>260.01499999999999</v>
      </c>
      <c r="I404" s="249"/>
      <c r="J404" s="245"/>
      <c r="K404" s="245"/>
      <c r="L404" s="250"/>
      <c r="M404" s="251"/>
      <c r="N404" s="252"/>
      <c r="O404" s="252"/>
      <c r="P404" s="252"/>
      <c r="Q404" s="252"/>
      <c r="R404" s="252"/>
      <c r="S404" s="252"/>
      <c r="T404" s="253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4" t="s">
        <v>350</v>
      </c>
      <c r="AU404" s="254" t="s">
        <v>81</v>
      </c>
      <c r="AV404" s="14" t="s">
        <v>81</v>
      </c>
      <c r="AW404" s="14" t="s">
        <v>33</v>
      </c>
      <c r="AX404" s="14" t="s">
        <v>79</v>
      </c>
      <c r="AY404" s="254" t="s">
        <v>338</v>
      </c>
    </row>
    <row r="405" s="2" customFormat="1" ht="37.8" customHeight="1">
      <c r="A405" s="39"/>
      <c r="B405" s="40"/>
      <c r="C405" s="215" t="s">
        <v>691</v>
      </c>
      <c r="D405" s="215" t="s">
        <v>342</v>
      </c>
      <c r="E405" s="216" t="s">
        <v>828</v>
      </c>
      <c r="F405" s="217" t="s">
        <v>829</v>
      </c>
      <c r="G405" s="218" t="s">
        <v>489</v>
      </c>
      <c r="H405" s="219">
        <v>2.7370000000000001</v>
      </c>
      <c r="I405" s="220"/>
      <c r="J405" s="221">
        <f>ROUND(I405*H405,2)</f>
        <v>0</v>
      </c>
      <c r="K405" s="217" t="s">
        <v>346</v>
      </c>
      <c r="L405" s="45"/>
      <c r="M405" s="222" t="s">
        <v>19</v>
      </c>
      <c r="N405" s="223" t="s">
        <v>43</v>
      </c>
      <c r="O405" s="85"/>
      <c r="P405" s="224">
        <f>O405*H405</f>
        <v>0</v>
      </c>
      <c r="Q405" s="224">
        <v>0</v>
      </c>
      <c r="R405" s="224">
        <f>Q405*H405</f>
        <v>0</v>
      </c>
      <c r="S405" s="224">
        <v>0</v>
      </c>
      <c r="T405" s="225">
        <f>S405*H405</f>
        <v>0</v>
      </c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R405" s="226" t="s">
        <v>231</v>
      </c>
      <c r="AT405" s="226" t="s">
        <v>342</v>
      </c>
      <c r="AU405" s="226" t="s">
        <v>81</v>
      </c>
      <c r="AY405" s="18" t="s">
        <v>338</v>
      </c>
      <c r="BE405" s="227">
        <f>IF(N405="základní",J405,0)</f>
        <v>0</v>
      </c>
      <c r="BF405" s="227">
        <f>IF(N405="snížená",J405,0)</f>
        <v>0</v>
      </c>
      <c r="BG405" s="227">
        <f>IF(N405="zákl. přenesená",J405,0)</f>
        <v>0</v>
      </c>
      <c r="BH405" s="227">
        <f>IF(N405="sníž. přenesená",J405,0)</f>
        <v>0</v>
      </c>
      <c r="BI405" s="227">
        <f>IF(N405="nulová",J405,0)</f>
        <v>0</v>
      </c>
      <c r="BJ405" s="18" t="s">
        <v>79</v>
      </c>
      <c r="BK405" s="227">
        <f>ROUND(I405*H405,2)</f>
        <v>0</v>
      </c>
      <c r="BL405" s="18" t="s">
        <v>231</v>
      </c>
      <c r="BM405" s="226" t="s">
        <v>2698</v>
      </c>
    </row>
    <row r="406" s="2" customFormat="1">
      <c r="A406" s="39"/>
      <c r="B406" s="40"/>
      <c r="C406" s="41"/>
      <c r="D406" s="228" t="s">
        <v>348</v>
      </c>
      <c r="E406" s="41"/>
      <c r="F406" s="229" t="s">
        <v>831</v>
      </c>
      <c r="G406" s="41"/>
      <c r="H406" s="41"/>
      <c r="I406" s="230"/>
      <c r="J406" s="41"/>
      <c r="K406" s="41"/>
      <c r="L406" s="45"/>
      <c r="M406" s="231"/>
      <c r="N406" s="232"/>
      <c r="O406" s="85"/>
      <c r="P406" s="85"/>
      <c r="Q406" s="85"/>
      <c r="R406" s="85"/>
      <c r="S406" s="85"/>
      <c r="T406" s="86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T406" s="18" t="s">
        <v>348</v>
      </c>
      <c r="AU406" s="18" t="s">
        <v>81</v>
      </c>
    </row>
    <row r="407" s="14" customFormat="1">
      <c r="A407" s="14"/>
      <c r="B407" s="244"/>
      <c r="C407" s="245"/>
      <c r="D407" s="235" t="s">
        <v>350</v>
      </c>
      <c r="E407" s="246" t="s">
        <v>19</v>
      </c>
      <c r="F407" s="247" t="s">
        <v>2699</v>
      </c>
      <c r="G407" s="245"/>
      <c r="H407" s="248">
        <v>2.7370000000000001</v>
      </c>
      <c r="I407" s="249"/>
      <c r="J407" s="245"/>
      <c r="K407" s="245"/>
      <c r="L407" s="250"/>
      <c r="M407" s="251"/>
      <c r="N407" s="252"/>
      <c r="O407" s="252"/>
      <c r="P407" s="252"/>
      <c r="Q407" s="252"/>
      <c r="R407" s="252"/>
      <c r="S407" s="252"/>
      <c r="T407" s="253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4" t="s">
        <v>350</v>
      </c>
      <c r="AU407" s="254" t="s">
        <v>81</v>
      </c>
      <c r="AV407" s="14" t="s">
        <v>81</v>
      </c>
      <c r="AW407" s="14" t="s">
        <v>33</v>
      </c>
      <c r="AX407" s="14" t="s">
        <v>79</v>
      </c>
      <c r="AY407" s="254" t="s">
        <v>338</v>
      </c>
    </row>
    <row r="408" s="2" customFormat="1" ht="44.25" customHeight="1">
      <c r="A408" s="39"/>
      <c r="B408" s="40"/>
      <c r="C408" s="215" t="s">
        <v>697</v>
      </c>
      <c r="D408" s="215" t="s">
        <v>342</v>
      </c>
      <c r="E408" s="216" t="s">
        <v>834</v>
      </c>
      <c r="F408" s="217" t="s">
        <v>505</v>
      </c>
      <c r="G408" s="218" t="s">
        <v>489</v>
      </c>
      <c r="H408" s="219">
        <v>10.106999999999999</v>
      </c>
      <c r="I408" s="220"/>
      <c r="J408" s="221">
        <f>ROUND(I408*H408,2)</f>
        <v>0</v>
      </c>
      <c r="K408" s="217" t="s">
        <v>346</v>
      </c>
      <c r="L408" s="45"/>
      <c r="M408" s="222" t="s">
        <v>19</v>
      </c>
      <c r="N408" s="223" t="s">
        <v>43</v>
      </c>
      <c r="O408" s="85"/>
      <c r="P408" s="224">
        <f>O408*H408</f>
        <v>0</v>
      </c>
      <c r="Q408" s="224">
        <v>0</v>
      </c>
      <c r="R408" s="224">
        <f>Q408*H408</f>
        <v>0</v>
      </c>
      <c r="S408" s="224">
        <v>0</v>
      </c>
      <c r="T408" s="225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26" t="s">
        <v>231</v>
      </c>
      <c r="AT408" s="226" t="s">
        <v>342</v>
      </c>
      <c r="AU408" s="226" t="s">
        <v>81</v>
      </c>
      <c r="AY408" s="18" t="s">
        <v>338</v>
      </c>
      <c r="BE408" s="227">
        <f>IF(N408="základní",J408,0)</f>
        <v>0</v>
      </c>
      <c r="BF408" s="227">
        <f>IF(N408="snížená",J408,0)</f>
        <v>0</v>
      </c>
      <c r="BG408" s="227">
        <f>IF(N408="zákl. přenesená",J408,0)</f>
        <v>0</v>
      </c>
      <c r="BH408" s="227">
        <f>IF(N408="sníž. přenesená",J408,0)</f>
        <v>0</v>
      </c>
      <c r="BI408" s="227">
        <f>IF(N408="nulová",J408,0)</f>
        <v>0</v>
      </c>
      <c r="BJ408" s="18" t="s">
        <v>79</v>
      </c>
      <c r="BK408" s="227">
        <f>ROUND(I408*H408,2)</f>
        <v>0</v>
      </c>
      <c r="BL408" s="18" t="s">
        <v>231</v>
      </c>
      <c r="BM408" s="226" t="s">
        <v>2700</v>
      </c>
    </row>
    <row r="409" s="2" customFormat="1">
      <c r="A409" s="39"/>
      <c r="B409" s="40"/>
      <c r="C409" s="41"/>
      <c r="D409" s="228" t="s">
        <v>348</v>
      </c>
      <c r="E409" s="41"/>
      <c r="F409" s="229" t="s">
        <v>836</v>
      </c>
      <c r="G409" s="41"/>
      <c r="H409" s="41"/>
      <c r="I409" s="230"/>
      <c r="J409" s="41"/>
      <c r="K409" s="41"/>
      <c r="L409" s="45"/>
      <c r="M409" s="231"/>
      <c r="N409" s="232"/>
      <c r="O409" s="85"/>
      <c r="P409" s="85"/>
      <c r="Q409" s="85"/>
      <c r="R409" s="85"/>
      <c r="S409" s="85"/>
      <c r="T409" s="86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T409" s="18" t="s">
        <v>348</v>
      </c>
      <c r="AU409" s="18" t="s">
        <v>81</v>
      </c>
    </row>
    <row r="410" s="2" customFormat="1" ht="44.25" customHeight="1">
      <c r="A410" s="39"/>
      <c r="B410" s="40"/>
      <c r="C410" s="215" t="s">
        <v>702</v>
      </c>
      <c r="D410" s="215" t="s">
        <v>342</v>
      </c>
      <c r="E410" s="216" t="s">
        <v>838</v>
      </c>
      <c r="F410" s="217" t="s">
        <v>839</v>
      </c>
      <c r="G410" s="218" t="s">
        <v>489</v>
      </c>
      <c r="H410" s="219">
        <v>3.5790000000000002</v>
      </c>
      <c r="I410" s="220"/>
      <c r="J410" s="221">
        <f>ROUND(I410*H410,2)</f>
        <v>0</v>
      </c>
      <c r="K410" s="217" t="s">
        <v>346</v>
      </c>
      <c r="L410" s="45"/>
      <c r="M410" s="222" t="s">
        <v>19</v>
      </c>
      <c r="N410" s="223" t="s">
        <v>43</v>
      </c>
      <c r="O410" s="85"/>
      <c r="P410" s="224">
        <f>O410*H410</f>
        <v>0</v>
      </c>
      <c r="Q410" s="224">
        <v>0</v>
      </c>
      <c r="R410" s="224">
        <f>Q410*H410</f>
        <v>0</v>
      </c>
      <c r="S410" s="224">
        <v>0</v>
      </c>
      <c r="T410" s="225">
        <f>S410*H410</f>
        <v>0</v>
      </c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R410" s="226" t="s">
        <v>231</v>
      </c>
      <c r="AT410" s="226" t="s">
        <v>342</v>
      </c>
      <c r="AU410" s="226" t="s">
        <v>81</v>
      </c>
      <c r="AY410" s="18" t="s">
        <v>338</v>
      </c>
      <c r="BE410" s="227">
        <f>IF(N410="základní",J410,0)</f>
        <v>0</v>
      </c>
      <c r="BF410" s="227">
        <f>IF(N410="snížená",J410,0)</f>
        <v>0</v>
      </c>
      <c r="BG410" s="227">
        <f>IF(N410="zákl. přenesená",J410,0)</f>
        <v>0</v>
      </c>
      <c r="BH410" s="227">
        <f>IF(N410="sníž. přenesená",J410,0)</f>
        <v>0</v>
      </c>
      <c r="BI410" s="227">
        <f>IF(N410="nulová",J410,0)</f>
        <v>0</v>
      </c>
      <c r="BJ410" s="18" t="s">
        <v>79</v>
      </c>
      <c r="BK410" s="227">
        <f>ROUND(I410*H410,2)</f>
        <v>0</v>
      </c>
      <c r="BL410" s="18" t="s">
        <v>231</v>
      </c>
      <c r="BM410" s="226" t="s">
        <v>2701</v>
      </c>
    </row>
    <row r="411" s="2" customFormat="1">
      <c r="A411" s="39"/>
      <c r="B411" s="40"/>
      <c r="C411" s="41"/>
      <c r="D411" s="228" t="s">
        <v>348</v>
      </c>
      <c r="E411" s="41"/>
      <c r="F411" s="229" t="s">
        <v>841</v>
      </c>
      <c r="G411" s="41"/>
      <c r="H411" s="41"/>
      <c r="I411" s="230"/>
      <c r="J411" s="41"/>
      <c r="K411" s="41"/>
      <c r="L411" s="45"/>
      <c r="M411" s="231"/>
      <c r="N411" s="232"/>
      <c r="O411" s="85"/>
      <c r="P411" s="85"/>
      <c r="Q411" s="85"/>
      <c r="R411" s="85"/>
      <c r="S411" s="85"/>
      <c r="T411" s="86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T411" s="18" t="s">
        <v>348</v>
      </c>
      <c r="AU411" s="18" t="s">
        <v>81</v>
      </c>
    </row>
    <row r="412" s="12" customFormat="1" ht="22.8" customHeight="1">
      <c r="A412" s="12"/>
      <c r="B412" s="199"/>
      <c r="C412" s="200"/>
      <c r="D412" s="201" t="s">
        <v>71</v>
      </c>
      <c r="E412" s="213" t="s">
        <v>842</v>
      </c>
      <c r="F412" s="213" t="s">
        <v>843</v>
      </c>
      <c r="G412" s="200"/>
      <c r="H412" s="200"/>
      <c r="I412" s="203"/>
      <c r="J412" s="214">
        <f>BK412</f>
        <v>0</v>
      </c>
      <c r="K412" s="200"/>
      <c r="L412" s="205"/>
      <c r="M412" s="206"/>
      <c r="N412" s="207"/>
      <c r="O412" s="207"/>
      <c r="P412" s="208">
        <f>SUM(P413:P414)</f>
        <v>0</v>
      </c>
      <c r="Q412" s="207"/>
      <c r="R412" s="208">
        <f>SUM(R413:R414)</f>
        <v>0</v>
      </c>
      <c r="S412" s="207"/>
      <c r="T412" s="209">
        <f>SUM(T413:T414)</f>
        <v>0</v>
      </c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R412" s="210" t="s">
        <v>79</v>
      </c>
      <c r="AT412" s="211" t="s">
        <v>71</v>
      </c>
      <c r="AU412" s="211" t="s">
        <v>79</v>
      </c>
      <c r="AY412" s="210" t="s">
        <v>338</v>
      </c>
      <c r="BK412" s="212">
        <f>SUM(BK413:BK414)</f>
        <v>0</v>
      </c>
    </row>
    <row r="413" s="2" customFormat="1" ht="49.05" customHeight="1">
      <c r="A413" s="39"/>
      <c r="B413" s="40"/>
      <c r="C413" s="215" t="s">
        <v>715</v>
      </c>
      <c r="D413" s="215" t="s">
        <v>342</v>
      </c>
      <c r="E413" s="216" t="s">
        <v>845</v>
      </c>
      <c r="F413" s="217" t="s">
        <v>846</v>
      </c>
      <c r="G413" s="218" t="s">
        <v>489</v>
      </c>
      <c r="H413" s="219">
        <v>40.847999999999999</v>
      </c>
      <c r="I413" s="220"/>
      <c r="J413" s="221">
        <f>ROUND(I413*H413,2)</f>
        <v>0</v>
      </c>
      <c r="K413" s="217" t="s">
        <v>346</v>
      </c>
      <c r="L413" s="45"/>
      <c r="M413" s="222" t="s">
        <v>19</v>
      </c>
      <c r="N413" s="223" t="s">
        <v>43</v>
      </c>
      <c r="O413" s="85"/>
      <c r="P413" s="224">
        <f>O413*H413</f>
        <v>0</v>
      </c>
      <c r="Q413" s="224">
        <v>0</v>
      </c>
      <c r="R413" s="224">
        <f>Q413*H413</f>
        <v>0</v>
      </c>
      <c r="S413" s="224">
        <v>0</v>
      </c>
      <c r="T413" s="225">
        <f>S413*H413</f>
        <v>0</v>
      </c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R413" s="226" t="s">
        <v>231</v>
      </c>
      <c r="AT413" s="226" t="s">
        <v>342</v>
      </c>
      <c r="AU413" s="226" t="s">
        <v>81</v>
      </c>
      <c r="AY413" s="18" t="s">
        <v>338</v>
      </c>
      <c r="BE413" s="227">
        <f>IF(N413="základní",J413,0)</f>
        <v>0</v>
      </c>
      <c r="BF413" s="227">
        <f>IF(N413="snížená",J413,0)</f>
        <v>0</v>
      </c>
      <c r="BG413" s="227">
        <f>IF(N413="zákl. přenesená",J413,0)</f>
        <v>0</v>
      </c>
      <c r="BH413" s="227">
        <f>IF(N413="sníž. přenesená",J413,0)</f>
        <v>0</v>
      </c>
      <c r="BI413" s="227">
        <f>IF(N413="nulová",J413,0)</f>
        <v>0</v>
      </c>
      <c r="BJ413" s="18" t="s">
        <v>79</v>
      </c>
      <c r="BK413" s="227">
        <f>ROUND(I413*H413,2)</f>
        <v>0</v>
      </c>
      <c r="BL413" s="18" t="s">
        <v>231</v>
      </c>
      <c r="BM413" s="226" t="s">
        <v>2702</v>
      </c>
    </row>
    <row r="414" s="2" customFormat="1">
      <c r="A414" s="39"/>
      <c r="B414" s="40"/>
      <c r="C414" s="41"/>
      <c r="D414" s="228" t="s">
        <v>348</v>
      </c>
      <c r="E414" s="41"/>
      <c r="F414" s="229" t="s">
        <v>848</v>
      </c>
      <c r="G414" s="41"/>
      <c r="H414" s="41"/>
      <c r="I414" s="230"/>
      <c r="J414" s="41"/>
      <c r="K414" s="41"/>
      <c r="L414" s="45"/>
      <c r="M414" s="288"/>
      <c r="N414" s="289"/>
      <c r="O414" s="290"/>
      <c r="P414" s="290"/>
      <c r="Q414" s="290"/>
      <c r="R414" s="290"/>
      <c r="S414" s="290"/>
      <c r="T414" s="291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T414" s="18" t="s">
        <v>348</v>
      </c>
      <c r="AU414" s="18" t="s">
        <v>81</v>
      </c>
    </row>
    <row r="415" s="2" customFormat="1" ht="6.96" customHeight="1">
      <c r="A415" s="39"/>
      <c r="B415" s="60"/>
      <c r="C415" s="61"/>
      <c r="D415" s="61"/>
      <c r="E415" s="61"/>
      <c r="F415" s="61"/>
      <c r="G415" s="61"/>
      <c r="H415" s="61"/>
      <c r="I415" s="61"/>
      <c r="J415" s="61"/>
      <c r="K415" s="61"/>
      <c r="L415" s="45"/>
      <c r="M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</row>
  </sheetData>
  <sheetProtection sheet="1" autoFilter="0" formatColumns="0" formatRows="0" objects="1" scenarios="1" spinCount="100000" saltValue="QKtlXQfxuDFvT+sb1m8nRDoJ+JWlHV6E9n29bNjGD8EN8Um+JRTU6eviQTAWTO8IoGCmvS35S7bit+5UYjk/Dg==" hashValue="YyLSslyA9ZvKAlU39B8tHCFQB8FkPUnbPJcZWKxhuRo6uAVD7zPk974JMPGDIioRBaLzns8vqGV7IhE+aa9wFA==" algorithmName="SHA-512" password="CC35"/>
  <autoFilter ref="C101:K414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0:H90"/>
    <mergeCell ref="E92:H92"/>
    <mergeCell ref="E94:H94"/>
    <mergeCell ref="L2:V2"/>
  </mergeCells>
  <hyperlinks>
    <hyperlink ref="F107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5"/>
    <hyperlink ref="F140" r:id="rId5" display="https://podminky.urs.cz/item/CS_URS_2025_02/121151105"/>
    <hyperlink ref="F151" r:id="rId6" display="https://podminky.urs.cz/item/CS_URS_2025_02/122251403"/>
    <hyperlink ref="F155" r:id="rId7" display="https://podminky.urs.cz/item/CS_URS_2025_02/132254206"/>
    <hyperlink ref="F179" r:id="rId8" display="https://podminky.urs.cz/item/CS_URS_2025_02/151101102"/>
    <hyperlink ref="F184" r:id="rId9" display="https://podminky.urs.cz/item/CS_URS_2025_02/151101112"/>
    <hyperlink ref="F187" r:id="rId10" display="https://podminky.urs.cz/item/CS_URS_2025_02/151501501"/>
    <hyperlink ref="F192" r:id="rId11" display="https://podminky.urs.cz/item/CS_URS_2025_02/162551108"/>
    <hyperlink ref="F197" r:id="rId12" display="https://podminky.urs.cz/item/CS_URS_2025_02/162751117"/>
    <hyperlink ref="F205" r:id="rId13" display="https://podminky.urs.cz/item/CS_URS_2025_02/162751119"/>
    <hyperlink ref="F211" r:id="rId14" display="https://podminky.urs.cz/item/CS_URS_2025_02/171251101"/>
    <hyperlink ref="F214" r:id="rId15" display="https://podminky.urs.cz/item/CS_URS_2025_02/171251109"/>
    <hyperlink ref="F220" r:id="rId16" display="https://podminky.urs.cz/item/CS_URS_2025_02/174151101"/>
    <hyperlink ref="F226" r:id="rId17" display="https://podminky.urs.cz/item/CS_URS_2025_02/175151101"/>
    <hyperlink ref="F252" r:id="rId18" display="https://podminky.urs.cz/item/CS_URS_2025_02/171201231"/>
    <hyperlink ref="F258" r:id="rId19" display="https://podminky.urs.cz/item/CS_URS_2025_02/181152302"/>
    <hyperlink ref="F264" r:id="rId20" display="https://podminky.urs.cz/item/CS_URS_2025_02/181351005"/>
    <hyperlink ref="F267" r:id="rId21" display="https://podminky.urs.cz/item/CS_URS_2025_02/181411131"/>
    <hyperlink ref="F273" r:id="rId22" display="https://podminky.urs.cz/item/CS_URS_2025_02/184813511"/>
    <hyperlink ref="F276" r:id="rId23" display="https://podminky.urs.cz/item/CS_URS_2025_02/185802113"/>
    <hyperlink ref="F281" r:id="rId24" display="https://podminky.urs.cz/item/CS_URS_2025_02/185803111"/>
    <hyperlink ref="F284" r:id="rId25" display="https://podminky.urs.cz/item/CS_URS_2025_02/185804312"/>
    <hyperlink ref="F288" r:id="rId26" display="https://podminky.urs.cz/item/CS_URS_2025_02/185851121"/>
    <hyperlink ref="F292" r:id="rId27" display="https://podminky.urs.cz/item/CS_URS_2025_02/185851129"/>
    <hyperlink ref="F298" r:id="rId28" display="https://podminky.urs.cz/item/CS_URS_2025_02/212750101"/>
    <hyperlink ref="F302" r:id="rId29" display="https://podminky.urs.cz/item/CS_URS_2025_02/212972112"/>
    <hyperlink ref="F307" r:id="rId30" display="https://podminky.urs.cz/item/CS_URS_2025_02/564871016"/>
    <hyperlink ref="F310" r:id="rId31" display="https://podminky.urs.cz/item/CS_URS_2025_02/573111112"/>
    <hyperlink ref="F313" r:id="rId32" display="https://podminky.urs.cz/item/CS_URS_2025_02/565155101"/>
    <hyperlink ref="F317" r:id="rId33" display="https://podminky.urs.cz/item/CS_URS_2025_02/573211109"/>
    <hyperlink ref="F320" r:id="rId34" display="https://podminky.urs.cz/item/CS_URS_2025_02/577155012"/>
    <hyperlink ref="F323" r:id="rId35" display="https://podminky.urs.cz/item/CS_URS_2025_02/573211107"/>
    <hyperlink ref="F326" r:id="rId36" display="https://podminky.urs.cz/item/CS_URS_2025_02/577134011"/>
    <hyperlink ref="F330" r:id="rId37" display="https://podminky.urs.cz/item/CS_URS_2025_02/871313124"/>
    <hyperlink ref="F342" r:id="rId38" display="https://podminky.urs.cz/item/CS_URS_2025_02/871353124"/>
    <hyperlink ref="F349" r:id="rId39" display="https://podminky.urs.cz/item/CS_URS_2025_02/877360320"/>
    <hyperlink ref="F365" r:id="rId40" display="https://podminky.urs.cz/item/CS_URS_2025_02/892241111"/>
    <hyperlink ref="F369" r:id="rId41" display="https://podminky.urs.cz/item/CS_URS_2025_02/892381111"/>
    <hyperlink ref="F372" r:id="rId42" display="https://podminky.urs.cz/item/CS_URS_2025_02/899722113"/>
    <hyperlink ref="F385" r:id="rId43" display="https://podminky.urs.cz/item/CS_URS_2025_02/919112233"/>
    <hyperlink ref="F390" r:id="rId44" display="https://podminky.urs.cz/item/CS_URS_2025_02/919122132"/>
    <hyperlink ref="F393" r:id="rId45" display="https://podminky.urs.cz/item/CS_URS_2025_02/919735111"/>
    <hyperlink ref="F396" r:id="rId46" display="https://podminky.urs.cz/item/CS_URS_2025_02/919735112"/>
    <hyperlink ref="F400" r:id="rId47" display="https://podminky.urs.cz/item/CS_URS_2025_02/997013501"/>
    <hyperlink ref="F403" r:id="rId48" display="https://podminky.urs.cz/item/CS_URS_2025_02/997013509"/>
    <hyperlink ref="F406" r:id="rId49" display="https://podminky.urs.cz/item/CS_URS_2025_02/997013511"/>
    <hyperlink ref="F409" r:id="rId50" display="https://podminky.urs.cz/item/CS_URS_2025_02/997013873"/>
    <hyperlink ref="F411" r:id="rId51" display="https://podminky.urs.cz/item/CS_URS_2025_02/997013875"/>
    <hyperlink ref="F414" r:id="rId52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3"/>
</worksheet>
</file>

<file path=xl/worksheets/sheet2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148</v>
      </c>
      <c r="AZ2" s="139" t="s">
        <v>225</v>
      </c>
      <c r="BA2" s="139" t="s">
        <v>19</v>
      </c>
      <c r="BB2" s="139" t="s">
        <v>19</v>
      </c>
      <c r="BC2" s="139" t="s">
        <v>2703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227</v>
      </c>
      <c r="BA3" s="139" t="s">
        <v>19</v>
      </c>
      <c r="BB3" s="139" t="s">
        <v>19</v>
      </c>
      <c r="BC3" s="139" t="s">
        <v>2704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245</v>
      </c>
      <c r="BA4" s="139" t="s">
        <v>19</v>
      </c>
      <c r="BB4" s="139" t="s">
        <v>19</v>
      </c>
      <c r="BC4" s="139" t="s">
        <v>72</v>
      </c>
      <c r="BD4" s="139" t="s">
        <v>81</v>
      </c>
    </row>
    <row r="5" hidden="1" s="1" customFormat="1" ht="6.96" customHeight="1">
      <c r="B5" s="21"/>
      <c r="L5" s="21"/>
      <c r="AZ5" s="139" t="s">
        <v>248</v>
      </c>
      <c r="BA5" s="139" t="s">
        <v>19</v>
      </c>
      <c r="BB5" s="139" t="s">
        <v>19</v>
      </c>
      <c r="BC5" s="139" t="s">
        <v>72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952</v>
      </c>
      <c r="BA6" s="139" t="s">
        <v>19</v>
      </c>
      <c r="BB6" s="139" t="s">
        <v>19</v>
      </c>
      <c r="BC6" s="139" t="s">
        <v>72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954</v>
      </c>
      <c r="BA7" s="139" t="s">
        <v>19</v>
      </c>
      <c r="BB7" s="139" t="s">
        <v>19</v>
      </c>
      <c r="BC7" s="139" t="s">
        <v>955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855</v>
      </c>
      <c r="BA8" s="139" t="s">
        <v>19</v>
      </c>
      <c r="BB8" s="139" t="s">
        <v>19</v>
      </c>
      <c r="BC8" s="139" t="s">
        <v>72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1819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300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1304</v>
      </c>
      <c r="BA10" s="139" t="s">
        <v>19</v>
      </c>
      <c r="BB10" s="139" t="s">
        <v>19</v>
      </c>
      <c r="BC10" s="139" t="s">
        <v>264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2705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1821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1822</v>
      </c>
      <c r="BA12" s="139" t="s">
        <v>19</v>
      </c>
      <c r="BB12" s="139" t="s">
        <v>19</v>
      </c>
      <c r="BC12" s="139" t="s">
        <v>72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1823</v>
      </c>
      <c r="BA13" s="139" t="s">
        <v>19</v>
      </c>
      <c r="BB13" s="139" t="s">
        <v>19</v>
      </c>
      <c r="BC13" s="139" t="s">
        <v>72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1824</v>
      </c>
      <c r="BA14" s="139" t="s">
        <v>19</v>
      </c>
      <c r="BB14" s="139" t="s">
        <v>19</v>
      </c>
      <c r="BC14" s="139" t="s">
        <v>1825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1826</v>
      </c>
      <c r="BA15" s="139" t="s">
        <v>19</v>
      </c>
      <c r="BB15" s="139" t="s">
        <v>19</v>
      </c>
      <c r="BC15" s="139" t="s">
        <v>1827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1828</v>
      </c>
      <c r="BA16" s="139" t="s">
        <v>19</v>
      </c>
      <c r="BB16" s="139" t="s">
        <v>19</v>
      </c>
      <c r="BC16" s="139" t="s">
        <v>72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1829</v>
      </c>
      <c r="BA17" s="139" t="s">
        <v>19</v>
      </c>
      <c r="BB17" s="139" t="s">
        <v>19</v>
      </c>
      <c r="BC17" s="139" t="s">
        <v>2706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1831</v>
      </c>
      <c r="BA18" s="139" t="s">
        <v>19</v>
      </c>
      <c r="BB18" s="139" t="s">
        <v>19</v>
      </c>
      <c r="BC18" s="139" t="s">
        <v>72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1305</v>
      </c>
      <c r="BA19" s="139" t="s">
        <v>19</v>
      </c>
      <c r="BB19" s="139" t="s">
        <v>19</v>
      </c>
      <c r="BC19" s="139" t="s">
        <v>2707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1306</v>
      </c>
      <c r="BA20" s="139" t="s">
        <v>19</v>
      </c>
      <c r="BB20" s="139" t="s">
        <v>19</v>
      </c>
      <c r="BC20" s="139" t="s">
        <v>1307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1308</v>
      </c>
      <c r="BA21" s="139" t="s">
        <v>19</v>
      </c>
      <c r="BB21" s="139" t="s">
        <v>19</v>
      </c>
      <c r="BC21" s="139" t="s">
        <v>2708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1310</v>
      </c>
      <c r="BA22" s="139" t="s">
        <v>19</v>
      </c>
      <c r="BB22" s="139" t="s">
        <v>19</v>
      </c>
      <c r="BC22" s="139" t="s">
        <v>72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1312</v>
      </c>
      <c r="BA23" s="139" t="s">
        <v>19</v>
      </c>
      <c r="BB23" s="139" t="s">
        <v>19</v>
      </c>
      <c r="BC23" s="139" t="s">
        <v>955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1313</v>
      </c>
      <c r="BA24" s="139" t="s">
        <v>19</v>
      </c>
      <c r="BB24" s="139" t="s">
        <v>19</v>
      </c>
      <c r="BC24" s="139" t="s">
        <v>72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1835</v>
      </c>
      <c r="BA25" s="139" t="s">
        <v>19</v>
      </c>
      <c r="BB25" s="139" t="s">
        <v>19</v>
      </c>
      <c r="BC25" s="139" t="s">
        <v>1836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256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258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1272</v>
      </c>
      <c r="BA28" s="139" t="s">
        <v>19</v>
      </c>
      <c r="BB28" s="139" t="s">
        <v>19</v>
      </c>
      <c r="BC28" s="139" t="s">
        <v>79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1273</v>
      </c>
      <c r="BA29" s="153" t="s">
        <v>19</v>
      </c>
      <c r="BB29" s="153" t="s">
        <v>19</v>
      </c>
      <c r="BC29" s="153" t="s">
        <v>2709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263</v>
      </c>
      <c r="BA30" s="139" t="s">
        <v>19</v>
      </c>
      <c r="BB30" s="139" t="s">
        <v>19</v>
      </c>
      <c r="BC30" s="139" t="s">
        <v>1838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265</v>
      </c>
      <c r="BA31" s="139" t="s">
        <v>19</v>
      </c>
      <c r="BB31" s="139" t="s">
        <v>19</v>
      </c>
      <c r="BC31" s="139" t="s">
        <v>264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266</v>
      </c>
      <c r="BA32" s="139" t="s">
        <v>19</v>
      </c>
      <c r="BB32" s="139" t="s">
        <v>19</v>
      </c>
      <c r="BC32" s="139" t="s">
        <v>264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267</v>
      </c>
      <c r="BA33" s="139" t="s">
        <v>19</v>
      </c>
      <c r="BB33" s="139" t="s">
        <v>19</v>
      </c>
      <c r="BC33" s="139" t="s">
        <v>1839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269</v>
      </c>
      <c r="BA34" s="139" t="s">
        <v>19</v>
      </c>
      <c r="BB34" s="139" t="s">
        <v>19</v>
      </c>
      <c r="BC34" s="139" t="s">
        <v>79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ROUND((SUM(BE102:BE396)),  2)</f>
        <v>0</v>
      </c>
      <c r="G35" s="39"/>
      <c r="H35" s="39"/>
      <c r="I35" s="160">
        <v>0.20999999999999999</v>
      </c>
      <c r="J35" s="159">
        <f>ROUND(((SUM(BE102:BE396))*I35),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270</v>
      </c>
      <c r="BA35" s="139" t="s">
        <v>19</v>
      </c>
      <c r="BB35" s="139" t="s">
        <v>19</v>
      </c>
      <c r="BC35" s="139" t="s">
        <v>2710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ROUND((SUM(BF102:BF396)),  2)</f>
        <v>0</v>
      </c>
      <c r="G36" s="39"/>
      <c r="H36" s="39"/>
      <c r="I36" s="160">
        <v>0.12</v>
      </c>
      <c r="J36" s="159">
        <f>ROUND(((SUM(BF102:BF396))*I36),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1277</v>
      </c>
      <c r="BA36" s="139" t="s">
        <v>19</v>
      </c>
      <c r="BB36" s="139" t="s">
        <v>19</v>
      </c>
      <c r="BC36" s="139" t="s">
        <v>273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ROUND((SUM(BG102:BG396)),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2047</v>
      </c>
      <c r="BA37" s="139" t="s">
        <v>19</v>
      </c>
      <c r="BB37" s="139" t="s">
        <v>19</v>
      </c>
      <c r="BC37" s="139" t="s">
        <v>72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ROUND((SUM(BH102:BH396)),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2049</v>
      </c>
      <c r="BA38" s="139" t="s">
        <v>19</v>
      </c>
      <c r="BB38" s="139" t="s">
        <v>19</v>
      </c>
      <c r="BC38" s="139" t="s">
        <v>72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ROUND((SUM(BI102:BI396)),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274</v>
      </c>
      <c r="BA39" s="139" t="s">
        <v>19</v>
      </c>
      <c r="BB39" s="139" t="s">
        <v>19</v>
      </c>
      <c r="BC39" s="139" t="s">
        <v>79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275</v>
      </c>
      <c r="BA40" s="139" t="s">
        <v>19</v>
      </c>
      <c r="BB40" s="139" t="s">
        <v>19</v>
      </c>
      <c r="BC40" s="139" t="s">
        <v>2711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277</v>
      </c>
      <c r="BA41" s="139" t="s">
        <v>19</v>
      </c>
      <c r="BB41" s="139" t="s">
        <v>19</v>
      </c>
      <c r="BC41" s="139" t="s">
        <v>264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1279</v>
      </c>
      <c r="BA42" s="139" t="s">
        <v>19</v>
      </c>
      <c r="BB42" s="139" t="s">
        <v>19</v>
      </c>
      <c r="BC42" s="139" t="s">
        <v>279</v>
      </c>
      <c r="BD42" s="139" t="s">
        <v>81</v>
      </c>
    </row>
    <row r="43" hidden="1">
      <c r="AZ43" s="139" t="s">
        <v>1280</v>
      </c>
      <c r="BA43" s="139" t="s">
        <v>19</v>
      </c>
      <c r="BB43" s="139" t="s">
        <v>19</v>
      </c>
      <c r="BC43" s="139" t="s">
        <v>279</v>
      </c>
      <c r="BD43" s="139" t="s">
        <v>81</v>
      </c>
    </row>
    <row r="44" hidden="1">
      <c r="AZ44" s="139" t="s">
        <v>1281</v>
      </c>
      <c r="BA44" s="139" t="s">
        <v>19</v>
      </c>
      <c r="BB44" s="139" t="s">
        <v>19</v>
      </c>
      <c r="BC44" s="139" t="s">
        <v>2712</v>
      </c>
      <c r="BD44" s="139" t="s">
        <v>81</v>
      </c>
    </row>
    <row r="45" hidden="1">
      <c r="AZ45" s="139" t="s">
        <v>1283</v>
      </c>
      <c r="BA45" s="139" t="s">
        <v>19</v>
      </c>
      <c r="BB45" s="139" t="s">
        <v>19</v>
      </c>
      <c r="BC45" s="139" t="s">
        <v>2713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1285</v>
      </c>
      <c r="BA46" s="139" t="s">
        <v>19</v>
      </c>
      <c r="BB46" s="139" t="s">
        <v>19</v>
      </c>
      <c r="BC46" s="139" t="s">
        <v>72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1290</v>
      </c>
      <c r="BA47" s="139" t="s">
        <v>19</v>
      </c>
      <c r="BB47" s="139" t="s">
        <v>19</v>
      </c>
      <c r="BC47" s="139" t="s">
        <v>72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286</v>
      </c>
      <c r="BA48" s="139" t="s">
        <v>19</v>
      </c>
      <c r="BB48" s="139" t="s">
        <v>19</v>
      </c>
      <c r="BC48" s="139" t="s">
        <v>2714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287</v>
      </c>
      <c r="BA49" s="139" t="s">
        <v>19</v>
      </c>
      <c r="BB49" s="139" t="s">
        <v>19</v>
      </c>
      <c r="BC49" s="139" t="s">
        <v>2715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294</v>
      </c>
      <c r="BA50" s="139" t="s">
        <v>19</v>
      </c>
      <c r="BB50" s="139" t="s">
        <v>19</v>
      </c>
      <c r="BC50" s="139" t="s">
        <v>2706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296</v>
      </c>
      <c r="BA51" s="139" t="s">
        <v>19</v>
      </c>
      <c r="BB51" s="139" t="s">
        <v>19</v>
      </c>
      <c r="BC51" s="139" t="s">
        <v>2716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1819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298</v>
      </c>
      <c r="BA52" s="139" t="s">
        <v>19</v>
      </c>
      <c r="BB52" s="139" t="s">
        <v>19</v>
      </c>
      <c r="BC52" s="139" t="s">
        <v>2717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216</v>
      </c>
      <c r="BA53" s="139" t="s">
        <v>19</v>
      </c>
      <c r="BB53" s="139" t="s">
        <v>19</v>
      </c>
      <c r="BC53" s="139" t="s">
        <v>2718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A3.5 - Napojení na stoku A3.5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218</v>
      </c>
      <c r="BA54" s="139" t="s">
        <v>19</v>
      </c>
      <c r="BB54" s="139" t="s">
        <v>19</v>
      </c>
      <c r="BC54" s="139" t="s">
        <v>2719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221</v>
      </c>
      <c r="BA55" s="139" t="s">
        <v>19</v>
      </c>
      <c r="BB55" s="139" t="s">
        <v>19</v>
      </c>
      <c r="BC55" s="139" t="s">
        <v>2720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223</v>
      </c>
      <c r="BA56" s="139" t="s">
        <v>19</v>
      </c>
      <c r="BB56" s="139" t="s">
        <v>19</v>
      </c>
      <c r="BC56" s="139" t="s">
        <v>2721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Z57" s="139" t="s">
        <v>2362</v>
      </c>
      <c r="BA57" s="139" t="s">
        <v>19</v>
      </c>
      <c r="BB57" s="139" t="s">
        <v>19</v>
      </c>
      <c r="BC57" s="139" t="s">
        <v>241</v>
      </c>
      <c r="BD57" s="139" t="s">
        <v>81</v>
      </c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Z58" s="139" t="s">
        <v>2363</v>
      </c>
      <c r="BA58" s="139" t="s">
        <v>19</v>
      </c>
      <c r="BB58" s="139" t="s">
        <v>19</v>
      </c>
      <c r="BC58" s="139" t="s">
        <v>72</v>
      </c>
      <c r="BD58" s="139" t="s">
        <v>81</v>
      </c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J177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J209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J256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J293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J294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317</v>
      </c>
      <c r="E75" s="185"/>
      <c r="F75" s="185"/>
      <c r="G75" s="185"/>
      <c r="H75" s="185"/>
      <c r="I75" s="185"/>
      <c r="J75" s="186">
        <f>J303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318</v>
      </c>
      <c r="E76" s="185"/>
      <c r="F76" s="185"/>
      <c r="G76" s="185"/>
      <c r="H76" s="185"/>
      <c r="I76" s="185"/>
      <c r="J76" s="186">
        <f>J326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4.88" customHeight="1">
      <c r="A77" s="10"/>
      <c r="B77" s="183"/>
      <c r="C77" s="126"/>
      <c r="D77" s="184" t="s">
        <v>319</v>
      </c>
      <c r="E77" s="185"/>
      <c r="F77" s="185"/>
      <c r="G77" s="185"/>
      <c r="H77" s="185"/>
      <c r="I77" s="185"/>
      <c r="J77" s="186">
        <f>J349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320</v>
      </c>
      <c r="E78" s="185"/>
      <c r="F78" s="185"/>
      <c r="G78" s="185"/>
      <c r="H78" s="185"/>
      <c r="I78" s="185"/>
      <c r="J78" s="186">
        <f>J365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321</v>
      </c>
      <c r="E79" s="185"/>
      <c r="F79" s="185"/>
      <c r="G79" s="185"/>
      <c r="H79" s="185"/>
      <c r="I79" s="185"/>
      <c r="J79" s="186">
        <f>J380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322</v>
      </c>
      <c r="E80" s="185"/>
      <c r="F80" s="185"/>
      <c r="G80" s="185"/>
      <c r="H80" s="185"/>
      <c r="I80" s="185"/>
      <c r="J80" s="186">
        <f>J394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/>
    <row r="84" hidden="1"/>
    <row r="85" hidden="1"/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323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16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2" t="str">
        <f>E7</f>
        <v>Odkanalizování obce Rtyně nad Bílinou – etapa 1</v>
      </c>
      <c r="F90" s="33"/>
      <c r="G90" s="33"/>
      <c r="H90" s="33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229</v>
      </c>
      <c r="D91" s="23"/>
      <c r="E91" s="23"/>
      <c r="F91" s="23"/>
      <c r="G91" s="23"/>
      <c r="H91" s="23"/>
      <c r="I91" s="23"/>
      <c r="J91" s="23"/>
      <c r="K91" s="23"/>
      <c r="L91" s="21"/>
    </row>
    <row r="92" s="2" customFormat="1" ht="16.5" customHeight="1">
      <c r="A92" s="39"/>
      <c r="B92" s="40"/>
      <c r="C92" s="41"/>
      <c r="D92" s="41"/>
      <c r="E92" s="172" t="s">
        <v>1819</v>
      </c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234</v>
      </c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A3.5 - Napojení na stoku A3.5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21</v>
      </c>
      <c r="D96" s="41"/>
      <c r="E96" s="41"/>
      <c r="F96" s="28" t="str">
        <f>F14</f>
        <v>Rtyně nad Bílinou</v>
      </c>
      <c r="G96" s="41"/>
      <c r="H96" s="41"/>
      <c r="I96" s="33" t="s">
        <v>23</v>
      </c>
      <c r="J96" s="73" t="str">
        <f>IF(J14="","",J14)</f>
        <v>31. 7. 2025</v>
      </c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5.65" customHeight="1">
      <c r="A98" s="39"/>
      <c r="B98" s="40"/>
      <c r="C98" s="33" t="s">
        <v>25</v>
      </c>
      <c r="D98" s="41"/>
      <c r="E98" s="41"/>
      <c r="F98" s="28" t="str">
        <f>E17</f>
        <v xml:space="preserve">Obec Rtyně nad Bílinou </v>
      </c>
      <c r="G98" s="41"/>
      <c r="H98" s="41"/>
      <c r="I98" s="33" t="s">
        <v>31</v>
      </c>
      <c r="J98" s="37" t="str">
        <f>E23</f>
        <v xml:space="preserve">AQUECON a.s. – kancelář Praha 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29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QS-B s.r.o.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88"/>
      <c r="B101" s="189"/>
      <c r="C101" s="190" t="s">
        <v>324</v>
      </c>
      <c r="D101" s="191" t="s">
        <v>57</v>
      </c>
      <c r="E101" s="191" t="s">
        <v>53</v>
      </c>
      <c r="F101" s="191" t="s">
        <v>54</v>
      </c>
      <c r="G101" s="191" t="s">
        <v>325</v>
      </c>
      <c r="H101" s="191" t="s">
        <v>326</v>
      </c>
      <c r="I101" s="191" t="s">
        <v>327</v>
      </c>
      <c r="J101" s="191" t="s">
        <v>303</v>
      </c>
      <c r="K101" s="192" t="s">
        <v>328</v>
      </c>
      <c r="L101" s="193"/>
      <c r="M101" s="93" t="s">
        <v>19</v>
      </c>
      <c r="N101" s="94" t="s">
        <v>42</v>
      </c>
      <c r="O101" s="94" t="s">
        <v>329</v>
      </c>
      <c r="P101" s="94" t="s">
        <v>330</v>
      </c>
      <c r="Q101" s="94" t="s">
        <v>331</v>
      </c>
      <c r="R101" s="94" t="s">
        <v>332</v>
      </c>
      <c r="S101" s="94" t="s">
        <v>333</v>
      </c>
      <c r="T101" s="95" t="s">
        <v>334</v>
      </c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</row>
    <row r="102" s="2" customFormat="1" ht="22.8" customHeight="1">
      <c r="A102" s="39"/>
      <c r="B102" s="40"/>
      <c r="C102" s="100" t="s">
        <v>335</v>
      </c>
      <c r="D102" s="41"/>
      <c r="E102" s="41"/>
      <c r="F102" s="41"/>
      <c r="G102" s="41"/>
      <c r="H102" s="41"/>
      <c r="I102" s="41"/>
      <c r="J102" s="194">
        <f>BK102</f>
        <v>0</v>
      </c>
      <c r="K102" s="41"/>
      <c r="L102" s="45"/>
      <c r="M102" s="96"/>
      <c r="N102" s="195"/>
      <c r="O102" s="97"/>
      <c r="P102" s="196">
        <f>P103</f>
        <v>0</v>
      </c>
      <c r="Q102" s="97"/>
      <c r="R102" s="196">
        <f>R103</f>
        <v>13.410625990000002</v>
      </c>
      <c r="S102" s="97"/>
      <c r="T102" s="197">
        <f>T103</f>
        <v>4.484305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71</v>
      </c>
      <c r="AU102" s="18" t="s">
        <v>304</v>
      </c>
      <c r="BK102" s="198">
        <f>BK103</f>
        <v>0</v>
      </c>
    </row>
    <row r="103" s="12" customFormat="1" ht="25.92" customHeight="1">
      <c r="A103" s="12"/>
      <c r="B103" s="199"/>
      <c r="C103" s="200"/>
      <c r="D103" s="201" t="s">
        <v>71</v>
      </c>
      <c r="E103" s="202" t="s">
        <v>336</v>
      </c>
      <c r="F103" s="202" t="s">
        <v>337</v>
      </c>
      <c r="G103" s="200"/>
      <c r="H103" s="200"/>
      <c r="I103" s="203"/>
      <c r="J103" s="204">
        <f>BK103</f>
        <v>0</v>
      </c>
      <c r="K103" s="200"/>
      <c r="L103" s="205"/>
      <c r="M103" s="206"/>
      <c r="N103" s="207"/>
      <c r="O103" s="207"/>
      <c r="P103" s="208">
        <f>P104+P293+P303+P326+P365+P380+P394</f>
        <v>0</v>
      </c>
      <c r="Q103" s="207"/>
      <c r="R103" s="208">
        <f>R104+R293+R303+R326+R365+R380+R394</f>
        <v>13.410625990000002</v>
      </c>
      <c r="S103" s="207"/>
      <c r="T103" s="209">
        <f>T104+T293+T303+T326+T365+T380+T394</f>
        <v>4.484305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72</v>
      </c>
      <c r="AY103" s="210" t="s">
        <v>338</v>
      </c>
      <c r="BK103" s="212">
        <f>BK104+BK293+BK303+BK326+BK365+BK380+BK394</f>
        <v>0</v>
      </c>
    </row>
    <row r="104" s="12" customFormat="1" ht="22.8" customHeight="1">
      <c r="A104" s="12"/>
      <c r="B104" s="199"/>
      <c r="C104" s="200"/>
      <c r="D104" s="201" t="s">
        <v>71</v>
      </c>
      <c r="E104" s="213" t="s">
        <v>79</v>
      </c>
      <c r="F104" s="213" t="s">
        <v>339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P105+P138+P153+P177+P190+P209+P256</f>
        <v>0</v>
      </c>
      <c r="Q104" s="207"/>
      <c r="R104" s="208">
        <f>R105+R138+R153+R177+R190+R209+R256</f>
        <v>12.348011740000001</v>
      </c>
      <c r="S104" s="207"/>
      <c r="T104" s="209">
        <f>T105+T138+T153+T177+T190+T209+T256</f>
        <v>4.484305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79</v>
      </c>
      <c r="AY104" s="210" t="s">
        <v>338</v>
      </c>
      <c r="BK104" s="212">
        <f>BK105+BK138+BK153+BK177+BK190+BK209+BK256</f>
        <v>0</v>
      </c>
    </row>
    <row r="105" s="12" customFormat="1" ht="20.88" customHeight="1">
      <c r="A105" s="12"/>
      <c r="B105" s="199"/>
      <c r="C105" s="200"/>
      <c r="D105" s="201" t="s">
        <v>71</v>
      </c>
      <c r="E105" s="213" t="s">
        <v>340</v>
      </c>
      <c r="F105" s="213" t="s">
        <v>341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SUM(P106:P137)</f>
        <v>0</v>
      </c>
      <c r="Q105" s="207"/>
      <c r="R105" s="208">
        <f>SUM(R106:R137)</f>
        <v>0.00014974000000000001</v>
      </c>
      <c r="S105" s="207"/>
      <c r="T105" s="209">
        <f>SUM(T106:T137)</f>
        <v>4.484305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81</v>
      </c>
      <c r="AY105" s="210" t="s">
        <v>338</v>
      </c>
      <c r="BK105" s="212">
        <f>SUM(BK106:BK137)</f>
        <v>0</v>
      </c>
    </row>
    <row r="106" s="2" customFormat="1" ht="66.75" customHeight="1">
      <c r="A106" s="39"/>
      <c r="B106" s="40"/>
      <c r="C106" s="215" t="s">
        <v>79</v>
      </c>
      <c r="D106" s="215" t="s">
        <v>342</v>
      </c>
      <c r="E106" s="216" t="s">
        <v>343</v>
      </c>
      <c r="F106" s="217" t="s">
        <v>344</v>
      </c>
      <c r="G106" s="218" t="s">
        <v>345</v>
      </c>
      <c r="H106" s="219">
        <v>7.5270000000000001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0.44</v>
      </c>
      <c r="T106" s="225">
        <f>S106*H106</f>
        <v>3.3118799999999999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2722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349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351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1272</v>
      </c>
      <c r="F109" s="247" t="s">
        <v>352</v>
      </c>
      <c r="G109" s="245"/>
      <c r="H109" s="248">
        <v>1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1306</v>
      </c>
      <c r="F110" s="247" t="s">
        <v>1321</v>
      </c>
      <c r="G110" s="245"/>
      <c r="H110" s="248">
        <v>0.59999999999999998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1.6000000000000001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1848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1273</v>
      </c>
      <c r="F113" s="247" t="s">
        <v>2161</v>
      </c>
      <c r="G113" s="245"/>
      <c r="H113" s="248">
        <v>1.4550000000000001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1305</v>
      </c>
      <c r="F114" s="247" t="s">
        <v>2162</v>
      </c>
      <c r="G114" s="245"/>
      <c r="H114" s="248">
        <v>2.4249999999999998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286</v>
      </c>
      <c r="F115" s="258" t="s">
        <v>353</v>
      </c>
      <c r="G115" s="256"/>
      <c r="H115" s="259">
        <v>3.8799999999999999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1277</v>
      </c>
      <c r="F117" s="247" t="s">
        <v>356</v>
      </c>
      <c r="G117" s="245"/>
      <c r="H117" s="248">
        <v>0.46999999999999997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1279</v>
      </c>
      <c r="F118" s="247" t="s">
        <v>357</v>
      </c>
      <c r="G118" s="245"/>
      <c r="H118" s="248">
        <v>0.48999999999999999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1280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1304</v>
      </c>
      <c r="F120" s="247" t="s">
        <v>1329</v>
      </c>
      <c r="G120" s="245"/>
      <c r="H120" s="248">
        <v>0.29999999999999999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1.75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1283</v>
      </c>
      <c r="F122" s="247" t="s">
        <v>1330</v>
      </c>
      <c r="G122" s="245"/>
      <c r="H122" s="248">
        <v>3.1859999999999999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1287</v>
      </c>
      <c r="F123" s="247" t="s">
        <v>1331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1289</v>
      </c>
      <c r="F124" s="247" t="s">
        <v>1332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1308</v>
      </c>
      <c r="F125" s="247" t="s">
        <v>1333</v>
      </c>
      <c r="G125" s="245"/>
      <c r="H125" s="248">
        <v>4.3410000000000002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1281</v>
      </c>
      <c r="F126" s="258" t="s">
        <v>363</v>
      </c>
      <c r="G126" s="256"/>
      <c r="H126" s="259">
        <v>7.5270000000000001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3.1859999999999999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3.1860000000000003E-05</v>
      </c>
      <c r="S127" s="224">
        <v>0.091999999999999998</v>
      </c>
      <c r="T127" s="225">
        <f>S127*H127</f>
        <v>0.29311199999999998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2723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1335</v>
      </c>
      <c r="G129" s="245"/>
      <c r="H129" s="248">
        <v>3.1859999999999999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3.0270000000000001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6.0540000000000007E-05</v>
      </c>
      <c r="S130" s="224">
        <v>0.13800000000000001</v>
      </c>
      <c r="T130" s="225">
        <f>S130*H130</f>
        <v>0.41772600000000004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2724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1335</v>
      </c>
      <c r="G132" s="245"/>
      <c r="H132" s="248">
        <v>3.1859999999999999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2725</v>
      </c>
      <c r="G133" s="245"/>
      <c r="H133" s="248">
        <v>3.0270000000000001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373</v>
      </c>
      <c r="F134" s="217" t="s">
        <v>374</v>
      </c>
      <c r="G134" s="218" t="s">
        <v>345</v>
      </c>
      <c r="H134" s="219">
        <v>2.867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5.7340000000000003E-05</v>
      </c>
      <c r="S134" s="224">
        <v>0.161</v>
      </c>
      <c r="T134" s="225">
        <f>S134*H134</f>
        <v>0.46158700000000003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2726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1283</v>
      </c>
      <c r="G136" s="245"/>
      <c r="H136" s="248">
        <v>3.1859999999999999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2727</v>
      </c>
      <c r="G137" s="245"/>
      <c r="H137" s="248">
        <v>2.867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12" customFormat="1" ht="20.88" customHeight="1">
      <c r="A138" s="12"/>
      <c r="B138" s="199"/>
      <c r="C138" s="200"/>
      <c r="D138" s="201" t="s">
        <v>71</v>
      </c>
      <c r="E138" s="213" t="s">
        <v>8</v>
      </c>
      <c r="F138" s="213" t="s">
        <v>378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SUM(P139:P152)</f>
        <v>0</v>
      </c>
      <c r="Q138" s="207"/>
      <c r="R138" s="208">
        <f>SUM(R139:R152)</f>
        <v>0</v>
      </c>
      <c r="S138" s="207"/>
      <c r="T138" s="209">
        <f>SUM(T139:T152)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79</v>
      </c>
      <c r="AT138" s="211" t="s">
        <v>71</v>
      </c>
      <c r="AU138" s="211" t="s">
        <v>81</v>
      </c>
      <c r="AY138" s="210" t="s">
        <v>338</v>
      </c>
      <c r="BK138" s="212">
        <f>SUM(BK139:BK152)</f>
        <v>0</v>
      </c>
    </row>
    <row r="139" s="2" customFormat="1" ht="24.15" customHeight="1">
      <c r="A139" s="39"/>
      <c r="B139" s="40"/>
      <c r="C139" s="215" t="s">
        <v>239</v>
      </c>
      <c r="D139" s="215" t="s">
        <v>342</v>
      </c>
      <c r="E139" s="216" t="s">
        <v>379</v>
      </c>
      <c r="F139" s="217" t="s">
        <v>380</v>
      </c>
      <c r="G139" s="218" t="s">
        <v>345</v>
      </c>
      <c r="H139" s="219">
        <v>12.746</v>
      </c>
      <c r="I139" s="220"/>
      <c r="J139" s="221">
        <f>ROUND(I139*H139,2)</f>
        <v>0</v>
      </c>
      <c r="K139" s="217" t="s">
        <v>346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241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2728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382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241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383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241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274</v>
      </c>
      <c r="F142" s="247" t="s">
        <v>384</v>
      </c>
      <c r="G142" s="245"/>
      <c r="H142" s="248">
        <v>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1857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275</v>
      </c>
      <c r="F144" s="247" t="s">
        <v>2169</v>
      </c>
      <c r="G144" s="245"/>
      <c r="H144" s="248">
        <v>5.8200000000000003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386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277</v>
      </c>
      <c r="F146" s="247" t="s">
        <v>387</v>
      </c>
      <c r="G146" s="245"/>
      <c r="H146" s="248">
        <v>0.29999999999999999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7.1200000000000001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388</v>
      </c>
      <c r="G148" s="245"/>
      <c r="H148" s="248">
        <v>12.746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227</v>
      </c>
      <c r="F149" s="258" t="s">
        <v>363</v>
      </c>
      <c r="G149" s="256"/>
      <c r="H149" s="259">
        <v>12.746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79</v>
      </c>
      <c r="AY149" s="265" t="s">
        <v>338</v>
      </c>
    </row>
    <row r="150" s="2" customFormat="1" ht="37.8" customHeight="1">
      <c r="A150" s="39"/>
      <c r="B150" s="40"/>
      <c r="C150" s="215" t="s">
        <v>236</v>
      </c>
      <c r="D150" s="215" t="s">
        <v>342</v>
      </c>
      <c r="E150" s="216" t="s">
        <v>389</v>
      </c>
      <c r="F150" s="217" t="s">
        <v>390</v>
      </c>
      <c r="G150" s="218" t="s">
        <v>391</v>
      </c>
      <c r="H150" s="219">
        <v>18.753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2729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393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18.753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12" customFormat="1" ht="20.88" customHeight="1">
      <c r="A153" s="12"/>
      <c r="B153" s="199"/>
      <c r="C153" s="200"/>
      <c r="D153" s="201" t="s">
        <v>71</v>
      </c>
      <c r="E153" s="213" t="s">
        <v>394</v>
      </c>
      <c r="F153" s="213" t="s">
        <v>395</v>
      </c>
      <c r="G153" s="200"/>
      <c r="H153" s="200"/>
      <c r="I153" s="203"/>
      <c r="J153" s="214">
        <f>BK153</f>
        <v>0</v>
      </c>
      <c r="K153" s="200"/>
      <c r="L153" s="205"/>
      <c r="M153" s="206"/>
      <c r="N153" s="207"/>
      <c r="O153" s="207"/>
      <c r="P153" s="208">
        <f>SUM(P154:P176)</f>
        <v>0</v>
      </c>
      <c r="Q153" s="207"/>
      <c r="R153" s="208">
        <f>SUM(R154:R176)</f>
        <v>0</v>
      </c>
      <c r="S153" s="207"/>
      <c r="T153" s="209">
        <f>SUM(T154:T176)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0" t="s">
        <v>79</v>
      </c>
      <c r="AT153" s="211" t="s">
        <v>71</v>
      </c>
      <c r="AU153" s="211" t="s">
        <v>81</v>
      </c>
      <c r="AY153" s="210" t="s">
        <v>338</v>
      </c>
      <c r="BK153" s="212">
        <f>SUM(BK154:BK176)</f>
        <v>0</v>
      </c>
    </row>
    <row r="154" s="2" customFormat="1" ht="55.5" customHeight="1">
      <c r="A154" s="39"/>
      <c r="B154" s="40"/>
      <c r="C154" s="215" t="s">
        <v>396</v>
      </c>
      <c r="D154" s="215" t="s">
        <v>342</v>
      </c>
      <c r="E154" s="216" t="s">
        <v>406</v>
      </c>
      <c r="F154" s="217" t="s">
        <v>407</v>
      </c>
      <c r="G154" s="218" t="s">
        <v>391</v>
      </c>
      <c r="H154" s="219">
        <v>25.100999999999999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2730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409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1861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263</v>
      </c>
      <c r="F157" s="247" t="s">
        <v>1838</v>
      </c>
      <c r="G157" s="245"/>
      <c r="H157" s="248">
        <v>0.14999999999999999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1862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1835</v>
      </c>
      <c r="F159" s="247" t="s">
        <v>1863</v>
      </c>
      <c r="G159" s="245"/>
      <c r="H159" s="248">
        <v>0.40000000000000002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267</v>
      </c>
      <c r="F160" s="247" t="s">
        <v>1864</v>
      </c>
      <c r="G160" s="245"/>
      <c r="H160" s="248">
        <v>1.19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1865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270</v>
      </c>
      <c r="F162" s="247" t="s">
        <v>2710</v>
      </c>
      <c r="G162" s="245"/>
      <c r="H162" s="248">
        <v>2.5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269</v>
      </c>
      <c r="F163" s="247" t="s">
        <v>1866</v>
      </c>
      <c r="G163" s="245"/>
      <c r="H163" s="248">
        <v>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1823</v>
      </c>
      <c r="F164" s="247" t="s">
        <v>1867</v>
      </c>
      <c r="G164" s="245"/>
      <c r="H164" s="248">
        <v>0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1347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300</v>
      </c>
      <c r="F166" s="247" t="s">
        <v>72</v>
      </c>
      <c r="G166" s="245"/>
      <c r="H166" s="248">
        <v>0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19</v>
      </c>
      <c r="F167" s="258" t="s">
        <v>363</v>
      </c>
      <c r="G167" s="256"/>
      <c r="H167" s="259">
        <v>5.2400000000000002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72</v>
      </c>
      <c r="AY167" s="265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418</v>
      </c>
      <c r="G168" s="245"/>
      <c r="H168" s="248">
        <v>15.237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19</v>
      </c>
      <c r="F169" s="247" t="s">
        <v>1348</v>
      </c>
      <c r="G169" s="245"/>
      <c r="H169" s="248">
        <v>3.5150000000000001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72</v>
      </c>
      <c r="AY169" s="254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19</v>
      </c>
      <c r="F170" s="247" t="s">
        <v>1349</v>
      </c>
      <c r="G170" s="245"/>
      <c r="H170" s="248">
        <v>0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1350</v>
      </c>
      <c r="G171" s="245"/>
      <c r="H171" s="248">
        <v>0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19</v>
      </c>
      <c r="F172" s="247" t="s">
        <v>1350</v>
      </c>
      <c r="G172" s="245"/>
      <c r="H172" s="248">
        <v>0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1351</v>
      </c>
      <c r="G173" s="245"/>
      <c r="H173" s="248">
        <v>0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1352</v>
      </c>
      <c r="G174" s="245"/>
      <c r="H174" s="248">
        <v>6.3490000000000002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422</v>
      </c>
      <c r="G175" s="245"/>
      <c r="H175" s="248">
        <v>0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5" customFormat="1">
      <c r="A176" s="15"/>
      <c r="B176" s="255"/>
      <c r="C176" s="256"/>
      <c r="D176" s="235" t="s">
        <v>350</v>
      </c>
      <c r="E176" s="257" t="s">
        <v>223</v>
      </c>
      <c r="F176" s="258" t="s">
        <v>363</v>
      </c>
      <c r="G176" s="256"/>
      <c r="H176" s="259">
        <v>25.100999999999999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350</v>
      </c>
      <c r="AU176" s="265" t="s">
        <v>241</v>
      </c>
      <c r="AV176" s="15" t="s">
        <v>231</v>
      </c>
      <c r="AW176" s="15" t="s">
        <v>33</v>
      </c>
      <c r="AX176" s="15" t="s">
        <v>79</v>
      </c>
      <c r="AY176" s="265" t="s">
        <v>338</v>
      </c>
    </row>
    <row r="177" s="12" customFormat="1" ht="20.88" customHeight="1">
      <c r="A177" s="12"/>
      <c r="B177" s="199"/>
      <c r="C177" s="200"/>
      <c r="D177" s="201" t="s">
        <v>71</v>
      </c>
      <c r="E177" s="213" t="s">
        <v>423</v>
      </c>
      <c r="F177" s="213" t="s">
        <v>424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SUM(P178:P189)</f>
        <v>0</v>
      </c>
      <c r="Q177" s="207"/>
      <c r="R177" s="208">
        <f>SUM(R178:R189)</f>
        <v>0.041224999999999998</v>
      </c>
      <c r="S177" s="207"/>
      <c r="T177" s="209">
        <f>SUM(T178:T189)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79</v>
      </c>
      <c r="AT177" s="211" t="s">
        <v>71</v>
      </c>
      <c r="AU177" s="211" t="s">
        <v>81</v>
      </c>
      <c r="AY177" s="210" t="s">
        <v>338</v>
      </c>
      <c r="BK177" s="212">
        <f>SUM(BK178:BK189)</f>
        <v>0</v>
      </c>
    </row>
    <row r="178" s="2" customFormat="1" ht="37.8" customHeight="1">
      <c r="A178" s="39"/>
      <c r="B178" s="40"/>
      <c r="C178" s="215" t="s">
        <v>405</v>
      </c>
      <c r="D178" s="215" t="s">
        <v>342</v>
      </c>
      <c r="E178" s="216" t="s">
        <v>425</v>
      </c>
      <c r="F178" s="217" t="s">
        <v>426</v>
      </c>
      <c r="G178" s="218" t="s">
        <v>345</v>
      </c>
      <c r="H178" s="219">
        <v>48.5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0.00084999999999999995</v>
      </c>
      <c r="R178" s="224">
        <f>Q178*H178</f>
        <v>0.041224999999999998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2731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428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429</v>
      </c>
      <c r="G180" s="245"/>
      <c r="H180" s="248">
        <v>48.5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1869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5" customFormat="1">
      <c r="A182" s="15"/>
      <c r="B182" s="255"/>
      <c r="C182" s="256"/>
      <c r="D182" s="235" t="s">
        <v>350</v>
      </c>
      <c r="E182" s="257" t="s">
        <v>296</v>
      </c>
      <c r="F182" s="258" t="s">
        <v>363</v>
      </c>
      <c r="G182" s="256"/>
      <c r="H182" s="259">
        <v>48.5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350</v>
      </c>
      <c r="AU182" s="265" t="s">
        <v>241</v>
      </c>
      <c r="AV182" s="15" t="s">
        <v>231</v>
      </c>
      <c r="AW182" s="15" t="s">
        <v>33</v>
      </c>
      <c r="AX182" s="15" t="s">
        <v>79</v>
      </c>
      <c r="AY182" s="265" t="s">
        <v>338</v>
      </c>
    </row>
    <row r="183" s="2" customFormat="1" ht="44.25" customHeight="1">
      <c r="A183" s="39"/>
      <c r="B183" s="40"/>
      <c r="C183" s="215" t="s">
        <v>252</v>
      </c>
      <c r="D183" s="215" t="s">
        <v>342</v>
      </c>
      <c r="E183" s="216" t="s">
        <v>431</v>
      </c>
      <c r="F183" s="217" t="s">
        <v>432</v>
      </c>
      <c r="G183" s="218" t="s">
        <v>345</v>
      </c>
      <c r="H183" s="219">
        <v>48.5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2732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434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14" customFormat="1">
      <c r="A185" s="14"/>
      <c r="B185" s="244"/>
      <c r="C185" s="245"/>
      <c r="D185" s="235" t="s">
        <v>350</v>
      </c>
      <c r="E185" s="246" t="s">
        <v>19</v>
      </c>
      <c r="F185" s="247" t="s">
        <v>296</v>
      </c>
      <c r="G185" s="245"/>
      <c r="H185" s="248">
        <v>48.5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79</v>
      </c>
      <c r="AY185" s="254" t="s">
        <v>338</v>
      </c>
    </row>
    <row r="186" s="2" customFormat="1" ht="24.15" customHeight="1">
      <c r="A186" s="39"/>
      <c r="B186" s="40"/>
      <c r="C186" s="215" t="s">
        <v>430</v>
      </c>
      <c r="D186" s="215" t="s">
        <v>342</v>
      </c>
      <c r="E186" s="216" t="s">
        <v>435</v>
      </c>
      <c r="F186" s="217" t="s">
        <v>436</v>
      </c>
      <c r="G186" s="218" t="s">
        <v>391</v>
      </c>
      <c r="H186" s="219">
        <v>28.858000000000001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2733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438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439</v>
      </c>
      <c r="G188" s="245"/>
      <c r="H188" s="248">
        <v>28.858000000000001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5" customFormat="1">
      <c r="A189" s="15"/>
      <c r="B189" s="255"/>
      <c r="C189" s="256"/>
      <c r="D189" s="235" t="s">
        <v>350</v>
      </c>
      <c r="E189" s="257" t="s">
        <v>19</v>
      </c>
      <c r="F189" s="258" t="s">
        <v>363</v>
      </c>
      <c r="G189" s="256"/>
      <c r="H189" s="259">
        <v>28.858000000000001</v>
      </c>
      <c r="I189" s="260"/>
      <c r="J189" s="256"/>
      <c r="K189" s="256"/>
      <c r="L189" s="261"/>
      <c r="M189" s="262"/>
      <c r="N189" s="263"/>
      <c r="O189" s="263"/>
      <c r="P189" s="263"/>
      <c r="Q189" s="263"/>
      <c r="R189" s="263"/>
      <c r="S189" s="263"/>
      <c r="T189" s="264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5" t="s">
        <v>350</v>
      </c>
      <c r="AU189" s="265" t="s">
        <v>241</v>
      </c>
      <c r="AV189" s="15" t="s">
        <v>231</v>
      </c>
      <c r="AW189" s="15" t="s">
        <v>33</v>
      </c>
      <c r="AX189" s="15" t="s">
        <v>79</v>
      </c>
      <c r="AY189" s="265" t="s">
        <v>338</v>
      </c>
    </row>
    <row r="190" s="12" customFormat="1" ht="20.88" customHeight="1">
      <c r="A190" s="12"/>
      <c r="B190" s="199"/>
      <c r="C190" s="200"/>
      <c r="D190" s="201" t="s">
        <v>71</v>
      </c>
      <c r="E190" s="213" t="s">
        <v>440</v>
      </c>
      <c r="F190" s="213" t="s">
        <v>441</v>
      </c>
      <c r="G190" s="200"/>
      <c r="H190" s="200"/>
      <c r="I190" s="203"/>
      <c r="J190" s="214">
        <f>BK190</f>
        <v>0</v>
      </c>
      <c r="K190" s="200"/>
      <c r="L190" s="205"/>
      <c r="M190" s="206"/>
      <c r="N190" s="207"/>
      <c r="O190" s="207"/>
      <c r="P190" s="208">
        <f>SUM(P191:P208)</f>
        <v>0</v>
      </c>
      <c r="Q190" s="207"/>
      <c r="R190" s="208">
        <f>SUM(R191:R208)</f>
        <v>0</v>
      </c>
      <c r="S190" s="207"/>
      <c r="T190" s="209">
        <f>SUM(T191:T208)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0" t="s">
        <v>79</v>
      </c>
      <c r="AT190" s="211" t="s">
        <v>71</v>
      </c>
      <c r="AU190" s="211" t="s">
        <v>81</v>
      </c>
      <c r="AY190" s="210" t="s">
        <v>338</v>
      </c>
      <c r="BK190" s="212">
        <f>SUM(BK191:BK208)</f>
        <v>0</v>
      </c>
    </row>
    <row r="191" s="2" customFormat="1" ht="62.7" customHeight="1">
      <c r="A191" s="39"/>
      <c r="B191" s="40"/>
      <c r="C191" s="215" t="s">
        <v>340</v>
      </c>
      <c r="D191" s="215" t="s">
        <v>342</v>
      </c>
      <c r="E191" s="216" t="s">
        <v>442</v>
      </c>
      <c r="F191" s="217" t="s">
        <v>443</v>
      </c>
      <c r="G191" s="218" t="s">
        <v>391</v>
      </c>
      <c r="H191" s="219">
        <v>37.506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2734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445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2" customFormat="1">
      <c r="A193" s="39"/>
      <c r="B193" s="40"/>
      <c r="C193" s="41"/>
      <c r="D193" s="235" t="s">
        <v>401</v>
      </c>
      <c r="E193" s="41"/>
      <c r="F193" s="266" t="s">
        <v>446</v>
      </c>
      <c r="G193" s="41"/>
      <c r="H193" s="41"/>
      <c r="I193" s="230"/>
      <c r="J193" s="41"/>
      <c r="K193" s="41"/>
      <c r="L193" s="45"/>
      <c r="M193" s="231"/>
      <c r="N193" s="23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401</v>
      </c>
      <c r="AU193" s="18" t="s">
        <v>241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225</v>
      </c>
      <c r="G194" s="245"/>
      <c r="H194" s="248">
        <v>18.753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2735</v>
      </c>
      <c r="G195" s="245"/>
      <c r="H195" s="248">
        <v>37.506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62.7" customHeight="1">
      <c r="A196" s="39"/>
      <c r="B196" s="40"/>
      <c r="C196" s="215" t="s">
        <v>8</v>
      </c>
      <c r="D196" s="215" t="s">
        <v>342</v>
      </c>
      <c r="E196" s="216" t="s">
        <v>448</v>
      </c>
      <c r="F196" s="217" t="s">
        <v>449</v>
      </c>
      <c r="G196" s="218" t="s">
        <v>391</v>
      </c>
      <c r="H196" s="219">
        <v>6.3479999999999999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2736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451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216</v>
      </c>
      <c r="G198" s="245"/>
      <c r="H198" s="248">
        <v>1.536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221</v>
      </c>
      <c r="G199" s="245"/>
      <c r="H199" s="248">
        <v>4.617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452</v>
      </c>
      <c r="G200" s="245"/>
      <c r="H200" s="248">
        <v>0.19500000000000001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453</v>
      </c>
      <c r="G201" s="245"/>
      <c r="H201" s="248">
        <v>0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248</v>
      </c>
      <c r="G202" s="245"/>
      <c r="H202" s="248">
        <v>0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5" customFormat="1">
      <c r="A203" s="15"/>
      <c r="B203" s="255"/>
      <c r="C203" s="256"/>
      <c r="D203" s="235" t="s">
        <v>350</v>
      </c>
      <c r="E203" s="257" t="s">
        <v>218</v>
      </c>
      <c r="F203" s="258" t="s">
        <v>363</v>
      </c>
      <c r="G203" s="256"/>
      <c r="H203" s="259">
        <v>6.3480000000000008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5" t="s">
        <v>350</v>
      </c>
      <c r="AU203" s="265" t="s">
        <v>241</v>
      </c>
      <c r="AV203" s="15" t="s">
        <v>231</v>
      </c>
      <c r="AW203" s="15" t="s">
        <v>33</v>
      </c>
      <c r="AX203" s="15" t="s">
        <v>79</v>
      </c>
      <c r="AY203" s="265" t="s">
        <v>338</v>
      </c>
    </row>
    <row r="204" s="2" customFormat="1" ht="66.75" customHeight="1">
      <c r="A204" s="39"/>
      <c r="B204" s="40"/>
      <c r="C204" s="215" t="s">
        <v>394</v>
      </c>
      <c r="D204" s="215" t="s">
        <v>342</v>
      </c>
      <c r="E204" s="216" t="s">
        <v>455</v>
      </c>
      <c r="F204" s="217" t="s">
        <v>456</v>
      </c>
      <c r="G204" s="218" t="s">
        <v>391</v>
      </c>
      <c r="H204" s="219">
        <v>63.479999999999997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2737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458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218</v>
      </c>
      <c r="G206" s="245"/>
      <c r="H206" s="248">
        <v>6.3479999999999999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5" customFormat="1">
      <c r="A207" s="15"/>
      <c r="B207" s="255"/>
      <c r="C207" s="256"/>
      <c r="D207" s="235" t="s">
        <v>350</v>
      </c>
      <c r="E207" s="257" t="s">
        <v>19</v>
      </c>
      <c r="F207" s="258" t="s">
        <v>363</v>
      </c>
      <c r="G207" s="256"/>
      <c r="H207" s="259">
        <v>6.3479999999999999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350</v>
      </c>
      <c r="AU207" s="265" t="s">
        <v>241</v>
      </c>
      <c r="AV207" s="15" t="s">
        <v>231</v>
      </c>
      <c r="AW207" s="15" t="s">
        <v>33</v>
      </c>
      <c r="AX207" s="15" t="s">
        <v>72</v>
      </c>
      <c r="AY207" s="265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2738</v>
      </c>
      <c r="G208" s="245"/>
      <c r="H208" s="248">
        <v>63.479999999999997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79</v>
      </c>
      <c r="AY208" s="254" t="s">
        <v>338</v>
      </c>
    </row>
    <row r="209" s="12" customFormat="1" ht="20.88" customHeight="1">
      <c r="A209" s="12"/>
      <c r="B209" s="199"/>
      <c r="C209" s="200"/>
      <c r="D209" s="201" t="s">
        <v>71</v>
      </c>
      <c r="E209" s="213" t="s">
        <v>460</v>
      </c>
      <c r="F209" s="213" t="s">
        <v>461</v>
      </c>
      <c r="G209" s="200"/>
      <c r="H209" s="200"/>
      <c r="I209" s="203"/>
      <c r="J209" s="214">
        <f>BK209</f>
        <v>0</v>
      </c>
      <c r="K209" s="200"/>
      <c r="L209" s="205"/>
      <c r="M209" s="206"/>
      <c r="N209" s="207"/>
      <c r="O209" s="207"/>
      <c r="P209" s="208">
        <f>SUM(P210:P255)</f>
        <v>0</v>
      </c>
      <c r="Q209" s="207"/>
      <c r="R209" s="208">
        <f>SUM(R210:R255)</f>
        <v>12.306000000000001</v>
      </c>
      <c r="S209" s="207"/>
      <c r="T209" s="209">
        <f>SUM(T210:T255)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79</v>
      </c>
      <c r="AT209" s="211" t="s">
        <v>71</v>
      </c>
      <c r="AU209" s="211" t="s">
        <v>81</v>
      </c>
      <c r="AY209" s="210" t="s">
        <v>338</v>
      </c>
      <c r="BK209" s="212">
        <f>SUM(BK210:BK255)</f>
        <v>0</v>
      </c>
    </row>
    <row r="210" s="2" customFormat="1" ht="37.8" customHeight="1">
      <c r="A210" s="39"/>
      <c r="B210" s="40"/>
      <c r="C210" s="215" t="s">
        <v>454</v>
      </c>
      <c r="D210" s="215" t="s">
        <v>342</v>
      </c>
      <c r="E210" s="216" t="s">
        <v>462</v>
      </c>
      <c r="F210" s="217" t="s">
        <v>463</v>
      </c>
      <c r="G210" s="218" t="s">
        <v>391</v>
      </c>
      <c r="H210" s="219">
        <v>18.753</v>
      </c>
      <c r="I210" s="220"/>
      <c r="J210" s="221">
        <f>ROUND(I210*H210,2)</f>
        <v>0</v>
      </c>
      <c r="K210" s="217" t="s">
        <v>346</v>
      </c>
      <c r="L210" s="45"/>
      <c r="M210" s="222" t="s">
        <v>19</v>
      </c>
      <c r="N210" s="223" t="s">
        <v>43</v>
      </c>
      <c r="O210" s="85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26" t="s">
        <v>231</v>
      </c>
      <c r="AT210" s="226" t="s">
        <v>342</v>
      </c>
      <c r="AU210" s="226" t="s">
        <v>241</v>
      </c>
      <c r="AY210" s="18" t="s">
        <v>338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8" t="s">
        <v>79</v>
      </c>
      <c r="BK210" s="227">
        <f>ROUND(I210*H210,2)</f>
        <v>0</v>
      </c>
      <c r="BL210" s="18" t="s">
        <v>231</v>
      </c>
      <c r="BM210" s="226" t="s">
        <v>2739</v>
      </c>
    </row>
    <row r="211" s="2" customFormat="1">
      <c r="A211" s="39"/>
      <c r="B211" s="40"/>
      <c r="C211" s="41"/>
      <c r="D211" s="228" t="s">
        <v>348</v>
      </c>
      <c r="E211" s="41"/>
      <c r="F211" s="229" t="s">
        <v>465</v>
      </c>
      <c r="G211" s="41"/>
      <c r="H211" s="41"/>
      <c r="I211" s="230"/>
      <c r="J211" s="41"/>
      <c r="K211" s="41"/>
      <c r="L211" s="45"/>
      <c r="M211" s="231"/>
      <c r="N211" s="23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348</v>
      </c>
      <c r="AU211" s="18" t="s">
        <v>241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225</v>
      </c>
      <c r="G212" s="245"/>
      <c r="H212" s="248">
        <v>18.753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79</v>
      </c>
      <c r="AY212" s="254" t="s">
        <v>338</v>
      </c>
    </row>
    <row r="213" s="2" customFormat="1" ht="24.15" customHeight="1">
      <c r="A213" s="39"/>
      <c r="B213" s="40"/>
      <c r="C213" s="215" t="s">
        <v>423</v>
      </c>
      <c r="D213" s="215" t="s">
        <v>342</v>
      </c>
      <c r="E213" s="216" t="s">
        <v>466</v>
      </c>
      <c r="F213" s="217" t="s">
        <v>467</v>
      </c>
      <c r="G213" s="218" t="s">
        <v>391</v>
      </c>
      <c r="H213" s="219">
        <v>18.753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2740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469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3" customFormat="1">
      <c r="A215" s="13"/>
      <c r="B215" s="233"/>
      <c r="C215" s="234"/>
      <c r="D215" s="235" t="s">
        <v>350</v>
      </c>
      <c r="E215" s="236" t="s">
        <v>19</v>
      </c>
      <c r="F215" s="237" t="s">
        <v>470</v>
      </c>
      <c r="G215" s="234"/>
      <c r="H215" s="236" t="s">
        <v>19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350</v>
      </c>
      <c r="AU215" s="243" t="s">
        <v>241</v>
      </c>
      <c r="AV215" s="13" t="s">
        <v>79</v>
      </c>
      <c r="AW215" s="13" t="s">
        <v>33</v>
      </c>
      <c r="AX215" s="13" t="s">
        <v>72</v>
      </c>
      <c r="AY215" s="243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1879</v>
      </c>
      <c r="G216" s="245"/>
      <c r="H216" s="248">
        <v>25.100999999999999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471</v>
      </c>
      <c r="G217" s="245"/>
      <c r="H217" s="248">
        <v>-6.3479999999999999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5" customFormat="1">
      <c r="A218" s="15"/>
      <c r="B218" s="255"/>
      <c r="C218" s="256"/>
      <c r="D218" s="235" t="s">
        <v>350</v>
      </c>
      <c r="E218" s="257" t="s">
        <v>225</v>
      </c>
      <c r="F218" s="258" t="s">
        <v>363</v>
      </c>
      <c r="G218" s="256"/>
      <c r="H218" s="259">
        <v>18.753</v>
      </c>
      <c r="I218" s="260"/>
      <c r="J218" s="256"/>
      <c r="K218" s="256"/>
      <c r="L218" s="261"/>
      <c r="M218" s="262"/>
      <c r="N218" s="263"/>
      <c r="O218" s="263"/>
      <c r="P218" s="263"/>
      <c r="Q218" s="263"/>
      <c r="R218" s="263"/>
      <c r="S218" s="263"/>
      <c r="T218" s="26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5" t="s">
        <v>350</v>
      </c>
      <c r="AU218" s="265" t="s">
        <v>241</v>
      </c>
      <c r="AV218" s="15" t="s">
        <v>231</v>
      </c>
      <c r="AW218" s="15" t="s">
        <v>33</v>
      </c>
      <c r="AX218" s="15" t="s">
        <v>79</v>
      </c>
      <c r="AY218" s="265" t="s">
        <v>338</v>
      </c>
    </row>
    <row r="219" s="2" customFormat="1" ht="44.25" customHeight="1">
      <c r="A219" s="39"/>
      <c r="B219" s="40"/>
      <c r="C219" s="215" t="s">
        <v>440</v>
      </c>
      <c r="D219" s="215" t="s">
        <v>342</v>
      </c>
      <c r="E219" s="216" t="s">
        <v>477</v>
      </c>
      <c r="F219" s="217" t="s">
        <v>478</v>
      </c>
      <c r="G219" s="218" t="s">
        <v>391</v>
      </c>
      <c r="H219" s="219">
        <v>23.370000000000001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2741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480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221</v>
      </c>
      <c r="G221" s="245"/>
      <c r="H221" s="248">
        <v>4.617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225</v>
      </c>
      <c r="G222" s="245"/>
      <c r="H222" s="248">
        <v>18.753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72</v>
      </c>
      <c r="AY222" s="254" t="s">
        <v>338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855</v>
      </c>
      <c r="G223" s="245"/>
      <c r="H223" s="248">
        <v>0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72</v>
      </c>
      <c r="AY223" s="254" t="s">
        <v>338</v>
      </c>
    </row>
    <row r="224" s="15" customFormat="1">
      <c r="A224" s="15"/>
      <c r="B224" s="255"/>
      <c r="C224" s="256"/>
      <c r="D224" s="235" t="s">
        <v>350</v>
      </c>
      <c r="E224" s="257" t="s">
        <v>19</v>
      </c>
      <c r="F224" s="258" t="s">
        <v>363</v>
      </c>
      <c r="G224" s="256"/>
      <c r="H224" s="259">
        <v>23.370000000000001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350</v>
      </c>
      <c r="AU224" s="265" t="s">
        <v>241</v>
      </c>
      <c r="AV224" s="15" t="s">
        <v>231</v>
      </c>
      <c r="AW224" s="15" t="s">
        <v>33</v>
      </c>
      <c r="AX224" s="15" t="s">
        <v>79</v>
      </c>
      <c r="AY224" s="265" t="s">
        <v>338</v>
      </c>
    </row>
    <row r="225" s="2" customFormat="1" ht="66.75" customHeight="1">
      <c r="A225" s="39"/>
      <c r="B225" s="40"/>
      <c r="C225" s="215" t="s">
        <v>460</v>
      </c>
      <c r="D225" s="215" t="s">
        <v>342</v>
      </c>
      <c r="E225" s="216" t="s">
        <v>482</v>
      </c>
      <c r="F225" s="217" t="s">
        <v>483</v>
      </c>
      <c r="G225" s="218" t="s">
        <v>391</v>
      </c>
      <c r="H225" s="219">
        <v>1.536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2742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485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216</v>
      </c>
      <c r="G227" s="245"/>
      <c r="H227" s="248">
        <v>1.536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19</v>
      </c>
      <c r="F228" s="258" t="s">
        <v>363</v>
      </c>
      <c r="G228" s="256"/>
      <c r="H228" s="259">
        <v>1.536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16.5" customHeight="1">
      <c r="A229" s="39"/>
      <c r="B229" s="40"/>
      <c r="C229" s="267" t="s">
        <v>476</v>
      </c>
      <c r="D229" s="267" t="s">
        <v>486</v>
      </c>
      <c r="E229" s="268" t="s">
        <v>487</v>
      </c>
      <c r="F229" s="269" t="s">
        <v>488</v>
      </c>
      <c r="G229" s="270" t="s">
        <v>489</v>
      </c>
      <c r="H229" s="271">
        <v>9.234</v>
      </c>
      <c r="I229" s="272"/>
      <c r="J229" s="273">
        <f>ROUND(I229*H229,2)</f>
        <v>0</v>
      </c>
      <c r="K229" s="269" t="s">
        <v>346</v>
      </c>
      <c r="L229" s="274"/>
      <c r="M229" s="275" t="s">
        <v>19</v>
      </c>
      <c r="N229" s="276" t="s">
        <v>43</v>
      </c>
      <c r="O229" s="85"/>
      <c r="P229" s="224">
        <f>O229*H229</f>
        <v>0</v>
      </c>
      <c r="Q229" s="224">
        <v>1</v>
      </c>
      <c r="R229" s="224">
        <f>Q229*H229</f>
        <v>9.234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405</v>
      </c>
      <c r="AT229" s="226" t="s">
        <v>486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2743</v>
      </c>
    </row>
    <row r="230" s="13" customFormat="1">
      <c r="A230" s="13"/>
      <c r="B230" s="233"/>
      <c r="C230" s="234"/>
      <c r="D230" s="235" t="s">
        <v>350</v>
      </c>
      <c r="E230" s="236" t="s">
        <v>19</v>
      </c>
      <c r="F230" s="237" t="s">
        <v>491</v>
      </c>
      <c r="G230" s="234"/>
      <c r="H230" s="236" t="s">
        <v>19</v>
      </c>
      <c r="I230" s="238"/>
      <c r="J230" s="234"/>
      <c r="K230" s="234"/>
      <c r="L230" s="239"/>
      <c r="M230" s="240"/>
      <c r="N230" s="241"/>
      <c r="O230" s="241"/>
      <c r="P230" s="241"/>
      <c r="Q230" s="241"/>
      <c r="R230" s="241"/>
      <c r="S230" s="241"/>
      <c r="T230" s="24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3" t="s">
        <v>350</v>
      </c>
      <c r="AU230" s="243" t="s">
        <v>241</v>
      </c>
      <c r="AV230" s="13" t="s">
        <v>79</v>
      </c>
      <c r="AW230" s="13" t="s">
        <v>33</v>
      </c>
      <c r="AX230" s="13" t="s">
        <v>72</v>
      </c>
      <c r="AY230" s="243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492</v>
      </c>
      <c r="G231" s="245"/>
      <c r="H231" s="248">
        <v>1.1539999999999999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3" customFormat="1">
      <c r="A232" s="13"/>
      <c r="B232" s="233"/>
      <c r="C232" s="234"/>
      <c r="D232" s="235" t="s">
        <v>350</v>
      </c>
      <c r="E232" s="236" t="s">
        <v>19</v>
      </c>
      <c r="F232" s="237" t="s">
        <v>493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350</v>
      </c>
      <c r="AU232" s="243" t="s">
        <v>241</v>
      </c>
      <c r="AV232" s="13" t="s">
        <v>79</v>
      </c>
      <c r="AW232" s="13" t="s">
        <v>33</v>
      </c>
      <c r="AX232" s="13" t="s">
        <v>72</v>
      </c>
      <c r="AY232" s="243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494</v>
      </c>
      <c r="G233" s="245"/>
      <c r="H233" s="248">
        <v>3.4630000000000001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221</v>
      </c>
      <c r="F234" s="258" t="s">
        <v>363</v>
      </c>
      <c r="G234" s="256"/>
      <c r="H234" s="259">
        <v>4.617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72</v>
      </c>
      <c r="AY234" s="265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2744</v>
      </c>
      <c r="G235" s="245"/>
      <c r="H235" s="248">
        <v>9.234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2" customFormat="1" ht="16.5" customHeight="1">
      <c r="A236" s="39"/>
      <c r="B236" s="40"/>
      <c r="C236" s="267" t="s">
        <v>481</v>
      </c>
      <c r="D236" s="267" t="s">
        <v>486</v>
      </c>
      <c r="E236" s="268" t="s">
        <v>496</v>
      </c>
      <c r="F236" s="269" t="s">
        <v>497</v>
      </c>
      <c r="G236" s="270" t="s">
        <v>489</v>
      </c>
      <c r="H236" s="271">
        <v>3.0720000000000001</v>
      </c>
      <c r="I236" s="272"/>
      <c r="J236" s="273">
        <f>ROUND(I236*H236,2)</f>
        <v>0</v>
      </c>
      <c r="K236" s="269" t="s">
        <v>346</v>
      </c>
      <c r="L236" s="274"/>
      <c r="M236" s="275" t="s">
        <v>19</v>
      </c>
      <c r="N236" s="276" t="s">
        <v>43</v>
      </c>
      <c r="O236" s="85"/>
      <c r="P236" s="224">
        <f>O236*H236</f>
        <v>0</v>
      </c>
      <c r="Q236" s="224">
        <v>1</v>
      </c>
      <c r="R236" s="224">
        <f>Q236*H236</f>
        <v>3.0720000000000001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405</v>
      </c>
      <c r="AT236" s="226" t="s">
        <v>486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2745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499</v>
      </c>
      <c r="G237" s="245"/>
      <c r="H237" s="248">
        <v>1.7310000000000001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6" customFormat="1">
      <c r="A238" s="16"/>
      <c r="B238" s="277"/>
      <c r="C238" s="278"/>
      <c r="D238" s="235" t="s">
        <v>350</v>
      </c>
      <c r="E238" s="279" t="s">
        <v>19</v>
      </c>
      <c r="F238" s="280" t="s">
        <v>500</v>
      </c>
      <c r="G238" s="278"/>
      <c r="H238" s="281">
        <v>1.7310000000000001</v>
      </c>
      <c r="I238" s="282"/>
      <c r="J238" s="278"/>
      <c r="K238" s="278"/>
      <c r="L238" s="283"/>
      <c r="M238" s="284"/>
      <c r="N238" s="285"/>
      <c r="O238" s="285"/>
      <c r="P238" s="285"/>
      <c r="Q238" s="285"/>
      <c r="R238" s="285"/>
      <c r="S238" s="285"/>
      <c r="T238" s="28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7" t="s">
        <v>350</v>
      </c>
      <c r="AU238" s="287" t="s">
        <v>241</v>
      </c>
      <c r="AV238" s="16" t="s">
        <v>241</v>
      </c>
      <c r="AW238" s="16" t="s">
        <v>33</v>
      </c>
      <c r="AX238" s="16" t="s">
        <v>72</v>
      </c>
      <c r="AY238" s="287" t="s">
        <v>338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2074</v>
      </c>
      <c r="G239" s="245"/>
      <c r="H239" s="248">
        <v>0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2075</v>
      </c>
      <c r="G240" s="245"/>
      <c r="H240" s="248">
        <v>0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72</v>
      </c>
      <c r="AY240" s="254" t="s">
        <v>338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1885</v>
      </c>
      <c r="G241" s="245"/>
      <c r="H241" s="248">
        <v>-0.19500000000000001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1886</v>
      </c>
      <c r="G242" s="245"/>
      <c r="H242" s="248">
        <v>0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1887</v>
      </c>
      <c r="G243" s="245"/>
      <c r="H243" s="248">
        <v>0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1888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501</v>
      </c>
      <c r="G245" s="245"/>
      <c r="H245" s="248">
        <v>0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993</v>
      </c>
      <c r="G246" s="245"/>
      <c r="H246" s="248">
        <v>0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502</v>
      </c>
      <c r="G247" s="245"/>
      <c r="H247" s="248">
        <v>0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6" customFormat="1">
      <c r="A248" s="16"/>
      <c r="B248" s="277"/>
      <c r="C248" s="278"/>
      <c r="D248" s="235" t="s">
        <v>350</v>
      </c>
      <c r="E248" s="279" t="s">
        <v>298</v>
      </c>
      <c r="F248" s="280" t="s">
        <v>500</v>
      </c>
      <c r="G248" s="278"/>
      <c r="H248" s="281">
        <v>-0.19500000000000001</v>
      </c>
      <c r="I248" s="282"/>
      <c r="J248" s="278"/>
      <c r="K248" s="278"/>
      <c r="L248" s="283"/>
      <c r="M248" s="284"/>
      <c r="N248" s="285"/>
      <c r="O248" s="285"/>
      <c r="P248" s="285"/>
      <c r="Q248" s="285"/>
      <c r="R248" s="285"/>
      <c r="S248" s="285"/>
      <c r="T248" s="28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T248" s="287" t="s">
        <v>350</v>
      </c>
      <c r="AU248" s="287" t="s">
        <v>241</v>
      </c>
      <c r="AV248" s="16" t="s">
        <v>241</v>
      </c>
      <c r="AW248" s="16" t="s">
        <v>33</v>
      </c>
      <c r="AX248" s="16" t="s">
        <v>72</v>
      </c>
      <c r="AY248" s="287" t="s">
        <v>338</v>
      </c>
    </row>
    <row r="249" s="15" customFormat="1">
      <c r="A249" s="15"/>
      <c r="B249" s="255"/>
      <c r="C249" s="256"/>
      <c r="D249" s="235" t="s">
        <v>350</v>
      </c>
      <c r="E249" s="257" t="s">
        <v>216</v>
      </c>
      <c r="F249" s="258" t="s">
        <v>363</v>
      </c>
      <c r="G249" s="256"/>
      <c r="H249" s="259">
        <v>1.536</v>
      </c>
      <c r="I249" s="260"/>
      <c r="J249" s="256"/>
      <c r="K249" s="256"/>
      <c r="L249" s="261"/>
      <c r="M249" s="262"/>
      <c r="N249" s="263"/>
      <c r="O249" s="263"/>
      <c r="P249" s="263"/>
      <c r="Q249" s="263"/>
      <c r="R249" s="263"/>
      <c r="S249" s="263"/>
      <c r="T249" s="264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5" t="s">
        <v>350</v>
      </c>
      <c r="AU249" s="265" t="s">
        <v>241</v>
      </c>
      <c r="AV249" s="15" t="s">
        <v>231</v>
      </c>
      <c r="AW249" s="15" t="s">
        <v>33</v>
      </c>
      <c r="AX249" s="15" t="s">
        <v>72</v>
      </c>
      <c r="AY249" s="265" t="s">
        <v>338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2746</v>
      </c>
      <c r="G250" s="245"/>
      <c r="H250" s="248">
        <v>3.0720000000000001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79</v>
      </c>
      <c r="AY250" s="254" t="s">
        <v>338</v>
      </c>
    </row>
    <row r="251" s="2" customFormat="1" ht="44.25" customHeight="1">
      <c r="A251" s="39"/>
      <c r="B251" s="40"/>
      <c r="C251" s="215" t="s">
        <v>254</v>
      </c>
      <c r="D251" s="215" t="s">
        <v>342</v>
      </c>
      <c r="E251" s="216" t="s">
        <v>504</v>
      </c>
      <c r="F251" s="217" t="s">
        <v>505</v>
      </c>
      <c r="G251" s="218" t="s">
        <v>489</v>
      </c>
      <c r="H251" s="219">
        <v>12.696</v>
      </c>
      <c r="I251" s="220"/>
      <c r="J251" s="221">
        <f>ROUND(I251*H251,2)</f>
        <v>0</v>
      </c>
      <c r="K251" s="217" t="s">
        <v>346</v>
      </c>
      <c r="L251" s="45"/>
      <c r="M251" s="222" t="s">
        <v>19</v>
      </c>
      <c r="N251" s="223" t="s">
        <v>43</v>
      </c>
      <c r="O251" s="85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26" t="s">
        <v>231</v>
      </c>
      <c r="AT251" s="226" t="s">
        <v>342</v>
      </c>
      <c r="AU251" s="226" t="s">
        <v>241</v>
      </c>
      <c r="AY251" s="18" t="s">
        <v>338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8" t="s">
        <v>79</v>
      </c>
      <c r="BK251" s="227">
        <f>ROUND(I251*H251,2)</f>
        <v>0</v>
      </c>
      <c r="BL251" s="18" t="s">
        <v>231</v>
      </c>
      <c r="BM251" s="226" t="s">
        <v>2747</v>
      </c>
    </row>
    <row r="252" s="2" customFormat="1">
      <c r="A252" s="39"/>
      <c r="B252" s="40"/>
      <c r="C252" s="41"/>
      <c r="D252" s="228" t="s">
        <v>348</v>
      </c>
      <c r="E252" s="41"/>
      <c r="F252" s="229" t="s">
        <v>507</v>
      </c>
      <c r="G252" s="41"/>
      <c r="H252" s="41"/>
      <c r="I252" s="230"/>
      <c r="J252" s="41"/>
      <c r="K252" s="41"/>
      <c r="L252" s="45"/>
      <c r="M252" s="231"/>
      <c r="N252" s="232"/>
      <c r="O252" s="85"/>
      <c r="P252" s="85"/>
      <c r="Q252" s="85"/>
      <c r="R252" s="85"/>
      <c r="S252" s="85"/>
      <c r="T252" s="8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348</v>
      </c>
      <c r="AU252" s="18" t="s">
        <v>241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218</v>
      </c>
      <c r="G253" s="245"/>
      <c r="H253" s="248">
        <v>6.3479999999999999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5" customFormat="1">
      <c r="A254" s="15"/>
      <c r="B254" s="255"/>
      <c r="C254" s="256"/>
      <c r="D254" s="235" t="s">
        <v>350</v>
      </c>
      <c r="E254" s="257" t="s">
        <v>19</v>
      </c>
      <c r="F254" s="258" t="s">
        <v>363</v>
      </c>
      <c r="G254" s="256"/>
      <c r="H254" s="259">
        <v>6.3479999999999999</v>
      </c>
      <c r="I254" s="260"/>
      <c r="J254" s="256"/>
      <c r="K254" s="256"/>
      <c r="L254" s="261"/>
      <c r="M254" s="262"/>
      <c r="N254" s="263"/>
      <c r="O254" s="263"/>
      <c r="P254" s="263"/>
      <c r="Q254" s="263"/>
      <c r="R254" s="263"/>
      <c r="S254" s="263"/>
      <c r="T254" s="264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5" t="s">
        <v>350</v>
      </c>
      <c r="AU254" s="265" t="s">
        <v>241</v>
      </c>
      <c r="AV254" s="15" t="s">
        <v>231</v>
      </c>
      <c r="AW254" s="15" t="s">
        <v>33</v>
      </c>
      <c r="AX254" s="15" t="s">
        <v>72</v>
      </c>
      <c r="AY254" s="265" t="s">
        <v>338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2748</v>
      </c>
      <c r="G255" s="245"/>
      <c r="H255" s="248">
        <v>12.696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79</v>
      </c>
      <c r="AY255" s="254" t="s">
        <v>338</v>
      </c>
    </row>
    <row r="256" s="12" customFormat="1" ht="20.88" customHeight="1">
      <c r="A256" s="12"/>
      <c r="B256" s="199"/>
      <c r="C256" s="200"/>
      <c r="D256" s="201" t="s">
        <v>71</v>
      </c>
      <c r="E256" s="213" t="s">
        <v>476</v>
      </c>
      <c r="F256" s="213" t="s">
        <v>509</v>
      </c>
      <c r="G256" s="200"/>
      <c r="H256" s="200"/>
      <c r="I256" s="203"/>
      <c r="J256" s="214">
        <f>BK256</f>
        <v>0</v>
      </c>
      <c r="K256" s="200"/>
      <c r="L256" s="205"/>
      <c r="M256" s="206"/>
      <c r="N256" s="207"/>
      <c r="O256" s="207"/>
      <c r="P256" s="208">
        <f>SUM(P257:P292)</f>
        <v>0</v>
      </c>
      <c r="Q256" s="207"/>
      <c r="R256" s="208">
        <f>SUM(R257:R292)</f>
        <v>0.00063699999999999998</v>
      </c>
      <c r="S256" s="207"/>
      <c r="T256" s="209">
        <f>SUM(T257:T292)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0" t="s">
        <v>79</v>
      </c>
      <c r="AT256" s="211" t="s">
        <v>71</v>
      </c>
      <c r="AU256" s="211" t="s">
        <v>81</v>
      </c>
      <c r="AY256" s="210" t="s">
        <v>338</v>
      </c>
      <c r="BK256" s="212">
        <f>SUM(BK257:BK292)</f>
        <v>0</v>
      </c>
    </row>
    <row r="257" s="2" customFormat="1" ht="24.15" customHeight="1">
      <c r="A257" s="39"/>
      <c r="B257" s="40"/>
      <c r="C257" s="215" t="s">
        <v>7</v>
      </c>
      <c r="D257" s="215" t="s">
        <v>342</v>
      </c>
      <c r="E257" s="216" t="s">
        <v>511</v>
      </c>
      <c r="F257" s="217" t="s">
        <v>512</v>
      </c>
      <c r="G257" s="218" t="s">
        <v>345</v>
      </c>
      <c r="H257" s="219">
        <v>20.273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231</v>
      </c>
      <c r="AT257" s="226" t="s">
        <v>342</v>
      </c>
      <c r="AU257" s="226" t="s">
        <v>241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231</v>
      </c>
      <c r="BM257" s="226" t="s">
        <v>2749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514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241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227</v>
      </c>
      <c r="G259" s="245"/>
      <c r="H259" s="248">
        <v>12.746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1281</v>
      </c>
      <c r="G260" s="245"/>
      <c r="H260" s="248">
        <v>7.5270000000000001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1313</v>
      </c>
      <c r="G261" s="245"/>
      <c r="H261" s="248">
        <v>0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72</v>
      </c>
      <c r="AY261" s="254" t="s">
        <v>338</v>
      </c>
    </row>
    <row r="262" s="15" customFormat="1">
      <c r="A262" s="15"/>
      <c r="B262" s="255"/>
      <c r="C262" s="256"/>
      <c r="D262" s="235" t="s">
        <v>350</v>
      </c>
      <c r="E262" s="257" t="s">
        <v>19</v>
      </c>
      <c r="F262" s="258" t="s">
        <v>363</v>
      </c>
      <c r="G262" s="256"/>
      <c r="H262" s="259">
        <v>20.273</v>
      </c>
      <c r="I262" s="260"/>
      <c r="J262" s="256"/>
      <c r="K262" s="256"/>
      <c r="L262" s="261"/>
      <c r="M262" s="262"/>
      <c r="N262" s="263"/>
      <c r="O262" s="263"/>
      <c r="P262" s="263"/>
      <c r="Q262" s="263"/>
      <c r="R262" s="263"/>
      <c r="S262" s="263"/>
      <c r="T262" s="264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65" t="s">
        <v>350</v>
      </c>
      <c r="AU262" s="265" t="s">
        <v>241</v>
      </c>
      <c r="AV262" s="15" t="s">
        <v>231</v>
      </c>
      <c r="AW262" s="15" t="s">
        <v>33</v>
      </c>
      <c r="AX262" s="15" t="s">
        <v>79</v>
      </c>
      <c r="AY262" s="265" t="s">
        <v>338</v>
      </c>
    </row>
    <row r="263" s="2" customFormat="1" ht="37.8" customHeight="1">
      <c r="A263" s="39"/>
      <c r="B263" s="40"/>
      <c r="C263" s="215" t="s">
        <v>247</v>
      </c>
      <c r="D263" s="215" t="s">
        <v>342</v>
      </c>
      <c r="E263" s="216" t="s">
        <v>516</v>
      </c>
      <c r="F263" s="217" t="s">
        <v>517</v>
      </c>
      <c r="G263" s="218" t="s">
        <v>345</v>
      </c>
      <c r="H263" s="219">
        <v>12.746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2750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519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227</v>
      </c>
      <c r="G265" s="245"/>
      <c r="H265" s="248">
        <v>12.746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79</v>
      </c>
      <c r="AY265" s="254" t="s">
        <v>338</v>
      </c>
    </row>
    <row r="266" s="2" customFormat="1" ht="37.8" customHeight="1">
      <c r="A266" s="39"/>
      <c r="B266" s="40"/>
      <c r="C266" s="215" t="s">
        <v>510</v>
      </c>
      <c r="D266" s="215" t="s">
        <v>342</v>
      </c>
      <c r="E266" s="216" t="s">
        <v>521</v>
      </c>
      <c r="F266" s="217" t="s">
        <v>522</v>
      </c>
      <c r="G266" s="218" t="s">
        <v>345</v>
      </c>
      <c r="H266" s="219">
        <v>12.746</v>
      </c>
      <c r="I266" s="220"/>
      <c r="J266" s="221">
        <f>ROUND(I266*H266,2)</f>
        <v>0</v>
      </c>
      <c r="K266" s="217" t="s">
        <v>346</v>
      </c>
      <c r="L266" s="45"/>
      <c r="M266" s="222" t="s">
        <v>19</v>
      </c>
      <c r="N266" s="223" t="s">
        <v>43</v>
      </c>
      <c r="O266" s="85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231</v>
      </c>
      <c r="AT266" s="226" t="s">
        <v>342</v>
      </c>
      <c r="AU266" s="226" t="s">
        <v>241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2751</v>
      </c>
    </row>
    <row r="267" s="2" customFormat="1">
      <c r="A267" s="39"/>
      <c r="B267" s="40"/>
      <c r="C267" s="41"/>
      <c r="D267" s="228" t="s">
        <v>348</v>
      </c>
      <c r="E267" s="41"/>
      <c r="F267" s="229" t="s">
        <v>524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348</v>
      </c>
      <c r="AU267" s="18" t="s">
        <v>241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227</v>
      </c>
      <c r="G268" s="245"/>
      <c r="H268" s="248">
        <v>12.746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79</v>
      </c>
      <c r="AY268" s="254" t="s">
        <v>338</v>
      </c>
    </row>
    <row r="269" s="2" customFormat="1" ht="16.5" customHeight="1">
      <c r="A269" s="39"/>
      <c r="B269" s="40"/>
      <c r="C269" s="267" t="s">
        <v>515</v>
      </c>
      <c r="D269" s="267" t="s">
        <v>486</v>
      </c>
      <c r="E269" s="268" t="s">
        <v>526</v>
      </c>
      <c r="F269" s="269" t="s">
        <v>527</v>
      </c>
      <c r="G269" s="270" t="s">
        <v>528</v>
      </c>
      <c r="H269" s="271">
        <v>0.255</v>
      </c>
      <c r="I269" s="272"/>
      <c r="J269" s="273">
        <f>ROUND(I269*H269,2)</f>
        <v>0</v>
      </c>
      <c r="K269" s="269" t="s">
        <v>346</v>
      </c>
      <c r="L269" s="274"/>
      <c r="M269" s="275" t="s">
        <v>19</v>
      </c>
      <c r="N269" s="276" t="s">
        <v>43</v>
      </c>
      <c r="O269" s="85"/>
      <c r="P269" s="224">
        <f>O269*H269</f>
        <v>0</v>
      </c>
      <c r="Q269" s="224">
        <v>0.001</v>
      </c>
      <c r="R269" s="224">
        <f>Q269*H269</f>
        <v>0.00025500000000000002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405</v>
      </c>
      <c r="AT269" s="226" t="s">
        <v>486</v>
      </c>
      <c r="AU269" s="226" t="s">
        <v>241</v>
      </c>
      <c r="AY269" s="18" t="s">
        <v>338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79</v>
      </c>
      <c r="BK269" s="227">
        <f>ROUND(I269*H269,2)</f>
        <v>0</v>
      </c>
      <c r="BL269" s="18" t="s">
        <v>231</v>
      </c>
      <c r="BM269" s="226" t="s">
        <v>2752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227</v>
      </c>
      <c r="G270" s="245"/>
      <c r="H270" s="248">
        <v>12.746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2753</v>
      </c>
      <c r="G271" s="245"/>
      <c r="H271" s="248">
        <v>0.255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79</v>
      </c>
      <c r="AY271" s="254" t="s">
        <v>338</v>
      </c>
    </row>
    <row r="272" s="2" customFormat="1" ht="49.05" customHeight="1">
      <c r="A272" s="39"/>
      <c r="B272" s="40"/>
      <c r="C272" s="215" t="s">
        <v>520</v>
      </c>
      <c r="D272" s="215" t="s">
        <v>342</v>
      </c>
      <c r="E272" s="216" t="s">
        <v>532</v>
      </c>
      <c r="F272" s="217" t="s">
        <v>533</v>
      </c>
      <c r="G272" s="218" t="s">
        <v>345</v>
      </c>
      <c r="H272" s="219">
        <v>12.746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241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2754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535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241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12.746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16.5" customHeight="1">
      <c r="A275" s="39"/>
      <c r="B275" s="40"/>
      <c r="C275" s="267" t="s">
        <v>525</v>
      </c>
      <c r="D275" s="267" t="s">
        <v>486</v>
      </c>
      <c r="E275" s="268" t="s">
        <v>542</v>
      </c>
      <c r="F275" s="269" t="s">
        <v>543</v>
      </c>
      <c r="G275" s="270" t="s">
        <v>528</v>
      </c>
      <c r="H275" s="271">
        <v>0.38200000000000001</v>
      </c>
      <c r="I275" s="272"/>
      <c r="J275" s="273">
        <f>ROUND(I275*H275,2)</f>
        <v>0</v>
      </c>
      <c r="K275" s="269" t="s">
        <v>346</v>
      </c>
      <c r="L275" s="274"/>
      <c r="M275" s="275" t="s">
        <v>19</v>
      </c>
      <c r="N275" s="276" t="s">
        <v>43</v>
      </c>
      <c r="O275" s="85"/>
      <c r="P275" s="224">
        <f>O275*H275</f>
        <v>0</v>
      </c>
      <c r="Q275" s="224">
        <v>0.001</v>
      </c>
      <c r="R275" s="224">
        <f>Q275*H275</f>
        <v>0.00038200000000000002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405</v>
      </c>
      <c r="AT275" s="226" t="s">
        <v>486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2755</v>
      </c>
    </row>
    <row r="276" s="14" customFormat="1">
      <c r="A276" s="14"/>
      <c r="B276" s="244"/>
      <c r="C276" s="245"/>
      <c r="D276" s="235" t="s">
        <v>350</v>
      </c>
      <c r="E276" s="246" t="s">
        <v>19</v>
      </c>
      <c r="F276" s="247" t="s">
        <v>227</v>
      </c>
      <c r="G276" s="245"/>
      <c r="H276" s="248">
        <v>12.746</v>
      </c>
      <c r="I276" s="249"/>
      <c r="J276" s="245"/>
      <c r="K276" s="245"/>
      <c r="L276" s="250"/>
      <c r="M276" s="251"/>
      <c r="N276" s="252"/>
      <c r="O276" s="252"/>
      <c r="P276" s="252"/>
      <c r="Q276" s="252"/>
      <c r="R276" s="252"/>
      <c r="S276" s="252"/>
      <c r="T276" s="253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4" t="s">
        <v>350</v>
      </c>
      <c r="AU276" s="254" t="s">
        <v>241</v>
      </c>
      <c r="AV276" s="14" t="s">
        <v>81</v>
      </c>
      <c r="AW276" s="14" t="s">
        <v>33</v>
      </c>
      <c r="AX276" s="14" t="s">
        <v>72</v>
      </c>
      <c r="AY276" s="254" t="s">
        <v>338</v>
      </c>
    </row>
    <row r="277" s="14" customFormat="1">
      <c r="A277" s="14"/>
      <c r="B277" s="244"/>
      <c r="C277" s="245"/>
      <c r="D277" s="235" t="s">
        <v>350</v>
      </c>
      <c r="E277" s="246" t="s">
        <v>19</v>
      </c>
      <c r="F277" s="247" t="s">
        <v>2756</v>
      </c>
      <c r="G277" s="245"/>
      <c r="H277" s="248">
        <v>0.38200000000000001</v>
      </c>
      <c r="I277" s="249"/>
      <c r="J277" s="245"/>
      <c r="K277" s="245"/>
      <c r="L277" s="250"/>
      <c r="M277" s="251"/>
      <c r="N277" s="252"/>
      <c r="O277" s="252"/>
      <c r="P277" s="252"/>
      <c r="Q277" s="252"/>
      <c r="R277" s="252"/>
      <c r="S277" s="252"/>
      <c r="T277" s="253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4" t="s">
        <v>350</v>
      </c>
      <c r="AU277" s="254" t="s">
        <v>241</v>
      </c>
      <c r="AV277" s="14" t="s">
        <v>81</v>
      </c>
      <c r="AW277" s="14" t="s">
        <v>33</v>
      </c>
      <c r="AX277" s="14" t="s">
        <v>79</v>
      </c>
      <c r="AY277" s="254" t="s">
        <v>338</v>
      </c>
    </row>
    <row r="278" s="2" customFormat="1" ht="24.15" customHeight="1">
      <c r="A278" s="39"/>
      <c r="B278" s="40"/>
      <c r="C278" s="215" t="s">
        <v>531</v>
      </c>
      <c r="D278" s="215" t="s">
        <v>342</v>
      </c>
      <c r="E278" s="216" t="s">
        <v>547</v>
      </c>
      <c r="F278" s="217" t="s">
        <v>548</v>
      </c>
      <c r="G278" s="218" t="s">
        <v>345</v>
      </c>
      <c r="H278" s="219">
        <v>12.746</v>
      </c>
      <c r="I278" s="220"/>
      <c r="J278" s="221">
        <f>ROUND(I278*H278,2)</f>
        <v>0</v>
      </c>
      <c r="K278" s="217" t="s">
        <v>346</v>
      </c>
      <c r="L278" s="45"/>
      <c r="M278" s="222" t="s">
        <v>19</v>
      </c>
      <c r="N278" s="223" t="s">
        <v>43</v>
      </c>
      <c r="O278" s="85"/>
      <c r="P278" s="224">
        <f>O278*H278</f>
        <v>0</v>
      </c>
      <c r="Q278" s="224">
        <v>0</v>
      </c>
      <c r="R278" s="224">
        <f>Q278*H278</f>
        <v>0</v>
      </c>
      <c r="S278" s="224">
        <v>0</v>
      </c>
      <c r="T278" s="225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26" t="s">
        <v>231</v>
      </c>
      <c r="AT278" s="226" t="s">
        <v>342</v>
      </c>
      <c r="AU278" s="226" t="s">
        <v>241</v>
      </c>
      <c r="AY278" s="18" t="s">
        <v>338</v>
      </c>
      <c r="BE278" s="227">
        <f>IF(N278="základní",J278,0)</f>
        <v>0</v>
      </c>
      <c r="BF278" s="227">
        <f>IF(N278="snížená",J278,0)</f>
        <v>0</v>
      </c>
      <c r="BG278" s="227">
        <f>IF(N278="zákl. přenesená",J278,0)</f>
        <v>0</v>
      </c>
      <c r="BH278" s="227">
        <f>IF(N278="sníž. přenesená",J278,0)</f>
        <v>0</v>
      </c>
      <c r="BI278" s="227">
        <f>IF(N278="nulová",J278,0)</f>
        <v>0</v>
      </c>
      <c r="BJ278" s="18" t="s">
        <v>79</v>
      </c>
      <c r="BK278" s="227">
        <f>ROUND(I278*H278,2)</f>
        <v>0</v>
      </c>
      <c r="BL278" s="18" t="s">
        <v>231</v>
      </c>
      <c r="BM278" s="226" t="s">
        <v>2757</v>
      </c>
    </row>
    <row r="279" s="2" customFormat="1">
      <c r="A279" s="39"/>
      <c r="B279" s="40"/>
      <c r="C279" s="41"/>
      <c r="D279" s="228" t="s">
        <v>348</v>
      </c>
      <c r="E279" s="41"/>
      <c r="F279" s="229" t="s">
        <v>550</v>
      </c>
      <c r="G279" s="41"/>
      <c r="H279" s="41"/>
      <c r="I279" s="230"/>
      <c r="J279" s="41"/>
      <c r="K279" s="41"/>
      <c r="L279" s="45"/>
      <c r="M279" s="231"/>
      <c r="N279" s="232"/>
      <c r="O279" s="85"/>
      <c r="P279" s="85"/>
      <c r="Q279" s="85"/>
      <c r="R279" s="85"/>
      <c r="S279" s="85"/>
      <c r="T279" s="86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348</v>
      </c>
      <c r="AU279" s="18" t="s">
        <v>241</v>
      </c>
    </row>
    <row r="280" s="14" customFormat="1">
      <c r="A280" s="14"/>
      <c r="B280" s="244"/>
      <c r="C280" s="245"/>
      <c r="D280" s="235" t="s">
        <v>350</v>
      </c>
      <c r="E280" s="246" t="s">
        <v>19</v>
      </c>
      <c r="F280" s="247" t="s">
        <v>227</v>
      </c>
      <c r="G280" s="245"/>
      <c r="H280" s="248">
        <v>12.746</v>
      </c>
      <c r="I280" s="249"/>
      <c r="J280" s="245"/>
      <c r="K280" s="245"/>
      <c r="L280" s="250"/>
      <c r="M280" s="251"/>
      <c r="N280" s="252"/>
      <c r="O280" s="252"/>
      <c r="P280" s="252"/>
      <c r="Q280" s="252"/>
      <c r="R280" s="252"/>
      <c r="S280" s="252"/>
      <c r="T280" s="253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4" t="s">
        <v>350</v>
      </c>
      <c r="AU280" s="254" t="s">
        <v>241</v>
      </c>
      <c r="AV280" s="14" t="s">
        <v>81</v>
      </c>
      <c r="AW280" s="14" t="s">
        <v>33</v>
      </c>
      <c r="AX280" s="14" t="s">
        <v>79</v>
      </c>
      <c r="AY280" s="254" t="s">
        <v>338</v>
      </c>
    </row>
    <row r="281" s="2" customFormat="1" ht="21.75" customHeight="1">
      <c r="A281" s="39"/>
      <c r="B281" s="40"/>
      <c r="C281" s="215" t="s">
        <v>536</v>
      </c>
      <c r="D281" s="215" t="s">
        <v>342</v>
      </c>
      <c r="E281" s="216" t="s">
        <v>552</v>
      </c>
      <c r="F281" s="217" t="s">
        <v>553</v>
      </c>
      <c r="G281" s="218" t="s">
        <v>391</v>
      </c>
      <c r="H281" s="219">
        <v>0.255</v>
      </c>
      <c r="I281" s="220"/>
      <c r="J281" s="221">
        <f>ROUND(I281*H281,2)</f>
        <v>0</v>
      </c>
      <c r="K281" s="217" t="s">
        <v>346</v>
      </c>
      <c r="L281" s="45"/>
      <c r="M281" s="222" t="s">
        <v>19</v>
      </c>
      <c r="N281" s="223" t="s">
        <v>43</v>
      </c>
      <c r="O281" s="85"/>
      <c r="P281" s="224">
        <f>O281*H281</f>
        <v>0</v>
      </c>
      <c r="Q281" s="224">
        <v>0</v>
      </c>
      <c r="R281" s="224">
        <f>Q281*H281</f>
        <v>0</v>
      </c>
      <c r="S281" s="224">
        <v>0</v>
      </c>
      <c r="T281" s="225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26" t="s">
        <v>231</v>
      </c>
      <c r="AT281" s="226" t="s">
        <v>342</v>
      </c>
      <c r="AU281" s="226" t="s">
        <v>241</v>
      </c>
      <c r="AY281" s="18" t="s">
        <v>338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18" t="s">
        <v>79</v>
      </c>
      <c r="BK281" s="227">
        <f>ROUND(I281*H281,2)</f>
        <v>0</v>
      </c>
      <c r="BL281" s="18" t="s">
        <v>231</v>
      </c>
      <c r="BM281" s="226" t="s">
        <v>2758</v>
      </c>
    </row>
    <row r="282" s="2" customFormat="1">
      <c r="A282" s="39"/>
      <c r="B282" s="40"/>
      <c r="C282" s="41"/>
      <c r="D282" s="228" t="s">
        <v>348</v>
      </c>
      <c r="E282" s="41"/>
      <c r="F282" s="229" t="s">
        <v>555</v>
      </c>
      <c r="G282" s="41"/>
      <c r="H282" s="41"/>
      <c r="I282" s="230"/>
      <c r="J282" s="41"/>
      <c r="K282" s="41"/>
      <c r="L282" s="45"/>
      <c r="M282" s="231"/>
      <c r="N282" s="232"/>
      <c r="O282" s="85"/>
      <c r="P282" s="85"/>
      <c r="Q282" s="85"/>
      <c r="R282" s="85"/>
      <c r="S282" s="85"/>
      <c r="T282" s="86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T282" s="18" t="s">
        <v>348</v>
      </c>
      <c r="AU282" s="18" t="s">
        <v>241</v>
      </c>
    </row>
    <row r="283" s="14" customFormat="1">
      <c r="A283" s="14"/>
      <c r="B283" s="244"/>
      <c r="C283" s="245"/>
      <c r="D283" s="235" t="s">
        <v>350</v>
      </c>
      <c r="E283" s="246" t="s">
        <v>19</v>
      </c>
      <c r="F283" s="247" t="s">
        <v>227</v>
      </c>
      <c r="G283" s="245"/>
      <c r="H283" s="248">
        <v>12.746</v>
      </c>
      <c r="I283" s="249"/>
      <c r="J283" s="245"/>
      <c r="K283" s="245"/>
      <c r="L283" s="250"/>
      <c r="M283" s="251"/>
      <c r="N283" s="252"/>
      <c r="O283" s="252"/>
      <c r="P283" s="252"/>
      <c r="Q283" s="252"/>
      <c r="R283" s="252"/>
      <c r="S283" s="252"/>
      <c r="T283" s="253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4" t="s">
        <v>350</v>
      </c>
      <c r="AU283" s="254" t="s">
        <v>241</v>
      </c>
      <c r="AV283" s="14" t="s">
        <v>81</v>
      </c>
      <c r="AW283" s="14" t="s">
        <v>33</v>
      </c>
      <c r="AX283" s="14" t="s">
        <v>72</v>
      </c>
      <c r="AY283" s="254" t="s">
        <v>338</v>
      </c>
    </row>
    <row r="284" s="14" customFormat="1">
      <c r="A284" s="14"/>
      <c r="B284" s="244"/>
      <c r="C284" s="245"/>
      <c r="D284" s="235" t="s">
        <v>350</v>
      </c>
      <c r="E284" s="246" t="s">
        <v>19</v>
      </c>
      <c r="F284" s="247" t="s">
        <v>2753</v>
      </c>
      <c r="G284" s="245"/>
      <c r="H284" s="248">
        <v>0.255</v>
      </c>
      <c r="I284" s="249"/>
      <c r="J284" s="245"/>
      <c r="K284" s="245"/>
      <c r="L284" s="250"/>
      <c r="M284" s="251"/>
      <c r="N284" s="252"/>
      <c r="O284" s="252"/>
      <c r="P284" s="252"/>
      <c r="Q284" s="252"/>
      <c r="R284" s="252"/>
      <c r="S284" s="252"/>
      <c r="T284" s="253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4" t="s">
        <v>350</v>
      </c>
      <c r="AU284" s="254" t="s">
        <v>241</v>
      </c>
      <c r="AV284" s="14" t="s">
        <v>81</v>
      </c>
      <c r="AW284" s="14" t="s">
        <v>33</v>
      </c>
      <c r="AX284" s="14" t="s">
        <v>79</v>
      </c>
      <c r="AY284" s="254" t="s">
        <v>338</v>
      </c>
    </row>
    <row r="285" s="2" customFormat="1" ht="21.75" customHeight="1">
      <c r="A285" s="39"/>
      <c r="B285" s="40"/>
      <c r="C285" s="215" t="s">
        <v>541</v>
      </c>
      <c r="D285" s="215" t="s">
        <v>342</v>
      </c>
      <c r="E285" s="216" t="s">
        <v>557</v>
      </c>
      <c r="F285" s="217" t="s">
        <v>558</v>
      </c>
      <c r="G285" s="218" t="s">
        <v>391</v>
      </c>
      <c r="H285" s="219">
        <v>0.255</v>
      </c>
      <c r="I285" s="220"/>
      <c r="J285" s="221">
        <f>ROUND(I285*H285,2)</f>
        <v>0</v>
      </c>
      <c r="K285" s="217" t="s">
        <v>346</v>
      </c>
      <c r="L285" s="45"/>
      <c r="M285" s="222" t="s">
        <v>19</v>
      </c>
      <c r="N285" s="223" t="s">
        <v>43</v>
      </c>
      <c r="O285" s="85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26" t="s">
        <v>231</v>
      </c>
      <c r="AT285" s="226" t="s">
        <v>342</v>
      </c>
      <c r="AU285" s="226" t="s">
        <v>241</v>
      </c>
      <c r="AY285" s="18" t="s">
        <v>338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18" t="s">
        <v>79</v>
      </c>
      <c r="BK285" s="227">
        <f>ROUND(I285*H285,2)</f>
        <v>0</v>
      </c>
      <c r="BL285" s="18" t="s">
        <v>231</v>
      </c>
      <c r="BM285" s="226" t="s">
        <v>2759</v>
      </c>
    </row>
    <row r="286" s="2" customFormat="1">
      <c r="A286" s="39"/>
      <c r="B286" s="40"/>
      <c r="C286" s="41"/>
      <c r="D286" s="228" t="s">
        <v>348</v>
      </c>
      <c r="E286" s="41"/>
      <c r="F286" s="229" t="s">
        <v>560</v>
      </c>
      <c r="G286" s="41"/>
      <c r="H286" s="41"/>
      <c r="I286" s="230"/>
      <c r="J286" s="41"/>
      <c r="K286" s="41"/>
      <c r="L286" s="45"/>
      <c r="M286" s="231"/>
      <c r="N286" s="232"/>
      <c r="O286" s="85"/>
      <c r="P286" s="85"/>
      <c r="Q286" s="85"/>
      <c r="R286" s="85"/>
      <c r="S286" s="85"/>
      <c r="T286" s="86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T286" s="18" t="s">
        <v>348</v>
      </c>
      <c r="AU286" s="18" t="s">
        <v>241</v>
      </c>
    </row>
    <row r="287" s="14" customFormat="1">
      <c r="A287" s="14"/>
      <c r="B287" s="244"/>
      <c r="C287" s="245"/>
      <c r="D287" s="235" t="s">
        <v>350</v>
      </c>
      <c r="E287" s="246" t="s">
        <v>19</v>
      </c>
      <c r="F287" s="247" t="s">
        <v>227</v>
      </c>
      <c r="G287" s="245"/>
      <c r="H287" s="248">
        <v>12.746</v>
      </c>
      <c r="I287" s="249"/>
      <c r="J287" s="245"/>
      <c r="K287" s="245"/>
      <c r="L287" s="250"/>
      <c r="M287" s="251"/>
      <c r="N287" s="252"/>
      <c r="O287" s="252"/>
      <c r="P287" s="252"/>
      <c r="Q287" s="252"/>
      <c r="R287" s="252"/>
      <c r="S287" s="252"/>
      <c r="T287" s="253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4" t="s">
        <v>350</v>
      </c>
      <c r="AU287" s="254" t="s">
        <v>241</v>
      </c>
      <c r="AV287" s="14" t="s">
        <v>81</v>
      </c>
      <c r="AW287" s="14" t="s">
        <v>33</v>
      </c>
      <c r="AX287" s="14" t="s">
        <v>72</v>
      </c>
      <c r="AY287" s="254" t="s">
        <v>338</v>
      </c>
    </row>
    <row r="288" s="14" customFormat="1">
      <c r="A288" s="14"/>
      <c r="B288" s="244"/>
      <c r="C288" s="245"/>
      <c r="D288" s="235" t="s">
        <v>350</v>
      </c>
      <c r="E288" s="246" t="s">
        <v>19</v>
      </c>
      <c r="F288" s="247" t="s">
        <v>2753</v>
      </c>
      <c r="G288" s="245"/>
      <c r="H288" s="248">
        <v>0.255</v>
      </c>
      <c r="I288" s="249"/>
      <c r="J288" s="245"/>
      <c r="K288" s="245"/>
      <c r="L288" s="250"/>
      <c r="M288" s="251"/>
      <c r="N288" s="252"/>
      <c r="O288" s="252"/>
      <c r="P288" s="252"/>
      <c r="Q288" s="252"/>
      <c r="R288" s="252"/>
      <c r="S288" s="252"/>
      <c r="T288" s="253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4" t="s">
        <v>350</v>
      </c>
      <c r="AU288" s="254" t="s">
        <v>241</v>
      </c>
      <c r="AV288" s="14" t="s">
        <v>81</v>
      </c>
      <c r="AW288" s="14" t="s">
        <v>33</v>
      </c>
      <c r="AX288" s="14" t="s">
        <v>79</v>
      </c>
      <c r="AY288" s="254" t="s">
        <v>338</v>
      </c>
    </row>
    <row r="289" s="2" customFormat="1" ht="24.15" customHeight="1">
      <c r="A289" s="39"/>
      <c r="B289" s="40"/>
      <c r="C289" s="215" t="s">
        <v>546</v>
      </c>
      <c r="D289" s="215" t="s">
        <v>342</v>
      </c>
      <c r="E289" s="216" t="s">
        <v>562</v>
      </c>
      <c r="F289" s="217" t="s">
        <v>563</v>
      </c>
      <c r="G289" s="218" t="s">
        <v>391</v>
      </c>
      <c r="H289" s="219">
        <v>2.5489999999999999</v>
      </c>
      <c r="I289" s="220"/>
      <c r="J289" s="221">
        <f>ROUND(I289*H289,2)</f>
        <v>0</v>
      </c>
      <c r="K289" s="217" t="s">
        <v>346</v>
      </c>
      <c r="L289" s="45"/>
      <c r="M289" s="222" t="s">
        <v>19</v>
      </c>
      <c r="N289" s="223" t="s">
        <v>43</v>
      </c>
      <c r="O289" s="85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26" t="s">
        <v>231</v>
      </c>
      <c r="AT289" s="226" t="s">
        <v>342</v>
      </c>
      <c r="AU289" s="226" t="s">
        <v>241</v>
      </c>
      <c r="AY289" s="18" t="s">
        <v>338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18" t="s">
        <v>79</v>
      </c>
      <c r="BK289" s="227">
        <f>ROUND(I289*H289,2)</f>
        <v>0</v>
      </c>
      <c r="BL289" s="18" t="s">
        <v>231</v>
      </c>
      <c r="BM289" s="226" t="s">
        <v>2760</v>
      </c>
    </row>
    <row r="290" s="2" customFormat="1">
      <c r="A290" s="39"/>
      <c r="B290" s="40"/>
      <c r="C290" s="41"/>
      <c r="D290" s="228" t="s">
        <v>348</v>
      </c>
      <c r="E290" s="41"/>
      <c r="F290" s="229" t="s">
        <v>565</v>
      </c>
      <c r="G290" s="41"/>
      <c r="H290" s="41"/>
      <c r="I290" s="230"/>
      <c r="J290" s="41"/>
      <c r="K290" s="41"/>
      <c r="L290" s="45"/>
      <c r="M290" s="231"/>
      <c r="N290" s="232"/>
      <c r="O290" s="85"/>
      <c r="P290" s="85"/>
      <c r="Q290" s="85"/>
      <c r="R290" s="85"/>
      <c r="S290" s="85"/>
      <c r="T290" s="86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T290" s="18" t="s">
        <v>348</v>
      </c>
      <c r="AU290" s="18" t="s">
        <v>241</v>
      </c>
    </row>
    <row r="291" s="14" customFormat="1">
      <c r="A291" s="14"/>
      <c r="B291" s="244"/>
      <c r="C291" s="245"/>
      <c r="D291" s="235" t="s">
        <v>350</v>
      </c>
      <c r="E291" s="246" t="s">
        <v>19</v>
      </c>
      <c r="F291" s="247" t="s">
        <v>227</v>
      </c>
      <c r="G291" s="245"/>
      <c r="H291" s="248">
        <v>12.746</v>
      </c>
      <c r="I291" s="249"/>
      <c r="J291" s="245"/>
      <c r="K291" s="245"/>
      <c r="L291" s="250"/>
      <c r="M291" s="251"/>
      <c r="N291" s="252"/>
      <c r="O291" s="252"/>
      <c r="P291" s="252"/>
      <c r="Q291" s="252"/>
      <c r="R291" s="252"/>
      <c r="S291" s="252"/>
      <c r="T291" s="253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4" t="s">
        <v>350</v>
      </c>
      <c r="AU291" s="254" t="s">
        <v>241</v>
      </c>
      <c r="AV291" s="14" t="s">
        <v>81</v>
      </c>
      <c r="AW291" s="14" t="s">
        <v>33</v>
      </c>
      <c r="AX291" s="14" t="s">
        <v>72</v>
      </c>
      <c r="AY291" s="254" t="s">
        <v>338</v>
      </c>
    </row>
    <row r="292" s="14" customFormat="1">
      <c r="A292" s="14"/>
      <c r="B292" s="244"/>
      <c r="C292" s="245"/>
      <c r="D292" s="235" t="s">
        <v>350</v>
      </c>
      <c r="E292" s="246" t="s">
        <v>19</v>
      </c>
      <c r="F292" s="247" t="s">
        <v>2761</v>
      </c>
      <c r="G292" s="245"/>
      <c r="H292" s="248">
        <v>2.5489999999999999</v>
      </c>
      <c r="I292" s="249"/>
      <c r="J292" s="245"/>
      <c r="K292" s="245"/>
      <c r="L292" s="250"/>
      <c r="M292" s="251"/>
      <c r="N292" s="252"/>
      <c r="O292" s="252"/>
      <c r="P292" s="252"/>
      <c r="Q292" s="252"/>
      <c r="R292" s="252"/>
      <c r="S292" s="252"/>
      <c r="T292" s="253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4" t="s">
        <v>350</v>
      </c>
      <c r="AU292" s="254" t="s">
        <v>241</v>
      </c>
      <c r="AV292" s="14" t="s">
        <v>81</v>
      </c>
      <c r="AW292" s="14" t="s">
        <v>33</v>
      </c>
      <c r="AX292" s="14" t="s">
        <v>79</v>
      </c>
      <c r="AY292" s="254" t="s">
        <v>338</v>
      </c>
    </row>
    <row r="293" s="12" customFormat="1" ht="22.8" customHeight="1">
      <c r="A293" s="12"/>
      <c r="B293" s="199"/>
      <c r="C293" s="200"/>
      <c r="D293" s="201" t="s">
        <v>71</v>
      </c>
      <c r="E293" s="213" t="s">
        <v>81</v>
      </c>
      <c r="F293" s="213" t="s">
        <v>567</v>
      </c>
      <c r="G293" s="200"/>
      <c r="H293" s="200"/>
      <c r="I293" s="203"/>
      <c r="J293" s="214">
        <f>BK293</f>
        <v>0</v>
      </c>
      <c r="K293" s="200"/>
      <c r="L293" s="205"/>
      <c r="M293" s="206"/>
      <c r="N293" s="207"/>
      <c r="O293" s="207"/>
      <c r="P293" s="208">
        <f>P294</f>
        <v>0</v>
      </c>
      <c r="Q293" s="207"/>
      <c r="R293" s="208">
        <f>R294</f>
        <v>0.99192199999999986</v>
      </c>
      <c r="S293" s="207"/>
      <c r="T293" s="209">
        <f>T294</f>
        <v>0</v>
      </c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R293" s="210" t="s">
        <v>79</v>
      </c>
      <c r="AT293" s="211" t="s">
        <v>71</v>
      </c>
      <c r="AU293" s="211" t="s">
        <v>79</v>
      </c>
      <c r="AY293" s="210" t="s">
        <v>338</v>
      </c>
      <c r="BK293" s="212">
        <f>BK294</f>
        <v>0</v>
      </c>
    </row>
    <row r="294" s="12" customFormat="1" ht="20.88" customHeight="1">
      <c r="A294" s="12"/>
      <c r="B294" s="199"/>
      <c r="C294" s="200"/>
      <c r="D294" s="201" t="s">
        <v>71</v>
      </c>
      <c r="E294" s="213" t="s">
        <v>7</v>
      </c>
      <c r="F294" s="213" t="s">
        <v>568</v>
      </c>
      <c r="G294" s="200"/>
      <c r="H294" s="200"/>
      <c r="I294" s="203"/>
      <c r="J294" s="214">
        <f>BK294</f>
        <v>0</v>
      </c>
      <c r="K294" s="200"/>
      <c r="L294" s="205"/>
      <c r="M294" s="206"/>
      <c r="N294" s="207"/>
      <c r="O294" s="207"/>
      <c r="P294" s="208">
        <f>SUM(P295:P302)</f>
        <v>0</v>
      </c>
      <c r="Q294" s="207"/>
      <c r="R294" s="208">
        <f>SUM(R295:R302)</f>
        <v>0.99192199999999986</v>
      </c>
      <c r="S294" s="207"/>
      <c r="T294" s="209">
        <f>SUM(T295:T302)</f>
        <v>0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R294" s="210" t="s">
        <v>79</v>
      </c>
      <c r="AT294" s="211" t="s">
        <v>71</v>
      </c>
      <c r="AU294" s="211" t="s">
        <v>81</v>
      </c>
      <c r="AY294" s="210" t="s">
        <v>338</v>
      </c>
      <c r="BK294" s="212">
        <f>SUM(BK295:BK302)</f>
        <v>0</v>
      </c>
    </row>
    <row r="295" s="2" customFormat="1" ht="62.7" customHeight="1">
      <c r="A295" s="39"/>
      <c r="B295" s="40"/>
      <c r="C295" s="215" t="s">
        <v>551</v>
      </c>
      <c r="D295" s="215" t="s">
        <v>342</v>
      </c>
      <c r="E295" s="216" t="s">
        <v>570</v>
      </c>
      <c r="F295" s="217" t="s">
        <v>571</v>
      </c>
      <c r="G295" s="218" t="s">
        <v>572</v>
      </c>
      <c r="H295" s="219">
        <v>4.8499999999999996</v>
      </c>
      <c r="I295" s="220"/>
      <c r="J295" s="221">
        <f>ROUND(I295*H295,2)</f>
        <v>0</v>
      </c>
      <c r="K295" s="217" t="s">
        <v>346</v>
      </c>
      <c r="L295" s="45"/>
      <c r="M295" s="222" t="s">
        <v>19</v>
      </c>
      <c r="N295" s="223" t="s">
        <v>43</v>
      </c>
      <c r="O295" s="85"/>
      <c r="P295" s="224">
        <f>O295*H295</f>
        <v>0</v>
      </c>
      <c r="Q295" s="224">
        <v>0.2044</v>
      </c>
      <c r="R295" s="224">
        <f>Q295*H295</f>
        <v>0.99133999999999989</v>
      </c>
      <c r="S295" s="224">
        <v>0</v>
      </c>
      <c r="T295" s="225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26" t="s">
        <v>231</v>
      </c>
      <c r="AT295" s="226" t="s">
        <v>342</v>
      </c>
      <c r="AU295" s="226" t="s">
        <v>241</v>
      </c>
      <c r="AY295" s="18" t="s">
        <v>338</v>
      </c>
      <c r="BE295" s="227">
        <f>IF(N295="základní",J295,0)</f>
        <v>0</v>
      </c>
      <c r="BF295" s="227">
        <f>IF(N295="snížená",J295,0)</f>
        <v>0</v>
      </c>
      <c r="BG295" s="227">
        <f>IF(N295="zákl. přenesená",J295,0)</f>
        <v>0</v>
      </c>
      <c r="BH295" s="227">
        <f>IF(N295="sníž. přenesená",J295,0)</f>
        <v>0</v>
      </c>
      <c r="BI295" s="227">
        <f>IF(N295="nulová",J295,0)</f>
        <v>0</v>
      </c>
      <c r="BJ295" s="18" t="s">
        <v>79</v>
      </c>
      <c r="BK295" s="227">
        <f>ROUND(I295*H295,2)</f>
        <v>0</v>
      </c>
      <c r="BL295" s="18" t="s">
        <v>231</v>
      </c>
      <c r="BM295" s="226" t="s">
        <v>2762</v>
      </c>
    </row>
    <row r="296" s="2" customFormat="1">
      <c r="A296" s="39"/>
      <c r="B296" s="40"/>
      <c r="C296" s="41"/>
      <c r="D296" s="228" t="s">
        <v>348</v>
      </c>
      <c r="E296" s="41"/>
      <c r="F296" s="229" t="s">
        <v>574</v>
      </c>
      <c r="G296" s="41"/>
      <c r="H296" s="41"/>
      <c r="I296" s="230"/>
      <c r="J296" s="41"/>
      <c r="K296" s="41"/>
      <c r="L296" s="45"/>
      <c r="M296" s="231"/>
      <c r="N296" s="232"/>
      <c r="O296" s="85"/>
      <c r="P296" s="85"/>
      <c r="Q296" s="85"/>
      <c r="R296" s="85"/>
      <c r="S296" s="85"/>
      <c r="T296" s="86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348</v>
      </c>
      <c r="AU296" s="18" t="s">
        <v>241</v>
      </c>
    </row>
    <row r="297" s="14" customFormat="1">
      <c r="A297" s="14"/>
      <c r="B297" s="244"/>
      <c r="C297" s="245"/>
      <c r="D297" s="235" t="s">
        <v>350</v>
      </c>
      <c r="E297" s="246" t="s">
        <v>19</v>
      </c>
      <c r="F297" s="247" t="s">
        <v>294</v>
      </c>
      <c r="G297" s="245"/>
      <c r="H297" s="248">
        <v>9.6999999999999993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350</v>
      </c>
      <c r="AU297" s="254" t="s">
        <v>241</v>
      </c>
      <c r="AV297" s="14" t="s">
        <v>81</v>
      </c>
      <c r="AW297" s="14" t="s">
        <v>33</v>
      </c>
      <c r="AX297" s="14" t="s">
        <v>72</v>
      </c>
      <c r="AY297" s="254" t="s">
        <v>338</v>
      </c>
    </row>
    <row r="298" s="14" customFormat="1">
      <c r="A298" s="14"/>
      <c r="B298" s="244"/>
      <c r="C298" s="245"/>
      <c r="D298" s="235" t="s">
        <v>350</v>
      </c>
      <c r="E298" s="246" t="s">
        <v>19</v>
      </c>
      <c r="F298" s="247" t="s">
        <v>2763</v>
      </c>
      <c r="G298" s="245"/>
      <c r="H298" s="248">
        <v>4.8499999999999996</v>
      </c>
      <c r="I298" s="249"/>
      <c r="J298" s="245"/>
      <c r="K298" s="245"/>
      <c r="L298" s="250"/>
      <c r="M298" s="251"/>
      <c r="N298" s="252"/>
      <c r="O298" s="252"/>
      <c r="P298" s="252"/>
      <c r="Q298" s="252"/>
      <c r="R298" s="252"/>
      <c r="S298" s="252"/>
      <c r="T298" s="253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4" t="s">
        <v>350</v>
      </c>
      <c r="AU298" s="254" t="s">
        <v>241</v>
      </c>
      <c r="AV298" s="14" t="s">
        <v>81</v>
      </c>
      <c r="AW298" s="14" t="s">
        <v>33</v>
      </c>
      <c r="AX298" s="14" t="s">
        <v>79</v>
      </c>
      <c r="AY298" s="254" t="s">
        <v>338</v>
      </c>
    </row>
    <row r="299" s="2" customFormat="1" ht="16.5" customHeight="1">
      <c r="A299" s="39"/>
      <c r="B299" s="40"/>
      <c r="C299" s="215" t="s">
        <v>556</v>
      </c>
      <c r="D299" s="215" t="s">
        <v>342</v>
      </c>
      <c r="E299" s="216" t="s">
        <v>577</v>
      </c>
      <c r="F299" s="217" t="s">
        <v>578</v>
      </c>
      <c r="G299" s="218" t="s">
        <v>572</v>
      </c>
      <c r="H299" s="219">
        <v>5.8200000000000003</v>
      </c>
      <c r="I299" s="220"/>
      <c r="J299" s="221">
        <f>ROUND(I299*H299,2)</f>
        <v>0</v>
      </c>
      <c r="K299" s="217" t="s">
        <v>346</v>
      </c>
      <c r="L299" s="45"/>
      <c r="M299" s="222" t="s">
        <v>19</v>
      </c>
      <c r="N299" s="223" t="s">
        <v>43</v>
      </c>
      <c r="O299" s="85"/>
      <c r="P299" s="224">
        <f>O299*H299</f>
        <v>0</v>
      </c>
      <c r="Q299" s="224">
        <v>0.00010000000000000001</v>
      </c>
      <c r="R299" s="224">
        <f>Q299*H299</f>
        <v>0.00058200000000000005</v>
      </c>
      <c r="S299" s="224">
        <v>0</v>
      </c>
      <c r="T299" s="225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26" t="s">
        <v>231</v>
      </c>
      <c r="AT299" s="226" t="s">
        <v>342</v>
      </c>
      <c r="AU299" s="226" t="s">
        <v>241</v>
      </c>
      <c r="AY299" s="18" t="s">
        <v>338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18" t="s">
        <v>79</v>
      </c>
      <c r="BK299" s="227">
        <f>ROUND(I299*H299,2)</f>
        <v>0</v>
      </c>
      <c r="BL299" s="18" t="s">
        <v>231</v>
      </c>
      <c r="BM299" s="226" t="s">
        <v>2764</v>
      </c>
    </row>
    <row r="300" s="2" customFormat="1">
      <c r="A300" s="39"/>
      <c r="B300" s="40"/>
      <c r="C300" s="41"/>
      <c r="D300" s="228" t="s">
        <v>348</v>
      </c>
      <c r="E300" s="41"/>
      <c r="F300" s="229" t="s">
        <v>580</v>
      </c>
      <c r="G300" s="41"/>
      <c r="H300" s="41"/>
      <c r="I300" s="230"/>
      <c r="J300" s="41"/>
      <c r="K300" s="41"/>
      <c r="L300" s="45"/>
      <c r="M300" s="231"/>
      <c r="N300" s="232"/>
      <c r="O300" s="85"/>
      <c r="P300" s="85"/>
      <c r="Q300" s="85"/>
      <c r="R300" s="85"/>
      <c r="S300" s="85"/>
      <c r="T300" s="86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8" t="s">
        <v>348</v>
      </c>
      <c r="AU300" s="18" t="s">
        <v>241</v>
      </c>
    </row>
    <row r="301" s="14" customFormat="1">
      <c r="A301" s="14"/>
      <c r="B301" s="244"/>
      <c r="C301" s="245"/>
      <c r="D301" s="235" t="s">
        <v>350</v>
      </c>
      <c r="E301" s="246" t="s">
        <v>19</v>
      </c>
      <c r="F301" s="247" t="s">
        <v>294</v>
      </c>
      <c r="G301" s="245"/>
      <c r="H301" s="248">
        <v>9.6999999999999993</v>
      </c>
      <c r="I301" s="249"/>
      <c r="J301" s="245"/>
      <c r="K301" s="245"/>
      <c r="L301" s="250"/>
      <c r="M301" s="251"/>
      <c r="N301" s="252"/>
      <c r="O301" s="252"/>
      <c r="P301" s="252"/>
      <c r="Q301" s="252"/>
      <c r="R301" s="252"/>
      <c r="S301" s="252"/>
      <c r="T301" s="253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4" t="s">
        <v>350</v>
      </c>
      <c r="AU301" s="254" t="s">
        <v>241</v>
      </c>
      <c r="AV301" s="14" t="s">
        <v>81</v>
      </c>
      <c r="AW301" s="14" t="s">
        <v>33</v>
      </c>
      <c r="AX301" s="14" t="s">
        <v>72</v>
      </c>
      <c r="AY301" s="254" t="s">
        <v>338</v>
      </c>
    </row>
    <row r="302" s="14" customFormat="1">
      <c r="A302" s="14"/>
      <c r="B302" s="244"/>
      <c r="C302" s="245"/>
      <c r="D302" s="235" t="s">
        <v>350</v>
      </c>
      <c r="E302" s="246" t="s">
        <v>19</v>
      </c>
      <c r="F302" s="247" t="s">
        <v>2765</v>
      </c>
      <c r="G302" s="245"/>
      <c r="H302" s="248">
        <v>5.8200000000000003</v>
      </c>
      <c r="I302" s="249"/>
      <c r="J302" s="245"/>
      <c r="K302" s="245"/>
      <c r="L302" s="250"/>
      <c r="M302" s="251"/>
      <c r="N302" s="252"/>
      <c r="O302" s="252"/>
      <c r="P302" s="252"/>
      <c r="Q302" s="252"/>
      <c r="R302" s="252"/>
      <c r="S302" s="252"/>
      <c r="T302" s="253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4" t="s">
        <v>350</v>
      </c>
      <c r="AU302" s="254" t="s">
        <v>241</v>
      </c>
      <c r="AV302" s="14" t="s">
        <v>81</v>
      </c>
      <c r="AW302" s="14" t="s">
        <v>33</v>
      </c>
      <c r="AX302" s="14" t="s">
        <v>79</v>
      </c>
      <c r="AY302" s="254" t="s">
        <v>338</v>
      </c>
    </row>
    <row r="303" s="12" customFormat="1" ht="22.8" customHeight="1">
      <c r="A303" s="12"/>
      <c r="B303" s="199"/>
      <c r="C303" s="200"/>
      <c r="D303" s="201" t="s">
        <v>71</v>
      </c>
      <c r="E303" s="213" t="s">
        <v>239</v>
      </c>
      <c r="F303" s="213" t="s">
        <v>604</v>
      </c>
      <c r="G303" s="200"/>
      <c r="H303" s="200"/>
      <c r="I303" s="203"/>
      <c r="J303" s="214">
        <f>BK303</f>
        <v>0</v>
      </c>
      <c r="K303" s="200"/>
      <c r="L303" s="205"/>
      <c r="M303" s="206"/>
      <c r="N303" s="207"/>
      <c r="O303" s="207"/>
      <c r="P303" s="208">
        <f>SUM(P304:P325)</f>
        <v>0</v>
      </c>
      <c r="Q303" s="207"/>
      <c r="R303" s="208">
        <f>SUM(R304:R325)</f>
        <v>0</v>
      </c>
      <c r="S303" s="207"/>
      <c r="T303" s="209">
        <f>SUM(T304:T325)</f>
        <v>0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R303" s="210" t="s">
        <v>79</v>
      </c>
      <c r="AT303" s="211" t="s">
        <v>71</v>
      </c>
      <c r="AU303" s="211" t="s">
        <v>79</v>
      </c>
      <c r="AY303" s="210" t="s">
        <v>338</v>
      </c>
      <c r="BK303" s="212">
        <f>SUM(BK304:BK325)</f>
        <v>0</v>
      </c>
    </row>
    <row r="304" s="2" customFormat="1" ht="33" customHeight="1">
      <c r="A304" s="39"/>
      <c r="B304" s="40"/>
      <c r="C304" s="215" t="s">
        <v>561</v>
      </c>
      <c r="D304" s="215" t="s">
        <v>342</v>
      </c>
      <c r="E304" s="216" t="s">
        <v>606</v>
      </c>
      <c r="F304" s="217" t="s">
        <v>607</v>
      </c>
      <c r="G304" s="218" t="s">
        <v>345</v>
      </c>
      <c r="H304" s="219">
        <v>7.5270000000000001</v>
      </c>
      <c r="I304" s="220"/>
      <c r="J304" s="221">
        <f>ROUND(I304*H304,2)</f>
        <v>0</v>
      </c>
      <c r="K304" s="217" t="s">
        <v>346</v>
      </c>
      <c r="L304" s="45"/>
      <c r="M304" s="222" t="s">
        <v>19</v>
      </c>
      <c r="N304" s="223" t="s">
        <v>43</v>
      </c>
      <c r="O304" s="85"/>
      <c r="P304" s="224">
        <f>O304*H304</f>
        <v>0</v>
      </c>
      <c r="Q304" s="224">
        <v>0</v>
      </c>
      <c r="R304" s="224">
        <f>Q304*H304</f>
        <v>0</v>
      </c>
      <c r="S304" s="224">
        <v>0</v>
      </c>
      <c r="T304" s="225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26" t="s">
        <v>231</v>
      </c>
      <c r="AT304" s="226" t="s">
        <v>342</v>
      </c>
      <c r="AU304" s="226" t="s">
        <v>81</v>
      </c>
      <c r="AY304" s="18" t="s">
        <v>338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18" t="s">
        <v>79</v>
      </c>
      <c r="BK304" s="227">
        <f>ROUND(I304*H304,2)</f>
        <v>0</v>
      </c>
      <c r="BL304" s="18" t="s">
        <v>231</v>
      </c>
      <c r="BM304" s="226" t="s">
        <v>2766</v>
      </c>
    </row>
    <row r="305" s="2" customFormat="1">
      <c r="A305" s="39"/>
      <c r="B305" s="40"/>
      <c r="C305" s="41"/>
      <c r="D305" s="228" t="s">
        <v>348</v>
      </c>
      <c r="E305" s="41"/>
      <c r="F305" s="229" t="s">
        <v>609</v>
      </c>
      <c r="G305" s="41"/>
      <c r="H305" s="41"/>
      <c r="I305" s="230"/>
      <c r="J305" s="41"/>
      <c r="K305" s="41"/>
      <c r="L305" s="45"/>
      <c r="M305" s="231"/>
      <c r="N305" s="232"/>
      <c r="O305" s="85"/>
      <c r="P305" s="85"/>
      <c r="Q305" s="85"/>
      <c r="R305" s="85"/>
      <c r="S305" s="85"/>
      <c r="T305" s="86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348</v>
      </c>
      <c r="AU305" s="18" t="s">
        <v>81</v>
      </c>
    </row>
    <row r="306" s="14" customFormat="1">
      <c r="A306" s="14"/>
      <c r="B306" s="244"/>
      <c r="C306" s="245"/>
      <c r="D306" s="235" t="s">
        <v>350</v>
      </c>
      <c r="E306" s="246" t="s">
        <v>19</v>
      </c>
      <c r="F306" s="247" t="s">
        <v>1281</v>
      </c>
      <c r="G306" s="245"/>
      <c r="H306" s="248">
        <v>7.5270000000000001</v>
      </c>
      <c r="I306" s="249"/>
      <c r="J306" s="245"/>
      <c r="K306" s="245"/>
      <c r="L306" s="250"/>
      <c r="M306" s="251"/>
      <c r="N306" s="252"/>
      <c r="O306" s="252"/>
      <c r="P306" s="252"/>
      <c r="Q306" s="252"/>
      <c r="R306" s="252"/>
      <c r="S306" s="252"/>
      <c r="T306" s="253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4" t="s">
        <v>350</v>
      </c>
      <c r="AU306" s="254" t="s">
        <v>81</v>
      </c>
      <c r="AV306" s="14" t="s">
        <v>81</v>
      </c>
      <c r="AW306" s="14" t="s">
        <v>33</v>
      </c>
      <c r="AX306" s="14" t="s">
        <v>79</v>
      </c>
      <c r="AY306" s="254" t="s">
        <v>338</v>
      </c>
    </row>
    <row r="307" s="2" customFormat="1" ht="24.15" customHeight="1">
      <c r="A307" s="39"/>
      <c r="B307" s="40"/>
      <c r="C307" s="215" t="s">
        <v>569</v>
      </c>
      <c r="D307" s="215" t="s">
        <v>342</v>
      </c>
      <c r="E307" s="216" t="s">
        <v>611</v>
      </c>
      <c r="F307" s="217" t="s">
        <v>612</v>
      </c>
      <c r="G307" s="218" t="s">
        <v>345</v>
      </c>
      <c r="H307" s="219">
        <v>3.1859999999999999</v>
      </c>
      <c r="I307" s="220"/>
      <c r="J307" s="221">
        <f>ROUND(I307*H307,2)</f>
        <v>0</v>
      </c>
      <c r="K307" s="217" t="s">
        <v>346</v>
      </c>
      <c r="L307" s="45"/>
      <c r="M307" s="222" t="s">
        <v>19</v>
      </c>
      <c r="N307" s="223" t="s">
        <v>43</v>
      </c>
      <c r="O307" s="85"/>
      <c r="P307" s="224">
        <f>O307*H307</f>
        <v>0</v>
      </c>
      <c r="Q307" s="224">
        <v>0</v>
      </c>
      <c r="R307" s="224">
        <f>Q307*H307</f>
        <v>0</v>
      </c>
      <c r="S307" s="224">
        <v>0</v>
      </c>
      <c r="T307" s="225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26" t="s">
        <v>231</v>
      </c>
      <c r="AT307" s="226" t="s">
        <v>342</v>
      </c>
      <c r="AU307" s="226" t="s">
        <v>81</v>
      </c>
      <c r="AY307" s="18" t="s">
        <v>338</v>
      </c>
      <c r="BE307" s="227">
        <f>IF(N307="základní",J307,0)</f>
        <v>0</v>
      </c>
      <c r="BF307" s="227">
        <f>IF(N307="snížená",J307,0)</f>
        <v>0</v>
      </c>
      <c r="BG307" s="227">
        <f>IF(N307="zákl. přenesená",J307,0)</f>
        <v>0</v>
      </c>
      <c r="BH307" s="227">
        <f>IF(N307="sníž. přenesená",J307,0)</f>
        <v>0</v>
      </c>
      <c r="BI307" s="227">
        <f>IF(N307="nulová",J307,0)</f>
        <v>0</v>
      </c>
      <c r="BJ307" s="18" t="s">
        <v>79</v>
      </c>
      <c r="BK307" s="227">
        <f>ROUND(I307*H307,2)</f>
        <v>0</v>
      </c>
      <c r="BL307" s="18" t="s">
        <v>231</v>
      </c>
      <c r="BM307" s="226" t="s">
        <v>2767</v>
      </c>
    </row>
    <row r="308" s="2" customFormat="1">
      <c r="A308" s="39"/>
      <c r="B308" s="40"/>
      <c r="C308" s="41"/>
      <c r="D308" s="228" t="s">
        <v>348</v>
      </c>
      <c r="E308" s="41"/>
      <c r="F308" s="229" t="s">
        <v>614</v>
      </c>
      <c r="G308" s="41"/>
      <c r="H308" s="41"/>
      <c r="I308" s="230"/>
      <c r="J308" s="41"/>
      <c r="K308" s="41"/>
      <c r="L308" s="45"/>
      <c r="M308" s="231"/>
      <c r="N308" s="232"/>
      <c r="O308" s="85"/>
      <c r="P308" s="85"/>
      <c r="Q308" s="85"/>
      <c r="R308" s="85"/>
      <c r="S308" s="85"/>
      <c r="T308" s="86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8" t="s">
        <v>348</v>
      </c>
      <c r="AU308" s="18" t="s">
        <v>81</v>
      </c>
    </row>
    <row r="309" s="14" customFormat="1">
      <c r="A309" s="14"/>
      <c r="B309" s="244"/>
      <c r="C309" s="245"/>
      <c r="D309" s="235" t="s">
        <v>350</v>
      </c>
      <c r="E309" s="246" t="s">
        <v>19</v>
      </c>
      <c r="F309" s="247" t="s">
        <v>1335</v>
      </c>
      <c r="G309" s="245"/>
      <c r="H309" s="248">
        <v>3.1859999999999999</v>
      </c>
      <c r="I309" s="249"/>
      <c r="J309" s="245"/>
      <c r="K309" s="245"/>
      <c r="L309" s="250"/>
      <c r="M309" s="251"/>
      <c r="N309" s="252"/>
      <c r="O309" s="252"/>
      <c r="P309" s="252"/>
      <c r="Q309" s="252"/>
      <c r="R309" s="252"/>
      <c r="S309" s="252"/>
      <c r="T309" s="253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4" t="s">
        <v>350</v>
      </c>
      <c r="AU309" s="254" t="s">
        <v>81</v>
      </c>
      <c r="AV309" s="14" t="s">
        <v>81</v>
      </c>
      <c r="AW309" s="14" t="s">
        <v>33</v>
      </c>
      <c r="AX309" s="14" t="s">
        <v>79</v>
      </c>
      <c r="AY309" s="254" t="s">
        <v>338</v>
      </c>
    </row>
    <row r="310" s="2" customFormat="1" ht="44.25" customHeight="1">
      <c r="A310" s="39"/>
      <c r="B310" s="40"/>
      <c r="C310" s="215" t="s">
        <v>576</v>
      </c>
      <c r="D310" s="215" t="s">
        <v>342</v>
      </c>
      <c r="E310" s="216" t="s">
        <v>616</v>
      </c>
      <c r="F310" s="217" t="s">
        <v>617</v>
      </c>
      <c r="G310" s="218" t="s">
        <v>345</v>
      </c>
      <c r="H310" s="219">
        <v>3.1859999999999999</v>
      </c>
      <c r="I310" s="220"/>
      <c r="J310" s="221">
        <f>ROUND(I310*H310,2)</f>
        <v>0</v>
      </c>
      <c r="K310" s="217" t="s">
        <v>346</v>
      </c>
      <c r="L310" s="45"/>
      <c r="M310" s="222" t="s">
        <v>19</v>
      </c>
      <c r="N310" s="223" t="s">
        <v>43</v>
      </c>
      <c r="O310" s="85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26" t="s">
        <v>231</v>
      </c>
      <c r="AT310" s="226" t="s">
        <v>342</v>
      </c>
      <c r="AU310" s="226" t="s">
        <v>81</v>
      </c>
      <c r="AY310" s="18" t="s">
        <v>338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18" t="s">
        <v>79</v>
      </c>
      <c r="BK310" s="227">
        <f>ROUND(I310*H310,2)</f>
        <v>0</v>
      </c>
      <c r="BL310" s="18" t="s">
        <v>231</v>
      </c>
      <c r="BM310" s="226" t="s">
        <v>2768</v>
      </c>
    </row>
    <row r="311" s="2" customFormat="1">
      <c r="A311" s="39"/>
      <c r="B311" s="40"/>
      <c r="C311" s="41"/>
      <c r="D311" s="228" t="s">
        <v>348</v>
      </c>
      <c r="E311" s="41"/>
      <c r="F311" s="229" t="s">
        <v>619</v>
      </c>
      <c r="G311" s="41"/>
      <c r="H311" s="41"/>
      <c r="I311" s="230"/>
      <c r="J311" s="41"/>
      <c r="K311" s="41"/>
      <c r="L311" s="45"/>
      <c r="M311" s="231"/>
      <c r="N311" s="232"/>
      <c r="O311" s="85"/>
      <c r="P311" s="85"/>
      <c r="Q311" s="85"/>
      <c r="R311" s="85"/>
      <c r="S311" s="85"/>
      <c r="T311" s="86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T311" s="18" t="s">
        <v>348</v>
      </c>
      <c r="AU311" s="18" t="s">
        <v>81</v>
      </c>
    </row>
    <row r="312" s="14" customFormat="1">
      <c r="A312" s="14"/>
      <c r="B312" s="244"/>
      <c r="C312" s="245"/>
      <c r="D312" s="235" t="s">
        <v>350</v>
      </c>
      <c r="E312" s="246" t="s">
        <v>19</v>
      </c>
      <c r="F312" s="247" t="s">
        <v>1283</v>
      </c>
      <c r="G312" s="245"/>
      <c r="H312" s="248">
        <v>3.1859999999999999</v>
      </c>
      <c r="I312" s="249"/>
      <c r="J312" s="245"/>
      <c r="K312" s="245"/>
      <c r="L312" s="250"/>
      <c r="M312" s="251"/>
      <c r="N312" s="252"/>
      <c r="O312" s="252"/>
      <c r="P312" s="252"/>
      <c r="Q312" s="252"/>
      <c r="R312" s="252"/>
      <c r="S312" s="252"/>
      <c r="T312" s="253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4" t="s">
        <v>350</v>
      </c>
      <c r="AU312" s="254" t="s">
        <v>81</v>
      </c>
      <c r="AV312" s="14" t="s">
        <v>81</v>
      </c>
      <c r="AW312" s="14" t="s">
        <v>33</v>
      </c>
      <c r="AX312" s="14" t="s">
        <v>72</v>
      </c>
      <c r="AY312" s="254" t="s">
        <v>338</v>
      </c>
    </row>
    <row r="313" s="15" customFormat="1">
      <c r="A313" s="15"/>
      <c r="B313" s="255"/>
      <c r="C313" s="256"/>
      <c r="D313" s="235" t="s">
        <v>350</v>
      </c>
      <c r="E313" s="257" t="s">
        <v>19</v>
      </c>
      <c r="F313" s="258" t="s">
        <v>363</v>
      </c>
      <c r="G313" s="256"/>
      <c r="H313" s="259">
        <v>3.1859999999999999</v>
      </c>
      <c r="I313" s="260"/>
      <c r="J313" s="256"/>
      <c r="K313" s="256"/>
      <c r="L313" s="261"/>
      <c r="M313" s="262"/>
      <c r="N313" s="263"/>
      <c r="O313" s="263"/>
      <c r="P313" s="263"/>
      <c r="Q313" s="263"/>
      <c r="R313" s="263"/>
      <c r="S313" s="263"/>
      <c r="T313" s="264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65" t="s">
        <v>350</v>
      </c>
      <c r="AU313" s="265" t="s">
        <v>81</v>
      </c>
      <c r="AV313" s="15" t="s">
        <v>231</v>
      </c>
      <c r="AW313" s="15" t="s">
        <v>33</v>
      </c>
      <c r="AX313" s="15" t="s">
        <v>79</v>
      </c>
      <c r="AY313" s="265" t="s">
        <v>338</v>
      </c>
    </row>
    <row r="314" s="2" customFormat="1" ht="24.15" customHeight="1">
      <c r="A314" s="39"/>
      <c r="B314" s="40"/>
      <c r="C314" s="215" t="s">
        <v>583</v>
      </c>
      <c r="D314" s="215" t="s">
        <v>342</v>
      </c>
      <c r="E314" s="216" t="s">
        <v>621</v>
      </c>
      <c r="F314" s="217" t="s">
        <v>622</v>
      </c>
      <c r="G314" s="218" t="s">
        <v>345</v>
      </c>
      <c r="H314" s="219">
        <v>3.1859999999999999</v>
      </c>
      <c r="I314" s="220"/>
      <c r="J314" s="221">
        <f>ROUND(I314*H314,2)</f>
        <v>0</v>
      </c>
      <c r="K314" s="217" t="s">
        <v>346</v>
      </c>
      <c r="L314" s="45"/>
      <c r="M314" s="222" t="s">
        <v>19</v>
      </c>
      <c r="N314" s="223" t="s">
        <v>43</v>
      </c>
      <c r="O314" s="85"/>
      <c r="P314" s="224">
        <f>O314*H314</f>
        <v>0</v>
      </c>
      <c r="Q314" s="224">
        <v>0</v>
      </c>
      <c r="R314" s="224">
        <f>Q314*H314</f>
        <v>0</v>
      </c>
      <c r="S314" s="224">
        <v>0</v>
      </c>
      <c r="T314" s="225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26" t="s">
        <v>231</v>
      </c>
      <c r="AT314" s="226" t="s">
        <v>342</v>
      </c>
      <c r="AU314" s="226" t="s">
        <v>81</v>
      </c>
      <c r="AY314" s="18" t="s">
        <v>338</v>
      </c>
      <c r="BE314" s="227">
        <f>IF(N314="základní",J314,0)</f>
        <v>0</v>
      </c>
      <c r="BF314" s="227">
        <f>IF(N314="snížená",J314,0)</f>
        <v>0</v>
      </c>
      <c r="BG314" s="227">
        <f>IF(N314="zákl. přenesená",J314,0)</f>
        <v>0</v>
      </c>
      <c r="BH314" s="227">
        <f>IF(N314="sníž. přenesená",J314,0)</f>
        <v>0</v>
      </c>
      <c r="BI314" s="227">
        <f>IF(N314="nulová",J314,0)</f>
        <v>0</v>
      </c>
      <c r="BJ314" s="18" t="s">
        <v>79</v>
      </c>
      <c r="BK314" s="227">
        <f>ROUND(I314*H314,2)</f>
        <v>0</v>
      </c>
      <c r="BL314" s="18" t="s">
        <v>231</v>
      </c>
      <c r="BM314" s="226" t="s">
        <v>2769</v>
      </c>
    </row>
    <row r="315" s="2" customFormat="1">
      <c r="A315" s="39"/>
      <c r="B315" s="40"/>
      <c r="C315" s="41"/>
      <c r="D315" s="228" t="s">
        <v>348</v>
      </c>
      <c r="E315" s="41"/>
      <c r="F315" s="229" t="s">
        <v>624</v>
      </c>
      <c r="G315" s="41"/>
      <c r="H315" s="41"/>
      <c r="I315" s="230"/>
      <c r="J315" s="41"/>
      <c r="K315" s="41"/>
      <c r="L315" s="45"/>
      <c r="M315" s="231"/>
      <c r="N315" s="232"/>
      <c r="O315" s="85"/>
      <c r="P315" s="85"/>
      <c r="Q315" s="85"/>
      <c r="R315" s="85"/>
      <c r="S315" s="85"/>
      <c r="T315" s="86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T315" s="18" t="s">
        <v>348</v>
      </c>
      <c r="AU315" s="18" t="s">
        <v>81</v>
      </c>
    </row>
    <row r="316" s="14" customFormat="1">
      <c r="A316" s="14"/>
      <c r="B316" s="244"/>
      <c r="C316" s="245"/>
      <c r="D316" s="235" t="s">
        <v>350</v>
      </c>
      <c r="E316" s="246" t="s">
        <v>19</v>
      </c>
      <c r="F316" s="247" t="s">
        <v>1335</v>
      </c>
      <c r="G316" s="245"/>
      <c r="H316" s="248">
        <v>3.1859999999999999</v>
      </c>
      <c r="I316" s="249"/>
      <c r="J316" s="245"/>
      <c r="K316" s="245"/>
      <c r="L316" s="250"/>
      <c r="M316" s="251"/>
      <c r="N316" s="252"/>
      <c r="O316" s="252"/>
      <c r="P316" s="252"/>
      <c r="Q316" s="252"/>
      <c r="R316" s="252"/>
      <c r="S316" s="252"/>
      <c r="T316" s="253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4" t="s">
        <v>350</v>
      </c>
      <c r="AU316" s="254" t="s">
        <v>81</v>
      </c>
      <c r="AV316" s="14" t="s">
        <v>81</v>
      </c>
      <c r="AW316" s="14" t="s">
        <v>33</v>
      </c>
      <c r="AX316" s="14" t="s">
        <v>79</v>
      </c>
      <c r="AY316" s="254" t="s">
        <v>338</v>
      </c>
    </row>
    <row r="317" s="2" customFormat="1" ht="44.25" customHeight="1">
      <c r="A317" s="39"/>
      <c r="B317" s="40"/>
      <c r="C317" s="215" t="s">
        <v>589</v>
      </c>
      <c r="D317" s="215" t="s">
        <v>342</v>
      </c>
      <c r="E317" s="216" t="s">
        <v>626</v>
      </c>
      <c r="F317" s="217" t="s">
        <v>627</v>
      </c>
      <c r="G317" s="218" t="s">
        <v>345</v>
      </c>
      <c r="H317" s="219">
        <v>3.1859999999999999</v>
      </c>
      <c r="I317" s="220"/>
      <c r="J317" s="221">
        <f>ROUND(I317*H317,2)</f>
        <v>0</v>
      </c>
      <c r="K317" s="217" t="s">
        <v>346</v>
      </c>
      <c r="L317" s="45"/>
      <c r="M317" s="222" t="s">
        <v>19</v>
      </c>
      <c r="N317" s="223" t="s">
        <v>43</v>
      </c>
      <c r="O317" s="85"/>
      <c r="P317" s="224">
        <f>O317*H317</f>
        <v>0</v>
      </c>
      <c r="Q317" s="224">
        <v>0</v>
      </c>
      <c r="R317" s="224">
        <f>Q317*H317</f>
        <v>0</v>
      </c>
      <c r="S317" s="224">
        <v>0</v>
      </c>
      <c r="T317" s="225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26" t="s">
        <v>231</v>
      </c>
      <c r="AT317" s="226" t="s">
        <v>342</v>
      </c>
      <c r="AU317" s="226" t="s">
        <v>81</v>
      </c>
      <c r="AY317" s="18" t="s">
        <v>338</v>
      </c>
      <c r="BE317" s="227">
        <f>IF(N317="základní",J317,0)</f>
        <v>0</v>
      </c>
      <c r="BF317" s="227">
        <f>IF(N317="snížená",J317,0)</f>
        <v>0</v>
      </c>
      <c r="BG317" s="227">
        <f>IF(N317="zákl. přenesená",J317,0)</f>
        <v>0</v>
      </c>
      <c r="BH317" s="227">
        <f>IF(N317="sníž. přenesená",J317,0)</f>
        <v>0</v>
      </c>
      <c r="BI317" s="227">
        <f>IF(N317="nulová",J317,0)</f>
        <v>0</v>
      </c>
      <c r="BJ317" s="18" t="s">
        <v>79</v>
      </c>
      <c r="BK317" s="227">
        <f>ROUND(I317*H317,2)</f>
        <v>0</v>
      </c>
      <c r="BL317" s="18" t="s">
        <v>231</v>
      </c>
      <c r="BM317" s="226" t="s">
        <v>2770</v>
      </c>
    </row>
    <row r="318" s="2" customFormat="1">
      <c r="A318" s="39"/>
      <c r="B318" s="40"/>
      <c r="C318" s="41"/>
      <c r="D318" s="228" t="s">
        <v>348</v>
      </c>
      <c r="E318" s="41"/>
      <c r="F318" s="229" t="s">
        <v>629</v>
      </c>
      <c r="G318" s="41"/>
      <c r="H318" s="41"/>
      <c r="I318" s="230"/>
      <c r="J318" s="41"/>
      <c r="K318" s="41"/>
      <c r="L318" s="45"/>
      <c r="M318" s="231"/>
      <c r="N318" s="232"/>
      <c r="O318" s="85"/>
      <c r="P318" s="85"/>
      <c r="Q318" s="85"/>
      <c r="R318" s="85"/>
      <c r="S318" s="85"/>
      <c r="T318" s="86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T318" s="18" t="s">
        <v>348</v>
      </c>
      <c r="AU318" s="18" t="s">
        <v>81</v>
      </c>
    </row>
    <row r="319" s="14" customFormat="1">
      <c r="A319" s="14"/>
      <c r="B319" s="244"/>
      <c r="C319" s="245"/>
      <c r="D319" s="235" t="s">
        <v>350</v>
      </c>
      <c r="E319" s="246" t="s">
        <v>19</v>
      </c>
      <c r="F319" s="247" t="s">
        <v>1335</v>
      </c>
      <c r="G319" s="245"/>
      <c r="H319" s="248">
        <v>3.1859999999999999</v>
      </c>
      <c r="I319" s="249"/>
      <c r="J319" s="245"/>
      <c r="K319" s="245"/>
      <c r="L319" s="250"/>
      <c r="M319" s="251"/>
      <c r="N319" s="252"/>
      <c r="O319" s="252"/>
      <c r="P319" s="252"/>
      <c r="Q319" s="252"/>
      <c r="R319" s="252"/>
      <c r="S319" s="252"/>
      <c r="T319" s="253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4" t="s">
        <v>350</v>
      </c>
      <c r="AU319" s="254" t="s">
        <v>81</v>
      </c>
      <c r="AV319" s="14" t="s">
        <v>81</v>
      </c>
      <c r="AW319" s="14" t="s">
        <v>33</v>
      </c>
      <c r="AX319" s="14" t="s">
        <v>79</v>
      </c>
      <c r="AY319" s="254" t="s">
        <v>338</v>
      </c>
    </row>
    <row r="320" s="2" customFormat="1" ht="24.15" customHeight="1">
      <c r="A320" s="39"/>
      <c r="B320" s="40"/>
      <c r="C320" s="215" t="s">
        <v>301</v>
      </c>
      <c r="D320" s="215" t="s">
        <v>342</v>
      </c>
      <c r="E320" s="216" t="s">
        <v>631</v>
      </c>
      <c r="F320" s="217" t="s">
        <v>632</v>
      </c>
      <c r="G320" s="218" t="s">
        <v>345</v>
      </c>
      <c r="H320" s="219">
        <v>3.1859999999999999</v>
      </c>
      <c r="I320" s="220"/>
      <c r="J320" s="221">
        <f>ROUND(I320*H320,2)</f>
        <v>0</v>
      </c>
      <c r="K320" s="217" t="s">
        <v>346</v>
      </c>
      <c r="L320" s="45"/>
      <c r="M320" s="222" t="s">
        <v>19</v>
      </c>
      <c r="N320" s="223" t="s">
        <v>43</v>
      </c>
      <c r="O320" s="85"/>
      <c r="P320" s="224">
        <f>O320*H320</f>
        <v>0</v>
      </c>
      <c r="Q320" s="224">
        <v>0</v>
      </c>
      <c r="R320" s="224">
        <f>Q320*H320</f>
        <v>0</v>
      </c>
      <c r="S320" s="224">
        <v>0</v>
      </c>
      <c r="T320" s="225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26" t="s">
        <v>231</v>
      </c>
      <c r="AT320" s="226" t="s">
        <v>342</v>
      </c>
      <c r="AU320" s="226" t="s">
        <v>81</v>
      </c>
      <c r="AY320" s="18" t="s">
        <v>338</v>
      </c>
      <c r="BE320" s="227">
        <f>IF(N320="základní",J320,0)</f>
        <v>0</v>
      </c>
      <c r="BF320" s="227">
        <f>IF(N320="snížená",J320,0)</f>
        <v>0</v>
      </c>
      <c r="BG320" s="227">
        <f>IF(N320="zákl. přenesená",J320,0)</f>
        <v>0</v>
      </c>
      <c r="BH320" s="227">
        <f>IF(N320="sníž. přenesená",J320,0)</f>
        <v>0</v>
      </c>
      <c r="BI320" s="227">
        <f>IF(N320="nulová",J320,0)</f>
        <v>0</v>
      </c>
      <c r="BJ320" s="18" t="s">
        <v>79</v>
      </c>
      <c r="BK320" s="227">
        <f>ROUND(I320*H320,2)</f>
        <v>0</v>
      </c>
      <c r="BL320" s="18" t="s">
        <v>231</v>
      </c>
      <c r="BM320" s="226" t="s">
        <v>2771</v>
      </c>
    </row>
    <row r="321" s="2" customFormat="1">
      <c r="A321" s="39"/>
      <c r="B321" s="40"/>
      <c r="C321" s="41"/>
      <c r="D321" s="228" t="s">
        <v>348</v>
      </c>
      <c r="E321" s="41"/>
      <c r="F321" s="229" t="s">
        <v>634</v>
      </c>
      <c r="G321" s="41"/>
      <c r="H321" s="41"/>
      <c r="I321" s="230"/>
      <c r="J321" s="41"/>
      <c r="K321" s="41"/>
      <c r="L321" s="45"/>
      <c r="M321" s="231"/>
      <c r="N321" s="232"/>
      <c r="O321" s="85"/>
      <c r="P321" s="85"/>
      <c r="Q321" s="85"/>
      <c r="R321" s="85"/>
      <c r="S321" s="85"/>
      <c r="T321" s="86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T321" s="18" t="s">
        <v>348</v>
      </c>
      <c r="AU321" s="18" t="s">
        <v>81</v>
      </c>
    </row>
    <row r="322" s="14" customFormat="1">
      <c r="A322" s="14"/>
      <c r="B322" s="244"/>
      <c r="C322" s="245"/>
      <c r="D322" s="235" t="s">
        <v>350</v>
      </c>
      <c r="E322" s="246" t="s">
        <v>19</v>
      </c>
      <c r="F322" s="247" t="s">
        <v>1335</v>
      </c>
      <c r="G322" s="245"/>
      <c r="H322" s="248">
        <v>3.1859999999999999</v>
      </c>
      <c r="I322" s="249"/>
      <c r="J322" s="245"/>
      <c r="K322" s="245"/>
      <c r="L322" s="250"/>
      <c r="M322" s="251"/>
      <c r="N322" s="252"/>
      <c r="O322" s="252"/>
      <c r="P322" s="252"/>
      <c r="Q322" s="252"/>
      <c r="R322" s="252"/>
      <c r="S322" s="252"/>
      <c r="T322" s="253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4" t="s">
        <v>350</v>
      </c>
      <c r="AU322" s="254" t="s">
        <v>81</v>
      </c>
      <c r="AV322" s="14" t="s">
        <v>81</v>
      </c>
      <c r="AW322" s="14" t="s">
        <v>33</v>
      </c>
      <c r="AX322" s="14" t="s">
        <v>79</v>
      </c>
      <c r="AY322" s="254" t="s">
        <v>338</v>
      </c>
    </row>
    <row r="323" s="2" customFormat="1" ht="49.05" customHeight="1">
      <c r="A323" s="39"/>
      <c r="B323" s="40"/>
      <c r="C323" s="215" t="s">
        <v>596</v>
      </c>
      <c r="D323" s="215" t="s">
        <v>342</v>
      </c>
      <c r="E323" s="216" t="s">
        <v>636</v>
      </c>
      <c r="F323" s="217" t="s">
        <v>637</v>
      </c>
      <c r="G323" s="218" t="s">
        <v>345</v>
      </c>
      <c r="H323" s="219">
        <v>3.1859999999999999</v>
      </c>
      <c r="I323" s="220"/>
      <c r="J323" s="221">
        <f>ROUND(I323*H323,2)</f>
        <v>0</v>
      </c>
      <c r="K323" s="217" t="s">
        <v>346</v>
      </c>
      <c r="L323" s="45"/>
      <c r="M323" s="222" t="s">
        <v>19</v>
      </c>
      <c r="N323" s="223" t="s">
        <v>43</v>
      </c>
      <c r="O323" s="85"/>
      <c r="P323" s="224">
        <f>O323*H323</f>
        <v>0</v>
      </c>
      <c r="Q323" s="224">
        <v>0</v>
      </c>
      <c r="R323" s="224">
        <f>Q323*H323</f>
        <v>0</v>
      </c>
      <c r="S323" s="224">
        <v>0</v>
      </c>
      <c r="T323" s="225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26" t="s">
        <v>231</v>
      </c>
      <c r="AT323" s="226" t="s">
        <v>342</v>
      </c>
      <c r="AU323" s="226" t="s">
        <v>81</v>
      </c>
      <c r="AY323" s="18" t="s">
        <v>338</v>
      </c>
      <c r="BE323" s="227">
        <f>IF(N323="základní",J323,0)</f>
        <v>0</v>
      </c>
      <c r="BF323" s="227">
        <f>IF(N323="snížená",J323,0)</f>
        <v>0</v>
      </c>
      <c r="BG323" s="227">
        <f>IF(N323="zákl. přenesená",J323,0)</f>
        <v>0</v>
      </c>
      <c r="BH323" s="227">
        <f>IF(N323="sníž. přenesená",J323,0)</f>
        <v>0</v>
      </c>
      <c r="BI323" s="227">
        <f>IF(N323="nulová",J323,0)</f>
        <v>0</v>
      </c>
      <c r="BJ323" s="18" t="s">
        <v>79</v>
      </c>
      <c r="BK323" s="227">
        <f>ROUND(I323*H323,2)</f>
        <v>0</v>
      </c>
      <c r="BL323" s="18" t="s">
        <v>231</v>
      </c>
      <c r="BM323" s="226" t="s">
        <v>2772</v>
      </c>
    </row>
    <row r="324" s="2" customFormat="1">
      <c r="A324" s="39"/>
      <c r="B324" s="40"/>
      <c r="C324" s="41"/>
      <c r="D324" s="228" t="s">
        <v>348</v>
      </c>
      <c r="E324" s="41"/>
      <c r="F324" s="229" t="s">
        <v>639</v>
      </c>
      <c r="G324" s="41"/>
      <c r="H324" s="41"/>
      <c r="I324" s="230"/>
      <c r="J324" s="41"/>
      <c r="K324" s="41"/>
      <c r="L324" s="45"/>
      <c r="M324" s="231"/>
      <c r="N324" s="232"/>
      <c r="O324" s="85"/>
      <c r="P324" s="85"/>
      <c r="Q324" s="85"/>
      <c r="R324" s="85"/>
      <c r="S324" s="85"/>
      <c r="T324" s="86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T324" s="18" t="s">
        <v>348</v>
      </c>
      <c r="AU324" s="18" t="s">
        <v>81</v>
      </c>
    </row>
    <row r="325" s="14" customFormat="1">
      <c r="A325" s="14"/>
      <c r="B325" s="244"/>
      <c r="C325" s="245"/>
      <c r="D325" s="235" t="s">
        <v>350</v>
      </c>
      <c r="E325" s="246" t="s">
        <v>19</v>
      </c>
      <c r="F325" s="247" t="s">
        <v>1335</v>
      </c>
      <c r="G325" s="245"/>
      <c r="H325" s="248">
        <v>3.1859999999999999</v>
      </c>
      <c r="I325" s="249"/>
      <c r="J325" s="245"/>
      <c r="K325" s="245"/>
      <c r="L325" s="250"/>
      <c r="M325" s="251"/>
      <c r="N325" s="252"/>
      <c r="O325" s="252"/>
      <c r="P325" s="252"/>
      <c r="Q325" s="252"/>
      <c r="R325" s="252"/>
      <c r="S325" s="252"/>
      <c r="T325" s="253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4" t="s">
        <v>350</v>
      </c>
      <c r="AU325" s="254" t="s">
        <v>81</v>
      </c>
      <c r="AV325" s="14" t="s">
        <v>81</v>
      </c>
      <c r="AW325" s="14" t="s">
        <v>33</v>
      </c>
      <c r="AX325" s="14" t="s">
        <v>79</v>
      </c>
      <c r="AY325" s="254" t="s">
        <v>338</v>
      </c>
    </row>
    <row r="326" s="12" customFormat="1" ht="22.8" customHeight="1">
      <c r="A326" s="12"/>
      <c r="B326" s="199"/>
      <c r="C326" s="200"/>
      <c r="D326" s="201" t="s">
        <v>71</v>
      </c>
      <c r="E326" s="213" t="s">
        <v>405</v>
      </c>
      <c r="F326" s="213" t="s">
        <v>640</v>
      </c>
      <c r="G326" s="200"/>
      <c r="H326" s="200"/>
      <c r="I326" s="203"/>
      <c r="J326" s="214">
        <f>BK326</f>
        <v>0</v>
      </c>
      <c r="K326" s="200"/>
      <c r="L326" s="205"/>
      <c r="M326" s="206"/>
      <c r="N326" s="207"/>
      <c r="O326" s="207"/>
      <c r="P326" s="208">
        <f>P327+SUM(P328:P349)</f>
        <v>0</v>
      </c>
      <c r="Q326" s="207"/>
      <c r="R326" s="208">
        <f>R327+SUM(R328:R349)</f>
        <v>0.067827499999999999</v>
      </c>
      <c r="S326" s="207"/>
      <c r="T326" s="209">
        <f>T327+SUM(T328:T349)</f>
        <v>0</v>
      </c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R326" s="210" t="s">
        <v>79</v>
      </c>
      <c r="AT326" s="211" t="s">
        <v>71</v>
      </c>
      <c r="AU326" s="211" t="s">
        <v>79</v>
      </c>
      <c r="AY326" s="210" t="s">
        <v>338</v>
      </c>
      <c r="BK326" s="212">
        <f>BK327+SUM(BK328:BK349)</f>
        <v>0</v>
      </c>
    </row>
    <row r="327" s="2" customFormat="1" ht="24.15" customHeight="1">
      <c r="A327" s="39"/>
      <c r="B327" s="40"/>
      <c r="C327" s="215" t="s">
        <v>600</v>
      </c>
      <c r="D327" s="215" t="s">
        <v>342</v>
      </c>
      <c r="E327" s="216" t="s">
        <v>1917</v>
      </c>
      <c r="F327" s="217" t="s">
        <v>1918</v>
      </c>
      <c r="G327" s="218" t="s">
        <v>572</v>
      </c>
      <c r="H327" s="219">
        <v>9.6999999999999993</v>
      </c>
      <c r="I327" s="220"/>
      <c r="J327" s="221">
        <f>ROUND(I327*H327,2)</f>
        <v>0</v>
      </c>
      <c r="K327" s="217" t="s">
        <v>346</v>
      </c>
      <c r="L327" s="45"/>
      <c r="M327" s="222" t="s">
        <v>19</v>
      </c>
      <c r="N327" s="223" t="s">
        <v>43</v>
      </c>
      <c r="O327" s="85"/>
      <c r="P327" s="224">
        <f>O327*H327</f>
        <v>0</v>
      </c>
      <c r="Q327" s="224">
        <v>1.0000000000000001E-05</v>
      </c>
      <c r="R327" s="224">
        <f>Q327*H327</f>
        <v>9.7E-05</v>
      </c>
      <c r="S327" s="224">
        <v>0</v>
      </c>
      <c r="T327" s="225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26" t="s">
        <v>231</v>
      </c>
      <c r="AT327" s="226" t="s">
        <v>342</v>
      </c>
      <c r="AU327" s="226" t="s">
        <v>81</v>
      </c>
      <c r="AY327" s="18" t="s">
        <v>338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18" t="s">
        <v>79</v>
      </c>
      <c r="BK327" s="227">
        <f>ROUND(I327*H327,2)</f>
        <v>0</v>
      </c>
      <c r="BL327" s="18" t="s">
        <v>231</v>
      </c>
      <c r="BM327" s="226" t="s">
        <v>2773</v>
      </c>
    </row>
    <row r="328" s="2" customFormat="1">
      <c r="A328" s="39"/>
      <c r="B328" s="40"/>
      <c r="C328" s="41"/>
      <c r="D328" s="228" t="s">
        <v>348</v>
      </c>
      <c r="E328" s="41"/>
      <c r="F328" s="229" t="s">
        <v>1920</v>
      </c>
      <c r="G328" s="41"/>
      <c r="H328" s="41"/>
      <c r="I328" s="230"/>
      <c r="J328" s="41"/>
      <c r="K328" s="41"/>
      <c r="L328" s="45"/>
      <c r="M328" s="231"/>
      <c r="N328" s="232"/>
      <c r="O328" s="85"/>
      <c r="P328" s="85"/>
      <c r="Q328" s="85"/>
      <c r="R328" s="85"/>
      <c r="S328" s="85"/>
      <c r="T328" s="86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348</v>
      </c>
      <c r="AU328" s="18" t="s">
        <v>81</v>
      </c>
    </row>
    <row r="329" s="14" customFormat="1">
      <c r="A329" s="14"/>
      <c r="B329" s="244"/>
      <c r="C329" s="245"/>
      <c r="D329" s="235" t="s">
        <v>350</v>
      </c>
      <c r="E329" s="246" t="s">
        <v>19</v>
      </c>
      <c r="F329" s="247" t="s">
        <v>1829</v>
      </c>
      <c r="G329" s="245"/>
      <c r="H329" s="248">
        <v>9.6999999999999993</v>
      </c>
      <c r="I329" s="249"/>
      <c r="J329" s="245"/>
      <c r="K329" s="245"/>
      <c r="L329" s="250"/>
      <c r="M329" s="251"/>
      <c r="N329" s="252"/>
      <c r="O329" s="252"/>
      <c r="P329" s="252"/>
      <c r="Q329" s="252"/>
      <c r="R329" s="252"/>
      <c r="S329" s="252"/>
      <c r="T329" s="253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4" t="s">
        <v>350</v>
      </c>
      <c r="AU329" s="254" t="s">
        <v>81</v>
      </c>
      <c r="AV329" s="14" t="s">
        <v>81</v>
      </c>
      <c r="AW329" s="14" t="s">
        <v>33</v>
      </c>
      <c r="AX329" s="14" t="s">
        <v>79</v>
      </c>
      <c r="AY329" s="254" t="s">
        <v>338</v>
      </c>
    </row>
    <row r="330" s="2" customFormat="1" ht="24.15" customHeight="1">
      <c r="A330" s="39"/>
      <c r="B330" s="40"/>
      <c r="C330" s="267" t="s">
        <v>605</v>
      </c>
      <c r="D330" s="267" t="s">
        <v>486</v>
      </c>
      <c r="E330" s="268" t="s">
        <v>1921</v>
      </c>
      <c r="F330" s="269" t="s">
        <v>1922</v>
      </c>
      <c r="G330" s="270" t="s">
        <v>572</v>
      </c>
      <c r="H330" s="271">
        <v>9.9909999999999997</v>
      </c>
      <c r="I330" s="272"/>
      <c r="J330" s="273">
        <f>ROUND(I330*H330,2)</f>
        <v>0</v>
      </c>
      <c r="K330" s="269" t="s">
        <v>346</v>
      </c>
      <c r="L330" s="274"/>
      <c r="M330" s="275" t="s">
        <v>19</v>
      </c>
      <c r="N330" s="276" t="s">
        <v>43</v>
      </c>
      <c r="O330" s="85"/>
      <c r="P330" s="224">
        <f>O330*H330</f>
        <v>0</v>
      </c>
      <c r="Q330" s="224">
        <v>0.0054999999999999997</v>
      </c>
      <c r="R330" s="224">
        <f>Q330*H330</f>
        <v>0.054950499999999992</v>
      </c>
      <c r="S330" s="224">
        <v>0</v>
      </c>
      <c r="T330" s="225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26" t="s">
        <v>405</v>
      </c>
      <c r="AT330" s="226" t="s">
        <v>486</v>
      </c>
      <c r="AU330" s="226" t="s">
        <v>81</v>
      </c>
      <c r="AY330" s="18" t="s">
        <v>338</v>
      </c>
      <c r="BE330" s="227">
        <f>IF(N330="základní",J330,0)</f>
        <v>0</v>
      </c>
      <c r="BF330" s="227">
        <f>IF(N330="snížená",J330,0)</f>
        <v>0</v>
      </c>
      <c r="BG330" s="227">
        <f>IF(N330="zákl. přenesená",J330,0)</f>
        <v>0</v>
      </c>
      <c r="BH330" s="227">
        <f>IF(N330="sníž. přenesená",J330,0)</f>
        <v>0</v>
      </c>
      <c r="BI330" s="227">
        <f>IF(N330="nulová",J330,0)</f>
        <v>0</v>
      </c>
      <c r="BJ330" s="18" t="s">
        <v>79</v>
      </c>
      <c r="BK330" s="227">
        <f>ROUND(I330*H330,2)</f>
        <v>0</v>
      </c>
      <c r="BL330" s="18" t="s">
        <v>231</v>
      </c>
      <c r="BM330" s="226" t="s">
        <v>2774</v>
      </c>
    </row>
    <row r="331" s="14" customFormat="1">
      <c r="A331" s="14"/>
      <c r="B331" s="244"/>
      <c r="C331" s="245"/>
      <c r="D331" s="235" t="s">
        <v>350</v>
      </c>
      <c r="E331" s="246" t="s">
        <v>19</v>
      </c>
      <c r="F331" s="247" t="s">
        <v>2775</v>
      </c>
      <c r="G331" s="245"/>
      <c r="H331" s="248">
        <v>4.0999999999999996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350</v>
      </c>
      <c r="AU331" s="254" t="s">
        <v>81</v>
      </c>
      <c r="AV331" s="14" t="s">
        <v>81</v>
      </c>
      <c r="AW331" s="14" t="s">
        <v>33</v>
      </c>
      <c r="AX331" s="14" t="s">
        <v>72</v>
      </c>
      <c r="AY331" s="254" t="s">
        <v>338</v>
      </c>
    </row>
    <row r="332" s="14" customFormat="1">
      <c r="A332" s="14"/>
      <c r="B332" s="244"/>
      <c r="C332" s="245"/>
      <c r="D332" s="235" t="s">
        <v>350</v>
      </c>
      <c r="E332" s="246" t="s">
        <v>19</v>
      </c>
      <c r="F332" s="247" t="s">
        <v>2776</v>
      </c>
      <c r="G332" s="245"/>
      <c r="H332" s="248">
        <v>3.2000000000000002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81</v>
      </c>
      <c r="AV332" s="14" t="s">
        <v>81</v>
      </c>
      <c r="AW332" s="14" t="s">
        <v>33</v>
      </c>
      <c r="AX332" s="14" t="s">
        <v>72</v>
      </c>
      <c r="AY332" s="254" t="s">
        <v>338</v>
      </c>
    </row>
    <row r="333" s="14" customFormat="1">
      <c r="A333" s="14"/>
      <c r="B333" s="244"/>
      <c r="C333" s="245"/>
      <c r="D333" s="235" t="s">
        <v>350</v>
      </c>
      <c r="E333" s="246" t="s">
        <v>19</v>
      </c>
      <c r="F333" s="247" t="s">
        <v>2777</v>
      </c>
      <c r="G333" s="245"/>
      <c r="H333" s="248">
        <v>2.3999999999999999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350</v>
      </c>
      <c r="AU333" s="254" t="s">
        <v>81</v>
      </c>
      <c r="AV333" s="14" t="s">
        <v>81</v>
      </c>
      <c r="AW333" s="14" t="s">
        <v>33</v>
      </c>
      <c r="AX333" s="14" t="s">
        <v>72</v>
      </c>
      <c r="AY333" s="254" t="s">
        <v>338</v>
      </c>
    </row>
    <row r="334" s="15" customFormat="1">
      <c r="A334" s="15"/>
      <c r="B334" s="255"/>
      <c r="C334" s="256"/>
      <c r="D334" s="235" t="s">
        <v>350</v>
      </c>
      <c r="E334" s="257" t="s">
        <v>1829</v>
      </c>
      <c r="F334" s="258" t="s">
        <v>363</v>
      </c>
      <c r="G334" s="256"/>
      <c r="H334" s="259">
        <v>9.6999999999999993</v>
      </c>
      <c r="I334" s="260"/>
      <c r="J334" s="256"/>
      <c r="K334" s="256"/>
      <c r="L334" s="261"/>
      <c r="M334" s="262"/>
      <c r="N334" s="263"/>
      <c r="O334" s="263"/>
      <c r="P334" s="263"/>
      <c r="Q334" s="263"/>
      <c r="R334" s="263"/>
      <c r="S334" s="263"/>
      <c r="T334" s="264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T334" s="265" t="s">
        <v>350</v>
      </c>
      <c r="AU334" s="265" t="s">
        <v>81</v>
      </c>
      <c r="AV334" s="15" t="s">
        <v>231</v>
      </c>
      <c r="AW334" s="15" t="s">
        <v>33</v>
      </c>
      <c r="AX334" s="15" t="s">
        <v>72</v>
      </c>
      <c r="AY334" s="265" t="s">
        <v>338</v>
      </c>
    </row>
    <row r="335" s="14" customFormat="1">
      <c r="A335" s="14"/>
      <c r="B335" s="244"/>
      <c r="C335" s="245"/>
      <c r="D335" s="235" t="s">
        <v>350</v>
      </c>
      <c r="E335" s="246" t="s">
        <v>19</v>
      </c>
      <c r="F335" s="247" t="s">
        <v>2778</v>
      </c>
      <c r="G335" s="245"/>
      <c r="H335" s="248">
        <v>9.9909999999999997</v>
      </c>
      <c r="I335" s="249"/>
      <c r="J335" s="245"/>
      <c r="K335" s="245"/>
      <c r="L335" s="250"/>
      <c r="M335" s="251"/>
      <c r="N335" s="252"/>
      <c r="O335" s="252"/>
      <c r="P335" s="252"/>
      <c r="Q335" s="252"/>
      <c r="R335" s="252"/>
      <c r="S335" s="252"/>
      <c r="T335" s="253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4" t="s">
        <v>350</v>
      </c>
      <c r="AU335" s="254" t="s">
        <v>81</v>
      </c>
      <c r="AV335" s="14" t="s">
        <v>81</v>
      </c>
      <c r="AW335" s="14" t="s">
        <v>33</v>
      </c>
      <c r="AX335" s="14" t="s">
        <v>79</v>
      </c>
      <c r="AY335" s="254" t="s">
        <v>338</v>
      </c>
    </row>
    <row r="336" s="2" customFormat="1" ht="37.8" customHeight="1">
      <c r="A336" s="39"/>
      <c r="B336" s="40"/>
      <c r="C336" s="215" t="s">
        <v>610</v>
      </c>
      <c r="D336" s="215" t="s">
        <v>342</v>
      </c>
      <c r="E336" s="216" t="s">
        <v>2564</v>
      </c>
      <c r="F336" s="217" t="s">
        <v>2565</v>
      </c>
      <c r="G336" s="218" t="s">
        <v>586</v>
      </c>
      <c r="H336" s="219">
        <v>3</v>
      </c>
      <c r="I336" s="220"/>
      <c r="J336" s="221">
        <f>ROUND(I336*H336,2)</f>
        <v>0</v>
      </c>
      <c r="K336" s="217" t="s">
        <v>346</v>
      </c>
      <c r="L336" s="45"/>
      <c r="M336" s="222" t="s">
        <v>19</v>
      </c>
      <c r="N336" s="223" t="s">
        <v>43</v>
      </c>
      <c r="O336" s="85"/>
      <c r="P336" s="224">
        <f>O336*H336</f>
        <v>0</v>
      </c>
      <c r="Q336" s="224">
        <v>0</v>
      </c>
      <c r="R336" s="224">
        <f>Q336*H336</f>
        <v>0</v>
      </c>
      <c r="S336" s="224">
        <v>0</v>
      </c>
      <c r="T336" s="225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26" t="s">
        <v>231</v>
      </c>
      <c r="AT336" s="226" t="s">
        <v>342</v>
      </c>
      <c r="AU336" s="226" t="s">
        <v>81</v>
      </c>
      <c r="AY336" s="18" t="s">
        <v>338</v>
      </c>
      <c r="BE336" s="227">
        <f>IF(N336="základní",J336,0)</f>
        <v>0</v>
      </c>
      <c r="BF336" s="227">
        <f>IF(N336="snížená",J336,0)</f>
        <v>0</v>
      </c>
      <c r="BG336" s="227">
        <f>IF(N336="zákl. přenesená",J336,0)</f>
        <v>0</v>
      </c>
      <c r="BH336" s="227">
        <f>IF(N336="sníž. přenesená",J336,0)</f>
        <v>0</v>
      </c>
      <c r="BI336" s="227">
        <f>IF(N336="nulová",J336,0)</f>
        <v>0</v>
      </c>
      <c r="BJ336" s="18" t="s">
        <v>79</v>
      </c>
      <c r="BK336" s="227">
        <f>ROUND(I336*H336,2)</f>
        <v>0</v>
      </c>
      <c r="BL336" s="18" t="s">
        <v>231</v>
      </c>
      <c r="BM336" s="226" t="s">
        <v>2779</v>
      </c>
    </row>
    <row r="337" s="2" customFormat="1">
      <c r="A337" s="39"/>
      <c r="B337" s="40"/>
      <c r="C337" s="41"/>
      <c r="D337" s="228" t="s">
        <v>348</v>
      </c>
      <c r="E337" s="41"/>
      <c r="F337" s="229" t="s">
        <v>2567</v>
      </c>
      <c r="G337" s="41"/>
      <c r="H337" s="41"/>
      <c r="I337" s="230"/>
      <c r="J337" s="41"/>
      <c r="K337" s="41"/>
      <c r="L337" s="45"/>
      <c r="M337" s="231"/>
      <c r="N337" s="232"/>
      <c r="O337" s="85"/>
      <c r="P337" s="85"/>
      <c r="Q337" s="85"/>
      <c r="R337" s="85"/>
      <c r="S337" s="85"/>
      <c r="T337" s="86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T337" s="18" t="s">
        <v>348</v>
      </c>
      <c r="AU337" s="18" t="s">
        <v>81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2362</v>
      </c>
      <c r="G338" s="245"/>
      <c r="H338" s="248">
        <v>3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81</v>
      </c>
      <c r="AV338" s="14" t="s">
        <v>81</v>
      </c>
      <c r="AW338" s="14" t="s">
        <v>33</v>
      </c>
      <c r="AX338" s="14" t="s">
        <v>72</v>
      </c>
      <c r="AY338" s="254" t="s">
        <v>338</v>
      </c>
    </row>
    <row r="339" s="14" customFormat="1">
      <c r="A339" s="14"/>
      <c r="B339" s="244"/>
      <c r="C339" s="245"/>
      <c r="D339" s="235" t="s">
        <v>350</v>
      </c>
      <c r="E339" s="246" t="s">
        <v>19</v>
      </c>
      <c r="F339" s="247" t="s">
        <v>2363</v>
      </c>
      <c r="G339" s="245"/>
      <c r="H339" s="248">
        <v>0</v>
      </c>
      <c r="I339" s="249"/>
      <c r="J339" s="245"/>
      <c r="K339" s="245"/>
      <c r="L339" s="250"/>
      <c r="M339" s="251"/>
      <c r="N339" s="252"/>
      <c r="O339" s="252"/>
      <c r="P339" s="252"/>
      <c r="Q339" s="252"/>
      <c r="R339" s="252"/>
      <c r="S339" s="252"/>
      <c r="T339" s="253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4" t="s">
        <v>350</v>
      </c>
      <c r="AU339" s="254" t="s">
        <v>81</v>
      </c>
      <c r="AV339" s="14" t="s">
        <v>81</v>
      </c>
      <c r="AW339" s="14" t="s">
        <v>33</v>
      </c>
      <c r="AX339" s="14" t="s">
        <v>72</v>
      </c>
      <c r="AY339" s="254" t="s">
        <v>338</v>
      </c>
    </row>
    <row r="340" s="15" customFormat="1">
      <c r="A340" s="15"/>
      <c r="B340" s="255"/>
      <c r="C340" s="256"/>
      <c r="D340" s="235" t="s">
        <v>350</v>
      </c>
      <c r="E340" s="257" t="s">
        <v>19</v>
      </c>
      <c r="F340" s="258" t="s">
        <v>363</v>
      </c>
      <c r="G340" s="256"/>
      <c r="H340" s="259">
        <v>3</v>
      </c>
      <c r="I340" s="260"/>
      <c r="J340" s="256"/>
      <c r="K340" s="256"/>
      <c r="L340" s="261"/>
      <c r="M340" s="262"/>
      <c r="N340" s="263"/>
      <c r="O340" s="263"/>
      <c r="P340" s="263"/>
      <c r="Q340" s="263"/>
      <c r="R340" s="263"/>
      <c r="S340" s="263"/>
      <c r="T340" s="264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T340" s="265" t="s">
        <v>350</v>
      </c>
      <c r="AU340" s="265" t="s">
        <v>81</v>
      </c>
      <c r="AV340" s="15" t="s">
        <v>231</v>
      </c>
      <c r="AW340" s="15" t="s">
        <v>33</v>
      </c>
      <c r="AX340" s="15" t="s">
        <v>79</v>
      </c>
      <c r="AY340" s="265" t="s">
        <v>338</v>
      </c>
    </row>
    <row r="341" s="2" customFormat="1" ht="24.15" customHeight="1">
      <c r="A341" s="39"/>
      <c r="B341" s="40"/>
      <c r="C341" s="267" t="s">
        <v>615</v>
      </c>
      <c r="D341" s="267" t="s">
        <v>486</v>
      </c>
      <c r="E341" s="268" t="s">
        <v>2568</v>
      </c>
      <c r="F341" s="269" t="s">
        <v>2569</v>
      </c>
      <c r="G341" s="270" t="s">
        <v>586</v>
      </c>
      <c r="H341" s="271">
        <v>3</v>
      </c>
      <c r="I341" s="272"/>
      <c r="J341" s="273">
        <f>ROUND(I341*H341,2)</f>
        <v>0</v>
      </c>
      <c r="K341" s="269" t="s">
        <v>346</v>
      </c>
      <c r="L341" s="274"/>
      <c r="M341" s="275" t="s">
        <v>19</v>
      </c>
      <c r="N341" s="276" t="s">
        <v>43</v>
      </c>
      <c r="O341" s="85"/>
      <c r="P341" s="224">
        <f>O341*H341</f>
        <v>0</v>
      </c>
      <c r="Q341" s="224">
        <v>0.0042599999999999999</v>
      </c>
      <c r="R341" s="224">
        <f>Q341*H341</f>
        <v>0.01278</v>
      </c>
      <c r="S341" s="224">
        <v>0</v>
      </c>
      <c r="T341" s="225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26" t="s">
        <v>405</v>
      </c>
      <c r="AT341" s="226" t="s">
        <v>486</v>
      </c>
      <c r="AU341" s="226" t="s">
        <v>81</v>
      </c>
      <c r="AY341" s="18" t="s">
        <v>338</v>
      </c>
      <c r="BE341" s="227">
        <f>IF(N341="základní",J341,0)</f>
        <v>0</v>
      </c>
      <c r="BF341" s="227">
        <f>IF(N341="snížená",J341,0)</f>
        <v>0</v>
      </c>
      <c r="BG341" s="227">
        <f>IF(N341="zákl. přenesená",J341,0)</f>
        <v>0</v>
      </c>
      <c r="BH341" s="227">
        <f>IF(N341="sníž. přenesená",J341,0)</f>
        <v>0</v>
      </c>
      <c r="BI341" s="227">
        <f>IF(N341="nulová",J341,0)</f>
        <v>0</v>
      </c>
      <c r="BJ341" s="18" t="s">
        <v>79</v>
      </c>
      <c r="BK341" s="227">
        <f>ROUND(I341*H341,2)</f>
        <v>0</v>
      </c>
      <c r="BL341" s="18" t="s">
        <v>231</v>
      </c>
      <c r="BM341" s="226" t="s">
        <v>2780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2781</v>
      </c>
      <c r="G342" s="245"/>
      <c r="H342" s="248">
        <v>1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81</v>
      </c>
      <c r="AV342" s="14" t="s">
        <v>81</v>
      </c>
      <c r="AW342" s="14" t="s">
        <v>33</v>
      </c>
      <c r="AX342" s="14" t="s">
        <v>72</v>
      </c>
      <c r="AY342" s="254" t="s">
        <v>338</v>
      </c>
    </row>
    <row r="343" s="14" customFormat="1">
      <c r="A343" s="14"/>
      <c r="B343" s="244"/>
      <c r="C343" s="245"/>
      <c r="D343" s="235" t="s">
        <v>350</v>
      </c>
      <c r="E343" s="246" t="s">
        <v>19</v>
      </c>
      <c r="F343" s="247" t="s">
        <v>2782</v>
      </c>
      <c r="G343" s="245"/>
      <c r="H343" s="248">
        <v>1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350</v>
      </c>
      <c r="AU343" s="254" t="s">
        <v>81</v>
      </c>
      <c r="AV343" s="14" t="s">
        <v>81</v>
      </c>
      <c r="AW343" s="14" t="s">
        <v>33</v>
      </c>
      <c r="AX343" s="14" t="s">
        <v>72</v>
      </c>
      <c r="AY343" s="254" t="s">
        <v>338</v>
      </c>
    </row>
    <row r="344" s="14" customFormat="1">
      <c r="A344" s="14"/>
      <c r="B344" s="244"/>
      <c r="C344" s="245"/>
      <c r="D344" s="235" t="s">
        <v>350</v>
      </c>
      <c r="E344" s="246" t="s">
        <v>19</v>
      </c>
      <c r="F344" s="247" t="s">
        <v>2783</v>
      </c>
      <c r="G344" s="245"/>
      <c r="H344" s="248">
        <v>1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350</v>
      </c>
      <c r="AU344" s="254" t="s">
        <v>81</v>
      </c>
      <c r="AV344" s="14" t="s">
        <v>81</v>
      </c>
      <c r="AW344" s="14" t="s">
        <v>33</v>
      </c>
      <c r="AX344" s="14" t="s">
        <v>72</v>
      </c>
      <c r="AY344" s="254" t="s">
        <v>338</v>
      </c>
    </row>
    <row r="345" s="15" customFormat="1">
      <c r="A345" s="15"/>
      <c r="B345" s="255"/>
      <c r="C345" s="256"/>
      <c r="D345" s="235" t="s">
        <v>350</v>
      </c>
      <c r="E345" s="257" t="s">
        <v>2362</v>
      </c>
      <c r="F345" s="258" t="s">
        <v>363</v>
      </c>
      <c r="G345" s="256"/>
      <c r="H345" s="259">
        <v>3</v>
      </c>
      <c r="I345" s="260"/>
      <c r="J345" s="256"/>
      <c r="K345" s="256"/>
      <c r="L345" s="261"/>
      <c r="M345" s="262"/>
      <c r="N345" s="263"/>
      <c r="O345" s="263"/>
      <c r="P345" s="263"/>
      <c r="Q345" s="263"/>
      <c r="R345" s="263"/>
      <c r="S345" s="263"/>
      <c r="T345" s="264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T345" s="265" t="s">
        <v>350</v>
      </c>
      <c r="AU345" s="265" t="s">
        <v>81</v>
      </c>
      <c r="AV345" s="15" t="s">
        <v>231</v>
      </c>
      <c r="AW345" s="15" t="s">
        <v>33</v>
      </c>
      <c r="AX345" s="15" t="s">
        <v>79</v>
      </c>
      <c r="AY345" s="265" t="s">
        <v>338</v>
      </c>
    </row>
    <row r="346" s="2" customFormat="1" ht="16.5" customHeight="1">
      <c r="A346" s="39"/>
      <c r="B346" s="40"/>
      <c r="C346" s="215" t="s">
        <v>620</v>
      </c>
      <c r="D346" s="215" t="s">
        <v>342</v>
      </c>
      <c r="E346" s="216" t="s">
        <v>2009</v>
      </c>
      <c r="F346" s="217" t="s">
        <v>2010</v>
      </c>
      <c r="G346" s="218" t="s">
        <v>572</v>
      </c>
      <c r="H346" s="219">
        <v>9.6999999999999993</v>
      </c>
      <c r="I346" s="220"/>
      <c r="J346" s="221">
        <f>ROUND(I346*H346,2)</f>
        <v>0</v>
      </c>
      <c r="K346" s="217" t="s">
        <v>346</v>
      </c>
      <c r="L346" s="45"/>
      <c r="M346" s="222" t="s">
        <v>19</v>
      </c>
      <c r="N346" s="223" t="s">
        <v>43</v>
      </c>
      <c r="O346" s="85"/>
      <c r="P346" s="224">
        <f>O346*H346</f>
        <v>0</v>
      </c>
      <c r="Q346" s="224">
        <v>0</v>
      </c>
      <c r="R346" s="224">
        <f>Q346*H346</f>
        <v>0</v>
      </c>
      <c r="S346" s="224">
        <v>0</v>
      </c>
      <c r="T346" s="225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26" t="s">
        <v>231</v>
      </c>
      <c r="AT346" s="226" t="s">
        <v>342</v>
      </c>
      <c r="AU346" s="226" t="s">
        <v>81</v>
      </c>
      <c r="AY346" s="18" t="s">
        <v>338</v>
      </c>
      <c r="BE346" s="227">
        <f>IF(N346="základní",J346,0)</f>
        <v>0</v>
      </c>
      <c r="BF346" s="227">
        <f>IF(N346="snížená",J346,0)</f>
        <v>0</v>
      </c>
      <c r="BG346" s="227">
        <f>IF(N346="zákl. přenesená",J346,0)</f>
        <v>0</v>
      </c>
      <c r="BH346" s="227">
        <f>IF(N346="sníž. přenesená",J346,0)</f>
        <v>0</v>
      </c>
      <c r="BI346" s="227">
        <f>IF(N346="nulová",J346,0)</f>
        <v>0</v>
      </c>
      <c r="BJ346" s="18" t="s">
        <v>79</v>
      </c>
      <c r="BK346" s="227">
        <f>ROUND(I346*H346,2)</f>
        <v>0</v>
      </c>
      <c r="BL346" s="18" t="s">
        <v>231</v>
      </c>
      <c r="BM346" s="226" t="s">
        <v>2784</v>
      </c>
    </row>
    <row r="347" s="2" customFormat="1">
      <c r="A347" s="39"/>
      <c r="B347" s="40"/>
      <c r="C347" s="41"/>
      <c r="D347" s="228" t="s">
        <v>348</v>
      </c>
      <c r="E347" s="41"/>
      <c r="F347" s="229" t="s">
        <v>2012</v>
      </c>
      <c r="G347" s="41"/>
      <c r="H347" s="41"/>
      <c r="I347" s="230"/>
      <c r="J347" s="41"/>
      <c r="K347" s="41"/>
      <c r="L347" s="45"/>
      <c r="M347" s="231"/>
      <c r="N347" s="232"/>
      <c r="O347" s="85"/>
      <c r="P347" s="85"/>
      <c r="Q347" s="85"/>
      <c r="R347" s="85"/>
      <c r="S347" s="85"/>
      <c r="T347" s="86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348</v>
      </c>
      <c r="AU347" s="18" t="s">
        <v>81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294</v>
      </c>
      <c r="G348" s="245"/>
      <c r="H348" s="248">
        <v>9.6999999999999993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81</v>
      </c>
      <c r="AV348" s="14" t="s">
        <v>81</v>
      </c>
      <c r="AW348" s="14" t="s">
        <v>33</v>
      </c>
      <c r="AX348" s="14" t="s">
        <v>79</v>
      </c>
      <c r="AY348" s="254" t="s">
        <v>338</v>
      </c>
    </row>
    <row r="349" s="12" customFormat="1" ht="20.88" customHeight="1">
      <c r="A349" s="12"/>
      <c r="B349" s="199"/>
      <c r="C349" s="200"/>
      <c r="D349" s="201" t="s">
        <v>71</v>
      </c>
      <c r="E349" s="213" t="s">
        <v>695</v>
      </c>
      <c r="F349" s="213" t="s">
        <v>696</v>
      </c>
      <c r="G349" s="200"/>
      <c r="H349" s="200"/>
      <c r="I349" s="203"/>
      <c r="J349" s="214">
        <f>BK349</f>
        <v>0</v>
      </c>
      <c r="K349" s="200"/>
      <c r="L349" s="205"/>
      <c r="M349" s="206"/>
      <c r="N349" s="207"/>
      <c r="O349" s="207"/>
      <c r="P349" s="208">
        <f>SUM(P350:P364)</f>
        <v>0</v>
      </c>
      <c r="Q349" s="207"/>
      <c r="R349" s="208">
        <f>SUM(R350:R364)</f>
        <v>0</v>
      </c>
      <c r="S349" s="207"/>
      <c r="T349" s="209">
        <f>SUM(T350:T364)</f>
        <v>0</v>
      </c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R349" s="210" t="s">
        <v>79</v>
      </c>
      <c r="AT349" s="211" t="s">
        <v>71</v>
      </c>
      <c r="AU349" s="211" t="s">
        <v>81</v>
      </c>
      <c r="AY349" s="210" t="s">
        <v>338</v>
      </c>
      <c r="BK349" s="212">
        <f>SUM(BK350:BK364)</f>
        <v>0</v>
      </c>
    </row>
    <row r="350" s="2" customFormat="1" ht="24.15" customHeight="1">
      <c r="A350" s="39"/>
      <c r="B350" s="40"/>
      <c r="C350" s="215" t="s">
        <v>625</v>
      </c>
      <c r="D350" s="215" t="s">
        <v>342</v>
      </c>
      <c r="E350" s="216" t="s">
        <v>698</v>
      </c>
      <c r="F350" s="217" t="s">
        <v>699</v>
      </c>
      <c r="G350" s="218" t="s">
        <v>572</v>
      </c>
      <c r="H350" s="219">
        <v>9.6999999999999993</v>
      </c>
      <c r="I350" s="220"/>
      <c r="J350" s="221">
        <f>ROUND(I350*H350,2)</f>
        <v>0</v>
      </c>
      <c r="K350" s="217" t="s">
        <v>346</v>
      </c>
      <c r="L350" s="45"/>
      <c r="M350" s="222" t="s">
        <v>19</v>
      </c>
      <c r="N350" s="223" t="s">
        <v>43</v>
      </c>
      <c r="O350" s="85"/>
      <c r="P350" s="224">
        <f>O350*H350</f>
        <v>0</v>
      </c>
      <c r="Q350" s="224">
        <v>0</v>
      </c>
      <c r="R350" s="224">
        <f>Q350*H350</f>
        <v>0</v>
      </c>
      <c r="S350" s="224">
        <v>0</v>
      </c>
      <c r="T350" s="225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26" t="s">
        <v>231</v>
      </c>
      <c r="AT350" s="226" t="s">
        <v>342</v>
      </c>
      <c r="AU350" s="226" t="s">
        <v>241</v>
      </c>
      <c r="AY350" s="18" t="s">
        <v>338</v>
      </c>
      <c r="BE350" s="227">
        <f>IF(N350="základní",J350,0)</f>
        <v>0</v>
      </c>
      <c r="BF350" s="227">
        <f>IF(N350="snížená",J350,0)</f>
        <v>0</v>
      </c>
      <c r="BG350" s="227">
        <f>IF(N350="zákl. přenesená",J350,0)</f>
        <v>0</v>
      </c>
      <c r="BH350" s="227">
        <f>IF(N350="sníž. přenesená",J350,0)</f>
        <v>0</v>
      </c>
      <c r="BI350" s="227">
        <f>IF(N350="nulová",J350,0)</f>
        <v>0</v>
      </c>
      <c r="BJ350" s="18" t="s">
        <v>79</v>
      </c>
      <c r="BK350" s="227">
        <f>ROUND(I350*H350,2)</f>
        <v>0</v>
      </c>
      <c r="BL350" s="18" t="s">
        <v>231</v>
      </c>
      <c r="BM350" s="226" t="s">
        <v>2785</v>
      </c>
    </row>
    <row r="351" s="2" customFormat="1">
      <c r="A351" s="39"/>
      <c r="B351" s="40"/>
      <c r="C351" s="41"/>
      <c r="D351" s="228" t="s">
        <v>348</v>
      </c>
      <c r="E351" s="41"/>
      <c r="F351" s="229" t="s">
        <v>701</v>
      </c>
      <c r="G351" s="41"/>
      <c r="H351" s="41"/>
      <c r="I351" s="230"/>
      <c r="J351" s="41"/>
      <c r="K351" s="41"/>
      <c r="L351" s="45"/>
      <c r="M351" s="231"/>
      <c r="N351" s="232"/>
      <c r="O351" s="85"/>
      <c r="P351" s="85"/>
      <c r="Q351" s="85"/>
      <c r="R351" s="85"/>
      <c r="S351" s="85"/>
      <c r="T351" s="86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348</v>
      </c>
      <c r="AU351" s="18" t="s">
        <v>241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294</v>
      </c>
      <c r="G352" s="245"/>
      <c r="H352" s="248">
        <v>9.6999999999999993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241</v>
      </c>
      <c r="AV352" s="14" t="s">
        <v>81</v>
      </c>
      <c r="AW352" s="14" t="s">
        <v>33</v>
      </c>
      <c r="AX352" s="14" t="s">
        <v>79</v>
      </c>
      <c r="AY352" s="254" t="s">
        <v>338</v>
      </c>
    </row>
    <row r="353" s="2" customFormat="1" ht="24.15" customHeight="1">
      <c r="A353" s="39"/>
      <c r="B353" s="40"/>
      <c r="C353" s="215" t="s">
        <v>630</v>
      </c>
      <c r="D353" s="215" t="s">
        <v>342</v>
      </c>
      <c r="E353" s="216" t="s">
        <v>786</v>
      </c>
      <c r="F353" s="217" t="s">
        <v>787</v>
      </c>
      <c r="G353" s="218" t="s">
        <v>572</v>
      </c>
      <c r="H353" s="219">
        <v>9.6999999999999993</v>
      </c>
      <c r="I353" s="220"/>
      <c r="J353" s="221">
        <f>ROUND(I353*H353,2)</f>
        <v>0</v>
      </c>
      <c r="K353" s="217" t="s">
        <v>346</v>
      </c>
      <c r="L353" s="45"/>
      <c r="M353" s="222" t="s">
        <v>19</v>
      </c>
      <c r="N353" s="223" t="s">
        <v>43</v>
      </c>
      <c r="O353" s="85"/>
      <c r="P353" s="224">
        <f>O353*H353</f>
        <v>0</v>
      </c>
      <c r="Q353" s="224">
        <v>9.0000000000000006E-05</v>
      </c>
      <c r="R353" s="224">
        <f>Q353*H353</f>
        <v>0.00087299999999999997</v>
      </c>
      <c r="S353" s="224">
        <v>0</v>
      </c>
      <c r="T353" s="225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26" t="s">
        <v>231</v>
      </c>
      <c r="AT353" s="226" t="s">
        <v>342</v>
      </c>
      <c r="AU353" s="226" t="s">
        <v>241</v>
      </c>
      <c r="AY353" s="18" t="s">
        <v>338</v>
      </c>
      <c r="BE353" s="227">
        <f>IF(N353="základní",J353,0)</f>
        <v>0</v>
      </c>
      <c r="BF353" s="227">
        <f>IF(N353="snížená",J353,0)</f>
        <v>0</v>
      </c>
      <c r="BG353" s="227">
        <f>IF(N353="zákl. přenesená",J353,0)</f>
        <v>0</v>
      </c>
      <c r="BH353" s="227">
        <f>IF(N353="sníž. přenesená",J353,0)</f>
        <v>0</v>
      </c>
      <c r="BI353" s="227">
        <f>IF(N353="nulová",J353,0)</f>
        <v>0</v>
      </c>
      <c r="BJ353" s="18" t="s">
        <v>79</v>
      </c>
      <c r="BK353" s="227">
        <f>ROUND(I353*H353,2)</f>
        <v>0</v>
      </c>
      <c r="BL353" s="18" t="s">
        <v>231</v>
      </c>
      <c r="BM353" s="226" t="s">
        <v>2786</v>
      </c>
    </row>
    <row r="354" s="2" customFormat="1">
      <c r="A354" s="39"/>
      <c r="B354" s="40"/>
      <c r="C354" s="41"/>
      <c r="D354" s="228" t="s">
        <v>348</v>
      </c>
      <c r="E354" s="41"/>
      <c r="F354" s="229" t="s">
        <v>789</v>
      </c>
      <c r="G354" s="41"/>
      <c r="H354" s="41"/>
      <c r="I354" s="230"/>
      <c r="J354" s="41"/>
      <c r="K354" s="41"/>
      <c r="L354" s="45"/>
      <c r="M354" s="231"/>
      <c r="N354" s="232"/>
      <c r="O354" s="85"/>
      <c r="P354" s="85"/>
      <c r="Q354" s="85"/>
      <c r="R354" s="85"/>
      <c r="S354" s="85"/>
      <c r="T354" s="86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T354" s="18" t="s">
        <v>348</v>
      </c>
      <c r="AU354" s="18" t="s">
        <v>241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1829</v>
      </c>
      <c r="G355" s="245"/>
      <c r="H355" s="248">
        <v>9.6999999999999993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241</v>
      </c>
      <c r="AV355" s="14" t="s">
        <v>81</v>
      </c>
      <c r="AW355" s="14" t="s">
        <v>33</v>
      </c>
      <c r="AX355" s="14" t="s">
        <v>72</v>
      </c>
      <c r="AY355" s="254" t="s">
        <v>338</v>
      </c>
    </row>
    <row r="356" s="14" customFormat="1">
      <c r="A356" s="14"/>
      <c r="B356" s="244"/>
      <c r="C356" s="245"/>
      <c r="D356" s="235" t="s">
        <v>350</v>
      </c>
      <c r="E356" s="246" t="s">
        <v>19</v>
      </c>
      <c r="F356" s="247" t="s">
        <v>1831</v>
      </c>
      <c r="G356" s="245"/>
      <c r="H356" s="248">
        <v>0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350</v>
      </c>
      <c r="AU356" s="254" t="s">
        <v>241</v>
      </c>
      <c r="AV356" s="14" t="s">
        <v>81</v>
      </c>
      <c r="AW356" s="14" t="s">
        <v>33</v>
      </c>
      <c r="AX356" s="14" t="s">
        <v>72</v>
      </c>
      <c r="AY356" s="254" t="s">
        <v>338</v>
      </c>
    </row>
    <row r="357" s="14" customFormat="1">
      <c r="A357" s="14"/>
      <c r="B357" s="244"/>
      <c r="C357" s="245"/>
      <c r="D357" s="235" t="s">
        <v>350</v>
      </c>
      <c r="E357" s="246" t="s">
        <v>19</v>
      </c>
      <c r="F357" s="247" t="s">
        <v>2047</v>
      </c>
      <c r="G357" s="245"/>
      <c r="H357" s="248">
        <v>0</v>
      </c>
      <c r="I357" s="249"/>
      <c r="J357" s="245"/>
      <c r="K357" s="245"/>
      <c r="L357" s="250"/>
      <c r="M357" s="251"/>
      <c r="N357" s="252"/>
      <c r="O357" s="252"/>
      <c r="P357" s="252"/>
      <c r="Q357" s="252"/>
      <c r="R357" s="252"/>
      <c r="S357" s="252"/>
      <c r="T357" s="253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54" t="s">
        <v>350</v>
      </c>
      <c r="AU357" s="254" t="s">
        <v>241</v>
      </c>
      <c r="AV357" s="14" t="s">
        <v>81</v>
      </c>
      <c r="AW357" s="14" t="s">
        <v>33</v>
      </c>
      <c r="AX357" s="14" t="s">
        <v>72</v>
      </c>
      <c r="AY357" s="254" t="s">
        <v>338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2049</v>
      </c>
      <c r="G358" s="245"/>
      <c r="H358" s="248">
        <v>0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241</v>
      </c>
      <c r="AV358" s="14" t="s">
        <v>81</v>
      </c>
      <c r="AW358" s="14" t="s">
        <v>33</v>
      </c>
      <c r="AX358" s="14" t="s">
        <v>72</v>
      </c>
      <c r="AY358" s="254" t="s">
        <v>338</v>
      </c>
    </row>
    <row r="359" s="14" customFormat="1">
      <c r="A359" s="14"/>
      <c r="B359" s="244"/>
      <c r="C359" s="245"/>
      <c r="D359" s="235" t="s">
        <v>350</v>
      </c>
      <c r="E359" s="246" t="s">
        <v>19</v>
      </c>
      <c r="F359" s="247" t="s">
        <v>1821</v>
      </c>
      <c r="G359" s="245"/>
      <c r="H359" s="248">
        <v>0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350</v>
      </c>
      <c r="AU359" s="254" t="s">
        <v>241</v>
      </c>
      <c r="AV359" s="14" t="s">
        <v>81</v>
      </c>
      <c r="AW359" s="14" t="s">
        <v>33</v>
      </c>
      <c r="AX359" s="14" t="s">
        <v>72</v>
      </c>
      <c r="AY359" s="254" t="s">
        <v>338</v>
      </c>
    </row>
    <row r="360" s="14" customFormat="1">
      <c r="A360" s="14"/>
      <c r="B360" s="244"/>
      <c r="C360" s="245"/>
      <c r="D360" s="235" t="s">
        <v>350</v>
      </c>
      <c r="E360" s="246" t="s">
        <v>19</v>
      </c>
      <c r="F360" s="247" t="s">
        <v>1822</v>
      </c>
      <c r="G360" s="245"/>
      <c r="H360" s="248">
        <v>0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350</v>
      </c>
      <c r="AU360" s="254" t="s">
        <v>241</v>
      </c>
      <c r="AV360" s="14" t="s">
        <v>81</v>
      </c>
      <c r="AW360" s="14" t="s">
        <v>33</v>
      </c>
      <c r="AX360" s="14" t="s">
        <v>72</v>
      </c>
      <c r="AY360" s="254" t="s">
        <v>338</v>
      </c>
    </row>
    <row r="361" s="14" customFormat="1">
      <c r="A361" s="14"/>
      <c r="B361" s="244"/>
      <c r="C361" s="245"/>
      <c r="D361" s="235" t="s">
        <v>350</v>
      </c>
      <c r="E361" s="246" t="s">
        <v>19</v>
      </c>
      <c r="F361" s="247" t="s">
        <v>952</v>
      </c>
      <c r="G361" s="245"/>
      <c r="H361" s="248">
        <v>0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350</v>
      </c>
      <c r="AU361" s="254" t="s">
        <v>241</v>
      </c>
      <c r="AV361" s="14" t="s">
        <v>81</v>
      </c>
      <c r="AW361" s="14" t="s">
        <v>33</v>
      </c>
      <c r="AX361" s="14" t="s">
        <v>72</v>
      </c>
      <c r="AY361" s="254" t="s">
        <v>338</v>
      </c>
    </row>
    <row r="362" s="14" customFormat="1">
      <c r="A362" s="14"/>
      <c r="B362" s="244"/>
      <c r="C362" s="245"/>
      <c r="D362" s="235" t="s">
        <v>350</v>
      </c>
      <c r="E362" s="246" t="s">
        <v>19</v>
      </c>
      <c r="F362" s="247" t="s">
        <v>258</v>
      </c>
      <c r="G362" s="245"/>
      <c r="H362" s="248">
        <v>0</v>
      </c>
      <c r="I362" s="249"/>
      <c r="J362" s="245"/>
      <c r="K362" s="245"/>
      <c r="L362" s="250"/>
      <c r="M362" s="251"/>
      <c r="N362" s="252"/>
      <c r="O362" s="252"/>
      <c r="P362" s="252"/>
      <c r="Q362" s="252"/>
      <c r="R362" s="252"/>
      <c r="S362" s="252"/>
      <c r="T362" s="253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4" t="s">
        <v>350</v>
      </c>
      <c r="AU362" s="254" t="s">
        <v>241</v>
      </c>
      <c r="AV362" s="14" t="s">
        <v>81</v>
      </c>
      <c r="AW362" s="14" t="s">
        <v>33</v>
      </c>
      <c r="AX362" s="14" t="s">
        <v>72</v>
      </c>
      <c r="AY362" s="254" t="s">
        <v>338</v>
      </c>
    </row>
    <row r="363" s="14" customFormat="1">
      <c r="A363" s="14"/>
      <c r="B363" s="244"/>
      <c r="C363" s="245"/>
      <c r="D363" s="235" t="s">
        <v>350</v>
      </c>
      <c r="E363" s="246" t="s">
        <v>19</v>
      </c>
      <c r="F363" s="247" t="s">
        <v>256</v>
      </c>
      <c r="G363" s="245"/>
      <c r="H363" s="248">
        <v>0</v>
      </c>
      <c r="I363" s="249"/>
      <c r="J363" s="245"/>
      <c r="K363" s="245"/>
      <c r="L363" s="250"/>
      <c r="M363" s="251"/>
      <c r="N363" s="252"/>
      <c r="O363" s="252"/>
      <c r="P363" s="252"/>
      <c r="Q363" s="252"/>
      <c r="R363" s="252"/>
      <c r="S363" s="252"/>
      <c r="T363" s="253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4" t="s">
        <v>350</v>
      </c>
      <c r="AU363" s="254" t="s">
        <v>241</v>
      </c>
      <c r="AV363" s="14" t="s">
        <v>81</v>
      </c>
      <c r="AW363" s="14" t="s">
        <v>33</v>
      </c>
      <c r="AX363" s="14" t="s">
        <v>72</v>
      </c>
      <c r="AY363" s="254" t="s">
        <v>338</v>
      </c>
    </row>
    <row r="364" s="15" customFormat="1">
      <c r="A364" s="15"/>
      <c r="B364" s="255"/>
      <c r="C364" s="256"/>
      <c r="D364" s="235" t="s">
        <v>350</v>
      </c>
      <c r="E364" s="257" t="s">
        <v>294</v>
      </c>
      <c r="F364" s="258" t="s">
        <v>363</v>
      </c>
      <c r="G364" s="256"/>
      <c r="H364" s="259">
        <v>9.6999999999999993</v>
      </c>
      <c r="I364" s="260"/>
      <c r="J364" s="256"/>
      <c r="K364" s="256"/>
      <c r="L364" s="261"/>
      <c r="M364" s="262"/>
      <c r="N364" s="263"/>
      <c r="O364" s="263"/>
      <c r="P364" s="263"/>
      <c r="Q364" s="263"/>
      <c r="R364" s="263"/>
      <c r="S364" s="263"/>
      <c r="T364" s="264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65" t="s">
        <v>350</v>
      </c>
      <c r="AU364" s="265" t="s">
        <v>241</v>
      </c>
      <c r="AV364" s="15" t="s">
        <v>231</v>
      </c>
      <c r="AW364" s="15" t="s">
        <v>33</v>
      </c>
      <c r="AX364" s="15" t="s">
        <v>79</v>
      </c>
      <c r="AY364" s="265" t="s">
        <v>338</v>
      </c>
    </row>
    <row r="365" s="12" customFormat="1" ht="22.8" customHeight="1">
      <c r="A365" s="12"/>
      <c r="B365" s="199"/>
      <c r="C365" s="200"/>
      <c r="D365" s="201" t="s">
        <v>71</v>
      </c>
      <c r="E365" s="213" t="s">
        <v>252</v>
      </c>
      <c r="F365" s="213" t="s">
        <v>790</v>
      </c>
      <c r="G365" s="200"/>
      <c r="H365" s="200"/>
      <c r="I365" s="203"/>
      <c r="J365" s="214">
        <f>BK365</f>
        <v>0</v>
      </c>
      <c r="K365" s="200"/>
      <c r="L365" s="205"/>
      <c r="M365" s="206"/>
      <c r="N365" s="207"/>
      <c r="O365" s="207"/>
      <c r="P365" s="208">
        <f>SUM(P366:P379)</f>
        <v>0</v>
      </c>
      <c r="Q365" s="207"/>
      <c r="R365" s="208">
        <f>SUM(R366:R379)</f>
        <v>0.0028647500000000005</v>
      </c>
      <c r="S365" s="207"/>
      <c r="T365" s="209">
        <f>SUM(T366:T379)</f>
        <v>0</v>
      </c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R365" s="210" t="s">
        <v>79</v>
      </c>
      <c r="AT365" s="211" t="s">
        <v>71</v>
      </c>
      <c r="AU365" s="211" t="s">
        <v>79</v>
      </c>
      <c r="AY365" s="210" t="s">
        <v>338</v>
      </c>
      <c r="BK365" s="212">
        <f>SUM(BK366:BK379)</f>
        <v>0</v>
      </c>
    </row>
    <row r="366" s="2" customFormat="1" ht="37.8" customHeight="1">
      <c r="A366" s="39"/>
      <c r="B366" s="40"/>
      <c r="C366" s="215" t="s">
        <v>635</v>
      </c>
      <c r="D366" s="215" t="s">
        <v>342</v>
      </c>
      <c r="E366" s="216" t="s">
        <v>792</v>
      </c>
      <c r="F366" s="217" t="s">
        <v>793</v>
      </c>
      <c r="G366" s="218" t="s">
        <v>572</v>
      </c>
      <c r="H366" s="219">
        <v>8.1850000000000005</v>
      </c>
      <c r="I366" s="220"/>
      <c r="J366" s="221">
        <f>ROUND(I366*H366,2)</f>
        <v>0</v>
      </c>
      <c r="K366" s="217" t="s">
        <v>346</v>
      </c>
      <c r="L366" s="45"/>
      <c r="M366" s="222" t="s">
        <v>19</v>
      </c>
      <c r="N366" s="223" t="s">
        <v>43</v>
      </c>
      <c r="O366" s="85"/>
      <c r="P366" s="224">
        <f>O366*H366</f>
        <v>0</v>
      </c>
      <c r="Q366" s="224">
        <v>1.0000000000000001E-05</v>
      </c>
      <c r="R366" s="224">
        <f>Q366*H366</f>
        <v>8.1850000000000011E-05</v>
      </c>
      <c r="S366" s="224">
        <v>0</v>
      </c>
      <c r="T366" s="225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26" t="s">
        <v>231</v>
      </c>
      <c r="AT366" s="226" t="s">
        <v>342</v>
      </c>
      <c r="AU366" s="226" t="s">
        <v>81</v>
      </c>
      <c r="AY366" s="18" t="s">
        <v>338</v>
      </c>
      <c r="BE366" s="227">
        <f>IF(N366="základní",J366,0)</f>
        <v>0</v>
      </c>
      <c r="BF366" s="227">
        <f>IF(N366="snížená",J366,0)</f>
        <v>0</v>
      </c>
      <c r="BG366" s="227">
        <f>IF(N366="zákl. přenesená",J366,0)</f>
        <v>0</v>
      </c>
      <c r="BH366" s="227">
        <f>IF(N366="sníž. přenesená",J366,0)</f>
        <v>0</v>
      </c>
      <c r="BI366" s="227">
        <f>IF(N366="nulová",J366,0)</f>
        <v>0</v>
      </c>
      <c r="BJ366" s="18" t="s">
        <v>79</v>
      </c>
      <c r="BK366" s="227">
        <f>ROUND(I366*H366,2)</f>
        <v>0</v>
      </c>
      <c r="BL366" s="18" t="s">
        <v>231</v>
      </c>
      <c r="BM366" s="226" t="s">
        <v>2787</v>
      </c>
    </row>
    <row r="367" s="2" customFormat="1">
      <c r="A367" s="39"/>
      <c r="B367" s="40"/>
      <c r="C367" s="41"/>
      <c r="D367" s="228" t="s">
        <v>348</v>
      </c>
      <c r="E367" s="41"/>
      <c r="F367" s="229" t="s">
        <v>795</v>
      </c>
      <c r="G367" s="41"/>
      <c r="H367" s="41"/>
      <c r="I367" s="230"/>
      <c r="J367" s="41"/>
      <c r="K367" s="41"/>
      <c r="L367" s="45"/>
      <c r="M367" s="231"/>
      <c r="N367" s="232"/>
      <c r="O367" s="85"/>
      <c r="P367" s="85"/>
      <c r="Q367" s="85"/>
      <c r="R367" s="85"/>
      <c r="S367" s="85"/>
      <c r="T367" s="86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T367" s="18" t="s">
        <v>348</v>
      </c>
      <c r="AU367" s="18" t="s">
        <v>81</v>
      </c>
    </row>
    <row r="368" s="14" customFormat="1">
      <c r="A368" s="14"/>
      <c r="B368" s="244"/>
      <c r="C368" s="245"/>
      <c r="D368" s="235" t="s">
        <v>350</v>
      </c>
      <c r="E368" s="246" t="s">
        <v>19</v>
      </c>
      <c r="F368" s="247" t="s">
        <v>796</v>
      </c>
      <c r="G368" s="245"/>
      <c r="H368" s="248">
        <v>7.7599999999999998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350</v>
      </c>
      <c r="AU368" s="254" t="s">
        <v>81</v>
      </c>
      <c r="AV368" s="14" t="s">
        <v>81</v>
      </c>
      <c r="AW368" s="14" t="s">
        <v>33</v>
      </c>
      <c r="AX368" s="14" t="s">
        <v>72</v>
      </c>
      <c r="AY368" s="254" t="s">
        <v>338</v>
      </c>
    </row>
    <row r="369" s="14" customFormat="1">
      <c r="A369" s="14"/>
      <c r="B369" s="244"/>
      <c r="C369" s="245"/>
      <c r="D369" s="235" t="s">
        <v>350</v>
      </c>
      <c r="E369" s="246" t="s">
        <v>19</v>
      </c>
      <c r="F369" s="247" t="s">
        <v>1437</v>
      </c>
      <c r="G369" s="245"/>
      <c r="H369" s="248">
        <v>0.42499999999999999</v>
      </c>
      <c r="I369" s="249"/>
      <c r="J369" s="245"/>
      <c r="K369" s="245"/>
      <c r="L369" s="250"/>
      <c r="M369" s="251"/>
      <c r="N369" s="252"/>
      <c r="O369" s="252"/>
      <c r="P369" s="252"/>
      <c r="Q369" s="252"/>
      <c r="R369" s="252"/>
      <c r="S369" s="252"/>
      <c r="T369" s="253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54" t="s">
        <v>350</v>
      </c>
      <c r="AU369" s="254" t="s">
        <v>81</v>
      </c>
      <c r="AV369" s="14" t="s">
        <v>81</v>
      </c>
      <c r="AW369" s="14" t="s">
        <v>33</v>
      </c>
      <c r="AX369" s="14" t="s">
        <v>72</v>
      </c>
      <c r="AY369" s="254" t="s">
        <v>338</v>
      </c>
    </row>
    <row r="370" s="15" customFormat="1">
      <c r="A370" s="15"/>
      <c r="B370" s="255"/>
      <c r="C370" s="256"/>
      <c r="D370" s="235" t="s">
        <v>350</v>
      </c>
      <c r="E370" s="257" t="s">
        <v>287</v>
      </c>
      <c r="F370" s="258" t="s">
        <v>363</v>
      </c>
      <c r="G370" s="256"/>
      <c r="H370" s="259">
        <v>8.1850000000000005</v>
      </c>
      <c r="I370" s="260"/>
      <c r="J370" s="256"/>
      <c r="K370" s="256"/>
      <c r="L370" s="261"/>
      <c r="M370" s="262"/>
      <c r="N370" s="263"/>
      <c r="O370" s="263"/>
      <c r="P370" s="263"/>
      <c r="Q370" s="263"/>
      <c r="R370" s="263"/>
      <c r="S370" s="263"/>
      <c r="T370" s="264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T370" s="265" t="s">
        <v>350</v>
      </c>
      <c r="AU370" s="265" t="s">
        <v>81</v>
      </c>
      <c r="AV370" s="15" t="s">
        <v>231</v>
      </c>
      <c r="AW370" s="15" t="s">
        <v>33</v>
      </c>
      <c r="AX370" s="15" t="s">
        <v>79</v>
      </c>
      <c r="AY370" s="265" t="s">
        <v>338</v>
      </c>
    </row>
    <row r="371" s="2" customFormat="1" ht="55.5" customHeight="1">
      <c r="A371" s="39"/>
      <c r="B371" s="40"/>
      <c r="C371" s="215" t="s">
        <v>641</v>
      </c>
      <c r="D371" s="215" t="s">
        <v>342</v>
      </c>
      <c r="E371" s="216" t="s">
        <v>799</v>
      </c>
      <c r="F371" s="217" t="s">
        <v>800</v>
      </c>
      <c r="G371" s="218" t="s">
        <v>572</v>
      </c>
      <c r="H371" s="219">
        <v>8.1850000000000005</v>
      </c>
      <c r="I371" s="220"/>
      <c r="J371" s="221">
        <f>ROUND(I371*H371,2)</f>
        <v>0</v>
      </c>
      <c r="K371" s="217" t="s">
        <v>346</v>
      </c>
      <c r="L371" s="45"/>
      <c r="M371" s="222" t="s">
        <v>19</v>
      </c>
      <c r="N371" s="223" t="s">
        <v>43</v>
      </c>
      <c r="O371" s="85"/>
      <c r="P371" s="224">
        <f>O371*H371</f>
        <v>0</v>
      </c>
      <c r="Q371" s="224">
        <v>0.00034000000000000002</v>
      </c>
      <c r="R371" s="224">
        <f>Q371*H371</f>
        <v>0.0027829000000000005</v>
      </c>
      <c r="S371" s="224">
        <v>0</v>
      </c>
      <c r="T371" s="225">
        <f>S371*H371</f>
        <v>0</v>
      </c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R371" s="226" t="s">
        <v>231</v>
      </c>
      <c r="AT371" s="226" t="s">
        <v>342</v>
      </c>
      <c r="AU371" s="226" t="s">
        <v>81</v>
      </c>
      <c r="AY371" s="18" t="s">
        <v>338</v>
      </c>
      <c r="BE371" s="227">
        <f>IF(N371="základní",J371,0)</f>
        <v>0</v>
      </c>
      <c r="BF371" s="227">
        <f>IF(N371="snížená",J371,0)</f>
        <v>0</v>
      </c>
      <c r="BG371" s="227">
        <f>IF(N371="zákl. přenesená",J371,0)</f>
        <v>0</v>
      </c>
      <c r="BH371" s="227">
        <f>IF(N371="sníž. přenesená",J371,0)</f>
        <v>0</v>
      </c>
      <c r="BI371" s="227">
        <f>IF(N371="nulová",J371,0)</f>
        <v>0</v>
      </c>
      <c r="BJ371" s="18" t="s">
        <v>79</v>
      </c>
      <c r="BK371" s="227">
        <f>ROUND(I371*H371,2)</f>
        <v>0</v>
      </c>
      <c r="BL371" s="18" t="s">
        <v>231</v>
      </c>
      <c r="BM371" s="226" t="s">
        <v>2788</v>
      </c>
    </row>
    <row r="372" s="2" customFormat="1">
      <c r="A372" s="39"/>
      <c r="B372" s="40"/>
      <c r="C372" s="41"/>
      <c r="D372" s="228" t="s">
        <v>348</v>
      </c>
      <c r="E372" s="41"/>
      <c r="F372" s="229" t="s">
        <v>802</v>
      </c>
      <c r="G372" s="41"/>
      <c r="H372" s="41"/>
      <c r="I372" s="230"/>
      <c r="J372" s="41"/>
      <c r="K372" s="41"/>
      <c r="L372" s="45"/>
      <c r="M372" s="231"/>
      <c r="N372" s="232"/>
      <c r="O372" s="85"/>
      <c r="P372" s="85"/>
      <c r="Q372" s="85"/>
      <c r="R372" s="85"/>
      <c r="S372" s="85"/>
      <c r="T372" s="86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T372" s="18" t="s">
        <v>348</v>
      </c>
      <c r="AU372" s="18" t="s">
        <v>81</v>
      </c>
    </row>
    <row r="373" s="14" customFormat="1">
      <c r="A373" s="14"/>
      <c r="B373" s="244"/>
      <c r="C373" s="245"/>
      <c r="D373" s="235" t="s">
        <v>350</v>
      </c>
      <c r="E373" s="246" t="s">
        <v>19</v>
      </c>
      <c r="F373" s="247" t="s">
        <v>287</v>
      </c>
      <c r="G373" s="245"/>
      <c r="H373" s="248">
        <v>8.1850000000000005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350</v>
      </c>
      <c r="AU373" s="254" t="s">
        <v>81</v>
      </c>
      <c r="AV373" s="14" t="s">
        <v>81</v>
      </c>
      <c r="AW373" s="14" t="s">
        <v>33</v>
      </c>
      <c r="AX373" s="14" t="s">
        <v>79</v>
      </c>
      <c r="AY373" s="254" t="s">
        <v>338</v>
      </c>
    </row>
    <row r="374" s="2" customFormat="1" ht="24.15" customHeight="1">
      <c r="A374" s="39"/>
      <c r="B374" s="40"/>
      <c r="C374" s="215" t="s">
        <v>646</v>
      </c>
      <c r="D374" s="215" t="s">
        <v>342</v>
      </c>
      <c r="E374" s="216" t="s">
        <v>804</v>
      </c>
      <c r="F374" s="217" t="s">
        <v>805</v>
      </c>
      <c r="G374" s="218" t="s">
        <v>572</v>
      </c>
      <c r="H374" s="219">
        <v>8.1850000000000005</v>
      </c>
      <c r="I374" s="220"/>
      <c r="J374" s="221">
        <f>ROUND(I374*H374,2)</f>
        <v>0</v>
      </c>
      <c r="K374" s="217" t="s">
        <v>346</v>
      </c>
      <c r="L374" s="45"/>
      <c r="M374" s="222" t="s">
        <v>19</v>
      </c>
      <c r="N374" s="223" t="s">
        <v>43</v>
      </c>
      <c r="O374" s="85"/>
      <c r="P374" s="224">
        <f>O374*H374</f>
        <v>0</v>
      </c>
      <c r="Q374" s="224">
        <v>0</v>
      </c>
      <c r="R374" s="224">
        <f>Q374*H374</f>
        <v>0</v>
      </c>
      <c r="S374" s="224">
        <v>0</v>
      </c>
      <c r="T374" s="225">
        <f>S374*H374</f>
        <v>0</v>
      </c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R374" s="226" t="s">
        <v>231</v>
      </c>
      <c r="AT374" s="226" t="s">
        <v>342</v>
      </c>
      <c r="AU374" s="226" t="s">
        <v>81</v>
      </c>
      <c r="AY374" s="18" t="s">
        <v>338</v>
      </c>
      <c r="BE374" s="227">
        <f>IF(N374="základní",J374,0)</f>
        <v>0</v>
      </c>
      <c r="BF374" s="227">
        <f>IF(N374="snížená",J374,0)</f>
        <v>0</v>
      </c>
      <c r="BG374" s="227">
        <f>IF(N374="zákl. přenesená",J374,0)</f>
        <v>0</v>
      </c>
      <c r="BH374" s="227">
        <f>IF(N374="sníž. přenesená",J374,0)</f>
        <v>0</v>
      </c>
      <c r="BI374" s="227">
        <f>IF(N374="nulová",J374,0)</f>
        <v>0</v>
      </c>
      <c r="BJ374" s="18" t="s">
        <v>79</v>
      </c>
      <c r="BK374" s="227">
        <f>ROUND(I374*H374,2)</f>
        <v>0</v>
      </c>
      <c r="BL374" s="18" t="s">
        <v>231</v>
      </c>
      <c r="BM374" s="226" t="s">
        <v>2789</v>
      </c>
    </row>
    <row r="375" s="2" customFormat="1">
      <c r="A375" s="39"/>
      <c r="B375" s="40"/>
      <c r="C375" s="41"/>
      <c r="D375" s="228" t="s">
        <v>348</v>
      </c>
      <c r="E375" s="41"/>
      <c r="F375" s="229" t="s">
        <v>807</v>
      </c>
      <c r="G375" s="41"/>
      <c r="H375" s="41"/>
      <c r="I375" s="230"/>
      <c r="J375" s="41"/>
      <c r="K375" s="41"/>
      <c r="L375" s="45"/>
      <c r="M375" s="231"/>
      <c r="N375" s="232"/>
      <c r="O375" s="85"/>
      <c r="P375" s="85"/>
      <c r="Q375" s="85"/>
      <c r="R375" s="85"/>
      <c r="S375" s="85"/>
      <c r="T375" s="86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T375" s="18" t="s">
        <v>348</v>
      </c>
      <c r="AU375" s="18" t="s">
        <v>81</v>
      </c>
    </row>
    <row r="376" s="14" customFormat="1">
      <c r="A376" s="14"/>
      <c r="B376" s="244"/>
      <c r="C376" s="245"/>
      <c r="D376" s="235" t="s">
        <v>350</v>
      </c>
      <c r="E376" s="246" t="s">
        <v>19</v>
      </c>
      <c r="F376" s="247" t="s">
        <v>287</v>
      </c>
      <c r="G376" s="245"/>
      <c r="H376" s="248">
        <v>8.1850000000000005</v>
      </c>
      <c r="I376" s="249"/>
      <c r="J376" s="245"/>
      <c r="K376" s="245"/>
      <c r="L376" s="250"/>
      <c r="M376" s="251"/>
      <c r="N376" s="252"/>
      <c r="O376" s="252"/>
      <c r="P376" s="252"/>
      <c r="Q376" s="252"/>
      <c r="R376" s="252"/>
      <c r="S376" s="252"/>
      <c r="T376" s="253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4" t="s">
        <v>350</v>
      </c>
      <c r="AU376" s="254" t="s">
        <v>81</v>
      </c>
      <c r="AV376" s="14" t="s">
        <v>81</v>
      </c>
      <c r="AW376" s="14" t="s">
        <v>33</v>
      </c>
      <c r="AX376" s="14" t="s">
        <v>79</v>
      </c>
      <c r="AY376" s="254" t="s">
        <v>338</v>
      </c>
    </row>
    <row r="377" s="2" customFormat="1" ht="24.15" customHeight="1">
      <c r="A377" s="39"/>
      <c r="B377" s="40"/>
      <c r="C377" s="215" t="s">
        <v>654</v>
      </c>
      <c r="D377" s="215" t="s">
        <v>342</v>
      </c>
      <c r="E377" s="216" t="s">
        <v>809</v>
      </c>
      <c r="F377" s="217" t="s">
        <v>810</v>
      </c>
      <c r="G377" s="218" t="s">
        <v>572</v>
      </c>
      <c r="H377" s="219">
        <v>8.1850000000000005</v>
      </c>
      <c r="I377" s="220"/>
      <c r="J377" s="221">
        <f>ROUND(I377*H377,2)</f>
        <v>0</v>
      </c>
      <c r="K377" s="217" t="s">
        <v>346</v>
      </c>
      <c r="L377" s="45"/>
      <c r="M377" s="222" t="s">
        <v>19</v>
      </c>
      <c r="N377" s="223" t="s">
        <v>43</v>
      </c>
      <c r="O377" s="85"/>
      <c r="P377" s="224">
        <f>O377*H377</f>
        <v>0</v>
      </c>
      <c r="Q377" s="224">
        <v>0</v>
      </c>
      <c r="R377" s="224">
        <f>Q377*H377</f>
        <v>0</v>
      </c>
      <c r="S377" s="224">
        <v>0</v>
      </c>
      <c r="T377" s="225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26" t="s">
        <v>231</v>
      </c>
      <c r="AT377" s="226" t="s">
        <v>342</v>
      </c>
      <c r="AU377" s="226" t="s">
        <v>81</v>
      </c>
      <c r="AY377" s="18" t="s">
        <v>338</v>
      </c>
      <c r="BE377" s="227">
        <f>IF(N377="základní",J377,0)</f>
        <v>0</v>
      </c>
      <c r="BF377" s="227">
        <f>IF(N377="snížená",J377,0)</f>
        <v>0</v>
      </c>
      <c r="BG377" s="227">
        <f>IF(N377="zákl. přenesená",J377,0)</f>
        <v>0</v>
      </c>
      <c r="BH377" s="227">
        <f>IF(N377="sníž. přenesená",J377,0)</f>
        <v>0</v>
      </c>
      <c r="BI377" s="227">
        <f>IF(N377="nulová",J377,0)</f>
        <v>0</v>
      </c>
      <c r="BJ377" s="18" t="s">
        <v>79</v>
      </c>
      <c r="BK377" s="227">
        <f>ROUND(I377*H377,2)</f>
        <v>0</v>
      </c>
      <c r="BL377" s="18" t="s">
        <v>231</v>
      </c>
      <c r="BM377" s="226" t="s">
        <v>2790</v>
      </c>
    </row>
    <row r="378" s="2" customFormat="1">
      <c r="A378" s="39"/>
      <c r="B378" s="40"/>
      <c r="C378" s="41"/>
      <c r="D378" s="228" t="s">
        <v>348</v>
      </c>
      <c r="E378" s="41"/>
      <c r="F378" s="229" t="s">
        <v>812</v>
      </c>
      <c r="G378" s="41"/>
      <c r="H378" s="41"/>
      <c r="I378" s="230"/>
      <c r="J378" s="41"/>
      <c r="K378" s="41"/>
      <c r="L378" s="45"/>
      <c r="M378" s="231"/>
      <c r="N378" s="232"/>
      <c r="O378" s="85"/>
      <c r="P378" s="85"/>
      <c r="Q378" s="85"/>
      <c r="R378" s="85"/>
      <c r="S378" s="85"/>
      <c r="T378" s="86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T378" s="18" t="s">
        <v>348</v>
      </c>
      <c r="AU378" s="18" t="s">
        <v>81</v>
      </c>
    </row>
    <row r="379" s="14" customFormat="1">
      <c r="A379" s="14"/>
      <c r="B379" s="244"/>
      <c r="C379" s="245"/>
      <c r="D379" s="235" t="s">
        <v>350</v>
      </c>
      <c r="E379" s="246" t="s">
        <v>19</v>
      </c>
      <c r="F379" s="247" t="s">
        <v>287</v>
      </c>
      <c r="G379" s="245"/>
      <c r="H379" s="248">
        <v>8.1850000000000005</v>
      </c>
      <c r="I379" s="249"/>
      <c r="J379" s="245"/>
      <c r="K379" s="245"/>
      <c r="L379" s="250"/>
      <c r="M379" s="251"/>
      <c r="N379" s="252"/>
      <c r="O379" s="252"/>
      <c r="P379" s="252"/>
      <c r="Q379" s="252"/>
      <c r="R379" s="252"/>
      <c r="S379" s="252"/>
      <c r="T379" s="253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4" t="s">
        <v>350</v>
      </c>
      <c r="AU379" s="254" t="s">
        <v>81</v>
      </c>
      <c r="AV379" s="14" t="s">
        <v>81</v>
      </c>
      <c r="AW379" s="14" t="s">
        <v>33</v>
      </c>
      <c r="AX379" s="14" t="s">
        <v>79</v>
      </c>
      <c r="AY379" s="254" t="s">
        <v>338</v>
      </c>
    </row>
    <row r="380" s="12" customFormat="1" ht="22.8" customHeight="1">
      <c r="A380" s="12"/>
      <c r="B380" s="199"/>
      <c r="C380" s="200"/>
      <c r="D380" s="201" t="s">
        <v>71</v>
      </c>
      <c r="E380" s="213" t="s">
        <v>813</v>
      </c>
      <c r="F380" s="213" t="s">
        <v>814</v>
      </c>
      <c r="G380" s="200"/>
      <c r="H380" s="200"/>
      <c r="I380" s="203"/>
      <c r="J380" s="214">
        <f>BK380</f>
        <v>0</v>
      </c>
      <c r="K380" s="200"/>
      <c r="L380" s="205"/>
      <c r="M380" s="206"/>
      <c r="N380" s="207"/>
      <c r="O380" s="207"/>
      <c r="P380" s="208">
        <f>SUM(P381:P393)</f>
        <v>0</v>
      </c>
      <c r="Q380" s="207"/>
      <c r="R380" s="208">
        <f>SUM(R381:R393)</f>
        <v>0</v>
      </c>
      <c r="S380" s="207"/>
      <c r="T380" s="209">
        <f>SUM(T381:T393)</f>
        <v>0</v>
      </c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R380" s="210" t="s">
        <v>79</v>
      </c>
      <c r="AT380" s="211" t="s">
        <v>71</v>
      </c>
      <c r="AU380" s="211" t="s">
        <v>79</v>
      </c>
      <c r="AY380" s="210" t="s">
        <v>338</v>
      </c>
      <c r="BK380" s="212">
        <f>SUM(BK381:BK393)</f>
        <v>0</v>
      </c>
    </row>
    <row r="381" s="2" customFormat="1" ht="33" customHeight="1">
      <c r="A381" s="39"/>
      <c r="B381" s="40"/>
      <c r="C381" s="215" t="s">
        <v>659</v>
      </c>
      <c r="D381" s="215" t="s">
        <v>342</v>
      </c>
      <c r="E381" s="216" t="s">
        <v>816</v>
      </c>
      <c r="F381" s="217" t="s">
        <v>817</v>
      </c>
      <c r="G381" s="218" t="s">
        <v>489</v>
      </c>
      <c r="H381" s="219">
        <v>3.5870000000000002</v>
      </c>
      <c r="I381" s="220"/>
      <c r="J381" s="221">
        <f>ROUND(I381*H381,2)</f>
        <v>0</v>
      </c>
      <c r="K381" s="217" t="s">
        <v>346</v>
      </c>
      <c r="L381" s="45"/>
      <c r="M381" s="222" t="s">
        <v>19</v>
      </c>
      <c r="N381" s="223" t="s">
        <v>43</v>
      </c>
      <c r="O381" s="85"/>
      <c r="P381" s="224">
        <f>O381*H381</f>
        <v>0</v>
      </c>
      <c r="Q381" s="224">
        <v>0</v>
      </c>
      <c r="R381" s="224">
        <f>Q381*H381</f>
        <v>0</v>
      </c>
      <c r="S381" s="224">
        <v>0</v>
      </c>
      <c r="T381" s="225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26" t="s">
        <v>231</v>
      </c>
      <c r="AT381" s="226" t="s">
        <v>342</v>
      </c>
      <c r="AU381" s="226" t="s">
        <v>81</v>
      </c>
      <c r="AY381" s="18" t="s">
        <v>338</v>
      </c>
      <c r="BE381" s="227">
        <f>IF(N381="základní",J381,0)</f>
        <v>0</v>
      </c>
      <c r="BF381" s="227">
        <f>IF(N381="snížená",J381,0)</f>
        <v>0</v>
      </c>
      <c r="BG381" s="227">
        <f>IF(N381="zákl. přenesená",J381,0)</f>
        <v>0</v>
      </c>
      <c r="BH381" s="227">
        <f>IF(N381="sníž. přenesená",J381,0)</f>
        <v>0</v>
      </c>
      <c r="BI381" s="227">
        <f>IF(N381="nulová",J381,0)</f>
        <v>0</v>
      </c>
      <c r="BJ381" s="18" t="s">
        <v>79</v>
      </c>
      <c r="BK381" s="227">
        <f>ROUND(I381*H381,2)</f>
        <v>0</v>
      </c>
      <c r="BL381" s="18" t="s">
        <v>231</v>
      </c>
      <c r="BM381" s="226" t="s">
        <v>2791</v>
      </c>
    </row>
    <row r="382" s="2" customFormat="1">
      <c r="A382" s="39"/>
      <c r="B382" s="40"/>
      <c r="C382" s="41"/>
      <c r="D382" s="228" t="s">
        <v>348</v>
      </c>
      <c r="E382" s="41"/>
      <c r="F382" s="229" t="s">
        <v>819</v>
      </c>
      <c r="G382" s="41"/>
      <c r="H382" s="41"/>
      <c r="I382" s="230"/>
      <c r="J382" s="41"/>
      <c r="K382" s="41"/>
      <c r="L382" s="45"/>
      <c r="M382" s="231"/>
      <c r="N382" s="232"/>
      <c r="O382" s="85"/>
      <c r="P382" s="85"/>
      <c r="Q382" s="85"/>
      <c r="R382" s="85"/>
      <c r="S382" s="85"/>
      <c r="T382" s="86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T382" s="18" t="s">
        <v>348</v>
      </c>
      <c r="AU382" s="18" t="s">
        <v>81</v>
      </c>
    </row>
    <row r="383" s="14" customFormat="1">
      <c r="A383" s="14"/>
      <c r="B383" s="244"/>
      <c r="C383" s="245"/>
      <c r="D383" s="235" t="s">
        <v>350</v>
      </c>
      <c r="E383" s="246" t="s">
        <v>19</v>
      </c>
      <c r="F383" s="247" t="s">
        <v>2792</v>
      </c>
      <c r="G383" s="245"/>
      <c r="H383" s="248">
        <v>3.5870000000000002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350</v>
      </c>
      <c r="AU383" s="254" t="s">
        <v>81</v>
      </c>
      <c r="AV383" s="14" t="s">
        <v>81</v>
      </c>
      <c r="AW383" s="14" t="s">
        <v>33</v>
      </c>
      <c r="AX383" s="14" t="s">
        <v>79</v>
      </c>
      <c r="AY383" s="254" t="s">
        <v>338</v>
      </c>
    </row>
    <row r="384" s="2" customFormat="1" ht="44.25" customHeight="1">
      <c r="A384" s="39"/>
      <c r="B384" s="40"/>
      <c r="C384" s="215" t="s">
        <v>290</v>
      </c>
      <c r="D384" s="215" t="s">
        <v>342</v>
      </c>
      <c r="E384" s="216" t="s">
        <v>822</v>
      </c>
      <c r="F384" s="217" t="s">
        <v>823</v>
      </c>
      <c r="G384" s="218" t="s">
        <v>489</v>
      </c>
      <c r="H384" s="219">
        <v>85.195999999999998</v>
      </c>
      <c r="I384" s="220"/>
      <c r="J384" s="221">
        <f>ROUND(I384*H384,2)</f>
        <v>0</v>
      </c>
      <c r="K384" s="217" t="s">
        <v>346</v>
      </c>
      <c r="L384" s="45"/>
      <c r="M384" s="222" t="s">
        <v>19</v>
      </c>
      <c r="N384" s="223" t="s">
        <v>43</v>
      </c>
      <c r="O384" s="85"/>
      <c r="P384" s="224">
        <f>O384*H384</f>
        <v>0</v>
      </c>
      <c r="Q384" s="224">
        <v>0</v>
      </c>
      <c r="R384" s="224">
        <f>Q384*H384</f>
        <v>0</v>
      </c>
      <c r="S384" s="224">
        <v>0</v>
      </c>
      <c r="T384" s="225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26" t="s">
        <v>231</v>
      </c>
      <c r="AT384" s="226" t="s">
        <v>342</v>
      </c>
      <c r="AU384" s="226" t="s">
        <v>81</v>
      </c>
      <c r="AY384" s="18" t="s">
        <v>338</v>
      </c>
      <c r="BE384" s="227">
        <f>IF(N384="základní",J384,0)</f>
        <v>0</v>
      </c>
      <c r="BF384" s="227">
        <f>IF(N384="snížená",J384,0)</f>
        <v>0</v>
      </c>
      <c r="BG384" s="227">
        <f>IF(N384="zákl. přenesená",J384,0)</f>
        <v>0</v>
      </c>
      <c r="BH384" s="227">
        <f>IF(N384="sníž. přenesená",J384,0)</f>
        <v>0</v>
      </c>
      <c r="BI384" s="227">
        <f>IF(N384="nulová",J384,0)</f>
        <v>0</v>
      </c>
      <c r="BJ384" s="18" t="s">
        <v>79</v>
      </c>
      <c r="BK384" s="227">
        <f>ROUND(I384*H384,2)</f>
        <v>0</v>
      </c>
      <c r="BL384" s="18" t="s">
        <v>231</v>
      </c>
      <c r="BM384" s="226" t="s">
        <v>2793</v>
      </c>
    </row>
    <row r="385" s="2" customFormat="1">
      <c r="A385" s="39"/>
      <c r="B385" s="40"/>
      <c r="C385" s="41"/>
      <c r="D385" s="228" t="s">
        <v>348</v>
      </c>
      <c r="E385" s="41"/>
      <c r="F385" s="229" t="s">
        <v>825</v>
      </c>
      <c r="G385" s="41"/>
      <c r="H385" s="41"/>
      <c r="I385" s="230"/>
      <c r="J385" s="41"/>
      <c r="K385" s="41"/>
      <c r="L385" s="45"/>
      <c r="M385" s="231"/>
      <c r="N385" s="232"/>
      <c r="O385" s="85"/>
      <c r="P385" s="85"/>
      <c r="Q385" s="85"/>
      <c r="R385" s="85"/>
      <c r="S385" s="85"/>
      <c r="T385" s="86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18" t="s">
        <v>348</v>
      </c>
      <c r="AU385" s="18" t="s">
        <v>81</v>
      </c>
    </row>
    <row r="386" s="14" customFormat="1">
      <c r="A386" s="14"/>
      <c r="B386" s="244"/>
      <c r="C386" s="245"/>
      <c r="D386" s="235" t="s">
        <v>350</v>
      </c>
      <c r="E386" s="246" t="s">
        <v>19</v>
      </c>
      <c r="F386" s="247" t="s">
        <v>2794</v>
      </c>
      <c r="G386" s="245"/>
      <c r="H386" s="248">
        <v>85.195999999999998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350</v>
      </c>
      <c r="AU386" s="254" t="s">
        <v>81</v>
      </c>
      <c r="AV386" s="14" t="s">
        <v>81</v>
      </c>
      <c r="AW386" s="14" t="s">
        <v>33</v>
      </c>
      <c r="AX386" s="14" t="s">
        <v>79</v>
      </c>
      <c r="AY386" s="254" t="s">
        <v>338</v>
      </c>
    </row>
    <row r="387" s="2" customFormat="1" ht="37.8" customHeight="1">
      <c r="A387" s="39"/>
      <c r="B387" s="40"/>
      <c r="C387" s="215" t="s">
        <v>672</v>
      </c>
      <c r="D387" s="215" t="s">
        <v>342</v>
      </c>
      <c r="E387" s="216" t="s">
        <v>828</v>
      </c>
      <c r="F387" s="217" t="s">
        <v>829</v>
      </c>
      <c r="G387" s="218" t="s">
        <v>489</v>
      </c>
      <c r="H387" s="219">
        <v>0.89700000000000002</v>
      </c>
      <c r="I387" s="220"/>
      <c r="J387" s="221">
        <f>ROUND(I387*H387,2)</f>
        <v>0</v>
      </c>
      <c r="K387" s="217" t="s">
        <v>346</v>
      </c>
      <c r="L387" s="45"/>
      <c r="M387" s="222" t="s">
        <v>19</v>
      </c>
      <c r="N387" s="223" t="s">
        <v>43</v>
      </c>
      <c r="O387" s="85"/>
      <c r="P387" s="224">
        <f>O387*H387</f>
        <v>0</v>
      </c>
      <c r="Q387" s="224">
        <v>0</v>
      </c>
      <c r="R387" s="224">
        <f>Q387*H387</f>
        <v>0</v>
      </c>
      <c r="S387" s="224">
        <v>0</v>
      </c>
      <c r="T387" s="225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26" t="s">
        <v>231</v>
      </c>
      <c r="AT387" s="226" t="s">
        <v>342</v>
      </c>
      <c r="AU387" s="226" t="s">
        <v>81</v>
      </c>
      <c r="AY387" s="18" t="s">
        <v>338</v>
      </c>
      <c r="BE387" s="227">
        <f>IF(N387="základní",J387,0)</f>
        <v>0</v>
      </c>
      <c r="BF387" s="227">
        <f>IF(N387="snížená",J387,0)</f>
        <v>0</v>
      </c>
      <c r="BG387" s="227">
        <f>IF(N387="zákl. přenesená",J387,0)</f>
        <v>0</v>
      </c>
      <c r="BH387" s="227">
        <f>IF(N387="sníž. přenesená",J387,0)</f>
        <v>0</v>
      </c>
      <c r="BI387" s="227">
        <f>IF(N387="nulová",J387,0)</f>
        <v>0</v>
      </c>
      <c r="BJ387" s="18" t="s">
        <v>79</v>
      </c>
      <c r="BK387" s="227">
        <f>ROUND(I387*H387,2)</f>
        <v>0</v>
      </c>
      <c r="BL387" s="18" t="s">
        <v>231</v>
      </c>
      <c r="BM387" s="226" t="s">
        <v>2795</v>
      </c>
    </row>
    <row r="388" s="2" customFormat="1">
      <c r="A388" s="39"/>
      <c r="B388" s="40"/>
      <c r="C388" s="41"/>
      <c r="D388" s="228" t="s">
        <v>348</v>
      </c>
      <c r="E388" s="41"/>
      <c r="F388" s="229" t="s">
        <v>831</v>
      </c>
      <c r="G388" s="41"/>
      <c r="H388" s="41"/>
      <c r="I388" s="230"/>
      <c r="J388" s="41"/>
      <c r="K388" s="41"/>
      <c r="L388" s="45"/>
      <c r="M388" s="231"/>
      <c r="N388" s="232"/>
      <c r="O388" s="85"/>
      <c r="P388" s="85"/>
      <c r="Q388" s="85"/>
      <c r="R388" s="85"/>
      <c r="S388" s="85"/>
      <c r="T388" s="86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T388" s="18" t="s">
        <v>348</v>
      </c>
      <c r="AU388" s="18" t="s">
        <v>81</v>
      </c>
    </row>
    <row r="389" s="14" customFormat="1">
      <c r="A389" s="14"/>
      <c r="B389" s="244"/>
      <c r="C389" s="245"/>
      <c r="D389" s="235" t="s">
        <v>350</v>
      </c>
      <c r="E389" s="246" t="s">
        <v>19</v>
      </c>
      <c r="F389" s="247" t="s">
        <v>2796</v>
      </c>
      <c r="G389" s="245"/>
      <c r="H389" s="248">
        <v>0.89700000000000002</v>
      </c>
      <c r="I389" s="249"/>
      <c r="J389" s="245"/>
      <c r="K389" s="245"/>
      <c r="L389" s="250"/>
      <c r="M389" s="251"/>
      <c r="N389" s="252"/>
      <c r="O389" s="252"/>
      <c r="P389" s="252"/>
      <c r="Q389" s="252"/>
      <c r="R389" s="252"/>
      <c r="S389" s="252"/>
      <c r="T389" s="253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4" t="s">
        <v>350</v>
      </c>
      <c r="AU389" s="254" t="s">
        <v>81</v>
      </c>
      <c r="AV389" s="14" t="s">
        <v>81</v>
      </c>
      <c r="AW389" s="14" t="s">
        <v>33</v>
      </c>
      <c r="AX389" s="14" t="s">
        <v>79</v>
      </c>
      <c r="AY389" s="254" t="s">
        <v>338</v>
      </c>
    </row>
    <row r="390" s="2" customFormat="1" ht="44.25" customHeight="1">
      <c r="A390" s="39"/>
      <c r="B390" s="40"/>
      <c r="C390" s="215" t="s">
        <v>676</v>
      </c>
      <c r="D390" s="215" t="s">
        <v>342</v>
      </c>
      <c r="E390" s="216" t="s">
        <v>834</v>
      </c>
      <c r="F390" s="217" t="s">
        <v>505</v>
      </c>
      <c r="G390" s="218" t="s">
        <v>489</v>
      </c>
      <c r="H390" s="219">
        <v>3.3119999999999998</v>
      </c>
      <c r="I390" s="220"/>
      <c r="J390" s="221">
        <f>ROUND(I390*H390,2)</f>
        <v>0</v>
      </c>
      <c r="K390" s="217" t="s">
        <v>346</v>
      </c>
      <c r="L390" s="45"/>
      <c r="M390" s="222" t="s">
        <v>19</v>
      </c>
      <c r="N390" s="223" t="s">
        <v>43</v>
      </c>
      <c r="O390" s="85"/>
      <c r="P390" s="224">
        <f>O390*H390</f>
        <v>0</v>
      </c>
      <c r="Q390" s="224">
        <v>0</v>
      </c>
      <c r="R390" s="224">
        <f>Q390*H390</f>
        <v>0</v>
      </c>
      <c r="S390" s="224">
        <v>0</v>
      </c>
      <c r="T390" s="225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26" t="s">
        <v>231</v>
      </c>
      <c r="AT390" s="226" t="s">
        <v>342</v>
      </c>
      <c r="AU390" s="226" t="s">
        <v>81</v>
      </c>
      <c r="AY390" s="18" t="s">
        <v>338</v>
      </c>
      <c r="BE390" s="227">
        <f>IF(N390="základní",J390,0)</f>
        <v>0</v>
      </c>
      <c r="BF390" s="227">
        <f>IF(N390="snížená",J390,0)</f>
        <v>0</v>
      </c>
      <c r="BG390" s="227">
        <f>IF(N390="zákl. přenesená",J390,0)</f>
        <v>0</v>
      </c>
      <c r="BH390" s="227">
        <f>IF(N390="sníž. přenesená",J390,0)</f>
        <v>0</v>
      </c>
      <c r="BI390" s="227">
        <f>IF(N390="nulová",J390,0)</f>
        <v>0</v>
      </c>
      <c r="BJ390" s="18" t="s">
        <v>79</v>
      </c>
      <c r="BK390" s="227">
        <f>ROUND(I390*H390,2)</f>
        <v>0</v>
      </c>
      <c r="BL390" s="18" t="s">
        <v>231</v>
      </c>
      <c r="BM390" s="226" t="s">
        <v>2797</v>
      </c>
    </row>
    <row r="391" s="2" customFormat="1">
      <c r="A391" s="39"/>
      <c r="B391" s="40"/>
      <c r="C391" s="41"/>
      <c r="D391" s="228" t="s">
        <v>348</v>
      </c>
      <c r="E391" s="41"/>
      <c r="F391" s="229" t="s">
        <v>836</v>
      </c>
      <c r="G391" s="41"/>
      <c r="H391" s="41"/>
      <c r="I391" s="230"/>
      <c r="J391" s="41"/>
      <c r="K391" s="41"/>
      <c r="L391" s="45"/>
      <c r="M391" s="231"/>
      <c r="N391" s="232"/>
      <c r="O391" s="85"/>
      <c r="P391" s="85"/>
      <c r="Q391" s="85"/>
      <c r="R391" s="85"/>
      <c r="S391" s="85"/>
      <c r="T391" s="86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T391" s="18" t="s">
        <v>348</v>
      </c>
      <c r="AU391" s="18" t="s">
        <v>81</v>
      </c>
    </row>
    <row r="392" s="2" customFormat="1" ht="44.25" customHeight="1">
      <c r="A392" s="39"/>
      <c r="B392" s="40"/>
      <c r="C392" s="215" t="s">
        <v>682</v>
      </c>
      <c r="D392" s="215" t="s">
        <v>342</v>
      </c>
      <c r="E392" s="216" t="s">
        <v>838</v>
      </c>
      <c r="F392" s="217" t="s">
        <v>839</v>
      </c>
      <c r="G392" s="218" t="s">
        <v>489</v>
      </c>
      <c r="H392" s="219">
        <v>1.1719999999999999</v>
      </c>
      <c r="I392" s="220"/>
      <c r="J392" s="221">
        <f>ROUND(I392*H392,2)</f>
        <v>0</v>
      </c>
      <c r="K392" s="217" t="s">
        <v>346</v>
      </c>
      <c r="L392" s="45"/>
      <c r="M392" s="222" t="s">
        <v>19</v>
      </c>
      <c r="N392" s="223" t="s">
        <v>43</v>
      </c>
      <c r="O392" s="85"/>
      <c r="P392" s="224">
        <f>O392*H392</f>
        <v>0</v>
      </c>
      <c r="Q392" s="224">
        <v>0</v>
      </c>
      <c r="R392" s="224">
        <f>Q392*H392</f>
        <v>0</v>
      </c>
      <c r="S392" s="224">
        <v>0</v>
      </c>
      <c r="T392" s="225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26" t="s">
        <v>231</v>
      </c>
      <c r="AT392" s="226" t="s">
        <v>342</v>
      </c>
      <c r="AU392" s="226" t="s">
        <v>81</v>
      </c>
      <c r="AY392" s="18" t="s">
        <v>338</v>
      </c>
      <c r="BE392" s="227">
        <f>IF(N392="základní",J392,0)</f>
        <v>0</v>
      </c>
      <c r="BF392" s="227">
        <f>IF(N392="snížená",J392,0)</f>
        <v>0</v>
      </c>
      <c r="BG392" s="227">
        <f>IF(N392="zákl. přenesená",J392,0)</f>
        <v>0</v>
      </c>
      <c r="BH392" s="227">
        <f>IF(N392="sníž. přenesená",J392,0)</f>
        <v>0</v>
      </c>
      <c r="BI392" s="227">
        <f>IF(N392="nulová",J392,0)</f>
        <v>0</v>
      </c>
      <c r="BJ392" s="18" t="s">
        <v>79</v>
      </c>
      <c r="BK392" s="227">
        <f>ROUND(I392*H392,2)</f>
        <v>0</v>
      </c>
      <c r="BL392" s="18" t="s">
        <v>231</v>
      </c>
      <c r="BM392" s="226" t="s">
        <v>2798</v>
      </c>
    </row>
    <row r="393" s="2" customFormat="1">
      <c r="A393" s="39"/>
      <c r="B393" s="40"/>
      <c r="C393" s="41"/>
      <c r="D393" s="228" t="s">
        <v>348</v>
      </c>
      <c r="E393" s="41"/>
      <c r="F393" s="229" t="s">
        <v>841</v>
      </c>
      <c r="G393" s="41"/>
      <c r="H393" s="41"/>
      <c r="I393" s="230"/>
      <c r="J393" s="41"/>
      <c r="K393" s="41"/>
      <c r="L393" s="45"/>
      <c r="M393" s="231"/>
      <c r="N393" s="232"/>
      <c r="O393" s="85"/>
      <c r="P393" s="85"/>
      <c r="Q393" s="85"/>
      <c r="R393" s="85"/>
      <c r="S393" s="85"/>
      <c r="T393" s="86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8" t="s">
        <v>348</v>
      </c>
      <c r="AU393" s="18" t="s">
        <v>81</v>
      </c>
    </row>
    <row r="394" s="12" customFormat="1" ht="22.8" customHeight="1">
      <c r="A394" s="12"/>
      <c r="B394" s="199"/>
      <c r="C394" s="200"/>
      <c r="D394" s="201" t="s">
        <v>71</v>
      </c>
      <c r="E394" s="213" t="s">
        <v>842</v>
      </c>
      <c r="F394" s="213" t="s">
        <v>843</v>
      </c>
      <c r="G394" s="200"/>
      <c r="H394" s="200"/>
      <c r="I394" s="203"/>
      <c r="J394" s="214">
        <f>BK394</f>
        <v>0</v>
      </c>
      <c r="K394" s="200"/>
      <c r="L394" s="205"/>
      <c r="M394" s="206"/>
      <c r="N394" s="207"/>
      <c r="O394" s="207"/>
      <c r="P394" s="208">
        <f>SUM(P395:P396)</f>
        <v>0</v>
      </c>
      <c r="Q394" s="207"/>
      <c r="R394" s="208">
        <f>SUM(R395:R396)</f>
        <v>0</v>
      </c>
      <c r="S394" s="207"/>
      <c r="T394" s="209">
        <f>SUM(T395:T396)</f>
        <v>0</v>
      </c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R394" s="210" t="s">
        <v>79</v>
      </c>
      <c r="AT394" s="211" t="s">
        <v>71</v>
      </c>
      <c r="AU394" s="211" t="s">
        <v>79</v>
      </c>
      <c r="AY394" s="210" t="s">
        <v>338</v>
      </c>
      <c r="BK394" s="212">
        <f>SUM(BK395:BK396)</f>
        <v>0</v>
      </c>
    </row>
    <row r="395" s="2" customFormat="1" ht="49.05" customHeight="1">
      <c r="A395" s="39"/>
      <c r="B395" s="40"/>
      <c r="C395" s="215" t="s">
        <v>686</v>
      </c>
      <c r="D395" s="215" t="s">
        <v>342</v>
      </c>
      <c r="E395" s="216" t="s">
        <v>845</v>
      </c>
      <c r="F395" s="217" t="s">
        <v>846</v>
      </c>
      <c r="G395" s="218" t="s">
        <v>489</v>
      </c>
      <c r="H395" s="219">
        <v>13.411</v>
      </c>
      <c r="I395" s="220"/>
      <c r="J395" s="221">
        <f>ROUND(I395*H395,2)</f>
        <v>0</v>
      </c>
      <c r="K395" s="217" t="s">
        <v>346</v>
      </c>
      <c r="L395" s="45"/>
      <c r="M395" s="222" t="s">
        <v>19</v>
      </c>
      <c r="N395" s="223" t="s">
        <v>43</v>
      </c>
      <c r="O395" s="85"/>
      <c r="P395" s="224">
        <f>O395*H395</f>
        <v>0</v>
      </c>
      <c r="Q395" s="224">
        <v>0</v>
      </c>
      <c r="R395" s="224">
        <f>Q395*H395</f>
        <v>0</v>
      </c>
      <c r="S395" s="224">
        <v>0</v>
      </c>
      <c r="T395" s="225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26" t="s">
        <v>231</v>
      </c>
      <c r="AT395" s="226" t="s">
        <v>342</v>
      </c>
      <c r="AU395" s="226" t="s">
        <v>81</v>
      </c>
      <c r="AY395" s="18" t="s">
        <v>338</v>
      </c>
      <c r="BE395" s="227">
        <f>IF(N395="základní",J395,0)</f>
        <v>0</v>
      </c>
      <c r="BF395" s="227">
        <f>IF(N395="snížená",J395,0)</f>
        <v>0</v>
      </c>
      <c r="BG395" s="227">
        <f>IF(N395="zákl. přenesená",J395,0)</f>
        <v>0</v>
      </c>
      <c r="BH395" s="227">
        <f>IF(N395="sníž. přenesená",J395,0)</f>
        <v>0</v>
      </c>
      <c r="BI395" s="227">
        <f>IF(N395="nulová",J395,0)</f>
        <v>0</v>
      </c>
      <c r="BJ395" s="18" t="s">
        <v>79</v>
      </c>
      <c r="BK395" s="227">
        <f>ROUND(I395*H395,2)</f>
        <v>0</v>
      </c>
      <c r="BL395" s="18" t="s">
        <v>231</v>
      </c>
      <c r="BM395" s="226" t="s">
        <v>2799</v>
      </c>
    </row>
    <row r="396" s="2" customFormat="1">
      <c r="A396" s="39"/>
      <c r="B396" s="40"/>
      <c r="C396" s="41"/>
      <c r="D396" s="228" t="s">
        <v>348</v>
      </c>
      <c r="E396" s="41"/>
      <c r="F396" s="229" t="s">
        <v>848</v>
      </c>
      <c r="G396" s="41"/>
      <c r="H396" s="41"/>
      <c r="I396" s="230"/>
      <c r="J396" s="41"/>
      <c r="K396" s="41"/>
      <c r="L396" s="45"/>
      <c r="M396" s="288"/>
      <c r="N396" s="289"/>
      <c r="O396" s="290"/>
      <c r="P396" s="290"/>
      <c r="Q396" s="290"/>
      <c r="R396" s="290"/>
      <c r="S396" s="290"/>
      <c r="T396" s="291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T396" s="18" t="s">
        <v>348</v>
      </c>
      <c r="AU396" s="18" t="s">
        <v>81</v>
      </c>
    </row>
    <row r="397" s="2" customFormat="1" ht="6.96" customHeight="1">
      <c r="A397" s="39"/>
      <c r="B397" s="60"/>
      <c r="C397" s="61"/>
      <c r="D397" s="61"/>
      <c r="E397" s="61"/>
      <c r="F397" s="61"/>
      <c r="G397" s="61"/>
      <c r="H397" s="61"/>
      <c r="I397" s="61"/>
      <c r="J397" s="61"/>
      <c r="K397" s="61"/>
      <c r="L397" s="45"/>
      <c r="M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</row>
  </sheetData>
  <sheetProtection sheet="1" autoFilter="0" formatColumns="0" formatRows="0" objects="1" scenarios="1" spinCount="100000" saltValue="MCfamHnhm72Irv5nterPUmDCL4HevI5yxqzfjwgZM3H8JmNHbBBG8vGdXeBKVvn25WnxT54q8qopYOzbRPZ4iA==" hashValue="rmyqS+qNWEGOgnUSz7rMfGqrESeJoFhxTO/4nET98fjhOLmFmI7kxArV14kzYt4NbX8HPMRbygUYKoiL4TY4jQ==" algorithmName="SHA-512" password="CC35"/>
  <autoFilter ref="C101:K39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0:H90"/>
    <mergeCell ref="E92:H92"/>
    <mergeCell ref="E94:H94"/>
    <mergeCell ref="L2:V2"/>
  </mergeCells>
  <hyperlinks>
    <hyperlink ref="F107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5"/>
    <hyperlink ref="F140" r:id="rId5" display="https://podminky.urs.cz/item/CS_URS_2025_02/121151105"/>
    <hyperlink ref="F151" r:id="rId6" display="https://podminky.urs.cz/item/CS_URS_2025_02/122251403"/>
    <hyperlink ref="F155" r:id="rId7" display="https://podminky.urs.cz/item/CS_URS_2025_02/132254206"/>
    <hyperlink ref="F179" r:id="rId8" display="https://podminky.urs.cz/item/CS_URS_2025_02/151101102"/>
    <hyperlink ref="F184" r:id="rId9" display="https://podminky.urs.cz/item/CS_URS_2025_02/151101112"/>
    <hyperlink ref="F187" r:id="rId10" display="https://podminky.urs.cz/item/CS_URS_2025_02/151501501"/>
    <hyperlink ref="F192" r:id="rId11" display="https://podminky.urs.cz/item/CS_URS_2025_02/162551108"/>
    <hyperlink ref="F197" r:id="rId12" display="https://podminky.urs.cz/item/CS_URS_2025_02/162751117"/>
    <hyperlink ref="F205" r:id="rId13" display="https://podminky.urs.cz/item/CS_URS_2025_02/162751119"/>
    <hyperlink ref="F211" r:id="rId14" display="https://podminky.urs.cz/item/CS_URS_2025_02/171251101"/>
    <hyperlink ref="F214" r:id="rId15" display="https://podminky.urs.cz/item/CS_URS_2025_02/171251109"/>
    <hyperlink ref="F220" r:id="rId16" display="https://podminky.urs.cz/item/CS_URS_2025_02/174151101"/>
    <hyperlink ref="F226" r:id="rId17" display="https://podminky.urs.cz/item/CS_URS_2025_02/175151101"/>
    <hyperlink ref="F252" r:id="rId18" display="https://podminky.urs.cz/item/CS_URS_2025_02/171201231"/>
    <hyperlink ref="F258" r:id="rId19" display="https://podminky.urs.cz/item/CS_URS_2025_02/181152302"/>
    <hyperlink ref="F264" r:id="rId20" display="https://podminky.urs.cz/item/CS_URS_2025_02/181351005"/>
    <hyperlink ref="F267" r:id="rId21" display="https://podminky.urs.cz/item/CS_URS_2025_02/181411131"/>
    <hyperlink ref="F273" r:id="rId22" display="https://podminky.urs.cz/item/CS_URS_2025_02/184813511"/>
    <hyperlink ref="F279" r:id="rId23" display="https://podminky.urs.cz/item/CS_URS_2025_02/185803111"/>
    <hyperlink ref="F282" r:id="rId24" display="https://podminky.urs.cz/item/CS_URS_2025_02/185804312"/>
    <hyperlink ref="F286" r:id="rId25" display="https://podminky.urs.cz/item/CS_URS_2025_02/185851121"/>
    <hyperlink ref="F290" r:id="rId26" display="https://podminky.urs.cz/item/CS_URS_2025_02/185851129"/>
    <hyperlink ref="F296" r:id="rId27" display="https://podminky.urs.cz/item/CS_URS_2025_02/212750101"/>
    <hyperlink ref="F300" r:id="rId28" display="https://podminky.urs.cz/item/CS_URS_2025_02/212972112"/>
    <hyperlink ref="F305" r:id="rId29" display="https://podminky.urs.cz/item/CS_URS_2025_02/564871016"/>
    <hyperlink ref="F308" r:id="rId30" display="https://podminky.urs.cz/item/CS_URS_2025_02/573111112"/>
    <hyperlink ref="F311" r:id="rId31" display="https://podminky.urs.cz/item/CS_URS_2025_02/565155101"/>
    <hyperlink ref="F315" r:id="rId32" display="https://podminky.urs.cz/item/CS_URS_2025_02/573211109"/>
    <hyperlink ref="F318" r:id="rId33" display="https://podminky.urs.cz/item/CS_URS_2025_02/577155012"/>
    <hyperlink ref="F321" r:id="rId34" display="https://podminky.urs.cz/item/CS_URS_2025_02/573211107"/>
    <hyperlink ref="F324" r:id="rId35" display="https://podminky.urs.cz/item/CS_URS_2025_02/577134011"/>
    <hyperlink ref="F328" r:id="rId36" display="https://podminky.urs.cz/item/CS_URS_2025_02/871313124"/>
    <hyperlink ref="F337" r:id="rId37" display="https://podminky.urs.cz/item/CS_URS_2025_02/877360320"/>
    <hyperlink ref="F347" r:id="rId38" display="https://podminky.urs.cz/item/CS_URS_2025_02/892241111"/>
    <hyperlink ref="F351" r:id="rId39" display="https://podminky.urs.cz/item/CS_URS_2025_02/892381111"/>
    <hyperlink ref="F354" r:id="rId40" display="https://podminky.urs.cz/item/CS_URS_2025_02/899722113"/>
    <hyperlink ref="F367" r:id="rId41" display="https://podminky.urs.cz/item/CS_URS_2025_02/919112233"/>
    <hyperlink ref="F372" r:id="rId42" display="https://podminky.urs.cz/item/CS_URS_2025_02/919122132"/>
    <hyperlink ref="F375" r:id="rId43" display="https://podminky.urs.cz/item/CS_URS_2025_02/919735111"/>
    <hyperlink ref="F378" r:id="rId44" display="https://podminky.urs.cz/item/CS_URS_2025_02/919735112"/>
    <hyperlink ref="F382" r:id="rId45" display="https://podminky.urs.cz/item/CS_URS_2025_02/997013501"/>
    <hyperlink ref="F385" r:id="rId46" display="https://podminky.urs.cz/item/CS_URS_2025_02/997013509"/>
    <hyperlink ref="F388" r:id="rId47" display="https://podminky.urs.cz/item/CS_URS_2025_02/997013511"/>
    <hyperlink ref="F391" r:id="rId48" display="https://podminky.urs.cz/item/CS_URS_2025_02/997013873"/>
    <hyperlink ref="F393" r:id="rId49" display="https://podminky.urs.cz/item/CS_URS_2025_02/997013875"/>
    <hyperlink ref="F396" r:id="rId50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1"/>
</worksheet>
</file>

<file path=xl/worksheets/sheet2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151</v>
      </c>
      <c r="AZ2" s="139" t="s">
        <v>1829</v>
      </c>
      <c r="BA2" s="139" t="s">
        <v>19</v>
      </c>
      <c r="BB2" s="139" t="s">
        <v>19</v>
      </c>
      <c r="BC2" s="139" t="s">
        <v>600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1831</v>
      </c>
      <c r="BA3" s="139" t="s">
        <v>19</v>
      </c>
      <c r="BB3" s="139" t="s">
        <v>19</v>
      </c>
      <c r="BC3" s="139" t="s">
        <v>394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1305</v>
      </c>
      <c r="BA4" s="139" t="s">
        <v>19</v>
      </c>
      <c r="BB4" s="139" t="s">
        <v>19</v>
      </c>
      <c r="BC4" s="139" t="s">
        <v>2800</v>
      </c>
      <c r="BD4" s="139" t="s">
        <v>81</v>
      </c>
    </row>
    <row r="5" hidden="1" s="1" customFormat="1" ht="6.96" customHeight="1">
      <c r="B5" s="21"/>
      <c r="L5" s="21"/>
      <c r="AZ5" s="139" t="s">
        <v>1306</v>
      </c>
      <c r="BA5" s="139" t="s">
        <v>19</v>
      </c>
      <c r="BB5" s="139" t="s">
        <v>19</v>
      </c>
      <c r="BC5" s="139" t="s">
        <v>1307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1308</v>
      </c>
      <c r="BA6" s="139" t="s">
        <v>19</v>
      </c>
      <c r="BB6" s="139" t="s">
        <v>19</v>
      </c>
      <c r="BC6" s="139" t="s">
        <v>2801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1310</v>
      </c>
      <c r="BA7" s="139" t="s">
        <v>19</v>
      </c>
      <c r="BB7" s="139" t="s">
        <v>19</v>
      </c>
      <c r="BC7" s="139" t="s">
        <v>72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1312</v>
      </c>
      <c r="BA8" s="139" t="s">
        <v>19</v>
      </c>
      <c r="BB8" s="139" t="s">
        <v>19</v>
      </c>
      <c r="BC8" s="139" t="s">
        <v>955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1819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1313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1835</v>
      </c>
      <c r="BA10" s="139" t="s">
        <v>19</v>
      </c>
      <c r="BB10" s="139" t="s">
        <v>19</v>
      </c>
      <c r="BC10" s="139" t="s">
        <v>1836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2802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256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258</v>
      </c>
      <c r="BA12" s="139" t="s">
        <v>19</v>
      </c>
      <c r="BB12" s="139" t="s">
        <v>19</v>
      </c>
      <c r="BC12" s="139" t="s">
        <v>72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1272</v>
      </c>
      <c r="BA13" s="139" t="s">
        <v>19</v>
      </c>
      <c r="BB13" s="139" t="s">
        <v>19</v>
      </c>
      <c r="BC13" s="139" t="s">
        <v>79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1273</v>
      </c>
      <c r="BA14" s="139" t="s">
        <v>19</v>
      </c>
      <c r="BB14" s="139" t="s">
        <v>19</v>
      </c>
      <c r="BC14" s="139" t="s">
        <v>2803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263</v>
      </c>
      <c r="BA15" s="139" t="s">
        <v>19</v>
      </c>
      <c r="BB15" s="139" t="s">
        <v>19</v>
      </c>
      <c r="BC15" s="139" t="s">
        <v>1838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265</v>
      </c>
      <c r="BA16" s="139" t="s">
        <v>19</v>
      </c>
      <c r="BB16" s="139" t="s">
        <v>19</v>
      </c>
      <c r="BC16" s="139" t="s">
        <v>264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266</v>
      </c>
      <c r="BA17" s="139" t="s">
        <v>19</v>
      </c>
      <c r="BB17" s="139" t="s">
        <v>19</v>
      </c>
      <c r="BC17" s="139" t="s">
        <v>264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267</v>
      </c>
      <c r="BA18" s="139" t="s">
        <v>19</v>
      </c>
      <c r="BB18" s="139" t="s">
        <v>19</v>
      </c>
      <c r="BC18" s="139" t="s">
        <v>1839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269</v>
      </c>
      <c r="BA19" s="139" t="s">
        <v>19</v>
      </c>
      <c r="BB19" s="139" t="s">
        <v>19</v>
      </c>
      <c r="BC19" s="139" t="s">
        <v>79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270</v>
      </c>
      <c r="BA20" s="139" t="s">
        <v>19</v>
      </c>
      <c r="BB20" s="139" t="s">
        <v>19</v>
      </c>
      <c r="BC20" s="139" t="s">
        <v>1705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1277</v>
      </c>
      <c r="BA21" s="139" t="s">
        <v>19</v>
      </c>
      <c r="BB21" s="139" t="s">
        <v>19</v>
      </c>
      <c r="BC21" s="139" t="s">
        <v>273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2047</v>
      </c>
      <c r="BA22" s="139" t="s">
        <v>19</v>
      </c>
      <c r="BB22" s="139" t="s">
        <v>19</v>
      </c>
      <c r="BC22" s="139" t="s">
        <v>72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2049</v>
      </c>
      <c r="BA23" s="139" t="s">
        <v>19</v>
      </c>
      <c r="BB23" s="139" t="s">
        <v>19</v>
      </c>
      <c r="BC23" s="139" t="s">
        <v>2804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274</v>
      </c>
      <c r="BA24" s="139" t="s">
        <v>19</v>
      </c>
      <c r="BB24" s="139" t="s">
        <v>19</v>
      </c>
      <c r="BC24" s="139" t="s">
        <v>79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275</v>
      </c>
      <c r="BA25" s="139" t="s">
        <v>19</v>
      </c>
      <c r="BB25" s="139" t="s">
        <v>19</v>
      </c>
      <c r="BC25" s="139" t="s">
        <v>2805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277</v>
      </c>
      <c r="BA26" s="139" t="s">
        <v>19</v>
      </c>
      <c r="BB26" s="139" t="s">
        <v>19</v>
      </c>
      <c r="BC26" s="139" t="s">
        <v>264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1279</v>
      </c>
      <c r="BA27" s="139" t="s">
        <v>19</v>
      </c>
      <c r="BB27" s="139" t="s">
        <v>19</v>
      </c>
      <c r="BC27" s="139" t="s">
        <v>279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1280</v>
      </c>
      <c r="BA28" s="139" t="s">
        <v>19</v>
      </c>
      <c r="BB28" s="139" t="s">
        <v>19</v>
      </c>
      <c r="BC28" s="139" t="s">
        <v>279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1281</v>
      </c>
      <c r="BA29" s="153" t="s">
        <v>19</v>
      </c>
      <c r="BB29" s="153" t="s">
        <v>19</v>
      </c>
      <c r="BC29" s="153" t="s">
        <v>2806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1283</v>
      </c>
      <c r="BA30" s="139" t="s">
        <v>19</v>
      </c>
      <c r="BB30" s="139" t="s">
        <v>19</v>
      </c>
      <c r="BC30" s="139" t="s">
        <v>2807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1285</v>
      </c>
      <c r="BA31" s="139" t="s">
        <v>19</v>
      </c>
      <c r="BB31" s="139" t="s">
        <v>19</v>
      </c>
      <c r="BC31" s="139" t="s">
        <v>72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1290</v>
      </c>
      <c r="BA32" s="139" t="s">
        <v>19</v>
      </c>
      <c r="BB32" s="139" t="s">
        <v>19</v>
      </c>
      <c r="BC32" s="139" t="s">
        <v>72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286</v>
      </c>
      <c r="BA33" s="139" t="s">
        <v>19</v>
      </c>
      <c r="BB33" s="139" t="s">
        <v>19</v>
      </c>
      <c r="BC33" s="139" t="s">
        <v>2808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287</v>
      </c>
      <c r="BA34" s="139" t="s">
        <v>19</v>
      </c>
      <c r="BB34" s="139" t="s">
        <v>19</v>
      </c>
      <c r="BC34" s="139" t="s">
        <v>2809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ROUND((SUM(BE102:BE423)),  2)</f>
        <v>0</v>
      </c>
      <c r="G35" s="39"/>
      <c r="H35" s="39"/>
      <c r="I35" s="160">
        <v>0.20999999999999999</v>
      </c>
      <c r="J35" s="159">
        <f>ROUND(((SUM(BE102:BE423))*I35),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294</v>
      </c>
      <c r="BA35" s="139" t="s">
        <v>19</v>
      </c>
      <c r="BB35" s="139" t="s">
        <v>19</v>
      </c>
      <c r="BC35" s="139" t="s">
        <v>2810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ROUND((SUM(BF102:BF423)),  2)</f>
        <v>0</v>
      </c>
      <c r="G36" s="39"/>
      <c r="H36" s="39"/>
      <c r="I36" s="160">
        <v>0.12</v>
      </c>
      <c r="J36" s="159">
        <f>ROUND(((SUM(BF102:BF423))*I36),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296</v>
      </c>
      <c r="BA36" s="139" t="s">
        <v>19</v>
      </c>
      <c r="BB36" s="139" t="s">
        <v>19</v>
      </c>
      <c r="BC36" s="139" t="s">
        <v>2811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ROUND((SUM(BG102:BG423)),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298</v>
      </c>
      <c r="BA37" s="139" t="s">
        <v>19</v>
      </c>
      <c r="BB37" s="139" t="s">
        <v>19</v>
      </c>
      <c r="BC37" s="139" t="s">
        <v>2812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ROUND((SUM(BH102:BH423)),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216</v>
      </c>
      <c r="BA38" s="139" t="s">
        <v>19</v>
      </c>
      <c r="BB38" s="139" t="s">
        <v>19</v>
      </c>
      <c r="BC38" s="139" t="s">
        <v>2813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ROUND((SUM(BI102:BI423)),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218</v>
      </c>
      <c r="BA39" s="139" t="s">
        <v>19</v>
      </c>
      <c r="BB39" s="139" t="s">
        <v>19</v>
      </c>
      <c r="BC39" s="139" t="s">
        <v>2814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221</v>
      </c>
      <c r="BA40" s="139" t="s">
        <v>19</v>
      </c>
      <c r="BB40" s="139" t="s">
        <v>19</v>
      </c>
      <c r="BC40" s="139" t="s">
        <v>2815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223</v>
      </c>
      <c r="BA41" s="139" t="s">
        <v>19</v>
      </c>
      <c r="BB41" s="139" t="s">
        <v>19</v>
      </c>
      <c r="BC41" s="139" t="s">
        <v>2816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225</v>
      </c>
      <c r="BA42" s="139" t="s">
        <v>19</v>
      </c>
      <c r="BB42" s="139" t="s">
        <v>19</v>
      </c>
      <c r="BC42" s="139" t="s">
        <v>2817</v>
      </c>
      <c r="BD42" s="139" t="s">
        <v>81</v>
      </c>
    </row>
    <row r="43" hidden="1">
      <c r="AZ43" s="139" t="s">
        <v>227</v>
      </c>
      <c r="BA43" s="139" t="s">
        <v>19</v>
      </c>
      <c r="BB43" s="139" t="s">
        <v>19</v>
      </c>
      <c r="BC43" s="139" t="s">
        <v>2818</v>
      </c>
      <c r="BD43" s="139" t="s">
        <v>81</v>
      </c>
    </row>
    <row r="44" hidden="1">
      <c r="AZ44" s="139" t="s">
        <v>245</v>
      </c>
      <c r="BA44" s="139" t="s">
        <v>19</v>
      </c>
      <c r="BB44" s="139" t="s">
        <v>19</v>
      </c>
      <c r="BC44" s="139" t="s">
        <v>72</v>
      </c>
      <c r="BD44" s="139" t="s">
        <v>81</v>
      </c>
    </row>
    <row r="45" hidden="1">
      <c r="AZ45" s="139" t="s">
        <v>248</v>
      </c>
      <c r="BA45" s="139" t="s">
        <v>19</v>
      </c>
      <c r="BB45" s="139" t="s">
        <v>19</v>
      </c>
      <c r="BC45" s="139" t="s">
        <v>72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952</v>
      </c>
      <c r="BA46" s="139" t="s">
        <v>19</v>
      </c>
      <c r="BB46" s="139" t="s">
        <v>19</v>
      </c>
      <c r="BC46" s="139" t="s">
        <v>72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954</v>
      </c>
      <c r="BA47" s="139" t="s">
        <v>19</v>
      </c>
      <c r="BB47" s="139" t="s">
        <v>19</v>
      </c>
      <c r="BC47" s="139" t="s">
        <v>955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855</v>
      </c>
      <c r="BA48" s="139" t="s">
        <v>19</v>
      </c>
      <c r="BB48" s="139" t="s">
        <v>19</v>
      </c>
      <c r="BC48" s="139" t="s">
        <v>72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300</v>
      </c>
      <c r="BA49" s="139" t="s">
        <v>19</v>
      </c>
      <c r="BB49" s="139" t="s">
        <v>19</v>
      </c>
      <c r="BC49" s="139" t="s">
        <v>72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1304</v>
      </c>
      <c r="BA50" s="139" t="s">
        <v>19</v>
      </c>
      <c r="BB50" s="139" t="s">
        <v>19</v>
      </c>
      <c r="BC50" s="139" t="s">
        <v>264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1821</v>
      </c>
      <c r="BA51" s="139" t="s">
        <v>19</v>
      </c>
      <c r="BB51" s="139" t="s">
        <v>19</v>
      </c>
      <c r="BC51" s="139" t="s">
        <v>72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1819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1822</v>
      </c>
      <c r="BA52" s="139" t="s">
        <v>19</v>
      </c>
      <c r="BB52" s="139" t="s">
        <v>19</v>
      </c>
      <c r="BC52" s="139" t="s">
        <v>72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1823</v>
      </c>
      <c r="BA53" s="139" t="s">
        <v>19</v>
      </c>
      <c r="BB53" s="139" t="s">
        <v>19</v>
      </c>
      <c r="BC53" s="139" t="s">
        <v>72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A5 - Napojení na stoku A5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1824</v>
      </c>
      <c r="BA54" s="139" t="s">
        <v>19</v>
      </c>
      <c r="BB54" s="139" t="s">
        <v>19</v>
      </c>
      <c r="BC54" s="139" t="s">
        <v>1825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1826</v>
      </c>
      <c r="BA55" s="139" t="s">
        <v>19</v>
      </c>
      <c r="BB55" s="139" t="s">
        <v>19</v>
      </c>
      <c r="BC55" s="139" t="s">
        <v>1827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1828</v>
      </c>
      <c r="BA56" s="139" t="s">
        <v>19</v>
      </c>
      <c r="BB56" s="139" t="s">
        <v>19</v>
      </c>
      <c r="BC56" s="139" t="s">
        <v>72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J177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J209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J256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J295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J296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317</v>
      </c>
      <c r="E75" s="185"/>
      <c r="F75" s="185"/>
      <c r="G75" s="185"/>
      <c r="H75" s="185"/>
      <c r="I75" s="185"/>
      <c r="J75" s="186">
        <f>J305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318</v>
      </c>
      <c r="E76" s="185"/>
      <c r="F76" s="185"/>
      <c r="G76" s="185"/>
      <c r="H76" s="185"/>
      <c r="I76" s="185"/>
      <c r="J76" s="186">
        <f>J328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4.88" customHeight="1">
      <c r="A77" s="10"/>
      <c r="B77" s="183"/>
      <c r="C77" s="126"/>
      <c r="D77" s="184" t="s">
        <v>319</v>
      </c>
      <c r="E77" s="185"/>
      <c r="F77" s="185"/>
      <c r="G77" s="185"/>
      <c r="H77" s="185"/>
      <c r="I77" s="185"/>
      <c r="J77" s="186">
        <f>J376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320</v>
      </c>
      <c r="E78" s="185"/>
      <c r="F78" s="185"/>
      <c r="G78" s="185"/>
      <c r="H78" s="185"/>
      <c r="I78" s="185"/>
      <c r="J78" s="186">
        <f>J392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321</v>
      </c>
      <c r="E79" s="185"/>
      <c r="F79" s="185"/>
      <c r="G79" s="185"/>
      <c r="H79" s="185"/>
      <c r="I79" s="185"/>
      <c r="J79" s="186">
        <f>J407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322</v>
      </c>
      <c r="E80" s="185"/>
      <c r="F80" s="185"/>
      <c r="G80" s="185"/>
      <c r="H80" s="185"/>
      <c r="I80" s="185"/>
      <c r="J80" s="186">
        <f>J421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/>
    <row r="84" hidden="1"/>
    <row r="85" hidden="1"/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323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16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2" t="str">
        <f>E7</f>
        <v>Odkanalizování obce Rtyně nad Bílinou – etapa 1</v>
      </c>
      <c r="F90" s="33"/>
      <c r="G90" s="33"/>
      <c r="H90" s="33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229</v>
      </c>
      <c r="D91" s="23"/>
      <c r="E91" s="23"/>
      <c r="F91" s="23"/>
      <c r="G91" s="23"/>
      <c r="H91" s="23"/>
      <c r="I91" s="23"/>
      <c r="J91" s="23"/>
      <c r="K91" s="23"/>
      <c r="L91" s="21"/>
    </row>
    <row r="92" s="2" customFormat="1" ht="16.5" customHeight="1">
      <c r="A92" s="39"/>
      <c r="B92" s="40"/>
      <c r="C92" s="41"/>
      <c r="D92" s="41"/>
      <c r="E92" s="172" t="s">
        <v>1819</v>
      </c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234</v>
      </c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A5 - Napojení na stoku A5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21</v>
      </c>
      <c r="D96" s="41"/>
      <c r="E96" s="41"/>
      <c r="F96" s="28" t="str">
        <f>F14</f>
        <v>Rtyně nad Bílinou</v>
      </c>
      <c r="G96" s="41"/>
      <c r="H96" s="41"/>
      <c r="I96" s="33" t="s">
        <v>23</v>
      </c>
      <c r="J96" s="73" t="str">
        <f>IF(J14="","",J14)</f>
        <v>31. 7. 2025</v>
      </c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5.65" customHeight="1">
      <c r="A98" s="39"/>
      <c r="B98" s="40"/>
      <c r="C98" s="33" t="s">
        <v>25</v>
      </c>
      <c r="D98" s="41"/>
      <c r="E98" s="41"/>
      <c r="F98" s="28" t="str">
        <f>E17</f>
        <v xml:space="preserve">Obec Rtyně nad Bílinou </v>
      </c>
      <c r="G98" s="41"/>
      <c r="H98" s="41"/>
      <c r="I98" s="33" t="s">
        <v>31</v>
      </c>
      <c r="J98" s="37" t="str">
        <f>E23</f>
        <v xml:space="preserve">AQUECON a.s. – kancelář Praha 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29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QS-B s.r.o.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88"/>
      <c r="B101" s="189"/>
      <c r="C101" s="190" t="s">
        <v>324</v>
      </c>
      <c r="D101" s="191" t="s">
        <v>57</v>
      </c>
      <c r="E101" s="191" t="s">
        <v>53</v>
      </c>
      <c r="F101" s="191" t="s">
        <v>54</v>
      </c>
      <c r="G101" s="191" t="s">
        <v>325</v>
      </c>
      <c r="H101" s="191" t="s">
        <v>326</v>
      </c>
      <c r="I101" s="191" t="s">
        <v>327</v>
      </c>
      <c r="J101" s="191" t="s">
        <v>303</v>
      </c>
      <c r="K101" s="192" t="s">
        <v>328</v>
      </c>
      <c r="L101" s="193"/>
      <c r="M101" s="93" t="s">
        <v>19</v>
      </c>
      <c r="N101" s="94" t="s">
        <v>42</v>
      </c>
      <c r="O101" s="94" t="s">
        <v>329</v>
      </c>
      <c r="P101" s="94" t="s">
        <v>330</v>
      </c>
      <c r="Q101" s="94" t="s">
        <v>331</v>
      </c>
      <c r="R101" s="94" t="s">
        <v>332</v>
      </c>
      <c r="S101" s="94" t="s">
        <v>333</v>
      </c>
      <c r="T101" s="95" t="s">
        <v>334</v>
      </c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</row>
    <row r="102" s="2" customFormat="1" ht="22.8" customHeight="1">
      <c r="A102" s="39"/>
      <c r="B102" s="40"/>
      <c r="C102" s="100" t="s">
        <v>335</v>
      </c>
      <c r="D102" s="41"/>
      <c r="E102" s="41"/>
      <c r="F102" s="41"/>
      <c r="G102" s="41"/>
      <c r="H102" s="41"/>
      <c r="I102" s="41"/>
      <c r="J102" s="194">
        <f>BK102</f>
        <v>0</v>
      </c>
      <c r="K102" s="41"/>
      <c r="L102" s="45"/>
      <c r="M102" s="96"/>
      <c r="N102" s="195"/>
      <c r="O102" s="97"/>
      <c r="P102" s="196">
        <f>P103</f>
        <v>0</v>
      </c>
      <c r="Q102" s="97"/>
      <c r="R102" s="196">
        <f>R103</f>
        <v>281.38445877000004</v>
      </c>
      <c r="S102" s="97"/>
      <c r="T102" s="197">
        <f>T103</f>
        <v>92.650161999999995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71</v>
      </c>
      <c r="AU102" s="18" t="s">
        <v>304</v>
      </c>
      <c r="BK102" s="198">
        <f>BK103</f>
        <v>0</v>
      </c>
    </row>
    <row r="103" s="12" customFormat="1" ht="25.92" customHeight="1">
      <c r="A103" s="12"/>
      <c r="B103" s="199"/>
      <c r="C103" s="200"/>
      <c r="D103" s="201" t="s">
        <v>71</v>
      </c>
      <c r="E103" s="202" t="s">
        <v>336</v>
      </c>
      <c r="F103" s="202" t="s">
        <v>337</v>
      </c>
      <c r="G103" s="200"/>
      <c r="H103" s="200"/>
      <c r="I103" s="203"/>
      <c r="J103" s="204">
        <f>BK103</f>
        <v>0</v>
      </c>
      <c r="K103" s="200"/>
      <c r="L103" s="205"/>
      <c r="M103" s="206"/>
      <c r="N103" s="207"/>
      <c r="O103" s="207"/>
      <c r="P103" s="208">
        <f>P104+P295+P305+P328+P392+P407+P421</f>
        <v>0</v>
      </c>
      <c r="Q103" s="207"/>
      <c r="R103" s="208">
        <f>R104+R295+R305+R328+R392+R407+R421</f>
        <v>281.38445877000004</v>
      </c>
      <c r="S103" s="207"/>
      <c r="T103" s="209">
        <f>T104+T295+T305+T328+T392+T407+T421</f>
        <v>92.650161999999995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72</v>
      </c>
      <c r="AY103" s="210" t="s">
        <v>338</v>
      </c>
      <c r="BK103" s="212">
        <f>BK104+BK295+BK305+BK328+BK392+BK407+BK421</f>
        <v>0</v>
      </c>
    </row>
    <row r="104" s="12" customFormat="1" ht="22.8" customHeight="1">
      <c r="A104" s="12"/>
      <c r="B104" s="199"/>
      <c r="C104" s="200"/>
      <c r="D104" s="201" t="s">
        <v>71</v>
      </c>
      <c r="E104" s="213" t="s">
        <v>79</v>
      </c>
      <c r="F104" s="213" t="s">
        <v>339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P105+P138+P153+P177+P190+P209+P256</f>
        <v>0</v>
      </c>
      <c r="Q104" s="207"/>
      <c r="R104" s="208">
        <f>R105+R138+R153+R177+R190+R209+R256</f>
        <v>260.28024125000002</v>
      </c>
      <c r="S104" s="207"/>
      <c r="T104" s="209">
        <f>T105+T138+T153+T177+T190+T209+T256</f>
        <v>92.650161999999995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79</v>
      </c>
      <c r="AY104" s="210" t="s">
        <v>338</v>
      </c>
      <c r="BK104" s="212">
        <f>BK105+BK138+BK153+BK177+BK190+BK209+BK256</f>
        <v>0</v>
      </c>
    </row>
    <row r="105" s="12" customFormat="1" ht="20.88" customHeight="1">
      <c r="A105" s="12"/>
      <c r="B105" s="199"/>
      <c r="C105" s="200"/>
      <c r="D105" s="201" t="s">
        <v>71</v>
      </c>
      <c r="E105" s="213" t="s">
        <v>340</v>
      </c>
      <c r="F105" s="213" t="s">
        <v>341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SUM(P106:P137)</f>
        <v>0</v>
      </c>
      <c r="Q105" s="207"/>
      <c r="R105" s="208">
        <f>SUM(R106:R137)</f>
        <v>0.0030940500000000005</v>
      </c>
      <c r="S105" s="207"/>
      <c r="T105" s="209">
        <f>SUM(T106:T137)</f>
        <v>92.650161999999995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81</v>
      </c>
      <c r="AY105" s="210" t="s">
        <v>338</v>
      </c>
      <c r="BK105" s="212">
        <f>SUM(BK106:BK137)</f>
        <v>0</v>
      </c>
    </row>
    <row r="106" s="2" customFormat="1" ht="66.75" customHeight="1">
      <c r="A106" s="39"/>
      <c r="B106" s="40"/>
      <c r="C106" s="215" t="s">
        <v>79</v>
      </c>
      <c r="D106" s="215" t="s">
        <v>342</v>
      </c>
      <c r="E106" s="216" t="s">
        <v>343</v>
      </c>
      <c r="F106" s="217" t="s">
        <v>344</v>
      </c>
      <c r="G106" s="218" t="s">
        <v>345</v>
      </c>
      <c r="H106" s="219">
        <v>155.50999999999999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0.44</v>
      </c>
      <c r="T106" s="225">
        <f>S106*H106</f>
        <v>68.424399999999991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2819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349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351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1272</v>
      </c>
      <c r="F109" s="247" t="s">
        <v>352</v>
      </c>
      <c r="G109" s="245"/>
      <c r="H109" s="248">
        <v>1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1306</v>
      </c>
      <c r="F110" s="247" t="s">
        <v>1321</v>
      </c>
      <c r="G110" s="245"/>
      <c r="H110" s="248">
        <v>0.59999999999999998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1.6000000000000001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1848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1273</v>
      </c>
      <c r="F113" s="247" t="s">
        <v>2161</v>
      </c>
      <c r="G113" s="245"/>
      <c r="H113" s="248">
        <v>30.059999999999999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1305</v>
      </c>
      <c r="F114" s="247" t="s">
        <v>2162</v>
      </c>
      <c r="G114" s="245"/>
      <c r="H114" s="248">
        <v>50.100000000000001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286</v>
      </c>
      <c r="F115" s="258" t="s">
        <v>353</v>
      </c>
      <c r="G115" s="256"/>
      <c r="H115" s="259">
        <v>80.159999999999997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1277</v>
      </c>
      <c r="F117" s="247" t="s">
        <v>356</v>
      </c>
      <c r="G117" s="245"/>
      <c r="H117" s="248">
        <v>0.46999999999999997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1279</v>
      </c>
      <c r="F118" s="247" t="s">
        <v>357</v>
      </c>
      <c r="G118" s="245"/>
      <c r="H118" s="248">
        <v>0.48999999999999999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1280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1304</v>
      </c>
      <c r="F120" s="247" t="s">
        <v>1329</v>
      </c>
      <c r="G120" s="245"/>
      <c r="H120" s="248">
        <v>0.29999999999999999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1.75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1283</v>
      </c>
      <c r="F122" s="247" t="s">
        <v>1330</v>
      </c>
      <c r="G122" s="245"/>
      <c r="H122" s="248">
        <v>65.831000000000003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1287</v>
      </c>
      <c r="F123" s="247" t="s">
        <v>1331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1289</v>
      </c>
      <c r="F124" s="247" t="s">
        <v>1332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1308</v>
      </c>
      <c r="F125" s="247" t="s">
        <v>1333</v>
      </c>
      <c r="G125" s="245"/>
      <c r="H125" s="248">
        <v>89.679000000000002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1281</v>
      </c>
      <c r="F126" s="258" t="s">
        <v>363</v>
      </c>
      <c r="G126" s="256"/>
      <c r="H126" s="259">
        <v>155.50999999999999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65.831000000000003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0.00065831000000000006</v>
      </c>
      <c r="S127" s="224">
        <v>0.091999999999999998</v>
      </c>
      <c r="T127" s="225">
        <f>S127*H127</f>
        <v>6.0564520000000002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2820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1335</v>
      </c>
      <c r="G129" s="245"/>
      <c r="H129" s="248">
        <v>65.831000000000003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62.539000000000001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0.0012507800000000002</v>
      </c>
      <c r="S130" s="224">
        <v>0.13800000000000001</v>
      </c>
      <c r="T130" s="225">
        <f>S130*H130</f>
        <v>8.6303820000000009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2821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1335</v>
      </c>
      <c r="G132" s="245"/>
      <c r="H132" s="248">
        <v>65.831000000000003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2822</v>
      </c>
      <c r="G133" s="245"/>
      <c r="H133" s="248">
        <v>62.539000000000001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373</v>
      </c>
      <c r="F134" s="217" t="s">
        <v>374</v>
      </c>
      <c r="G134" s="218" t="s">
        <v>345</v>
      </c>
      <c r="H134" s="219">
        <v>59.247999999999998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0.0011849600000000001</v>
      </c>
      <c r="S134" s="224">
        <v>0.161</v>
      </c>
      <c r="T134" s="225">
        <f>S134*H134</f>
        <v>9.5389280000000003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2823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1283</v>
      </c>
      <c r="G136" s="245"/>
      <c r="H136" s="248">
        <v>65.831000000000003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2824</v>
      </c>
      <c r="G137" s="245"/>
      <c r="H137" s="248">
        <v>59.247999999999998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12" customFormat="1" ht="20.88" customHeight="1">
      <c r="A138" s="12"/>
      <c r="B138" s="199"/>
      <c r="C138" s="200"/>
      <c r="D138" s="201" t="s">
        <v>71</v>
      </c>
      <c r="E138" s="213" t="s">
        <v>8</v>
      </c>
      <c r="F138" s="213" t="s">
        <v>378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SUM(P139:P152)</f>
        <v>0</v>
      </c>
      <c r="Q138" s="207"/>
      <c r="R138" s="208">
        <f>SUM(R139:R152)</f>
        <v>0</v>
      </c>
      <c r="S138" s="207"/>
      <c r="T138" s="209">
        <f>SUM(T139:T152)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79</v>
      </c>
      <c r="AT138" s="211" t="s">
        <v>71</v>
      </c>
      <c r="AU138" s="211" t="s">
        <v>81</v>
      </c>
      <c r="AY138" s="210" t="s">
        <v>338</v>
      </c>
      <c r="BK138" s="212">
        <f>SUM(BK139:BK152)</f>
        <v>0</v>
      </c>
    </row>
    <row r="139" s="2" customFormat="1" ht="24.15" customHeight="1">
      <c r="A139" s="39"/>
      <c r="B139" s="40"/>
      <c r="C139" s="215" t="s">
        <v>239</v>
      </c>
      <c r="D139" s="215" t="s">
        <v>342</v>
      </c>
      <c r="E139" s="216" t="s">
        <v>379</v>
      </c>
      <c r="F139" s="217" t="s">
        <v>380</v>
      </c>
      <c r="G139" s="218" t="s">
        <v>345</v>
      </c>
      <c r="H139" s="219">
        <v>263.32600000000002</v>
      </c>
      <c r="I139" s="220"/>
      <c r="J139" s="221">
        <f>ROUND(I139*H139,2)</f>
        <v>0</v>
      </c>
      <c r="K139" s="217" t="s">
        <v>346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241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2825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382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241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383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241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274</v>
      </c>
      <c r="F142" s="247" t="s">
        <v>384</v>
      </c>
      <c r="G142" s="245"/>
      <c r="H142" s="248">
        <v>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1857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275</v>
      </c>
      <c r="F144" s="247" t="s">
        <v>2169</v>
      </c>
      <c r="G144" s="245"/>
      <c r="H144" s="248">
        <v>120.24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386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277</v>
      </c>
      <c r="F146" s="247" t="s">
        <v>387</v>
      </c>
      <c r="G146" s="245"/>
      <c r="H146" s="248">
        <v>0.29999999999999999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121.53999999999999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388</v>
      </c>
      <c r="G148" s="245"/>
      <c r="H148" s="248">
        <v>263.32600000000002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227</v>
      </c>
      <c r="F149" s="258" t="s">
        <v>363</v>
      </c>
      <c r="G149" s="256"/>
      <c r="H149" s="259">
        <v>263.32600000000002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79</v>
      </c>
      <c r="AY149" s="265" t="s">
        <v>338</v>
      </c>
    </row>
    <row r="150" s="2" customFormat="1" ht="37.8" customHeight="1">
      <c r="A150" s="39"/>
      <c r="B150" s="40"/>
      <c r="C150" s="215" t="s">
        <v>236</v>
      </c>
      <c r="D150" s="215" t="s">
        <v>342</v>
      </c>
      <c r="E150" s="216" t="s">
        <v>389</v>
      </c>
      <c r="F150" s="217" t="s">
        <v>390</v>
      </c>
      <c r="G150" s="218" t="s">
        <v>391</v>
      </c>
      <c r="H150" s="219">
        <v>450.60000000000002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2826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393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450.60000000000002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12" customFormat="1" ht="20.88" customHeight="1">
      <c r="A153" s="12"/>
      <c r="B153" s="199"/>
      <c r="C153" s="200"/>
      <c r="D153" s="201" t="s">
        <v>71</v>
      </c>
      <c r="E153" s="213" t="s">
        <v>394</v>
      </c>
      <c r="F153" s="213" t="s">
        <v>395</v>
      </c>
      <c r="G153" s="200"/>
      <c r="H153" s="200"/>
      <c r="I153" s="203"/>
      <c r="J153" s="214">
        <f>BK153</f>
        <v>0</v>
      </c>
      <c r="K153" s="200"/>
      <c r="L153" s="205"/>
      <c r="M153" s="206"/>
      <c r="N153" s="207"/>
      <c r="O153" s="207"/>
      <c r="P153" s="208">
        <f>SUM(P154:P176)</f>
        <v>0</v>
      </c>
      <c r="Q153" s="207"/>
      <c r="R153" s="208">
        <f>SUM(R154:R176)</f>
        <v>0</v>
      </c>
      <c r="S153" s="207"/>
      <c r="T153" s="209">
        <f>SUM(T154:T176)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0" t="s">
        <v>79</v>
      </c>
      <c r="AT153" s="211" t="s">
        <v>71</v>
      </c>
      <c r="AU153" s="211" t="s">
        <v>81</v>
      </c>
      <c r="AY153" s="210" t="s">
        <v>338</v>
      </c>
      <c r="BK153" s="212">
        <f>SUM(BK154:BK176)</f>
        <v>0</v>
      </c>
    </row>
    <row r="154" s="2" customFormat="1" ht="55.5" customHeight="1">
      <c r="A154" s="39"/>
      <c r="B154" s="40"/>
      <c r="C154" s="215" t="s">
        <v>396</v>
      </c>
      <c r="D154" s="215" t="s">
        <v>342</v>
      </c>
      <c r="E154" s="216" t="s">
        <v>406</v>
      </c>
      <c r="F154" s="217" t="s">
        <v>407</v>
      </c>
      <c r="G154" s="218" t="s">
        <v>391</v>
      </c>
      <c r="H154" s="219">
        <v>581.76199999999994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2827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409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1861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263</v>
      </c>
      <c r="F157" s="247" t="s">
        <v>1838</v>
      </c>
      <c r="G157" s="245"/>
      <c r="H157" s="248">
        <v>0.14999999999999999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1862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1835</v>
      </c>
      <c r="F159" s="247" t="s">
        <v>1863</v>
      </c>
      <c r="G159" s="245"/>
      <c r="H159" s="248">
        <v>0.40000000000000002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267</v>
      </c>
      <c r="F160" s="247" t="s">
        <v>1864</v>
      </c>
      <c r="G160" s="245"/>
      <c r="H160" s="248">
        <v>1.19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1865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270</v>
      </c>
      <c r="F162" s="247" t="s">
        <v>1705</v>
      </c>
      <c r="G162" s="245"/>
      <c r="H162" s="248">
        <v>2.7650000000000001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269</v>
      </c>
      <c r="F163" s="247" t="s">
        <v>1866</v>
      </c>
      <c r="G163" s="245"/>
      <c r="H163" s="248">
        <v>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1823</v>
      </c>
      <c r="F164" s="247" t="s">
        <v>1867</v>
      </c>
      <c r="G164" s="245"/>
      <c r="H164" s="248">
        <v>0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1347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300</v>
      </c>
      <c r="F166" s="247" t="s">
        <v>72</v>
      </c>
      <c r="G166" s="245"/>
      <c r="H166" s="248">
        <v>0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19</v>
      </c>
      <c r="F167" s="258" t="s">
        <v>363</v>
      </c>
      <c r="G167" s="256"/>
      <c r="H167" s="259">
        <v>5.5049999999999999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72</v>
      </c>
      <c r="AY167" s="265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418</v>
      </c>
      <c r="G168" s="245"/>
      <c r="H168" s="248">
        <v>352.70600000000002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19</v>
      </c>
      <c r="F169" s="247" t="s">
        <v>1348</v>
      </c>
      <c r="G169" s="245"/>
      <c r="H169" s="248">
        <v>82.094999999999999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72</v>
      </c>
      <c r="AY169" s="254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19</v>
      </c>
      <c r="F170" s="247" t="s">
        <v>1349</v>
      </c>
      <c r="G170" s="245"/>
      <c r="H170" s="248">
        <v>0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1350</v>
      </c>
      <c r="G171" s="245"/>
      <c r="H171" s="248">
        <v>0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19</v>
      </c>
      <c r="F172" s="247" t="s">
        <v>1350</v>
      </c>
      <c r="G172" s="245"/>
      <c r="H172" s="248">
        <v>0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1351</v>
      </c>
      <c r="G173" s="245"/>
      <c r="H173" s="248">
        <v>0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1352</v>
      </c>
      <c r="G174" s="245"/>
      <c r="H174" s="248">
        <v>146.96100000000001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422</v>
      </c>
      <c r="G175" s="245"/>
      <c r="H175" s="248">
        <v>0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5" customFormat="1">
      <c r="A176" s="15"/>
      <c r="B176" s="255"/>
      <c r="C176" s="256"/>
      <c r="D176" s="235" t="s">
        <v>350</v>
      </c>
      <c r="E176" s="257" t="s">
        <v>223</v>
      </c>
      <c r="F176" s="258" t="s">
        <v>363</v>
      </c>
      <c r="G176" s="256"/>
      <c r="H176" s="259">
        <v>581.76200000000006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350</v>
      </c>
      <c r="AU176" s="265" t="s">
        <v>241</v>
      </c>
      <c r="AV176" s="15" t="s">
        <v>231</v>
      </c>
      <c r="AW176" s="15" t="s">
        <v>33</v>
      </c>
      <c r="AX176" s="15" t="s">
        <v>79</v>
      </c>
      <c r="AY176" s="265" t="s">
        <v>338</v>
      </c>
    </row>
    <row r="177" s="12" customFormat="1" ht="20.88" customHeight="1">
      <c r="A177" s="12"/>
      <c r="B177" s="199"/>
      <c r="C177" s="200"/>
      <c r="D177" s="201" t="s">
        <v>71</v>
      </c>
      <c r="E177" s="213" t="s">
        <v>423</v>
      </c>
      <c r="F177" s="213" t="s">
        <v>424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SUM(P178:P189)</f>
        <v>0</v>
      </c>
      <c r="Q177" s="207"/>
      <c r="R177" s="208">
        <f>SUM(R178:R189)</f>
        <v>0.94198019999999993</v>
      </c>
      <c r="S177" s="207"/>
      <c r="T177" s="209">
        <f>SUM(T178:T189)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79</v>
      </c>
      <c r="AT177" s="211" t="s">
        <v>71</v>
      </c>
      <c r="AU177" s="211" t="s">
        <v>81</v>
      </c>
      <c r="AY177" s="210" t="s">
        <v>338</v>
      </c>
      <c r="BK177" s="212">
        <f>SUM(BK178:BK189)</f>
        <v>0</v>
      </c>
    </row>
    <row r="178" s="2" customFormat="1" ht="37.8" customHeight="1">
      <c r="A178" s="39"/>
      <c r="B178" s="40"/>
      <c r="C178" s="215" t="s">
        <v>405</v>
      </c>
      <c r="D178" s="215" t="s">
        <v>342</v>
      </c>
      <c r="E178" s="216" t="s">
        <v>425</v>
      </c>
      <c r="F178" s="217" t="s">
        <v>426</v>
      </c>
      <c r="G178" s="218" t="s">
        <v>345</v>
      </c>
      <c r="H178" s="219">
        <v>1108.212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0.00084999999999999995</v>
      </c>
      <c r="R178" s="224">
        <f>Q178*H178</f>
        <v>0.94198019999999993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2828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428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429</v>
      </c>
      <c r="G180" s="245"/>
      <c r="H180" s="248">
        <v>1108.212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1869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5" customFormat="1">
      <c r="A182" s="15"/>
      <c r="B182" s="255"/>
      <c r="C182" s="256"/>
      <c r="D182" s="235" t="s">
        <v>350</v>
      </c>
      <c r="E182" s="257" t="s">
        <v>296</v>
      </c>
      <c r="F182" s="258" t="s">
        <v>363</v>
      </c>
      <c r="G182" s="256"/>
      <c r="H182" s="259">
        <v>1108.212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350</v>
      </c>
      <c r="AU182" s="265" t="s">
        <v>241</v>
      </c>
      <c r="AV182" s="15" t="s">
        <v>231</v>
      </c>
      <c r="AW182" s="15" t="s">
        <v>33</v>
      </c>
      <c r="AX182" s="15" t="s">
        <v>79</v>
      </c>
      <c r="AY182" s="265" t="s">
        <v>338</v>
      </c>
    </row>
    <row r="183" s="2" customFormat="1" ht="44.25" customHeight="1">
      <c r="A183" s="39"/>
      <c r="B183" s="40"/>
      <c r="C183" s="215" t="s">
        <v>252</v>
      </c>
      <c r="D183" s="215" t="s">
        <v>342</v>
      </c>
      <c r="E183" s="216" t="s">
        <v>431</v>
      </c>
      <c r="F183" s="217" t="s">
        <v>432</v>
      </c>
      <c r="G183" s="218" t="s">
        <v>345</v>
      </c>
      <c r="H183" s="219">
        <v>1108.212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2829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434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14" customFormat="1">
      <c r="A185" s="14"/>
      <c r="B185" s="244"/>
      <c r="C185" s="245"/>
      <c r="D185" s="235" t="s">
        <v>350</v>
      </c>
      <c r="E185" s="246" t="s">
        <v>19</v>
      </c>
      <c r="F185" s="247" t="s">
        <v>296</v>
      </c>
      <c r="G185" s="245"/>
      <c r="H185" s="248">
        <v>1108.212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79</v>
      </c>
      <c r="AY185" s="254" t="s">
        <v>338</v>
      </c>
    </row>
    <row r="186" s="2" customFormat="1" ht="24.15" customHeight="1">
      <c r="A186" s="39"/>
      <c r="B186" s="40"/>
      <c r="C186" s="215" t="s">
        <v>430</v>
      </c>
      <c r="D186" s="215" t="s">
        <v>342</v>
      </c>
      <c r="E186" s="216" t="s">
        <v>435</v>
      </c>
      <c r="F186" s="217" t="s">
        <v>436</v>
      </c>
      <c r="G186" s="218" t="s">
        <v>391</v>
      </c>
      <c r="H186" s="219">
        <v>659.38599999999997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2830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438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439</v>
      </c>
      <c r="G188" s="245"/>
      <c r="H188" s="248">
        <v>659.38599999999997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5" customFormat="1">
      <c r="A189" s="15"/>
      <c r="B189" s="255"/>
      <c r="C189" s="256"/>
      <c r="D189" s="235" t="s">
        <v>350</v>
      </c>
      <c r="E189" s="257" t="s">
        <v>19</v>
      </c>
      <c r="F189" s="258" t="s">
        <v>363</v>
      </c>
      <c r="G189" s="256"/>
      <c r="H189" s="259">
        <v>659.38599999999997</v>
      </c>
      <c r="I189" s="260"/>
      <c r="J189" s="256"/>
      <c r="K189" s="256"/>
      <c r="L189" s="261"/>
      <c r="M189" s="262"/>
      <c r="N189" s="263"/>
      <c r="O189" s="263"/>
      <c r="P189" s="263"/>
      <c r="Q189" s="263"/>
      <c r="R189" s="263"/>
      <c r="S189" s="263"/>
      <c r="T189" s="264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5" t="s">
        <v>350</v>
      </c>
      <c r="AU189" s="265" t="s">
        <v>241</v>
      </c>
      <c r="AV189" s="15" t="s">
        <v>231</v>
      </c>
      <c r="AW189" s="15" t="s">
        <v>33</v>
      </c>
      <c r="AX189" s="15" t="s">
        <v>79</v>
      </c>
      <c r="AY189" s="265" t="s">
        <v>338</v>
      </c>
    </row>
    <row r="190" s="12" customFormat="1" ht="20.88" customHeight="1">
      <c r="A190" s="12"/>
      <c r="B190" s="199"/>
      <c r="C190" s="200"/>
      <c r="D190" s="201" t="s">
        <v>71</v>
      </c>
      <c r="E190" s="213" t="s">
        <v>440</v>
      </c>
      <c r="F190" s="213" t="s">
        <v>441</v>
      </c>
      <c r="G190" s="200"/>
      <c r="H190" s="200"/>
      <c r="I190" s="203"/>
      <c r="J190" s="214">
        <f>BK190</f>
        <v>0</v>
      </c>
      <c r="K190" s="200"/>
      <c r="L190" s="205"/>
      <c r="M190" s="206"/>
      <c r="N190" s="207"/>
      <c r="O190" s="207"/>
      <c r="P190" s="208">
        <f>SUM(P191:P208)</f>
        <v>0</v>
      </c>
      <c r="Q190" s="207"/>
      <c r="R190" s="208">
        <f>SUM(R191:R208)</f>
        <v>0</v>
      </c>
      <c r="S190" s="207"/>
      <c r="T190" s="209">
        <f>SUM(T191:T208)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0" t="s">
        <v>79</v>
      </c>
      <c r="AT190" s="211" t="s">
        <v>71</v>
      </c>
      <c r="AU190" s="211" t="s">
        <v>81</v>
      </c>
      <c r="AY190" s="210" t="s">
        <v>338</v>
      </c>
      <c r="BK190" s="212">
        <f>SUM(BK191:BK208)</f>
        <v>0</v>
      </c>
    </row>
    <row r="191" s="2" customFormat="1" ht="62.7" customHeight="1">
      <c r="A191" s="39"/>
      <c r="B191" s="40"/>
      <c r="C191" s="215" t="s">
        <v>340</v>
      </c>
      <c r="D191" s="215" t="s">
        <v>342</v>
      </c>
      <c r="E191" s="216" t="s">
        <v>442</v>
      </c>
      <c r="F191" s="217" t="s">
        <v>443</v>
      </c>
      <c r="G191" s="218" t="s">
        <v>391</v>
      </c>
      <c r="H191" s="219">
        <v>901.20000000000005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2831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445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2" customFormat="1">
      <c r="A193" s="39"/>
      <c r="B193" s="40"/>
      <c r="C193" s="41"/>
      <c r="D193" s="235" t="s">
        <v>401</v>
      </c>
      <c r="E193" s="41"/>
      <c r="F193" s="266" t="s">
        <v>446</v>
      </c>
      <c r="G193" s="41"/>
      <c r="H193" s="41"/>
      <c r="I193" s="230"/>
      <c r="J193" s="41"/>
      <c r="K193" s="41"/>
      <c r="L193" s="45"/>
      <c r="M193" s="231"/>
      <c r="N193" s="23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401</v>
      </c>
      <c r="AU193" s="18" t="s">
        <v>241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225</v>
      </c>
      <c r="G194" s="245"/>
      <c r="H194" s="248">
        <v>450.60000000000002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2832</v>
      </c>
      <c r="G195" s="245"/>
      <c r="H195" s="248">
        <v>901.20000000000005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62.7" customHeight="1">
      <c r="A196" s="39"/>
      <c r="B196" s="40"/>
      <c r="C196" s="215" t="s">
        <v>8</v>
      </c>
      <c r="D196" s="215" t="s">
        <v>342</v>
      </c>
      <c r="E196" s="216" t="s">
        <v>448</v>
      </c>
      <c r="F196" s="217" t="s">
        <v>449</v>
      </c>
      <c r="G196" s="218" t="s">
        <v>391</v>
      </c>
      <c r="H196" s="219">
        <v>131.16200000000001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2833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451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216</v>
      </c>
      <c r="G198" s="245"/>
      <c r="H198" s="248">
        <v>34.270000000000003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221</v>
      </c>
      <c r="G199" s="245"/>
      <c r="H199" s="248">
        <v>95.391000000000005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452</v>
      </c>
      <c r="G200" s="245"/>
      <c r="H200" s="248">
        <v>1.5009999999999999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453</v>
      </c>
      <c r="G201" s="245"/>
      <c r="H201" s="248">
        <v>0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248</v>
      </c>
      <c r="G202" s="245"/>
      <c r="H202" s="248">
        <v>0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5" customFormat="1">
      <c r="A203" s="15"/>
      <c r="B203" s="255"/>
      <c r="C203" s="256"/>
      <c r="D203" s="235" t="s">
        <v>350</v>
      </c>
      <c r="E203" s="257" t="s">
        <v>218</v>
      </c>
      <c r="F203" s="258" t="s">
        <v>363</v>
      </c>
      <c r="G203" s="256"/>
      <c r="H203" s="259">
        <v>131.16200000000001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5" t="s">
        <v>350</v>
      </c>
      <c r="AU203" s="265" t="s">
        <v>241</v>
      </c>
      <c r="AV203" s="15" t="s">
        <v>231</v>
      </c>
      <c r="AW203" s="15" t="s">
        <v>33</v>
      </c>
      <c r="AX203" s="15" t="s">
        <v>79</v>
      </c>
      <c r="AY203" s="265" t="s">
        <v>338</v>
      </c>
    </row>
    <row r="204" s="2" customFormat="1" ht="66.75" customHeight="1">
      <c r="A204" s="39"/>
      <c r="B204" s="40"/>
      <c r="C204" s="215" t="s">
        <v>394</v>
      </c>
      <c r="D204" s="215" t="s">
        <v>342</v>
      </c>
      <c r="E204" s="216" t="s">
        <v>455</v>
      </c>
      <c r="F204" s="217" t="s">
        <v>456</v>
      </c>
      <c r="G204" s="218" t="s">
        <v>391</v>
      </c>
      <c r="H204" s="219">
        <v>1311.6199999999999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2834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458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218</v>
      </c>
      <c r="G206" s="245"/>
      <c r="H206" s="248">
        <v>131.16200000000001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5" customFormat="1">
      <c r="A207" s="15"/>
      <c r="B207" s="255"/>
      <c r="C207" s="256"/>
      <c r="D207" s="235" t="s">
        <v>350</v>
      </c>
      <c r="E207" s="257" t="s">
        <v>19</v>
      </c>
      <c r="F207" s="258" t="s">
        <v>363</v>
      </c>
      <c r="G207" s="256"/>
      <c r="H207" s="259">
        <v>131.16200000000001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350</v>
      </c>
      <c r="AU207" s="265" t="s">
        <v>241</v>
      </c>
      <c r="AV207" s="15" t="s">
        <v>231</v>
      </c>
      <c r="AW207" s="15" t="s">
        <v>33</v>
      </c>
      <c r="AX207" s="15" t="s">
        <v>72</v>
      </c>
      <c r="AY207" s="265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2835</v>
      </c>
      <c r="G208" s="245"/>
      <c r="H208" s="248">
        <v>1311.6199999999999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79</v>
      </c>
      <c r="AY208" s="254" t="s">
        <v>338</v>
      </c>
    </row>
    <row r="209" s="12" customFormat="1" ht="20.88" customHeight="1">
      <c r="A209" s="12"/>
      <c r="B209" s="199"/>
      <c r="C209" s="200"/>
      <c r="D209" s="201" t="s">
        <v>71</v>
      </c>
      <c r="E209" s="213" t="s">
        <v>460</v>
      </c>
      <c r="F209" s="213" t="s">
        <v>461</v>
      </c>
      <c r="G209" s="200"/>
      <c r="H209" s="200"/>
      <c r="I209" s="203"/>
      <c r="J209" s="214">
        <f>BK209</f>
        <v>0</v>
      </c>
      <c r="K209" s="200"/>
      <c r="L209" s="205"/>
      <c r="M209" s="206"/>
      <c r="N209" s="207"/>
      <c r="O209" s="207"/>
      <c r="P209" s="208">
        <f>SUM(P210:P255)</f>
        <v>0</v>
      </c>
      <c r="Q209" s="207"/>
      <c r="R209" s="208">
        <f>SUM(R210:R255)</f>
        <v>259.322</v>
      </c>
      <c r="S209" s="207"/>
      <c r="T209" s="209">
        <f>SUM(T210:T255)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79</v>
      </c>
      <c r="AT209" s="211" t="s">
        <v>71</v>
      </c>
      <c r="AU209" s="211" t="s">
        <v>81</v>
      </c>
      <c r="AY209" s="210" t="s">
        <v>338</v>
      </c>
      <c r="BK209" s="212">
        <f>SUM(BK210:BK255)</f>
        <v>0</v>
      </c>
    </row>
    <row r="210" s="2" customFormat="1" ht="37.8" customHeight="1">
      <c r="A210" s="39"/>
      <c r="B210" s="40"/>
      <c r="C210" s="215" t="s">
        <v>454</v>
      </c>
      <c r="D210" s="215" t="s">
        <v>342</v>
      </c>
      <c r="E210" s="216" t="s">
        <v>462</v>
      </c>
      <c r="F210" s="217" t="s">
        <v>463</v>
      </c>
      <c r="G210" s="218" t="s">
        <v>391</v>
      </c>
      <c r="H210" s="219">
        <v>450.60000000000002</v>
      </c>
      <c r="I210" s="220"/>
      <c r="J210" s="221">
        <f>ROUND(I210*H210,2)</f>
        <v>0</v>
      </c>
      <c r="K210" s="217" t="s">
        <v>346</v>
      </c>
      <c r="L210" s="45"/>
      <c r="M210" s="222" t="s">
        <v>19</v>
      </c>
      <c r="N210" s="223" t="s">
        <v>43</v>
      </c>
      <c r="O210" s="85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26" t="s">
        <v>231</v>
      </c>
      <c r="AT210" s="226" t="s">
        <v>342</v>
      </c>
      <c r="AU210" s="226" t="s">
        <v>241</v>
      </c>
      <c r="AY210" s="18" t="s">
        <v>338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8" t="s">
        <v>79</v>
      </c>
      <c r="BK210" s="227">
        <f>ROUND(I210*H210,2)</f>
        <v>0</v>
      </c>
      <c r="BL210" s="18" t="s">
        <v>231</v>
      </c>
      <c r="BM210" s="226" t="s">
        <v>2836</v>
      </c>
    </row>
    <row r="211" s="2" customFormat="1">
      <c r="A211" s="39"/>
      <c r="B211" s="40"/>
      <c r="C211" s="41"/>
      <c r="D211" s="228" t="s">
        <v>348</v>
      </c>
      <c r="E211" s="41"/>
      <c r="F211" s="229" t="s">
        <v>465</v>
      </c>
      <c r="G211" s="41"/>
      <c r="H211" s="41"/>
      <c r="I211" s="230"/>
      <c r="J211" s="41"/>
      <c r="K211" s="41"/>
      <c r="L211" s="45"/>
      <c r="M211" s="231"/>
      <c r="N211" s="23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348</v>
      </c>
      <c r="AU211" s="18" t="s">
        <v>241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225</v>
      </c>
      <c r="G212" s="245"/>
      <c r="H212" s="248">
        <v>450.60000000000002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79</v>
      </c>
      <c r="AY212" s="254" t="s">
        <v>338</v>
      </c>
    </row>
    <row r="213" s="2" customFormat="1" ht="24.15" customHeight="1">
      <c r="A213" s="39"/>
      <c r="B213" s="40"/>
      <c r="C213" s="215" t="s">
        <v>423</v>
      </c>
      <c r="D213" s="215" t="s">
        <v>342</v>
      </c>
      <c r="E213" s="216" t="s">
        <v>466</v>
      </c>
      <c r="F213" s="217" t="s">
        <v>467</v>
      </c>
      <c r="G213" s="218" t="s">
        <v>391</v>
      </c>
      <c r="H213" s="219">
        <v>450.60000000000002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2837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469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3" customFormat="1">
      <c r="A215" s="13"/>
      <c r="B215" s="233"/>
      <c r="C215" s="234"/>
      <c r="D215" s="235" t="s">
        <v>350</v>
      </c>
      <c r="E215" s="236" t="s">
        <v>19</v>
      </c>
      <c r="F215" s="237" t="s">
        <v>470</v>
      </c>
      <c r="G215" s="234"/>
      <c r="H215" s="236" t="s">
        <v>19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350</v>
      </c>
      <c r="AU215" s="243" t="s">
        <v>241</v>
      </c>
      <c r="AV215" s="13" t="s">
        <v>79</v>
      </c>
      <c r="AW215" s="13" t="s">
        <v>33</v>
      </c>
      <c r="AX215" s="13" t="s">
        <v>72</v>
      </c>
      <c r="AY215" s="243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1879</v>
      </c>
      <c r="G216" s="245"/>
      <c r="H216" s="248">
        <v>581.76199999999994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471</v>
      </c>
      <c r="G217" s="245"/>
      <c r="H217" s="248">
        <v>-131.16200000000001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5" customFormat="1">
      <c r="A218" s="15"/>
      <c r="B218" s="255"/>
      <c r="C218" s="256"/>
      <c r="D218" s="235" t="s">
        <v>350</v>
      </c>
      <c r="E218" s="257" t="s">
        <v>225</v>
      </c>
      <c r="F218" s="258" t="s">
        <v>363</v>
      </c>
      <c r="G218" s="256"/>
      <c r="H218" s="259">
        <v>450.59999999999991</v>
      </c>
      <c r="I218" s="260"/>
      <c r="J218" s="256"/>
      <c r="K218" s="256"/>
      <c r="L218" s="261"/>
      <c r="M218" s="262"/>
      <c r="N218" s="263"/>
      <c r="O218" s="263"/>
      <c r="P218" s="263"/>
      <c r="Q218" s="263"/>
      <c r="R218" s="263"/>
      <c r="S218" s="263"/>
      <c r="T218" s="26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5" t="s">
        <v>350</v>
      </c>
      <c r="AU218" s="265" t="s">
        <v>241</v>
      </c>
      <c r="AV218" s="15" t="s">
        <v>231</v>
      </c>
      <c r="AW218" s="15" t="s">
        <v>33</v>
      </c>
      <c r="AX218" s="15" t="s">
        <v>79</v>
      </c>
      <c r="AY218" s="265" t="s">
        <v>338</v>
      </c>
    </row>
    <row r="219" s="2" customFormat="1" ht="44.25" customHeight="1">
      <c r="A219" s="39"/>
      <c r="B219" s="40"/>
      <c r="C219" s="215" t="s">
        <v>440</v>
      </c>
      <c r="D219" s="215" t="s">
        <v>342</v>
      </c>
      <c r="E219" s="216" t="s">
        <v>477</v>
      </c>
      <c r="F219" s="217" t="s">
        <v>478</v>
      </c>
      <c r="G219" s="218" t="s">
        <v>391</v>
      </c>
      <c r="H219" s="219">
        <v>545.99099999999999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2838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480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221</v>
      </c>
      <c r="G221" s="245"/>
      <c r="H221" s="248">
        <v>95.391000000000005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225</v>
      </c>
      <c r="G222" s="245"/>
      <c r="H222" s="248">
        <v>450.60000000000002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72</v>
      </c>
      <c r="AY222" s="254" t="s">
        <v>338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855</v>
      </c>
      <c r="G223" s="245"/>
      <c r="H223" s="248">
        <v>0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72</v>
      </c>
      <c r="AY223" s="254" t="s">
        <v>338</v>
      </c>
    </row>
    <row r="224" s="15" customFormat="1">
      <c r="A224" s="15"/>
      <c r="B224" s="255"/>
      <c r="C224" s="256"/>
      <c r="D224" s="235" t="s">
        <v>350</v>
      </c>
      <c r="E224" s="257" t="s">
        <v>19</v>
      </c>
      <c r="F224" s="258" t="s">
        <v>363</v>
      </c>
      <c r="G224" s="256"/>
      <c r="H224" s="259">
        <v>545.99099999999999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350</v>
      </c>
      <c r="AU224" s="265" t="s">
        <v>241</v>
      </c>
      <c r="AV224" s="15" t="s">
        <v>231</v>
      </c>
      <c r="AW224" s="15" t="s">
        <v>33</v>
      </c>
      <c r="AX224" s="15" t="s">
        <v>79</v>
      </c>
      <c r="AY224" s="265" t="s">
        <v>338</v>
      </c>
    </row>
    <row r="225" s="2" customFormat="1" ht="66.75" customHeight="1">
      <c r="A225" s="39"/>
      <c r="B225" s="40"/>
      <c r="C225" s="215" t="s">
        <v>460</v>
      </c>
      <c r="D225" s="215" t="s">
        <v>342</v>
      </c>
      <c r="E225" s="216" t="s">
        <v>482</v>
      </c>
      <c r="F225" s="217" t="s">
        <v>483</v>
      </c>
      <c r="G225" s="218" t="s">
        <v>391</v>
      </c>
      <c r="H225" s="219">
        <v>34.270000000000003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2839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485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216</v>
      </c>
      <c r="G227" s="245"/>
      <c r="H227" s="248">
        <v>34.270000000000003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19</v>
      </c>
      <c r="F228" s="258" t="s">
        <v>363</v>
      </c>
      <c r="G228" s="256"/>
      <c r="H228" s="259">
        <v>34.270000000000003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16.5" customHeight="1">
      <c r="A229" s="39"/>
      <c r="B229" s="40"/>
      <c r="C229" s="267" t="s">
        <v>476</v>
      </c>
      <c r="D229" s="267" t="s">
        <v>486</v>
      </c>
      <c r="E229" s="268" t="s">
        <v>487</v>
      </c>
      <c r="F229" s="269" t="s">
        <v>488</v>
      </c>
      <c r="G229" s="270" t="s">
        <v>489</v>
      </c>
      <c r="H229" s="271">
        <v>190.78200000000001</v>
      </c>
      <c r="I229" s="272"/>
      <c r="J229" s="273">
        <f>ROUND(I229*H229,2)</f>
        <v>0</v>
      </c>
      <c r="K229" s="269" t="s">
        <v>346</v>
      </c>
      <c r="L229" s="274"/>
      <c r="M229" s="275" t="s">
        <v>19</v>
      </c>
      <c r="N229" s="276" t="s">
        <v>43</v>
      </c>
      <c r="O229" s="85"/>
      <c r="P229" s="224">
        <f>O229*H229</f>
        <v>0</v>
      </c>
      <c r="Q229" s="224">
        <v>1</v>
      </c>
      <c r="R229" s="224">
        <f>Q229*H229</f>
        <v>190.78200000000001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405</v>
      </c>
      <c r="AT229" s="226" t="s">
        <v>486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2840</v>
      </c>
    </row>
    <row r="230" s="13" customFormat="1">
      <c r="A230" s="13"/>
      <c r="B230" s="233"/>
      <c r="C230" s="234"/>
      <c r="D230" s="235" t="s">
        <v>350</v>
      </c>
      <c r="E230" s="236" t="s">
        <v>19</v>
      </c>
      <c r="F230" s="237" t="s">
        <v>491</v>
      </c>
      <c r="G230" s="234"/>
      <c r="H230" s="236" t="s">
        <v>19</v>
      </c>
      <c r="I230" s="238"/>
      <c r="J230" s="234"/>
      <c r="K230" s="234"/>
      <c r="L230" s="239"/>
      <c r="M230" s="240"/>
      <c r="N230" s="241"/>
      <c r="O230" s="241"/>
      <c r="P230" s="241"/>
      <c r="Q230" s="241"/>
      <c r="R230" s="241"/>
      <c r="S230" s="241"/>
      <c r="T230" s="24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3" t="s">
        <v>350</v>
      </c>
      <c r="AU230" s="243" t="s">
        <v>241</v>
      </c>
      <c r="AV230" s="13" t="s">
        <v>79</v>
      </c>
      <c r="AW230" s="13" t="s">
        <v>33</v>
      </c>
      <c r="AX230" s="13" t="s">
        <v>72</v>
      </c>
      <c r="AY230" s="243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492</v>
      </c>
      <c r="G231" s="245"/>
      <c r="H231" s="248">
        <v>23.847999999999999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3" customFormat="1">
      <c r="A232" s="13"/>
      <c r="B232" s="233"/>
      <c r="C232" s="234"/>
      <c r="D232" s="235" t="s">
        <v>350</v>
      </c>
      <c r="E232" s="236" t="s">
        <v>19</v>
      </c>
      <c r="F232" s="237" t="s">
        <v>493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350</v>
      </c>
      <c r="AU232" s="243" t="s">
        <v>241</v>
      </c>
      <c r="AV232" s="13" t="s">
        <v>79</v>
      </c>
      <c r="AW232" s="13" t="s">
        <v>33</v>
      </c>
      <c r="AX232" s="13" t="s">
        <v>72</v>
      </c>
      <c r="AY232" s="243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494</v>
      </c>
      <c r="G233" s="245"/>
      <c r="H233" s="248">
        <v>71.543000000000006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221</v>
      </c>
      <c r="F234" s="258" t="s">
        <v>363</v>
      </c>
      <c r="G234" s="256"/>
      <c r="H234" s="259">
        <v>95.391000000000005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72</v>
      </c>
      <c r="AY234" s="265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2841</v>
      </c>
      <c r="G235" s="245"/>
      <c r="H235" s="248">
        <v>190.78200000000001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2" customFormat="1" ht="16.5" customHeight="1">
      <c r="A236" s="39"/>
      <c r="B236" s="40"/>
      <c r="C236" s="267" t="s">
        <v>481</v>
      </c>
      <c r="D236" s="267" t="s">
        <v>486</v>
      </c>
      <c r="E236" s="268" t="s">
        <v>496</v>
      </c>
      <c r="F236" s="269" t="s">
        <v>497</v>
      </c>
      <c r="G236" s="270" t="s">
        <v>489</v>
      </c>
      <c r="H236" s="271">
        <v>68.540000000000006</v>
      </c>
      <c r="I236" s="272"/>
      <c r="J236" s="273">
        <f>ROUND(I236*H236,2)</f>
        <v>0</v>
      </c>
      <c r="K236" s="269" t="s">
        <v>346</v>
      </c>
      <c r="L236" s="274"/>
      <c r="M236" s="275" t="s">
        <v>19</v>
      </c>
      <c r="N236" s="276" t="s">
        <v>43</v>
      </c>
      <c r="O236" s="85"/>
      <c r="P236" s="224">
        <f>O236*H236</f>
        <v>0</v>
      </c>
      <c r="Q236" s="224">
        <v>1</v>
      </c>
      <c r="R236" s="224">
        <f>Q236*H236</f>
        <v>68.540000000000006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405</v>
      </c>
      <c r="AT236" s="226" t="s">
        <v>486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2842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499</v>
      </c>
      <c r="G237" s="245"/>
      <c r="H237" s="248">
        <v>35.771000000000001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6" customFormat="1">
      <c r="A238" s="16"/>
      <c r="B238" s="277"/>
      <c r="C238" s="278"/>
      <c r="D238" s="235" t="s">
        <v>350</v>
      </c>
      <c r="E238" s="279" t="s">
        <v>19</v>
      </c>
      <c r="F238" s="280" t="s">
        <v>500</v>
      </c>
      <c r="G238" s="278"/>
      <c r="H238" s="281">
        <v>35.771000000000001</v>
      </c>
      <c r="I238" s="282"/>
      <c r="J238" s="278"/>
      <c r="K238" s="278"/>
      <c r="L238" s="283"/>
      <c r="M238" s="284"/>
      <c r="N238" s="285"/>
      <c r="O238" s="285"/>
      <c r="P238" s="285"/>
      <c r="Q238" s="285"/>
      <c r="R238" s="285"/>
      <c r="S238" s="285"/>
      <c r="T238" s="28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7" t="s">
        <v>350</v>
      </c>
      <c r="AU238" s="287" t="s">
        <v>241</v>
      </c>
      <c r="AV238" s="16" t="s">
        <v>241</v>
      </c>
      <c r="AW238" s="16" t="s">
        <v>33</v>
      </c>
      <c r="AX238" s="16" t="s">
        <v>72</v>
      </c>
      <c r="AY238" s="287" t="s">
        <v>338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2074</v>
      </c>
      <c r="G239" s="245"/>
      <c r="H239" s="248">
        <v>0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2075</v>
      </c>
      <c r="G240" s="245"/>
      <c r="H240" s="248">
        <v>-0.28899999999999998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72</v>
      </c>
      <c r="AY240" s="254" t="s">
        <v>338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1885</v>
      </c>
      <c r="G241" s="245"/>
      <c r="H241" s="248">
        <v>-0.80400000000000005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1886</v>
      </c>
      <c r="G242" s="245"/>
      <c r="H242" s="248">
        <v>-0.40799999999999997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1887</v>
      </c>
      <c r="G243" s="245"/>
      <c r="H243" s="248">
        <v>0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1888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501</v>
      </c>
      <c r="G245" s="245"/>
      <c r="H245" s="248">
        <v>0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993</v>
      </c>
      <c r="G246" s="245"/>
      <c r="H246" s="248">
        <v>0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502</v>
      </c>
      <c r="G247" s="245"/>
      <c r="H247" s="248">
        <v>0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6" customFormat="1">
      <c r="A248" s="16"/>
      <c r="B248" s="277"/>
      <c r="C248" s="278"/>
      <c r="D248" s="235" t="s">
        <v>350</v>
      </c>
      <c r="E248" s="279" t="s">
        <v>298</v>
      </c>
      <c r="F248" s="280" t="s">
        <v>500</v>
      </c>
      <c r="G248" s="278"/>
      <c r="H248" s="281">
        <v>-1.5009999999999999</v>
      </c>
      <c r="I248" s="282"/>
      <c r="J248" s="278"/>
      <c r="K248" s="278"/>
      <c r="L248" s="283"/>
      <c r="M248" s="284"/>
      <c r="N248" s="285"/>
      <c r="O248" s="285"/>
      <c r="P248" s="285"/>
      <c r="Q248" s="285"/>
      <c r="R248" s="285"/>
      <c r="S248" s="285"/>
      <c r="T248" s="28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T248" s="287" t="s">
        <v>350</v>
      </c>
      <c r="AU248" s="287" t="s">
        <v>241</v>
      </c>
      <c r="AV248" s="16" t="s">
        <v>241</v>
      </c>
      <c r="AW248" s="16" t="s">
        <v>33</v>
      </c>
      <c r="AX248" s="16" t="s">
        <v>72</v>
      </c>
      <c r="AY248" s="287" t="s">
        <v>338</v>
      </c>
    </row>
    <row r="249" s="15" customFormat="1">
      <c r="A249" s="15"/>
      <c r="B249" s="255"/>
      <c r="C249" s="256"/>
      <c r="D249" s="235" t="s">
        <v>350</v>
      </c>
      <c r="E249" s="257" t="s">
        <v>216</v>
      </c>
      <c r="F249" s="258" t="s">
        <v>363</v>
      </c>
      <c r="G249" s="256"/>
      <c r="H249" s="259">
        <v>34.269999999999996</v>
      </c>
      <c r="I249" s="260"/>
      <c r="J249" s="256"/>
      <c r="K249" s="256"/>
      <c r="L249" s="261"/>
      <c r="M249" s="262"/>
      <c r="N249" s="263"/>
      <c r="O249" s="263"/>
      <c r="P249" s="263"/>
      <c r="Q249" s="263"/>
      <c r="R249" s="263"/>
      <c r="S249" s="263"/>
      <c r="T249" s="264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5" t="s">
        <v>350</v>
      </c>
      <c r="AU249" s="265" t="s">
        <v>241</v>
      </c>
      <c r="AV249" s="15" t="s">
        <v>231</v>
      </c>
      <c r="AW249" s="15" t="s">
        <v>33</v>
      </c>
      <c r="AX249" s="15" t="s">
        <v>72</v>
      </c>
      <c r="AY249" s="265" t="s">
        <v>338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2843</v>
      </c>
      <c r="G250" s="245"/>
      <c r="H250" s="248">
        <v>68.540000000000006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79</v>
      </c>
      <c r="AY250" s="254" t="s">
        <v>338</v>
      </c>
    </row>
    <row r="251" s="2" customFormat="1" ht="44.25" customHeight="1">
      <c r="A251" s="39"/>
      <c r="B251" s="40"/>
      <c r="C251" s="215" t="s">
        <v>254</v>
      </c>
      <c r="D251" s="215" t="s">
        <v>342</v>
      </c>
      <c r="E251" s="216" t="s">
        <v>504</v>
      </c>
      <c r="F251" s="217" t="s">
        <v>505</v>
      </c>
      <c r="G251" s="218" t="s">
        <v>489</v>
      </c>
      <c r="H251" s="219">
        <v>262.32400000000001</v>
      </c>
      <c r="I251" s="220"/>
      <c r="J251" s="221">
        <f>ROUND(I251*H251,2)</f>
        <v>0</v>
      </c>
      <c r="K251" s="217" t="s">
        <v>346</v>
      </c>
      <c r="L251" s="45"/>
      <c r="M251" s="222" t="s">
        <v>19</v>
      </c>
      <c r="N251" s="223" t="s">
        <v>43</v>
      </c>
      <c r="O251" s="85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26" t="s">
        <v>231</v>
      </c>
      <c r="AT251" s="226" t="s">
        <v>342</v>
      </c>
      <c r="AU251" s="226" t="s">
        <v>241</v>
      </c>
      <c r="AY251" s="18" t="s">
        <v>338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8" t="s">
        <v>79</v>
      </c>
      <c r="BK251" s="227">
        <f>ROUND(I251*H251,2)</f>
        <v>0</v>
      </c>
      <c r="BL251" s="18" t="s">
        <v>231</v>
      </c>
      <c r="BM251" s="226" t="s">
        <v>2844</v>
      </c>
    </row>
    <row r="252" s="2" customFormat="1">
      <c r="A252" s="39"/>
      <c r="B252" s="40"/>
      <c r="C252" s="41"/>
      <c r="D252" s="228" t="s">
        <v>348</v>
      </c>
      <c r="E252" s="41"/>
      <c r="F252" s="229" t="s">
        <v>507</v>
      </c>
      <c r="G252" s="41"/>
      <c r="H252" s="41"/>
      <c r="I252" s="230"/>
      <c r="J252" s="41"/>
      <c r="K252" s="41"/>
      <c r="L252" s="45"/>
      <c r="M252" s="231"/>
      <c r="N252" s="232"/>
      <c r="O252" s="85"/>
      <c r="P252" s="85"/>
      <c r="Q252" s="85"/>
      <c r="R252" s="85"/>
      <c r="S252" s="85"/>
      <c r="T252" s="8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348</v>
      </c>
      <c r="AU252" s="18" t="s">
        <v>241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218</v>
      </c>
      <c r="G253" s="245"/>
      <c r="H253" s="248">
        <v>131.16200000000001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5" customFormat="1">
      <c r="A254" s="15"/>
      <c r="B254" s="255"/>
      <c r="C254" s="256"/>
      <c r="D254" s="235" t="s">
        <v>350</v>
      </c>
      <c r="E254" s="257" t="s">
        <v>19</v>
      </c>
      <c r="F254" s="258" t="s">
        <v>363</v>
      </c>
      <c r="G254" s="256"/>
      <c r="H254" s="259">
        <v>131.16200000000001</v>
      </c>
      <c r="I254" s="260"/>
      <c r="J254" s="256"/>
      <c r="K254" s="256"/>
      <c r="L254" s="261"/>
      <c r="M254" s="262"/>
      <c r="N254" s="263"/>
      <c r="O254" s="263"/>
      <c r="P254" s="263"/>
      <c r="Q254" s="263"/>
      <c r="R254" s="263"/>
      <c r="S254" s="263"/>
      <c r="T254" s="264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5" t="s">
        <v>350</v>
      </c>
      <c r="AU254" s="265" t="s">
        <v>241</v>
      </c>
      <c r="AV254" s="15" t="s">
        <v>231</v>
      </c>
      <c r="AW254" s="15" t="s">
        <v>33</v>
      </c>
      <c r="AX254" s="15" t="s">
        <v>72</v>
      </c>
      <c r="AY254" s="265" t="s">
        <v>338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2845</v>
      </c>
      <c r="G255" s="245"/>
      <c r="H255" s="248">
        <v>262.32400000000001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79</v>
      </c>
      <c r="AY255" s="254" t="s">
        <v>338</v>
      </c>
    </row>
    <row r="256" s="12" customFormat="1" ht="20.88" customHeight="1">
      <c r="A256" s="12"/>
      <c r="B256" s="199"/>
      <c r="C256" s="200"/>
      <c r="D256" s="201" t="s">
        <v>71</v>
      </c>
      <c r="E256" s="213" t="s">
        <v>476</v>
      </c>
      <c r="F256" s="213" t="s">
        <v>509</v>
      </c>
      <c r="G256" s="200"/>
      <c r="H256" s="200"/>
      <c r="I256" s="203"/>
      <c r="J256" s="214">
        <f>BK256</f>
        <v>0</v>
      </c>
      <c r="K256" s="200"/>
      <c r="L256" s="205"/>
      <c r="M256" s="206"/>
      <c r="N256" s="207"/>
      <c r="O256" s="207"/>
      <c r="P256" s="208">
        <f>SUM(P257:P294)</f>
        <v>0</v>
      </c>
      <c r="Q256" s="207"/>
      <c r="R256" s="208">
        <f>SUM(R257:R294)</f>
        <v>0.013167000000000002</v>
      </c>
      <c r="S256" s="207"/>
      <c r="T256" s="209">
        <f>SUM(T257:T294)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0" t="s">
        <v>79</v>
      </c>
      <c r="AT256" s="211" t="s">
        <v>71</v>
      </c>
      <c r="AU256" s="211" t="s">
        <v>81</v>
      </c>
      <c r="AY256" s="210" t="s">
        <v>338</v>
      </c>
      <c r="BK256" s="212">
        <f>SUM(BK257:BK294)</f>
        <v>0</v>
      </c>
    </row>
    <row r="257" s="2" customFormat="1" ht="24.15" customHeight="1">
      <c r="A257" s="39"/>
      <c r="B257" s="40"/>
      <c r="C257" s="215" t="s">
        <v>7</v>
      </c>
      <c r="D257" s="215" t="s">
        <v>342</v>
      </c>
      <c r="E257" s="216" t="s">
        <v>511</v>
      </c>
      <c r="F257" s="217" t="s">
        <v>512</v>
      </c>
      <c r="G257" s="218" t="s">
        <v>345</v>
      </c>
      <c r="H257" s="219">
        <v>418.83600000000001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231</v>
      </c>
      <c r="AT257" s="226" t="s">
        <v>342</v>
      </c>
      <c r="AU257" s="226" t="s">
        <v>241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231</v>
      </c>
      <c r="BM257" s="226" t="s">
        <v>2846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514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241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227</v>
      </c>
      <c r="G259" s="245"/>
      <c r="H259" s="248">
        <v>263.32600000000002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1281</v>
      </c>
      <c r="G260" s="245"/>
      <c r="H260" s="248">
        <v>155.50999999999999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1313</v>
      </c>
      <c r="G261" s="245"/>
      <c r="H261" s="248">
        <v>0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72</v>
      </c>
      <c r="AY261" s="254" t="s">
        <v>338</v>
      </c>
    </row>
    <row r="262" s="15" customFormat="1">
      <c r="A262" s="15"/>
      <c r="B262" s="255"/>
      <c r="C262" s="256"/>
      <c r="D262" s="235" t="s">
        <v>350</v>
      </c>
      <c r="E262" s="257" t="s">
        <v>19</v>
      </c>
      <c r="F262" s="258" t="s">
        <v>363</v>
      </c>
      <c r="G262" s="256"/>
      <c r="H262" s="259">
        <v>418.83600000000001</v>
      </c>
      <c r="I262" s="260"/>
      <c r="J262" s="256"/>
      <c r="K262" s="256"/>
      <c r="L262" s="261"/>
      <c r="M262" s="262"/>
      <c r="N262" s="263"/>
      <c r="O262" s="263"/>
      <c r="P262" s="263"/>
      <c r="Q262" s="263"/>
      <c r="R262" s="263"/>
      <c r="S262" s="263"/>
      <c r="T262" s="264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65" t="s">
        <v>350</v>
      </c>
      <c r="AU262" s="265" t="s">
        <v>241</v>
      </c>
      <c r="AV262" s="15" t="s">
        <v>231</v>
      </c>
      <c r="AW262" s="15" t="s">
        <v>33</v>
      </c>
      <c r="AX262" s="15" t="s">
        <v>79</v>
      </c>
      <c r="AY262" s="265" t="s">
        <v>338</v>
      </c>
    </row>
    <row r="263" s="2" customFormat="1" ht="37.8" customHeight="1">
      <c r="A263" s="39"/>
      <c r="B263" s="40"/>
      <c r="C263" s="215" t="s">
        <v>247</v>
      </c>
      <c r="D263" s="215" t="s">
        <v>342</v>
      </c>
      <c r="E263" s="216" t="s">
        <v>516</v>
      </c>
      <c r="F263" s="217" t="s">
        <v>517</v>
      </c>
      <c r="G263" s="218" t="s">
        <v>345</v>
      </c>
      <c r="H263" s="219">
        <v>263.32600000000002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2847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519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227</v>
      </c>
      <c r="G265" s="245"/>
      <c r="H265" s="248">
        <v>263.32600000000002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79</v>
      </c>
      <c r="AY265" s="254" t="s">
        <v>338</v>
      </c>
    </row>
    <row r="266" s="2" customFormat="1" ht="37.8" customHeight="1">
      <c r="A266" s="39"/>
      <c r="B266" s="40"/>
      <c r="C266" s="215" t="s">
        <v>510</v>
      </c>
      <c r="D266" s="215" t="s">
        <v>342</v>
      </c>
      <c r="E266" s="216" t="s">
        <v>521</v>
      </c>
      <c r="F266" s="217" t="s">
        <v>522</v>
      </c>
      <c r="G266" s="218" t="s">
        <v>345</v>
      </c>
      <c r="H266" s="219">
        <v>263.32600000000002</v>
      </c>
      <c r="I266" s="220"/>
      <c r="J266" s="221">
        <f>ROUND(I266*H266,2)</f>
        <v>0</v>
      </c>
      <c r="K266" s="217" t="s">
        <v>346</v>
      </c>
      <c r="L266" s="45"/>
      <c r="M266" s="222" t="s">
        <v>19</v>
      </c>
      <c r="N266" s="223" t="s">
        <v>43</v>
      </c>
      <c r="O266" s="85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231</v>
      </c>
      <c r="AT266" s="226" t="s">
        <v>342</v>
      </c>
      <c r="AU266" s="226" t="s">
        <v>241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2848</v>
      </c>
    </row>
    <row r="267" s="2" customFormat="1">
      <c r="A267" s="39"/>
      <c r="B267" s="40"/>
      <c r="C267" s="41"/>
      <c r="D267" s="228" t="s">
        <v>348</v>
      </c>
      <c r="E267" s="41"/>
      <c r="F267" s="229" t="s">
        <v>524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348</v>
      </c>
      <c r="AU267" s="18" t="s">
        <v>241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227</v>
      </c>
      <c r="G268" s="245"/>
      <c r="H268" s="248">
        <v>263.32600000000002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79</v>
      </c>
      <c r="AY268" s="254" t="s">
        <v>338</v>
      </c>
    </row>
    <row r="269" s="2" customFormat="1" ht="16.5" customHeight="1">
      <c r="A269" s="39"/>
      <c r="B269" s="40"/>
      <c r="C269" s="267" t="s">
        <v>515</v>
      </c>
      <c r="D269" s="267" t="s">
        <v>486</v>
      </c>
      <c r="E269" s="268" t="s">
        <v>526</v>
      </c>
      <c r="F269" s="269" t="s">
        <v>527</v>
      </c>
      <c r="G269" s="270" t="s">
        <v>528</v>
      </c>
      <c r="H269" s="271">
        <v>5.2670000000000003</v>
      </c>
      <c r="I269" s="272"/>
      <c r="J269" s="273">
        <f>ROUND(I269*H269,2)</f>
        <v>0</v>
      </c>
      <c r="K269" s="269" t="s">
        <v>346</v>
      </c>
      <c r="L269" s="274"/>
      <c r="M269" s="275" t="s">
        <v>19</v>
      </c>
      <c r="N269" s="276" t="s">
        <v>43</v>
      </c>
      <c r="O269" s="85"/>
      <c r="P269" s="224">
        <f>O269*H269</f>
        <v>0</v>
      </c>
      <c r="Q269" s="224">
        <v>0.001</v>
      </c>
      <c r="R269" s="224">
        <f>Q269*H269</f>
        <v>0.0052670000000000008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405</v>
      </c>
      <c r="AT269" s="226" t="s">
        <v>486</v>
      </c>
      <c r="AU269" s="226" t="s">
        <v>241</v>
      </c>
      <c r="AY269" s="18" t="s">
        <v>338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79</v>
      </c>
      <c r="BK269" s="227">
        <f>ROUND(I269*H269,2)</f>
        <v>0</v>
      </c>
      <c r="BL269" s="18" t="s">
        <v>231</v>
      </c>
      <c r="BM269" s="226" t="s">
        <v>2849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227</v>
      </c>
      <c r="G270" s="245"/>
      <c r="H270" s="248">
        <v>263.32600000000002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2850</v>
      </c>
      <c r="G271" s="245"/>
      <c r="H271" s="248">
        <v>5.2670000000000003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79</v>
      </c>
      <c r="AY271" s="254" t="s">
        <v>338</v>
      </c>
    </row>
    <row r="272" s="2" customFormat="1" ht="49.05" customHeight="1">
      <c r="A272" s="39"/>
      <c r="B272" s="40"/>
      <c r="C272" s="215" t="s">
        <v>520</v>
      </c>
      <c r="D272" s="215" t="s">
        <v>342</v>
      </c>
      <c r="E272" s="216" t="s">
        <v>532</v>
      </c>
      <c r="F272" s="217" t="s">
        <v>533</v>
      </c>
      <c r="G272" s="218" t="s">
        <v>345</v>
      </c>
      <c r="H272" s="219">
        <v>263.32600000000002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241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2851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535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241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263.32600000000002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24.15" customHeight="1">
      <c r="A275" s="39"/>
      <c r="B275" s="40"/>
      <c r="C275" s="215" t="s">
        <v>525</v>
      </c>
      <c r="D275" s="215" t="s">
        <v>342</v>
      </c>
      <c r="E275" s="216" t="s">
        <v>537</v>
      </c>
      <c r="F275" s="217" t="s">
        <v>538</v>
      </c>
      <c r="G275" s="218" t="s">
        <v>489</v>
      </c>
      <c r="H275" s="219">
        <v>0.0080000000000000002</v>
      </c>
      <c r="I275" s="220"/>
      <c r="J275" s="221">
        <f>ROUND(I275*H275,2)</f>
        <v>0</v>
      </c>
      <c r="K275" s="217" t="s">
        <v>346</v>
      </c>
      <c r="L275" s="45"/>
      <c r="M275" s="222" t="s">
        <v>19</v>
      </c>
      <c r="N275" s="223" t="s">
        <v>43</v>
      </c>
      <c r="O275" s="85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231</v>
      </c>
      <c r="AT275" s="226" t="s">
        <v>342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2852</v>
      </c>
    </row>
    <row r="276" s="2" customFormat="1">
      <c r="A276" s="39"/>
      <c r="B276" s="40"/>
      <c r="C276" s="41"/>
      <c r="D276" s="228" t="s">
        <v>348</v>
      </c>
      <c r="E276" s="41"/>
      <c r="F276" s="229" t="s">
        <v>540</v>
      </c>
      <c r="G276" s="41"/>
      <c r="H276" s="41"/>
      <c r="I276" s="230"/>
      <c r="J276" s="41"/>
      <c r="K276" s="41"/>
      <c r="L276" s="45"/>
      <c r="M276" s="231"/>
      <c r="N276" s="232"/>
      <c r="O276" s="85"/>
      <c r="P276" s="85"/>
      <c r="Q276" s="85"/>
      <c r="R276" s="85"/>
      <c r="S276" s="85"/>
      <c r="T276" s="8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348</v>
      </c>
      <c r="AU276" s="18" t="s">
        <v>241</v>
      </c>
    </row>
    <row r="277" s="2" customFormat="1" ht="16.5" customHeight="1">
      <c r="A277" s="39"/>
      <c r="B277" s="40"/>
      <c r="C277" s="267" t="s">
        <v>531</v>
      </c>
      <c r="D277" s="267" t="s">
        <v>486</v>
      </c>
      <c r="E277" s="268" t="s">
        <v>542</v>
      </c>
      <c r="F277" s="269" t="s">
        <v>543</v>
      </c>
      <c r="G277" s="270" t="s">
        <v>528</v>
      </c>
      <c r="H277" s="271">
        <v>7.9000000000000004</v>
      </c>
      <c r="I277" s="272"/>
      <c r="J277" s="273">
        <f>ROUND(I277*H277,2)</f>
        <v>0</v>
      </c>
      <c r="K277" s="269" t="s">
        <v>346</v>
      </c>
      <c r="L277" s="274"/>
      <c r="M277" s="275" t="s">
        <v>19</v>
      </c>
      <c r="N277" s="276" t="s">
        <v>43</v>
      </c>
      <c r="O277" s="85"/>
      <c r="P277" s="224">
        <f>O277*H277</f>
        <v>0</v>
      </c>
      <c r="Q277" s="224">
        <v>0.001</v>
      </c>
      <c r="R277" s="224">
        <f>Q277*H277</f>
        <v>0.0079000000000000008</v>
      </c>
      <c r="S277" s="224">
        <v>0</v>
      </c>
      <c r="T277" s="22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26" t="s">
        <v>405</v>
      </c>
      <c r="AT277" s="226" t="s">
        <v>486</v>
      </c>
      <c r="AU277" s="226" t="s">
        <v>241</v>
      </c>
      <c r="AY277" s="18" t="s">
        <v>338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8" t="s">
        <v>79</v>
      </c>
      <c r="BK277" s="227">
        <f>ROUND(I277*H277,2)</f>
        <v>0</v>
      </c>
      <c r="BL277" s="18" t="s">
        <v>231</v>
      </c>
      <c r="BM277" s="226" t="s">
        <v>2853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227</v>
      </c>
      <c r="G278" s="245"/>
      <c r="H278" s="248">
        <v>263.32600000000002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72</v>
      </c>
      <c r="AY278" s="254" t="s">
        <v>338</v>
      </c>
    </row>
    <row r="279" s="14" customFormat="1">
      <c r="A279" s="14"/>
      <c r="B279" s="244"/>
      <c r="C279" s="245"/>
      <c r="D279" s="235" t="s">
        <v>350</v>
      </c>
      <c r="E279" s="246" t="s">
        <v>19</v>
      </c>
      <c r="F279" s="247" t="s">
        <v>2854</v>
      </c>
      <c r="G279" s="245"/>
      <c r="H279" s="248">
        <v>7.9000000000000004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350</v>
      </c>
      <c r="AU279" s="254" t="s">
        <v>241</v>
      </c>
      <c r="AV279" s="14" t="s">
        <v>81</v>
      </c>
      <c r="AW279" s="14" t="s">
        <v>33</v>
      </c>
      <c r="AX279" s="14" t="s">
        <v>79</v>
      </c>
      <c r="AY279" s="254" t="s">
        <v>338</v>
      </c>
    </row>
    <row r="280" s="2" customFormat="1" ht="24.15" customHeight="1">
      <c r="A280" s="39"/>
      <c r="B280" s="40"/>
      <c r="C280" s="215" t="s">
        <v>536</v>
      </c>
      <c r="D280" s="215" t="s">
        <v>342</v>
      </c>
      <c r="E280" s="216" t="s">
        <v>547</v>
      </c>
      <c r="F280" s="217" t="s">
        <v>548</v>
      </c>
      <c r="G280" s="218" t="s">
        <v>345</v>
      </c>
      <c r="H280" s="219">
        <v>263.32600000000002</v>
      </c>
      <c r="I280" s="220"/>
      <c r="J280" s="221">
        <f>ROUND(I280*H280,2)</f>
        <v>0</v>
      </c>
      <c r="K280" s="217" t="s">
        <v>346</v>
      </c>
      <c r="L280" s="45"/>
      <c r="M280" s="222" t="s">
        <v>19</v>
      </c>
      <c r="N280" s="223" t="s">
        <v>43</v>
      </c>
      <c r="O280" s="85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26" t="s">
        <v>231</v>
      </c>
      <c r="AT280" s="226" t="s">
        <v>342</v>
      </c>
      <c r="AU280" s="226" t="s">
        <v>241</v>
      </c>
      <c r="AY280" s="18" t="s">
        <v>338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18" t="s">
        <v>79</v>
      </c>
      <c r="BK280" s="227">
        <f>ROUND(I280*H280,2)</f>
        <v>0</v>
      </c>
      <c r="BL280" s="18" t="s">
        <v>231</v>
      </c>
      <c r="BM280" s="226" t="s">
        <v>2855</v>
      </c>
    </row>
    <row r="281" s="2" customFormat="1">
      <c r="A281" s="39"/>
      <c r="B281" s="40"/>
      <c r="C281" s="41"/>
      <c r="D281" s="228" t="s">
        <v>348</v>
      </c>
      <c r="E281" s="41"/>
      <c r="F281" s="229" t="s">
        <v>550</v>
      </c>
      <c r="G281" s="41"/>
      <c r="H281" s="41"/>
      <c r="I281" s="230"/>
      <c r="J281" s="41"/>
      <c r="K281" s="41"/>
      <c r="L281" s="45"/>
      <c r="M281" s="231"/>
      <c r="N281" s="232"/>
      <c r="O281" s="85"/>
      <c r="P281" s="85"/>
      <c r="Q281" s="85"/>
      <c r="R281" s="85"/>
      <c r="S281" s="85"/>
      <c r="T281" s="8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348</v>
      </c>
      <c r="AU281" s="18" t="s">
        <v>241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227</v>
      </c>
      <c r="G282" s="245"/>
      <c r="H282" s="248">
        <v>263.32600000000002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79</v>
      </c>
      <c r="AY282" s="254" t="s">
        <v>338</v>
      </c>
    </row>
    <row r="283" s="2" customFormat="1" ht="21.75" customHeight="1">
      <c r="A283" s="39"/>
      <c r="B283" s="40"/>
      <c r="C283" s="215" t="s">
        <v>541</v>
      </c>
      <c r="D283" s="215" t="s">
        <v>342</v>
      </c>
      <c r="E283" s="216" t="s">
        <v>552</v>
      </c>
      <c r="F283" s="217" t="s">
        <v>553</v>
      </c>
      <c r="G283" s="218" t="s">
        <v>391</v>
      </c>
      <c r="H283" s="219">
        <v>5.2670000000000003</v>
      </c>
      <c r="I283" s="220"/>
      <c r="J283" s="221">
        <f>ROUND(I283*H283,2)</f>
        <v>0</v>
      </c>
      <c r="K283" s="217" t="s">
        <v>346</v>
      </c>
      <c r="L283" s="45"/>
      <c r="M283" s="222" t="s">
        <v>19</v>
      </c>
      <c r="N283" s="223" t="s">
        <v>43</v>
      </c>
      <c r="O283" s="85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231</v>
      </c>
      <c r="AT283" s="226" t="s">
        <v>342</v>
      </c>
      <c r="AU283" s="226" t="s">
        <v>241</v>
      </c>
      <c r="AY283" s="18" t="s">
        <v>338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79</v>
      </c>
      <c r="BK283" s="227">
        <f>ROUND(I283*H283,2)</f>
        <v>0</v>
      </c>
      <c r="BL283" s="18" t="s">
        <v>231</v>
      </c>
      <c r="BM283" s="226" t="s">
        <v>2856</v>
      </c>
    </row>
    <row r="284" s="2" customFormat="1">
      <c r="A284" s="39"/>
      <c r="B284" s="40"/>
      <c r="C284" s="41"/>
      <c r="D284" s="228" t="s">
        <v>348</v>
      </c>
      <c r="E284" s="41"/>
      <c r="F284" s="229" t="s">
        <v>555</v>
      </c>
      <c r="G284" s="41"/>
      <c r="H284" s="41"/>
      <c r="I284" s="230"/>
      <c r="J284" s="41"/>
      <c r="K284" s="41"/>
      <c r="L284" s="45"/>
      <c r="M284" s="231"/>
      <c r="N284" s="23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348</v>
      </c>
      <c r="AU284" s="18" t="s">
        <v>241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227</v>
      </c>
      <c r="G285" s="245"/>
      <c r="H285" s="248">
        <v>263.32600000000002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241</v>
      </c>
      <c r="AV285" s="14" t="s">
        <v>81</v>
      </c>
      <c r="AW285" s="14" t="s">
        <v>33</v>
      </c>
      <c r="AX285" s="14" t="s">
        <v>72</v>
      </c>
      <c r="AY285" s="254" t="s">
        <v>338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2850</v>
      </c>
      <c r="G286" s="245"/>
      <c r="H286" s="248">
        <v>5.2670000000000003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241</v>
      </c>
      <c r="AV286" s="14" t="s">
        <v>81</v>
      </c>
      <c r="AW286" s="14" t="s">
        <v>33</v>
      </c>
      <c r="AX286" s="14" t="s">
        <v>79</v>
      </c>
      <c r="AY286" s="254" t="s">
        <v>338</v>
      </c>
    </row>
    <row r="287" s="2" customFormat="1" ht="21.75" customHeight="1">
      <c r="A287" s="39"/>
      <c r="B287" s="40"/>
      <c r="C287" s="215" t="s">
        <v>546</v>
      </c>
      <c r="D287" s="215" t="s">
        <v>342</v>
      </c>
      <c r="E287" s="216" t="s">
        <v>557</v>
      </c>
      <c r="F287" s="217" t="s">
        <v>558</v>
      </c>
      <c r="G287" s="218" t="s">
        <v>391</v>
      </c>
      <c r="H287" s="219">
        <v>5.2670000000000003</v>
      </c>
      <c r="I287" s="220"/>
      <c r="J287" s="221">
        <f>ROUND(I287*H287,2)</f>
        <v>0</v>
      </c>
      <c r="K287" s="217" t="s">
        <v>346</v>
      </c>
      <c r="L287" s="45"/>
      <c r="M287" s="222" t="s">
        <v>19</v>
      </c>
      <c r="N287" s="223" t="s">
        <v>43</v>
      </c>
      <c r="O287" s="85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231</v>
      </c>
      <c r="AT287" s="226" t="s">
        <v>342</v>
      </c>
      <c r="AU287" s="226" t="s">
        <v>241</v>
      </c>
      <c r="AY287" s="18" t="s">
        <v>338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79</v>
      </c>
      <c r="BK287" s="227">
        <f>ROUND(I287*H287,2)</f>
        <v>0</v>
      </c>
      <c r="BL287" s="18" t="s">
        <v>231</v>
      </c>
      <c r="BM287" s="226" t="s">
        <v>2857</v>
      </c>
    </row>
    <row r="288" s="2" customFormat="1">
      <c r="A288" s="39"/>
      <c r="B288" s="40"/>
      <c r="C288" s="41"/>
      <c r="D288" s="228" t="s">
        <v>348</v>
      </c>
      <c r="E288" s="41"/>
      <c r="F288" s="229" t="s">
        <v>560</v>
      </c>
      <c r="G288" s="41"/>
      <c r="H288" s="41"/>
      <c r="I288" s="230"/>
      <c r="J288" s="41"/>
      <c r="K288" s="41"/>
      <c r="L288" s="45"/>
      <c r="M288" s="231"/>
      <c r="N288" s="23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348</v>
      </c>
      <c r="AU288" s="18" t="s">
        <v>241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227</v>
      </c>
      <c r="G289" s="245"/>
      <c r="H289" s="248">
        <v>263.32600000000002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4" customFormat="1">
      <c r="A290" s="14"/>
      <c r="B290" s="244"/>
      <c r="C290" s="245"/>
      <c r="D290" s="235" t="s">
        <v>350</v>
      </c>
      <c r="E290" s="246" t="s">
        <v>19</v>
      </c>
      <c r="F290" s="247" t="s">
        <v>2850</v>
      </c>
      <c r="G290" s="245"/>
      <c r="H290" s="248">
        <v>5.2670000000000003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350</v>
      </c>
      <c r="AU290" s="254" t="s">
        <v>241</v>
      </c>
      <c r="AV290" s="14" t="s">
        <v>81</v>
      </c>
      <c r="AW290" s="14" t="s">
        <v>33</v>
      </c>
      <c r="AX290" s="14" t="s">
        <v>79</v>
      </c>
      <c r="AY290" s="254" t="s">
        <v>338</v>
      </c>
    </row>
    <row r="291" s="2" customFormat="1" ht="24.15" customHeight="1">
      <c r="A291" s="39"/>
      <c r="B291" s="40"/>
      <c r="C291" s="215" t="s">
        <v>551</v>
      </c>
      <c r="D291" s="215" t="s">
        <v>342</v>
      </c>
      <c r="E291" s="216" t="s">
        <v>562</v>
      </c>
      <c r="F291" s="217" t="s">
        <v>563</v>
      </c>
      <c r="G291" s="218" t="s">
        <v>391</v>
      </c>
      <c r="H291" s="219">
        <v>52.664999999999999</v>
      </c>
      <c r="I291" s="220"/>
      <c r="J291" s="221">
        <f>ROUND(I291*H291,2)</f>
        <v>0</v>
      </c>
      <c r="K291" s="217" t="s">
        <v>346</v>
      </c>
      <c r="L291" s="45"/>
      <c r="M291" s="222" t="s">
        <v>19</v>
      </c>
      <c r="N291" s="223" t="s">
        <v>43</v>
      </c>
      <c r="O291" s="85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26" t="s">
        <v>231</v>
      </c>
      <c r="AT291" s="226" t="s">
        <v>342</v>
      </c>
      <c r="AU291" s="226" t="s">
        <v>241</v>
      </c>
      <c r="AY291" s="18" t="s">
        <v>338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8" t="s">
        <v>79</v>
      </c>
      <c r="BK291" s="227">
        <f>ROUND(I291*H291,2)</f>
        <v>0</v>
      </c>
      <c r="BL291" s="18" t="s">
        <v>231</v>
      </c>
      <c r="BM291" s="226" t="s">
        <v>2858</v>
      </c>
    </row>
    <row r="292" s="2" customFormat="1">
      <c r="A292" s="39"/>
      <c r="B292" s="40"/>
      <c r="C292" s="41"/>
      <c r="D292" s="228" t="s">
        <v>348</v>
      </c>
      <c r="E292" s="41"/>
      <c r="F292" s="229" t="s">
        <v>565</v>
      </c>
      <c r="G292" s="41"/>
      <c r="H292" s="41"/>
      <c r="I292" s="230"/>
      <c r="J292" s="41"/>
      <c r="K292" s="41"/>
      <c r="L292" s="45"/>
      <c r="M292" s="231"/>
      <c r="N292" s="232"/>
      <c r="O292" s="85"/>
      <c r="P292" s="85"/>
      <c r="Q292" s="85"/>
      <c r="R292" s="85"/>
      <c r="S292" s="85"/>
      <c r="T292" s="86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18" t="s">
        <v>348</v>
      </c>
      <c r="AU292" s="18" t="s">
        <v>241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227</v>
      </c>
      <c r="G293" s="245"/>
      <c r="H293" s="248">
        <v>263.32600000000002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2859</v>
      </c>
      <c r="G294" s="245"/>
      <c r="H294" s="248">
        <v>52.664999999999999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241</v>
      </c>
      <c r="AV294" s="14" t="s">
        <v>81</v>
      </c>
      <c r="AW294" s="14" t="s">
        <v>33</v>
      </c>
      <c r="AX294" s="14" t="s">
        <v>79</v>
      </c>
      <c r="AY294" s="254" t="s">
        <v>338</v>
      </c>
    </row>
    <row r="295" s="12" customFormat="1" ht="22.8" customHeight="1">
      <c r="A295" s="12"/>
      <c r="B295" s="199"/>
      <c r="C295" s="200"/>
      <c r="D295" s="201" t="s">
        <v>71</v>
      </c>
      <c r="E295" s="213" t="s">
        <v>81</v>
      </c>
      <c r="F295" s="213" t="s">
        <v>567</v>
      </c>
      <c r="G295" s="200"/>
      <c r="H295" s="200"/>
      <c r="I295" s="203"/>
      <c r="J295" s="214">
        <f>BK295</f>
        <v>0</v>
      </c>
      <c r="K295" s="200"/>
      <c r="L295" s="205"/>
      <c r="M295" s="206"/>
      <c r="N295" s="207"/>
      <c r="O295" s="207"/>
      <c r="P295" s="208">
        <f>P296</f>
        <v>0</v>
      </c>
      <c r="Q295" s="207"/>
      <c r="R295" s="208">
        <f>R296</f>
        <v>20.492903999999999</v>
      </c>
      <c r="S295" s="207"/>
      <c r="T295" s="209">
        <f>T296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10" t="s">
        <v>79</v>
      </c>
      <c r="AT295" s="211" t="s">
        <v>71</v>
      </c>
      <c r="AU295" s="211" t="s">
        <v>79</v>
      </c>
      <c r="AY295" s="210" t="s">
        <v>338</v>
      </c>
      <c r="BK295" s="212">
        <f>BK296</f>
        <v>0</v>
      </c>
    </row>
    <row r="296" s="12" customFormat="1" ht="20.88" customHeight="1">
      <c r="A296" s="12"/>
      <c r="B296" s="199"/>
      <c r="C296" s="200"/>
      <c r="D296" s="201" t="s">
        <v>71</v>
      </c>
      <c r="E296" s="213" t="s">
        <v>7</v>
      </c>
      <c r="F296" s="213" t="s">
        <v>568</v>
      </c>
      <c r="G296" s="200"/>
      <c r="H296" s="200"/>
      <c r="I296" s="203"/>
      <c r="J296" s="214">
        <f>BK296</f>
        <v>0</v>
      </c>
      <c r="K296" s="200"/>
      <c r="L296" s="205"/>
      <c r="M296" s="206"/>
      <c r="N296" s="207"/>
      <c r="O296" s="207"/>
      <c r="P296" s="208">
        <f>SUM(P297:P304)</f>
        <v>0</v>
      </c>
      <c r="Q296" s="207"/>
      <c r="R296" s="208">
        <f>SUM(R297:R304)</f>
        <v>20.492903999999999</v>
      </c>
      <c r="S296" s="207"/>
      <c r="T296" s="209">
        <f>SUM(T297:T304)</f>
        <v>0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210" t="s">
        <v>79</v>
      </c>
      <c r="AT296" s="211" t="s">
        <v>71</v>
      </c>
      <c r="AU296" s="211" t="s">
        <v>81</v>
      </c>
      <c r="AY296" s="210" t="s">
        <v>338</v>
      </c>
      <c r="BK296" s="212">
        <f>SUM(BK297:BK304)</f>
        <v>0</v>
      </c>
    </row>
    <row r="297" s="2" customFormat="1" ht="62.7" customHeight="1">
      <c r="A297" s="39"/>
      <c r="B297" s="40"/>
      <c r="C297" s="215" t="s">
        <v>556</v>
      </c>
      <c r="D297" s="215" t="s">
        <v>342</v>
      </c>
      <c r="E297" s="216" t="s">
        <v>570</v>
      </c>
      <c r="F297" s="217" t="s">
        <v>571</v>
      </c>
      <c r="G297" s="218" t="s">
        <v>572</v>
      </c>
      <c r="H297" s="219">
        <v>100.2</v>
      </c>
      <c r="I297" s="220"/>
      <c r="J297" s="221">
        <f>ROUND(I297*H297,2)</f>
        <v>0</v>
      </c>
      <c r="K297" s="217" t="s">
        <v>346</v>
      </c>
      <c r="L297" s="45"/>
      <c r="M297" s="222" t="s">
        <v>19</v>
      </c>
      <c r="N297" s="223" t="s">
        <v>43</v>
      </c>
      <c r="O297" s="85"/>
      <c r="P297" s="224">
        <f>O297*H297</f>
        <v>0</v>
      </c>
      <c r="Q297" s="224">
        <v>0.2044</v>
      </c>
      <c r="R297" s="224">
        <f>Q297*H297</f>
        <v>20.480879999999999</v>
      </c>
      <c r="S297" s="224">
        <v>0</v>
      </c>
      <c r="T297" s="22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26" t="s">
        <v>231</v>
      </c>
      <c r="AT297" s="226" t="s">
        <v>342</v>
      </c>
      <c r="AU297" s="226" t="s">
        <v>241</v>
      </c>
      <c r="AY297" s="18" t="s">
        <v>338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8" t="s">
        <v>79</v>
      </c>
      <c r="BK297" s="227">
        <f>ROUND(I297*H297,2)</f>
        <v>0</v>
      </c>
      <c r="BL297" s="18" t="s">
        <v>231</v>
      </c>
      <c r="BM297" s="226" t="s">
        <v>2860</v>
      </c>
    </row>
    <row r="298" s="2" customFormat="1">
      <c r="A298" s="39"/>
      <c r="B298" s="40"/>
      <c r="C298" s="41"/>
      <c r="D298" s="228" t="s">
        <v>348</v>
      </c>
      <c r="E298" s="41"/>
      <c r="F298" s="229" t="s">
        <v>574</v>
      </c>
      <c r="G298" s="41"/>
      <c r="H298" s="41"/>
      <c r="I298" s="230"/>
      <c r="J298" s="41"/>
      <c r="K298" s="41"/>
      <c r="L298" s="45"/>
      <c r="M298" s="231"/>
      <c r="N298" s="23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348</v>
      </c>
      <c r="AU298" s="18" t="s">
        <v>241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294</v>
      </c>
      <c r="G299" s="245"/>
      <c r="H299" s="248">
        <v>200.40000000000001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2861</v>
      </c>
      <c r="G300" s="245"/>
      <c r="H300" s="248">
        <v>100.2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2" customFormat="1" ht="16.5" customHeight="1">
      <c r="A301" s="39"/>
      <c r="B301" s="40"/>
      <c r="C301" s="215" t="s">
        <v>561</v>
      </c>
      <c r="D301" s="215" t="s">
        <v>342</v>
      </c>
      <c r="E301" s="216" t="s">
        <v>577</v>
      </c>
      <c r="F301" s="217" t="s">
        <v>578</v>
      </c>
      <c r="G301" s="218" t="s">
        <v>572</v>
      </c>
      <c r="H301" s="219">
        <v>120.24</v>
      </c>
      <c r="I301" s="220"/>
      <c r="J301" s="221">
        <f>ROUND(I301*H301,2)</f>
        <v>0</v>
      </c>
      <c r="K301" s="217" t="s">
        <v>346</v>
      </c>
      <c r="L301" s="45"/>
      <c r="M301" s="222" t="s">
        <v>19</v>
      </c>
      <c r="N301" s="223" t="s">
        <v>43</v>
      </c>
      <c r="O301" s="85"/>
      <c r="P301" s="224">
        <f>O301*H301</f>
        <v>0</v>
      </c>
      <c r="Q301" s="224">
        <v>0.00010000000000000001</v>
      </c>
      <c r="R301" s="224">
        <f>Q301*H301</f>
        <v>0.012024</v>
      </c>
      <c r="S301" s="224">
        <v>0</v>
      </c>
      <c r="T301" s="22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26" t="s">
        <v>231</v>
      </c>
      <c r="AT301" s="226" t="s">
        <v>342</v>
      </c>
      <c r="AU301" s="226" t="s">
        <v>241</v>
      </c>
      <c r="AY301" s="18" t="s">
        <v>338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8" t="s">
        <v>79</v>
      </c>
      <c r="BK301" s="227">
        <f>ROUND(I301*H301,2)</f>
        <v>0</v>
      </c>
      <c r="BL301" s="18" t="s">
        <v>231</v>
      </c>
      <c r="BM301" s="226" t="s">
        <v>2862</v>
      </c>
    </row>
    <row r="302" s="2" customFormat="1">
      <c r="A302" s="39"/>
      <c r="B302" s="40"/>
      <c r="C302" s="41"/>
      <c r="D302" s="228" t="s">
        <v>348</v>
      </c>
      <c r="E302" s="41"/>
      <c r="F302" s="229" t="s">
        <v>580</v>
      </c>
      <c r="G302" s="41"/>
      <c r="H302" s="41"/>
      <c r="I302" s="230"/>
      <c r="J302" s="41"/>
      <c r="K302" s="41"/>
      <c r="L302" s="45"/>
      <c r="M302" s="231"/>
      <c r="N302" s="232"/>
      <c r="O302" s="85"/>
      <c r="P302" s="85"/>
      <c r="Q302" s="85"/>
      <c r="R302" s="85"/>
      <c r="S302" s="85"/>
      <c r="T302" s="8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T302" s="18" t="s">
        <v>348</v>
      </c>
      <c r="AU302" s="18" t="s">
        <v>241</v>
      </c>
    </row>
    <row r="303" s="14" customFormat="1">
      <c r="A303" s="14"/>
      <c r="B303" s="244"/>
      <c r="C303" s="245"/>
      <c r="D303" s="235" t="s">
        <v>350</v>
      </c>
      <c r="E303" s="246" t="s">
        <v>19</v>
      </c>
      <c r="F303" s="247" t="s">
        <v>294</v>
      </c>
      <c r="G303" s="245"/>
      <c r="H303" s="248">
        <v>200.40000000000001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350</v>
      </c>
      <c r="AU303" s="254" t="s">
        <v>241</v>
      </c>
      <c r="AV303" s="14" t="s">
        <v>81</v>
      </c>
      <c r="AW303" s="14" t="s">
        <v>33</v>
      </c>
      <c r="AX303" s="14" t="s">
        <v>72</v>
      </c>
      <c r="AY303" s="254" t="s">
        <v>338</v>
      </c>
    </row>
    <row r="304" s="14" customFormat="1">
      <c r="A304" s="14"/>
      <c r="B304" s="244"/>
      <c r="C304" s="245"/>
      <c r="D304" s="235" t="s">
        <v>350</v>
      </c>
      <c r="E304" s="246" t="s">
        <v>19</v>
      </c>
      <c r="F304" s="247" t="s">
        <v>2863</v>
      </c>
      <c r="G304" s="245"/>
      <c r="H304" s="248">
        <v>120.24</v>
      </c>
      <c r="I304" s="249"/>
      <c r="J304" s="245"/>
      <c r="K304" s="245"/>
      <c r="L304" s="250"/>
      <c r="M304" s="251"/>
      <c r="N304" s="252"/>
      <c r="O304" s="252"/>
      <c r="P304" s="252"/>
      <c r="Q304" s="252"/>
      <c r="R304" s="252"/>
      <c r="S304" s="252"/>
      <c r="T304" s="253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4" t="s">
        <v>350</v>
      </c>
      <c r="AU304" s="254" t="s">
        <v>241</v>
      </c>
      <c r="AV304" s="14" t="s">
        <v>81</v>
      </c>
      <c r="AW304" s="14" t="s">
        <v>33</v>
      </c>
      <c r="AX304" s="14" t="s">
        <v>79</v>
      </c>
      <c r="AY304" s="254" t="s">
        <v>338</v>
      </c>
    </row>
    <row r="305" s="12" customFormat="1" ht="22.8" customHeight="1">
      <c r="A305" s="12"/>
      <c r="B305" s="199"/>
      <c r="C305" s="200"/>
      <c r="D305" s="201" t="s">
        <v>71</v>
      </c>
      <c r="E305" s="213" t="s">
        <v>239</v>
      </c>
      <c r="F305" s="213" t="s">
        <v>604</v>
      </c>
      <c r="G305" s="200"/>
      <c r="H305" s="200"/>
      <c r="I305" s="203"/>
      <c r="J305" s="214">
        <f>BK305</f>
        <v>0</v>
      </c>
      <c r="K305" s="200"/>
      <c r="L305" s="205"/>
      <c r="M305" s="206"/>
      <c r="N305" s="207"/>
      <c r="O305" s="207"/>
      <c r="P305" s="208">
        <f>SUM(P306:P327)</f>
        <v>0</v>
      </c>
      <c r="Q305" s="207"/>
      <c r="R305" s="208">
        <f>SUM(R306:R327)</f>
        <v>0</v>
      </c>
      <c r="S305" s="207"/>
      <c r="T305" s="209">
        <f>SUM(T306:T327)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10" t="s">
        <v>79</v>
      </c>
      <c r="AT305" s="211" t="s">
        <v>71</v>
      </c>
      <c r="AU305" s="211" t="s">
        <v>79</v>
      </c>
      <c r="AY305" s="210" t="s">
        <v>338</v>
      </c>
      <c r="BK305" s="212">
        <f>SUM(BK306:BK327)</f>
        <v>0</v>
      </c>
    </row>
    <row r="306" s="2" customFormat="1" ht="33" customHeight="1">
      <c r="A306" s="39"/>
      <c r="B306" s="40"/>
      <c r="C306" s="215" t="s">
        <v>569</v>
      </c>
      <c r="D306" s="215" t="s">
        <v>342</v>
      </c>
      <c r="E306" s="216" t="s">
        <v>606</v>
      </c>
      <c r="F306" s="217" t="s">
        <v>607</v>
      </c>
      <c r="G306" s="218" t="s">
        <v>345</v>
      </c>
      <c r="H306" s="219">
        <v>155.50999999999999</v>
      </c>
      <c r="I306" s="220"/>
      <c r="J306" s="221">
        <f>ROUND(I306*H306,2)</f>
        <v>0</v>
      </c>
      <c r="K306" s="217" t="s">
        <v>346</v>
      </c>
      <c r="L306" s="45"/>
      <c r="M306" s="222" t="s">
        <v>19</v>
      </c>
      <c r="N306" s="223" t="s">
        <v>43</v>
      </c>
      <c r="O306" s="85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231</v>
      </c>
      <c r="AT306" s="226" t="s">
        <v>342</v>
      </c>
      <c r="AU306" s="226" t="s">
        <v>81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2864</v>
      </c>
    </row>
    <row r="307" s="2" customFormat="1">
      <c r="A307" s="39"/>
      <c r="B307" s="40"/>
      <c r="C307" s="41"/>
      <c r="D307" s="228" t="s">
        <v>348</v>
      </c>
      <c r="E307" s="41"/>
      <c r="F307" s="229" t="s">
        <v>609</v>
      </c>
      <c r="G307" s="41"/>
      <c r="H307" s="41"/>
      <c r="I307" s="230"/>
      <c r="J307" s="41"/>
      <c r="K307" s="41"/>
      <c r="L307" s="45"/>
      <c r="M307" s="231"/>
      <c r="N307" s="232"/>
      <c r="O307" s="85"/>
      <c r="P307" s="85"/>
      <c r="Q307" s="85"/>
      <c r="R307" s="85"/>
      <c r="S307" s="85"/>
      <c r="T307" s="86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348</v>
      </c>
      <c r="AU307" s="18" t="s">
        <v>81</v>
      </c>
    </row>
    <row r="308" s="14" customFormat="1">
      <c r="A308" s="14"/>
      <c r="B308" s="244"/>
      <c r="C308" s="245"/>
      <c r="D308" s="235" t="s">
        <v>350</v>
      </c>
      <c r="E308" s="246" t="s">
        <v>19</v>
      </c>
      <c r="F308" s="247" t="s">
        <v>1281</v>
      </c>
      <c r="G308" s="245"/>
      <c r="H308" s="248">
        <v>155.50999999999999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350</v>
      </c>
      <c r="AU308" s="254" t="s">
        <v>81</v>
      </c>
      <c r="AV308" s="14" t="s">
        <v>81</v>
      </c>
      <c r="AW308" s="14" t="s">
        <v>33</v>
      </c>
      <c r="AX308" s="14" t="s">
        <v>79</v>
      </c>
      <c r="AY308" s="254" t="s">
        <v>338</v>
      </c>
    </row>
    <row r="309" s="2" customFormat="1" ht="24.15" customHeight="1">
      <c r="A309" s="39"/>
      <c r="B309" s="40"/>
      <c r="C309" s="215" t="s">
        <v>576</v>
      </c>
      <c r="D309" s="215" t="s">
        <v>342</v>
      </c>
      <c r="E309" s="216" t="s">
        <v>611</v>
      </c>
      <c r="F309" s="217" t="s">
        <v>612</v>
      </c>
      <c r="G309" s="218" t="s">
        <v>345</v>
      </c>
      <c r="H309" s="219">
        <v>65.831000000000003</v>
      </c>
      <c r="I309" s="220"/>
      <c r="J309" s="221">
        <f>ROUND(I309*H309,2)</f>
        <v>0</v>
      </c>
      <c r="K309" s="217" t="s">
        <v>346</v>
      </c>
      <c r="L309" s="45"/>
      <c r="M309" s="222" t="s">
        <v>19</v>
      </c>
      <c r="N309" s="223" t="s">
        <v>43</v>
      </c>
      <c r="O309" s="85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26" t="s">
        <v>231</v>
      </c>
      <c r="AT309" s="226" t="s">
        <v>342</v>
      </c>
      <c r="AU309" s="226" t="s">
        <v>81</v>
      </c>
      <c r="AY309" s="18" t="s">
        <v>338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8" t="s">
        <v>79</v>
      </c>
      <c r="BK309" s="227">
        <f>ROUND(I309*H309,2)</f>
        <v>0</v>
      </c>
      <c r="BL309" s="18" t="s">
        <v>231</v>
      </c>
      <c r="BM309" s="226" t="s">
        <v>2865</v>
      </c>
    </row>
    <row r="310" s="2" customFormat="1">
      <c r="A310" s="39"/>
      <c r="B310" s="40"/>
      <c r="C310" s="41"/>
      <c r="D310" s="228" t="s">
        <v>348</v>
      </c>
      <c r="E310" s="41"/>
      <c r="F310" s="229" t="s">
        <v>614</v>
      </c>
      <c r="G310" s="41"/>
      <c r="H310" s="41"/>
      <c r="I310" s="230"/>
      <c r="J310" s="41"/>
      <c r="K310" s="41"/>
      <c r="L310" s="45"/>
      <c r="M310" s="231"/>
      <c r="N310" s="232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348</v>
      </c>
      <c r="AU310" s="18" t="s">
        <v>81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1335</v>
      </c>
      <c r="G311" s="245"/>
      <c r="H311" s="248">
        <v>65.831000000000003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81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2" customFormat="1" ht="44.25" customHeight="1">
      <c r="A312" s="39"/>
      <c r="B312" s="40"/>
      <c r="C312" s="215" t="s">
        <v>583</v>
      </c>
      <c r="D312" s="215" t="s">
        <v>342</v>
      </c>
      <c r="E312" s="216" t="s">
        <v>616</v>
      </c>
      <c r="F312" s="217" t="s">
        <v>617</v>
      </c>
      <c r="G312" s="218" t="s">
        <v>345</v>
      </c>
      <c r="H312" s="219">
        <v>65.831000000000003</v>
      </c>
      <c r="I312" s="220"/>
      <c r="J312" s="221">
        <f>ROUND(I312*H312,2)</f>
        <v>0</v>
      </c>
      <c r="K312" s="217" t="s">
        <v>346</v>
      </c>
      <c r="L312" s="45"/>
      <c r="M312" s="222" t="s">
        <v>19</v>
      </c>
      <c r="N312" s="223" t="s">
        <v>43</v>
      </c>
      <c r="O312" s="85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231</v>
      </c>
      <c r="AT312" s="226" t="s">
        <v>342</v>
      </c>
      <c r="AU312" s="226" t="s">
        <v>81</v>
      </c>
      <c r="AY312" s="18" t="s">
        <v>338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79</v>
      </c>
      <c r="BK312" s="227">
        <f>ROUND(I312*H312,2)</f>
        <v>0</v>
      </c>
      <c r="BL312" s="18" t="s">
        <v>231</v>
      </c>
      <c r="BM312" s="226" t="s">
        <v>2866</v>
      </c>
    </row>
    <row r="313" s="2" customFormat="1">
      <c r="A313" s="39"/>
      <c r="B313" s="40"/>
      <c r="C313" s="41"/>
      <c r="D313" s="228" t="s">
        <v>348</v>
      </c>
      <c r="E313" s="41"/>
      <c r="F313" s="229" t="s">
        <v>619</v>
      </c>
      <c r="G313" s="41"/>
      <c r="H313" s="41"/>
      <c r="I313" s="230"/>
      <c r="J313" s="41"/>
      <c r="K313" s="41"/>
      <c r="L313" s="45"/>
      <c r="M313" s="231"/>
      <c r="N313" s="23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348</v>
      </c>
      <c r="AU313" s="18" t="s">
        <v>81</v>
      </c>
    </row>
    <row r="314" s="14" customFormat="1">
      <c r="A314" s="14"/>
      <c r="B314" s="244"/>
      <c r="C314" s="245"/>
      <c r="D314" s="235" t="s">
        <v>350</v>
      </c>
      <c r="E314" s="246" t="s">
        <v>19</v>
      </c>
      <c r="F314" s="247" t="s">
        <v>1283</v>
      </c>
      <c r="G314" s="245"/>
      <c r="H314" s="248">
        <v>65.831000000000003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350</v>
      </c>
      <c r="AU314" s="254" t="s">
        <v>81</v>
      </c>
      <c r="AV314" s="14" t="s">
        <v>81</v>
      </c>
      <c r="AW314" s="14" t="s">
        <v>33</v>
      </c>
      <c r="AX314" s="14" t="s">
        <v>72</v>
      </c>
      <c r="AY314" s="254" t="s">
        <v>338</v>
      </c>
    </row>
    <row r="315" s="15" customFormat="1">
      <c r="A315" s="15"/>
      <c r="B315" s="255"/>
      <c r="C315" s="256"/>
      <c r="D315" s="235" t="s">
        <v>350</v>
      </c>
      <c r="E315" s="257" t="s">
        <v>19</v>
      </c>
      <c r="F315" s="258" t="s">
        <v>363</v>
      </c>
      <c r="G315" s="256"/>
      <c r="H315" s="259">
        <v>65.831000000000003</v>
      </c>
      <c r="I315" s="260"/>
      <c r="J315" s="256"/>
      <c r="K315" s="256"/>
      <c r="L315" s="261"/>
      <c r="M315" s="262"/>
      <c r="N315" s="263"/>
      <c r="O315" s="263"/>
      <c r="P315" s="263"/>
      <c r="Q315" s="263"/>
      <c r="R315" s="263"/>
      <c r="S315" s="263"/>
      <c r="T315" s="264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65" t="s">
        <v>350</v>
      </c>
      <c r="AU315" s="265" t="s">
        <v>81</v>
      </c>
      <c r="AV315" s="15" t="s">
        <v>231</v>
      </c>
      <c r="AW315" s="15" t="s">
        <v>33</v>
      </c>
      <c r="AX315" s="15" t="s">
        <v>79</v>
      </c>
      <c r="AY315" s="265" t="s">
        <v>338</v>
      </c>
    </row>
    <row r="316" s="2" customFormat="1" ht="24.15" customHeight="1">
      <c r="A316" s="39"/>
      <c r="B316" s="40"/>
      <c r="C316" s="215" t="s">
        <v>589</v>
      </c>
      <c r="D316" s="215" t="s">
        <v>342</v>
      </c>
      <c r="E316" s="216" t="s">
        <v>621</v>
      </c>
      <c r="F316" s="217" t="s">
        <v>622</v>
      </c>
      <c r="G316" s="218" t="s">
        <v>345</v>
      </c>
      <c r="H316" s="219">
        <v>65.831000000000003</v>
      </c>
      <c r="I316" s="220"/>
      <c r="J316" s="221">
        <f>ROUND(I316*H316,2)</f>
        <v>0</v>
      </c>
      <c r="K316" s="217" t="s">
        <v>346</v>
      </c>
      <c r="L316" s="45"/>
      <c r="M316" s="222" t="s">
        <v>19</v>
      </c>
      <c r="N316" s="223" t="s">
        <v>43</v>
      </c>
      <c r="O316" s="85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231</v>
      </c>
      <c r="AT316" s="226" t="s">
        <v>342</v>
      </c>
      <c r="AU316" s="226" t="s">
        <v>81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2867</v>
      </c>
    </row>
    <row r="317" s="2" customFormat="1">
      <c r="A317" s="39"/>
      <c r="B317" s="40"/>
      <c r="C317" s="41"/>
      <c r="D317" s="228" t="s">
        <v>348</v>
      </c>
      <c r="E317" s="41"/>
      <c r="F317" s="229" t="s">
        <v>624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348</v>
      </c>
      <c r="AU317" s="18" t="s">
        <v>81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1335</v>
      </c>
      <c r="G318" s="245"/>
      <c r="H318" s="248">
        <v>65.831000000000003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81</v>
      </c>
      <c r="AV318" s="14" t="s">
        <v>81</v>
      </c>
      <c r="AW318" s="14" t="s">
        <v>33</v>
      </c>
      <c r="AX318" s="14" t="s">
        <v>79</v>
      </c>
      <c r="AY318" s="254" t="s">
        <v>338</v>
      </c>
    </row>
    <row r="319" s="2" customFormat="1" ht="44.25" customHeight="1">
      <c r="A319" s="39"/>
      <c r="B319" s="40"/>
      <c r="C319" s="215" t="s">
        <v>301</v>
      </c>
      <c r="D319" s="215" t="s">
        <v>342</v>
      </c>
      <c r="E319" s="216" t="s">
        <v>626</v>
      </c>
      <c r="F319" s="217" t="s">
        <v>627</v>
      </c>
      <c r="G319" s="218" t="s">
        <v>345</v>
      </c>
      <c r="H319" s="219">
        <v>65.831000000000003</v>
      </c>
      <c r="I319" s="220"/>
      <c r="J319" s="221">
        <f>ROUND(I319*H319,2)</f>
        <v>0</v>
      </c>
      <c r="K319" s="217" t="s">
        <v>346</v>
      </c>
      <c r="L319" s="45"/>
      <c r="M319" s="222" t="s">
        <v>19</v>
      </c>
      <c r="N319" s="223" t="s">
        <v>43</v>
      </c>
      <c r="O319" s="85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231</v>
      </c>
      <c r="AT319" s="226" t="s">
        <v>342</v>
      </c>
      <c r="AU319" s="226" t="s">
        <v>81</v>
      </c>
      <c r="AY319" s="18" t="s">
        <v>338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79</v>
      </c>
      <c r="BK319" s="227">
        <f>ROUND(I319*H319,2)</f>
        <v>0</v>
      </c>
      <c r="BL319" s="18" t="s">
        <v>231</v>
      </c>
      <c r="BM319" s="226" t="s">
        <v>2868</v>
      </c>
    </row>
    <row r="320" s="2" customFormat="1">
      <c r="A320" s="39"/>
      <c r="B320" s="40"/>
      <c r="C320" s="41"/>
      <c r="D320" s="228" t="s">
        <v>348</v>
      </c>
      <c r="E320" s="41"/>
      <c r="F320" s="229" t="s">
        <v>629</v>
      </c>
      <c r="G320" s="41"/>
      <c r="H320" s="41"/>
      <c r="I320" s="230"/>
      <c r="J320" s="41"/>
      <c r="K320" s="41"/>
      <c r="L320" s="45"/>
      <c r="M320" s="231"/>
      <c r="N320" s="23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348</v>
      </c>
      <c r="AU320" s="18" t="s">
        <v>81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1335</v>
      </c>
      <c r="G321" s="245"/>
      <c r="H321" s="248">
        <v>65.831000000000003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81</v>
      </c>
      <c r="AV321" s="14" t="s">
        <v>81</v>
      </c>
      <c r="AW321" s="14" t="s">
        <v>33</v>
      </c>
      <c r="AX321" s="14" t="s">
        <v>79</v>
      </c>
      <c r="AY321" s="254" t="s">
        <v>338</v>
      </c>
    </row>
    <row r="322" s="2" customFormat="1" ht="24.15" customHeight="1">
      <c r="A322" s="39"/>
      <c r="B322" s="40"/>
      <c r="C322" s="215" t="s">
        <v>596</v>
      </c>
      <c r="D322" s="215" t="s">
        <v>342</v>
      </c>
      <c r="E322" s="216" t="s">
        <v>631</v>
      </c>
      <c r="F322" s="217" t="s">
        <v>632</v>
      </c>
      <c r="G322" s="218" t="s">
        <v>345</v>
      </c>
      <c r="H322" s="219">
        <v>65.831000000000003</v>
      </c>
      <c r="I322" s="220"/>
      <c r="J322" s="221">
        <f>ROUND(I322*H322,2)</f>
        <v>0</v>
      </c>
      <c r="K322" s="217" t="s">
        <v>346</v>
      </c>
      <c r="L322" s="45"/>
      <c r="M322" s="222" t="s">
        <v>19</v>
      </c>
      <c r="N322" s="223" t="s">
        <v>43</v>
      </c>
      <c r="O322" s="85"/>
      <c r="P322" s="224">
        <f>O322*H322</f>
        <v>0</v>
      </c>
      <c r="Q322" s="224">
        <v>0</v>
      </c>
      <c r="R322" s="224">
        <f>Q322*H322</f>
        <v>0</v>
      </c>
      <c r="S322" s="224">
        <v>0</v>
      </c>
      <c r="T322" s="225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26" t="s">
        <v>231</v>
      </c>
      <c r="AT322" s="226" t="s">
        <v>342</v>
      </c>
      <c r="AU322" s="226" t="s">
        <v>81</v>
      </c>
      <c r="AY322" s="18" t="s">
        <v>338</v>
      </c>
      <c r="BE322" s="227">
        <f>IF(N322="základní",J322,0)</f>
        <v>0</v>
      </c>
      <c r="BF322" s="227">
        <f>IF(N322="snížená",J322,0)</f>
        <v>0</v>
      </c>
      <c r="BG322" s="227">
        <f>IF(N322="zákl. přenesená",J322,0)</f>
        <v>0</v>
      </c>
      <c r="BH322" s="227">
        <f>IF(N322="sníž. přenesená",J322,0)</f>
        <v>0</v>
      </c>
      <c r="BI322" s="227">
        <f>IF(N322="nulová",J322,0)</f>
        <v>0</v>
      </c>
      <c r="BJ322" s="18" t="s">
        <v>79</v>
      </c>
      <c r="BK322" s="227">
        <f>ROUND(I322*H322,2)</f>
        <v>0</v>
      </c>
      <c r="BL322" s="18" t="s">
        <v>231</v>
      </c>
      <c r="BM322" s="226" t="s">
        <v>2869</v>
      </c>
    </row>
    <row r="323" s="2" customFormat="1">
      <c r="A323" s="39"/>
      <c r="B323" s="40"/>
      <c r="C323" s="41"/>
      <c r="D323" s="228" t="s">
        <v>348</v>
      </c>
      <c r="E323" s="41"/>
      <c r="F323" s="229" t="s">
        <v>634</v>
      </c>
      <c r="G323" s="41"/>
      <c r="H323" s="41"/>
      <c r="I323" s="230"/>
      <c r="J323" s="41"/>
      <c r="K323" s="41"/>
      <c r="L323" s="45"/>
      <c r="M323" s="231"/>
      <c r="N323" s="232"/>
      <c r="O323" s="85"/>
      <c r="P323" s="85"/>
      <c r="Q323" s="85"/>
      <c r="R323" s="85"/>
      <c r="S323" s="85"/>
      <c r="T323" s="86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T323" s="18" t="s">
        <v>348</v>
      </c>
      <c r="AU323" s="18" t="s">
        <v>81</v>
      </c>
    </row>
    <row r="324" s="14" customFormat="1">
      <c r="A324" s="14"/>
      <c r="B324" s="244"/>
      <c r="C324" s="245"/>
      <c r="D324" s="235" t="s">
        <v>350</v>
      </c>
      <c r="E324" s="246" t="s">
        <v>19</v>
      </c>
      <c r="F324" s="247" t="s">
        <v>1335</v>
      </c>
      <c r="G324" s="245"/>
      <c r="H324" s="248">
        <v>65.831000000000003</v>
      </c>
      <c r="I324" s="249"/>
      <c r="J324" s="245"/>
      <c r="K324" s="245"/>
      <c r="L324" s="250"/>
      <c r="M324" s="251"/>
      <c r="N324" s="252"/>
      <c r="O324" s="252"/>
      <c r="P324" s="252"/>
      <c r="Q324" s="252"/>
      <c r="R324" s="252"/>
      <c r="S324" s="252"/>
      <c r="T324" s="253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4" t="s">
        <v>350</v>
      </c>
      <c r="AU324" s="254" t="s">
        <v>81</v>
      </c>
      <c r="AV324" s="14" t="s">
        <v>81</v>
      </c>
      <c r="AW324" s="14" t="s">
        <v>33</v>
      </c>
      <c r="AX324" s="14" t="s">
        <v>79</v>
      </c>
      <c r="AY324" s="254" t="s">
        <v>338</v>
      </c>
    </row>
    <row r="325" s="2" customFormat="1" ht="49.05" customHeight="1">
      <c r="A325" s="39"/>
      <c r="B325" s="40"/>
      <c r="C325" s="215" t="s">
        <v>600</v>
      </c>
      <c r="D325" s="215" t="s">
        <v>342</v>
      </c>
      <c r="E325" s="216" t="s">
        <v>636</v>
      </c>
      <c r="F325" s="217" t="s">
        <v>637</v>
      </c>
      <c r="G325" s="218" t="s">
        <v>345</v>
      </c>
      <c r="H325" s="219">
        <v>65.831000000000003</v>
      </c>
      <c r="I325" s="220"/>
      <c r="J325" s="221">
        <f>ROUND(I325*H325,2)</f>
        <v>0</v>
      </c>
      <c r="K325" s="217" t="s">
        <v>346</v>
      </c>
      <c r="L325" s="45"/>
      <c r="M325" s="222" t="s">
        <v>19</v>
      </c>
      <c r="N325" s="223" t="s">
        <v>43</v>
      </c>
      <c r="O325" s="85"/>
      <c r="P325" s="224">
        <f>O325*H325</f>
        <v>0</v>
      </c>
      <c r="Q325" s="224">
        <v>0</v>
      </c>
      <c r="R325" s="224">
        <f>Q325*H325</f>
        <v>0</v>
      </c>
      <c r="S325" s="224">
        <v>0</v>
      </c>
      <c r="T325" s="225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26" t="s">
        <v>231</v>
      </c>
      <c r="AT325" s="226" t="s">
        <v>342</v>
      </c>
      <c r="AU325" s="226" t="s">
        <v>81</v>
      </c>
      <c r="AY325" s="18" t="s">
        <v>338</v>
      </c>
      <c r="BE325" s="227">
        <f>IF(N325="základní",J325,0)</f>
        <v>0</v>
      </c>
      <c r="BF325" s="227">
        <f>IF(N325="snížená",J325,0)</f>
        <v>0</v>
      </c>
      <c r="BG325" s="227">
        <f>IF(N325="zákl. přenesená",J325,0)</f>
        <v>0</v>
      </c>
      <c r="BH325" s="227">
        <f>IF(N325="sníž. přenesená",J325,0)</f>
        <v>0</v>
      </c>
      <c r="BI325" s="227">
        <f>IF(N325="nulová",J325,0)</f>
        <v>0</v>
      </c>
      <c r="BJ325" s="18" t="s">
        <v>79</v>
      </c>
      <c r="BK325" s="227">
        <f>ROUND(I325*H325,2)</f>
        <v>0</v>
      </c>
      <c r="BL325" s="18" t="s">
        <v>231</v>
      </c>
      <c r="BM325" s="226" t="s">
        <v>2870</v>
      </c>
    </row>
    <row r="326" s="2" customFormat="1">
      <c r="A326" s="39"/>
      <c r="B326" s="40"/>
      <c r="C326" s="41"/>
      <c r="D326" s="228" t="s">
        <v>348</v>
      </c>
      <c r="E326" s="41"/>
      <c r="F326" s="229" t="s">
        <v>639</v>
      </c>
      <c r="G326" s="41"/>
      <c r="H326" s="41"/>
      <c r="I326" s="230"/>
      <c r="J326" s="41"/>
      <c r="K326" s="41"/>
      <c r="L326" s="45"/>
      <c r="M326" s="231"/>
      <c r="N326" s="232"/>
      <c r="O326" s="85"/>
      <c r="P326" s="85"/>
      <c r="Q326" s="85"/>
      <c r="R326" s="85"/>
      <c r="S326" s="85"/>
      <c r="T326" s="86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348</v>
      </c>
      <c r="AU326" s="18" t="s">
        <v>81</v>
      </c>
    </row>
    <row r="327" s="14" customFormat="1">
      <c r="A327" s="14"/>
      <c r="B327" s="244"/>
      <c r="C327" s="245"/>
      <c r="D327" s="235" t="s">
        <v>350</v>
      </c>
      <c r="E327" s="246" t="s">
        <v>19</v>
      </c>
      <c r="F327" s="247" t="s">
        <v>1335</v>
      </c>
      <c r="G327" s="245"/>
      <c r="H327" s="248">
        <v>65.831000000000003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350</v>
      </c>
      <c r="AU327" s="254" t="s">
        <v>81</v>
      </c>
      <c r="AV327" s="14" t="s">
        <v>81</v>
      </c>
      <c r="AW327" s="14" t="s">
        <v>33</v>
      </c>
      <c r="AX327" s="14" t="s">
        <v>79</v>
      </c>
      <c r="AY327" s="254" t="s">
        <v>338</v>
      </c>
    </row>
    <row r="328" s="12" customFormat="1" ht="22.8" customHeight="1">
      <c r="A328" s="12"/>
      <c r="B328" s="199"/>
      <c r="C328" s="200"/>
      <c r="D328" s="201" t="s">
        <v>71</v>
      </c>
      <c r="E328" s="213" t="s">
        <v>405</v>
      </c>
      <c r="F328" s="213" t="s">
        <v>640</v>
      </c>
      <c r="G328" s="200"/>
      <c r="H328" s="200"/>
      <c r="I328" s="203"/>
      <c r="J328" s="214">
        <f>BK328</f>
        <v>0</v>
      </c>
      <c r="K328" s="200"/>
      <c r="L328" s="205"/>
      <c r="M328" s="206"/>
      <c r="N328" s="207"/>
      <c r="O328" s="207"/>
      <c r="P328" s="208">
        <f>P329+SUM(P330:P376)</f>
        <v>0</v>
      </c>
      <c r="Q328" s="207"/>
      <c r="R328" s="208">
        <f>R329+SUM(R330:R376)</f>
        <v>0.55212921999999998</v>
      </c>
      <c r="S328" s="207"/>
      <c r="T328" s="209">
        <f>T329+SUM(T330:T376)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10" t="s">
        <v>79</v>
      </c>
      <c r="AT328" s="211" t="s">
        <v>71</v>
      </c>
      <c r="AU328" s="211" t="s">
        <v>79</v>
      </c>
      <c r="AY328" s="210" t="s">
        <v>338</v>
      </c>
      <c r="BK328" s="212">
        <f>BK329+SUM(BK330:BK376)</f>
        <v>0</v>
      </c>
    </row>
    <row r="329" s="2" customFormat="1" ht="44.25" customHeight="1">
      <c r="A329" s="39"/>
      <c r="B329" s="40"/>
      <c r="C329" s="215" t="s">
        <v>605</v>
      </c>
      <c r="D329" s="215" t="s">
        <v>342</v>
      </c>
      <c r="E329" s="216" t="s">
        <v>2871</v>
      </c>
      <c r="F329" s="217" t="s">
        <v>2872</v>
      </c>
      <c r="G329" s="218" t="s">
        <v>572</v>
      </c>
      <c r="H329" s="219">
        <v>147.40000000000001</v>
      </c>
      <c r="I329" s="220"/>
      <c r="J329" s="221">
        <f>ROUND(I329*H329,2)</f>
        <v>0</v>
      </c>
      <c r="K329" s="217" t="s">
        <v>346</v>
      </c>
      <c r="L329" s="45"/>
      <c r="M329" s="222" t="s">
        <v>19</v>
      </c>
      <c r="N329" s="223" t="s">
        <v>43</v>
      </c>
      <c r="O329" s="85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231</v>
      </c>
      <c r="AT329" s="226" t="s">
        <v>342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2873</v>
      </c>
    </row>
    <row r="330" s="2" customFormat="1">
      <c r="A330" s="39"/>
      <c r="B330" s="40"/>
      <c r="C330" s="41"/>
      <c r="D330" s="228" t="s">
        <v>348</v>
      </c>
      <c r="E330" s="41"/>
      <c r="F330" s="229" t="s">
        <v>2874</v>
      </c>
      <c r="G330" s="41"/>
      <c r="H330" s="41"/>
      <c r="I330" s="230"/>
      <c r="J330" s="41"/>
      <c r="K330" s="41"/>
      <c r="L330" s="45"/>
      <c r="M330" s="231"/>
      <c r="N330" s="232"/>
      <c r="O330" s="85"/>
      <c r="P330" s="85"/>
      <c r="Q330" s="85"/>
      <c r="R330" s="85"/>
      <c r="S330" s="85"/>
      <c r="T330" s="86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348</v>
      </c>
      <c r="AU330" s="18" t="s">
        <v>81</v>
      </c>
    </row>
    <row r="331" s="2" customFormat="1" ht="37.8" customHeight="1">
      <c r="A331" s="39"/>
      <c r="B331" s="40"/>
      <c r="C331" s="267" t="s">
        <v>610</v>
      </c>
      <c r="D331" s="267" t="s">
        <v>486</v>
      </c>
      <c r="E331" s="268" t="s">
        <v>2875</v>
      </c>
      <c r="F331" s="269" t="s">
        <v>2876</v>
      </c>
      <c r="G331" s="270" t="s">
        <v>572</v>
      </c>
      <c r="H331" s="271">
        <v>149.61099999999999</v>
      </c>
      <c r="I331" s="272"/>
      <c r="J331" s="273">
        <f>ROUND(I331*H331,2)</f>
        <v>0</v>
      </c>
      <c r="K331" s="269" t="s">
        <v>346</v>
      </c>
      <c r="L331" s="274"/>
      <c r="M331" s="275" t="s">
        <v>19</v>
      </c>
      <c r="N331" s="276" t="s">
        <v>43</v>
      </c>
      <c r="O331" s="85"/>
      <c r="P331" s="224">
        <f>O331*H331</f>
        <v>0</v>
      </c>
      <c r="Q331" s="224">
        <v>0.0010200000000000001</v>
      </c>
      <c r="R331" s="224">
        <f>Q331*H331</f>
        <v>0.15260322000000001</v>
      </c>
      <c r="S331" s="224">
        <v>0</v>
      </c>
      <c r="T331" s="225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26" t="s">
        <v>405</v>
      </c>
      <c r="AT331" s="226" t="s">
        <v>486</v>
      </c>
      <c r="AU331" s="226" t="s">
        <v>81</v>
      </c>
      <c r="AY331" s="18" t="s">
        <v>338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18" t="s">
        <v>79</v>
      </c>
      <c r="BK331" s="227">
        <f>ROUND(I331*H331,2)</f>
        <v>0</v>
      </c>
      <c r="BL331" s="18" t="s">
        <v>231</v>
      </c>
      <c r="BM331" s="226" t="s">
        <v>2877</v>
      </c>
    </row>
    <row r="332" s="14" customFormat="1">
      <c r="A332" s="14"/>
      <c r="B332" s="244"/>
      <c r="C332" s="245"/>
      <c r="D332" s="235" t="s">
        <v>350</v>
      </c>
      <c r="E332" s="246" t="s">
        <v>19</v>
      </c>
      <c r="F332" s="247" t="s">
        <v>2878</v>
      </c>
      <c r="G332" s="245"/>
      <c r="H332" s="248">
        <v>147.40000000000001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350</v>
      </c>
      <c r="AU332" s="254" t="s">
        <v>81</v>
      </c>
      <c r="AV332" s="14" t="s">
        <v>81</v>
      </c>
      <c r="AW332" s="14" t="s">
        <v>33</v>
      </c>
      <c r="AX332" s="14" t="s">
        <v>72</v>
      </c>
      <c r="AY332" s="254" t="s">
        <v>338</v>
      </c>
    </row>
    <row r="333" s="15" customFormat="1">
      <c r="A333" s="15"/>
      <c r="B333" s="255"/>
      <c r="C333" s="256"/>
      <c r="D333" s="235" t="s">
        <v>350</v>
      </c>
      <c r="E333" s="257" t="s">
        <v>2049</v>
      </c>
      <c r="F333" s="258" t="s">
        <v>363</v>
      </c>
      <c r="G333" s="256"/>
      <c r="H333" s="259">
        <v>147.40000000000001</v>
      </c>
      <c r="I333" s="260"/>
      <c r="J333" s="256"/>
      <c r="K333" s="256"/>
      <c r="L333" s="261"/>
      <c r="M333" s="262"/>
      <c r="N333" s="263"/>
      <c r="O333" s="263"/>
      <c r="P333" s="263"/>
      <c r="Q333" s="263"/>
      <c r="R333" s="263"/>
      <c r="S333" s="263"/>
      <c r="T333" s="264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T333" s="265" t="s">
        <v>350</v>
      </c>
      <c r="AU333" s="265" t="s">
        <v>81</v>
      </c>
      <c r="AV333" s="15" t="s">
        <v>231</v>
      </c>
      <c r="AW333" s="15" t="s">
        <v>33</v>
      </c>
      <c r="AX333" s="15" t="s">
        <v>72</v>
      </c>
      <c r="AY333" s="265" t="s">
        <v>338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2879</v>
      </c>
      <c r="G334" s="245"/>
      <c r="H334" s="248">
        <v>149.61099999999999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81</v>
      </c>
      <c r="AV334" s="14" t="s">
        <v>81</v>
      </c>
      <c r="AW334" s="14" t="s">
        <v>33</v>
      </c>
      <c r="AX334" s="14" t="s">
        <v>79</v>
      </c>
      <c r="AY334" s="254" t="s">
        <v>338</v>
      </c>
    </row>
    <row r="335" s="2" customFormat="1" ht="24.15" customHeight="1">
      <c r="A335" s="39"/>
      <c r="B335" s="40"/>
      <c r="C335" s="215" t="s">
        <v>615</v>
      </c>
      <c r="D335" s="215" t="s">
        <v>342</v>
      </c>
      <c r="E335" s="216" t="s">
        <v>1917</v>
      </c>
      <c r="F335" s="217" t="s">
        <v>1918</v>
      </c>
      <c r="G335" s="218" t="s">
        <v>572</v>
      </c>
      <c r="H335" s="219">
        <v>40</v>
      </c>
      <c r="I335" s="220"/>
      <c r="J335" s="221">
        <f>ROUND(I335*H335,2)</f>
        <v>0</v>
      </c>
      <c r="K335" s="217" t="s">
        <v>346</v>
      </c>
      <c r="L335" s="45"/>
      <c r="M335" s="222" t="s">
        <v>19</v>
      </c>
      <c r="N335" s="223" t="s">
        <v>43</v>
      </c>
      <c r="O335" s="85"/>
      <c r="P335" s="224">
        <f>O335*H335</f>
        <v>0</v>
      </c>
      <c r="Q335" s="224">
        <v>1.0000000000000001E-05</v>
      </c>
      <c r="R335" s="224">
        <f>Q335*H335</f>
        <v>0.00040000000000000002</v>
      </c>
      <c r="S335" s="224">
        <v>0</v>
      </c>
      <c r="T335" s="225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26" t="s">
        <v>231</v>
      </c>
      <c r="AT335" s="226" t="s">
        <v>342</v>
      </c>
      <c r="AU335" s="226" t="s">
        <v>81</v>
      </c>
      <c r="AY335" s="18" t="s">
        <v>338</v>
      </c>
      <c r="BE335" s="227">
        <f>IF(N335="základní",J335,0)</f>
        <v>0</v>
      </c>
      <c r="BF335" s="227">
        <f>IF(N335="snížená",J335,0)</f>
        <v>0</v>
      </c>
      <c r="BG335" s="227">
        <f>IF(N335="zákl. přenesená",J335,0)</f>
        <v>0</v>
      </c>
      <c r="BH335" s="227">
        <f>IF(N335="sníž. přenesená",J335,0)</f>
        <v>0</v>
      </c>
      <c r="BI335" s="227">
        <f>IF(N335="nulová",J335,0)</f>
        <v>0</v>
      </c>
      <c r="BJ335" s="18" t="s">
        <v>79</v>
      </c>
      <c r="BK335" s="227">
        <f>ROUND(I335*H335,2)</f>
        <v>0</v>
      </c>
      <c r="BL335" s="18" t="s">
        <v>231</v>
      </c>
      <c r="BM335" s="226" t="s">
        <v>2880</v>
      </c>
    </row>
    <row r="336" s="2" customFormat="1">
      <c r="A336" s="39"/>
      <c r="B336" s="40"/>
      <c r="C336" s="41"/>
      <c r="D336" s="228" t="s">
        <v>348</v>
      </c>
      <c r="E336" s="41"/>
      <c r="F336" s="229" t="s">
        <v>1920</v>
      </c>
      <c r="G336" s="41"/>
      <c r="H336" s="41"/>
      <c r="I336" s="230"/>
      <c r="J336" s="41"/>
      <c r="K336" s="41"/>
      <c r="L336" s="45"/>
      <c r="M336" s="231"/>
      <c r="N336" s="232"/>
      <c r="O336" s="85"/>
      <c r="P336" s="85"/>
      <c r="Q336" s="85"/>
      <c r="R336" s="85"/>
      <c r="S336" s="85"/>
      <c r="T336" s="86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348</v>
      </c>
      <c r="AU336" s="18" t="s">
        <v>81</v>
      </c>
    </row>
    <row r="337" s="2" customFormat="1" ht="24.15" customHeight="1">
      <c r="A337" s="39"/>
      <c r="B337" s="40"/>
      <c r="C337" s="267" t="s">
        <v>620</v>
      </c>
      <c r="D337" s="267" t="s">
        <v>486</v>
      </c>
      <c r="E337" s="268" t="s">
        <v>1921</v>
      </c>
      <c r="F337" s="269" t="s">
        <v>1922</v>
      </c>
      <c r="G337" s="270" t="s">
        <v>572</v>
      </c>
      <c r="H337" s="271">
        <v>41.200000000000003</v>
      </c>
      <c r="I337" s="272"/>
      <c r="J337" s="273">
        <f>ROUND(I337*H337,2)</f>
        <v>0</v>
      </c>
      <c r="K337" s="269" t="s">
        <v>346</v>
      </c>
      <c r="L337" s="274"/>
      <c r="M337" s="275" t="s">
        <v>19</v>
      </c>
      <c r="N337" s="276" t="s">
        <v>43</v>
      </c>
      <c r="O337" s="85"/>
      <c r="P337" s="224">
        <f>O337*H337</f>
        <v>0</v>
      </c>
      <c r="Q337" s="224">
        <v>0.0054999999999999997</v>
      </c>
      <c r="R337" s="224">
        <f>Q337*H337</f>
        <v>0.2266</v>
      </c>
      <c r="S337" s="224">
        <v>0</v>
      </c>
      <c r="T337" s="225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26" t="s">
        <v>405</v>
      </c>
      <c r="AT337" s="226" t="s">
        <v>486</v>
      </c>
      <c r="AU337" s="226" t="s">
        <v>81</v>
      </c>
      <c r="AY337" s="18" t="s">
        <v>338</v>
      </c>
      <c r="BE337" s="227">
        <f>IF(N337="základní",J337,0)</f>
        <v>0</v>
      </c>
      <c r="BF337" s="227">
        <f>IF(N337="snížená",J337,0)</f>
        <v>0</v>
      </c>
      <c r="BG337" s="227">
        <f>IF(N337="zákl. přenesená",J337,0)</f>
        <v>0</v>
      </c>
      <c r="BH337" s="227">
        <f>IF(N337="sníž. přenesená",J337,0)</f>
        <v>0</v>
      </c>
      <c r="BI337" s="227">
        <f>IF(N337="nulová",J337,0)</f>
        <v>0</v>
      </c>
      <c r="BJ337" s="18" t="s">
        <v>79</v>
      </c>
      <c r="BK337" s="227">
        <f>ROUND(I337*H337,2)</f>
        <v>0</v>
      </c>
      <c r="BL337" s="18" t="s">
        <v>231</v>
      </c>
      <c r="BM337" s="226" t="s">
        <v>2881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2882</v>
      </c>
      <c r="G338" s="245"/>
      <c r="H338" s="248">
        <v>4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81</v>
      </c>
      <c r="AV338" s="14" t="s">
        <v>81</v>
      </c>
      <c r="AW338" s="14" t="s">
        <v>33</v>
      </c>
      <c r="AX338" s="14" t="s">
        <v>72</v>
      </c>
      <c r="AY338" s="254" t="s">
        <v>338</v>
      </c>
    </row>
    <row r="339" s="14" customFormat="1">
      <c r="A339" s="14"/>
      <c r="B339" s="244"/>
      <c r="C339" s="245"/>
      <c r="D339" s="235" t="s">
        <v>350</v>
      </c>
      <c r="E339" s="246" t="s">
        <v>19</v>
      </c>
      <c r="F339" s="247" t="s">
        <v>2883</v>
      </c>
      <c r="G339" s="245"/>
      <c r="H339" s="248">
        <v>6.2000000000000002</v>
      </c>
      <c r="I339" s="249"/>
      <c r="J339" s="245"/>
      <c r="K339" s="245"/>
      <c r="L339" s="250"/>
      <c r="M339" s="251"/>
      <c r="N339" s="252"/>
      <c r="O339" s="252"/>
      <c r="P339" s="252"/>
      <c r="Q339" s="252"/>
      <c r="R339" s="252"/>
      <c r="S339" s="252"/>
      <c r="T339" s="253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4" t="s">
        <v>350</v>
      </c>
      <c r="AU339" s="254" t="s">
        <v>81</v>
      </c>
      <c r="AV339" s="14" t="s">
        <v>81</v>
      </c>
      <c r="AW339" s="14" t="s">
        <v>33</v>
      </c>
      <c r="AX339" s="14" t="s">
        <v>72</v>
      </c>
      <c r="AY339" s="254" t="s">
        <v>338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2884</v>
      </c>
      <c r="G340" s="245"/>
      <c r="H340" s="248">
        <v>5.5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81</v>
      </c>
      <c r="AV340" s="14" t="s">
        <v>81</v>
      </c>
      <c r="AW340" s="14" t="s">
        <v>33</v>
      </c>
      <c r="AX340" s="14" t="s">
        <v>72</v>
      </c>
      <c r="AY340" s="254" t="s">
        <v>338</v>
      </c>
    </row>
    <row r="341" s="14" customFormat="1">
      <c r="A341" s="14"/>
      <c r="B341" s="244"/>
      <c r="C341" s="245"/>
      <c r="D341" s="235" t="s">
        <v>350</v>
      </c>
      <c r="E341" s="246" t="s">
        <v>19</v>
      </c>
      <c r="F341" s="247" t="s">
        <v>2885</v>
      </c>
      <c r="G341" s="245"/>
      <c r="H341" s="248">
        <v>4.5999999999999996</v>
      </c>
      <c r="I341" s="249"/>
      <c r="J341" s="245"/>
      <c r="K341" s="245"/>
      <c r="L341" s="250"/>
      <c r="M341" s="251"/>
      <c r="N341" s="252"/>
      <c r="O341" s="252"/>
      <c r="P341" s="252"/>
      <c r="Q341" s="252"/>
      <c r="R341" s="252"/>
      <c r="S341" s="252"/>
      <c r="T341" s="253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4" t="s">
        <v>350</v>
      </c>
      <c r="AU341" s="254" t="s">
        <v>81</v>
      </c>
      <c r="AV341" s="14" t="s">
        <v>81</v>
      </c>
      <c r="AW341" s="14" t="s">
        <v>33</v>
      </c>
      <c r="AX341" s="14" t="s">
        <v>72</v>
      </c>
      <c r="AY341" s="254" t="s">
        <v>338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2886</v>
      </c>
      <c r="G342" s="245"/>
      <c r="H342" s="248">
        <v>4.2000000000000002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81</v>
      </c>
      <c r="AV342" s="14" t="s">
        <v>81</v>
      </c>
      <c r="AW342" s="14" t="s">
        <v>33</v>
      </c>
      <c r="AX342" s="14" t="s">
        <v>72</v>
      </c>
      <c r="AY342" s="254" t="s">
        <v>338</v>
      </c>
    </row>
    <row r="343" s="14" customFormat="1">
      <c r="A343" s="14"/>
      <c r="B343" s="244"/>
      <c r="C343" s="245"/>
      <c r="D343" s="235" t="s">
        <v>350</v>
      </c>
      <c r="E343" s="246" t="s">
        <v>19</v>
      </c>
      <c r="F343" s="247" t="s">
        <v>2887</v>
      </c>
      <c r="G343" s="245"/>
      <c r="H343" s="248">
        <v>4.2000000000000002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350</v>
      </c>
      <c r="AU343" s="254" t="s">
        <v>81</v>
      </c>
      <c r="AV343" s="14" t="s">
        <v>81</v>
      </c>
      <c r="AW343" s="14" t="s">
        <v>33</v>
      </c>
      <c r="AX343" s="14" t="s">
        <v>72</v>
      </c>
      <c r="AY343" s="254" t="s">
        <v>338</v>
      </c>
    </row>
    <row r="344" s="14" customFormat="1">
      <c r="A344" s="14"/>
      <c r="B344" s="244"/>
      <c r="C344" s="245"/>
      <c r="D344" s="235" t="s">
        <v>350</v>
      </c>
      <c r="E344" s="246" t="s">
        <v>19</v>
      </c>
      <c r="F344" s="247" t="s">
        <v>2888</v>
      </c>
      <c r="G344" s="245"/>
      <c r="H344" s="248">
        <v>4.4000000000000004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350</v>
      </c>
      <c r="AU344" s="254" t="s">
        <v>81</v>
      </c>
      <c r="AV344" s="14" t="s">
        <v>81</v>
      </c>
      <c r="AW344" s="14" t="s">
        <v>33</v>
      </c>
      <c r="AX344" s="14" t="s">
        <v>72</v>
      </c>
      <c r="AY344" s="254" t="s">
        <v>338</v>
      </c>
    </row>
    <row r="345" s="14" customFormat="1">
      <c r="A345" s="14"/>
      <c r="B345" s="244"/>
      <c r="C345" s="245"/>
      <c r="D345" s="235" t="s">
        <v>350</v>
      </c>
      <c r="E345" s="246" t="s">
        <v>19</v>
      </c>
      <c r="F345" s="247" t="s">
        <v>2889</v>
      </c>
      <c r="G345" s="245"/>
      <c r="H345" s="248">
        <v>4.5999999999999996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350</v>
      </c>
      <c r="AU345" s="254" t="s">
        <v>81</v>
      </c>
      <c r="AV345" s="14" t="s">
        <v>81</v>
      </c>
      <c r="AW345" s="14" t="s">
        <v>33</v>
      </c>
      <c r="AX345" s="14" t="s">
        <v>72</v>
      </c>
      <c r="AY345" s="254" t="s">
        <v>338</v>
      </c>
    </row>
    <row r="346" s="14" customFormat="1">
      <c r="A346" s="14"/>
      <c r="B346" s="244"/>
      <c r="C346" s="245"/>
      <c r="D346" s="235" t="s">
        <v>350</v>
      </c>
      <c r="E346" s="246" t="s">
        <v>19</v>
      </c>
      <c r="F346" s="247" t="s">
        <v>2890</v>
      </c>
      <c r="G346" s="245"/>
      <c r="H346" s="248">
        <v>2.2999999999999998</v>
      </c>
      <c r="I346" s="249"/>
      <c r="J346" s="245"/>
      <c r="K346" s="245"/>
      <c r="L346" s="250"/>
      <c r="M346" s="251"/>
      <c r="N346" s="252"/>
      <c r="O346" s="252"/>
      <c r="P346" s="252"/>
      <c r="Q346" s="252"/>
      <c r="R346" s="252"/>
      <c r="S346" s="252"/>
      <c r="T346" s="253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4" t="s">
        <v>350</v>
      </c>
      <c r="AU346" s="254" t="s">
        <v>81</v>
      </c>
      <c r="AV346" s="14" t="s">
        <v>81</v>
      </c>
      <c r="AW346" s="14" t="s">
        <v>33</v>
      </c>
      <c r="AX346" s="14" t="s">
        <v>72</v>
      </c>
      <c r="AY346" s="254" t="s">
        <v>338</v>
      </c>
    </row>
    <row r="347" s="15" customFormat="1">
      <c r="A347" s="15"/>
      <c r="B347" s="255"/>
      <c r="C347" s="256"/>
      <c r="D347" s="235" t="s">
        <v>350</v>
      </c>
      <c r="E347" s="257" t="s">
        <v>1829</v>
      </c>
      <c r="F347" s="258" t="s">
        <v>363</v>
      </c>
      <c r="G347" s="256"/>
      <c r="H347" s="259">
        <v>39.999999999999993</v>
      </c>
      <c r="I347" s="260"/>
      <c r="J347" s="256"/>
      <c r="K347" s="256"/>
      <c r="L347" s="261"/>
      <c r="M347" s="262"/>
      <c r="N347" s="263"/>
      <c r="O347" s="263"/>
      <c r="P347" s="263"/>
      <c r="Q347" s="263"/>
      <c r="R347" s="263"/>
      <c r="S347" s="263"/>
      <c r="T347" s="264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65" t="s">
        <v>350</v>
      </c>
      <c r="AU347" s="265" t="s">
        <v>81</v>
      </c>
      <c r="AV347" s="15" t="s">
        <v>231</v>
      </c>
      <c r="AW347" s="15" t="s">
        <v>33</v>
      </c>
      <c r="AX347" s="15" t="s">
        <v>72</v>
      </c>
      <c r="AY347" s="265" t="s">
        <v>338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2891</v>
      </c>
      <c r="G348" s="245"/>
      <c r="H348" s="248">
        <v>41.200000000000003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81</v>
      </c>
      <c r="AV348" s="14" t="s">
        <v>81</v>
      </c>
      <c r="AW348" s="14" t="s">
        <v>33</v>
      </c>
      <c r="AX348" s="14" t="s">
        <v>79</v>
      </c>
      <c r="AY348" s="254" t="s">
        <v>338</v>
      </c>
    </row>
    <row r="349" s="2" customFormat="1" ht="24.15" customHeight="1">
      <c r="A349" s="39"/>
      <c r="B349" s="40"/>
      <c r="C349" s="215" t="s">
        <v>625</v>
      </c>
      <c r="D349" s="215" t="s">
        <v>342</v>
      </c>
      <c r="E349" s="216" t="s">
        <v>1954</v>
      </c>
      <c r="F349" s="217" t="s">
        <v>1955</v>
      </c>
      <c r="G349" s="218" t="s">
        <v>572</v>
      </c>
      <c r="H349" s="219">
        <v>13</v>
      </c>
      <c r="I349" s="220"/>
      <c r="J349" s="221">
        <f>ROUND(I349*H349,2)</f>
        <v>0</v>
      </c>
      <c r="K349" s="217" t="s">
        <v>346</v>
      </c>
      <c r="L349" s="45"/>
      <c r="M349" s="222" t="s">
        <v>19</v>
      </c>
      <c r="N349" s="223" t="s">
        <v>43</v>
      </c>
      <c r="O349" s="85"/>
      <c r="P349" s="224">
        <f>O349*H349</f>
        <v>0</v>
      </c>
      <c r="Q349" s="224">
        <v>1.0000000000000001E-05</v>
      </c>
      <c r="R349" s="224">
        <f>Q349*H349</f>
        <v>0.00013000000000000002</v>
      </c>
      <c r="S349" s="224">
        <v>0</v>
      </c>
      <c r="T349" s="225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26" t="s">
        <v>231</v>
      </c>
      <c r="AT349" s="226" t="s">
        <v>342</v>
      </c>
      <c r="AU349" s="226" t="s">
        <v>81</v>
      </c>
      <c r="AY349" s="18" t="s">
        <v>338</v>
      </c>
      <c r="BE349" s="227">
        <f>IF(N349="základní",J349,0)</f>
        <v>0</v>
      </c>
      <c r="BF349" s="227">
        <f>IF(N349="snížená",J349,0)</f>
        <v>0</v>
      </c>
      <c r="BG349" s="227">
        <f>IF(N349="zákl. přenesená",J349,0)</f>
        <v>0</v>
      </c>
      <c r="BH349" s="227">
        <f>IF(N349="sníž. přenesená",J349,0)</f>
        <v>0</v>
      </c>
      <c r="BI349" s="227">
        <f>IF(N349="nulová",J349,0)</f>
        <v>0</v>
      </c>
      <c r="BJ349" s="18" t="s">
        <v>79</v>
      </c>
      <c r="BK349" s="227">
        <f>ROUND(I349*H349,2)</f>
        <v>0</v>
      </c>
      <c r="BL349" s="18" t="s">
        <v>231</v>
      </c>
      <c r="BM349" s="226" t="s">
        <v>2892</v>
      </c>
    </row>
    <row r="350" s="2" customFormat="1">
      <c r="A350" s="39"/>
      <c r="B350" s="40"/>
      <c r="C350" s="41"/>
      <c r="D350" s="228" t="s">
        <v>348</v>
      </c>
      <c r="E350" s="41"/>
      <c r="F350" s="229" t="s">
        <v>1957</v>
      </c>
      <c r="G350" s="41"/>
      <c r="H350" s="41"/>
      <c r="I350" s="230"/>
      <c r="J350" s="41"/>
      <c r="K350" s="41"/>
      <c r="L350" s="45"/>
      <c r="M350" s="231"/>
      <c r="N350" s="232"/>
      <c r="O350" s="85"/>
      <c r="P350" s="85"/>
      <c r="Q350" s="85"/>
      <c r="R350" s="85"/>
      <c r="S350" s="85"/>
      <c r="T350" s="86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T350" s="18" t="s">
        <v>348</v>
      </c>
      <c r="AU350" s="18" t="s">
        <v>81</v>
      </c>
    </row>
    <row r="351" s="2" customFormat="1" ht="24.15" customHeight="1">
      <c r="A351" s="39"/>
      <c r="B351" s="40"/>
      <c r="C351" s="267" t="s">
        <v>630</v>
      </c>
      <c r="D351" s="267" t="s">
        <v>486</v>
      </c>
      <c r="E351" s="268" t="s">
        <v>1958</v>
      </c>
      <c r="F351" s="269" t="s">
        <v>1959</v>
      </c>
      <c r="G351" s="270" t="s">
        <v>572</v>
      </c>
      <c r="H351" s="271">
        <v>13.390000000000001</v>
      </c>
      <c r="I351" s="272"/>
      <c r="J351" s="273">
        <f>ROUND(I351*H351,2)</f>
        <v>0</v>
      </c>
      <c r="K351" s="269" t="s">
        <v>346</v>
      </c>
      <c r="L351" s="274"/>
      <c r="M351" s="275" t="s">
        <v>19</v>
      </c>
      <c r="N351" s="276" t="s">
        <v>43</v>
      </c>
      <c r="O351" s="85"/>
      <c r="P351" s="224">
        <f>O351*H351</f>
        <v>0</v>
      </c>
      <c r="Q351" s="224">
        <v>0.0080000000000000002</v>
      </c>
      <c r="R351" s="224">
        <f>Q351*H351</f>
        <v>0.10712000000000001</v>
      </c>
      <c r="S351" s="224">
        <v>0</v>
      </c>
      <c r="T351" s="225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26" t="s">
        <v>405</v>
      </c>
      <c r="AT351" s="226" t="s">
        <v>486</v>
      </c>
      <c r="AU351" s="226" t="s">
        <v>81</v>
      </c>
      <c r="AY351" s="18" t="s">
        <v>338</v>
      </c>
      <c r="BE351" s="227">
        <f>IF(N351="základní",J351,0)</f>
        <v>0</v>
      </c>
      <c r="BF351" s="227">
        <f>IF(N351="snížená",J351,0)</f>
        <v>0</v>
      </c>
      <c r="BG351" s="227">
        <f>IF(N351="zákl. přenesená",J351,0)</f>
        <v>0</v>
      </c>
      <c r="BH351" s="227">
        <f>IF(N351="sníž. přenesená",J351,0)</f>
        <v>0</v>
      </c>
      <c r="BI351" s="227">
        <f>IF(N351="nulová",J351,0)</f>
        <v>0</v>
      </c>
      <c r="BJ351" s="18" t="s">
        <v>79</v>
      </c>
      <c r="BK351" s="227">
        <f>ROUND(I351*H351,2)</f>
        <v>0</v>
      </c>
      <c r="BL351" s="18" t="s">
        <v>231</v>
      </c>
      <c r="BM351" s="226" t="s">
        <v>2893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2894</v>
      </c>
      <c r="G352" s="245"/>
      <c r="H352" s="248">
        <v>5.5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81</v>
      </c>
      <c r="AV352" s="14" t="s">
        <v>81</v>
      </c>
      <c r="AW352" s="14" t="s">
        <v>33</v>
      </c>
      <c r="AX352" s="14" t="s">
        <v>72</v>
      </c>
      <c r="AY352" s="254" t="s">
        <v>338</v>
      </c>
    </row>
    <row r="353" s="14" customFormat="1">
      <c r="A353" s="14"/>
      <c r="B353" s="244"/>
      <c r="C353" s="245"/>
      <c r="D353" s="235" t="s">
        <v>350</v>
      </c>
      <c r="E353" s="246" t="s">
        <v>19</v>
      </c>
      <c r="F353" s="247" t="s">
        <v>2895</v>
      </c>
      <c r="G353" s="245"/>
      <c r="H353" s="248">
        <v>7.5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350</v>
      </c>
      <c r="AU353" s="254" t="s">
        <v>81</v>
      </c>
      <c r="AV353" s="14" t="s">
        <v>81</v>
      </c>
      <c r="AW353" s="14" t="s">
        <v>33</v>
      </c>
      <c r="AX353" s="14" t="s">
        <v>72</v>
      </c>
      <c r="AY353" s="254" t="s">
        <v>338</v>
      </c>
    </row>
    <row r="354" s="15" customFormat="1">
      <c r="A354" s="15"/>
      <c r="B354" s="255"/>
      <c r="C354" s="256"/>
      <c r="D354" s="235" t="s">
        <v>350</v>
      </c>
      <c r="E354" s="257" t="s">
        <v>1831</v>
      </c>
      <c r="F354" s="258" t="s">
        <v>363</v>
      </c>
      <c r="G354" s="256"/>
      <c r="H354" s="259">
        <v>13</v>
      </c>
      <c r="I354" s="260"/>
      <c r="J354" s="256"/>
      <c r="K354" s="256"/>
      <c r="L354" s="261"/>
      <c r="M354" s="262"/>
      <c r="N354" s="263"/>
      <c r="O354" s="263"/>
      <c r="P354" s="263"/>
      <c r="Q354" s="263"/>
      <c r="R354" s="263"/>
      <c r="S354" s="263"/>
      <c r="T354" s="264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T354" s="265" t="s">
        <v>350</v>
      </c>
      <c r="AU354" s="265" t="s">
        <v>81</v>
      </c>
      <c r="AV354" s="15" t="s">
        <v>231</v>
      </c>
      <c r="AW354" s="15" t="s">
        <v>33</v>
      </c>
      <c r="AX354" s="15" t="s">
        <v>72</v>
      </c>
      <c r="AY354" s="265" t="s">
        <v>338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2896</v>
      </c>
      <c r="G355" s="245"/>
      <c r="H355" s="248">
        <v>13.390000000000001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81</v>
      </c>
      <c r="AV355" s="14" t="s">
        <v>81</v>
      </c>
      <c r="AW355" s="14" t="s">
        <v>33</v>
      </c>
      <c r="AX355" s="14" t="s">
        <v>79</v>
      </c>
      <c r="AY355" s="254" t="s">
        <v>338</v>
      </c>
    </row>
    <row r="356" s="2" customFormat="1" ht="37.8" customHeight="1">
      <c r="A356" s="39"/>
      <c r="B356" s="40"/>
      <c r="C356" s="215" t="s">
        <v>635</v>
      </c>
      <c r="D356" s="215" t="s">
        <v>342</v>
      </c>
      <c r="E356" s="216" t="s">
        <v>2564</v>
      </c>
      <c r="F356" s="217" t="s">
        <v>2565</v>
      </c>
      <c r="G356" s="218" t="s">
        <v>586</v>
      </c>
      <c r="H356" s="219">
        <v>11</v>
      </c>
      <c r="I356" s="220"/>
      <c r="J356" s="221">
        <f>ROUND(I356*H356,2)</f>
        <v>0</v>
      </c>
      <c r="K356" s="217" t="s">
        <v>346</v>
      </c>
      <c r="L356" s="45"/>
      <c r="M356" s="222" t="s">
        <v>19</v>
      </c>
      <c r="N356" s="223" t="s">
        <v>43</v>
      </c>
      <c r="O356" s="85"/>
      <c r="P356" s="224">
        <f>O356*H356</f>
        <v>0</v>
      </c>
      <c r="Q356" s="224">
        <v>0</v>
      </c>
      <c r="R356" s="224">
        <f>Q356*H356</f>
        <v>0</v>
      </c>
      <c r="S356" s="224">
        <v>0</v>
      </c>
      <c r="T356" s="225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26" t="s">
        <v>231</v>
      </c>
      <c r="AT356" s="226" t="s">
        <v>342</v>
      </c>
      <c r="AU356" s="226" t="s">
        <v>81</v>
      </c>
      <c r="AY356" s="18" t="s">
        <v>338</v>
      </c>
      <c r="BE356" s="227">
        <f>IF(N356="základní",J356,0)</f>
        <v>0</v>
      </c>
      <c r="BF356" s="227">
        <f>IF(N356="snížená",J356,0)</f>
        <v>0</v>
      </c>
      <c r="BG356" s="227">
        <f>IF(N356="zákl. přenesená",J356,0)</f>
        <v>0</v>
      </c>
      <c r="BH356" s="227">
        <f>IF(N356="sníž. přenesená",J356,0)</f>
        <v>0</v>
      </c>
      <c r="BI356" s="227">
        <f>IF(N356="nulová",J356,0)</f>
        <v>0</v>
      </c>
      <c r="BJ356" s="18" t="s">
        <v>79</v>
      </c>
      <c r="BK356" s="227">
        <f>ROUND(I356*H356,2)</f>
        <v>0</v>
      </c>
      <c r="BL356" s="18" t="s">
        <v>231</v>
      </c>
      <c r="BM356" s="226" t="s">
        <v>2897</v>
      </c>
    </row>
    <row r="357" s="2" customFormat="1">
      <c r="A357" s="39"/>
      <c r="B357" s="40"/>
      <c r="C357" s="41"/>
      <c r="D357" s="228" t="s">
        <v>348</v>
      </c>
      <c r="E357" s="41"/>
      <c r="F357" s="229" t="s">
        <v>2567</v>
      </c>
      <c r="G357" s="41"/>
      <c r="H357" s="41"/>
      <c r="I357" s="230"/>
      <c r="J357" s="41"/>
      <c r="K357" s="41"/>
      <c r="L357" s="45"/>
      <c r="M357" s="231"/>
      <c r="N357" s="232"/>
      <c r="O357" s="85"/>
      <c r="P357" s="85"/>
      <c r="Q357" s="85"/>
      <c r="R357" s="85"/>
      <c r="S357" s="85"/>
      <c r="T357" s="86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348</v>
      </c>
      <c r="AU357" s="18" t="s">
        <v>81</v>
      </c>
    </row>
    <row r="358" s="2" customFormat="1" ht="24.15" customHeight="1">
      <c r="A358" s="39"/>
      <c r="B358" s="40"/>
      <c r="C358" s="267" t="s">
        <v>641</v>
      </c>
      <c r="D358" s="267" t="s">
        <v>486</v>
      </c>
      <c r="E358" s="268" t="s">
        <v>2568</v>
      </c>
      <c r="F358" s="269" t="s">
        <v>2569</v>
      </c>
      <c r="G358" s="270" t="s">
        <v>586</v>
      </c>
      <c r="H358" s="271">
        <v>9</v>
      </c>
      <c r="I358" s="272"/>
      <c r="J358" s="273">
        <f>ROUND(I358*H358,2)</f>
        <v>0</v>
      </c>
      <c r="K358" s="269" t="s">
        <v>346</v>
      </c>
      <c r="L358" s="274"/>
      <c r="M358" s="275" t="s">
        <v>19</v>
      </c>
      <c r="N358" s="276" t="s">
        <v>43</v>
      </c>
      <c r="O358" s="85"/>
      <c r="P358" s="224">
        <f>O358*H358</f>
        <v>0</v>
      </c>
      <c r="Q358" s="224">
        <v>0.0042599999999999999</v>
      </c>
      <c r="R358" s="224">
        <f>Q358*H358</f>
        <v>0.038339999999999999</v>
      </c>
      <c r="S358" s="224">
        <v>0</v>
      </c>
      <c r="T358" s="225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26" t="s">
        <v>405</v>
      </c>
      <c r="AT358" s="226" t="s">
        <v>486</v>
      </c>
      <c r="AU358" s="226" t="s">
        <v>81</v>
      </c>
      <c r="AY358" s="18" t="s">
        <v>338</v>
      </c>
      <c r="BE358" s="227">
        <f>IF(N358="základní",J358,0)</f>
        <v>0</v>
      </c>
      <c r="BF358" s="227">
        <f>IF(N358="snížená",J358,0)</f>
        <v>0</v>
      </c>
      <c r="BG358" s="227">
        <f>IF(N358="zákl. přenesená",J358,0)</f>
        <v>0</v>
      </c>
      <c r="BH358" s="227">
        <f>IF(N358="sníž. přenesená",J358,0)</f>
        <v>0</v>
      </c>
      <c r="BI358" s="227">
        <f>IF(N358="nulová",J358,0)</f>
        <v>0</v>
      </c>
      <c r="BJ358" s="18" t="s">
        <v>79</v>
      </c>
      <c r="BK358" s="227">
        <f>ROUND(I358*H358,2)</f>
        <v>0</v>
      </c>
      <c r="BL358" s="18" t="s">
        <v>231</v>
      </c>
      <c r="BM358" s="226" t="s">
        <v>2898</v>
      </c>
    </row>
    <row r="359" s="14" customFormat="1">
      <c r="A359" s="14"/>
      <c r="B359" s="244"/>
      <c r="C359" s="245"/>
      <c r="D359" s="235" t="s">
        <v>350</v>
      </c>
      <c r="E359" s="246" t="s">
        <v>19</v>
      </c>
      <c r="F359" s="247" t="s">
        <v>2899</v>
      </c>
      <c r="G359" s="245"/>
      <c r="H359" s="248">
        <v>1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350</v>
      </c>
      <c r="AU359" s="254" t="s">
        <v>81</v>
      </c>
      <c r="AV359" s="14" t="s">
        <v>81</v>
      </c>
      <c r="AW359" s="14" t="s">
        <v>33</v>
      </c>
      <c r="AX359" s="14" t="s">
        <v>72</v>
      </c>
      <c r="AY359" s="254" t="s">
        <v>338</v>
      </c>
    </row>
    <row r="360" s="14" customFormat="1">
      <c r="A360" s="14"/>
      <c r="B360" s="244"/>
      <c r="C360" s="245"/>
      <c r="D360" s="235" t="s">
        <v>350</v>
      </c>
      <c r="E360" s="246" t="s">
        <v>19</v>
      </c>
      <c r="F360" s="247" t="s">
        <v>2900</v>
      </c>
      <c r="G360" s="245"/>
      <c r="H360" s="248">
        <v>1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350</v>
      </c>
      <c r="AU360" s="254" t="s">
        <v>81</v>
      </c>
      <c r="AV360" s="14" t="s">
        <v>81</v>
      </c>
      <c r="AW360" s="14" t="s">
        <v>33</v>
      </c>
      <c r="AX360" s="14" t="s">
        <v>72</v>
      </c>
      <c r="AY360" s="254" t="s">
        <v>338</v>
      </c>
    </row>
    <row r="361" s="14" customFormat="1">
      <c r="A361" s="14"/>
      <c r="B361" s="244"/>
      <c r="C361" s="245"/>
      <c r="D361" s="235" t="s">
        <v>350</v>
      </c>
      <c r="E361" s="246" t="s">
        <v>19</v>
      </c>
      <c r="F361" s="247" t="s">
        <v>2901</v>
      </c>
      <c r="G361" s="245"/>
      <c r="H361" s="248">
        <v>1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350</v>
      </c>
      <c r="AU361" s="254" t="s">
        <v>81</v>
      </c>
      <c r="AV361" s="14" t="s">
        <v>81</v>
      </c>
      <c r="AW361" s="14" t="s">
        <v>33</v>
      </c>
      <c r="AX361" s="14" t="s">
        <v>72</v>
      </c>
      <c r="AY361" s="254" t="s">
        <v>338</v>
      </c>
    </row>
    <row r="362" s="14" customFormat="1">
      <c r="A362" s="14"/>
      <c r="B362" s="244"/>
      <c r="C362" s="245"/>
      <c r="D362" s="235" t="s">
        <v>350</v>
      </c>
      <c r="E362" s="246" t="s">
        <v>19</v>
      </c>
      <c r="F362" s="247" t="s">
        <v>2902</v>
      </c>
      <c r="G362" s="245"/>
      <c r="H362" s="248">
        <v>1</v>
      </c>
      <c r="I362" s="249"/>
      <c r="J362" s="245"/>
      <c r="K362" s="245"/>
      <c r="L362" s="250"/>
      <c r="M362" s="251"/>
      <c r="N362" s="252"/>
      <c r="O362" s="252"/>
      <c r="P362" s="252"/>
      <c r="Q362" s="252"/>
      <c r="R362" s="252"/>
      <c r="S362" s="252"/>
      <c r="T362" s="253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4" t="s">
        <v>350</v>
      </c>
      <c r="AU362" s="254" t="s">
        <v>81</v>
      </c>
      <c r="AV362" s="14" t="s">
        <v>81</v>
      </c>
      <c r="AW362" s="14" t="s">
        <v>33</v>
      </c>
      <c r="AX362" s="14" t="s">
        <v>72</v>
      </c>
      <c r="AY362" s="254" t="s">
        <v>338</v>
      </c>
    </row>
    <row r="363" s="14" customFormat="1">
      <c r="A363" s="14"/>
      <c r="B363" s="244"/>
      <c r="C363" s="245"/>
      <c r="D363" s="235" t="s">
        <v>350</v>
      </c>
      <c r="E363" s="246" t="s">
        <v>19</v>
      </c>
      <c r="F363" s="247" t="s">
        <v>2903</v>
      </c>
      <c r="G363" s="245"/>
      <c r="H363" s="248">
        <v>1</v>
      </c>
      <c r="I363" s="249"/>
      <c r="J363" s="245"/>
      <c r="K363" s="245"/>
      <c r="L363" s="250"/>
      <c r="M363" s="251"/>
      <c r="N363" s="252"/>
      <c r="O363" s="252"/>
      <c r="P363" s="252"/>
      <c r="Q363" s="252"/>
      <c r="R363" s="252"/>
      <c r="S363" s="252"/>
      <c r="T363" s="253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4" t="s">
        <v>350</v>
      </c>
      <c r="AU363" s="254" t="s">
        <v>81</v>
      </c>
      <c r="AV363" s="14" t="s">
        <v>81</v>
      </c>
      <c r="AW363" s="14" t="s">
        <v>33</v>
      </c>
      <c r="AX363" s="14" t="s">
        <v>72</v>
      </c>
      <c r="AY363" s="254" t="s">
        <v>338</v>
      </c>
    </row>
    <row r="364" s="14" customFormat="1">
      <c r="A364" s="14"/>
      <c r="B364" s="244"/>
      <c r="C364" s="245"/>
      <c r="D364" s="235" t="s">
        <v>350</v>
      </c>
      <c r="E364" s="246" t="s">
        <v>19</v>
      </c>
      <c r="F364" s="247" t="s">
        <v>2904</v>
      </c>
      <c r="G364" s="245"/>
      <c r="H364" s="248">
        <v>1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350</v>
      </c>
      <c r="AU364" s="254" t="s">
        <v>81</v>
      </c>
      <c r="AV364" s="14" t="s">
        <v>81</v>
      </c>
      <c r="AW364" s="14" t="s">
        <v>33</v>
      </c>
      <c r="AX364" s="14" t="s">
        <v>72</v>
      </c>
      <c r="AY364" s="254" t="s">
        <v>338</v>
      </c>
    </row>
    <row r="365" s="14" customFormat="1">
      <c r="A365" s="14"/>
      <c r="B365" s="244"/>
      <c r="C365" s="245"/>
      <c r="D365" s="235" t="s">
        <v>350</v>
      </c>
      <c r="E365" s="246" t="s">
        <v>19</v>
      </c>
      <c r="F365" s="247" t="s">
        <v>2905</v>
      </c>
      <c r="G365" s="245"/>
      <c r="H365" s="248">
        <v>1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350</v>
      </c>
      <c r="AU365" s="254" t="s">
        <v>81</v>
      </c>
      <c r="AV365" s="14" t="s">
        <v>81</v>
      </c>
      <c r="AW365" s="14" t="s">
        <v>33</v>
      </c>
      <c r="AX365" s="14" t="s">
        <v>72</v>
      </c>
      <c r="AY365" s="254" t="s">
        <v>338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2906</v>
      </c>
      <c r="G366" s="245"/>
      <c r="H366" s="248">
        <v>1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81</v>
      </c>
      <c r="AV366" s="14" t="s">
        <v>81</v>
      </c>
      <c r="AW366" s="14" t="s">
        <v>33</v>
      </c>
      <c r="AX366" s="14" t="s">
        <v>72</v>
      </c>
      <c r="AY366" s="254" t="s">
        <v>338</v>
      </c>
    </row>
    <row r="367" s="14" customFormat="1">
      <c r="A367" s="14"/>
      <c r="B367" s="244"/>
      <c r="C367" s="245"/>
      <c r="D367" s="235" t="s">
        <v>350</v>
      </c>
      <c r="E367" s="246" t="s">
        <v>19</v>
      </c>
      <c r="F367" s="247" t="s">
        <v>2907</v>
      </c>
      <c r="G367" s="245"/>
      <c r="H367" s="248">
        <v>1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350</v>
      </c>
      <c r="AU367" s="254" t="s">
        <v>81</v>
      </c>
      <c r="AV367" s="14" t="s">
        <v>81</v>
      </c>
      <c r="AW367" s="14" t="s">
        <v>33</v>
      </c>
      <c r="AX367" s="14" t="s">
        <v>72</v>
      </c>
      <c r="AY367" s="254" t="s">
        <v>338</v>
      </c>
    </row>
    <row r="368" s="15" customFormat="1">
      <c r="A368" s="15"/>
      <c r="B368" s="255"/>
      <c r="C368" s="256"/>
      <c r="D368" s="235" t="s">
        <v>350</v>
      </c>
      <c r="E368" s="257" t="s">
        <v>19</v>
      </c>
      <c r="F368" s="258" t="s">
        <v>363</v>
      </c>
      <c r="G368" s="256"/>
      <c r="H368" s="259">
        <v>9</v>
      </c>
      <c r="I368" s="260"/>
      <c r="J368" s="256"/>
      <c r="K368" s="256"/>
      <c r="L368" s="261"/>
      <c r="M368" s="262"/>
      <c r="N368" s="263"/>
      <c r="O368" s="263"/>
      <c r="P368" s="263"/>
      <c r="Q368" s="263"/>
      <c r="R368" s="263"/>
      <c r="S368" s="263"/>
      <c r="T368" s="264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65" t="s">
        <v>350</v>
      </c>
      <c r="AU368" s="265" t="s">
        <v>81</v>
      </c>
      <c r="AV368" s="15" t="s">
        <v>231</v>
      </c>
      <c r="AW368" s="15" t="s">
        <v>33</v>
      </c>
      <c r="AX368" s="15" t="s">
        <v>79</v>
      </c>
      <c r="AY368" s="265" t="s">
        <v>338</v>
      </c>
    </row>
    <row r="369" s="2" customFormat="1" ht="24.15" customHeight="1">
      <c r="A369" s="39"/>
      <c r="B369" s="40"/>
      <c r="C369" s="267" t="s">
        <v>646</v>
      </c>
      <c r="D369" s="267" t="s">
        <v>486</v>
      </c>
      <c r="E369" s="268" t="s">
        <v>2683</v>
      </c>
      <c r="F369" s="269" t="s">
        <v>2684</v>
      </c>
      <c r="G369" s="270" t="s">
        <v>586</v>
      </c>
      <c r="H369" s="271">
        <v>2</v>
      </c>
      <c r="I369" s="272"/>
      <c r="J369" s="273">
        <f>ROUND(I369*H369,2)</f>
        <v>0</v>
      </c>
      <c r="K369" s="269" t="s">
        <v>346</v>
      </c>
      <c r="L369" s="274"/>
      <c r="M369" s="275" t="s">
        <v>19</v>
      </c>
      <c r="N369" s="276" t="s">
        <v>43</v>
      </c>
      <c r="O369" s="85"/>
      <c r="P369" s="224">
        <f>O369*H369</f>
        <v>0</v>
      </c>
      <c r="Q369" s="224">
        <v>0.00445</v>
      </c>
      <c r="R369" s="224">
        <f>Q369*H369</f>
        <v>0.0088999999999999999</v>
      </c>
      <c r="S369" s="224">
        <v>0</v>
      </c>
      <c r="T369" s="225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26" t="s">
        <v>405</v>
      </c>
      <c r="AT369" s="226" t="s">
        <v>486</v>
      </c>
      <c r="AU369" s="226" t="s">
        <v>81</v>
      </c>
      <c r="AY369" s="18" t="s">
        <v>338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18" t="s">
        <v>79</v>
      </c>
      <c r="BK369" s="227">
        <f>ROUND(I369*H369,2)</f>
        <v>0</v>
      </c>
      <c r="BL369" s="18" t="s">
        <v>231</v>
      </c>
      <c r="BM369" s="226" t="s">
        <v>2908</v>
      </c>
    </row>
    <row r="370" s="14" customFormat="1">
      <c r="A370" s="14"/>
      <c r="B370" s="244"/>
      <c r="C370" s="245"/>
      <c r="D370" s="235" t="s">
        <v>350</v>
      </c>
      <c r="E370" s="246" t="s">
        <v>19</v>
      </c>
      <c r="F370" s="247" t="s">
        <v>2909</v>
      </c>
      <c r="G370" s="245"/>
      <c r="H370" s="248">
        <v>1</v>
      </c>
      <c r="I370" s="249"/>
      <c r="J370" s="245"/>
      <c r="K370" s="245"/>
      <c r="L370" s="250"/>
      <c r="M370" s="251"/>
      <c r="N370" s="252"/>
      <c r="O370" s="252"/>
      <c r="P370" s="252"/>
      <c r="Q370" s="252"/>
      <c r="R370" s="252"/>
      <c r="S370" s="252"/>
      <c r="T370" s="253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54" t="s">
        <v>350</v>
      </c>
      <c r="AU370" s="254" t="s">
        <v>81</v>
      </c>
      <c r="AV370" s="14" t="s">
        <v>81</v>
      </c>
      <c r="AW370" s="14" t="s">
        <v>33</v>
      </c>
      <c r="AX370" s="14" t="s">
        <v>72</v>
      </c>
      <c r="AY370" s="254" t="s">
        <v>338</v>
      </c>
    </row>
    <row r="371" s="14" customFormat="1">
      <c r="A371" s="14"/>
      <c r="B371" s="244"/>
      <c r="C371" s="245"/>
      <c r="D371" s="235" t="s">
        <v>350</v>
      </c>
      <c r="E371" s="246" t="s">
        <v>19</v>
      </c>
      <c r="F371" s="247" t="s">
        <v>2910</v>
      </c>
      <c r="G371" s="245"/>
      <c r="H371" s="248">
        <v>1</v>
      </c>
      <c r="I371" s="249"/>
      <c r="J371" s="245"/>
      <c r="K371" s="245"/>
      <c r="L371" s="250"/>
      <c r="M371" s="251"/>
      <c r="N371" s="252"/>
      <c r="O371" s="252"/>
      <c r="P371" s="252"/>
      <c r="Q371" s="252"/>
      <c r="R371" s="252"/>
      <c r="S371" s="252"/>
      <c r="T371" s="253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4" t="s">
        <v>350</v>
      </c>
      <c r="AU371" s="254" t="s">
        <v>81</v>
      </c>
      <c r="AV371" s="14" t="s">
        <v>81</v>
      </c>
      <c r="AW371" s="14" t="s">
        <v>33</v>
      </c>
      <c r="AX371" s="14" t="s">
        <v>72</v>
      </c>
      <c r="AY371" s="254" t="s">
        <v>338</v>
      </c>
    </row>
    <row r="372" s="15" customFormat="1">
      <c r="A372" s="15"/>
      <c r="B372" s="255"/>
      <c r="C372" s="256"/>
      <c r="D372" s="235" t="s">
        <v>350</v>
      </c>
      <c r="E372" s="257" t="s">
        <v>19</v>
      </c>
      <c r="F372" s="258" t="s">
        <v>363</v>
      </c>
      <c r="G372" s="256"/>
      <c r="H372" s="259">
        <v>2</v>
      </c>
      <c r="I372" s="260"/>
      <c r="J372" s="256"/>
      <c r="K372" s="256"/>
      <c r="L372" s="261"/>
      <c r="M372" s="262"/>
      <c r="N372" s="263"/>
      <c r="O372" s="263"/>
      <c r="P372" s="263"/>
      <c r="Q372" s="263"/>
      <c r="R372" s="263"/>
      <c r="S372" s="263"/>
      <c r="T372" s="264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T372" s="265" t="s">
        <v>350</v>
      </c>
      <c r="AU372" s="265" t="s">
        <v>81</v>
      </c>
      <c r="AV372" s="15" t="s">
        <v>231</v>
      </c>
      <c r="AW372" s="15" t="s">
        <v>33</v>
      </c>
      <c r="AX372" s="15" t="s">
        <v>79</v>
      </c>
      <c r="AY372" s="265" t="s">
        <v>338</v>
      </c>
    </row>
    <row r="373" s="2" customFormat="1" ht="16.5" customHeight="1">
      <c r="A373" s="39"/>
      <c r="B373" s="40"/>
      <c r="C373" s="215" t="s">
        <v>654</v>
      </c>
      <c r="D373" s="215" t="s">
        <v>342</v>
      </c>
      <c r="E373" s="216" t="s">
        <v>2009</v>
      </c>
      <c r="F373" s="217" t="s">
        <v>2010</v>
      </c>
      <c r="G373" s="218" t="s">
        <v>572</v>
      </c>
      <c r="H373" s="219">
        <v>200.40000000000001</v>
      </c>
      <c r="I373" s="220"/>
      <c r="J373" s="221">
        <f>ROUND(I373*H373,2)</f>
        <v>0</v>
      </c>
      <c r="K373" s="217" t="s">
        <v>346</v>
      </c>
      <c r="L373" s="45"/>
      <c r="M373" s="222" t="s">
        <v>19</v>
      </c>
      <c r="N373" s="223" t="s">
        <v>43</v>
      </c>
      <c r="O373" s="85"/>
      <c r="P373" s="224">
        <f>O373*H373</f>
        <v>0</v>
      </c>
      <c r="Q373" s="224">
        <v>0</v>
      </c>
      <c r="R373" s="224">
        <f>Q373*H373</f>
        <v>0</v>
      </c>
      <c r="S373" s="224">
        <v>0</v>
      </c>
      <c r="T373" s="225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26" t="s">
        <v>231</v>
      </c>
      <c r="AT373" s="226" t="s">
        <v>342</v>
      </c>
      <c r="AU373" s="226" t="s">
        <v>81</v>
      </c>
      <c r="AY373" s="18" t="s">
        <v>338</v>
      </c>
      <c r="BE373" s="227">
        <f>IF(N373="základní",J373,0)</f>
        <v>0</v>
      </c>
      <c r="BF373" s="227">
        <f>IF(N373="snížená",J373,0)</f>
        <v>0</v>
      </c>
      <c r="BG373" s="227">
        <f>IF(N373="zákl. přenesená",J373,0)</f>
        <v>0</v>
      </c>
      <c r="BH373" s="227">
        <f>IF(N373="sníž. přenesená",J373,0)</f>
        <v>0</v>
      </c>
      <c r="BI373" s="227">
        <f>IF(N373="nulová",J373,0)</f>
        <v>0</v>
      </c>
      <c r="BJ373" s="18" t="s">
        <v>79</v>
      </c>
      <c r="BK373" s="227">
        <f>ROUND(I373*H373,2)</f>
        <v>0</v>
      </c>
      <c r="BL373" s="18" t="s">
        <v>231</v>
      </c>
      <c r="BM373" s="226" t="s">
        <v>2911</v>
      </c>
    </row>
    <row r="374" s="2" customFormat="1">
      <c r="A374" s="39"/>
      <c r="B374" s="40"/>
      <c r="C374" s="41"/>
      <c r="D374" s="228" t="s">
        <v>348</v>
      </c>
      <c r="E374" s="41"/>
      <c r="F374" s="229" t="s">
        <v>2012</v>
      </c>
      <c r="G374" s="41"/>
      <c r="H374" s="41"/>
      <c r="I374" s="230"/>
      <c r="J374" s="41"/>
      <c r="K374" s="41"/>
      <c r="L374" s="45"/>
      <c r="M374" s="231"/>
      <c r="N374" s="232"/>
      <c r="O374" s="85"/>
      <c r="P374" s="85"/>
      <c r="Q374" s="85"/>
      <c r="R374" s="85"/>
      <c r="S374" s="85"/>
      <c r="T374" s="86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T374" s="18" t="s">
        <v>348</v>
      </c>
      <c r="AU374" s="18" t="s">
        <v>81</v>
      </c>
    </row>
    <row r="375" s="14" customFormat="1">
      <c r="A375" s="14"/>
      <c r="B375" s="244"/>
      <c r="C375" s="245"/>
      <c r="D375" s="235" t="s">
        <v>350</v>
      </c>
      <c r="E375" s="246" t="s">
        <v>19</v>
      </c>
      <c r="F375" s="247" t="s">
        <v>294</v>
      </c>
      <c r="G375" s="245"/>
      <c r="H375" s="248">
        <v>200.40000000000001</v>
      </c>
      <c r="I375" s="249"/>
      <c r="J375" s="245"/>
      <c r="K375" s="245"/>
      <c r="L375" s="250"/>
      <c r="M375" s="251"/>
      <c r="N375" s="252"/>
      <c r="O375" s="252"/>
      <c r="P375" s="252"/>
      <c r="Q375" s="252"/>
      <c r="R375" s="252"/>
      <c r="S375" s="252"/>
      <c r="T375" s="253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4" t="s">
        <v>350</v>
      </c>
      <c r="AU375" s="254" t="s">
        <v>81</v>
      </c>
      <c r="AV375" s="14" t="s">
        <v>81</v>
      </c>
      <c r="AW375" s="14" t="s">
        <v>33</v>
      </c>
      <c r="AX375" s="14" t="s">
        <v>79</v>
      </c>
      <c r="AY375" s="254" t="s">
        <v>338</v>
      </c>
    </row>
    <row r="376" s="12" customFormat="1" ht="20.88" customHeight="1">
      <c r="A376" s="12"/>
      <c r="B376" s="199"/>
      <c r="C376" s="200"/>
      <c r="D376" s="201" t="s">
        <v>71</v>
      </c>
      <c r="E376" s="213" t="s">
        <v>695</v>
      </c>
      <c r="F376" s="213" t="s">
        <v>696</v>
      </c>
      <c r="G376" s="200"/>
      <c r="H376" s="200"/>
      <c r="I376" s="203"/>
      <c r="J376" s="214">
        <f>BK376</f>
        <v>0</v>
      </c>
      <c r="K376" s="200"/>
      <c r="L376" s="205"/>
      <c r="M376" s="206"/>
      <c r="N376" s="207"/>
      <c r="O376" s="207"/>
      <c r="P376" s="208">
        <f>SUM(P377:P391)</f>
        <v>0</v>
      </c>
      <c r="Q376" s="207"/>
      <c r="R376" s="208">
        <f>SUM(R377:R391)</f>
        <v>0.018036</v>
      </c>
      <c r="S376" s="207"/>
      <c r="T376" s="209">
        <f>SUM(T377:T391)</f>
        <v>0</v>
      </c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R376" s="210" t="s">
        <v>79</v>
      </c>
      <c r="AT376" s="211" t="s">
        <v>71</v>
      </c>
      <c r="AU376" s="211" t="s">
        <v>81</v>
      </c>
      <c r="AY376" s="210" t="s">
        <v>338</v>
      </c>
      <c r="BK376" s="212">
        <f>SUM(BK377:BK391)</f>
        <v>0</v>
      </c>
    </row>
    <row r="377" s="2" customFormat="1" ht="24.15" customHeight="1">
      <c r="A377" s="39"/>
      <c r="B377" s="40"/>
      <c r="C377" s="215" t="s">
        <v>659</v>
      </c>
      <c r="D377" s="215" t="s">
        <v>342</v>
      </c>
      <c r="E377" s="216" t="s">
        <v>698</v>
      </c>
      <c r="F377" s="217" t="s">
        <v>699</v>
      </c>
      <c r="G377" s="218" t="s">
        <v>572</v>
      </c>
      <c r="H377" s="219">
        <v>200.40000000000001</v>
      </c>
      <c r="I377" s="220"/>
      <c r="J377" s="221">
        <f>ROUND(I377*H377,2)</f>
        <v>0</v>
      </c>
      <c r="K377" s="217" t="s">
        <v>346</v>
      </c>
      <c r="L377" s="45"/>
      <c r="M377" s="222" t="s">
        <v>19</v>
      </c>
      <c r="N377" s="223" t="s">
        <v>43</v>
      </c>
      <c r="O377" s="85"/>
      <c r="P377" s="224">
        <f>O377*H377</f>
        <v>0</v>
      </c>
      <c r="Q377" s="224">
        <v>0</v>
      </c>
      <c r="R377" s="224">
        <f>Q377*H377</f>
        <v>0</v>
      </c>
      <c r="S377" s="224">
        <v>0</v>
      </c>
      <c r="T377" s="225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26" t="s">
        <v>231</v>
      </c>
      <c r="AT377" s="226" t="s">
        <v>342</v>
      </c>
      <c r="AU377" s="226" t="s">
        <v>241</v>
      </c>
      <c r="AY377" s="18" t="s">
        <v>338</v>
      </c>
      <c r="BE377" s="227">
        <f>IF(N377="základní",J377,0)</f>
        <v>0</v>
      </c>
      <c r="BF377" s="227">
        <f>IF(N377="snížená",J377,0)</f>
        <v>0</v>
      </c>
      <c r="BG377" s="227">
        <f>IF(N377="zákl. přenesená",J377,0)</f>
        <v>0</v>
      </c>
      <c r="BH377" s="227">
        <f>IF(N377="sníž. přenesená",J377,0)</f>
        <v>0</v>
      </c>
      <c r="BI377" s="227">
        <f>IF(N377="nulová",J377,0)</f>
        <v>0</v>
      </c>
      <c r="BJ377" s="18" t="s">
        <v>79</v>
      </c>
      <c r="BK377" s="227">
        <f>ROUND(I377*H377,2)</f>
        <v>0</v>
      </c>
      <c r="BL377" s="18" t="s">
        <v>231</v>
      </c>
      <c r="BM377" s="226" t="s">
        <v>2912</v>
      </c>
    </row>
    <row r="378" s="2" customFormat="1">
      <c r="A378" s="39"/>
      <c r="B378" s="40"/>
      <c r="C378" s="41"/>
      <c r="D378" s="228" t="s">
        <v>348</v>
      </c>
      <c r="E378" s="41"/>
      <c r="F378" s="229" t="s">
        <v>701</v>
      </c>
      <c r="G378" s="41"/>
      <c r="H378" s="41"/>
      <c r="I378" s="230"/>
      <c r="J378" s="41"/>
      <c r="K378" s="41"/>
      <c r="L378" s="45"/>
      <c r="M378" s="231"/>
      <c r="N378" s="232"/>
      <c r="O378" s="85"/>
      <c r="P378" s="85"/>
      <c r="Q378" s="85"/>
      <c r="R378" s="85"/>
      <c r="S378" s="85"/>
      <c r="T378" s="86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T378" s="18" t="s">
        <v>348</v>
      </c>
      <c r="AU378" s="18" t="s">
        <v>241</v>
      </c>
    </row>
    <row r="379" s="14" customFormat="1">
      <c r="A379" s="14"/>
      <c r="B379" s="244"/>
      <c r="C379" s="245"/>
      <c r="D379" s="235" t="s">
        <v>350</v>
      </c>
      <c r="E379" s="246" t="s">
        <v>19</v>
      </c>
      <c r="F379" s="247" t="s">
        <v>294</v>
      </c>
      <c r="G379" s="245"/>
      <c r="H379" s="248">
        <v>200.40000000000001</v>
      </c>
      <c r="I379" s="249"/>
      <c r="J379" s="245"/>
      <c r="K379" s="245"/>
      <c r="L379" s="250"/>
      <c r="M379" s="251"/>
      <c r="N379" s="252"/>
      <c r="O379" s="252"/>
      <c r="P379" s="252"/>
      <c r="Q379" s="252"/>
      <c r="R379" s="252"/>
      <c r="S379" s="252"/>
      <c r="T379" s="253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4" t="s">
        <v>350</v>
      </c>
      <c r="AU379" s="254" t="s">
        <v>241</v>
      </c>
      <c r="AV379" s="14" t="s">
        <v>81</v>
      </c>
      <c r="AW379" s="14" t="s">
        <v>33</v>
      </c>
      <c r="AX379" s="14" t="s">
        <v>79</v>
      </c>
      <c r="AY379" s="254" t="s">
        <v>338</v>
      </c>
    </row>
    <row r="380" s="2" customFormat="1" ht="24.15" customHeight="1">
      <c r="A380" s="39"/>
      <c r="B380" s="40"/>
      <c r="C380" s="215" t="s">
        <v>290</v>
      </c>
      <c r="D380" s="215" t="s">
        <v>342</v>
      </c>
      <c r="E380" s="216" t="s">
        <v>786</v>
      </c>
      <c r="F380" s="217" t="s">
        <v>787</v>
      </c>
      <c r="G380" s="218" t="s">
        <v>572</v>
      </c>
      <c r="H380" s="219">
        <v>200.40000000000001</v>
      </c>
      <c r="I380" s="220"/>
      <c r="J380" s="221">
        <f>ROUND(I380*H380,2)</f>
        <v>0</v>
      </c>
      <c r="K380" s="217" t="s">
        <v>346</v>
      </c>
      <c r="L380" s="45"/>
      <c r="M380" s="222" t="s">
        <v>19</v>
      </c>
      <c r="N380" s="223" t="s">
        <v>43</v>
      </c>
      <c r="O380" s="85"/>
      <c r="P380" s="224">
        <f>O380*H380</f>
        <v>0</v>
      </c>
      <c r="Q380" s="224">
        <v>9.0000000000000006E-05</v>
      </c>
      <c r="R380" s="224">
        <f>Q380*H380</f>
        <v>0.018036</v>
      </c>
      <c r="S380" s="224">
        <v>0</v>
      </c>
      <c r="T380" s="225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26" t="s">
        <v>231</v>
      </c>
      <c r="AT380" s="226" t="s">
        <v>342</v>
      </c>
      <c r="AU380" s="226" t="s">
        <v>241</v>
      </c>
      <c r="AY380" s="18" t="s">
        <v>338</v>
      </c>
      <c r="BE380" s="227">
        <f>IF(N380="základní",J380,0)</f>
        <v>0</v>
      </c>
      <c r="BF380" s="227">
        <f>IF(N380="snížená",J380,0)</f>
        <v>0</v>
      </c>
      <c r="BG380" s="227">
        <f>IF(N380="zákl. přenesená",J380,0)</f>
        <v>0</v>
      </c>
      <c r="BH380" s="227">
        <f>IF(N380="sníž. přenesená",J380,0)</f>
        <v>0</v>
      </c>
      <c r="BI380" s="227">
        <f>IF(N380="nulová",J380,0)</f>
        <v>0</v>
      </c>
      <c r="BJ380" s="18" t="s">
        <v>79</v>
      </c>
      <c r="BK380" s="227">
        <f>ROUND(I380*H380,2)</f>
        <v>0</v>
      </c>
      <c r="BL380" s="18" t="s">
        <v>231</v>
      </c>
      <c r="BM380" s="226" t="s">
        <v>2913</v>
      </c>
    </row>
    <row r="381" s="2" customFormat="1">
      <c r="A381" s="39"/>
      <c r="B381" s="40"/>
      <c r="C381" s="41"/>
      <c r="D381" s="228" t="s">
        <v>348</v>
      </c>
      <c r="E381" s="41"/>
      <c r="F381" s="229" t="s">
        <v>789</v>
      </c>
      <c r="G381" s="41"/>
      <c r="H381" s="41"/>
      <c r="I381" s="230"/>
      <c r="J381" s="41"/>
      <c r="K381" s="41"/>
      <c r="L381" s="45"/>
      <c r="M381" s="231"/>
      <c r="N381" s="232"/>
      <c r="O381" s="85"/>
      <c r="P381" s="85"/>
      <c r="Q381" s="85"/>
      <c r="R381" s="85"/>
      <c r="S381" s="85"/>
      <c r="T381" s="86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T381" s="18" t="s">
        <v>348</v>
      </c>
      <c r="AU381" s="18" t="s">
        <v>241</v>
      </c>
    </row>
    <row r="382" s="14" customFormat="1">
      <c r="A382" s="14"/>
      <c r="B382" s="244"/>
      <c r="C382" s="245"/>
      <c r="D382" s="235" t="s">
        <v>350</v>
      </c>
      <c r="E382" s="246" t="s">
        <v>19</v>
      </c>
      <c r="F382" s="247" t="s">
        <v>1829</v>
      </c>
      <c r="G382" s="245"/>
      <c r="H382" s="248">
        <v>40</v>
      </c>
      <c r="I382" s="249"/>
      <c r="J382" s="245"/>
      <c r="K382" s="245"/>
      <c r="L382" s="250"/>
      <c r="M382" s="251"/>
      <c r="N382" s="252"/>
      <c r="O382" s="252"/>
      <c r="P382" s="252"/>
      <c r="Q382" s="252"/>
      <c r="R382" s="252"/>
      <c r="S382" s="252"/>
      <c r="T382" s="253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4" t="s">
        <v>350</v>
      </c>
      <c r="AU382" s="254" t="s">
        <v>241</v>
      </c>
      <c r="AV382" s="14" t="s">
        <v>81</v>
      </c>
      <c r="AW382" s="14" t="s">
        <v>33</v>
      </c>
      <c r="AX382" s="14" t="s">
        <v>72</v>
      </c>
      <c r="AY382" s="254" t="s">
        <v>338</v>
      </c>
    </row>
    <row r="383" s="14" customFormat="1">
      <c r="A383" s="14"/>
      <c r="B383" s="244"/>
      <c r="C383" s="245"/>
      <c r="D383" s="235" t="s">
        <v>350</v>
      </c>
      <c r="E383" s="246" t="s">
        <v>19</v>
      </c>
      <c r="F383" s="247" t="s">
        <v>1831</v>
      </c>
      <c r="G383" s="245"/>
      <c r="H383" s="248">
        <v>13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350</v>
      </c>
      <c r="AU383" s="254" t="s">
        <v>241</v>
      </c>
      <c r="AV383" s="14" t="s">
        <v>81</v>
      </c>
      <c r="AW383" s="14" t="s">
        <v>33</v>
      </c>
      <c r="AX383" s="14" t="s">
        <v>72</v>
      </c>
      <c r="AY383" s="254" t="s">
        <v>338</v>
      </c>
    </row>
    <row r="384" s="14" customFormat="1">
      <c r="A384" s="14"/>
      <c r="B384" s="244"/>
      <c r="C384" s="245"/>
      <c r="D384" s="235" t="s">
        <v>350</v>
      </c>
      <c r="E384" s="246" t="s">
        <v>19</v>
      </c>
      <c r="F384" s="247" t="s">
        <v>2047</v>
      </c>
      <c r="G384" s="245"/>
      <c r="H384" s="248">
        <v>0</v>
      </c>
      <c r="I384" s="249"/>
      <c r="J384" s="245"/>
      <c r="K384" s="245"/>
      <c r="L384" s="250"/>
      <c r="M384" s="251"/>
      <c r="N384" s="252"/>
      <c r="O384" s="252"/>
      <c r="P384" s="252"/>
      <c r="Q384" s="252"/>
      <c r="R384" s="252"/>
      <c r="S384" s="252"/>
      <c r="T384" s="253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4" t="s">
        <v>350</v>
      </c>
      <c r="AU384" s="254" t="s">
        <v>241</v>
      </c>
      <c r="AV384" s="14" t="s">
        <v>81</v>
      </c>
      <c r="AW384" s="14" t="s">
        <v>33</v>
      </c>
      <c r="AX384" s="14" t="s">
        <v>72</v>
      </c>
      <c r="AY384" s="254" t="s">
        <v>338</v>
      </c>
    </row>
    <row r="385" s="14" customFormat="1">
      <c r="A385" s="14"/>
      <c r="B385" s="244"/>
      <c r="C385" s="245"/>
      <c r="D385" s="235" t="s">
        <v>350</v>
      </c>
      <c r="E385" s="246" t="s">
        <v>19</v>
      </c>
      <c r="F385" s="247" t="s">
        <v>2049</v>
      </c>
      <c r="G385" s="245"/>
      <c r="H385" s="248">
        <v>147.40000000000001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350</v>
      </c>
      <c r="AU385" s="254" t="s">
        <v>241</v>
      </c>
      <c r="AV385" s="14" t="s">
        <v>81</v>
      </c>
      <c r="AW385" s="14" t="s">
        <v>33</v>
      </c>
      <c r="AX385" s="14" t="s">
        <v>72</v>
      </c>
      <c r="AY385" s="254" t="s">
        <v>338</v>
      </c>
    </row>
    <row r="386" s="14" customFormat="1">
      <c r="A386" s="14"/>
      <c r="B386" s="244"/>
      <c r="C386" s="245"/>
      <c r="D386" s="235" t="s">
        <v>350</v>
      </c>
      <c r="E386" s="246" t="s">
        <v>19</v>
      </c>
      <c r="F386" s="247" t="s">
        <v>1821</v>
      </c>
      <c r="G386" s="245"/>
      <c r="H386" s="248">
        <v>0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350</v>
      </c>
      <c r="AU386" s="254" t="s">
        <v>241</v>
      </c>
      <c r="AV386" s="14" t="s">
        <v>81</v>
      </c>
      <c r="AW386" s="14" t="s">
        <v>33</v>
      </c>
      <c r="AX386" s="14" t="s">
        <v>72</v>
      </c>
      <c r="AY386" s="254" t="s">
        <v>338</v>
      </c>
    </row>
    <row r="387" s="14" customFormat="1">
      <c r="A387" s="14"/>
      <c r="B387" s="244"/>
      <c r="C387" s="245"/>
      <c r="D387" s="235" t="s">
        <v>350</v>
      </c>
      <c r="E387" s="246" t="s">
        <v>19</v>
      </c>
      <c r="F387" s="247" t="s">
        <v>1822</v>
      </c>
      <c r="G387" s="245"/>
      <c r="H387" s="248">
        <v>0</v>
      </c>
      <c r="I387" s="249"/>
      <c r="J387" s="245"/>
      <c r="K387" s="245"/>
      <c r="L387" s="250"/>
      <c r="M387" s="251"/>
      <c r="N387" s="252"/>
      <c r="O387" s="252"/>
      <c r="P387" s="252"/>
      <c r="Q387" s="252"/>
      <c r="R387" s="252"/>
      <c r="S387" s="252"/>
      <c r="T387" s="253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4" t="s">
        <v>350</v>
      </c>
      <c r="AU387" s="254" t="s">
        <v>241</v>
      </c>
      <c r="AV387" s="14" t="s">
        <v>81</v>
      </c>
      <c r="AW387" s="14" t="s">
        <v>33</v>
      </c>
      <c r="AX387" s="14" t="s">
        <v>72</v>
      </c>
      <c r="AY387" s="254" t="s">
        <v>338</v>
      </c>
    </row>
    <row r="388" s="14" customFormat="1">
      <c r="A388" s="14"/>
      <c r="B388" s="244"/>
      <c r="C388" s="245"/>
      <c r="D388" s="235" t="s">
        <v>350</v>
      </c>
      <c r="E388" s="246" t="s">
        <v>19</v>
      </c>
      <c r="F388" s="247" t="s">
        <v>952</v>
      </c>
      <c r="G388" s="245"/>
      <c r="H388" s="248">
        <v>0</v>
      </c>
      <c r="I388" s="249"/>
      <c r="J388" s="245"/>
      <c r="K388" s="245"/>
      <c r="L388" s="250"/>
      <c r="M388" s="251"/>
      <c r="N388" s="252"/>
      <c r="O388" s="252"/>
      <c r="P388" s="252"/>
      <c r="Q388" s="252"/>
      <c r="R388" s="252"/>
      <c r="S388" s="252"/>
      <c r="T388" s="25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4" t="s">
        <v>350</v>
      </c>
      <c r="AU388" s="254" t="s">
        <v>241</v>
      </c>
      <c r="AV388" s="14" t="s">
        <v>81</v>
      </c>
      <c r="AW388" s="14" t="s">
        <v>33</v>
      </c>
      <c r="AX388" s="14" t="s">
        <v>72</v>
      </c>
      <c r="AY388" s="254" t="s">
        <v>338</v>
      </c>
    </row>
    <row r="389" s="14" customFormat="1">
      <c r="A389" s="14"/>
      <c r="B389" s="244"/>
      <c r="C389" s="245"/>
      <c r="D389" s="235" t="s">
        <v>350</v>
      </c>
      <c r="E389" s="246" t="s">
        <v>19</v>
      </c>
      <c r="F389" s="247" t="s">
        <v>258</v>
      </c>
      <c r="G389" s="245"/>
      <c r="H389" s="248">
        <v>0</v>
      </c>
      <c r="I389" s="249"/>
      <c r="J389" s="245"/>
      <c r="K389" s="245"/>
      <c r="L389" s="250"/>
      <c r="M389" s="251"/>
      <c r="N389" s="252"/>
      <c r="O389" s="252"/>
      <c r="P389" s="252"/>
      <c r="Q389" s="252"/>
      <c r="R389" s="252"/>
      <c r="S389" s="252"/>
      <c r="T389" s="253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4" t="s">
        <v>350</v>
      </c>
      <c r="AU389" s="254" t="s">
        <v>241</v>
      </c>
      <c r="AV389" s="14" t="s">
        <v>81</v>
      </c>
      <c r="AW389" s="14" t="s">
        <v>33</v>
      </c>
      <c r="AX389" s="14" t="s">
        <v>72</v>
      </c>
      <c r="AY389" s="254" t="s">
        <v>338</v>
      </c>
    </row>
    <row r="390" s="14" customFormat="1">
      <c r="A390" s="14"/>
      <c r="B390" s="244"/>
      <c r="C390" s="245"/>
      <c r="D390" s="235" t="s">
        <v>350</v>
      </c>
      <c r="E390" s="246" t="s">
        <v>19</v>
      </c>
      <c r="F390" s="247" t="s">
        <v>256</v>
      </c>
      <c r="G390" s="245"/>
      <c r="H390" s="248">
        <v>0</v>
      </c>
      <c r="I390" s="249"/>
      <c r="J390" s="245"/>
      <c r="K390" s="245"/>
      <c r="L390" s="250"/>
      <c r="M390" s="251"/>
      <c r="N390" s="252"/>
      <c r="O390" s="252"/>
      <c r="P390" s="252"/>
      <c r="Q390" s="252"/>
      <c r="R390" s="252"/>
      <c r="S390" s="252"/>
      <c r="T390" s="253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4" t="s">
        <v>350</v>
      </c>
      <c r="AU390" s="254" t="s">
        <v>241</v>
      </c>
      <c r="AV390" s="14" t="s">
        <v>81</v>
      </c>
      <c r="AW390" s="14" t="s">
        <v>33</v>
      </c>
      <c r="AX390" s="14" t="s">
        <v>72</v>
      </c>
      <c r="AY390" s="254" t="s">
        <v>338</v>
      </c>
    </row>
    <row r="391" s="15" customFormat="1">
      <c r="A391" s="15"/>
      <c r="B391" s="255"/>
      <c r="C391" s="256"/>
      <c r="D391" s="235" t="s">
        <v>350</v>
      </c>
      <c r="E391" s="257" t="s">
        <v>294</v>
      </c>
      <c r="F391" s="258" t="s">
        <v>363</v>
      </c>
      <c r="G391" s="256"/>
      <c r="H391" s="259">
        <v>200.40000000000001</v>
      </c>
      <c r="I391" s="260"/>
      <c r="J391" s="256"/>
      <c r="K391" s="256"/>
      <c r="L391" s="261"/>
      <c r="M391" s="262"/>
      <c r="N391" s="263"/>
      <c r="O391" s="263"/>
      <c r="P391" s="263"/>
      <c r="Q391" s="263"/>
      <c r="R391" s="263"/>
      <c r="S391" s="263"/>
      <c r="T391" s="264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65" t="s">
        <v>350</v>
      </c>
      <c r="AU391" s="265" t="s">
        <v>241</v>
      </c>
      <c r="AV391" s="15" t="s">
        <v>231</v>
      </c>
      <c r="AW391" s="15" t="s">
        <v>33</v>
      </c>
      <c r="AX391" s="15" t="s">
        <v>79</v>
      </c>
      <c r="AY391" s="265" t="s">
        <v>338</v>
      </c>
    </row>
    <row r="392" s="12" customFormat="1" ht="22.8" customHeight="1">
      <c r="A392" s="12"/>
      <c r="B392" s="199"/>
      <c r="C392" s="200"/>
      <c r="D392" s="201" t="s">
        <v>71</v>
      </c>
      <c r="E392" s="213" t="s">
        <v>252</v>
      </c>
      <c r="F392" s="213" t="s">
        <v>790</v>
      </c>
      <c r="G392" s="200"/>
      <c r="H392" s="200"/>
      <c r="I392" s="203"/>
      <c r="J392" s="214">
        <f>BK392</f>
        <v>0</v>
      </c>
      <c r="K392" s="200"/>
      <c r="L392" s="205"/>
      <c r="M392" s="206"/>
      <c r="N392" s="207"/>
      <c r="O392" s="207"/>
      <c r="P392" s="208">
        <f>SUM(P393:P406)</f>
        <v>0</v>
      </c>
      <c r="Q392" s="207"/>
      <c r="R392" s="208">
        <f>SUM(R393:R406)</f>
        <v>0.059184300000000009</v>
      </c>
      <c r="S392" s="207"/>
      <c r="T392" s="209">
        <f>SUM(T393:T406)</f>
        <v>0</v>
      </c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R392" s="210" t="s">
        <v>79</v>
      </c>
      <c r="AT392" s="211" t="s">
        <v>71</v>
      </c>
      <c r="AU392" s="211" t="s">
        <v>79</v>
      </c>
      <c r="AY392" s="210" t="s">
        <v>338</v>
      </c>
      <c r="BK392" s="212">
        <f>SUM(BK393:BK406)</f>
        <v>0</v>
      </c>
    </row>
    <row r="393" s="2" customFormat="1" ht="37.8" customHeight="1">
      <c r="A393" s="39"/>
      <c r="B393" s="40"/>
      <c r="C393" s="215" t="s">
        <v>672</v>
      </c>
      <c r="D393" s="215" t="s">
        <v>342</v>
      </c>
      <c r="E393" s="216" t="s">
        <v>792</v>
      </c>
      <c r="F393" s="217" t="s">
        <v>793</v>
      </c>
      <c r="G393" s="218" t="s">
        <v>572</v>
      </c>
      <c r="H393" s="219">
        <v>169.09800000000001</v>
      </c>
      <c r="I393" s="220"/>
      <c r="J393" s="221">
        <f>ROUND(I393*H393,2)</f>
        <v>0</v>
      </c>
      <c r="K393" s="217" t="s">
        <v>346</v>
      </c>
      <c r="L393" s="45"/>
      <c r="M393" s="222" t="s">
        <v>19</v>
      </c>
      <c r="N393" s="223" t="s">
        <v>43</v>
      </c>
      <c r="O393" s="85"/>
      <c r="P393" s="224">
        <f>O393*H393</f>
        <v>0</v>
      </c>
      <c r="Q393" s="224">
        <v>1.0000000000000001E-05</v>
      </c>
      <c r="R393" s="224">
        <f>Q393*H393</f>
        <v>0.0016909800000000004</v>
      </c>
      <c r="S393" s="224">
        <v>0</v>
      </c>
      <c r="T393" s="225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26" t="s">
        <v>231</v>
      </c>
      <c r="AT393" s="226" t="s">
        <v>342</v>
      </c>
      <c r="AU393" s="226" t="s">
        <v>81</v>
      </c>
      <c r="AY393" s="18" t="s">
        <v>338</v>
      </c>
      <c r="BE393" s="227">
        <f>IF(N393="základní",J393,0)</f>
        <v>0</v>
      </c>
      <c r="BF393" s="227">
        <f>IF(N393="snížená",J393,0)</f>
        <v>0</v>
      </c>
      <c r="BG393" s="227">
        <f>IF(N393="zákl. přenesená",J393,0)</f>
        <v>0</v>
      </c>
      <c r="BH393" s="227">
        <f>IF(N393="sníž. přenesená",J393,0)</f>
        <v>0</v>
      </c>
      <c r="BI393" s="227">
        <f>IF(N393="nulová",J393,0)</f>
        <v>0</v>
      </c>
      <c r="BJ393" s="18" t="s">
        <v>79</v>
      </c>
      <c r="BK393" s="227">
        <f>ROUND(I393*H393,2)</f>
        <v>0</v>
      </c>
      <c r="BL393" s="18" t="s">
        <v>231</v>
      </c>
      <c r="BM393" s="226" t="s">
        <v>2914</v>
      </c>
    </row>
    <row r="394" s="2" customFormat="1">
      <c r="A394" s="39"/>
      <c r="B394" s="40"/>
      <c r="C394" s="41"/>
      <c r="D394" s="228" t="s">
        <v>348</v>
      </c>
      <c r="E394" s="41"/>
      <c r="F394" s="229" t="s">
        <v>795</v>
      </c>
      <c r="G394" s="41"/>
      <c r="H394" s="41"/>
      <c r="I394" s="230"/>
      <c r="J394" s="41"/>
      <c r="K394" s="41"/>
      <c r="L394" s="45"/>
      <c r="M394" s="231"/>
      <c r="N394" s="232"/>
      <c r="O394" s="85"/>
      <c r="P394" s="85"/>
      <c r="Q394" s="85"/>
      <c r="R394" s="85"/>
      <c r="S394" s="85"/>
      <c r="T394" s="86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T394" s="18" t="s">
        <v>348</v>
      </c>
      <c r="AU394" s="18" t="s">
        <v>81</v>
      </c>
    </row>
    <row r="395" s="14" customFormat="1">
      <c r="A395" s="14"/>
      <c r="B395" s="244"/>
      <c r="C395" s="245"/>
      <c r="D395" s="235" t="s">
        <v>350</v>
      </c>
      <c r="E395" s="246" t="s">
        <v>19</v>
      </c>
      <c r="F395" s="247" t="s">
        <v>796</v>
      </c>
      <c r="G395" s="245"/>
      <c r="H395" s="248">
        <v>160.31999999999999</v>
      </c>
      <c r="I395" s="249"/>
      <c r="J395" s="245"/>
      <c r="K395" s="245"/>
      <c r="L395" s="250"/>
      <c r="M395" s="251"/>
      <c r="N395" s="252"/>
      <c r="O395" s="252"/>
      <c r="P395" s="252"/>
      <c r="Q395" s="252"/>
      <c r="R395" s="252"/>
      <c r="S395" s="252"/>
      <c r="T395" s="253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4" t="s">
        <v>350</v>
      </c>
      <c r="AU395" s="254" t="s">
        <v>81</v>
      </c>
      <c r="AV395" s="14" t="s">
        <v>81</v>
      </c>
      <c r="AW395" s="14" t="s">
        <v>33</v>
      </c>
      <c r="AX395" s="14" t="s">
        <v>72</v>
      </c>
      <c r="AY395" s="254" t="s">
        <v>338</v>
      </c>
    </row>
    <row r="396" s="14" customFormat="1">
      <c r="A396" s="14"/>
      <c r="B396" s="244"/>
      <c r="C396" s="245"/>
      <c r="D396" s="235" t="s">
        <v>350</v>
      </c>
      <c r="E396" s="246" t="s">
        <v>19</v>
      </c>
      <c r="F396" s="247" t="s">
        <v>1437</v>
      </c>
      <c r="G396" s="245"/>
      <c r="H396" s="248">
        <v>8.7780000000000005</v>
      </c>
      <c r="I396" s="249"/>
      <c r="J396" s="245"/>
      <c r="K396" s="245"/>
      <c r="L396" s="250"/>
      <c r="M396" s="251"/>
      <c r="N396" s="252"/>
      <c r="O396" s="252"/>
      <c r="P396" s="252"/>
      <c r="Q396" s="252"/>
      <c r="R396" s="252"/>
      <c r="S396" s="252"/>
      <c r="T396" s="253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54" t="s">
        <v>350</v>
      </c>
      <c r="AU396" s="254" t="s">
        <v>81</v>
      </c>
      <c r="AV396" s="14" t="s">
        <v>81</v>
      </c>
      <c r="AW396" s="14" t="s">
        <v>33</v>
      </c>
      <c r="AX396" s="14" t="s">
        <v>72</v>
      </c>
      <c r="AY396" s="254" t="s">
        <v>338</v>
      </c>
    </row>
    <row r="397" s="15" customFormat="1">
      <c r="A397" s="15"/>
      <c r="B397" s="255"/>
      <c r="C397" s="256"/>
      <c r="D397" s="235" t="s">
        <v>350</v>
      </c>
      <c r="E397" s="257" t="s">
        <v>287</v>
      </c>
      <c r="F397" s="258" t="s">
        <v>363</v>
      </c>
      <c r="G397" s="256"/>
      <c r="H397" s="259">
        <v>169.09799999999999</v>
      </c>
      <c r="I397" s="260"/>
      <c r="J397" s="256"/>
      <c r="K397" s="256"/>
      <c r="L397" s="261"/>
      <c r="M397" s="262"/>
      <c r="N397" s="263"/>
      <c r="O397" s="263"/>
      <c r="P397" s="263"/>
      <c r="Q397" s="263"/>
      <c r="R397" s="263"/>
      <c r="S397" s="263"/>
      <c r="T397" s="264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T397" s="265" t="s">
        <v>350</v>
      </c>
      <c r="AU397" s="265" t="s">
        <v>81</v>
      </c>
      <c r="AV397" s="15" t="s">
        <v>231</v>
      </c>
      <c r="AW397" s="15" t="s">
        <v>33</v>
      </c>
      <c r="AX397" s="15" t="s">
        <v>79</v>
      </c>
      <c r="AY397" s="265" t="s">
        <v>338</v>
      </c>
    </row>
    <row r="398" s="2" customFormat="1" ht="55.5" customHeight="1">
      <c r="A398" s="39"/>
      <c r="B398" s="40"/>
      <c r="C398" s="215" t="s">
        <v>676</v>
      </c>
      <c r="D398" s="215" t="s">
        <v>342</v>
      </c>
      <c r="E398" s="216" t="s">
        <v>799</v>
      </c>
      <c r="F398" s="217" t="s">
        <v>800</v>
      </c>
      <c r="G398" s="218" t="s">
        <v>572</v>
      </c>
      <c r="H398" s="219">
        <v>169.09800000000001</v>
      </c>
      <c r="I398" s="220"/>
      <c r="J398" s="221">
        <f>ROUND(I398*H398,2)</f>
        <v>0</v>
      </c>
      <c r="K398" s="217" t="s">
        <v>346</v>
      </c>
      <c r="L398" s="45"/>
      <c r="M398" s="222" t="s">
        <v>19</v>
      </c>
      <c r="N398" s="223" t="s">
        <v>43</v>
      </c>
      <c r="O398" s="85"/>
      <c r="P398" s="224">
        <f>O398*H398</f>
        <v>0</v>
      </c>
      <c r="Q398" s="224">
        <v>0.00034000000000000002</v>
      </c>
      <c r="R398" s="224">
        <f>Q398*H398</f>
        <v>0.057493320000000007</v>
      </c>
      <c r="S398" s="224">
        <v>0</v>
      </c>
      <c r="T398" s="225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26" t="s">
        <v>231</v>
      </c>
      <c r="AT398" s="226" t="s">
        <v>342</v>
      </c>
      <c r="AU398" s="226" t="s">
        <v>81</v>
      </c>
      <c r="AY398" s="18" t="s">
        <v>338</v>
      </c>
      <c r="BE398" s="227">
        <f>IF(N398="základní",J398,0)</f>
        <v>0</v>
      </c>
      <c r="BF398" s="227">
        <f>IF(N398="snížená",J398,0)</f>
        <v>0</v>
      </c>
      <c r="BG398" s="227">
        <f>IF(N398="zákl. přenesená",J398,0)</f>
        <v>0</v>
      </c>
      <c r="BH398" s="227">
        <f>IF(N398="sníž. přenesená",J398,0)</f>
        <v>0</v>
      </c>
      <c r="BI398" s="227">
        <f>IF(N398="nulová",J398,0)</f>
        <v>0</v>
      </c>
      <c r="BJ398" s="18" t="s">
        <v>79</v>
      </c>
      <c r="BK398" s="227">
        <f>ROUND(I398*H398,2)</f>
        <v>0</v>
      </c>
      <c r="BL398" s="18" t="s">
        <v>231</v>
      </c>
      <c r="BM398" s="226" t="s">
        <v>2915</v>
      </c>
    </row>
    <row r="399" s="2" customFormat="1">
      <c r="A399" s="39"/>
      <c r="B399" s="40"/>
      <c r="C399" s="41"/>
      <c r="D399" s="228" t="s">
        <v>348</v>
      </c>
      <c r="E399" s="41"/>
      <c r="F399" s="229" t="s">
        <v>802</v>
      </c>
      <c r="G399" s="41"/>
      <c r="H399" s="41"/>
      <c r="I399" s="230"/>
      <c r="J399" s="41"/>
      <c r="K399" s="41"/>
      <c r="L399" s="45"/>
      <c r="M399" s="231"/>
      <c r="N399" s="232"/>
      <c r="O399" s="85"/>
      <c r="P399" s="85"/>
      <c r="Q399" s="85"/>
      <c r="R399" s="85"/>
      <c r="S399" s="85"/>
      <c r="T399" s="86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T399" s="18" t="s">
        <v>348</v>
      </c>
      <c r="AU399" s="18" t="s">
        <v>81</v>
      </c>
    </row>
    <row r="400" s="14" customFormat="1">
      <c r="A400" s="14"/>
      <c r="B400" s="244"/>
      <c r="C400" s="245"/>
      <c r="D400" s="235" t="s">
        <v>350</v>
      </c>
      <c r="E400" s="246" t="s">
        <v>19</v>
      </c>
      <c r="F400" s="247" t="s">
        <v>287</v>
      </c>
      <c r="G400" s="245"/>
      <c r="H400" s="248">
        <v>169.09800000000001</v>
      </c>
      <c r="I400" s="249"/>
      <c r="J400" s="245"/>
      <c r="K400" s="245"/>
      <c r="L400" s="250"/>
      <c r="M400" s="251"/>
      <c r="N400" s="252"/>
      <c r="O400" s="252"/>
      <c r="P400" s="252"/>
      <c r="Q400" s="252"/>
      <c r="R400" s="252"/>
      <c r="S400" s="252"/>
      <c r="T400" s="253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4" t="s">
        <v>350</v>
      </c>
      <c r="AU400" s="254" t="s">
        <v>81</v>
      </c>
      <c r="AV400" s="14" t="s">
        <v>81</v>
      </c>
      <c r="AW400" s="14" t="s">
        <v>33</v>
      </c>
      <c r="AX400" s="14" t="s">
        <v>79</v>
      </c>
      <c r="AY400" s="254" t="s">
        <v>338</v>
      </c>
    </row>
    <row r="401" s="2" customFormat="1" ht="24.15" customHeight="1">
      <c r="A401" s="39"/>
      <c r="B401" s="40"/>
      <c r="C401" s="215" t="s">
        <v>682</v>
      </c>
      <c r="D401" s="215" t="s">
        <v>342</v>
      </c>
      <c r="E401" s="216" t="s">
        <v>804</v>
      </c>
      <c r="F401" s="217" t="s">
        <v>805</v>
      </c>
      <c r="G401" s="218" t="s">
        <v>572</v>
      </c>
      <c r="H401" s="219">
        <v>169.09800000000001</v>
      </c>
      <c r="I401" s="220"/>
      <c r="J401" s="221">
        <f>ROUND(I401*H401,2)</f>
        <v>0</v>
      </c>
      <c r="K401" s="217" t="s">
        <v>346</v>
      </c>
      <c r="L401" s="45"/>
      <c r="M401" s="222" t="s">
        <v>19</v>
      </c>
      <c r="N401" s="223" t="s">
        <v>43</v>
      </c>
      <c r="O401" s="85"/>
      <c r="P401" s="224">
        <f>O401*H401</f>
        <v>0</v>
      </c>
      <c r="Q401" s="224">
        <v>0</v>
      </c>
      <c r="R401" s="224">
        <f>Q401*H401</f>
        <v>0</v>
      </c>
      <c r="S401" s="224">
        <v>0</v>
      </c>
      <c r="T401" s="225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26" t="s">
        <v>231</v>
      </c>
      <c r="AT401" s="226" t="s">
        <v>342</v>
      </c>
      <c r="AU401" s="226" t="s">
        <v>81</v>
      </c>
      <c r="AY401" s="18" t="s">
        <v>338</v>
      </c>
      <c r="BE401" s="227">
        <f>IF(N401="základní",J401,0)</f>
        <v>0</v>
      </c>
      <c r="BF401" s="227">
        <f>IF(N401="snížená",J401,0)</f>
        <v>0</v>
      </c>
      <c r="BG401" s="227">
        <f>IF(N401="zákl. přenesená",J401,0)</f>
        <v>0</v>
      </c>
      <c r="BH401" s="227">
        <f>IF(N401="sníž. přenesená",J401,0)</f>
        <v>0</v>
      </c>
      <c r="BI401" s="227">
        <f>IF(N401="nulová",J401,0)</f>
        <v>0</v>
      </c>
      <c r="BJ401" s="18" t="s">
        <v>79</v>
      </c>
      <c r="BK401" s="227">
        <f>ROUND(I401*H401,2)</f>
        <v>0</v>
      </c>
      <c r="BL401" s="18" t="s">
        <v>231</v>
      </c>
      <c r="BM401" s="226" t="s">
        <v>2916</v>
      </c>
    </row>
    <row r="402" s="2" customFormat="1">
      <c r="A402" s="39"/>
      <c r="B402" s="40"/>
      <c r="C402" s="41"/>
      <c r="D402" s="228" t="s">
        <v>348</v>
      </c>
      <c r="E402" s="41"/>
      <c r="F402" s="229" t="s">
        <v>807</v>
      </c>
      <c r="G402" s="41"/>
      <c r="H402" s="41"/>
      <c r="I402" s="230"/>
      <c r="J402" s="41"/>
      <c r="K402" s="41"/>
      <c r="L402" s="45"/>
      <c r="M402" s="231"/>
      <c r="N402" s="232"/>
      <c r="O402" s="85"/>
      <c r="P402" s="85"/>
      <c r="Q402" s="85"/>
      <c r="R402" s="85"/>
      <c r="S402" s="85"/>
      <c r="T402" s="86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T402" s="18" t="s">
        <v>348</v>
      </c>
      <c r="AU402" s="18" t="s">
        <v>81</v>
      </c>
    </row>
    <row r="403" s="14" customFormat="1">
      <c r="A403" s="14"/>
      <c r="B403" s="244"/>
      <c r="C403" s="245"/>
      <c r="D403" s="235" t="s">
        <v>350</v>
      </c>
      <c r="E403" s="246" t="s">
        <v>19</v>
      </c>
      <c r="F403" s="247" t="s">
        <v>287</v>
      </c>
      <c r="G403" s="245"/>
      <c r="H403" s="248">
        <v>169.09800000000001</v>
      </c>
      <c r="I403" s="249"/>
      <c r="J403" s="245"/>
      <c r="K403" s="245"/>
      <c r="L403" s="250"/>
      <c r="M403" s="251"/>
      <c r="N403" s="252"/>
      <c r="O403" s="252"/>
      <c r="P403" s="252"/>
      <c r="Q403" s="252"/>
      <c r="R403" s="252"/>
      <c r="S403" s="252"/>
      <c r="T403" s="253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4" t="s">
        <v>350</v>
      </c>
      <c r="AU403" s="254" t="s">
        <v>81</v>
      </c>
      <c r="AV403" s="14" t="s">
        <v>81</v>
      </c>
      <c r="AW403" s="14" t="s">
        <v>33</v>
      </c>
      <c r="AX403" s="14" t="s">
        <v>79</v>
      </c>
      <c r="AY403" s="254" t="s">
        <v>338</v>
      </c>
    </row>
    <row r="404" s="2" customFormat="1" ht="24.15" customHeight="1">
      <c r="A404" s="39"/>
      <c r="B404" s="40"/>
      <c r="C404" s="215" t="s">
        <v>686</v>
      </c>
      <c r="D404" s="215" t="s">
        <v>342</v>
      </c>
      <c r="E404" s="216" t="s">
        <v>809</v>
      </c>
      <c r="F404" s="217" t="s">
        <v>810</v>
      </c>
      <c r="G404" s="218" t="s">
        <v>572</v>
      </c>
      <c r="H404" s="219">
        <v>169.09800000000001</v>
      </c>
      <c r="I404" s="220"/>
      <c r="J404" s="221">
        <f>ROUND(I404*H404,2)</f>
        <v>0</v>
      </c>
      <c r="K404" s="217" t="s">
        <v>346</v>
      </c>
      <c r="L404" s="45"/>
      <c r="M404" s="222" t="s">
        <v>19</v>
      </c>
      <c r="N404" s="223" t="s">
        <v>43</v>
      </c>
      <c r="O404" s="85"/>
      <c r="P404" s="224">
        <f>O404*H404</f>
        <v>0</v>
      </c>
      <c r="Q404" s="224">
        <v>0</v>
      </c>
      <c r="R404" s="224">
        <f>Q404*H404</f>
        <v>0</v>
      </c>
      <c r="S404" s="224">
        <v>0</v>
      </c>
      <c r="T404" s="225">
        <f>S404*H404</f>
        <v>0</v>
      </c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R404" s="226" t="s">
        <v>231</v>
      </c>
      <c r="AT404" s="226" t="s">
        <v>342</v>
      </c>
      <c r="AU404" s="226" t="s">
        <v>81</v>
      </c>
      <c r="AY404" s="18" t="s">
        <v>338</v>
      </c>
      <c r="BE404" s="227">
        <f>IF(N404="základní",J404,0)</f>
        <v>0</v>
      </c>
      <c r="BF404" s="227">
        <f>IF(N404="snížená",J404,0)</f>
        <v>0</v>
      </c>
      <c r="BG404" s="227">
        <f>IF(N404="zákl. přenesená",J404,0)</f>
        <v>0</v>
      </c>
      <c r="BH404" s="227">
        <f>IF(N404="sníž. přenesená",J404,0)</f>
        <v>0</v>
      </c>
      <c r="BI404" s="227">
        <f>IF(N404="nulová",J404,0)</f>
        <v>0</v>
      </c>
      <c r="BJ404" s="18" t="s">
        <v>79</v>
      </c>
      <c r="BK404" s="227">
        <f>ROUND(I404*H404,2)</f>
        <v>0</v>
      </c>
      <c r="BL404" s="18" t="s">
        <v>231</v>
      </c>
      <c r="BM404" s="226" t="s">
        <v>2917</v>
      </c>
    </row>
    <row r="405" s="2" customFormat="1">
      <c r="A405" s="39"/>
      <c r="B405" s="40"/>
      <c r="C405" s="41"/>
      <c r="D405" s="228" t="s">
        <v>348</v>
      </c>
      <c r="E405" s="41"/>
      <c r="F405" s="229" t="s">
        <v>812</v>
      </c>
      <c r="G405" s="41"/>
      <c r="H405" s="41"/>
      <c r="I405" s="230"/>
      <c r="J405" s="41"/>
      <c r="K405" s="41"/>
      <c r="L405" s="45"/>
      <c r="M405" s="231"/>
      <c r="N405" s="232"/>
      <c r="O405" s="85"/>
      <c r="P405" s="85"/>
      <c r="Q405" s="85"/>
      <c r="R405" s="85"/>
      <c r="S405" s="85"/>
      <c r="T405" s="86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T405" s="18" t="s">
        <v>348</v>
      </c>
      <c r="AU405" s="18" t="s">
        <v>81</v>
      </c>
    </row>
    <row r="406" s="14" customFormat="1">
      <c r="A406" s="14"/>
      <c r="B406" s="244"/>
      <c r="C406" s="245"/>
      <c r="D406" s="235" t="s">
        <v>350</v>
      </c>
      <c r="E406" s="246" t="s">
        <v>19</v>
      </c>
      <c r="F406" s="247" t="s">
        <v>287</v>
      </c>
      <c r="G406" s="245"/>
      <c r="H406" s="248">
        <v>169.09800000000001</v>
      </c>
      <c r="I406" s="249"/>
      <c r="J406" s="245"/>
      <c r="K406" s="245"/>
      <c r="L406" s="250"/>
      <c r="M406" s="251"/>
      <c r="N406" s="252"/>
      <c r="O406" s="252"/>
      <c r="P406" s="252"/>
      <c r="Q406" s="252"/>
      <c r="R406" s="252"/>
      <c r="S406" s="252"/>
      <c r="T406" s="253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54" t="s">
        <v>350</v>
      </c>
      <c r="AU406" s="254" t="s">
        <v>81</v>
      </c>
      <c r="AV406" s="14" t="s">
        <v>81</v>
      </c>
      <c r="AW406" s="14" t="s">
        <v>33</v>
      </c>
      <c r="AX406" s="14" t="s">
        <v>79</v>
      </c>
      <c r="AY406" s="254" t="s">
        <v>338</v>
      </c>
    </row>
    <row r="407" s="12" customFormat="1" ht="22.8" customHeight="1">
      <c r="A407" s="12"/>
      <c r="B407" s="199"/>
      <c r="C407" s="200"/>
      <c r="D407" s="201" t="s">
        <v>71</v>
      </c>
      <c r="E407" s="213" t="s">
        <v>813</v>
      </c>
      <c r="F407" s="213" t="s">
        <v>814</v>
      </c>
      <c r="G407" s="200"/>
      <c r="H407" s="200"/>
      <c r="I407" s="203"/>
      <c r="J407" s="214">
        <f>BK407</f>
        <v>0</v>
      </c>
      <c r="K407" s="200"/>
      <c r="L407" s="205"/>
      <c r="M407" s="206"/>
      <c r="N407" s="207"/>
      <c r="O407" s="207"/>
      <c r="P407" s="208">
        <f>SUM(P408:P420)</f>
        <v>0</v>
      </c>
      <c r="Q407" s="207"/>
      <c r="R407" s="208">
        <f>SUM(R408:R420)</f>
        <v>0</v>
      </c>
      <c r="S407" s="207"/>
      <c r="T407" s="209">
        <f>SUM(T408:T420)</f>
        <v>0</v>
      </c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R407" s="210" t="s">
        <v>79</v>
      </c>
      <c r="AT407" s="211" t="s">
        <v>71</v>
      </c>
      <c r="AU407" s="211" t="s">
        <v>79</v>
      </c>
      <c r="AY407" s="210" t="s">
        <v>338</v>
      </c>
      <c r="BK407" s="212">
        <f>SUM(BK408:BK420)</f>
        <v>0</v>
      </c>
    </row>
    <row r="408" s="2" customFormat="1" ht="33" customHeight="1">
      <c r="A408" s="39"/>
      <c r="B408" s="40"/>
      <c r="C408" s="215" t="s">
        <v>691</v>
      </c>
      <c r="D408" s="215" t="s">
        <v>342</v>
      </c>
      <c r="E408" s="216" t="s">
        <v>816</v>
      </c>
      <c r="F408" s="217" t="s">
        <v>817</v>
      </c>
      <c r="G408" s="218" t="s">
        <v>489</v>
      </c>
      <c r="H408" s="219">
        <v>74.120000000000005</v>
      </c>
      <c r="I408" s="220"/>
      <c r="J408" s="221">
        <f>ROUND(I408*H408,2)</f>
        <v>0</v>
      </c>
      <c r="K408" s="217" t="s">
        <v>346</v>
      </c>
      <c r="L408" s="45"/>
      <c r="M408" s="222" t="s">
        <v>19</v>
      </c>
      <c r="N408" s="223" t="s">
        <v>43</v>
      </c>
      <c r="O408" s="85"/>
      <c r="P408" s="224">
        <f>O408*H408</f>
        <v>0</v>
      </c>
      <c r="Q408" s="224">
        <v>0</v>
      </c>
      <c r="R408" s="224">
        <f>Q408*H408</f>
        <v>0</v>
      </c>
      <c r="S408" s="224">
        <v>0</v>
      </c>
      <c r="T408" s="225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26" t="s">
        <v>231</v>
      </c>
      <c r="AT408" s="226" t="s">
        <v>342</v>
      </c>
      <c r="AU408" s="226" t="s">
        <v>81</v>
      </c>
      <c r="AY408" s="18" t="s">
        <v>338</v>
      </c>
      <c r="BE408" s="227">
        <f>IF(N408="základní",J408,0)</f>
        <v>0</v>
      </c>
      <c r="BF408" s="227">
        <f>IF(N408="snížená",J408,0)</f>
        <v>0</v>
      </c>
      <c r="BG408" s="227">
        <f>IF(N408="zákl. přenesená",J408,0)</f>
        <v>0</v>
      </c>
      <c r="BH408" s="227">
        <f>IF(N408="sníž. přenesená",J408,0)</f>
        <v>0</v>
      </c>
      <c r="BI408" s="227">
        <f>IF(N408="nulová",J408,0)</f>
        <v>0</v>
      </c>
      <c r="BJ408" s="18" t="s">
        <v>79</v>
      </c>
      <c r="BK408" s="227">
        <f>ROUND(I408*H408,2)</f>
        <v>0</v>
      </c>
      <c r="BL408" s="18" t="s">
        <v>231</v>
      </c>
      <c r="BM408" s="226" t="s">
        <v>2918</v>
      </c>
    </row>
    <row r="409" s="2" customFormat="1">
      <c r="A409" s="39"/>
      <c r="B409" s="40"/>
      <c r="C409" s="41"/>
      <c r="D409" s="228" t="s">
        <v>348</v>
      </c>
      <c r="E409" s="41"/>
      <c r="F409" s="229" t="s">
        <v>819</v>
      </c>
      <c r="G409" s="41"/>
      <c r="H409" s="41"/>
      <c r="I409" s="230"/>
      <c r="J409" s="41"/>
      <c r="K409" s="41"/>
      <c r="L409" s="45"/>
      <c r="M409" s="231"/>
      <c r="N409" s="232"/>
      <c r="O409" s="85"/>
      <c r="P409" s="85"/>
      <c r="Q409" s="85"/>
      <c r="R409" s="85"/>
      <c r="S409" s="85"/>
      <c r="T409" s="86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T409" s="18" t="s">
        <v>348</v>
      </c>
      <c r="AU409" s="18" t="s">
        <v>81</v>
      </c>
    </row>
    <row r="410" s="14" customFormat="1">
      <c r="A410" s="14"/>
      <c r="B410" s="244"/>
      <c r="C410" s="245"/>
      <c r="D410" s="235" t="s">
        <v>350</v>
      </c>
      <c r="E410" s="246" t="s">
        <v>19</v>
      </c>
      <c r="F410" s="247" t="s">
        <v>2919</v>
      </c>
      <c r="G410" s="245"/>
      <c r="H410" s="248">
        <v>74.120000000000005</v>
      </c>
      <c r="I410" s="249"/>
      <c r="J410" s="245"/>
      <c r="K410" s="245"/>
      <c r="L410" s="250"/>
      <c r="M410" s="251"/>
      <c r="N410" s="252"/>
      <c r="O410" s="252"/>
      <c r="P410" s="252"/>
      <c r="Q410" s="252"/>
      <c r="R410" s="252"/>
      <c r="S410" s="252"/>
      <c r="T410" s="253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54" t="s">
        <v>350</v>
      </c>
      <c r="AU410" s="254" t="s">
        <v>81</v>
      </c>
      <c r="AV410" s="14" t="s">
        <v>81</v>
      </c>
      <c r="AW410" s="14" t="s">
        <v>33</v>
      </c>
      <c r="AX410" s="14" t="s">
        <v>79</v>
      </c>
      <c r="AY410" s="254" t="s">
        <v>338</v>
      </c>
    </row>
    <row r="411" s="2" customFormat="1" ht="44.25" customHeight="1">
      <c r="A411" s="39"/>
      <c r="B411" s="40"/>
      <c r="C411" s="215" t="s">
        <v>697</v>
      </c>
      <c r="D411" s="215" t="s">
        <v>342</v>
      </c>
      <c r="E411" s="216" t="s">
        <v>822</v>
      </c>
      <c r="F411" s="217" t="s">
        <v>823</v>
      </c>
      <c r="G411" s="218" t="s">
        <v>489</v>
      </c>
      <c r="H411" s="219">
        <v>1760.3499999999999</v>
      </c>
      <c r="I411" s="220"/>
      <c r="J411" s="221">
        <f>ROUND(I411*H411,2)</f>
        <v>0</v>
      </c>
      <c r="K411" s="217" t="s">
        <v>346</v>
      </c>
      <c r="L411" s="45"/>
      <c r="M411" s="222" t="s">
        <v>19</v>
      </c>
      <c r="N411" s="223" t="s">
        <v>43</v>
      </c>
      <c r="O411" s="85"/>
      <c r="P411" s="224">
        <f>O411*H411</f>
        <v>0</v>
      </c>
      <c r="Q411" s="224">
        <v>0</v>
      </c>
      <c r="R411" s="224">
        <f>Q411*H411</f>
        <v>0</v>
      </c>
      <c r="S411" s="224">
        <v>0</v>
      </c>
      <c r="T411" s="225">
        <f>S411*H411</f>
        <v>0</v>
      </c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R411" s="226" t="s">
        <v>231</v>
      </c>
      <c r="AT411" s="226" t="s">
        <v>342</v>
      </c>
      <c r="AU411" s="226" t="s">
        <v>81</v>
      </c>
      <c r="AY411" s="18" t="s">
        <v>338</v>
      </c>
      <c r="BE411" s="227">
        <f>IF(N411="základní",J411,0)</f>
        <v>0</v>
      </c>
      <c r="BF411" s="227">
        <f>IF(N411="snížená",J411,0)</f>
        <v>0</v>
      </c>
      <c r="BG411" s="227">
        <f>IF(N411="zákl. přenesená",J411,0)</f>
        <v>0</v>
      </c>
      <c r="BH411" s="227">
        <f>IF(N411="sníž. přenesená",J411,0)</f>
        <v>0</v>
      </c>
      <c r="BI411" s="227">
        <f>IF(N411="nulová",J411,0)</f>
        <v>0</v>
      </c>
      <c r="BJ411" s="18" t="s">
        <v>79</v>
      </c>
      <c r="BK411" s="227">
        <f>ROUND(I411*H411,2)</f>
        <v>0</v>
      </c>
      <c r="BL411" s="18" t="s">
        <v>231</v>
      </c>
      <c r="BM411" s="226" t="s">
        <v>2920</v>
      </c>
    </row>
    <row r="412" s="2" customFormat="1">
      <c r="A412" s="39"/>
      <c r="B412" s="40"/>
      <c r="C412" s="41"/>
      <c r="D412" s="228" t="s">
        <v>348</v>
      </c>
      <c r="E412" s="41"/>
      <c r="F412" s="229" t="s">
        <v>825</v>
      </c>
      <c r="G412" s="41"/>
      <c r="H412" s="41"/>
      <c r="I412" s="230"/>
      <c r="J412" s="41"/>
      <c r="K412" s="41"/>
      <c r="L412" s="45"/>
      <c r="M412" s="231"/>
      <c r="N412" s="232"/>
      <c r="O412" s="85"/>
      <c r="P412" s="85"/>
      <c r="Q412" s="85"/>
      <c r="R412" s="85"/>
      <c r="S412" s="85"/>
      <c r="T412" s="86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T412" s="18" t="s">
        <v>348</v>
      </c>
      <c r="AU412" s="18" t="s">
        <v>81</v>
      </c>
    </row>
    <row r="413" s="14" customFormat="1">
      <c r="A413" s="14"/>
      <c r="B413" s="244"/>
      <c r="C413" s="245"/>
      <c r="D413" s="235" t="s">
        <v>350</v>
      </c>
      <c r="E413" s="246" t="s">
        <v>19</v>
      </c>
      <c r="F413" s="247" t="s">
        <v>2921</v>
      </c>
      <c r="G413" s="245"/>
      <c r="H413" s="248">
        <v>1760.3499999999999</v>
      </c>
      <c r="I413" s="249"/>
      <c r="J413" s="245"/>
      <c r="K413" s="245"/>
      <c r="L413" s="250"/>
      <c r="M413" s="251"/>
      <c r="N413" s="252"/>
      <c r="O413" s="252"/>
      <c r="P413" s="252"/>
      <c r="Q413" s="252"/>
      <c r="R413" s="252"/>
      <c r="S413" s="252"/>
      <c r="T413" s="253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4" t="s">
        <v>350</v>
      </c>
      <c r="AU413" s="254" t="s">
        <v>81</v>
      </c>
      <c r="AV413" s="14" t="s">
        <v>81</v>
      </c>
      <c r="AW413" s="14" t="s">
        <v>33</v>
      </c>
      <c r="AX413" s="14" t="s">
        <v>79</v>
      </c>
      <c r="AY413" s="254" t="s">
        <v>338</v>
      </c>
    </row>
    <row r="414" s="2" customFormat="1" ht="37.8" customHeight="1">
      <c r="A414" s="39"/>
      <c r="B414" s="40"/>
      <c r="C414" s="215" t="s">
        <v>702</v>
      </c>
      <c r="D414" s="215" t="s">
        <v>342</v>
      </c>
      <c r="E414" s="216" t="s">
        <v>828</v>
      </c>
      <c r="F414" s="217" t="s">
        <v>829</v>
      </c>
      <c r="G414" s="218" t="s">
        <v>489</v>
      </c>
      <c r="H414" s="219">
        <v>18.530000000000001</v>
      </c>
      <c r="I414" s="220"/>
      <c r="J414" s="221">
        <f>ROUND(I414*H414,2)</f>
        <v>0</v>
      </c>
      <c r="K414" s="217" t="s">
        <v>346</v>
      </c>
      <c r="L414" s="45"/>
      <c r="M414" s="222" t="s">
        <v>19</v>
      </c>
      <c r="N414" s="223" t="s">
        <v>43</v>
      </c>
      <c r="O414" s="85"/>
      <c r="P414" s="224">
        <f>O414*H414</f>
        <v>0</v>
      </c>
      <c r="Q414" s="224">
        <v>0</v>
      </c>
      <c r="R414" s="224">
        <f>Q414*H414</f>
        <v>0</v>
      </c>
      <c r="S414" s="224">
        <v>0</v>
      </c>
      <c r="T414" s="225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26" t="s">
        <v>231</v>
      </c>
      <c r="AT414" s="226" t="s">
        <v>342</v>
      </c>
      <c r="AU414" s="226" t="s">
        <v>81</v>
      </c>
      <c r="AY414" s="18" t="s">
        <v>338</v>
      </c>
      <c r="BE414" s="227">
        <f>IF(N414="základní",J414,0)</f>
        <v>0</v>
      </c>
      <c r="BF414" s="227">
        <f>IF(N414="snížená",J414,0)</f>
        <v>0</v>
      </c>
      <c r="BG414" s="227">
        <f>IF(N414="zákl. přenesená",J414,0)</f>
        <v>0</v>
      </c>
      <c r="BH414" s="227">
        <f>IF(N414="sníž. přenesená",J414,0)</f>
        <v>0</v>
      </c>
      <c r="BI414" s="227">
        <f>IF(N414="nulová",J414,0)</f>
        <v>0</v>
      </c>
      <c r="BJ414" s="18" t="s">
        <v>79</v>
      </c>
      <c r="BK414" s="227">
        <f>ROUND(I414*H414,2)</f>
        <v>0</v>
      </c>
      <c r="BL414" s="18" t="s">
        <v>231</v>
      </c>
      <c r="BM414" s="226" t="s">
        <v>2922</v>
      </c>
    </row>
    <row r="415" s="2" customFormat="1">
      <c r="A415" s="39"/>
      <c r="B415" s="40"/>
      <c r="C415" s="41"/>
      <c r="D415" s="228" t="s">
        <v>348</v>
      </c>
      <c r="E415" s="41"/>
      <c r="F415" s="229" t="s">
        <v>831</v>
      </c>
      <c r="G415" s="41"/>
      <c r="H415" s="41"/>
      <c r="I415" s="230"/>
      <c r="J415" s="41"/>
      <c r="K415" s="41"/>
      <c r="L415" s="45"/>
      <c r="M415" s="231"/>
      <c r="N415" s="232"/>
      <c r="O415" s="85"/>
      <c r="P415" s="85"/>
      <c r="Q415" s="85"/>
      <c r="R415" s="85"/>
      <c r="S415" s="85"/>
      <c r="T415" s="86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T415" s="18" t="s">
        <v>348</v>
      </c>
      <c r="AU415" s="18" t="s">
        <v>81</v>
      </c>
    </row>
    <row r="416" s="14" customFormat="1">
      <c r="A416" s="14"/>
      <c r="B416" s="244"/>
      <c r="C416" s="245"/>
      <c r="D416" s="235" t="s">
        <v>350</v>
      </c>
      <c r="E416" s="246" t="s">
        <v>19</v>
      </c>
      <c r="F416" s="247" t="s">
        <v>2923</v>
      </c>
      <c r="G416" s="245"/>
      <c r="H416" s="248">
        <v>18.530000000000001</v>
      </c>
      <c r="I416" s="249"/>
      <c r="J416" s="245"/>
      <c r="K416" s="245"/>
      <c r="L416" s="250"/>
      <c r="M416" s="251"/>
      <c r="N416" s="252"/>
      <c r="O416" s="252"/>
      <c r="P416" s="252"/>
      <c r="Q416" s="252"/>
      <c r="R416" s="252"/>
      <c r="S416" s="252"/>
      <c r="T416" s="253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54" t="s">
        <v>350</v>
      </c>
      <c r="AU416" s="254" t="s">
        <v>81</v>
      </c>
      <c r="AV416" s="14" t="s">
        <v>81</v>
      </c>
      <c r="AW416" s="14" t="s">
        <v>33</v>
      </c>
      <c r="AX416" s="14" t="s">
        <v>79</v>
      </c>
      <c r="AY416" s="254" t="s">
        <v>338</v>
      </c>
    </row>
    <row r="417" s="2" customFormat="1" ht="44.25" customHeight="1">
      <c r="A417" s="39"/>
      <c r="B417" s="40"/>
      <c r="C417" s="215" t="s">
        <v>715</v>
      </c>
      <c r="D417" s="215" t="s">
        <v>342</v>
      </c>
      <c r="E417" s="216" t="s">
        <v>834</v>
      </c>
      <c r="F417" s="217" t="s">
        <v>505</v>
      </c>
      <c r="G417" s="218" t="s">
        <v>489</v>
      </c>
      <c r="H417" s="219">
        <v>68.424000000000007</v>
      </c>
      <c r="I417" s="220"/>
      <c r="J417" s="221">
        <f>ROUND(I417*H417,2)</f>
        <v>0</v>
      </c>
      <c r="K417" s="217" t="s">
        <v>346</v>
      </c>
      <c r="L417" s="45"/>
      <c r="M417" s="222" t="s">
        <v>19</v>
      </c>
      <c r="N417" s="223" t="s">
        <v>43</v>
      </c>
      <c r="O417" s="85"/>
      <c r="P417" s="224">
        <f>O417*H417</f>
        <v>0</v>
      </c>
      <c r="Q417" s="224">
        <v>0</v>
      </c>
      <c r="R417" s="224">
        <f>Q417*H417</f>
        <v>0</v>
      </c>
      <c r="S417" s="224">
        <v>0</v>
      </c>
      <c r="T417" s="225">
        <f>S417*H417</f>
        <v>0</v>
      </c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R417" s="226" t="s">
        <v>231</v>
      </c>
      <c r="AT417" s="226" t="s">
        <v>342</v>
      </c>
      <c r="AU417" s="226" t="s">
        <v>81</v>
      </c>
      <c r="AY417" s="18" t="s">
        <v>338</v>
      </c>
      <c r="BE417" s="227">
        <f>IF(N417="základní",J417,0)</f>
        <v>0</v>
      </c>
      <c r="BF417" s="227">
        <f>IF(N417="snížená",J417,0)</f>
        <v>0</v>
      </c>
      <c r="BG417" s="227">
        <f>IF(N417="zákl. přenesená",J417,0)</f>
        <v>0</v>
      </c>
      <c r="BH417" s="227">
        <f>IF(N417="sníž. přenesená",J417,0)</f>
        <v>0</v>
      </c>
      <c r="BI417" s="227">
        <f>IF(N417="nulová",J417,0)</f>
        <v>0</v>
      </c>
      <c r="BJ417" s="18" t="s">
        <v>79</v>
      </c>
      <c r="BK417" s="227">
        <f>ROUND(I417*H417,2)</f>
        <v>0</v>
      </c>
      <c r="BL417" s="18" t="s">
        <v>231</v>
      </c>
      <c r="BM417" s="226" t="s">
        <v>2924</v>
      </c>
    </row>
    <row r="418" s="2" customFormat="1">
      <c r="A418" s="39"/>
      <c r="B418" s="40"/>
      <c r="C418" s="41"/>
      <c r="D418" s="228" t="s">
        <v>348</v>
      </c>
      <c r="E418" s="41"/>
      <c r="F418" s="229" t="s">
        <v>836</v>
      </c>
      <c r="G418" s="41"/>
      <c r="H418" s="41"/>
      <c r="I418" s="230"/>
      <c r="J418" s="41"/>
      <c r="K418" s="41"/>
      <c r="L418" s="45"/>
      <c r="M418" s="231"/>
      <c r="N418" s="232"/>
      <c r="O418" s="85"/>
      <c r="P418" s="85"/>
      <c r="Q418" s="85"/>
      <c r="R418" s="85"/>
      <c r="S418" s="85"/>
      <c r="T418" s="86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T418" s="18" t="s">
        <v>348</v>
      </c>
      <c r="AU418" s="18" t="s">
        <v>81</v>
      </c>
    </row>
    <row r="419" s="2" customFormat="1" ht="44.25" customHeight="1">
      <c r="A419" s="39"/>
      <c r="B419" s="40"/>
      <c r="C419" s="215" t="s">
        <v>719</v>
      </c>
      <c r="D419" s="215" t="s">
        <v>342</v>
      </c>
      <c r="E419" s="216" t="s">
        <v>838</v>
      </c>
      <c r="F419" s="217" t="s">
        <v>839</v>
      </c>
      <c r="G419" s="218" t="s">
        <v>489</v>
      </c>
      <c r="H419" s="219">
        <v>24.225999999999999</v>
      </c>
      <c r="I419" s="220"/>
      <c r="J419" s="221">
        <f>ROUND(I419*H419,2)</f>
        <v>0</v>
      </c>
      <c r="K419" s="217" t="s">
        <v>346</v>
      </c>
      <c r="L419" s="45"/>
      <c r="M419" s="222" t="s">
        <v>19</v>
      </c>
      <c r="N419" s="223" t="s">
        <v>43</v>
      </c>
      <c r="O419" s="85"/>
      <c r="P419" s="224">
        <f>O419*H419</f>
        <v>0</v>
      </c>
      <c r="Q419" s="224">
        <v>0</v>
      </c>
      <c r="R419" s="224">
        <f>Q419*H419</f>
        <v>0</v>
      </c>
      <c r="S419" s="224">
        <v>0</v>
      </c>
      <c r="T419" s="225">
        <f>S419*H419</f>
        <v>0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26" t="s">
        <v>231</v>
      </c>
      <c r="AT419" s="226" t="s">
        <v>342</v>
      </c>
      <c r="AU419" s="226" t="s">
        <v>81</v>
      </c>
      <c r="AY419" s="18" t="s">
        <v>338</v>
      </c>
      <c r="BE419" s="227">
        <f>IF(N419="základní",J419,0)</f>
        <v>0</v>
      </c>
      <c r="BF419" s="227">
        <f>IF(N419="snížená",J419,0)</f>
        <v>0</v>
      </c>
      <c r="BG419" s="227">
        <f>IF(N419="zákl. přenesená",J419,0)</f>
        <v>0</v>
      </c>
      <c r="BH419" s="227">
        <f>IF(N419="sníž. přenesená",J419,0)</f>
        <v>0</v>
      </c>
      <c r="BI419" s="227">
        <f>IF(N419="nulová",J419,0)</f>
        <v>0</v>
      </c>
      <c r="BJ419" s="18" t="s">
        <v>79</v>
      </c>
      <c r="BK419" s="227">
        <f>ROUND(I419*H419,2)</f>
        <v>0</v>
      </c>
      <c r="BL419" s="18" t="s">
        <v>231</v>
      </c>
      <c r="BM419" s="226" t="s">
        <v>2925</v>
      </c>
    </row>
    <row r="420" s="2" customFormat="1">
      <c r="A420" s="39"/>
      <c r="B420" s="40"/>
      <c r="C420" s="41"/>
      <c r="D420" s="228" t="s">
        <v>348</v>
      </c>
      <c r="E420" s="41"/>
      <c r="F420" s="229" t="s">
        <v>841</v>
      </c>
      <c r="G420" s="41"/>
      <c r="H420" s="41"/>
      <c r="I420" s="230"/>
      <c r="J420" s="41"/>
      <c r="K420" s="41"/>
      <c r="L420" s="45"/>
      <c r="M420" s="231"/>
      <c r="N420" s="232"/>
      <c r="O420" s="85"/>
      <c r="P420" s="85"/>
      <c r="Q420" s="85"/>
      <c r="R420" s="85"/>
      <c r="S420" s="85"/>
      <c r="T420" s="86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T420" s="18" t="s">
        <v>348</v>
      </c>
      <c r="AU420" s="18" t="s">
        <v>81</v>
      </c>
    </row>
    <row r="421" s="12" customFormat="1" ht="22.8" customHeight="1">
      <c r="A421" s="12"/>
      <c r="B421" s="199"/>
      <c r="C421" s="200"/>
      <c r="D421" s="201" t="s">
        <v>71</v>
      </c>
      <c r="E421" s="213" t="s">
        <v>842</v>
      </c>
      <c r="F421" s="213" t="s">
        <v>843</v>
      </c>
      <c r="G421" s="200"/>
      <c r="H421" s="200"/>
      <c r="I421" s="203"/>
      <c r="J421" s="214">
        <f>BK421</f>
        <v>0</v>
      </c>
      <c r="K421" s="200"/>
      <c r="L421" s="205"/>
      <c r="M421" s="206"/>
      <c r="N421" s="207"/>
      <c r="O421" s="207"/>
      <c r="P421" s="208">
        <f>SUM(P422:P423)</f>
        <v>0</v>
      </c>
      <c r="Q421" s="207"/>
      <c r="R421" s="208">
        <f>SUM(R422:R423)</f>
        <v>0</v>
      </c>
      <c r="S421" s="207"/>
      <c r="T421" s="209">
        <f>SUM(T422:T423)</f>
        <v>0</v>
      </c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R421" s="210" t="s">
        <v>79</v>
      </c>
      <c r="AT421" s="211" t="s">
        <v>71</v>
      </c>
      <c r="AU421" s="211" t="s">
        <v>79</v>
      </c>
      <c r="AY421" s="210" t="s">
        <v>338</v>
      </c>
      <c r="BK421" s="212">
        <f>SUM(BK422:BK423)</f>
        <v>0</v>
      </c>
    </row>
    <row r="422" s="2" customFormat="1" ht="49.05" customHeight="1">
      <c r="A422" s="39"/>
      <c r="B422" s="40"/>
      <c r="C422" s="215" t="s">
        <v>723</v>
      </c>
      <c r="D422" s="215" t="s">
        <v>342</v>
      </c>
      <c r="E422" s="216" t="s">
        <v>845</v>
      </c>
      <c r="F422" s="217" t="s">
        <v>846</v>
      </c>
      <c r="G422" s="218" t="s">
        <v>489</v>
      </c>
      <c r="H422" s="219">
        <v>281.38400000000001</v>
      </c>
      <c r="I422" s="220"/>
      <c r="J422" s="221">
        <f>ROUND(I422*H422,2)</f>
        <v>0</v>
      </c>
      <c r="K422" s="217" t="s">
        <v>346</v>
      </c>
      <c r="L422" s="45"/>
      <c r="M422" s="222" t="s">
        <v>19</v>
      </c>
      <c r="N422" s="223" t="s">
        <v>43</v>
      </c>
      <c r="O422" s="85"/>
      <c r="P422" s="224">
        <f>O422*H422</f>
        <v>0</v>
      </c>
      <c r="Q422" s="224">
        <v>0</v>
      </c>
      <c r="R422" s="224">
        <f>Q422*H422</f>
        <v>0</v>
      </c>
      <c r="S422" s="224">
        <v>0</v>
      </c>
      <c r="T422" s="225">
        <f>S422*H422</f>
        <v>0</v>
      </c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R422" s="226" t="s">
        <v>231</v>
      </c>
      <c r="AT422" s="226" t="s">
        <v>342</v>
      </c>
      <c r="AU422" s="226" t="s">
        <v>81</v>
      </c>
      <c r="AY422" s="18" t="s">
        <v>338</v>
      </c>
      <c r="BE422" s="227">
        <f>IF(N422="základní",J422,0)</f>
        <v>0</v>
      </c>
      <c r="BF422" s="227">
        <f>IF(N422="snížená",J422,0)</f>
        <v>0</v>
      </c>
      <c r="BG422" s="227">
        <f>IF(N422="zákl. přenesená",J422,0)</f>
        <v>0</v>
      </c>
      <c r="BH422" s="227">
        <f>IF(N422="sníž. přenesená",J422,0)</f>
        <v>0</v>
      </c>
      <c r="BI422" s="227">
        <f>IF(N422="nulová",J422,0)</f>
        <v>0</v>
      </c>
      <c r="BJ422" s="18" t="s">
        <v>79</v>
      </c>
      <c r="BK422" s="227">
        <f>ROUND(I422*H422,2)</f>
        <v>0</v>
      </c>
      <c r="BL422" s="18" t="s">
        <v>231</v>
      </c>
      <c r="BM422" s="226" t="s">
        <v>2926</v>
      </c>
    </row>
    <row r="423" s="2" customFormat="1">
      <c r="A423" s="39"/>
      <c r="B423" s="40"/>
      <c r="C423" s="41"/>
      <c r="D423" s="228" t="s">
        <v>348</v>
      </c>
      <c r="E423" s="41"/>
      <c r="F423" s="229" t="s">
        <v>848</v>
      </c>
      <c r="G423" s="41"/>
      <c r="H423" s="41"/>
      <c r="I423" s="230"/>
      <c r="J423" s="41"/>
      <c r="K423" s="41"/>
      <c r="L423" s="45"/>
      <c r="M423" s="288"/>
      <c r="N423" s="289"/>
      <c r="O423" s="290"/>
      <c r="P423" s="290"/>
      <c r="Q423" s="290"/>
      <c r="R423" s="290"/>
      <c r="S423" s="290"/>
      <c r="T423" s="291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T423" s="18" t="s">
        <v>348</v>
      </c>
      <c r="AU423" s="18" t="s">
        <v>81</v>
      </c>
    </row>
    <row r="424" s="2" customFormat="1" ht="6.96" customHeight="1">
      <c r="A424" s="39"/>
      <c r="B424" s="60"/>
      <c r="C424" s="61"/>
      <c r="D424" s="61"/>
      <c r="E424" s="61"/>
      <c r="F424" s="61"/>
      <c r="G424" s="61"/>
      <c r="H424" s="61"/>
      <c r="I424" s="61"/>
      <c r="J424" s="61"/>
      <c r="K424" s="61"/>
      <c r="L424" s="45"/>
      <c r="M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</row>
  </sheetData>
  <sheetProtection sheet="1" autoFilter="0" formatColumns="0" formatRows="0" objects="1" scenarios="1" spinCount="100000" saltValue="L8E1h/5B9S1rwE7vGxzWxCBFljJroG9I+PBhq6UG2JKlnGPeRJwpq+iegHJMVbDpaoYzfzuCc+e6DDbb4tG3Mw==" hashValue="2L0AdTG98wSMn0nVbP3tYm6SDj2wTbRN5DIebB7JmH35qSfGKxeh6hXod+6ySsDKa67fSzNhj3+miGTyF1kbzg==" algorithmName="SHA-512" password="CC35"/>
  <autoFilter ref="C101:K42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0:H90"/>
    <mergeCell ref="E92:H92"/>
    <mergeCell ref="E94:H94"/>
    <mergeCell ref="L2:V2"/>
  </mergeCells>
  <hyperlinks>
    <hyperlink ref="F107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5"/>
    <hyperlink ref="F140" r:id="rId5" display="https://podminky.urs.cz/item/CS_URS_2025_02/121151105"/>
    <hyperlink ref="F151" r:id="rId6" display="https://podminky.urs.cz/item/CS_URS_2025_02/122251403"/>
    <hyperlink ref="F155" r:id="rId7" display="https://podminky.urs.cz/item/CS_URS_2025_02/132254206"/>
    <hyperlink ref="F179" r:id="rId8" display="https://podminky.urs.cz/item/CS_URS_2025_02/151101102"/>
    <hyperlink ref="F184" r:id="rId9" display="https://podminky.urs.cz/item/CS_URS_2025_02/151101112"/>
    <hyperlink ref="F187" r:id="rId10" display="https://podminky.urs.cz/item/CS_URS_2025_02/151501501"/>
    <hyperlink ref="F192" r:id="rId11" display="https://podminky.urs.cz/item/CS_URS_2025_02/162551108"/>
    <hyperlink ref="F197" r:id="rId12" display="https://podminky.urs.cz/item/CS_URS_2025_02/162751117"/>
    <hyperlink ref="F205" r:id="rId13" display="https://podminky.urs.cz/item/CS_URS_2025_02/162751119"/>
    <hyperlink ref="F211" r:id="rId14" display="https://podminky.urs.cz/item/CS_URS_2025_02/171251101"/>
    <hyperlink ref="F214" r:id="rId15" display="https://podminky.urs.cz/item/CS_URS_2025_02/171251109"/>
    <hyperlink ref="F220" r:id="rId16" display="https://podminky.urs.cz/item/CS_URS_2025_02/174151101"/>
    <hyperlink ref="F226" r:id="rId17" display="https://podminky.urs.cz/item/CS_URS_2025_02/175151101"/>
    <hyperlink ref="F252" r:id="rId18" display="https://podminky.urs.cz/item/CS_URS_2025_02/171201231"/>
    <hyperlink ref="F258" r:id="rId19" display="https://podminky.urs.cz/item/CS_URS_2025_02/181152302"/>
    <hyperlink ref="F264" r:id="rId20" display="https://podminky.urs.cz/item/CS_URS_2025_02/181351005"/>
    <hyperlink ref="F267" r:id="rId21" display="https://podminky.urs.cz/item/CS_URS_2025_02/181411131"/>
    <hyperlink ref="F273" r:id="rId22" display="https://podminky.urs.cz/item/CS_URS_2025_02/184813511"/>
    <hyperlink ref="F276" r:id="rId23" display="https://podminky.urs.cz/item/CS_URS_2025_02/185802113"/>
    <hyperlink ref="F281" r:id="rId24" display="https://podminky.urs.cz/item/CS_URS_2025_02/185803111"/>
    <hyperlink ref="F284" r:id="rId25" display="https://podminky.urs.cz/item/CS_URS_2025_02/185804312"/>
    <hyperlink ref="F288" r:id="rId26" display="https://podminky.urs.cz/item/CS_URS_2025_02/185851121"/>
    <hyperlink ref="F292" r:id="rId27" display="https://podminky.urs.cz/item/CS_URS_2025_02/185851129"/>
    <hyperlink ref="F298" r:id="rId28" display="https://podminky.urs.cz/item/CS_URS_2025_02/212750101"/>
    <hyperlink ref="F302" r:id="rId29" display="https://podminky.urs.cz/item/CS_URS_2025_02/212972112"/>
    <hyperlink ref="F307" r:id="rId30" display="https://podminky.urs.cz/item/CS_URS_2025_02/564871016"/>
    <hyperlink ref="F310" r:id="rId31" display="https://podminky.urs.cz/item/CS_URS_2025_02/573111112"/>
    <hyperlink ref="F313" r:id="rId32" display="https://podminky.urs.cz/item/CS_URS_2025_02/565155101"/>
    <hyperlink ref="F317" r:id="rId33" display="https://podminky.urs.cz/item/CS_URS_2025_02/573211109"/>
    <hyperlink ref="F320" r:id="rId34" display="https://podminky.urs.cz/item/CS_URS_2025_02/577155012"/>
    <hyperlink ref="F323" r:id="rId35" display="https://podminky.urs.cz/item/CS_URS_2025_02/573211107"/>
    <hyperlink ref="F326" r:id="rId36" display="https://podminky.urs.cz/item/CS_URS_2025_02/577134011"/>
    <hyperlink ref="F330" r:id="rId37" display="https://podminky.urs.cz/item/CS_URS_2025_02/871215201"/>
    <hyperlink ref="F336" r:id="rId38" display="https://podminky.urs.cz/item/CS_URS_2025_02/871313124"/>
    <hyperlink ref="F350" r:id="rId39" display="https://podminky.urs.cz/item/CS_URS_2025_02/871353124"/>
    <hyperlink ref="F357" r:id="rId40" display="https://podminky.urs.cz/item/CS_URS_2025_02/877360320"/>
    <hyperlink ref="F374" r:id="rId41" display="https://podminky.urs.cz/item/CS_URS_2025_02/892241111"/>
    <hyperlink ref="F378" r:id="rId42" display="https://podminky.urs.cz/item/CS_URS_2025_02/892381111"/>
    <hyperlink ref="F381" r:id="rId43" display="https://podminky.urs.cz/item/CS_URS_2025_02/899722113"/>
    <hyperlink ref="F394" r:id="rId44" display="https://podminky.urs.cz/item/CS_URS_2025_02/919112233"/>
    <hyperlink ref="F399" r:id="rId45" display="https://podminky.urs.cz/item/CS_URS_2025_02/919122132"/>
    <hyperlink ref="F402" r:id="rId46" display="https://podminky.urs.cz/item/CS_URS_2025_02/919735111"/>
    <hyperlink ref="F405" r:id="rId47" display="https://podminky.urs.cz/item/CS_URS_2025_02/919735112"/>
    <hyperlink ref="F409" r:id="rId48" display="https://podminky.urs.cz/item/CS_URS_2025_02/997013501"/>
    <hyperlink ref="F412" r:id="rId49" display="https://podminky.urs.cz/item/CS_URS_2025_02/997013509"/>
    <hyperlink ref="F415" r:id="rId50" display="https://podminky.urs.cz/item/CS_URS_2025_02/997013511"/>
    <hyperlink ref="F418" r:id="rId51" display="https://podminky.urs.cz/item/CS_URS_2025_02/997013873"/>
    <hyperlink ref="F420" r:id="rId52" display="https://podminky.urs.cz/item/CS_URS_2025_02/997013875"/>
    <hyperlink ref="F423" r:id="rId53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4"/>
</worksheet>
</file>

<file path=xl/worksheets/sheet2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154</v>
      </c>
      <c r="AZ2" s="139" t="s">
        <v>225</v>
      </c>
      <c r="BA2" s="139" t="s">
        <v>19</v>
      </c>
      <c r="BB2" s="139" t="s">
        <v>19</v>
      </c>
      <c r="BC2" s="139" t="s">
        <v>2927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227</v>
      </c>
      <c r="BA3" s="139" t="s">
        <v>19</v>
      </c>
      <c r="BB3" s="139" t="s">
        <v>19</v>
      </c>
      <c r="BC3" s="139" t="s">
        <v>2928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245</v>
      </c>
      <c r="BA4" s="139" t="s">
        <v>19</v>
      </c>
      <c r="BB4" s="139" t="s">
        <v>19</v>
      </c>
      <c r="BC4" s="139" t="s">
        <v>72</v>
      </c>
      <c r="BD4" s="139" t="s">
        <v>81</v>
      </c>
    </row>
    <row r="5" hidden="1" s="1" customFormat="1" ht="6.96" customHeight="1">
      <c r="B5" s="21"/>
      <c r="L5" s="21"/>
      <c r="AZ5" s="139" t="s">
        <v>248</v>
      </c>
      <c r="BA5" s="139" t="s">
        <v>19</v>
      </c>
      <c r="BB5" s="139" t="s">
        <v>19</v>
      </c>
      <c r="BC5" s="139" t="s">
        <v>72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952</v>
      </c>
      <c r="BA6" s="139" t="s">
        <v>19</v>
      </c>
      <c r="BB6" s="139" t="s">
        <v>19</v>
      </c>
      <c r="BC6" s="139" t="s">
        <v>72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954</v>
      </c>
      <c r="BA7" s="139" t="s">
        <v>19</v>
      </c>
      <c r="BB7" s="139" t="s">
        <v>19</v>
      </c>
      <c r="BC7" s="139" t="s">
        <v>955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855</v>
      </c>
      <c r="BA8" s="139" t="s">
        <v>19</v>
      </c>
      <c r="BB8" s="139" t="s">
        <v>19</v>
      </c>
      <c r="BC8" s="139" t="s">
        <v>72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1819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300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1304</v>
      </c>
      <c r="BA10" s="139" t="s">
        <v>19</v>
      </c>
      <c r="BB10" s="139" t="s">
        <v>19</v>
      </c>
      <c r="BC10" s="139" t="s">
        <v>264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2929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1821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1822</v>
      </c>
      <c r="BA12" s="139" t="s">
        <v>19</v>
      </c>
      <c r="BB12" s="139" t="s">
        <v>19</v>
      </c>
      <c r="BC12" s="139" t="s">
        <v>72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1823</v>
      </c>
      <c r="BA13" s="139" t="s">
        <v>19</v>
      </c>
      <c r="BB13" s="139" t="s">
        <v>19</v>
      </c>
      <c r="BC13" s="139" t="s">
        <v>72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1824</v>
      </c>
      <c r="BA14" s="139" t="s">
        <v>19</v>
      </c>
      <c r="BB14" s="139" t="s">
        <v>19</v>
      </c>
      <c r="BC14" s="139" t="s">
        <v>1825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1826</v>
      </c>
      <c r="BA15" s="139" t="s">
        <v>19</v>
      </c>
      <c r="BB15" s="139" t="s">
        <v>19</v>
      </c>
      <c r="BC15" s="139" t="s">
        <v>1827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1828</v>
      </c>
      <c r="BA16" s="139" t="s">
        <v>19</v>
      </c>
      <c r="BB16" s="139" t="s">
        <v>19</v>
      </c>
      <c r="BC16" s="139" t="s">
        <v>72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1829</v>
      </c>
      <c r="BA17" s="139" t="s">
        <v>19</v>
      </c>
      <c r="BB17" s="139" t="s">
        <v>19</v>
      </c>
      <c r="BC17" s="139" t="s">
        <v>72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1831</v>
      </c>
      <c r="BA18" s="139" t="s">
        <v>19</v>
      </c>
      <c r="BB18" s="139" t="s">
        <v>19</v>
      </c>
      <c r="BC18" s="139" t="s">
        <v>72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1305</v>
      </c>
      <c r="BA19" s="139" t="s">
        <v>19</v>
      </c>
      <c r="BB19" s="139" t="s">
        <v>19</v>
      </c>
      <c r="BC19" s="139" t="s">
        <v>2930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1306</v>
      </c>
      <c r="BA20" s="139" t="s">
        <v>19</v>
      </c>
      <c r="BB20" s="139" t="s">
        <v>19</v>
      </c>
      <c r="BC20" s="139" t="s">
        <v>1307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1308</v>
      </c>
      <c r="BA21" s="139" t="s">
        <v>19</v>
      </c>
      <c r="BB21" s="139" t="s">
        <v>19</v>
      </c>
      <c r="BC21" s="139" t="s">
        <v>2931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1310</v>
      </c>
      <c r="BA22" s="139" t="s">
        <v>19</v>
      </c>
      <c r="BB22" s="139" t="s">
        <v>19</v>
      </c>
      <c r="BC22" s="139" t="s">
        <v>72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1312</v>
      </c>
      <c r="BA23" s="139" t="s">
        <v>19</v>
      </c>
      <c r="BB23" s="139" t="s">
        <v>19</v>
      </c>
      <c r="BC23" s="139" t="s">
        <v>955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1313</v>
      </c>
      <c r="BA24" s="139" t="s">
        <v>19</v>
      </c>
      <c r="BB24" s="139" t="s">
        <v>19</v>
      </c>
      <c r="BC24" s="139" t="s">
        <v>72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1835</v>
      </c>
      <c r="BA25" s="139" t="s">
        <v>19</v>
      </c>
      <c r="BB25" s="139" t="s">
        <v>19</v>
      </c>
      <c r="BC25" s="139" t="s">
        <v>1836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256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258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1272</v>
      </c>
      <c r="BA28" s="139" t="s">
        <v>19</v>
      </c>
      <c r="BB28" s="139" t="s">
        <v>19</v>
      </c>
      <c r="BC28" s="139" t="s">
        <v>79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1273</v>
      </c>
      <c r="BA29" s="153" t="s">
        <v>19</v>
      </c>
      <c r="BB29" s="153" t="s">
        <v>19</v>
      </c>
      <c r="BC29" s="153" t="s">
        <v>2932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263</v>
      </c>
      <c r="BA30" s="139" t="s">
        <v>19</v>
      </c>
      <c r="BB30" s="139" t="s">
        <v>19</v>
      </c>
      <c r="BC30" s="139" t="s">
        <v>2933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265</v>
      </c>
      <c r="BA31" s="139" t="s">
        <v>19</v>
      </c>
      <c r="BB31" s="139" t="s">
        <v>19</v>
      </c>
      <c r="BC31" s="139" t="s">
        <v>264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266</v>
      </c>
      <c r="BA32" s="139" t="s">
        <v>19</v>
      </c>
      <c r="BB32" s="139" t="s">
        <v>19</v>
      </c>
      <c r="BC32" s="139" t="s">
        <v>264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267</v>
      </c>
      <c r="BA33" s="139" t="s">
        <v>19</v>
      </c>
      <c r="BB33" s="139" t="s">
        <v>19</v>
      </c>
      <c r="BC33" s="139" t="s">
        <v>2934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269</v>
      </c>
      <c r="BA34" s="139" t="s">
        <v>19</v>
      </c>
      <c r="BB34" s="139" t="s">
        <v>19</v>
      </c>
      <c r="BC34" s="139" t="s">
        <v>79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ROUND((SUM(BE102:BE393)),  2)</f>
        <v>0</v>
      </c>
      <c r="G35" s="39"/>
      <c r="H35" s="39"/>
      <c r="I35" s="160">
        <v>0.20999999999999999</v>
      </c>
      <c r="J35" s="159">
        <f>ROUND(((SUM(BE102:BE393))*I35),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270</v>
      </c>
      <c r="BA35" s="139" t="s">
        <v>19</v>
      </c>
      <c r="BB35" s="139" t="s">
        <v>19</v>
      </c>
      <c r="BC35" s="139" t="s">
        <v>2935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ROUND((SUM(BF102:BF393)),  2)</f>
        <v>0</v>
      </c>
      <c r="G36" s="39"/>
      <c r="H36" s="39"/>
      <c r="I36" s="160">
        <v>0.12</v>
      </c>
      <c r="J36" s="159">
        <f>ROUND(((SUM(BF102:BF393))*I36),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1277</v>
      </c>
      <c r="BA36" s="139" t="s">
        <v>19</v>
      </c>
      <c r="BB36" s="139" t="s">
        <v>19</v>
      </c>
      <c r="BC36" s="139" t="s">
        <v>273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ROUND((SUM(BG102:BG393)),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2047</v>
      </c>
      <c r="BA37" s="139" t="s">
        <v>19</v>
      </c>
      <c r="BB37" s="139" t="s">
        <v>19</v>
      </c>
      <c r="BC37" s="139" t="s">
        <v>2936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ROUND((SUM(BH102:BH393)),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2049</v>
      </c>
      <c r="BA38" s="139" t="s">
        <v>19</v>
      </c>
      <c r="BB38" s="139" t="s">
        <v>19</v>
      </c>
      <c r="BC38" s="139" t="s">
        <v>72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ROUND((SUM(BI102:BI393)),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274</v>
      </c>
      <c r="BA39" s="139" t="s">
        <v>19</v>
      </c>
      <c r="BB39" s="139" t="s">
        <v>19</v>
      </c>
      <c r="BC39" s="139" t="s">
        <v>79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275</v>
      </c>
      <c r="BA40" s="139" t="s">
        <v>19</v>
      </c>
      <c r="BB40" s="139" t="s">
        <v>19</v>
      </c>
      <c r="BC40" s="139" t="s">
        <v>2937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277</v>
      </c>
      <c r="BA41" s="139" t="s">
        <v>19</v>
      </c>
      <c r="BB41" s="139" t="s">
        <v>19</v>
      </c>
      <c r="BC41" s="139" t="s">
        <v>264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1279</v>
      </c>
      <c r="BA42" s="139" t="s">
        <v>19</v>
      </c>
      <c r="BB42" s="139" t="s">
        <v>19</v>
      </c>
      <c r="BC42" s="139" t="s">
        <v>279</v>
      </c>
      <c r="BD42" s="139" t="s">
        <v>81</v>
      </c>
    </row>
    <row r="43" hidden="1">
      <c r="AZ43" s="139" t="s">
        <v>1280</v>
      </c>
      <c r="BA43" s="139" t="s">
        <v>19</v>
      </c>
      <c r="BB43" s="139" t="s">
        <v>19</v>
      </c>
      <c r="BC43" s="139" t="s">
        <v>279</v>
      </c>
      <c r="BD43" s="139" t="s">
        <v>81</v>
      </c>
    </row>
    <row r="44" hidden="1">
      <c r="AZ44" s="139" t="s">
        <v>1281</v>
      </c>
      <c r="BA44" s="139" t="s">
        <v>19</v>
      </c>
      <c r="BB44" s="139" t="s">
        <v>19</v>
      </c>
      <c r="BC44" s="139" t="s">
        <v>2938</v>
      </c>
      <c r="BD44" s="139" t="s">
        <v>81</v>
      </c>
    </row>
    <row r="45" hidden="1">
      <c r="AZ45" s="139" t="s">
        <v>1283</v>
      </c>
      <c r="BA45" s="139" t="s">
        <v>19</v>
      </c>
      <c r="BB45" s="139" t="s">
        <v>19</v>
      </c>
      <c r="BC45" s="139" t="s">
        <v>2939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1285</v>
      </c>
      <c r="BA46" s="139" t="s">
        <v>19</v>
      </c>
      <c r="BB46" s="139" t="s">
        <v>19</v>
      </c>
      <c r="BC46" s="139" t="s">
        <v>72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1290</v>
      </c>
      <c r="BA47" s="139" t="s">
        <v>19</v>
      </c>
      <c r="BB47" s="139" t="s">
        <v>19</v>
      </c>
      <c r="BC47" s="139" t="s">
        <v>72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286</v>
      </c>
      <c r="BA48" s="139" t="s">
        <v>19</v>
      </c>
      <c r="BB48" s="139" t="s">
        <v>19</v>
      </c>
      <c r="BC48" s="139" t="s">
        <v>2940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287</v>
      </c>
      <c r="BA49" s="139" t="s">
        <v>19</v>
      </c>
      <c r="BB49" s="139" t="s">
        <v>19</v>
      </c>
      <c r="BC49" s="139" t="s">
        <v>2941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294</v>
      </c>
      <c r="BA50" s="139" t="s">
        <v>19</v>
      </c>
      <c r="BB50" s="139" t="s">
        <v>19</v>
      </c>
      <c r="BC50" s="139" t="s">
        <v>2936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296</v>
      </c>
      <c r="BA51" s="139" t="s">
        <v>19</v>
      </c>
      <c r="BB51" s="139" t="s">
        <v>19</v>
      </c>
      <c r="BC51" s="139" t="s">
        <v>2942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1819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298</v>
      </c>
      <c r="BA52" s="139" t="s">
        <v>19</v>
      </c>
      <c r="BB52" s="139" t="s">
        <v>19</v>
      </c>
      <c r="BC52" s="139" t="s">
        <v>2943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216</v>
      </c>
      <c r="BA53" s="139" t="s">
        <v>19</v>
      </c>
      <c r="BB53" s="139" t="s">
        <v>19</v>
      </c>
      <c r="BC53" s="139" t="s">
        <v>2944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TK A2 - Napojení na stoku TK A2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218</v>
      </c>
      <c r="BA54" s="139" t="s">
        <v>19</v>
      </c>
      <c r="BB54" s="139" t="s">
        <v>19</v>
      </c>
      <c r="BC54" s="139" t="s">
        <v>2945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221</v>
      </c>
      <c r="BA55" s="139" t="s">
        <v>19</v>
      </c>
      <c r="BB55" s="139" t="s">
        <v>19</v>
      </c>
      <c r="BC55" s="139" t="s">
        <v>2946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223</v>
      </c>
      <c r="BA56" s="139" t="s">
        <v>19</v>
      </c>
      <c r="BB56" s="139" t="s">
        <v>19</v>
      </c>
      <c r="BC56" s="139" t="s">
        <v>2947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J177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J209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J256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J295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J296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317</v>
      </c>
      <c r="E75" s="185"/>
      <c r="F75" s="185"/>
      <c r="G75" s="185"/>
      <c r="H75" s="185"/>
      <c r="I75" s="185"/>
      <c r="J75" s="186">
        <f>J305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318</v>
      </c>
      <c r="E76" s="185"/>
      <c r="F76" s="185"/>
      <c r="G76" s="185"/>
      <c r="H76" s="185"/>
      <c r="I76" s="185"/>
      <c r="J76" s="186">
        <f>J328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4.88" customHeight="1">
      <c r="A77" s="10"/>
      <c r="B77" s="183"/>
      <c r="C77" s="126"/>
      <c r="D77" s="184" t="s">
        <v>319</v>
      </c>
      <c r="E77" s="185"/>
      <c r="F77" s="185"/>
      <c r="G77" s="185"/>
      <c r="H77" s="185"/>
      <c r="I77" s="185"/>
      <c r="J77" s="186">
        <f>J346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320</v>
      </c>
      <c r="E78" s="185"/>
      <c r="F78" s="185"/>
      <c r="G78" s="185"/>
      <c r="H78" s="185"/>
      <c r="I78" s="185"/>
      <c r="J78" s="186">
        <f>J362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321</v>
      </c>
      <c r="E79" s="185"/>
      <c r="F79" s="185"/>
      <c r="G79" s="185"/>
      <c r="H79" s="185"/>
      <c r="I79" s="185"/>
      <c r="J79" s="186">
        <f>J377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322</v>
      </c>
      <c r="E80" s="185"/>
      <c r="F80" s="185"/>
      <c r="G80" s="185"/>
      <c r="H80" s="185"/>
      <c r="I80" s="185"/>
      <c r="J80" s="186">
        <f>J391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/>
    <row r="84" hidden="1"/>
    <row r="85" hidden="1"/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323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16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2" t="str">
        <f>E7</f>
        <v>Odkanalizování obce Rtyně nad Bílinou – etapa 1</v>
      </c>
      <c r="F90" s="33"/>
      <c r="G90" s="33"/>
      <c r="H90" s="33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229</v>
      </c>
      <c r="D91" s="23"/>
      <c r="E91" s="23"/>
      <c r="F91" s="23"/>
      <c r="G91" s="23"/>
      <c r="H91" s="23"/>
      <c r="I91" s="23"/>
      <c r="J91" s="23"/>
      <c r="K91" s="23"/>
      <c r="L91" s="21"/>
    </row>
    <row r="92" s="2" customFormat="1" ht="16.5" customHeight="1">
      <c r="A92" s="39"/>
      <c r="B92" s="40"/>
      <c r="C92" s="41"/>
      <c r="D92" s="41"/>
      <c r="E92" s="172" t="s">
        <v>1819</v>
      </c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234</v>
      </c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TK A2 - Napojení na stoku TK A2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21</v>
      </c>
      <c r="D96" s="41"/>
      <c r="E96" s="41"/>
      <c r="F96" s="28" t="str">
        <f>F14</f>
        <v>Rtyně nad Bílinou</v>
      </c>
      <c r="G96" s="41"/>
      <c r="H96" s="41"/>
      <c r="I96" s="33" t="s">
        <v>23</v>
      </c>
      <c r="J96" s="73" t="str">
        <f>IF(J14="","",J14)</f>
        <v>31. 7. 2025</v>
      </c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5.65" customHeight="1">
      <c r="A98" s="39"/>
      <c r="B98" s="40"/>
      <c r="C98" s="33" t="s">
        <v>25</v>
      </c>
      <c r="D98" s="41"/>
      <c r="E98" s="41"/>
      <c r="F98" s="28" t="str">
        <f>E17</f>
        <v xml:space="preserve">Obec Rtyně nad Bílinou </v>
      </c>
      <c r="G98" s="41"/>
      <c r="H98" s="41"/>
      <c r="I98" s="33" t="s">
        <v>31</v>
      </c>
      <c r="J98" s="37" t="str">
        <f>E23</f>
        <v xml:space="preserve">AQUECON a.s. – kancelář Praha 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29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QS-B s.r.o.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88"/>
      <c r="B101" s="189"/>
      <c r="C101" s="190" t="s">
        <v>324</v>
      </c>
      <c r="D101" s="191" t="s">
        <v>57</v>
      </c>
      <c r="E101" s="191" t="s">
        <v>53</v>
      </c>
      <c r="F101" s="191" t="s">
        <v>54</v>
      </c>
      <c r="G101" s="191" t="s">
        <v>325</v>
      </c>
      <c r="H101" s="191" t="s">
        <v>326</v>
      </c>
      <c r="I101" s="191" t="s">
        <v>327</v>
      </c>
      <c r="J101" s="191" t="s">
        <v>303</v>
      </c>
      <c r="K101" s="192" t="s">
        <v>328</v>
      </c>
      <c r="L101" s="193"/>
      <c r="M101" s="93" t="s">
        <v>19</v>
      </c>
      <c r="N101" s="94" t="s">
        <v>42</v>
      </c>
      <c r="O101" s="94" t="s">
        <v>329</v>
      </c>
      <c r="P101" s="94" t="s">
        <v>330</v>
      </c>
      <c r="Q101" s="94" t="s">
        <v>331</v>
      </c>
      <c r="R101" s="94" t="s">
        <v>332</v>
      </c>
      <c r="S101" s="94" t="s">
        <v>333</v>
      </c>
      <c r="T101" s="95" t="s">
        <v>334</v>
      </c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</row>
    <row r="102" s="2" customFormat="1" ht="22.8" customHeight="1">
      <c r="A102" s="39"/>
      <c r="B102" s="40"/>
      <c r="C102" s="100" t="s">
        <v>335</v>
      </c>
      <c r="D102" s="41"/>
      <c r="E102" s="41"/>
      <c r="F102" s="41"/>
      <c r="G102" s="41"/>
      <c r="H102" s="41"/>
      <c r="I102" s="41"/>
      <c r="J102" s="194">
        <f>BK102</f>
        <v>0</v>
      </c>
      <c r="K102" s="41"/>
      <c r="L102" s="45"/>
      <c r="M102" s="96"/>
      <c r="N102" s="195"/>
      <c r="O102" s="97"/>
      <c r="P102" s="196">
        <f>P103</f>
        <v>0</v>
      </c>
      <c r="Q102" s="97"/>
      <c r="R102" s="196">
        <f>R103</f>
        <v>113.72762433999999</v>
      </c>
      <c r="S102" s="97"/>
      <c r="T102" s="197">
        <f>T103</f>
        <v>47.141355000000004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71</v>
      </c>
      <c r="AU102" s="18" t="s">
        <v>304</v>
      </c>
      <c r="BK102" s="198">
        <f>BK103</f>
        <v>0</v>
      </c>
    </row>
    <row r="103" s="12" customFormat="1" ht="25.92" customHeight="1">
      <c r="A103" s="12"/>
      <c r="B103" s="199"/>
      <c r="C103" s="200"/>
      <c r="D103" s="201" t="s">
        <v>71</v>
      </c>
      <c r="E103" s="202" t="s">
        <v>336</v>
      </c>
      <c r="F103" s="202" t="s">
        <v>337</v>
      </c>
      <c r="G103" s="200"/>
      <c r="H103" s="200"/>
      <c r="I103" s="203"/>
      <c r="J103" s="204">
        <f>BK103</f>
        <v>0</v>
      </c>
      <c r="K103" s="200"/>
      <c r="L103" s="205"/>
      <c r="M103" s="206"/>
      <c r="N103" s="207"/>
      <c r="O103" s="207"/>
      <c r="P103" s="208">
        <f>P104+P295+P305+P328+P362+P377+P391</f>
        <v>0</v>
      </c>
      <c r="Q103" s="207"/>
      <c r="R103" s="208">
        <f>R104+R295+R305+R328+R362+R377+R391</f>
        <v>113.72762433999999</v>
      </c>
      <c r="S103" s="207"/>
      <c r="T103" s="209">
        <f>T104+T295+T305+T328+T362+T377+T391</f>
        <v>47.141355000000004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72</v>
      </c>
      <c r="AY103" s="210" t="s">
        <v>338</v>
      </c>
      <c r="BK103" s="212">
        <f>BK104+BK295+BK305+BK328+BK362+BK377+BK391</f>
        <v>0</v>
      </c>
    </row>
    <row r="104" s="12" customFormat="1" ht="22.8" customHeight="1">
      <c r="A104" s="12"/>
      <c r="B104" s="199"/>
      <c r="C104" s="200"/>
      <c r="D104" s="201" t="s">
        <v>71</v>
      </c>
      <c r="E104" s="213" t="s">
        <v>79</v>
      </c>
      <c r="F104" s="213" t="s">
        <v>339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P105+P138+P153+P177+P190+P209+P256</f>
        <v>0</v>
      </c>
      <c r="Q104" s="207"/>
      <c r="R104" s="208">
        <f>R105+R138+R153+R177+R190+R209+R256</f>
        <v>102.57780326999999</v>
      </c>
      <c r="S104" s="207"/>
      <c r="T104" s="209">
        <f>T105+T138+T153+T177+T190+T209+T256</f>
        <v>47.141355000000004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79</v>
      </c>
      <c r="AY104" s="210" t="s">
        <v>338</v>
      </c>
      <c r="BK104" s="212">
        <f>BK105+BK138+BK153+BK177+BK190+BK209+BK256</f>
        <v>0</v>
      </c>
    </row>
    <row r="105" s="12" customFormat="1" ht="20.88" customHeight="1">
      <c r="A105" s="12"/>
      <c r="B105" s="199"/>
      <c r="C105" s="200"/>
      <c r="D105" s="201" t="s">
        <v>71</v>
      </c>
      <c r="E105" s="213" t="s">
        <v>340</v>
      </c>
      <c r="F105" s="213" t="s">
        <v>341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SUM(P106:P137)</f>
        <v>0</v>
      </c>
      <c r="Q105" s="207"/>
      <c r="R105" s="208">
        <f>SUM(R106:R137)</f>
        <v>0.00158227</v>
      </c>
      <c r="S105" s="207"/>
      <c r="T105" s="209">
        <f>SUM(T106:T137)</f>
        <v>47.141355000000004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81</v>
      </c>
      <c r="AY105" s="210" t="s">
        <v>338</v>
      </c>
      <c r="BK105" s="212">
        <f>SUM(BK106:BK137)</f>
        <v>0</v>
      </c>
    </row>
    <row r="106" s="2" customFormat="1" ht="66.75" customHeight="1">
      <c r="A106" s="39"/>
      <c r="B106" s="40"/>
      <c r="C106" s="215" t="s">
        <v>79</v>
      </c>
      <c r="D106" s="215" t="s">
        <v>342</v>
      </c>
      <c r="E106" s="216" t="s">
        <v>343</v>
      </c>
      <c r="F106" s="217" t="s">
        <v>344</v>
      </c>
      <c r="G106" s="218" t="s">
        <v>345</v>
      </c>
      <c r="H106" s="219">
        <v>78.983000000000004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0.44</v>
      </c>
      <c r="T106" s="225">
        <f>S106*H106</f>
        <v>34.752520000000004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2948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349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351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1272</v>
      </c>
      <c r="F109" s="247" t="s">
        <v>352</v>
      </c>
      <c r="G109" s="245"/>
      <c r="H109" s="248">
        <v>1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1306</v>
      </c>
      <c r="F110" s="247" t="s">
        <v>1321</v>
      </c>
      <c r="G110" s="245"/>
      <c r="H110" s="248">
        <v>0.59999999999999998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1.6000000000000001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1848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1273</v>
      </c>
      <c r="F113" s="247" t="s">
        <v>2161</v>
      </c>
      <c r="G113" s="245"/>
      <c r="H113" s="248">
        <v>16.184999999999999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1305</v>
      </c>
      <c r="F114" s="247" t="s">
        <v>2162</v>
      </c>
      <c r="G114" s="245"/>
      <c r="H114" s="248">
        <v>26.975000000000001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286</v>
      </c>
      <c r="F115" s="258" t="s">
        <v>353</v>
      </c>
      <c r="G115" s="256"/>
      <c r="H115" s="259">
        <v>43.159999999999997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1277</v>
      </c>
      <c r="F117" s="247" t="s">
        <v>356</v>
      </c>
      <c r="G117" s="245"/>
      <c r="H117" s="248">
        <v>0.46999999999999997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1279</v>
      </c>
      <c r="F118" s="247" t="s">
        <v>357</v>
      </c>
      <c r="G118" s="245"/>
      <c r="H118" s="248">
        <v>0.48999999999999999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1280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1304</v>
      </c>
      <c r="F120" s="247" t="s">
        <v>1329</v>
      </c>
      <c r="G120" s="245"/>
      <c r="H120" s="248">
        <v>0.29999999999999999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1.75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1283</v>
      </c>
      <c r="F122" s="247" t="s">
        <v>1330</v>
      </c>
      <c r="G122" s="245"/>
      <c r="H122" s="248">
        <v>33.664999999999999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1287</v>
      </c>
      <c r="F123" s="247" t="s">
        <v>1331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1289</v>
      </c>
      <c r="F124" s="247" t="s">
        <v>1332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1308</v>
      </c>
      <c r="F125" s="247" t="s">
        <v>1333</v>
      </c>
      <c r="G125" s="245"/>
      <c r="H125" s="248">
        <v>45.317999999999998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1281</v>
      </c>
      <c r="F126" s="258" t="s">
        <v>363</v>
      </c>
      <c r="G126" s="256"/>
      <c r="H126" s="259">
        <v>78.983000000000004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33.664999999999999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0.00033665000000000002</v>
      </c>
      <c r="S127" s="224">
        <v>0.091999999999999998</v>
      </c>
      <c r="T127" s="225">
        <f>S127*H127</f>
        <v>3.0971799999999998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2949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1335</v>
      </c>
      <c r="G129" s="245"/>
      <c r="H129" s="248">
        <v>33.664999999999999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31.981999999999999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0.00063964000000000002</v>
      </c>
      <c r="S130" s="224">
        <v>0.13800000000000001</v>
      </c>
      <c r="T130" s="225">
        <f>S130*H130</f>
        <v>4.4135160000000004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2950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1335</v>
      </c>
      <c r="G132" s="245"/>
      <c r="H132" s="248">
        <v>33.664999999999999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2951</v>
      </c>
      <c r="G133" s="245"/>
      <c r="H133" s="248">
        <v>31.981999999999999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373</v>
      </c>
      <c r="F134" s="217" t="s">
        <v>374</v>
      </c>
      <c r="G134" s="218" t="s">
        <v>345</v>
      </c>
      <c r="H134" s="219">
        <v>30.298999999999999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0.00060598</v>
      </c>
      <c r="S134" s="224">
        <v>0.161</v>
      </c>
      <c r="T134" s="225">
        <f>S134*H134</f>
        <v>4.878139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2952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1283</v>
      </c>
      <c r="G136" s="245"/>
      <c r="H136" s="248">
        <v>33.664999999999999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2953</v>
      </c>
      <c r="G137" s="245"/>
      <c r="H137" s="248">
        <v>30.298999999999999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12" customFormat="1" ht="20.88" customHeight="1">
      <c r="A138" s="12"/>
      <c r="B138" s="199"/>
      <c r="C138" s="200"/>
      <c r="D138" s="201" t="s">
        <v>71</v>
      </c>
      <c r="E138" s="213" t="s">
        <v>8</v>
      </c>
      <c r="F138" s="213" t="s">
        <v>378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SUM(P139:P152)</f>
        <v>0</v>
      </c>
      <c r="Q138" s="207"/>
      <c r="R138" s="208">
        <f>SUM(R139:R152)</f>
        <v>0</v>
      </c>
      <c r="S138" s="207"/>
      <c r="T138" s="209">
        <f>SUM(T139:T152)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79</v>
      </c>
      <c r="AT138" s="211" t="s">
        <v>71</v>
      </c>
      <c r="AU138" s="211" t="s">
        <v>81</v>
      </c>
      <c r="AY138" s="210" t="s">
        <v>338</v>
      </c>
      <c r="BK138" s="212">
        <f>SUM(BK139:BK152)</f>
        <v>0</v>
      </c>
    </row>
    <row r="139" s="2" customFormat="1" ht="24.15" customHeight="1">
      <c r="A139" s="39"/>
      <c r="B139" s="40"/>
      <c r="C139" s="215" t="s">
        <v>239</v>
      </c>
      <c r="D139" s="215" t="s">
        <v>342</v>
      </c>
      <c r="E139" s="216" t="s">
        <v>379</v>
      </c>
      <c r="F139" s="217" t="s">
        <v>380</v>
      </c>
      <c r="G139" s="218" t="s">
        <v>345</v>
      </c>
      <c r="H139" s="219">
        <v>134.65899999999999</v>
      </c>
      <c r="I139" s="220"/>
      <c r="J139" s="221">
        <f>ROUND(I139*H139,2)</f>
        <v>0</v>
      </c>
      <c r="K139" s="217" t="s">
        <v>346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241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2954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382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241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383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241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274</v>
      </c>
      <c r="F142" s="247" t="s">
        <v>384</v>
      </c>
      <c r="G142" s="245"/>
      <c r="H142" s="248">
        <v>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1857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275</v>
      </c>
      <c r="F144" s="247" t="s">
        <v>2169</v>
      </c>
      <c r="G144" s="245"/>
      <c r="H144" s="248">
        <v>64.739999999999995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386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277</v>
      </c>
      <c r="F146" s="247" t="s">
        <v>387</v>
      </c>
      <c r="G146" s="245"/>
      <c r="H146" s="248">
        <v>0.29999999999999999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66.039999999999992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388</v>
      </c>
      <c r="G148" s="245"/>
      <c r="H148" s="248">
        <v>134.65899999999999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227</v>
      </c>
      <c r="F149" s="258" t="s">
        <v>363</v>
      </c>
      <c r="G149" s="256"/>
      <c r="H149" s="259">
        <v>134.65899999999999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79</v>
      </c>
      <c r="AY149" s="265" t="s">
        <v>338</v>
      </c>
    </row>
    <row r="150" s="2" customFormat="1" ht="37.8" customHeight="1">
      <c r="A150" s="39"/>
      <c r="B150" s="40"/>
      <c r="C150" s="215" t="s">
        <v>236</v>
      </c>
      <c r="D150" s="215" t="s">
        <v>342</v>
      </c>
      <c r="E150" s="216" t="s">
        <v>389</v>
      </c>
      <c r="F150" s="217" t="s">
        <v>390</v>
      </c>
      <c r="G150" s="218" t="s">
        <v>391</v>
      </c>
      <c r="H150" s="219">
        <v>97.245999999999995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2955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393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97.245999999999995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12" customFormat="1" ht="20.88" customHeight="1">
      <c r="A153" s="12"/>
      <c r="B153" s="199"/>
      <c r="C153" s="200"/>
      <c r="D153" s="201" t="s">
        <v>71</v>
      </c>
      <c r="E153" s="213" t="s">
        <v>394</v>
      </c>
      <c r="F153" s="213" t="s">
        <v>395</v>
      </c>
      <c r="G153" s="200"/>
      <c r="H153" s="200"/>
      <c r="I153" s="203"/>
      <c r="J153" s="214">
        <f>BK153</f>
        <v>0</v>
      </c>
      <c r="K153" s="200"/>
      <c r="L153" s="205"/>
      <c r="M153" s="206"/>
      <c r="N153" s="207"/>
      <c r="O153" s="207"/>
      <c r="P153" s="208">
        <f>SUM(P154:P176)</f>
        <v>0</v>
      </c>
      <c r="Q153" s="207"/>
      <c r="R153" s="208">
        <f>SUM(R154:R176)</f>
        <v>0</v>
      </c>
      <c r="S153" s="207"/>
      <c r="T153" s="209">
        <f>SUM(T154:T176)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0" t="s">
        <v>79</v>
      </c>
      <c r="AT153" s="211" t="s">
        <v>71</v>
      </c>
      <c r="AU153" s="211" t="s">
        <v>81</v>
      </c>
      <c r="AY153" s="210" t="s">
        <v>338</v>
      </c>
      <c r="BK153" s="212">
        <f>SUM(BK154:BK176)</f>
        <v>0</v>
      </c>
    </row>
    <row r="154" s="2" customFormat="1" ht="55.5" customHeight="1">
      <c r="A154" s="39"/>
      <c r="B154" s="40"/>
      <c r="C154" s="215" t="s">
        <v>396</v>
      </c>
      <c r="D154" s="215" t="s">
        <v>342</v>
      </c>
      <c r="E154" s="216" t="s">
        <v>406</v>
      </c>
      <c r="F154" s="217" t="s">
        <v>407</v>
      </c>
      <c r="G154" s="218" t="s">
        <v>391</v>
      </c>
      <c r="H154" s="219">
        <v>148.52000000000001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2956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409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1861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263</v>
      </c>
      <c r="F157" s="247" t="s">
        <v>2933</v>
      </c>
      <c r="G157" s="245"/>
      <c r="H157" s="248">
        <v>0.040000000000000001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1862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1835</v>
      </c>
      <c r="F159" s="247" t="s">
        <v>1863</v>
      </c>
      <c r="G159" s="245"/>
      <c r="H159" s="248">
        <v>0.40000000000000002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267</v>
      </c>
      <c r="F160" s="247" t="s">
        <v>1864</v>
      </c>
      <c r="G160" s="245"/>
      <c r="H160" s="248">
        <v>1.0800000000000001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1865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270</v>
      </c>
      <c r="F162" s="247" t="s">
        <v>2935</v>
      </c>
      <c r="G162" s="245"/>
      <c r="H162" s="248">
        <v>1.6000000000000001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269</v>
      </c>
      <c r="F163" s="247" t="s">
        <v>1866</v>
      </c>
      <c r="G163" s="245"/>
      <c r="H163" s="248">
        <v>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1823</v>
      </c>
      <c r="F164" s="247" t="s">
        <v>1867</v>
      </c>
      <c r="G164" s="245"/>
      <c r="H164" s="248">
        <v>0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1347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300</v>
      </c>
      <c r="F166" s="247" t="s">
        <v>72</v>
      </c>
      <c r="G166" s="245"/>
      <c r="H166" s="248">
        <v>0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19</v>
      </c>
      <c r="F167" s="258" t="s">
        <v>363</v>
      </c>
      <c r="G167" s="256"/>
      <c r="H167" s="259">
        <v>4.1200000000000001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72</v>
      </c>
      <c r="AY167" s="265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418</v>
      </c>
      <c r="G168" s="245"/>
      <c r="H168" s="248">
        <v>90.894999999999996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19</v>
      </c>
      <c r="F169" s="247" t="s">
        <v>1348</v>
      </c>
      <c r="G169" s="245"/>
      <c r="H169" s="248">
        <v>19.751999999999999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72</v>
      </c>
      <c r="AY169" s="254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19</v>
      </c>
      <c r="F170" s="247" t="s">
        <v>1349</v>
      </c>
      <c r="G170" s="245"/>
      <c r="H170" s="248">
        <v>0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1350</v>
      </c>
      <c r="G171" s="245"/>
      <c r="H171" s="248">
        <v>0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19</v>
      </c>
      <c r="F172" s="247" t="s">
        <v>1350</v>
      </c>
      <c r="G172" s="245"/>
      <c r="H172" s="248">
        <v>0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1351</v>
      </c>
      <c r="G173" s="245"/>
      <c r="H173" s="248">
        <v>0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1352</v>
      </c>
      <c r="G174" s="245"/>
      <c r="H174" s="248">
        <v>37.872999999999998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422</v>
      </c>
      <c r="G175" s="245"/>
      <c r="H175" s="248">
        <v>0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5" customFormat="1">
      <c r="A176" s="15"/>
      <c r="B176" s="255"/>
      <c r="C176" s="256"/>
      <c r="D176" s="235" t="s">
        <v>350</v>
      </c>
      <c r="E176" s="257" t="s">
        <v>223</v>
      </c>
      <c r="F176" s="258" t="s">
        <v>363</v>
      </c>
      <c r="G176" s="256"/>
      <c r="H176" s="259">
        <v>148.51999999999998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350</v>
      </c>
      <c r="AU176" s="265" t="s">
        <v>241</v>
      </c>
      <c r="AV176" s="15" t="s">
        <v>231</v>
      </c>
      <c r="AW176" s="15" t="s">
        <v>33</v>
      </c>
      <c r="AX176" s="15" t="s">
        <v>79</v>
      </c>
      <c r="AY176" s="265" t="s">
        <v>338</v>
      </c>
    </row>
    <row r="177" s="12" customFormat="1" ht="20.88" customHeight="1">
      <c r="A177" s="12"/>
      <c r="B177" s="199"/>
      <c r="C177" s="200"/>
      <c r="D177" s="201" t="s">
        <v>71</v>
      </c>
      <c r="E177" s="213" t="s">
        <v>423</v>
      </c>
      <c r="F177" s="213" t="s">
        <v>424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SUM(P178:P189)</f>
        <v>0</v>
      </c>
      <c r="Q177" s="207"/>
      <c r="R177" s="208">
        <f>SUM(R178:R189)</f>
        <v>0.29348799999999997</v>
      </c>
      <c r="S177" s="207"/>
      <c r="T177" s="209">
        <f>SUM(T178:T189)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79</v>
      </c>
      <c r="AT177" s="211" t="s">
        <v>71</v>
      </c>
      <c r="AU177" s="211" t="s">
        <v>81</v>
      </c>
      <c r="AY177" s="210" t="s">
        <v>338</v>
      </c>
      <c r="BK177" s="212">
        <f>SUM(BK178:BK189)</f>
        <v>0</v>
      </c>
    </row>
    <row r="178" s="2" customFormat="1" ht="37.8" customHeight="1">
      <c r="A178" s="39"/>
      <c r="B178" s="40"/>
      <c r="C178" s="215" t="s">
        <v>405</v>
      </c>
      <c r="D178" s="215" t="s">
        <v>342</v>
      </c>
      <c r="E178" s="216" t="s">
        <v>425</v>
      </c>
      <c r="F178" s="217" t="s">
        <v>426</v>
      </c>
      <c r="G178" s="218" t="s">
        <v>345</v>
      </c>
      <c r="H178" s="219">
        <v>345.27999999999997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0.00084999999999999995</v>
      </c>
      <c r="R178" s="224">
        <f>Q178*H178</f>
        <v>0.29348799999999997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2957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428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429</v>
      </c>
      <c r="G180" s="245"/>
      <c r="H180" s="248">
        <v>345.27999999999997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1869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5" customFormat="1">
      <c r="A182" s="15"/>
      <c r="B182" s="255"/>
      <c r="C182" s="256"/>
      <c r="D182" s="235" t="s">
        <v>350</v>
      </c>
      <c r="E182" s="257" t="s">
        <v>296</v>
      </c>
      <c r="F182" s="258" t="s">
        <v>363</v>
      </c>
      <c r="G182" s="256"/>
      <c r="H182" s="259">
        <v>345.27999999999997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350</v>
      </c>
      <c r="AU182" s="265" t="s">
        <v>241</v>
      </c>
      <c r="AV182" s="15" t="s">
        <v>231</v>
      </c>
      <c r="AW182" s="15" t="s">
        <v>33</v>
      </c>
      <c r="AX182" s="15" t="s">
        <v>79</v>
      </c>
      <c r="AY182" s="265" t="s">
        <v>338</v>
      </c>
    </row>
    <row r="183" s="2" customFormat="1" ht="44.25" customHeight="1">
      <c r="A183" s="39"/>
      <c r="B183" s="40"/>
      <c r="C183" s="215" t="s">
        <v>252</v>
      </c>
      <c r="D183" s="215" t="s">
        <v>342</v>
      </c>
      <c r="E183" s="216" t="s">
        <v>431</v>
      </c>
      <c r="F183" s="217" t="s">
        <v>432</v>
      </c>
      <c r="G183" s="218" t="s">
        <v>345</v>
      </c>
      <c r="H183" s="219">
        <v>345.27999999999997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2958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434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14" customFormat="1">
      <c r="A185" s="14"/>
      <c r="B185" s="244"/>
      <c r="C185" s="245"/>
      <c r="D185" s="235" t="s">
        <v>350</v>
      </c>
      <c r="E185" s="246" t="s">
        <v>19</v>
      </c>
      <c r="F185" s="247" t="s">
        <v>296</v>
      </c>
      <c r="G185" s="245"/>
      <c r="H185" s="248">
        <v>345.27999999999997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79</v>
      </c>
      <c r="AY185" s="254" t="s">
        <v>338</v>
      </c>
    </row>
    <row r="186" s="2" customFormat="1" ht="24.15" customHeight="1">
      <c r="A186" s="39"/>
      <c r="B186" s="40"/>
      <c r="C186" s="215" t="s">
        <v>430</v>
      </c>
      <c r="D186" s="215" t="s">
        <v>342</v>
      </c>
      <c r="E186" s="216" t="s">
        <v>435</v>
      </c>
      <c r="F186" s="217" t="s">
        <v>436</v>
      </c>
      <c r="G186" s="218" t="s">
        <v>391</v>
      </c>
      <c r="H186" s="219">
        <v>186.45099999999999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2959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438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439</v>
      </c>
      <c r="G188" s="245"/>
      <c r="H188" s="248">
        <v>186.45099999999999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5" customFormat="1">
      <c r="A189" s="15"/>
      <c r="B189" s="255"/>
      <c r="C189" s="256"/>
      <c r="D189" s="235" t="s">
        <v>350</v>
      </c>
      <c r="E189" s="257" t="s">
        <v>19</v>
      </c>
      <c r="F189" s="258" t="s">
        <v>363</v>
      </c>
      <c r="G189" s="256"/>
      <c r="H189" s="259">
        <v>186.45099999999999</v>
      </c>
      <c r="I189" s="260"/>
      <c r="J189" s="256"/>
      <c r="K189" s="256"/>
      <c r="L189" s="261"/>
      <c r="M189" s="262"/>
      <c r="N189" s="263"/>
      <c r="O189" s="263"/>
      <c r="P189" s="263"/>
      <c r="Q189" s="263"/>
      <c r="R189" s="263"/>
      <c r="S189" s="263"/>
      <c r="T189" s="264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5" t="s">
        <v>350</v>
      </c>
      <c r="AU189" s="265" t="s">
        <v>241</v>
      </c>
      <c r="AV189" s="15" t="s">
        <v>231</v>
      </c>
      <c r="AW189" s="15" t="s">
        <v>33</v>
      </c>
      <c r="AX189" s="15" t="s">
        <v>79</v>
      </c>
      <c r="AY189" s="265" t="s">
        <v>338</v>
      </c>
    </row>
    <row r="190" s="12" customFormat="1" ht="20.88" customHeight="1">
      <c r="A190" s="12"/>
      <c r="B190" s="199"/>
      <c r="C190" s="200"/>
      <c r="D190" s="201" t="s">
        <v>71</v>
      </c>
      <c r="E190" s="213" t="s">
        <v>440</v>
      </c>
      <c r="F190" s="213" t="s">
        <v>441</v>
      </c>
      <c r="G190" s="200"/>
      <c r="H190" s="200"/>
      <c r="I190" s="203"/>
      <c r="J190" s="214">
        <f>BK190</f>
        <v>0</v>
      </c>
      <c r="K190" s="200"/>
      <c r="L190" s="205"/>
      <c r="M190" s="206"/>
      <c r="N190" s="207"/>
      <c r="O190" s="207"/>
      <c r="P190" s="208">
        <f>SUM(P191:P208)</f>
        <v>0</v>
      </c>
      <c r="Q190" s="207"/>
      <c r="R190" s="208">
        <f>SUM(R191:R208)</f>
        <v>0</v>
      </c>
      <c r="S190" s="207"/>
      <c r="T190" s="209">
        <f>SUM(T191:T208)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0" t="s">
        <v>79</v>
      </c>
      <c r="AT190" s="211" t="s">
        <v>71</v>
      </c>
      <c r="AU190" s="211" t="s">
        <v>81</v>
      </c>
      <c r="AY190" s="210" t="s">
        <v>338</v>
      </c>
      <c r="BK190" s="212">
        <f>SUM(BK191:BK208)</f>
        <v>0</v>
      </c>
    </row>
    <row r="191" s="2" customFormat="1" ht="62.7" customHeight="1">
      <c r="A191" s="39"/>
      <c r="B191" s="40"/>
      <c r="C191" s="215" t="s">
        <v>340</v>
      </c>
      <c r="D191" s="215" t="s">
        <v>342</v>
      </c>
      <c r="E191" s="216" t="s">
        <v>442</v>
      </c>
      <c r="F191" s="217" t="s">
        <v>443</v>
      </c>
      <c r="G191" s="218" t="s">
        <v>391</v>
      </c>
      <c r="H191" s="219">
        <v>194.49199999999999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2960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445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2" customFormat="1">
      <c r="A193" s="39"/>
      <c r="B193" s="40"/>
      <c r="C193" s="41"/>
      <c r="D193" s="235" t="s">
        <v>401</v>
      </c>
      <c r="E193" s="41"/>
      <c r="F193" s="266" t="s">
        <v>446</v>
      </c>
      <c r="G193" s="41"/>
      <c r="H193" s="41"/>
      <c r="I193" s="230"/>
      <c r="J193" s="41"/>
      <c r="K193" s="41"/>
      <c r="L193" s="45"/>
      <c r="M193" s="231"/>
      <c r="N193" s="23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401</v>
      </c>
      <c r="AU193" s="18" t="s">
        <v>241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225</v>
      </c>
      <c r="G194" s="245"/>
      <c r="H194" s="248">
        <v>97.245999999999995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2961</v>
      </c>
      <c r="G195" s="245"/>
      <c r="H195" s="248">
        <v>194.49199999999999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62.7" customHeight="1">
      <c r="A196" s="39"/>
      <c r="B196" s="40"/>
      <c r="C196" s="215" t="s">
        <v>8</v>
      </c>
      <c r="D196" s="215" t="s">
        <v>342</v>
      </c>
      <c r="E196" s="216" t="s">
        <v>448</v>
      </c>
      <c r="F196" s="217" t="s">
        <v>449</v>
      </c>
      <c r="G196" s="218" t="s">
        <v>391</v>
      </c>
      <c r="H196" s="219">
        <v>51.274000000000001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2962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451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216</v>
      </c>
      <c r="G198" s="245"/>
      <c r="H198" s="248">
        <v>4.5250000000000004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221</v>
      </c>
      <c r="G199" s="245"/>
      <c r="H199" s="248">
        <v>46.613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452</v>
      </c>
      <c r="G200" s="245"/>
      <c r="H200" s="248">
        <v>0.13600000000000001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453</v>
      </c>
      <c r="G201" s="245"/>
      <c r="H201" s="248">
        <v>0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248</v>
      </c>
      <c r="G202" s="245"/>
      <c r="H202" s="248">
        <v>0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5" customFormat="1">
      <c r="A203" s="15"/>
      <c r="B203" s="255"/>
      <c r="C203" s="256"/>
      <c r="D203" s="235" t="s">
        <v>350</v>
      </c>
      <c r="E203" s="257" t="s">
        <v>218</v>
      </c>
      <c r="F203" s="258" t="s">
        <v>363</v>
      </c>
      <c r="G203" s="256"/>
      <c r="H203" s="259">
        <v>51.274000000000001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5" t="s">
        <v>350</v>
      </c>
      <c r="AU203" s="265" t="s">
        <v>241</v>
      </c>
      <c r="AV203" s="15" t="s">
        <v>231</v>
      </c>
      <c r="AW203" s="15" t="s">
        <v>33</v>
      </c>
      <c r="AX203" s="15" t="s">
        <v>79</v>
      </c>
      <c r="AY203" s="265" t="s">
        <v>338</v>
      </c>
    </row>
    <row r="204" s="2" customFormat="1" ht="66.75" customHeight="1">
      <c r="A204" s="39"/>
      <c r="B204" s="40"/>
      <c r="C204" s="215" t="s">
        <v>394</v>
      </c>
      <c r="D204" s="215" t="s">
        <v>342</v>
      </c>
      <c r="E204" s="216" t="s">
        <v>455</v>
      </c>
      <c r="F204" s="217" t="s">
        <v>456</v>
      </c>
      <c r="G204" s="218" t="s">
        <v>391</v>
      </c>
      <c r="H204" s="219">
        <v>512.74000000000001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2963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458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218</v>
      </c>
      <c r="G206" s="245"/>
      <c r="H206" s="248">
        <v>51.274000000000001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5" customFormat="1">
      <c r="A207" s="15"/>
      <c r="B207" s="255"/>
      <c r="C207" s="256"/>
      <c r="D207" s="235" t="s">
        <v>350</v>
      </c>
      <c r="E207" s="257" t="s">
        <v>19</v>
      </c>
      <c r="F207" s="258" t="s">
        <v>363</v>
      </c>
      <c r="G207" s="256"/>
      <c r="H207" s="259">
        <v>51.274000000000001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350</v>
      </c>
      <c r="AU207" s="265" t="s">
        <v>241</v>
      </c>
      <c r="AV207" s="15" t="s">
        <v>231</v>
      </c>
      <c r="AW207" s="15" t="s">
        <v>33</v>
      </c>
      <c r="AX207" s="15" t="s">
        <v>72</v>
      </c>
      <c r="AY207" s="265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2964</v>
      </c>
      <c r="G208" s="245"/>
      <c r="H208" s="248">
        <v>512.74000000000001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79</v>
      </c>
      <c r="AY208" s="254" t="s">
        <v>338</v>
      </c>
    </row>
    <row r="209" s="12" customFormat="1" ht="20.88" customHeight="1">
      <c r="A209" s="12"/>
      <c r="B209" s="199"/>
      <c r="C209" s="200"/>
      <c r="D209" s="201" t="s">
        <v>71</v>
      </c>
      <c r="E209" s="213" t="s">
        <v>460</v>
      </c>
      <c r="F209" s="213" t="s">
        <v>461</v>
      </c>
      <c r="G209" s="200"/>
      <c r="H209" s="200"/>
      <c r="I209" s="203"/>
      <c r="J209" s="214">
        <f>BK209</f>
        <v>0</v>
      </c>
      <c r="K209" s="200"/>
      <c r="L209" s="205"/>
      <c r="M209" s="206"/>
      <c r="N209" s="207"/>
      <c r="O209" s="207"/>
      <c r="P209" s="208">
        <f>SUM(P210:P255)</f>
        <v>0</v>
      </c>
      <c r="Q209" s="207"/>
      <c r="R209" s="208">
        <f>SUM(R210:R255)</f>
        <v>102.276</v>
      </c>
      <c r="S209" s="207"/>
      <c r="T209" s="209">
        <f>SUM(T210:T255)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79</v>
      </c>
      <c r="AT209" s="211" t="s">
        <v>71</v>
      </c>
      <c r="AU209" s="211" t="s">
        <v>81</v>
      </c>
      <c r="AY209" s="210" t="s">
        <v>338</v>
      </c>
      <c r="BK209" s="212">
        <f>SUM(BK210:BK255)</f>
        <v>0</v>
      </c>
    </row>
    <row r="210" s="2" customFormat="1" ht="37.8" customHeight="1">
      <c r="A210" s="39"/>
      <c r="B210" s="40"/>
      <c r="C210" s="215" t="s">
        <v>454</v>
      </c>
      <c r="D210" s="215" t="s">
        <v>342</v>
      </c>
      <c r="E210" s="216" t="s">
        <v>462</v>
      </c>
      <c r="F210" s="217" t="s">
        <v>463</v>
      </c>
      <c r="G210" s="218" t="s">
        <v>391</v>
      </c>
      <c r="H210" s="219">
        <v>97.245999999999995</v>
      </c>
      <c r="I210" s="220"/>
      <c r="J210" s="221">
        <f>ROUND(I210*H210,2)</f>
        <v>0</v>
      </c>
      <c r="K210" s="217" t="s">
        <v>346</v>
      </c>
      <c r="L210" s="45"/>
      <c r="M210" s="222" t="s">
        <v>19</v>
      </c>
      <c r="N210" s="223" t="s">
        <v>43</v>
      </c>
      <c r="O210" s="85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26" t="s">
        <v>231</v>
      </c>
      <c r="AT210" s="226" t="s">
        <v>342</v>
      </c>
      <c r="AU210" s="226" t="s">
        <v>241</v>
      </c>
      <c r="AY210" s="18" t="s">
        <v>338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8" t="s">
        <v>79</v>
      </c>
      <c r="BK210" s="227">
        <f>ROUND(I210*H210,2)</f>
        <v>0</v>
      </c>
      <c r="BL210" s="18" t="s">
        <v>231</v>
      </c>
      <c r="BM210" s="226" t="s">
        <v>2965</v>
      </c>
    </row>
    <row r="211" s="2" customFormat="1">
      <c r="A211" s="39"/>
      <c r="B211" s="40"/>
      <c r="C211" s="41"/>
      <c r="D211" s="228" t="s">
        <v>348</v>
      </c>
      <c r="E211" s="41"/>
      <c r="F211" s="229" t="s">
        <v>465</v>
      </c>
      <c r="G211" s="41"/>
      <c r="H211" s="41"/>
      <c r="I211" s="230"/>
      <c r="J211" s="41"/>
      <c r="K211" s="41"/>
      <c r="L211" s="45"/>
      <c r="M211" s="231"/>
      <c r="N211" s="23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348</v>
      </c>
      <c r="AU211" s="18" t="s">
        <v>241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225</v>
      </c>
      <c r="G212" s="245"/>
      <c r="H212" s="248">
        <v>97.245999999999995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79</v>
      </c>
      <c r="AY212" s="254" t="s">
        <v>338</v>
      </c>
    </row>
    <row r="213" s="2" customFormat="1" ht="24.15" customHeight="1">
      <c r="A213" s="39"/>
      <c r="B213" s="40"/>
      <c r="C213" s="215" t="s">
        <v>423</v>
      </c>
      <c r="D213" s="215" t="s">
        <v>342</v>
      </c>
      <c r="E213" s="216" t="s">
        <v>466</v>
      </c>
      <c r="F213" s="217" t="s">
        <v>467</v>
      </c>
      <c r="G213" s="218" t="s">
        <v>391</v>
      </c>
      <c r="H213" s="219">
        <v>97.245999999999995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2966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469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3" customFormat="1">
      <c r="A215" s="13"/>
      <c r="B215" s="233"/>
      <c r="C215" s="234"/>
      <c r="D215" s="235" t="s">
        <v>350</v>
      </c>
      <c r="E215" s="236" t="s">
        <v>19</v>
      </c>
      <c r="F215" s="237" t="s">
        <v>470</v>
      </c>
      <c r="G215" s="234"/>
      <c r="H215" s="236" t="s">
        <v>19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350</v>
      </c>
      <c r="AU215" s="243" t="s">
        <v>241</v>
      </c>
      <c r="AV215" s="13" t="s">
        <v>79</v>
      </c>
      <c r="AW215" s="13" t="s">
        <v>33</v>
      </c>
      <c r="AX215" s="13" t="s">
        <v>72</v>
      </c>
      <c r="AY215" s="243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1879</v>
      </c>
      <c r="G216" s="245"/>
      <c r="H216" s="248">
        <v>148.52000000000001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471</v>
      </c>
      <c r="G217" s="245"/>
      <c r="H217" s="248">
        <v>-51.274000000000001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5" customFormat="1">
      <c r="A218" s="15"/>
      <c r="B218" s="255"/>
      <c r="C218" s="256"/>
      <c r="D218" s="235" t="s">
        <v>350</v>
      </c>
      <c r="E218" s="257" t="s">
        <v>225</v>
      </c>
      <c r="F218" s="258" t="s">
        <v>363</v>
      </c>
      <c r="G218" s="256"/>
      <c r="H218" s="259">
        <v>97.246000000000009</v>
      </c>
      <c r="I218" s="260"/>
      <c r="J218" s="256"/>
      <c r="K218" s="256"/>
      <c r="L218" s="261"/>
      <c r="M218" s="262"/>
      <c r="N218" s="263"/>
      <c r="O218" s="263"/>
      <c r="P218" s="263"/>
      <c r="Q218" s="263"/>
      <c r="R218" s="263"/>
      <c r="S218" s="263"/>
      <c r="T218" s="26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5" t="s">
        <v>350</v>
      </c>
      <c r="AU218" s="265" t="s">
        <v>241</v>
      </c>
      <c r="AV218" s="15" t="s">
        <v>231</v>
      </c>
      <c r="AW218" s="15" t="s">
        <v>33</v>
      </c>
      <c r="AX218" s="15" t="s">
        <v>79</v>
      </c>
      <c r="AY218" s="265" t="s">
        <v>338</v>
      </c>
    </row>
    <row r="219" s="2" customFormat="1" ht="44.25" customHeight="1">
      <c r="A219" s="39"/>
      <c r="B219" s="40"/>
      <c r="C219" s="215" t="s">
        <v>440</v>
      </c>
      <c r="D219" s="215" t="s">
        <v>342</v>
      </c>
      <c r="E219" s="216" t="s">
        <v>477</v>
      </c>
      <c r="F219" s="217" t="s">
        <v>478</v>
      </c>
      <c r="G219" s="218" t="s">
        <v>391</v>
      </c>
      <c r="H219" s="219">
        <v>143.85900000000001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2967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480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221</v>
      </c>
      <c r="G221" s="245"/>
      <c r="H221" s="248">
        <v>46.613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225</v>
      </c>
      <c r="G222" s="245"/>
      <c r="H222" s="248">
        <v>97.245999999999995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72</v>
      </c>
      <c r="AY222" s="254" t="s">
        <v>338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855</v>
      </c>
      <c r="G223" s="245"/>
      <c r="H223" s="248">
        <v>0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72</v>
      </c>
      <c r="AY223" s="254" t="s">
        <v>338</v>
      </c>
    </row>
    <row r="224" s="15" customFormat="1">
      <c r="A224" s="15"/>
      <c r="B224" s="255"/>
      <c r="C224" s="256"/>
      <c r="D224" s="235" t="s">
        <v>350</v>
      </c>
      <c r="E224" s="257" t="s">
        <v>19</v>
      </c>
      <c r="F224" s="258" t="s">
        <v>363</v>
      </c>
      <c r="G224" s="256"/>
      <c r="H224" s="259">
        <v>143.85899999999998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350</v>
      </c>
      <c r="AU224" s="265" t="s">
        <v>241</v>
      </c>
      <c r="AV224" s="15" t="s">
        <v>231</v>
      </c>
      <c r="AW224" s="15" t="s">
        <v>33</v>
      </c>
      <c r="AX224" s="15" t="s">
        <v>79</v>
      </c>
      <c r="AY224" s="265" t="s">
        <v>338</v>
      </c>
    </row>
    <row r="225" s="2" customFormat="1" ht="66.75" customHeight="1">
      <c r="A225" s="39"/>
      <c r="B225" s="40"/>
      <c r="C225" s="215" t="s">
        <v>460</v>
      </c>
      <c r="D225" s="215" t="s">
        <v>342</v>
      </c>
      <c r="E225" s="216" t="s">
        <v>482</v>
      </c>
      <c r="F225" s="217" t="s">
        <v>483</v>
      </c>
      <c r="G225" s="218" t="s">
        <v>391</v>
      </c>
      <c r="H225" s="219">
        <v>4.5250000000000004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2968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485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216</v>
      </c>
      <c r="G227" s="245"/>
      <c r="H227" s="248">
        <v>4.5250000000000004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19</v>
      </c>
      <c r="F228" s="258" t="s">
        <v>363</v>
      </c>
      <c r="G228" s="256"/>
      <c r="H228" s="259">
        <v>4.5250000000000004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16.5" customHeight="1">
      <c r="A229" s="39"/>
      <c r="B229" s="40"/>
      <c r="C229" s="267" t="s">
        <v>476</v>
      </c>
      <c r="D229" s="267" t="s">
        <v>486</v>
      </c>
      <c r="E229" s="268" t="s">
        <v>487</v>
      </c>
      <c r="F229" s="269" t="s">
        <v>488</v>
      </c>
      <c r="G229" s="270" t="s">
        <v>489</v>
      </c>
      <c r="H229" s="271">
        <v>93.225999999999999</v>
      </c>
      <c r="I229" s="272"/>
      <c r="J229" s="273">
        <f>ROUND(I229*H229,2)</f>
        <v>0</v>
      </c>
      <c r="K229" s="269" t="s">
        <v>346</v>
      </c>
      <c r="L229" s="274"/>
      <c r="M229" s="275" t="s">
        <v>19</v>
      </c>
      <c r="N229" s="276" t="s">
        <v>43</v>
      </c>
      <c r="O229" s="85"/>
      <c r="P229" s="224">
        <f>O229*H229</f>
        <v>0</v>
      </c>
      <c r="Q229" s="224">
        <v>1</v>
      </c>
      <c r="R229" s="224">
        <f>Q229*H229</f>
        <v>93.225999999999999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405</v>
      </c>
      <c r="AT229" s="226" t="s">
        <v>486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2969</v>
      </c>
    </row>
    <row r="230" s="13" customFormat="1">
      <c r="A230" s="13"/>
      <c r="B230" s="233"/>
      <c r="C230" s="234"/>
      <c r="D230" s="235" t="s">
        <v>350</v>
      </c>
      <c r="E230" s="236" t="s">
        <v>19</v>
      </c>
      <c r="F230" s="237" t="s">
        <v>491</v>
      </c>
      <c r="G230" s="234"/>
      <c r="H230" s="236" t="s">
        <v>19</v>
      </c>
      <c r="I230" s="238"/>
      <c r="J230" s="234"/>
      <c r="K230" s="234"/>
      <c r="L230" s="239"/>
      <c r="M230" s="240"/>
      <c r="N230" s="241"/>
      <c r="O230" s="241"/>
      <c r="P230" s="241"/>
      <c r="Q230" s="241"/>
      <c r="R230" s="241"/>
      <c r="S230" s="241"/>
      <c r="T230" s="24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3" t="s">
        <v>350</v>
      </c>
      <c r="AU230" s="243" t="s">
        <v>241</v>
      </c>
      <c r="AV230" s="13" t="s">
        <v>79</v>
      </c>
      <c r="AW230" s="13" t="s">
        <v>33</v>
      </c>
      <c r="AX230" s="13" t="s">
        <v>72</v>
      </c>
      <c r="AY230" s="243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492</v>
      </c>
      <c r="G231" s="245"/>
      <c r="H231" s="248">
        <v>11.653000000000001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3" customFormat="1">
      <c r="A232" s="13"/>
      <c r="B232" s="233"/>
      <c r="C232" s="234"/>
      <c r="D232" s="235" t="s">
        <v>350</v>
      </c>
      <c r="E232" s="236" t="s">
        <v>19</v>
      </c>
      <c r="F232" s="237" t="s">
        <v>493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350</v>
      </c>
      <c r="AU232" s="243" t="s">
        <v>241</v>
      </c>
      <c r="AV232" s="13" t="s">
        <v>79</v>
      </c>
      <c r="AW232" s="13" t="s">
        <v>33</v>
      </c>
      <c r="AX232" s="13" t="s">
        <v>72</v>
      </c>
      <c r="AY232" s="243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494</v>
      </c>
      <c r="G233" s="245"/>
      <c r="H233" s="248">
        <v>34.960000000000001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221</v>
      </c>
      <c r="F234" s="258" t="s">
        <v>363</v>
      </c>
      <c r="G234" s="256"/>
      <c r="H234" s="259">
        <v>46.613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72</v>
      </c>
      <c r="AY234" s="265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2970</v>
      </c>
      <c r="G235" s="245"/>
      <c r="H235" s="248">
        <v>93.225999999999999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2" customFormat="1" ht="16.5" customHeight="1">
      <c r="A236" s="39"/>
      <c r="B236" s="40"/>
      <c r="C236" s="267" t="s">
        <v>481</v>
      </c>
      <c r="D236" s="267" t="s">
        <v>486</v>
      </c>
      <c r="E236" s="268" t="s">
        <v>496</v>
      </c>
      <c r="F236" s="269" t="s">
        <v>497</v>
      </c>
      <c r="G236" s="270" t="s">
        <v>489</v>
      </c>
      <c r="H236" s="271">
        <v>9.0500000000000007</v>
      </c>
      <c r="I236" s="272"/>
      <c r="J236" s="273">
        <f>ROUND(I236*H236,2)</f>
        <v>0</v>
      </c>
      <c r="K236" s="269" t="s">
        <v>346</v>
      </c>
      <c r="L236" s="274"/>
      <c r="M236" s="275" t="s">
        <v>19</v>
      </c>
      <c r="N236" s="276" t="s">
        <v>43</v>
      </c>
      <c r="O236" s="85"/>
      <c r="P236" s="224">
        <f>O236*H236</f>
        <v>0</v>
      </c>
      <c r="Q236" s="224">
        <v>1</v>
      </c>
      <c r="R236" s="224">
        <f>Q236*H236</f>
        <v>9.0500000000000007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405</v>
      </c>
      <c r="AT236" s="226" t="s">
        <v>486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2971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499</v>
      </c>
      <c r="G237" s="245"/>
      <c r="H237" s="248">
        <v>4.6609999999999996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6" customFormat="1">
      <c r="A238" s="16"/>
      <c r="B238" s="277"/>
      <c r="C238" s="278"/>
      <c r="D238" s="235" t="s">
        <v>350</v>
      </c>
      <c r="E238" s="279" t="s">
        <v>19</v>
      </c>
      <c r="F238" s="280" t="s">
        <v>500</v>
      </c>
      <c r="G238" s="278"/>
      <c r="H238" s="281">
        <v>4.6609999999999996</v>
      </c>
      <c r="I238" s="282"/>
      <c r="J238" s="278"/>
      <c r="K238" s="278"/>
      <c r="L238" s="283"/>
      <c r="M238" s="284"/>
      <c r="N238" s="285"/>
      <c r="O238" s="285"/>
      <c r="P238" s="285"/>
      <c r="Q238" s="285"/>
      <c r="R238" s="285"/>
      <c r="S238" s="285"/>
      <c r="T238" s="28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7" t="s">
        <v>350</v>
      </c>
      <c r="AU238" s="287" t="s">
        <v>241</v>
      </c>
      <c r="AV238" s="16" t="s">
        <v>241</v>
      </c>
      <c r="AW238" s="16" t="s">
        <v>33</v>
      </c>
      <c r="AX238" s="16" t="s">
        <v>72</v>
      </c>
      <c r="AY238" s="287" t="s">
        <v>338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2074</v>
      </c>
      <c r="G239" s="245"/>
      <c r="H239" s="248">
        <v>-0.13600000000000001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2075</v>
      </c>
      <c r="G240" s="245"/>
      <c r="H240" s="248">
        <v>0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72</v>
      </c>
      <c r="AY240" s="254" t="s">
        <v>338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1885</v>
      </c>
      <c r="G241" s="245"/>
      <c r="H241" s="248">
        <v>0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1886</v>
      </c>
      <c r="G242" s="245"/>
      <c r="H242" s="248">
        <v>0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1887</v>
      </c>
      <c r="G243" s="245"/>
      <c r="H243" s="248">
        <v>0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1888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501</v>
      </c>
      <c r="G245" s="245"/>
      <c r="H245" s="248">
        <v>0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993</v>
      </c>
      <c r="G246" s="245"/>
      <c r="H246" s="248">
        <v>0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502</v>
      </c>
      <c r="G247" s="245"/>
      <c r="H247" s="248">
        <v>0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6" customFormat="1">
      <c r="A248" s="16"/>
      <c r="B248" s="277"/>
      <c r="C248" s="278"/>
      <c r="D248" s="235" t="s">
        <v>350</v>
      </c>
      <c r="E248" s="279" t="s">
        <v>298</v>
      </c>
      <c r="F248" s="280" t="s">
        <v>500</v>
      </c>
      <c r="G248" s="278"/>
      <c r="H248" s="281">
        <v>-0.13600000000000001</v>
      </c>
      <c r="I248" s="282"/>
      <c r="J248" s="278"/>
      <c r="K248" s="278"/>
      <c r="L248" s="283"/>
      <c r="M248" s="284"/>
      <c r="N248" s="285"/>
      <c r="O248" s="285"/>
      <c r="P248" s="285"/>
      <c r="Q248" s="285"/>
      <c r="R248" s="285"/>
      <c r="S248" s="285"/>
      <c r="T248" s="28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T248" s="287" t="s">
        <v>350</v>
      </c>
      <c r="AU248" s="287" t="s">
        <v>241</v>
      </c>
      <c r="AV248" s="16" t="s">
        <v>241</v>
      </c>
      <c r="AW248" s="16" t="s">
        <v>33</v>
      </c>
      <c r="AX248" s="16" t="s">
        <v>72</v>
      </c>
      <c r="AY248" s="287" t="s">
        <v>338</v>
      </c>
    </row>
    <row r="249" s="15" customFormat="1">
      <c r="A249" s="15"/>
      <c r="B249" s="255"/>
      <c r="C249" s="256"/>
      <c r="D249" s="235" t="s">
        <v>350</v>
      </c>
      <c r="E249" s="257" t="s">
        <v>216</v>
      </c>
      <c r="F249" s="258" t="s">
        <v>363</v>
      </c>
      <c r="G249" s="256"/>
      <c r="H249" s="259">
        <v>4.5249999999999995</v>
      </c>
      <c r="I249" s="260"/>
      <c r="J249" s="256"/>
      <c r="K249" s="256"/>
      <c r="L249" s="261"/>
      <c r="M249" s="262"/>
      <c r="N249" s="263"/>
      <c r="O249" s="263"/>
      <c r="P249" s="263"/>
      <c r="Q249" s="263"/>
      <c r="R249" s="263"/>
      <c r="S249" s="263"/>
      <c r="T249" s="264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5" t="s">
        <v>350</v>
      </c>
      <c r="AU249" s="265" t="s">
        <v>241</v>
      </c>
      <c r="AV249" s="15" t="s">
        <v>231</v>
      </c>
      <c r="AW249" s="15" t="s">
        <v>33</v>
      </c>
      <c r="AX249" s="15" t="s">
        <v>72</v>
      </c>
      <c r="AY249" s="265" t="s">
        <v>338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2972</v>
      </c>
      <c r="G250" s="245"/>
      <c r="H250" s="248">
        <v>9.0500000000000007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79</v>
      </c>
      <c r="AY250" s="254" t="s">
        <v>338</v>
      </c>
    </row>
    <row r="251" s="2" customFormat="1" ht="44.25" customHeight="1">
      <c r="A251" s="39"/>
      <c r="B251" s="40"/>
      <c r="C251" s="215" t="s">
        <v>254</v>
      </c>
      <c r="D251" s="215" t="s">
        <v>342</v>
      </c>
      <c r="E251" s="216" t="s">
        <v>504</v>
      </c>
      <c r="F251" s="217" t="s">
        <v>505</v>
      </c>
      <c r="G251" s="218" t="s">
        <v>489</v>
      </c>
      <c r="H251" s="219">
        <v>102.548</v>
      </c>
      <c r="I251" s="220"/>
      <c r="J251" s="221">
        <f>ROUND(I251*H251,2)</f>
        <v>0</v>
      </c>
      <c r="K251" s="217" t="s">
        <v>346</v>
      </c>
      <c r="L251" s="45"/>
      <c r="M251" s="222" t="s">
        <v>19</v>
      </c>
      <c r="N251" s="223" t="s">
        <v>43</v>
      </c>
      <c r="O251" s="85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26" t="s">
        <v>231</v>
      </c>
      <c r="AT251" s="226" t="s">
        <v>342</v>
      </c>
      <c r="AU251" s="226" t="s">
        <v>241</v>
      </c>
      <c r="AY251" s="18" t="s">
        <v>338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8" t="s">
        <v>79</v>
      </c>
      <c r="BK251" s="227">
        <f>ROUND(I251*H251,2)</f>
        <v>0</v>
      </c>
      <c r="BL251" s="18" t="s">
        <v>231</v>
      </c>
      <c r="BM251" s="226" t="s">
        <v>2973</v>
      </c>
    </row>
    <row r="252" s="2" customFormat="1">
      <c r="A252" s="39"/>
      <c r="B252" s="40"/>
      <c r="C252" s="41"/>
      <c r="D252" s="228" t="s">
        <v>348</v>
      </c>
      <c r="E252" s="41"/>
      <c r="F252" s="229" t="s">
        <v>507</v>
      </c>
      <c r="G252" s="41"/>
      <c r="H252" s="41"/>
      <c r="I252" s="230"/>
      <c r="J252" s="41"/>
      <c r="K252" s="41"/>
      <c r="L252" s="45"/>
      <c r="M252" s="231"/>
      <c r="N252" s="232"/>
      <c r="O252" s="85"/>
      <c r="P252" s="85"/>
      <c r="Q252" s="85"/>
      <c r="R252" s="85"/>
      <c r="S252" s="85"/>
      <c r="T252" s="8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348</v>
      </c>
      <c r="AU252" s="18" t="s">
        <v>241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218</v>
      </c>
      <c r="G253" s="245"/>
      <c r="H253" s="248">
        <v>51.274000000000001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5" customFormat="1">
      <c r="A254" s="15"/>
      <c r="B254" s="255"/>
      <c r="C254" s="256"/>
      <c r="D254" s="235" t="s">
        <v>350</v>
      </c>
      <c r="E254" s="257" t="s">
        <v>19</v>
      </c>
      <c r="F254" s="258" t="s">
        <v>363</v>
      </c>
      <c r="G254" s="256"/>
      <c r="H254" s="259">
        <v>51.274000000000001</v>
      </c>
      <c r="I254" s="260"/>
      <c r="J254" s="256"/>
      <c r="K254" s="256"/>
      <c r="L254" s="261"/>
      <c r="M254" s="262"/>
      <c r="N254" s="263"/>
      <c r="O254" s="263"/>
      <c r="P254" s="263"/>
      <c r="Q254" s="263"/>
      <c r="R254" s="263"/>
      <c r="S254" s="263"/>
      <c r="T254" s="264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5" t="s">
        <v>350</v>
      </c>
      <c r="AU254" s="265" t="s">
        <v>241</v>
      </c>
      <c r="AV254" s="15" t="s">
        <v>231</v>
      </c>
      <c r="AW254" s="15" t="s">
        <v>33</v>
      </c>
      <c r="AX254" s="15" t="s">
        <v>72</v>
      </c>
      <c r="AY254" s="265" t="s">
        <v>338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2974</v>
      </c>
      <c r="G255" s="245"/>
      <c r="H255" s="248">
        <v>102.548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79</v>
      </c>
      <c r="AY255" s="254" t="s">
        <v>338</v>
      </c>
    </row>
    <row r="256" s="12" customFormat="1" ht="20.88" customHeight="1">
      <c r="A256" s="12"/>
      <c r="B256" s="199"/>
      <c r="C256" s="200"/>
      <c r="D256" s="201" t="s">
        <v>71</v>
      </c>
      <c r="E256" s="213" t="s">
        <v>476</v>
      </c>
      <c r="F256" s="213" t="s">
        <v>509</v>
      </c>
      <c r="G256" s="200"/>
      <c r="H256" s="200"/>
      <c r="I256" s="203"/>
      <c r="J256" s="214">
        <f>BK256</f>
        <v>0</v>
      </c>
      <c r="K256" s="200"/>
      <c r="L256" s="205"/>
      <c r="M256" s="206"/>
      <c r="N256" s="207"/>
      <c r="O256" s="207"/>
      <c r="P256" s="208">
        <f>SUM(P257:P294)</f>
        <v>0</v>
      </c>
      <c r="Q256" s="207"/>
      <c r="R256" s="208">
        <f>SUM(R257:R294)</f>
        <v>0.0067330000000000003</v>
      </c>
      <c r="S256" s="207"/>
      <c r="T256" s="209">
        <f>SUM(T257:T294)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0" t="s">
        <v>79</v>
      </c>
      <c r="AT256" s="211" t="s">
        <v>71</v>
      </c>
      <c r="AU256" s="211" t="s">
        <v>81</v>
      </c>
      <c r="AY256" s="210" t="s">
        <v>338</v>
      </c>
      <c r="BK256" s="212">
        <f>SUM(BK257:BK294)</f>
        <v>0</v>
      </c>
    </row>
    <row r="257" s="2" customFormat="1" ht="24.15" customHeight="1">
      <c r="A257" s="39"/>
      <c r="B257" s="40"/>
      <c r="C257" s="215" t="s">
        <v>7</v>
      </c>
      <c r="D257" s="215" t="s">
        <v>342</v>
      </c>
      <c r="E257" s="216" t="s">
        <v>511</v>
      </c>
      <c r="F257" s="217" t="s">
        <v>512</v>
      </c>
      <c r="G257" s="218" t="s">
        <v>345</v>
      </c>
      <c r="H257" s="219">
        <v>213.642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231</v>
      </c>
      <c r="AT257" s="226" t="s">
        <v>342</v>
      </c>
      <c r="AU257" s="226" t="s">
        <v>241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231</v>
      </c>
      <c r="BM257" s="226" t="s">
        <v>2975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514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241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227</v>
      </c>
      <c r="G259" s="245"/>
      <c r="H259" s="248">
        <v>134.65899999999999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1281</v>
      </c>
      <c r="G260" s="245"/>
      <c r="H260" s="248">
        <v>78.983000000000004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1313</v>
      </c>
      <c r="G261" s="245"/>
      <c r="H261" s="248">
        <v>0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72</v>
      </c>
      <c r="AY261" s="254" t="s">
        <v>338</v>
      </c>
    </row>
    <row r="262" s="15" customFormat="1">
      <c r="A262" s="15"/>
      <c r="B262" s="255"/>
      <c r="C262" s="256"/>
      <c r="D262" s="235" t="s">
        <v>350</v>
      </c>
      <c r="E262" s="257" t="s">
        <v>19</v>
      </c>
      <c r="F262" s="258" t="s">
        <v>363</v>
      </c>
      <c r="G262" s="256"/>
      <c r="H262" s="259">
        <v>213.642</v>
      </c>
      <c r="I262" s="260"/>
      <c r="J262" s="256"/>
      <c r="K262" s="256"/>
      <c r="L262" s="261"/>
      <c r="M262" s="262"/>
      <c r="N262" s="263"/>
      <c r="O262" s="263"/>
      <c r="P262" s="263"/>
      <c r="Q262" s="263"/>
      <c r="R262" s="263"/>
      <c r="S262" s="263"/>
      <c r="T262" s="264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65" t="s">
        <v>350</v>
      </c>
      <c r="AU262" s="265" t="s">
        <v>241</v>
      </c>
      <c r="AV262" s="15" t="s">
        <v>231</v>
      </c>
      <c r="AW262" s="15" t="s">
        <v>33</v>
      </c>
      <c r="AX262" s="15" t="s">
        <v>79</v>
      </c>
      <c r="AY262" s="265" t="s">
        <v>338</v>
      </c>
    </row>
    <row r="263" s="2" customFormat="1" ht="37.8" customHeight="1">
      <c r="A263" s="39"/>
      <c r="B263" s="40"/>
      <c r="C263" s="215" t="s">
        <v>247</v>
      </c>
      <c r="D263" s="215" t="s">
        <v>342</v>
      </c>
      <c r="E263" s="216" t="s">
        <v>516</v>
      </c>
      <c r="F263" s="217" t="s">
        <v>517</v>
      </c>
      <c r="G263" s="218" t="s">
        <v>345</v>
      </c>
      <c r="H263" s="219">
        <v>134.65899999999999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2976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519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227</v>
      </c>
      <c r="G265" s="245"/>
      <c r="H265" s="248">
        <v>134.65899999999999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79</v>
      </c>
      <c r="AY265" s="254" t="s">
        <v>338</v>
      </c>
    </row>
    <row r="266" s="2" customFormat="1" ht="37.8" customHeight="1">
      <c r="A266" s="39"/>
      <c r="B266" s="40"/>
      <c r="C266" s="215" t="s">
        <v>510</v>
      </c>
      <c r="D266" s="215" t="s">
        <v>342</v>
      </c>
      <c r="E266" s="216" t="s">
        <v>521</v>
      </c>
      <c r="F266" s="217" t="s">
        <v>522</v>
      </c>
      <c r="G266" s="218" t="s">
        <v>345</v>
      </c>
      <c r="H266" s="219">
        <v>134.65899999999999</v>
      </c>
      <c r="I266" s="220"/>
      <c r="J266" s="221">
        <f>ROUND(I266*H266,2)</f>
        <v>0</v>
      </c>
      <c r="K266" s="217" t="s">
        <v>346</v>
      </c>
      <c r="L266" s="45"/>
      <c r="M266" s="222" t="s">
        <v>19</v>
      </c>
      <c r="N266" s="223" t="s">
        <v>43</v>
      </c>
      <c r="O266" s="85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231</v>
      </c>
      <c r="AT266" s="226" t="s">
        <v>342</v>
      </c>
      <c r="AU266" s="226" t="s">
        <v>241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2977</v>
      </c>
    </row>
    <row r="267" s="2" customFormat="1">
      <c r="A267" s="39"/>
      <c r="B267" s="40"/>
      <c r="C267" s="41"/>
      <c r="D267" s="228" t="s">
        <v>348</v>
      </c>
      <c r="E267" s="41"/>
      <c r="F267" s="229" t="s">
        <v>524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348</v>
      </c>
      <c r="AU267" s="18" t="s">
        <v>241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227</v>
      </c>
      <c r="G268" s="245"/>
      <c r="H268" s="248">
        <v>134.65899999999999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79</v>
      </c>
      <c r="AY268" s="254" t="s">
        <v>338</v>
      </c>
    </row>
    <row r="269" s="2" customFormat="1" ht="16.5" customHeight="1">
      <c r="A269" s="39"/>
      <c r="B269" s="40"/>
      <c r="C269" s="267" t="s">
        <v>515</v>
      </c>
      <c r="D269" s="267" t="s">
        <v>486</v>
      </c>
      <c r="E269" s="268" t="s">
        <v>526</v>
      </c>
      <c r="F269" s="269" t="s">
        <v>527</v>
      </c>
      <c r="G269" s="270" t="s">
        <v>528</v>
      </c>
      <c r="H269" s="271">
        <v>2.6930000000000001</v>
      </c>
      <c r="I269" s="272"/>
      <c r="J269" s="273">
        <f>ROUND(I269*H269,2)</f>
        <v>0</v>
      </c>
      <c r="K269" s="269" t="s">
        <v>346</v>
      </c>
      <c r="L269" s="274"/>
      <c r="M269" s="275" t="s">
        <v>19</v>
      </c>
      <c r="N269" s="276" t="s">
        <v>43</v>
      </c>
      <c r="O269" s="85"/>
      <c r="P269" s="224">
        <f>O269*H269</f>
        <v>0</v>
      </c>
      <c r="Q269" s="224">
        <v>0.001</v>
      </c>
      <c r="R269" s="224">
        <f>Q269*H269</f>
        <v>0.0026930000000000001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405</v>
      </c>
      <c r="AT269" s="226" t="s">
        <v>486</v>
      </c>
      <c r="AU269" s="226" t="s">
        <v>241</v>
      </c>
      <c r="AY269" s="18" t="s">
        <v>338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79</v>
      </c>
      <c r="BK269" s="227">
        <f>ROUND(I269*H269,2)</f>
        <v>0</v>
      </c>
      <c r="BL269" s="18" t="s">
        <v>231</v>
      </c>
      <c r="BM269" s="226" t="s">
        <v>2978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227</v>
      </c>
      <c r="G270" s="245"/>
      <c r="H270" s="248">
        <v>134.65899999999999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2979</v>
      </c>
      <c r="G271" s="245"/>
      <c r="H271" s="248">
        <v>2.6930000000000001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79</v>
      </c>
      <c r="AY271" s="254" t="s">
        <v>338</v>
      </c>
    </row>
    <row r="272" s="2" customFormat="1" ht="49.05" customHeight="1">
      <c r="A272" s="39"/>
      <c r="B272" s="40"/>
      <c r="C272" s="215" t="s">
        <v>520</v>
      </c>
      <c r="D272" s="215" t="s">
        <v>342</v>
      </c>
      <c r="E272" s="216" t="s">
        <v>532</v>
      </c>
      <c r="F272" s="217" t="s">
        <v>533</v>
      </c>
      <c r="G272" s="218" t="s">
        <v>345</v>
      </c>
      <c r="H272" s="219">
        <v>134.65899999999999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241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2980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535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241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134.65899999999999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24.15" customHeight="1">
      <c r="A275" s="39"/>
      <c r="B275" s="40"/>
      <c r="C275" s="215" t="s">
        <v>525</v>
      </c>
      <c r="D275" s="215" t="s">
        <v>342</v>
      </c>
      <c r="E275" s="216" t="s">
        <v>537</v>
      </c>
      <c r="F275" s="217" t="s">
        <v>538</v>
      </c>
      <c r="G275" s="218" t="s">
        <v>489</v>
      </c>
      <c r="H275" s="219">
        <v>0.0040000000000000001</v>
      </c>
      <c r="I275" s="220"/>
      <c r="J275" s="221">
        <f>ROUND(I275*H275,2)</f>
        <v>0</v>
      </c>
      <c r="K275" s="217" t="s">
        <v>346</v>
      </c>
      <c r="L275" s="45"/>
      <c r="M275" s="222" t="s">
        <v>19</v>
      </c>
      <c r="N275" s="223" t="s">
        <v>43</v>
      </c>
      <c r="O275" s="85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231</v>
      </c>
      <c r="AT275" s="226" t="s">
        <v>342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2981</v>
      </c>
    </row>
    <row r="276" s="2" customFormat="1">
      <c r="A276" s="39"/>
      <c r="B276" s="40"/>
      <c r="C276" s="41"/>
      <c r="D276" s="228" t="s">
        <v>348</v>
      </c>
      <c r="E276" s="41"/>
      <c r="F276" s="229" t="s">
        <v>540</v>
      </c>
      <c r="G276" s="41"/>
      <c r="H276" s="41"/>
      <c r="I276" s="230"/>
      <c r="J276" s="41"/>
      <c r="K276" s="41"/>
      <c r="L276" s="45"/>
      <c r="M276" s="231"/>
      <c r="N276" s="232"/>
      <c r="O276" s="85"/>
      <c r="P276" s="85"/>
      <c r="Q276" s="85"/>
      <c r="R276" s="85"/>
      <c r="S276" s="85"/>
      <c r="T276" s="8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348</v>
      </c>
      <c r="AU276" s="18" t="s">
        <v>241</v>
      </c>
    </row>
    <row r="277" s="2" customFormat="1" ht="16.5" customHeight="1">
      <c r="A277" s="39"/>
      <c r="B277" s="40"/>
      <c r="C277" s="267" t="s">
        <v>531</v>
      </c>
      <c r="D277" s="267" t="s">
        <v>486</v>
      </c>
      <c r="E277" s="268" t="s">
        <v>542</v>
      </c>
      <c r="F277" s="269" t="s">
        <v>543</v>
      </c>
      <c r="G277" s="270" t="s">
        <v>528</v>
      </c>
      <c r="H277" s="271">
        <v>4.04</v>
      </c>
      <c r="I277" s="272"/>
      <c r="J277" s="273">
        <f>ROUND(I277*H277,2)</f>
        <v>0</v>
      </c>
      <c r="K277" s="269" t="s">
        <v>346</v>
      </c>
      <c r="L277" s="274"/>
      <c r="M277" s="275" t="s">
        <v>19</v>
      </c>
      <c r="N277" s="276" t="s">
        <v>43</v>
      </c>
      <c r="O277" s="85"/>
      <c r="P277" s="224">
        <f>O277*H277</f>
        <v>0</v>
      </c>
      <c r="Q277" s="224">
        <v>0.001</v>
      </c>
      <c r="R277" s="224">
        <f>Q277*H277</f>
        <v>0.0040400000000000002</v>
      </c>
      <c r="S277" s="224">
        <v>0</v>
      </c>
      <c r="T277" s="22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26" t="s">
        <v>405</v>
      </c>
      <c r="AT277" s="226" t="s">
        <v>486</v>
      </c>
      <c r="AU277" s="226" t="s">
        <v>241</v>
      </c>
      <c r="AY277" s="18" t="s">
        <v>338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8" t="s">
        <v>79</v>
      </c>
      <c r="BK277" s="227">
        <f>ROUND(I277*H277,2)</f>
        <v>0</v>
      </c>
      <c r="BL277" s="18" t="s">
        <v>231</v>
      </c>
      <c r="BM277" s="226" t="s">
        <v>2982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227</v>
      </c>
      <c r="G278" s="245"/>
      <c r="H278" s="248">
        <v>134.65899999999999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72</v>
      </c>
      <c r="AY278" s="254" t="s">
        <v>338</v>
      </c>
    </row>
    <row r="279" s="14" customFormat="1">
      <c r="A279" s="14"/>
      <c r="B279" s="244"/>
      <c r="C279" s="245"/>
      <c r="D279" s="235" t="s">
        <v>350</v>
      </c>
      <c r="E279" s="246" t="s">
        <v>19</v>
      </c>
      <c r="F279" s="247" t="s">
        <v>2983</v>
      </c>
      <c r="G279" s="245"/>
      <c r="H279" s="248">
        <v>4.04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350</v>
      </c>
      <c r="AU279" s="254" t="s">
        <v>241</v>
      </c>
      <c r="AV279" s="14" t="s">
        <v>81</v>
      </c>
      <c r="AW279" s="14" t="s">
        <v>33</v>
      </c>
      <c r="AX279" s="14" t="s">
        <v>79</v>
      </c>
      <c r="AY279" s="254" t="s">
        <v>338</v>
      </c>
    </row>
    <row r="280" s="2" customFormat="1" ht="24.15" customHeight="1">
      <c r="A280" s="39"/>
      <c r="B280" s="40"/>
      <c r="C280" s="215" t="s">
        <v>536</v>
      </c>
      <c r="D280" s="215" t="s">
        <v>342</v>
      </c>
      <c r="E280" s="216" t="s">
        <v>547</v>
      </c>
      <c r="F280" s="217" t="s">
        <v>548</v>
      </c>
      <c r="G280" s="218" t="s">
        <v>345</v>
      </c>
      <c r="H280" s="219">
        <v>134.65899999999999</v>
      </c>
      <c r="I280" s="220"/>
      <c r="J280" s="221">
        <f>ROUND(I280*H280,2)</f>
        <v>0</v>
      </c>
      <c r="K280" s="217" t="s">
        <v>346</v>
      </c>
      <c r="L280" s="45"/>
      <c r="M280" s="222" t="s">
        <v>19</v>
      </c>
      <c r="N280" s="223" t="s">
        <v>43</v>
      </c>
      <c r="O280" s="85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26" t="s">
        <v>231</v>
      </c>
      <c r="AT280" s="226" t="s">
        <v>342</v>
      </c>
      <c r="AU280" s="226" t="s">
        <v>241</v>
      </c>
      <c r="AY280" s="18" t="s">
        <v>338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18" t="s">
        <v>79</v>
      </c>
      <c r="BK280" s="227">
        <f>ROUND(I280*H280,2)</f>
        <v>0</v>
      </c>
      <c r="BL280" s="18" t="s">
        <v>231</v>
      </c>
      <c r="BM280" s="226" t="s">
        <v>2984</v>
      </c>
    </row>
    <row r="281" s="2" customFormat="1">
      <c r="A281" s="39"/>
      <c r="B281" s="40"/>
      <c r="C281" s="41"/>
      <c r="D281" s="228" t="s">
        <v>348</v>
      </c>
      <c r="E281" s="41"/>
      <c r="F281" s="229" t="s">
        <v>550</v>
      </c>
      <c r="G281" s="41"/>
      <c r="H281" s="41"/>
      <c r="I281" s="230"/>
      <c r="J281" s="41"/>
      <c r="K281" s="41"/>
      <c r="L281" s="45"/>
      <c r="M281" s="231"/>
      <c r="N281" s="232"/>
      <c r="O281" s="85"/>
      <c r="P281" s="85"/>
      <c r="Q281" s="85"/>
      <c r="R281" s="85"/>
      <c r="S281" s="85"/>
      <c r="T281" s="8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348</v>
      </c>
      <c r="AU281" s="18" t="s">
        <v>241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227</v>
      </c>
      <c r="G282" s="245"/>
      <c r="H282" s="248">
        <v>134.65899999999999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79</v>
      </c>
      <c r="AY282" s="254" t="s">
        <v>338</v>
      </c>
    </row>
    <row r="283" s="2" customFormat="1" ht="21.75" customHeight="1">
      <c r="A283" s="39"/>
      <c r="B283" s="40"/>
      <c r="C283" s="215" t="s">
        <v>541</v>
      </c>
      <c r="D283" s="215" t="s">
        <v>342</v>
      </c>
      <c r="E283" s="216" t="s">
        <v>552</v>
      </c>
      <c r="F283" s="217" t="s">
        <v>553</v>
      </c>
      <c r="G283" s="218" t="s">
        <v>391</v>
      </c>
      <c r="H283" s="219">
        <v>2.6930000000000001</v>
      </c>
      <c r="I283" s="220"/>
      <c r="J283" s="221">
        <f>ROUND(I283*H283,2)</f>
        <v>0</v>
      </c>
      <c r="K283" s="217" t="s">
        <v>346</v>
      </c>
      <c r="L283" s="45"/>
      <c r="M283" s="222" t="s">
        <v>19</v>
      </c>
      <c r="N283" s="223" t="s">
        <v>43</v>
      </c>
      <c r="O283" s="85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231</v>
      </c>
      <c r="AT283" s="226" t="s">
        <v>342</v>
      </c>
      <c r="AU283" s="226" t="s">
        <v>241</v>
      </c>
      <c r="AY283" s="18" t="s">
        <v>338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79</v>
      </c>
      <c r="BK283" s="227">
        <f>ROUND(I283*H283,2)</f>
        <v>0</v>
      </c>
      <c r="BL283" s="18" t="s">
        <v>231</v>
      </c>
      <c r="BM283" s="226" t="s">
        <v>2985</v>
      </c>
    </row>
    <row r="284" s="2" customFormat="1">
      <c r="A284" s="39"/>
      <c r="B284" s="40"/>
      <c r="C284" s="41"/>
      <c r="D284" s="228" t="s">
        <v>348</v>
      </c>
      <c r="E284" s="41"/>
      <c r="F284" s="229" t="s">
        <v>555</v>
      </c>
      <c r="G284" s="41"/>
      <c r="H284" s="41"/>
      <c r="I284" s="230"/>
      <c r="J284" s="41"/>
      <c r="K284" s="41"/>
      <c r="L284" s="45"/>
      <c r="M284" s="231"/>
      <c r="N284" s="23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348</v>
      </c>
      <c r="AU284" s="18" t="s">
        <v>241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227</v>
      </c>
      <c r="G285" s="245"/>
      <c r="H285" s="248">
        <v>134.65899999999999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241</v>
      </c>
      <c r="AV285" s="14" t="s">
        <v>81</v>
      </c>
      <c r="AW285" s="14" t="s">
        <v>33</v>
      </c>
      <c r="AX285" s="14" t="s">
        <v>72</v>
      </c>
      <c r="AY285" s="254" t="s">
        <v>338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2979</v>
      </c>
      <c r="G286" s="245"/>
      <c r="H286" s="248">
        <v>2.6930000000000001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241</v>
      </c>
      <c r="AV286" s="14" t="s">
        <v>81</v>
      </c>
      <c r="AW286" s="14" t="s">
        <v>33</v>
      </c>
      <c r="AX286" s="14" t="s">
        <v>79</v>
      </c>
      <c r="AY286" s="254" t="s">
        <v>338</v>
      </c>
    </row>
    <row r="287" s="2" customFormat="1" ht="21.75" customHeight="1">
      <c r="A287" s="39"/>
      <c r="B287" s="40"/>
      <c r="C287" s="215" t="s">
        <v>546</v>
      </c>
      <c r="D287" s="215" t="s">
        <v>342</v>
      </c>
      <c r="E287" s="216" t="s">
        <v>557</v>
      </c>
      <c r="F287" s="217" t="s">
        <v>558</v>
      </c>
      <c r="G287" s="218" t="s">
        <v>391</v>
      </c>
      <c r="H287" s="219">
        <v>2.6930000000000001</v>
      </c>
      <c r="I287" s="220"/>
      <c r="J287" s="221">
        <f>ROUND(I287*H287,2)</f>
        <v>0</v>
      </c>
      <c r="K287" s="217" t="s">
        <v>346</v>
      </c>
      <c r="L287" s="45"/>
      <c r="M287" s="222" t="s">
        <v>19</v>
      </c>
      <c r="N287" s="223" t="s">
        <v>43</v>
      </c>
      <c r="O287" s="85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231</v>
      </c>
      <c r="AT287" s="226" t="s">
        <v>342</v>
      </c>
      <c r="AU287" s="226" t="s">
        <v>241</v>
      </c>
      <c r="AY287" s="18" t="s">
        <v>338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79</v>
      </c>
      <c r="BK287" s="227">
        <f>ROUND(I287*H287,2)</f>
        <v>0</v>
      </c>
      <c r="BL287" s="18" t="s">
        <v>231</v>
      </c>
      <c r="BM287" s="226" t="s">
        <v>2986</v>
      </c>
    </row>
    <row r="288" s="2" customFormat="1">
      <c r="A288" s="39"/>
      <c r="B288" s="40"/>
      <c r="C288" s="41"/>
      <c r="D288" s="228" t="s">
        <v>348</v>
      </c>
      <c r="E288" s="41"/>
      <c r="F288" s="229" t="s">
        <v>560</v>
      </c>
      <c r="G288" s="41"/>
      <c r="H288" s="41"/>
      <c r="I288" s="230"/>
      <c r="J288" s="41"/>
      <c r="K288" s="41"/>
      <c r="L288" s="45"/>
      <c r="M288" s="231"/>
      <c r="N288" s="23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348</v>
      </c>
      <c r="AU288" s="18" t="s">
        <v>241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227</v>
      </c>
      <c r="G289" s="245"/>
      <c r="H289" s="248">
        <v>134.65899999999999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4" customFormat="1">
      <c r="A290" s="14"/>
      <c r="B290" s="244"/>
      <c r="C290" s="245"/>
      <c r="D290" s="235" t="s">
        <v>350</v>
      </c>
      <c r="E290" s="246" t="s">
        <v>19</v>
      </c>
      <c r="F290" s="247" t="s">
        <v>2979</v>
      </c>
      <c r="G290" s="245"/>
      <c r="H290" s="248">
        <v>2.6930000000000001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350</v>
      </c>
      <c r="AU290" s="254" t="s">
        <v>241</v>
      </c>
      <c r="AV290" s="14" t="s">
        <v>81</v>
      </c>
      <c r="AW290" s="14" t="s">
        <v>33</v>
      </c>
      <c r="AX290" s="14" t="s">
        <v>79</v>
      </c>
      <c r="AY290" s="254" t="s">
        <v>338</v>
      </c>
    </row>
    <row r="291" s="2" customFormat="1" ht="24.15" customHeight="1">
      <c r="A291" s="39"/>
      <c r="B291" s="40"/>
      <c r="C291" s="215" t="s">
        <v>551</v>
      </c>
      <c r="D291" s="215" t="s">
        <v>342</v>
      </c>
      <c r="E291" s="216" t="s">
        <v>562</v>
      </c>
      <c r="F291" s="217" t="s">
        <v>563</v>
      </c>
      <c r="G291" s="218" t="s">
        <v>391</v>
      </c>
      <c r="H291" s="219">
        <v>26.931999999999999</v>
      </c>
      <c r="I291" s="220"/>
      <c r="J291" s="221">
        <f>ROUND(I291*H291,2)</f>
        <v>0</v>
      </c>
      <c r="K291" s="217" t="s">
        <v>346</v>
      </c>
      <c r="L291" s="45"/>
      <c r="M291" s="222" t="s">
        <v>19</v>
      </c>
      <c r="N291" s="223" t="s">
        <v>43</v>
      </c>
      <c r="O291" s="85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26" t="s">
        <v>231</v>
      </c>
      <c r="AT291" s="226" t="s">
        <v>342</v>
      </c>
      <c r="AU291" s="226" t="s">
        <v>241</v>
      </c>
      <c r="AY291" s="18" t="s">
        <v>338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8" t="s">
        <v>79</v>
      </c>
      <c r="BK291" s="227">
        <f>ROUND(I291*H291,2)</f>
        <v>0</v>
      </c>
      <c r="BL291" s="18" t="s">
        <v>231</v>
      </c>
      <c r="BM291" s="226" t="s">
        <v>2987</v>
      </c>
    </row>
    <row r="292" s="2" customFormat="1">
      <c r="A292" s="39"/>
      <c r="B292" s="40"/>
      <c r="C292" s="41"/>
      <c r="D292" s="228" t="s">
        <v>348</v>
      </c>
      <c r="E292" s="41"/>
      <c r="F292" s="229" t="s">
        <v>565</v>
      </c>
      <c r="G292" s="41"/>
      <c r="H292" s="41"/>
      <c r="I292" s="230"/>
      <c r="J292" s="41"/>
      <c r="K292" s="41"/>
      <c r="L292" s="45"/>
      <c r="M292" s="231"/>
      <c r="N292" s="232"/>
      <c r="O292" s="85"/>
      <c r="P292" s="85"/>
      <c r="Q292" s="85"/>
      <c r="R292" s="85"/>
      <c r="S292" s="85"/>
      <c r="T292" s="86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18" t="s">
        <v>348</v>
      </c>
      <c r="AU292" s="18" t="s">
        <v>241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227</v>
      </c>
      <c r="G293" s="245"/>
      <c r="H293" s="248">
        <v>134.65899999999999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2988</v>
      </c>
      <c r="G294" s="245"/>
      <c r="H294" s="248">
        <v>26.931999999999999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241</v>
      </c>
      <c r="AV294" s="14" t="s">
        <v>81</v>
      </c>
      <c r="AW294" s="14" t="s">
        <v>33</v>
      </c>
      <c r="AX294" s="14" t="s">
        <v>79</v>
      </c>
      <c r="AY294" s="254" t="s">
        <v>338</v>
      </c>
    </row>
    <row r="295" s="12" customFormat="1" ht="22.8" customHeight="1">
      <c r="A295" s="12"/>
      <c r="B295" s="199"/>
      <c r="C295" s="200"/>
      <c r="D295" s="201" t="s">
        <v>71</v>
      </c>
      <c r="E295" s="213" t="s">
        <v>81</v>
      </c>
      <c r="F295" s="213" t="s">
        <v>567</v>
      </c>
      <c r="G295" s="200"/>
      <c r="H295" s="200"/>
      <c r="I295" s="203"/>
      <c r="J295" s="214">
        <f>BK295</f>
        <v>0</v>
      </c>
      <c r="K295" s="200"/>
      <c r="L295" s="205"/>
      <c r="M295" s="206"/>
      <c r="N295" s="207"/>
      <c r="O295" s="207"/>
      <c r="P295" s="208">
        <f>P296</f>
        <v>0</v>
      </c>
      <c r="Q295" s="207"/>
      <c r="R295" s="208">
        <f>R296</f>
        <v>11.033854000000002</v>
      </c>
      <c r="S295" s="207"/>
      <c r="T295" s="209">
        <f>T296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10" t="s">
        <v>79</v>
      </c>
      <c r="AT295" s="211" t="s">
        <v>71</v>
      </c>
      <c r="AU295" s="211" t="s">
        <v>79</v>
      </c>
      <c r="AY295" s="210" t="s">
        <v>338</v>
      </c>
      <c r="BK295" s="212">
        <f>BK296</f>
        <v>0</v>
      </c>
    </row>
    <row r="296" s="12" customFormat="1" ht="20.88" customHeight="1">
      <c r="A296" s="12"/>
      <c r="B296" s="199"/>
      <c r="C296" s="200"/>
      <c r="D296" s="201" t="s">
        <v>71</v>
      </c>
      <c r="E296" s="213" t="s">
        <v>7</v>
      </c>
      <c r="F296" s="213" t="s">
        <v>568</v>
      </c>
      <c r="G296" s="200"/>
      <c r="H296" s="200"/>
      <c r="I296" s="203"/>
      <c r="J296" s="214">
        <f>BK296</f>
        <v>0</v>
      </c>
      <c r="K296" s="200"/>
      <c r="L296" s="205"/>
      <c r="M296" s="206"/>
      <c r="N296" s="207"/>
      <c r="O296" s="207"/>
      <c r="P296" s="208">
        <f>SUM(P297:P304)</f>
        <v>0</v>
      </c>
      <c r="Q296" s="207"/>
      <c r="R296" s="208">
        <f>SUM(R297:R304)</f>
        <v>11.033854000000002</v>
      </c>
      <c r="S296" s="207"/>
      <c r="T296" s="209">
        <f>SUM(T297:T304)</f>
        <v>0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210" t="s">
        <v>79</v>
      </c>
      <c r="AT296" s="211" t="s">
        <v>71</v>
      </c>
      <c r="AU296" s="211" t="s">
        <v>81</v>
      </c>
      <c r="AY296" s="210" t="s">
        <v>338</v>
      </c>
      <c r="BK296" s="212">
        <f>SUM(BK297:BK304)</f>
        <v>0</v>
      </c>
    </row>
    <row r="297" s="2" customFormat="1" ht="62.7" customHeight="1">
      <c r="A297" s="39"/>
      <c r="B297" s="40"/>
      <c r="C297" s="215" t="s">
        <v>556</v>
      </c>
      <c r="D297" s="215" t="s">
        <v>342</v>
      </c>
      <c r="E297" s="216" t="s">
        <v>570</v>
      </c>
      <c r="F297" s="217" t="s">
        <v>571</v>
      </c>
      <c r="G297" s="218" t="s">
        <v>572</v>
      </c>
      <c r="H297" s="219">
        <v>53.950000000000003</v>
      </c>
      <c r="I297" s="220"/>
      <c r="J297" s="221">
        <f>ROUND(I297*H297,2)</f>
        <v>0</v>
      </c>
      <c r="K297" s="217" t="s">
        <v>346</v>
      </c>
      <c r="L297" s="45"/>
      <c r="M297" s="222" t="s">
        <v>19</v>
      </c>
      <c r="N297" s="223" t="s">
        <v>43</v>
      </c>
      <c r="O297" s="85"/>
      <c r="P297" s="224">
        <f>O297*H297</f>
        <v>0</v>
      </c>
      <c r="Q297" s="224">
        <v>0.2044</v>
      </c>
      <c r="R297" s="224">
        <f>Q297*H297</f>
        <v>11.027380000000001</v>
      </c>
      <c r="S297" s="224">
        <v>0</v>
      </c>
      <c r="T297" s="22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26" t="s">
        <v>231</v>
      </c>
      <c r="AT297" s="226" t="s">
        <v>342</v>
      </c>
      <c r="AU297" s="226" t="s">
        <v>241</v>
      </c>
      <c r="AY297" s="18" t="s">
        <v>338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8" t="s">
        <v>79</v>
      </c>
      <c r="BK297" s="227">
        <f>ROUND(I297*H297,2)</f>
        <v>0</v>
      </c>
      <c r="BL297" s="18" t="s">
        <v>231</v>
      </c>
      <c r="BM297" s="226" t="s">
        <v>2989</v>
      </c>
    </row>
    <row r="298" s="2" customFormat="1">
      <c r="A298" s="39"/>
      <c r="B298" s="40"/>
      <c r="C298" s="41"/>
      <c r="D298" s="228" t="s">
        <v>348</v>
      </c>
      <c r="E298" s="41"/>
      <c r="F298" s="229" t="s">
        <v>574</v>
      </c>
      <c r="G298" s="41"/>
      <c r="H298" s="41"/>
      <c r="I298" s="230"/>
      <c r="J298" s="41"/>
      <c r="K298" s="41"/>
      <c r="L298" s="45"/>
      <c r="M298" s="231"/>
      <c r="N298" s="23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348</v>
      </c>
      <c r="AU298" s="18" t="s">
        <v>241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294</v>
      </c>
      <c r="G299" s="245"/>
      <c r="H299" s="248">
        <v>107.90000000000001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2990</v>
      </c>
      <c r="G300" s="245"/>
      <c r="H300" s="248">
        <v>53.950000000000003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2" customFormat="1" ht="16.5" customHeight="1">
      <c r="A301" s="39"/>
      <c r="B301" s="40"/>
      <c r="C301" s="215" t="s">
        <v>561</v>
      </c>
      <c r="D301" s="215" t="s">
        <v>342</v>
      </c>
      <c r="E301" s="216" t="s">
        <v>577</v>
      </c>
      <c r="F301" s="217" t="s">
        <v>578</v>
      </c>
      <c r="G301" s="218" t="s">
        <v>572</v>
      </c>
      <c r="H301" s="219">
        <v>64.739999999999995</v>
      </c>
      <c r="I301" s="220"/>
      <c r="J301" s="221">
        <f>ROUND(I301*H301,2)</f>
        <v>0</v>
      </c>
      <c r="K301" s="217" t="s">
        <v>346</v>
      </c>
      <c r="L301" s="45"/>
      <c r="M301" s="222" t="s">
        <v>19</v>
      </c>
      <c r="N301" s="223" t="s">
        <v>43</v>
      </c>
      <c r="O301" s="85"/>
      <c r="P301" s="224">
        <f>O301*H301</f>
        <v>0</v>
      </c>
      <c r="Q301" s="224">
        <v>0.00010000000000000001</v>
      </c>
      <c r="R301" s="224">
        <f>Q301*H301</f>
        <v>0.0064739999999999997</v>
      </c>
      <c r="S301" s="224">
        <v>0</v>
      </c>
      <c r="T301" s="22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26" t="s">
        <v>231</v>
      </c>
      <c r="AT301" s="226" t="s">
        <v>342</v>
      </c>
      <c r="AU301" s="226" t="s">
        <v>241</v>
      </c>
      <c r="AY301" s="18" t="s">
        <v>338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8" t="s">
        <v>79</v>
      </c>
      <c r="BK301" s="227">
        <f>ROUND(I301*H301,2)</f>
        <v>0</v>
      </c>
      <c r="BL301" s="18" t="s">
        <v>231</v>
      </c>
      <c r="BM301" s="226" t="s">
        <v>2991</v>
      </c>
    </row>
    <row r="302" s="2" customFormat="1">
      <c r="A302" s="39"/>
      <c r="B302" s="40"/>
      <c r="C302" s="41"/>
      <c r="D302" s="228" t="s">
        <v>348</v>
      </c>
      <c r="E302" s="41"/>
      <c r="F302" s="229" t="s">
        <v>580</v>
      </c>
      <c r="G302" s="41"/>
      <c r="H302" s="41"/>
      <c r="I302" s="230"/>
      <c r="J302" s="41"/>
      <c r="K302" s="41"/>
      <c r="L302" s="45"/>
      <c r="M302" s="231"/>
      <c r="N302" s="232"/>
      <c r="O302" s="85"/>
      <c r="P302" s="85"/>
      <c r="Q302" s="85"/>
      <c r="R302" s="85"/>
      <c r="S302" s="85"/>
      <c r="T302" s="8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T302" s="18" t="s">
        <v>348</v>
      </c>
      <c r="AU302" s="18" t="s">
        <v>241</v>
      </c>
    </row>
    <row r="303" s="14" customFormat="1">
      <c r="A303" s="14"/>
      <c r="B303" s="244"/>
      <c r="C303" s="245"/>
      <c r="D303" s="235" t="s">
        <v>350</v>
      </c>
      <c r="E303" s="246" t="s">
        <v>19</v>
      </c>
      <c r="F303" s="247" t="s">
        <v>294</v>
      </c>
      <c r="G303" s="245"/>
      <c r="H303" s="248">
        <v>107.90000000000001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350</v>
      </c>
      <c r="AU303" s="254" t="s">
        <v>241</v>
      </c>
      <c r="AV303" s="14" t="s">
        <v>81</v>
      </c>
      <c r="AW303" s="14" t="s">
        <v>33</v>
      </c>
      <c r="AX303" s="14" t="s">
        <v>72</v>
      </c>
      <c r="AY303" s="254" t="s">
        <v>338</v>
      </c>
    </row>
    <row r="304" s="14" customFormat="1">
      <c r="A304" s="14"/>
      <c r="B304" s="244"/>
      <c r="C304" s="245"/>
      <c r="D304" s="235" t="s">
        <v>350</v>
      </c>
      <c r="E304" s="246" t="s">
        <v>19</v>
      </c>
      <c r="F304" s="247" t="s">
        <v>2992</v>
      </c>
      <c r="G304" s="245"/>
      <c r="H304" s="248">
        <v>64.739999999999995</v>
      </c>
      <c r="I304" s="249"/>
      <c r="J304" s="245"/>
      <c r="K304" s="245"/>
      <c r="L304" s="250"/>
      <c r="M304" s="251"/>
      <c r="N304" s="252"/>
      <c r="O304" s="252"/>
      <c r="P304" s="252"/>
      <c r="Q304" s="252"/>
      <c r="R304" s="252"/>
      <c r="S304" s="252"/>
      <c r="T304" s="253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4" t="s">
        <v>350</v>
      </c>
      <c r="AU304" s="254" t="s">
        <v>241</v>
      </c>
      <c r="AV304" s="14" t="s">
        <v>81</v>
      </c>
      <c r="AW304" s="14" t="s">
        <v>33</v>
      </c>
      <c r="AX304" s="14" t="s">
        <v>79</v>
      </c>
      <c r="AY304" s="254" t="s">
        <v>338</v>
      </c>
    </row>
    <row r="305" s="12" customFormat="1" ht="22.8" customHeight="1">
      <c r="A305" s="12"/>
      <c r="B305" s="199"/>
      <c r="C305" s="200"/>
      <c r="D305" s="201" t="s">
        <v>71</v>
      </c>
      <c r="E305" s="213" t="s">
        <v>239</v>
      </c>
      <c r="F305" s="213" t="s">
        <v>604</v>
      </c>
      <c r="G305" s="200"/>
      <c r="H305" s="200"/>
      <c r="I305" s="203"/>
      <c r="J305" s="214">
        <f>BK305</f>
        <v>0</v>
      </c>
      <c r="K305" s="200"/>
      <c r="L305" s="205"/>
      <c r="M305" s="206"/>
      <c r="N305" s="207"/>
      <c r="O305" s="207"/>
      <c r="P305" s="208">
        <f>SUM(P306:P327)</f>
        <v>0</v>
      </c>
      <c r="Q305" s="207"/>
      <c r="R305" s="208">
        <f>SUM(R306:R327)</f>
        <v>0</v>
      </c>
      <c r="S305" s="207"/>
      <c r="T305" s="209">
        <f>SUM(T306:T327)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10" t="s">
        <v>79</v>
      </c>
      <c r="AT305" s="211" t="s">
        <v>71</v>
      </c>
      <c r="AU305" s="211" t="s">
        <v>79</v>
      </c>
      <c r="AY305" s="210" t="s">
        <v>338</v>
      </c>
      <c r="BK305" s="212">
        <f>SUM(BK306:BK327)</f>
        <v>0</v>
      </c>
    </row>
    <row r="306" s="2" customFormat="1" ht="33" customHeight="1">
      <c r="A306" s="39"/>
      <c r="B306" s="40"/>
      <c r="C306" s="215" t="s">
        <v>569</v>
      </c>
      <c r="D306" s="215" t="s">
        <v>342</v>
      </c>
      <c r="E306" s="216" t="s">
        <v>606</v>
      </c>
      <c r="F306" s="217" t="s">
        <v>607</v>
      </c>
      <c r="G306" s="218" t="s">
        <v>345</v>
      </c>
      <c r="H306" s="219">
        <v>78.983000000000004</v>
      </c>
      <c r="I306" s="220"/>
      <c r="J306" s="221">
        <f>ROUND(I306*H306,2)</f>
        <v>0</v>
      </c>
      <c r="K306" s="217" t="s">
        <v>346</v>
      </c>
      <c r="L306" s="45"/>
      <c r="M306" s="222" t="s">
        <v>19</v>
      </c>
      <c r="N306" s="223" t="s">
        <v>43</v>
      </c>
      <c r="O306" s="85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231</v>
      </c>
      <c r="AT306" s="226" t="s">
        <v>342</v>
      </c>
      <c r="AU306" s="226" t="s">
        <v>81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2993</v>
      </c>
    </row>
    <row r="307" s="2" customFormat="1">
      <c r="A307" s="39"/>
      <c r="B307" s="40"/>
      <c r="C307" s="41"/>
      <c r="D307" s="228" t="s">
        <v>348</v>
      </c>
      <c r="E307" s="41"/>
      <c r="F307" s="229" t="s">
        <v>609</v>
      </c>
      <c r="G307" s="41"/>
      <c r="H307" s="41"/>
      <c r="I307" s="230"/>
      <c r="J307" s="41"/>
      <c r="K307" s="41"/>
      <c r="L307" s="45"/>
      <c r="M307" s="231"/>
      <c r="N307" s="232"/>
      <c r="O307" s="85"/>
      <c r="P307" s="85"/>
      <c r="Q307" s="85"/>
      <c r="R307" s="85"/>
      <c r="S307" s="85"/>
      <c r="T307" s="86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348</v>
      </c>
      <c r="AU307" s="18" t="s">
        <v>81</v>
      </c>
    </row>
    <row r="308" s="14" customFormat="1">
      <c r="A308" s="14"/>
      <c r="B308" s="244"/>
      <c r="C308" s="245"/>
      <c r="D308" s="235" t="s">
        <v>350</v>
      </c>
      <c r="E308" s="246" t="s">
        <v>19</v>
      </c>
      <c r="F308" s="247" t="s">
        <v>1281</v>
      </c>
      <c r="G308" s="245"/>
      <c r="H308" s="248">
        <v>78.983000000000004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350</v>
      </c>
      <c r="AU308" s="254" t="s">
        <v>81</v>
      </c>
      <c r="AV308" s="14" t="s">
        <v>81</v>
      </c>
      <c r="AW308" s="14" t="s">
        <v>33</v>
      </c>
      <c r="AX308" s="14" t="s">
        <v>79</v>
      </c>
      <c r="AY308" s="254" t="s">
        <v>338</v>
      </c>
    </row>
    <row r="309" s="2" customFormat="1" ht="24.15" customHeight="1">
      <c r="A309" s="39"/>
      <c r="B309" s="40"/>
      <c r="C309" s="215" t="s">
        <v>576</v>
      </c>
      <c r="D309" s="215" t="s">
        <v>342</v>
      </c>
      <c r="E309" s="216" t="s">
        <v>611</v>
      </c>
      <c r="F309" s="217" t="s">
        <v>612</v>
      </c>
      <c r="G309" s="218" t="s">
        <v>345</v>
      </c>
      <c r="H309" s="219">
        <v>33.664999999999999</v>
      </c>
      <c r="I309" s="220"/>
      <c r="J309" s="221">
        <f>ROUND(I309*H309,2)</f>
        <v>0</v>
      </c>
      <c r="K309" s="217" t="s">
        <v>346</v>
      </c>
      <c r="L309" s="45"/>
      <c r="M309" s="222" t="s">
        <v>19</v>
      </c>
      <c r="N309" s="223" t="s">
        <v>43</v>
      </c>
      <c r="O309" s="85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26" t="s">
        <v>231</v>
      </c>
      <c r="AT309" s="226" t="s">
        <v>342</v>
      </c>
      <c r="AU309" s="226" t="s">
        <v>81</v>
      </c>
      <c r="AY309" s="18" t="s">
        <v>338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8" t="s">
        <v>79</v>
      </c>
      <c r="BK309" s="227">
        <f>ROUND(I309*H309,2)</f>
        <v>0</v>
      </c>
      <c r="BL309" s="18" t="s">
        <v>231</v>
      </c>
      <c r="BM309" s="226" t="s">
        <v>2994</v>
      </c>
    </row>
    <row r="310" s="2" customFormat="1">
      <c r="A310" s="39"/>
      <c r="B310" s="40"/>
      <c r="C310" s="41"/>
      <c r="D310" s="228" t="s">
        <v>348</v>
      </c>
      <c r="E310" s="41"/>
      <c r="F310" s="229" t="s">
        <v>614</v>
      </c>
      <c r="G310" s="41"/>
      <c r="H310" s="41"/>
      <c r="I310" s="230"/>
      <c r="J310" s="41"/>
      <c r="K310" s="41"/>
      <c r="L310" s="45"/>
      <c r="M310" s="231"/>
      <c r="N310" s="232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348</v>
      </c>
      <c r="AU310" s="18" t="s">
        <v>81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1335</v>
      </c>
      <c r="G311" s="245"/>
      <c r="H311" s="248">
        <v>33.664999999999999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81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2" customFormat="1" ht="44.25" customHeight="1">
      <c r="A312" s="39"/>
      <c r="B312" s="40"/>
      <c r="C312" s="215" t="s">
        <v>583</v>
      </c>
      <c r="D312" s="215" t="s">
        <v>342</v>
      </c>
      <c r="E312" s="216" t="s">
        <v>616</v>
      </c>
      <c r="F312" s="217" t="s">
        <v>617</v>
      </c>
      <c r="G312" s="218" t="s">
        <v>345</v>
      </c>
      <c r="H312" s="219">
        <v>33.664999999999999</v>
      </c>
      <c r="I312" s="220"/>
      <c r="J312" s="221">
        <f>ROUND(I312*H312,2)</f>
        <v>0</v>
      </c>
      <c r="K312" s="217" t="s">
        <v>346</v>
      </c>
      <c r="L312" s="45"/>
      <c r="M312" s="222" t="s">
        <v>19</v>
      </c>
      <c r="N312" s="223" t="s">
        <v>43</v>
      </c>
      <c r="O312" s="85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231</v>
      </c>
      <c r="AT312" s="226" t="s">
        <v>342</v>
      </c>
      <c r="AU312" s="226" t="s">
        <v>81</v>
      </c>
      <c r="AY312" s="18" t="s">
        <v>338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79</v>
      </c>
      <c r="BK312" s="227">
        <f>ROUND(I312*H312,2)</f>
        <v>0</v>
      </c>
      <c r="BL312" s="18" t="s">
        <v>231</v>
      </c>
      <c r="BM312" s="226" t="s">
        <v>2995</v>
      </c>
    </row>
    <row r="313" s="2" customFormat="1">
      <c r="A313" s="39"/>
      <c r="B313" s="40"/>
      <c r="C313" s="41"/>
      <c r="D313" s="228" t="s">
        <v>348</v>
      </c>
      <c r="E313" s="41"/>
      <c r="F313" s="229" t="s">
        <v>619</v>
      </c>
      <c r="G313" s="41"/>
      <c r="H313" s="41"/>
      <c r="I313" s="230"/>
      <c r="J313" s="41"/>
      <c r="K313" s="41"/>
      <c r="L313" s="45"/>
      <c r="M313" s="231"/>
      <c r="N313" s="23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348</v>
      </c>
      <c r="AU313" s="18" t="s">
        <v>81</v>
      </c>
    </row>
    <row r="314" s="14" customFormat="1">
      <c r="A314" s="14"/>
      <c r="B314" s="244"/>
      <c r="C314" s="245"/>
      <c r="D314" s="235" t="s">
        <v>350</v>
      </c>
      <c r="E314" s="246" t="s">
        <v>19</v>
      </c>
      <c r="F314" s="247" t="s">
        <v>1283</v>
      </c>
      <c r="G314" s="245"/>
      <c r="H314" s="248">
        <v>33.664999999999999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350</v>
      </c>
      <c r="AU314" s="254" t="s">
        <v>81</v>
      </c>
      <c r="AV314" s="14" t="s">
        <v>81</v>
      </c>
      <c r="AW314" s="14" t="s">
        <v>33</v>
      </c>
      <c r="AX314" s="14" t="s">
        <v>72</v>
      </c>
      <c r="AY314" s="254" t="s">
        <v>338</v>
      </c>
    </row>
    <row r="315" s="15" customFormat="1">
      <c r="A315" s="15"/>
      <c r="B315" s="255"/>
      <c r="C315" s="256"/>
      <c r="D315" s="235" t="s">
        <v>350</v>
      </c>
      <c r="E315" s="257" t="s">
        <v>19</v>
      </c>
      <c r="F315" s="258" t="s">
        <v>363</v>
      </c>
      <c r="G315" s="256"/>
      <c r="H315" s="259">
        <v>33.664999999999999</v>
      </c>
      <c r="I315" s="260"/>
      <c r="J315" s="256"/>
      <c r="K315" s="256"/>
      <c r="L315" s="261"/>
      <c r="M315" s="262"/>
      <c r="N315" s="263"/>
      <c r="O315" s="263"/>
      <c r="P315" s="263"/>
      <c r="Q315" s="263"/>
      <c r="R315" s="263"/>
      <c r="S315" s="263"/>
      <c r="T315" s="264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65" t="s">
        <v>350</v>
      </c>
      <c r="AU315" s="265" t="s">
        <v>81</v>
      </c>
      <c r="AV315" s="15" t="s">
        <v>231</v>
      </c>
      <c r="AW315" s="15" t="s">
        <v>33</v>
      </c>
      <c r="AX315" s="15" t="s">
        <v>79</v>
      </c>
      <c r="AY315" s="265" t="s">
        <v>338</v>
      </c>
    </row>
    <row r="316" s="2" customFormat="1" ht="24.15" customHeight="1">
      <c r="A316" s="39"/>
      <c r="B316" s="40"/>
      <c r="C316" s="215" t="s">
        <v>589</v>
      </c>
      <c r="D316" s="215" t="s">
        <v>342</v>
      </c>
      <c r="E316" s="216" t="s">
        <v>621</v>
      </c>
      <c r="F316" s="217" t="s">
        <v>622</v>
      </c>
      <c r="G316" s="218" t="s">
        <v>345</v>
      </c>
      <c r="H316" s="219">
        <v>33.664999999999999</v>
      </c>
      <c r="I316" s="220"/>
      <c r="J316" s="221">
        <f>ROUND(I316*H316,2)</f>
        <v>0</v>
      </c>
      <c r="K316" s="217" t="s">
        <v>346</v>
      </c>
      <c r="L316" s="45"/>
      <c r="M316" s="222" t="s">
        <v>19</v>
      </c>
      <c r="N316" s="223" t="s">
        <v>43</v>
      </c>
      <c r="O316" s="85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231</v>
      </c>
      <c r="AT316" s="226" t="s">
        <v>342</v>
      </c>
      <c r="AU316" s="226" t="s">
        <v>81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2996</v>
      </c>
    </row>
    <row r="317" s="2" customFormat="1">
      <c r="A317" s="39"/>
      <c r="B317" s="40"/>
      <c r="C317" s="41"/>
      <c r="D317" s="228" t="s">
        <v>348</v>
      </c>
      <c r="E317" s="41"/>
      <c r="F317" s="229" t="s">
        <v>624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348</v>
      </c>
      <c r="AU317" s="18" t="s">
        <v>81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1335</v>
      </c>
      <c r="G318" s="245"/>
      <c r="H318" s="248">
        <v>33.664999999999999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81</v>
      </c>
      <c r="AV318" s="14" t="s">
        <v>81</v>
      </c>
      <c r="AW318" s="14" t="s">
        <v>33</v>
      </c>
      <c r="AX318" s="14" t="s">
        <v>79</v>
      </c>
      <c r="AY318" s="254" t="s">
        <v>338</v>
      </c>
    </row>
    <row r="319" s="2" customFormat="1" ht="44.25" customHeight="1">
      <c r="A319" s="39"/>
      <c r="B319" s="40"/>
      <c r="C319" s="215" t="s">
        <v>301</v>
      </c>
      <c r="D319" s="215" t="s">
        <v>342</v>
      </c>
      <c r="E319" s="216" t="s">
        <v>626</v>
      </c>
      <c r="F319" s="217" t="s">
        <v>627</v>
      </c>
      <c r="G319" s="218" t="s">
        <v>345</v>
      </c>
      <c r="H319" s="219">
        <v>33.664999999999999</v>
      </c>
      <c r="I319" s="220"/>
      <c r="J319" s="221">
        <f>ROUND(I319*H319,2)</f>
        <v>0</v>
      </c>
      <c r="K319" s="217" t="s">
        <v>346</v>
      </c>
      <c r="L319" s="45"/>
      <c r="M319" s="222" t="s">
        <v>19</v>
      </c>
      <c r="N319" s="223" t="s">
        <v>43</v>
      </c>
      <c r="O319" s="85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231</v>
      </c>
      <c r="AT319" s="226" t="s">
        <v>342</v>
      </c>
      <c r="AU319" s="226" t="s">
        <v>81</v>
      </c>
      <c r="AY319" s="18" t="s">
        <v>338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79</v>
      </c>
      <c r="BK319" s="227">
        <f>ROUND(I319*H319,2)</f>
        <v>0</v>
      </c>
      <c r="BL319" s="18" t="s">
        <v>231</v>
      </c>
      <c r="BM319" s="226" t="s">
        <v>2997</v>
      </c>
    </row>
    <row r="320" s="2" customFormat="1">
      <c r="A320" s="39"/>
      <c r="B320" s="40"/>
      <c r="C320" s="41"/>
      <c r="D320" s="228" t="s">
        <v>348</v>
      </c>
      <c r="E320" s="41"/>
      <c r="F320" s="229" t="s">
        <v>629</v>
      </c>
      <c r="G320" s="41"/>
      <c r="H320" s="41"/>
      <c r="I320" s="230"/>
      <c r="J320" s="41"/>
      <c r="K320" s="41"/>
      <c r="L320" s="45"/>
      <c r="M320" s="231"/>
      <c r="N320" s="23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348</v>
      </c>
      <c r="AU320" s="18" t="s">
        <v>81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1335</v>
      </c>
      <c r="G321" s="245"/>
      <c r="H321" s="248">
        <v>33.664999999999999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81</v>
      </c>
      <c r="AV321" s="14" t="s">
        <v>81</v>
      </c>
      <c r="AW321" s="14" t="s">
        <v>33</v>
      </c>
      <c r="AX321" s="14" t="s">
        <v>79</v>
      </c>
      <c r="AY321" s="254" t="s">
        <v>338</v>
      </c>
    </row>
    <row r="322" s="2" customFormat="1" ht="24.15" customHeight="1">
      <c r="A322" s="39"/>
      <c r="B322" s="40"/>
      <c r="C322" s="215" t="s">
        <v>596</v>
      </c>
      <c r="D322" s="215" t="s">
        <v>342</v>
      </c>
      <c r="E322" s="216" t="s">
        <v>631</v>
      </c>
      <c r="F322" s="217" t="s">
        <v>632</v>
      </c>
      <c r="G322" s="218" t="s">
        <v>345</v>
      </c>
      <c r="H322" s="219">
        <v>33.664999999999999</v>
      </c>
      <c r="I322" s="220"/>
      <c r="J322" s="221">
        <f>ROUND(I322*H322,2)</f>
        <v>0</v>
      </c>
      <c r="K322" s="217" t="s">
        <v>346</v>
      </c>
      <c r="L322" s="45"/>
      <c r="M322" s="222" t="s">
        <v>19</v>
      </c>
      <c r="N322" s="223" t="s">
        <v>43</v>
      </c>
      <c r="O322" s="85"/>
      <c r="P322" s="224">
        <f>O322*H322</f>
        <v>0</v>
      </c>
      <c r="Q322" s="224">
        <v>0</v>
      </c>
      <c r="R322" s="224">
        <f>Q322*H322</f>
        <v>0</v>
      </c>
      <c r="S322" s="224">
        <v>0</v>
      </c>
      <c r="T322" s="225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26" t="s">
        <v>231</v>
      </c>
      <c r="AT322" s="226" t="s">
        <v>342</v>
      </c>
      <c r="AU322" s="226" t="s">
        <v>81</v>
      </c>
      <c r="AY322" s="18" t="s">
        <v>338</v>
      </c>
      <c r="BE322" s="227">
        <f>IF(N322="základní",J322,0)</f>
        <v>0</v>
      </c>
      <c r="BF322" s="227">
        <f>IF(N322="snížená",J322,0)</f>
        <v>0</v>
      </c>
      <c r="BG322" s="227">
        <f>IF(N322="zákl. přenesená",J322,0)</f>
        <v>0</v>
      </c>
      <c r="BH322" s="227">
        <f>IF(N322="sníž. přenesená",J322,0)</f>
        <v>0</v>
      </c>
      <c r="BI322" s="227">
        <f>IF(N322="nulová",J322,0)</f>
        <v>0</v>
      </c>
      <c r="BJ322" s="18" t="s">
        <v>79</v>
      </c>
      <c r="BK322" s="227">
        <f>ROUND(I322*H322,2)</f>
        <v>0</v>
      </c>
      <c r="BL322" s="18" t="s">
        <v>231</v>
      </c>
      <c r="BM322" s="226" t="s">
        <v>2998</v>
      </c>
    </row>
    <row r="323" s="2" customFormat="1">
      <c r="A323" s="39"/>
      <c r="B323" s="40"/>
      <c r="C323" s="41"/>
      <c r="D323" s="228" t="s">
        <v>348</v>
      </c>
      <c r="E323" s="41"/>
      <c r="F323" s="229" t="s">
        <v>634</v>
      </c>
      <c r="G323" s="41"/>
      <c r="H323" s="41"/>
      <c r="I323" s="230"/>
      <c r="J323" s="41"/>
      <c r="K323" s="41"/>
      <c r="L323" s="45"/>
      <c r="M323" s="231"/>
      <c r="N323" s="232"/>
      <c r="O323" s="85"/>
      <c r="P323" s="85"/>
      <c r="Q323" s="85"/>
      <c r="R323" s="85"/>
      <c r="S323" s="85"/>
      <c r="T323" s="86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T323" s="18" t="s">
        <v>348</v>
      </c>
      <c r="AU323" s="18" t="s">
        <v>81</v>
      </c>
    </row>
    <row r="324" s="14" customFormat="1">
      <c r="A324" s="14"/>
      <c r="B324" s="244"/>
      <c r="C324" s="245"/>
      <c r="D324" s="235" t="s">
        <v>350</v>
      </c>
      <c r="E324" s="246" t="s">
        <v>19</v>
      </c>
      <c r="F324" s="247" t="s">
        <v>1335</v>
      </c>
      <c r="G324" s="245"/>
      <c r="H324" s="248">
        <v>33.664999999999999</v>
      </c>
      <c r="I324" s="249"/>
      <c r="J324" s="245"/>
      <c r="K324" s="245"/>
      <c r="L324" s="250"/>
      <c r="M324" s="251"/>
      <c r="N324" s="252"/>
      <c r="O324" s="252"/>
      <c r="P324" s="252"/>
      <c r="Q324" s="252"/>
      <c r="R324" s="252"/>
      <c r="S324" s="252"/>
      <c r="T324" s="253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4" t="s">
        <v>350</v>
      </c>
      <c r="AU324" s="254" t="s">
        <v>81</v>
      </c>
      <c r="AV324" s="14" t="s">
        <v>81</v>
      </c>
      <c r="AW324" s="14" t="s">
        <v>33</v>
      </c>
      <c r="AX324" s="14" t="s">
        <v>79</v>
      </c>
      <c r="AY324" s="254" t="s">
        <v>338</v>
      </c>
    </row>
    <row r="325" s="2" customFormat="1" ht="49.05" customHeight="1">
      <c r="A325" s="39"/>
      <c r="B325" s="40"/>
      <c r="C325" s="215" t="s">
        <v>600</v>
      </c>
      <c r="D325" s="215" t="s">
        <v>342</v>
      </c>
      <c r="E325" s="216" t="s">
        <v>636</v>
      </c>
      <c r="F325" s="217" t="s">
        <v>637</v>
      </c>
      <c r="G325" s="218" t="s">
        <v>345</v>
      </c>
      <c r="H325" s="219">
        <v>33.664999999999999</v>
      </c>
      <c r="I325" s="220"/>
      <c r="J325" s="221">
        <f>ROUND(I325*H325,2)</f>
        <v>0</v>
      </c>
      <c r="K325" s="217" t="s">
        <v>346</v>
      </c>
      <c r="L325" s="45"/>
      <c r="M325" s="222" t="s">
        <v>19</v>
      </c>
      <c r="N325" s="223" t="s">
        <v>43</v>
      </c>
      <c r="O325" s="85"/>
      <c r="P325" s="224">
        <f>O325*H325</f>
        <v>0</v>
      </c>
      <c r="Q325" s="224">
        <v>0</v>
      </c>
      <c r="R325" s="224">
        <f>Q325*H325</f>
        <v>0</v>
      </c>
      <c r="S325" s="224">
        <v>0</v>
      </c>
      <c r="T325" s="225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26" t="s">
        <v>231</v>
      </c>
      <c r="AT325" s="226" t="s">
        <v>342</v>
      </c>
      <c r="AU325" s="226" t="s">
        <v>81</v>
      </c>
      <c r="AY325" s="18" t="s">
        <v>338</v>
      </c>
      <c r="BE325" s="227">
        <f>IF(N325="základní",J325,0)</f>
        <v>0</v>
      </c>
      <c r="BF325" s="227">
        <f>IF(N325="snížená",J325,0)</f>
        <v>0</v>
      </c>
      <c r="BG325" s="227">
        <f>IF(N325="zákl. přenesená",J325,0)</f>
        <v>0</v>
      </c>
      <c r="BH325" s="227">
        <f>IF(N325="sníž. přenesená",J325,0)</f>
        <v>0</v>
      </c>
      <c r="BI325" s="227">
        <f>IF(N325="nulová",J325,0)</f>
        <v>0</v>
      </c>
      <c r="BJ325" s="18" t="s">
        <v>79</v>
      </c>
      <c r="BK325" s="227">
        <f>ROUND(I325*H325,2)</f>
        <v>0</v>
      </c>
      <c r="BL325" s="18" t="s">
        <v>231</v>
      </c>
      <c r="BM325" s="226" t="s">
        <v>2999</v>
      </c>
    </row>
    <row r="326" s="2" customFormat="1">
      <c r="A326" s="39"/>
      <c r="B326" s="40"/>
      <c r="C326" s="41"/>
      <c r="D326" s="228" t="s">
        <v>348</v>
      </c>
      <c r="E326" s="41"/>
      <c r="F326" s="229" t="s">
        <v>639</v>
      </c>
      <c r="G326" s="41"/>
      <c r="H326" s="41"/>
      <c r="I326" s="230"/>
      <c r="J326" s="41"/>
      <c r="K326" s="41"/>
      <c r="L326" s="45"/>
      <c r="M326" s="231"/>
      <c r="N326" s="232"/>
      <c r="O326" s="85"/>
      <c r="P326" s="85"/>
      <c r="Q326" s="85"/>
      <c r="R326" s="85"/>
      <c r="S326" s="85"/>
      <c r="T326" s="86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348</v>
      </c>
      <c r="AU326" s="18" t="s">
        <v>81</v>
      </c>
    </row>
    <row r="327" s="14" customFormat="1">
      <c r="A327" s="14"/>
      <c r="B327" s="244"/>
      <c r="C327" s="245"/>
      <c r="D327" s="235" t="s">
        <v>350</v>
      </c>
      <c r="E327" s="246" t="s">
        <v>19</v>
      </c>
      <c r="F327" s="247" t="s">
        <v>1335</v>
      </c>
      <c r="G327" s="245"/>
      <c r="H327" s="248">
        <v>33.664999999999999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350</v>
      </c>
      <c r="AU327" s="254" t="s">
        <v>81</v>
      </c>
      <c r="AV327" s="14" t="s">
        <v>81</v>
      </c>
      <c r="AW327" s="14" t="s">
        <v>33</v>
      </c>
      <c r="AX327" s="14" t="s">
        <v>79</v>
      </c>
      <c r="AY327" s="254" t="s">
        <v>338</v>
      </c>
    </row>
    <row r="328" s="12" customFormat="1" ht="22.8" customHeight="1">
      <c r="A328" s="12"/>
      <c r="B328" s="199"/>
      <c r="C328" s="200"/>
      <c r="D328" s="201" t="s">
        <v>71</v>
      </c>
      <c r="E328" s="213" t="s">
        <v>405</v>
      </c>
      <c r="F328" s="213" t="s">
        <v>640</v>
      </c>
      <c r="G328" s="200"/>
      <c r="H328" s="200"/>
      <c r="I328" s="203"/>
      <c r="J328" s="214">
        <f>BK328</f>
        <v>0</v>
      </c>
      <c r="K328" s="200"/>
      <c r="L328" s="205"/>
      <c r="M328" s="206"/>
      <c r="N328" s="207"/>
      <c r="O328" s="207"/>
      <c r="P328" s="208">
        <f>P329+SUM(P330:P346)</f>
        <v>0</v>
      </c>
      <c r="Q328" s="207"/>
      <c r="R328" s="208">
        <f>R329+SUM(R330:R346)</f>
        <v>0.084183920000000009</v>
      </c>
      <c r="S328" s="207"/>
      <c r="T328" s="209">
        <f>T329+SUM(T330:T346)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10" t="s">
        <v>79</v>
      </c>
      <c r="AT328" s="211" t="s">
        <v>71</v>
      </c>
      <c r="AU328" s="211" t="s">
        <v>79</v>
      </c>
      <c r="AY328" s="210" t="s">
        <v>338</v>
      </c>
      <c r="BK328" s="212">
        <f>BK329+SUM(BK330:BK346)</f>
        <v>0</v>
      </c>
    </row>
    <row r="329" s="2" customFormat="1" ht="44.25" customHeight="1">
      <c r="A329" s="39"/>
      <c r="B329" s="40"/>
      <c r="C329" s="215" t="s">
        <v>605</v>
      </c>
      <c r="D329" s="215" t="s">
        <v>342</v>
      </c>
      <c r="E329" s="216" t="s">
        <v>2104</v>
      </c>
      <c r="F329" s="217" t="s">
        <v>2105</v>
      </c>
      <c r="G329" s="218" t="s">
        <v>572</v>
      </c>
      <c r="H329" s="219">
        <v>107.90000000000001</v>
      </c>
      <c r="I329" s="220"/>
      <c r="J329" s="221">
        <f>ROUND(I329*H329,2)</f>
        <v>0</v>
      </c>
      <c r="K329" s="217" t="s">
        <v>346</v>
      </c>
      <c r="L329" s="45"/>
      <c r="M329" s="222" t="s">
        <v>19</v>
      </c>
      <c r="N329" s="223" t="s">
        <v>43</v>
      </c>
      <c r="O329" s="85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231</v>
      </c>
      <c r="AT329" s="226" t="s">
        <v>342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3000</v>
      </c>
    </row>
    <row r="330" s="2" customFormat="1">
      <c r="A330" s="39"/>
      <c r="B330" s="40"/>
      <c r="C330" s="41"/>
      <c r="D330" s="228" t="s">
        <v>348</v>
      </c>
      <c r="E330" s="41"/>
      <c r="F330" s="229" t="s">
        <v>2107</v>
      </c>
      <c r="G330" s="41"/>
      <c r="H330" s="41"/>
      <c r="I330" s="230"/>
      <c r="J330" s="41"/>
      <c r="K330" s="41"/>
      <c r="L330" s="45"/>
      <c r="M330" s="231"/>
      <c r="N330" s="232"/>
      <c r="O330" s="85"/>
      <c r="P330" s="85"/>
      <c r="Q330" s="85"/>
      <c r="R330" s="85"/>
      <c r="S330" s="85"/>
      <c r="T330" s="86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348</v>
      </c>
      <c r="AU330" s="18" t="s">
        <v>81</v>
      </c>
    </row>
    <row r="331" s="14" customFormat="1">
      <c r="A331" s="14"/>
      <c r="B331" s="244"/>
      <c r="C331" s="245"/>
      <c r="D331" s="235" t="s">
        <v>350</v>
      </c>
      <c r="E331" s="246" t="s">
        <v>19</v>
      </c>
      <c r="F331" s="247" t="s">
        <v>2047</v>
      </c>
      <c r="G331" s="245"/>
      <c r="H331" s="248">
        <v>107.90000000000001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350</v>
      </c>
      <c r="AU331" s="254" t="s">
        <v>81</v>
      </c>
      <c r="AV331" s="14" t="s">
        <v>81</v>
      </c>
      <c r="AW331" s="14" t="s">
        <v>33</v>
      </c>
      <c r="AX331" s="14" t="s">
        <v>79</v>
      </c>
      <c r="AY331" s="254" t="s">
        <v>338</v>
      </c>
    </row>
    <row r="332" s="2" customFormat="1" ht="37.8" customHeight="1">
      <c r="A332" s="39"/>
      <c r="B332" s="40"/>
      <c r="C332" s="267" t="s">
        <v>610</v>
      </c>
      <c r="D332" s="267" t="s">
        <v>486</v>
      </c>
      <c r="E332" s="268" t="s">
        <v>2108</v>
      </c>
      <c r="F332" s="269" t="s">
        <v>2109</v>
      </c>
      <c r="G332" s="270" t="s">
        <v>572</v>
      </c>
      <c r="H332" s="271">
        <v>109.51900000000001</v>
      </c>
      <c r="I332" s="272"/>
      <c r="J332" s="273">
        <f>ROUND(I332*H332,2)</f>
        <v>0</v>
      </c>
      <c r="K332" s="269" t="s">
        <v>346</v>
      </c>
      <c r="L332" s="274"/>
      <c r="M332" s="275" t="s">
        <v>19</v>
      </c>
      <c r="N332" s="276" t="s">
        <v>43</v>
      </c>
      <c r="O332" s="85"/>
      <c r="P332" s="224">
        <f>O332*H332</f>
        <v>0</v>
      </c>
      <c r="Q332" s="224">
        <v>0.00068000000000000005</v>
      </c>
      <c r="R332" s="224">
        <f>Q332*H332</f>
        <v>0.074472920000000012</v>
      </c>
      <c r="S332" s="224">
        <v>0</v>
      </c>
      <c r="T332" s="225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26" t="s">
        <v>405</v>
      </c>
      <c r="AT332" s="226" t="s">
        <v>486</v>
      </c>
      <c r="AU332" s="226" t="s">
        <v>81</v>
      </c>
      <c r="AY332" s="18" t="s">
        <v>338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18" t="s">
        <v>79</v>
      </c>
      <c r="BK332" s="227">
        <f>ROUND(I332*H332,2)</f>
        <v>0</v>
      </c>
      <c r="BL332" s="18" t="s">
        <v>231</v>
      </c>
      <c r="BM332" s="226" t="s">
        <v>3001</v>
      </c>
    </row>
    <row r="333" s="14" customFormat="1">
      <c r="A333" s="14"/>
      <c r="B333" s="244"/>
      <c r="C333" s="245"/>
      <c r="D333" s="235" t="s">
        <v>350</v>
      </c>
      <c r="E333" s="246" t="s">
        <v>19</v>
      </c>
      <c r="F333" s="247" t="s">
        <v>3002</v>
      </c>
      <c r="G333" s="245"/>
      <c r="H333" s="248">
        <v>9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350</v>
      </c>
      <c r="AU333" s="254" t="s">
        <v>81</v>
      </c>
      <c r="AV333" s="14" t="s">
        <v>81</v>
      </c>
      <c r="AW333" s="14" t="s">
        <v>33</v>
      </c>
      <c r="AX333" s="14" t="s">
        <v>72</v>
      </c>
      <c r="AY333" s="254" t="s">
        <v>338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3003</v>
      </c>
      <c r="G334" s="245"/>
      <c r="H334" s="248">
        <v>43.700000000000003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81</v>
      </c>
      <c r="AV334" s="14" t="s">
        <v>81</v>
      </c>
      <c r="AW334" s="14" t="s">
        <v>33</v>
      </c>
      <c r="AX334" s="14" t="s">
        <v>72</v>
      </c>
      <c r="AY334" s="254" t="s">
        <v>338</v>
      </c>
    </row>
    <row r="335" s="14" customFormat="1">
      <c r="A335" s="14"/>
      <c r="B335" s="244"/>
      <c r="C335" s="245"/>
      <c r="D335" s="235" t="s">
        <v>350</v>
      </c>
      <c r="E335" s="246" t="s">
        <v>19</v>
      </c>
      <c r="F335" s="247" t="s">
        <v>3004</v>
      </c>
      <c r="G335" s="245"/>
      <c r="H335" s="248">
        <v>13.699999999999999</v>
      </c>
      <c r="I335" s="249"/>
      <c r="J335" s="245"/>
      <c r="K335" s="245"/>
      <c r="L335" s="250"/>
      <c r="M335" s="251"/>
      <c r="N335" s="252"/>
      <c r="O335" s="252"/>
      <c r="P335" s="252"/>
      <c r="Q335" s="252"/>
      <c r="R335" s="252"/>
      <c r="S335" s="252"/>
      <c r="T335" s="253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4" t="s">
        <v>350</v>
      </c>
      <c r="AU335" s="254" t="s">
        <v>81</v>
      </c>
      <c r="AV335" s="14" t="s">
        <v>81</v>
      </c>
      <c r="AW335" s="14" t="s">
        <v>33</v>
      </c>
      <c r="AX335" s="14" t="s">
        <v>72</v>
      </c>
      <c r="AY335" s="254" t="s">
        <v>338</v>
      </c>
    </row>
    <row r="336" s="14" customFormat="1">
      <c r="A336" s="14"/>
      <c r="B336" s="244"/>
      <c r="C336" s="245"/>
      <c r="D336" s="235" t="s">
        <v>350</v>
      </c>
      <c r="E336" s="246" t="s">
        <v>19</v>
      </c>
      <c r="F336" s="247" t="s">
        <v>3005</v>
      </c>
      <c r="G336" s="245"/>
      <c r="H336" s="248">
        <v>2.2000000000000002</v>
      </c>
      <c r="I336" s="249"/>
      <c r="J336" s="245"/>
      <c r="K336" s="245"/>
      <c r="L336" s="250"/>
      <c r="M336" s="251"/>
      <c r="N336" s="252"/>
      <c r="O336" s="252"/>
      <c r="P336" s="252"/>
      <c r="Q336" s="252"/>
      <c r="R336" s="252"/>
      <c r="S336" s="252"/>
      <c r="T336" s="253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4" t="s">
        <v>350</v>
      </c>
      <c r="AU336" s="254" t="s">
        <v>81</v>
      </c>
      <c r="AV336" s="14" t="s">
        <v>81</v>
      </c>
      <c r="AW336" s="14" t="s">
        <v>33</v>
      </c>
      <c r="AX336" s="14" t="s">
        <v>72</v>
      </c>
      <c r="AY336" s="254" t="s">
        <v>338</v>
      </c>
    </row>
    <row r="337" s="14" customFormat="1">
      <c r="A337" s="14"/>
      <c r="B337" s="244"/>
      <c r="C337" s="245"/>
      <c r="D337" s="235" t="s">
        <v>350</v>
      </c>
      <c r="E337" s="246" t="s">
        <v>19</v>
      </c>
      <c r="F337" s="247" t="s">
        <v>3006</v>
      </c>
      <c r="G337" s="245"/>
      <c r="H337" s="248">
        <v>17.899999999999999</v>
      </c>
      <c r="I337" s="249"/>
      <c r="J337" s="245"/>
      <c r="K337" s="245"/>
      <c r="L337" s="250"/>
      <c r="M337" s="251"/>
      <c r="N337" s="252"/>
      <c r="O337" s="252"/>
      <c r="P337" s="252"/>
      <c r="Q337" s="252"/>
      <c r="R337" s="252"/>
      <c r="S337" s="252"/>
      <c r="T337" s="253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4" t="s">
        <v>350</v>
      </c>
      <c r="AU337" s="254" t="s">
        <v>81</v>
      </c>
      <c r="AV337" s="14" t="s">
        <v>81</v>
      </c>
      <c r="AW337" s="14" t="s">
        <v>33</v>
      </c>
      <c r="AX337" s="14" t="s">
        <v>72</v>
      </c>
      <c r="AY337" s="254" t="s">
        <v>338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3007</v>
      </c>
      <c r="G338" s="245"/>
      <c r="H338" s="248">
        <v>5.2000000000000002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81</v>
      </c>
      <c r="AV338" s="14" t="s">
        <v>81</v>
      </c>
      <c r="AW338" s="14" t="s">
        <v>33</v>
      </c>
      <c r="AX338" s="14" t="s">
        <v>72</v>
      </c>
      <c r="AY338" s="254" t="s">
        <v>338</v>
      </c>
    </row>
    <row r="339" s="14" customFormat="1">
      <c r="A339" s="14"/>
      <c r="B339" s="244"/>
      <c r="C339" s="245"/>
      <c r="D339" s="235" t="s">
        <v>350</v>
      </c>
      <c r="E339" s="246" t="s">
        <v>19</v>
      </c>
      <c r="F339" s="247" t="s">
        <v>3008</v>
      </c>
      <c r="G339" s="245"/>
      <c r="H339" s="248">
        <v>12.1</v>
      </c>
      <c r="I339" s="249"/>
      <c r="J339" s="245"/>
      <c r="K339" s="245"/>
      <c r="L339" s="250"/>
      <c r="M339" s="251"/>
      <c r="N339" s="252"/>
      <c r="O339" s="252"/>
      <c r="P339" s="252"/>
      <c r="Q339" s="252"/>
      <c r="R339" s="252"/>
      <c r="S339" s="252"/>
      <c r="T339" s="253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4" t="s">
        <v>350</v>
      </c>
      <c r="AU339" s="254" t="s">
        <v>81</v>
      </c>
      <c r="AV339" s="14" t="s">
        <v>81</v>
      </c>
      <c r="AW339" s="14" t="s">
        <v>33</v>
      </c>
      <c r="AX339" s="14" t="s">
        <v>72</v>
      </c>
      <c r="AY339" s="254" t="s">
        <v>338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3009</v>
      </c>
      <c r="G340" s="245"/>
      <c r="H340" s="248">
        <v>4.0999999999999996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81</v>
      </c>
      <c r="AV340" s="14" t="s">
        <v>81</v>
      </c>
      <c r="AW340" s="14" t="s">
        <v>33</v>
      </c>
      <c r="AX340" s="14" t="s">
        <v>72</v>
      </c>
      <c r="AY340" s="254" t="s">
        <v>338</v>
      </c>
    </row>
    <row r="341" s="15" customFormat="1">
      <c r="A341" s="15"/>
      <c r="B341" s="255"/>
      <c r="C341" s="256"/>
      <c r="D341" s="235" t="s">
        <v>350</v>
      </c>
      <c r="E341" s="257" t="s">
        <v>2047</v>
      </c>
      <c r="F341" s="258" t="s">
        <v>363</v>
      </c>
      <c r="G341" s="256"/>
      <c r="H341" s="259">
        <v>107.89999999999999</v>
      </c>
      <c r="I341" s="260"/>
      <c r="J341" s="256"/>
      <c r="K341" s="256"/>
      <c r="L341" s="261"/>
      <c r="M341" s="262"/>
      <c r="N341" s="263"/>
      <c r="O341" s="263"/>
      <c r="P341" s="263"/>
      <c r="Q341" s="263"/>
      <c r="R341" s="263"/>
      <c r="S341" s="263"/>
      <c r="T341" s="264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T341" s="265" t="s">
        <v>350</v>
      </c>
      <c r="AU341" s="265" t="s">
        <v>81</v>
      </c>
      <c r="AV341" s="15" t="s">
        <v>231</v>
      </c>
      <c r="AW341" s="15" t="s">
        <v>33</v>
      </c>
      <c r="AX341" s="15" t="s">
        <v>72</v>
      </c>
      <c r="AY341" s="265" t="s">
        <v>338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3010</v>
      </c>
      <c r="G342" s="245"/>
      <c r="H342" s="248">
        <v>109.51900000000001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81</v>
      </c>
      <c r="AV342" s="14" t="s">
        <v>81</v>
      </c>
      <c r="AW342" s="14" t="s">
        <v>33</v>
      </c>
      <c r="AX342" s="14" t="s">
        <v>79</v>
      </c>
      <c r="AY342" s="254" t="s">
        <v>338</v>
      </c>
    </row>
    <row r="343" s="2" customFormat="1" ht="16.5" customHeight="1">
      <c r="A343" s="39"/>
      <c r="B343" s="40"/>
      <c r="C343" s="215" t="s">
        <v>615</v>
      </c>
      <c r="D343" s="215" t="s">
        <v>342</v>
      </c>
      <c r="E343" s="216" t="s">
        <v>2009</v>
      </c>
      <c r="F343" s="217" t="s">
        <v>2010</v>
      </c>
      <c r="G343" s="218" t="s">
        <v>572</v>
      </c>
      <c r="H343" s="219">
        <v>107.90000000000001</v>
      </c>
      <c r="I343" s="220"/>
      <c r="J343" s="221">
        <f>ROUND(I343*H343,2)</f>
        <v>0</v>
      </c>
      <c r="K343" s="217" t="s">
        <v>346</v>
      </c>
      <c r="L343" s="45"/>
      <c r="M343" s="222" t="s">
        <v>19</v>
      </c>
      <c r="N343" s="223" t="s">
        <v>43</v>
      </c>
      <c r="O343" s="85"/>
      <c r="P343" s="224">
        <f>O343*H343</f>
        <v>0</v>
      </c>
      <c r="Q343" s="224">
        <v>0</v>
      </c>
      <c r="R343" s="224">
        <f>Q343*H343</f>
        <v>0</v>
      </c>
      <c r="S343" s="224">
        <v>0</v>
      </c>
      <c r="T343" s="225">
        <f>S343*H343</f>
        <v>0</v>
      </c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R343" s="226" t="s">
        <v>231</v>
      </c>
      <c r="AT343" s="226" t="s">
        <v>342</v>
      </c>
      <c r="AU343" s="226" t="s">
        <v>81</v>
      </c>
      <c r="AY343" s="18" t="s">
        <v>338</v>
      </c>
      <c r="BE343" s="227">
        <f>IF(N343="základní",J343,0)</f>
        <v>0</v>
      </c>
      <c r="BF343" s="227">
        <f>IF(N343="snížená",J343,0)</f>
        <v>0</v>
      </c>
      <c r="BG343" s="227">
        <f>IF(N343="zákl. přenesená",J343,0)</f>
        <v>0</v>
      </c>
      <c r="BH343" s="227">
        <f>IF(N343="sníž. přenesená",J343,0)</f>
        <v>0</v>
      </c>
      <c r="BI343" s="227">
        <f>IF(N343="nulová",J343,0)</f>
        <v>0</v>
      </c>
      <c r="BJ343" s="18" t="s">
        <v>79</v>
      </c>
      <c r="BK343" s="227">
        <f>ROUND(I343*H343,2)</f>
        <v>0</v>
      </c>
      <c r="BL343" s="18" t="s">
        <v>231</v>
      </c>
      <c r="BM343" s="226" t="s">
        <v>3011</v>
      </c>
    </row>
    <row r="344" s="2" customFormat="1">
      <c r="A344" s="39"/>
      <c r="B344" s="40"/>
      <c r="C344" s="41"/>
      <c r="D344" s="228" t="s">
        <v>348</v>
      </c>
      <c r="E344" s="41"/>
      <c r="F344" s="229" t="s">
        <v>2012</v>
      </c>
      <c r="G344" s="41"/>
      <c r="H344" s="41"/>
      <c r="I344" s="230"/>
      <c r="J344" s="41"/>
      <c r="K344" s="41"/>
      <c r="L344" s="45"/>
      <c r="M344" s="231"/>
      <c r="N344" s="232"/>
      <c r="O344" s="85"/>
      <c r="P344" s="85"/>
      <c r="Q344" s="85"/>
      <c r="R344" s="85"/>
      <c r="S344" s="85"/>
      <c r="T344" s="86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T344" s="18" t="s">
        <v>348</v>
      </c>
      <c r="AU344" s="18" t="s">
        <v>81</v>
      </c>
    </row>
    <row r="345" s="14" customFormat="1">
      <c r="A345" s="14"/>
      <c r="B345" s="244"/>
      <c r="C345" s="245"/>
      <c r="D345" s="235" t="s">
        <v>350</v>
      </c>
      <c r="E345" s="246" t="s">
        <v>19</v>
      </c>
      <c r="F345" s="247" t="s">
        <v>294</v>
      </c>
      <c r="G345" s="245"/>
      <c r="H345" s="248">
        <v>107.90000000000001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350</v>
      </c>
      <c r="AU345" s="254" t="s">
        <v>81</v>
      </c>
      <c r="AV345" s="14" t="s">
        <v>81</v>
      </c>
      <c r="AW345" s="14" t="s">
        <v>33</v>
      </c>
      <c r="AX345" s="14" t="s">
        <v>79</v>
      </c>
      <c r="AY345" s="254" t="s">
        <v>338</v>
      </c>
    </row>
    <row r="346" s="12" customFormat="1" ht="20.88" customHeight="1">
      <c r="A346" s="12"/>
      <c r="B346" s="199"/>
      <c r="C346" s="200"/>
      <c r="D346" s="201" t="s">
        <v>71</v>
      </c>
      <c r="E346" s="213" t="s">
        <v>695</v>
      </c>
      <c r="F346" s="213" t="s">
        <v>696</v>
      </c>
      <c r="G346" s="200"/>
      <c r="H346" s="200"/>
      <c r="I346" s="203"/>
      <c r="J346" s="214">
        <f>BK346</f>
        <v>0</v>
      </c>
      <c r="K346" s="200"/>
      <c r="L346" s="205"/>
      <c r="M346" s="206"/>
      <c r="N346" s="207"/>
      <c r="O346" s="207"/>
      <c r="P346" s="208">
        <f>SUM(P347:P361)</f>
        <v>0</v>
      </c>
      <c r="Q346" s="207"/>
      <c r="R346" s="208">
        <f>SUM(R347:R361)</f>
        <v>0.0097110000000000009</v>
      </c>
      <c r="S346" s="207"/>
      <c r="T346" s="209">
        <f>SUM(T347:T361)</f>
        <v>0</v>
      </c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R346" s="210" t="s">
        <v>79</v>
      </c>
      <c r="AT346" s="211" t="s">
        <v>71</v>
      </c>
      <c r="AU346" s="211" t="s">
        <v>81</v>
      </c>
      <c r="AY346" s="210" t="s">
        <v>338</v>
      </c>
      <c r="BK346" s="212">
        <f>SUM(BK347:BK361)</f>
        <v>0</v>
      </c>
    </row>
    <row r="347" s="2" customFormat="1" ht="24.15" customHeight="1">
      <c r="A347" s="39"/>
      <c r="B347" s="40"/>
      <c r="C347" s="215" t="s">
        <v>620</v>
      </c>
      <c r="D347" s="215" t="s">
        <v>342</v>
      </c>
      <c r="E347" s="216" t="s">
        <v>698</v>
      </c>
      <c r="F347" s="217" t="s">
        <v>699</v>
      </c>
      <c r="G347" s="218" t="s">
        <v>572</v>
      </c>
      <c r="H347" s="219">
        <v>107.90000000000001</v>
      </c>
      <c r="I347" s="220"/>
      <c r="J347" s="221">
        <f>ROUND(I347*H347,2)</f>
        <v>0</v>
      </c>
      <c r="K347" s="217" t="s">
        <v>346</v>
      </c>
      <c r="L347" s="45"/>
      <c r="M347" s="222" t="s">
        <v>19</v>
      </c>
      <c r="N347" s="223" t="s">
        <v>43</v>
      </c>
      <c r="O347" s="85"/>
      <c r="P347" s="224">
        <f>O347*H347</f>
        <v>0</v>
      </c>
      <c r="Q347" s="224">
        <v>0</v>
      </c>
      <c r="R347" s="224">
        <f>Q347*H347</f>
        <v>0</v>
      </c>
      <c r="S347" s="224">
        <v>0</v>
      </c>
      <c r="T347" s="225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26" t="s">
        <v>231</v>
      </c>
      <c r="AT347" s="226" t="s">
        <v>342</v>
      </c>
      <c r="AU347" s="226" t="s">
        <v>241</v>
      </c>
      <c r="AY347" s="18" t="s">
        <v>338</v>
      </c>
      <c r="BE347" s="227">
        <f>IF(N347="základní",J347,0)</f>
        <v>0</v>
      </c>
      <c r="BF347" s="227">
        <f>IF(N347="snížená",J347,0)</f>
        <v>0</v>
      </c>
      <c r="BG347" s="227">
        <f>IF(N347="zákl. přenesená",J347,0)</f>
        <v>0</v>
      </c>
      <c r="BH347" s="227">
        <f>IF(N347="sníž. přenesená",J347,0)</f>
        <v>0</v>
      </c>
      <c r="BI347" s="227">
        <f>IF(N347="nulová",J347,0)</f>
        <v>0</v>
      </c>
      <c r="BJ347" s="18" t="s">
        <v>79</v>
      </c>
      <c r="BK347" s="227">
        <f>ROUND(I347*H347,2)</f>
        <v>0</v>
      </c>
      <c r="BL347" s="18" t="s">
        <v>231</v>
      </c>
      <c r="BM347" s="226" t="s">
        <v>3012</v>
      </c>
    </row>
    <row r="348" s="2" customFormat="1">
      <c r="A348" s="39"/>
      <c r="B348" s="40"/>
      <c r="C348" s="41"/>
      <c r="D348" s="228" t="s">
        <v>348</v>
      </c>
      <c r="E348" s="41"/>
      <c r="F348" s="229" t="s">
        <v>701</v>
      </c>
      <c r="G348" s="41"/>
      <c r="H348" s="41"/>
      <c r="I348" s="230"/>
      <c r="J348" s="41"/>
      <c r="K348" s="41"/>
      <c r="L348" s="45"/>
      <c r="M348" s="231"/>
      <c r="N348" s="232"/>
      <c r="O348" s="85"/>
      <c r="P348" s="85"/>
      <c r="Q348" s="85"/>
      <c r="R348" s="85"/>
      <c r="S348" s="85"/>
      <c r="T348" s="86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T348" s="18" t="s">
        <v>348</v>
      </c>
      <c r="AU348" s="18" t="s">
        <v>241</v>
      </c>
    </row>
    <row r="349" s="14" customFormat="1">
      <c r="A349" s="14"/>
      <c r="B349" s="244"/>
      <c r="C349" s="245"/>
      <c r="D349" s="235" t="s">
        <v>350</v>
      </c>
      <c r="E349" s="246" t="s">
        <v>19</v>
      </c>
      <c r="F349" s="247" t="s">
        <v>294</v>
      </c>
      <c r="G349" s="245"/>
      <c r="H349" s="248">
        <v>107.90000000000001</v>
      </c>
      <c r="I349" s="249"/>
      <c r="J349" s="245"/>
      <c r="K349" s="245"/>
      <c r="L349" s="250"/>
      <c r="M349" s="251"/>
      <c r="N349" s="252"/>
      <c r="O349" s="252"/>
      <c r="P349" s="252"/>
      <c r="Q349" s="252"/>
      <c r="R349" s="252"/>
      <c r="S349" s="252"/>
      <c r="T349" s="253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4" t="s">
        <v>350</v>
      </c>
      <c r="AU349" s="254" t="s">
        <v>241</v>
      </c>
      <c r="AV349" s="14" t="s">
        <v>81</v>
      </c>
      <c r="AW349" s="14" t="s">
        <v>33</v>
      </c>
      <c r="AX349" s="14" t="s">
        <v>79</v>
      </c>
      <c r="AY349" s="254" t="s">
        <v>338</v>
      </c>
    </row>
    <row r="350" s="2" customFormat="1" ht="24.15" customHeight="1">
      <c r="A350" s="39"/>
      <c r="B350" s="40"/>
      <c r="C350" s="215" t="s">
        <v>625</v>
      </c>
      <c r="D350" s="215" t="s">
        <v>342</v>
      </c>
      <c r="E350" s="216" t="s">
        <v>786</v>
      </c>
      <c r="F350" s="217" t="s">
        <v>787</v>
      </c>
      <c r="G350" s="218" t="s">
        <v>572</v>
      </c>
      <c r="H350" s="219">
        <v>107.90000000000001</v>
      </c>
      <c r="I350" s="220"/>
      <c r="J350" s="221">
        <f>ROUND(I350*H350,2)</f>
        <v>0</v>
      </c>
      <c r="K350" s="217" t="s">
        <v>346</v>
      </c>
      <c r="L350" s="45"/>
      <c r="M350" s="222" t="s">
        <v>19</v>
      </c>
      <c r="N350" s="223" t="s">
        <v>43</v>
      </c>
      <c r="O350" s="85"/>
      <c r="P350" s="224">
        <f>O350*H350</f>
        <v>0</v>
      </c>
      <c r="Q350" s="224">
        <v>9.0000000000000006E-05</v>
      </c>
      <c r="R350" s="224">
        <f>Q350*H350</f>
        <v>0.0097110000000000009</v>
      </c>
      <c r="S350" s="224">
        <v>0</v>
      </c>
      <c r="T350" s="225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26" t="s">
        <v>231</v>
      </c>
      <c r="AT350" s="226" t="s">
        <v>342</v>
      </c>
      <c r="AU350" s="226" t="s">
        <v>241</v>
      </c>
      <c r="AY350" s="18" t="s">
        <v>338</v>
      </c>
      <c r="BE350" s="227">
        <f>IF(N350="základní",J350,0)</f>
        <v>0</v>
      </c>
      <c r="BF350" s="227">
        <f>IF(N350="snížená",J350,0)</f>
        <v>0</v>
      </c>
      <c r="BG350" s="227">
        <f>IF(N350="zákl. přenesená",J350,0)</f>
        <v>0</v>
      </c>
      <c r="BH350" s="227">
        <f>IF(N350="sníž. přenesená",J350,0)</f>
        <v>0</v>
      </c>
      <c r="BI350" s="227">
        <f>IF(N350="nulová",J350,0)</f>
        <v>0</v>
      </c>
      <c r="BJ350" s="18" t="s">
        <v>79</v>
      </c>
      <c r="BK350" s="227">
        <f>ROUND(I350*H350,2)</f>
        <v>0</v>
      </c>
      <c r="BL350" s="18" t="s">
        <v>231</v>
      </c>
      <c r="BM350" s="226" t="s">
        <v>3013</v>
      </c>
    </row>
    <row r="351" s="2" customFormat="1">
      <c r="A351" s="39"/>
      <c r="B351" s="40"/>
      <c r="C351" s="41"/>
      <c r="D351" s="228" t="s">
        <v>348</v>
      </c>
      <c r="E351" s="41"/>
      <c r="F351" s="229" t="s">
        <v>789</v>
      </c>
      <c r="G351" s="41"/>
      <c r="H351" s="41"/>
      <c r="I351" s="230"/>
      <c r="J351" s="41"/>
      <c r="K351" s="41"/>
      <c r="L351" s="45"/>
      <c r="M351" s="231"/>
      <c r="N351" s="232"/>
      <c r="O351" s="85"/>
      <c r="P351" s="85"/>
      <c r="Q351" s="85"/>
      <c r="R351" s="85"/>
      <c r="S351" s="85"/>
      <c r="T351" s="86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348</v>
      </c>
      <c r="AU351" s="18" t="s">
        <v>241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1829</v>
      </c>
      <c r="G352" s="245"/>
      <c r="H352" s="248">
        <v>0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241</v>
      </c>
      <c r="AV352" s="14" t="s">
        <v>81</v>
      </c>
      <c r="AW352" s="14" t="s">
        <v>33</v>
      </c>
      <c r="AX352" s="14" t="s">
        <v>72</v>
      </c>
      <c r="AY352" s="254" t="s">
        <v>338</v>
      </c>
    </row>
    <row r="353" s="14" customFormat="1">
      <c r="A353" s="14"/>
      <c r="B353" s="244"/>
      <c r="C353" s="245"/>
      <c r="D353" s="235" t="s">
        <v>350</v>
      </c>
      <c r="E353" s="246" t="s">
        <v>19</v>
      </c>
      <c r="F353" s="247" t="s">
        <v>1831</v>
      </c>
      <c r="G353" s="245"/>
      <c r="H353" s="248">
        <v>0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350</v>
      </c>
      <c r="AU353" s="254" t="s">
        <v>241</v>
      </c>
      <c r="AV353" s="14" t="s">
        <v>81</v>
      </c>
      <c r="AW353" s="14" t="s">
        <v>33</v>
      </c>
      <c r="AX353" s="14" t="s">
        <v>72</v>
      </c>
      <c r="AY353" s="254" t="s">
        <v>338</v>
      </c>
    </row>
    <row r="354" s="14" customFormat="1">
      <c r="A354" s="14"/>
      <c r="B354" s="244"/>
      <c r="C354" s="245"/>
      <c r="D354" s="235" t="s">
        <v>350</v>
      </c>
      <c r="E354" s="246" t="s">
        <v>19</v>
      </c>
      <c r="F354" s="247" t="s">
        <v>2047</v>
      </c>
      <c r="G354" s="245"/>
      <c r="H354" s="248">
        <v>107.90000000000001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241</v>
      </c>
      <c r="AV354" s="14" t="s">
        <v>81</v>
      </c>
      <c r="AW354" s="14" t="s">
        <v>33</v>
      </c>
      <c r="AX354" s="14" t="s">
        <v>72</v>
      </c>
      <c r="AY354" s="254" t="s">
        <v>338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2049</v>
      </c>
      <c r="G355" s="245"/>
      <c r="H355" s="248">
        <v>0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241</v>
      </c>
      <c r="AV355" s="14" t="s">
        <v>81</v>
      </c>
      <c r="AW355" s="14" t="s">
        <v>33</v>
      </c>
      <c r="AX355" s="14" t="s">
        <v>72</v>
      </c>
      <c r="AY355" s="254" t="s">
        <v>338</v>
      </c>
    </row>
    <row r="356" s="14" customFormat="1">
      <c r="A356" s="14"/>
      <c r="B356" s="244"/>
      <c r="C356" s="245"/>
      <c r="D356" s="235" t="s">
        <v>350</v>
      </c>
      <c r="E356" s="246" t="s">
        <v>19</v>
      </c>
      <c r="F356" s="247" t="s">
        <v>1821</v>
      </c>
      <c r="G356" s="245"/>
      <c r="H356" s="248">
        <v>0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350</v>
      </c>
      <c r="AU356" s="254" t="s">
        <v>241</v>
      </c>
      <c r="AV356" s="14" t="s">
        <v>81</v>
      </c>
      <c r="AW356" s="14" t="s">
        <v>33</v>
      </c>
      <c r="AX356" s="14" t="s">
        <v>72</v>
      </c>
      <c r="AY356" s="254" t="s">
        <v>338</v>
      </c>
    </row>
    <row r="357" s="14" customFormat="1">
      <c r="A357" s="14"/>
      <c r="B357" s="244"/>
      <c r="C357" s="245"/>
      <c r="D357" s="235" t="s">
        <v>350</v>
      </c>
      <c r="E357" s="246" t="s">
        <v>19</v>
      </c>
      <c r="F357" s="247" t="s">
        <v>1822</v>
      </c>
      <c r="G357" s="245"/>
      <c r="H357" s="248">
        <v>0</v>
      </c>
      <c r="I357" s="249"/>
      <c r="J357" s="245"/>
      <c r="K357" s="245"/>
      <c r="L357" s="250"/>
      <c r="M357" s="251"/>
      <c r="N357" s="252"/>
      <c r="O357" s="252"/>
      <c r="P357" s="252"/>
      <c r="Q357" s="252"/>
      <c r="R357" s="252"/>
      <c r="S357" s="252"/>
      <c r="T357" s="253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54" t="s">
        <v>350</v>
      </c>
      <c r="AU357" s="254" t="s">
        <v>241</v>
      </c>
      <c r="AV357" s="14" t="s">
        <v>81</v>
      </c>
      <c r="AW357" s="14" t="s">
        <v>33</v>
      </c>
      <c r="AX357" s="14" t="s">
        <v>72</v>
      </c>
      <c r="AY357" s="254" t="s">
        <v>338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952</v>
      </c>
      <c r="G358" s="245"/>
      <c r="H358" s="248">
        <v>0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241</v>
      </c>
      <c r="AV358" s="14" t="s">
        <v>81</v>
      </c>
      <c r="AW358" s="14" t="s">
        <v>33</v>
      </c>
      <c r="AX358" s="14" t="s">
        <v>72</v>
      </c>
      <c r="AY358" s="254" t="s">
        <v>338</v>
      </c>
    </row>
    <row r="359" s="14" customFormat="1">
      <c r="A359" s="14"/>
      <c r="B359" s="244"/>
      <c r="C359" s="245"/>
      <c r="D359" s="235" t="s">
        <v>350</v>
      </c>
      <c r="E359" s="246" t="s">
        <v>19</v>
      </c>
      <c r="F359" s="247" t="s">
        <v>258</v>
      </c>
      <c r="G359" s="245"/>
      <c r="H359" s="248">
        <v>0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350</v>
      </c>
      <c r="AU359" s="254" t="s">
        <v>241</v>
      </c>
      <c r="AV359" s="14" t="s">
        <v>81</v>
      </c>
      <c r="AW359" s="14" t="s">
        <v>33</v>
      </c>
      <c r="AX359" s="14" t="s">
        <v>72</v>
      </c>
      <c r="AY359" s="254" t="s">
        <v>338</v>
      </c>
    </row>
    <row r="360" s="14" customFormat="1">
      <c r="A360" s="14"/>
      <c r="B360" s="244"/>
      <c r="C360" s="245"/>
      <c r="D360" s="235" t="s">
        <v>350</v>
      </c>
      <c r="E360" s="246" t="s">
        <v>19</v>
      </c>
      <c r="F360" s="247" t="s">
        <v>256</v>
      </c>
      <c r="G360" s="245"/>
      <c r="H360" s="248">
        <v>0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350</v>
      </c>
      <c r="AU360" s="254" t="s">
        <v>241</v>
      </c>
      <c r="AV360" s="14" t="s">
        <v>81</v>
      </c>
      <c r="AW360" s="14" t="s">
        <v>33</v>
      </c>
      <c r="AX360" s="14" t="s">
        <v>72</v>
      </c>
      <c r="AY360" s="254" t="s">
        <v>338</v>
      </c>
    </row>
    <row r="361" s="15" customFormat="1">
      <c r="A361" s="15"/>
      <c r="B361" s="255"/>
      <c r="C361" s="256"/>
      <c r="D361" s="235" t="s">
        <v>350</v>
      </c>
      <c r="E361" s="257" t="s">
        <v>294</v>
      </c>
      <c r="F361" s="258" t="s">
        <v>363</v>
      </c>
      <c r="G361" s="256"/>
      <c r="H361" s="259">
        <v>107.90000000000001</v>
      </c>
      <c r="I361" s="260"/>
      <c r="J361" s="256"/>
      <c r="K361" s="256"/>
      <c r="L361" s="261"/>
      <c r="M361" s="262"/>
      <c r="N361" s="263"/>
      <c r="O361" s="263"/>
      <c r="P361" s="263"/>
      <c r="Q361" s="263"/>
      <c r="R361" s="263"/>
      <c r="S361" s="263"/>
      <c r="T361" s="264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T361" s="265" t="s">
        <v>350</v>
      </c>
      <c r="AU361" s="265" t="s">
        <v>241</v>
      </c>
      <c r="AV361" s="15" t="s">
        <v>231</v>
      </c>
      <c r="AW361" s="15" t="s">
        <v>33</v>
      </c>
      <c r="AX361" s="15" t="s">
        <v>79</v>
      </c>
      <c r="AY361" s="265" t="s">
        <v>338</v>
      </c>
    </row>
    <row r="362" s="12" customFormat="1" ht="22.8" customHeight="1">
      <c r="A362" s="12"/>
      <c r="B362" s="199"/>
      <c r="C362" s="200"/>
      <c r="D362" s="201" t="s">
        <v>71</v>
      </c>
      <c r="E362" s="213" t="s">
        <v>252</v>
      </c>
      <c r="F362" s="213" t="s">
        <v>790</v>
      </c>
      <c r="G362" s="200"/>
      <c r="H362" s="200"/>
      <c r="I362" s="203"/>
      <c r="J362" s="214">
        <f>BK362</f>
        <v>0</v>
      </c>
      <c r="K362" s="200"/>
      <c r="L362" s="205"/>
      <c r="M362" s="206"/>
      <c r="N362" s="207"/>
      <c r="O362" s="207"/>
      <c r="P362" s="208">
        <f>SUM(P363:P376)</f>
        <v>0</v>
      </c>
      <c r="Q362" s="207"/>
      <c r="R362" s="208">
        <f>SUM(R363:R376)</f>
        <v>0.031783150000000003</v>
      </c>
      <c r="S362" s="207"/>
      <c r="T362" s="209">
        <f>SUM(T363:T376)</f>
        <v>0</v>
      </c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R362" s="210" t="s">
        <v>79</v>
      </c>
      <c r="AT362" s="211" t="s">
        <v>71</v>
      </c>
      <c r="AU362" s="211" t="s">
        <v>79</v>
      </c>
      <c r="AY362" s="210" t="s">
        <v>338</v>
      </c>
      <c r="BK362" s="212">
        <f>SUM(BK363:BK376)</f>
        <v>0</v>
      </c>
    </row>
    <row r="363" s="2" customFormat="1" ht="37.8" customHeight="1">
      <c r="A363" s="39"/>
      <c r="B363" s="40"/>
      <c r="C363" s="215" t="s">
        <v>630</v>
      </c>
      <c r="D363" s="215" t="s">
        <v>342</v>
      </c>
      <c r="E363" s="216" t="s">
        <v>792</v>
      </c>
      <c r="F363" s="217" t="s">
        <v>793</v>
      </c>
      <c r="G363" s="218" t="s">
        <v>572</v>
      </c>
      <c r="H363" s="219">
        <v>90.808999999999998</v>
      </c>
      <c r="I363" s="220"/>
      <c r="J363" s="221">
        <f>ROUND(I363*H363,2)</f>
        <v>0</v>
      </c>
      <c r="K363" s="217" t="s">
        <v>346</v>
      </c>
      <c r="L363" s="45"/>
      <c r="M363" s="222" t="s">
        <v>19</v>
      </c>
      <c r="N363" s="223" t="s">
        <v>43</v>
      </c>
      <c r="O363" s="85"/>
      <c r="P363" s="224">
        <f>O363*H363</f>
        <v>0</v>
      </c>
      <c r="Q363" s="224">
        <v>1.0000000000000001E-05</v>
      </c>
      <c r="R363" s="224">
        <f>Q363*H363</f>
        <v>0.00090809000000000007</v>
      </c>
      <c r="S363" s="224">
        <v>0</v>
      </c>
      <c r="T363" s="225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26" t="s">
        <v>231</v>
      </c>
      <c r="AT363" s="226" t="s">
        <v>342</v>
      </c>
      <c r="AU363" s="226" t="s">
        <v>81</v>
      </c>
      <c r="AY363" s="18" t="s">
        <v>338</v>
      </c>
      <c r="BE363" s="227">
        <f>IF(N363="základní",J363,0)</f>
        <v>0</v>
      </c>
      <c r="BF363" s="227">
        <f>IF(N363="snížená",J363,0)</f>
        <v>0</v>
      </c>
      <c r="BG363" s="227">
        <f>IF(N363="zákl. přenesená",J363,0)</f>
        <v>0</v>
      </c>
      <c r="BH363" s="227">
        <f>IF(N363="sníž. přenesená",J363,0)</f>
        <v>0</v>
      </c>
      <c r="BI363" s="227">
        <f>IF(N363="nulová",J363,0)</f>
        <v>0</v>
      </c>
      <c r="BJ363" s="18" t="s">
        <v>79</v>
      </c>
      <c r="BK363" s="227">
        <f>ROUND(I363*H363,2)</f>
        <v>0</v>
      </c>
      <c r="BL363" s="18" t="s">
        <v>231</v>
      </c>
      <c r="BM363" s="226" t="s">
        <v>3014</v>
      </c>
    </row>
    <row r="364" s="2" customFormat="1">
      <c r="A364" s="39"/>
      <c r="B364" s="40"/>
      <c r="C364" s="41"/>
      <c r="D364" s="228" t="s">
        <v>348</v>
      </c>
      <c r="E364" s="41"/>
      <c r="F364" s="229" t="s">
        <v>795</v>
      </c>
      <c r="G364" s="41"/>
      <c r="H364" s="41"/>
      <c r="I364" s="230"/>
      <c r="J364" s="41"/>
      <c r="K364" s="41"/>
      <c r="L364" s="45"/>
      <c r="M364" s="231"/>
      <c r="N364" s="232"/>
      <c r="O364" s="85"/>
      <c r="P364" s="85"/>
      <c r="Q364" s="85"/>
      <c r="R364" s="85"/>
      <c r="S364" s="85"/>
      <c r="T364" s="86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T364" s="18" t="s">
        <v>348</v>
      </c>
      <c r="AU364" s="18" t="s">
        <v>81</v>
      </c>
    </row>
    <row r="365" s="14" customFormat="1">
      <c r="A365" s="14"/>
      <c r="B365" s="244"/>
      <c r="C365" s="245"/>
      <c r="D365" s="235" t="s">
        <v>350</v>
      </c>
      <c r="E365" s="246" t="s">
        <v>19</v>
      </c>
      <c r="F365" s="247" t="s">
        <v>796</v>
      </c>
      <c r="G365" s="245"/>
      <c r="H365" s="248">
        <v>86.319999999999993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350</v>
      </c>
      <c r="AU365" s="254" t="s">
        <v>81</v>
      </c>
      <c r="AV365" s="14" t="s">
        <v>81</v>
      </c>
      <c r="AW365" s="14" t="s">
        <v>33</v>
      </c>
      <c r="AX365" s="14" t="s">
        <v>72</v>
      </c>
      <c r="AY365" s="254" t="s">
        <v>338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1437</v>
      </c>
      <c r="G366" s="245"/>
      <c r="H366" s="248">
        <v>4.4889999999999999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81</v>
      </c>
      <c r="AV366" s="14" t="s">
        <v>81</v>
      </c>
      <c r="AW366" s="14" t="s">
        <v>33</v>
      </c>
      <c r="AX366" s="14" t="s">
        <v>72</v>
      </c>
      <c r="AY366" s="254" t="s">
        <v>338</v>
      </c>
    </row>
    <row r="367" s="15" customFormat="1">
      <c r="A367" s="15"/>
      <c r="B367" s="255"/>
      <c r="C367" s="256"/>
      <c r="D367" s="235" t="s">
        <v>350</v>
      </c>
      <c r="E367" s="257" t="s">
        <v>287</v>
      </c>
      <c r="F367" s="258" t="s">
        <v>363</v>
      </c>
      <c r="G367" s="256"/>
      <c r="H367" s="259">
        <v>90.808999999999998</v>
      </c>
      <c r="I367" s="260"/>
      <c r="J367" s="256"/>
      <c r="K367" s="256"/>
      <c r="L367" s="261"/>
      <c r="M367" s="262"/>
      <c r="N367" s="263"/>
      <c r="O367" s="263"/>
      <c r="P367" s="263"/>
      <c r="Q367" s="263"/>
      <c r="R367" s="263"/>
      <c r="S367" s="263"/>
      <c r="T367" s="264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65" t="s">
        <v>350</v>
      </c>
      <c r="AU367" s="265" t="s">
        <v>81</v>
      </c>
      <c r="AV367" s="15" t="s">
        <v>231</v>
      </c>
      <c r="AW367" s="15" t="s">
        <v>33</v>
      </c>
      <c r="AX367" s="15" t="s">
        <v>79</v>
      </c>
      <c r="AY367" s="265" t="s">
        <v>338</v>
      </c>
    </row>
    <row r="368" s="2" customFormat="1" ht="55.5" customHeight="1">
      <c r="A368" s="39"/>
      <c r="B368" s="40"/>
      <c r="C368" s="215" t="s">
        <v>635</v>
      </c>
      <c r="D368" s="215" t="s">
        <v>342</v>
      </c>
      <c r="E368" s="216" t="s">
        <v>799</v>
      </c>
      <c r="F368" s="217" t="s">
        <v>800</v>
      </c>
      <c r="G368" s="218" t="s">
        <v>572</v>
      </c>
      <c r="H368" s="219">
        <v>90.808999999999998</v>
      </c>
      <c r="I368" s="220"/>
      <c r="J368" s="221">
        <f>ROUND(I368*H368,2)</f>
        <v>0</v>
      </c>
      <c r="K368" s="217" t="s">
        <v>346</v>
      </c>
      <c r="L368" s="45"/>
      <c r="M368" s="222" t="s">
        <v>19</v>
      </c>
      <c r="N368" s="223" t="s">
        <v>43</v>
      </c>
      <c r="O368" s="85"/>
      <c r="P368" s="224">
        <f>O368*H368</f>
        <v>0</v>
      </c>
      <c r="Q368" s="224">
        <v>0.00034000000000000002</v>
      </c>
      <c r="R368" s="224">
        <f>Q368*H368</f>
        <v>0.030875060000000003</v>
      </c>
      <c r="S368" s="224">
        <v>0</v>
      </c>
      <c r="T368" s="225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26" t="s">
        <v>231</v>
      </c>
      <c r="AT368" s="226" t="s">
        <v>342</v>
      </c>
      <c r="AU368" s="226" t="s">
        <v>81</v>
      </c>
      <c r="AY368" s="18" t="s">
        <v>338</v>
      </c>
      <c r="BE368" s="227">
        <f>IF(N368="základní",J368,0)</f>
        <v>0</v>
      </c>
      <c r="BF368" s="227">
        <f>IF(N368="snížená",J368,0)</f>
        <v>0</v>
      </c>
      <c r="BG368" s="227">
        <f>IF(N368="zákl. přenesená",J368,0)</f>
        <v>0</v>
      </c>
      <c r="BH368" s="227">
        <f>IF(N368="sníž. přenesená",J368,0)</f>
        <v>0</v>
      </c>
      <c r="BI368" s="227">
        <f>IF(N368="nulová",J368,0)</f>
        <v>0</v>
      </c>
      <c r="BJ368" s="18" t="s">
        <v>79</v>
      </c>
      <c r="BK368" s="227">
        <f>ROUND(I368*H368,2)</f>
        <v>0</v>
      </c>
      <c r="BL368" s="18" t="s">
        <v>231</v>
      </c>
      <c r="BM368" s="226" t="s">
        <v>3015</v>
      </c>
    </row>
    <row r="369" s="2" customFormat="1">
      <c r="A369" s="39"/>
      <c r="B369" s="40"/>
      <c r="C369" s="41"/>
      <c r="D369" s="228" t="s">
        <v>348</v>
      </c>
      <c r="E369" s="41"/>
      <c r="F369" s="229" t="s">
        <v>802</v>
      </c>
      <c r="G369" s="41"/>
      <c r="H369" s="41"/>
      <c r="I369" s="230"/>
      <c r="J369" s="41"/>
      <c r="K369" s="41"/>
      <c r="L369" s="45"/>
      <c r="M369" s="231"/>
      <c r="N369" s="232"/>
      <c r="O369" s="85"/>
      <c r="P369" s="85"/>
      <c r="Q369" s="85"/>
      <c r="R369" s="85"/>
      <c r="S369" s="85"/>
      <c r="T369" s="86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T369" s="18" t="s">
        <v>348</v>
      </c>
      <c r="AU369" s="18" t="s">
        <v>81</v>
      </c>
    </row>
    <row r="370" s="14" customFormat="1">
      <c r="A370" s="14"/>
      <c r="B370" s="244"/>
      <c r="C370" s="245"/>
      <c r="D370" s="235" t="s">
        <v>350</v>
      </c>
      <c r="E370" s="246" t="s">
        <v>19</v>
      </c>
      <c r="F370" s="247" t="s">
        <v>287</v>
      </c>
      <c r="G370" s="245"/>
      <c r="H370" s="248">
        <v>90.808999999999998</v>
      </c>
      <c r="I370" s="249"/>
      <c r="J370" s="245"/>
      <c r="K370" s="245"/>
      <c r="L370" s="250"/>
      <c r="M370" s="251"/>
      <c r="N370" s="252"/>
      <c r="O370" s="252"/>
      <c r="P370" s="252"/>
      <c r="Q370" s="252"/>
      <c r="R370" s="252"/>
      <c r="S370" s="252"/>
      <c r="T370" s="253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54" t="s">
        <v>350</v>
      </c>
      <c r="AU370" s="254" t="s">
        <v>81</v>
      </c>
      <c r="AV370" s="14" t="s">
        <v>81</v>
      </c>
      <c r="AW370" s="14" t="s">
        <v>33</v>
      </c>
      <c r="AX370" s="14" t="s">
        <v>79</v>
      </c>
      <c r="AY370" s="254" t="s">
        <v>338</v>
      </c>
    </row>
    <row r="371" s="2" customFormat="1" ht="24.15" customHeight="1">
      <c r="A371" s="39"/>
      <c r="B371" s="40"/>
      <c r="C371" s="215" t="s">
        <v>641</v>
      </c>
      <c r="D371" s="215" t="s">
        <v>342</v>
      </c>
      <c r="E371" s="216" t="s">
        <v>804</v>
      </c>
      <c r="F371" s="217" t="s">
        <v>805</v>
      </c>
      <c r="G371" s="218" t="s">
        <v>572</v>
      </c>
      <c r="H371" s="219">
        <v>90.808999999999998</v>
      </c>
      <c r="I371" s="220"/>
      <c r="J371" s="221">
        <f>ROUND(I371*H371,2)</f>
        <v>0</v>
      </c>
      <c r="K371" s="217" t="s">
        <v>346</v>
      </c>
      <c r="L371" s="45"/>
      <c r="M371" s="222" t="s">
        <v>19</v>
      </c>
      <c r="N371" s="223" t="s">
        <v>43</v>
      </c>
      <c r="O371" s="85"/>
      <c r="P371" s="224">
        <f>O371*H371</f>
        <v>0</v>
      </c>
      <c r="Q371" s="224">
        <v>0</v>
      </c>
      <c r="R371" s="224">
        <f>Q371*H371</f>
        <v>0</v>
      </c>
      <c r="S371" s="224">
        <v>0</v>
      </c>
      <c r="T371" s="225">
        <f>S371*H371</f>
        <v>0</v>
      </c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R371" s="226" t="s">
        <v>231</v>
      </c>
      <c r="AT371" s="226" t="s">
        <v>342</v>
      </c>
      <c r="AU371" s="226" t="s">
        <v>81</v>
      </c>
      <c r="AY371" s="18" t="s">
        <v>338</v>
      </c>
      <c r="BE371" s="227">
        <f>IF(N371="základní",J371,0)</f>
        <v>0</v>
      </c>
      <c r="BF371" s="227">
        <f>IF(N371="snížená",J371,0)</f>
        <v>0</v>
      </c>
      <c r="BG371" s="227">
        <f>IF(N371="zákl. přenesená",J371,0)</f>
        <v>0</v>
      </c>
      <c r="BH371" s="227">
        <f>IF(N371="sníž. přenesená",J371,0)</f>
        <v>0</v>
      </c>
      <c r="BI371" s="227">
        <f>IF(N371="nulová",J371,0)</f>
        <v>0</v>
      </c>
      <c r="BJ371" s="18" t="s">
        <v>79</v>
      </c>
      <c r="BK371" s="227">
        <f>ROUND(I371*H371,2)</f>
        <v>0</v>
      </c>
      <c r="BL371" s="18" t="s">
        <v>231</v>
      </c>
      <c r="BM371" s="226" t="s">
        <v>3016</v>
      </c>
    </row>
    <row r="372" s="2" customFormat="1">
      <c r="A372" s="39"/>
      <c r="B372" s="40"/>
      <c r="C372" s="41"/>
      <c r="D372" s="228" t="s">
        <v>348</v>
      </c>
      <c r="E372" s="41"/>
      <c r="F372" s="229" t="s">
        <v>807</v>
      </c>
      <c r="G372" s="41"/>
      <c r="H372" s="41"/>
      <c r="I372" s="230"/>
      <c r="J372" s="41"/>
      <c r="K372" s="41"/>
      <c r="L372" s="45"/>
      <c r="M372" s="231"/>
      <c r="N372" s="232"/>
      <c r="O372" s="85"/>
      <c r="P372" s="85"/>
      <c r="Q372" s="85"/>
      <c r="R372" s="85"/>
      <c r="S372" s="85"/>
      <c r="T372" s="86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T372" s="18" t="s">
        <v>348</v>
      </c>
      <c r="AU372" s="18" t="s">
        <v>81</v>
      </c>
    </row>
    <row r="373" s="14" customFormat="1">
      <c r="A373" s="14"/>
      <c r="B373" s="244"/>
      <c r="C373" s="245"/>
      <c r="D373" s="235" t="s">
        <v>350</v>
      </c>
      <c r="E373" s="246" t="s">
        <v>19</v>
      </c>
      <c r="F373" s="247" t="s">
        <v>287</v>
      </c>
      <c r="G373" s="245"/>
      <c r="H373" s="248">
        <v>90.808999999999998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350</v>
      </c>
      <c r="AU373" s="254" t="s">
        <v>81</v>
      </c>
      <c r="AV373" s="14" t="s">
        <v>81</v>
      </c>
      <c r="AW373" s="14" t="s">
        <v>33</v>
      </c>
      <c r="AX373" s="14" t="s">
        <v>79</v>
      </c>
      <c r="AY373" s="254" t="s">
        <v>338</v>
      </c>
    </row>
    <row r="374" s="2" customFormat="1" ht="24.15" customHeight="1">
      <c r="A374" s="39"/>
      <c r="B374" s="40"/>
      <c r="C374" s="215" t="s">
        <v>646</v>
      </c>
      <c r="D374" s="215" t="s">
        <v>342</v>
      </c>
      <c r="E374" s="216" t="s">
        <v>809</v>
      </c>
      <c r="F374" s="217" t="s">
        <v>810</v>
      </c>
      <c r="G374" s="218" t="s">
        <v>572</v>
      </c>
      <c r="H374" s="219">
        <v>90.808999999999998</v>
      </c>
      <c r="I374" s="220"/>
      <c r="J374" s="221">
        <f>ROUND(I374*H374,2)</f>
        <v>0</v>
      </c>
      <c r="K374" s="217" t="s">
        <v>346</v>
      </c>
      <c r="L374" s="45"/>
      <c r="M374" s="222" t="s">
        <v>19</v>
      </c>
      <c r="N374" s="223" t="s">
        <v>43</v>
      </c>
      <c r="O374" s="85"/>
      <c r="P374" s="224">
        <f>O374*H374</f>
        <v>0</v>
      </c>
      <c r="Q374" s="224">
        <v>0</v>
      </c>
      <c r="R374" s="224">
        <f>Q374*H374</f>
        <v>0</v>
      </c>
      <c r="S374" s="224">
        <v>0</v>
      </c>
      <c r="T374" s="225">
        <f>S374*H374</f>
        <v>0</v>
      </c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R374" s="226" t="s">
        <v>231</v>
      </c>
      <c r="AT374" s="226" t="s">
        <v>342</v>
      </c>
      <c r="AU374" s="226" t="s">
        <v>81</v>
      </c>
      <c r="AY374" s="18" t="s">
        <v>338</v>
      </c>
      <c r="BE374" s="227">
        <f>IF(N374="základní",J374,0)</f>
        <v>0</v>
      </c>
      <c r="BF374" s="227">
        <f>IF(N374="snížená",J374,0)</f>
        <v>0</v>
      </c>
      <c r="BG374" s="227">
        <f>IF(N374="zákl. přenesená",J374,0)</f>
        <v>0</v>
      </c>
      <c r="BH374" s="227">
        <f>IF(N374="sníž. přenesená",J374,0)</f>
        <v>0</v>
      </c>
      <c r="BI374" s="227">
        <f>IF(N374="nulová",J374,0)</f>
        <v>0</v>
      </c>
      <c r="BJ374" s="18" t="s">
        <v>79</v>
      </c>
      <c r="BK374" s="227">
        <f>ROUND(I374*H374,2)</f>
        <v>0</v>
      </c>
      <c r="BL374" s="18" t="s">
        <v>231</v>
      </c>
      <c r="BM374" s="226" t="s">
        <v>3017</v>
      </c>
    </row>
    <row r="375" s="2" customFormat="1">
      <c r="A375" s="39"/>
      <c r="B375" s="40"/>
      <c r="C375" s="41"/>
      <c r="D375" s="228" t="s">
        <v>348</v>
      </c>
      <c r="E375" s="41"/>
      <c r="F375" s="229" t="s">
        <v>812</v>
      </c>
      <c r="G375" s="41"/>
      <c r="H375" s="41"/>
      <c r="I375" s="230"/>
      <c r="J375" s="41"/>
      <c r="K375" s="41"/>
      <c r="L375" s="45"/>
      <c r="M375" s="231"/>
      <c r="N375" s="232"/>
      <c r="O375" s="85"/>
      <c r="P375" s="85"/>
      <c r="Q375" s="85"/>
      <c r="R375" s="85"/>
      <c r="S375" s="85"/>
      <c r="T375" s="86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T375" s="18" t="s">
        <v>348</v>
      </c>
      <c r="AU375" s="18" t="s">
        <v>81</v>
      </c>
    </row>
    <row r="376" s="14" customFormat="1">
      <c r="A376" s="14"/>
      <c r="B376" s="244"/>
      <c r="C376" s="245"/>
      <c r="D376" s="235" t="s">
        <v>350</v>
      </c>
      <c r="E376" s="246" t="s">
        <v>19</v>
      </c>
      <c r="F376" s="247" t="s">
        <v>287</v>
      </c>
      <c r="G376" s="245"/>
      <c r="H376" s="248">
        <v>90.808999999999998</v>
      </c>
      <c r="I376" s="249"/>
      <c r="J376" s="245"/>
      <c r="K376" s="245"/>
      <c r="L376" s="250"/>
      <c r="M376" s="251"/>
      <c r="N376" s="252"/>
      <c r="O376" s="252"/>
      <c r="P376" s="252"/>
      <c r="Q376" s="252"/>
      <c r="R376" s="252"/>
      <c r="S376" s="252"/>
      <c r="T376" s="253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4" t="s">
        <v>350</v>
      </c>
      <c r="AU376" s="254" t="s">
        <v>81</v>
      </c>
      <c r="AV376" s="14" t="s">
        <v>81</v>
      </c>
      <c r="AW376" s="14" t="s">
        <v>33</v>
      </c>
      <c r="AX376" s="14" t="s">
        <v>79</v>
      </c>
      <c r="AY376" s="254" t="s">
        <v>338</v>
      </c>
    </row>
    <row r="377" s="12" customFormat="1" ht="22.8" customHeight="1">
      <c r="A377" s="12"/>
      <c r="B377" s="199"/>
      <c r="C377" s="200"/>
      <c r="D377" s="201" t="s">
        <v>71</v>
      </c>
      <c r="E377" s="213" t="s">
        <v>813</v>
      </c>
      <c r="F377" s="213" t="s">
        <v>814</v>
      </c>
      <c r="G377" s="200"/>
      <c r="H377" s="200"/>
      <c r="I377" s="203"/>
      <c r="J377" s="214">
        <f>BK377</f>
        <v>0</v>
      </c>
      <c r="K377" s="200"/>
      <c r="L377" s="205"/>
      <c r="M377" s="206"/>
      <c r="N377" s="207"/>
      <c r="O377" s="207"/>
      <c r="P377" s="208">
        <f>SUM(P378:P390)</f>
        <v>0</v>
      </c>
      <c r="Q377" s="207"/>
      <c r="R377" s="208">
        <f>SUM(R378:R390)</f>
        <v>0</v>
      </c>
      <c r="S377" s="207"/>
      <c r="T377" s="209">
        <f>SUM(T378:T390)</f>
        <v>0</v>
      </c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R377" s="210" t="s">
        <v>79</v>
      </c>
      <c r="AT377" s="211" t="s">
        <v>71</v>
      </c>
      <c r="AU377" s="211" t="s">
        <v>79</v>
      </c>
      <c r="AY377" s="210" t="s">
        <v>338</v>
      </c>
      <c r="BK377" s="212">
        <f>SUM(BK378:BK390)</f>
        <v>0</v>
      </c>
    </row>
    <row r="378" s="2" customFormat="1" ht="33" customHeight="1">
      <c r="A378" s="39"/>
      <c r="B378" s="40"/>
      <c r="C378" s="215" t="s">
        <v>654</v>
      </c>
      <c r="D378" s="215" t="s">
        <v>342</v>
      </c>
      <c r="E378" s="216" t="s">
        <v>816</v>
      </c>
      <c r="F378" s="217" t="s">
        <v>817</v>
      </c>
      <c r="G378" s="218" t="s">
        <v>489</v>
      </c>
      <c r="H378" s="219">
        <v>37.713000000000001</v>
      </c>
      <c r="I378" s="220"/>
      <c r="J378" s="221">
        <f>ROUND(I378*H378,2)</f>
        <v>0</v>
      </c>
      <c r="K378" s="217" t="s">
        <v>346</v>
      </c>
      <c r="L378" s="45"/>
      <c r="M378" s="222" t="s">
        <v>19</v>
      </c>
      <c r="N378" s="223" t="s">
        <v>43</v>
      </c>
      <c r="O378" s="85"/>
      <c r="P378" s="224">
        <f>O378*H378</f>
        <v>0</v>
      </c>
      <c r="Q378" s="224">
        <v>0</v>
      </c>
      <c r="R378" s="224">
        <f>Q378*H378</f>
        <v>0</v>
      </c>
      <c r="S378" s="224">
        <v>0</v>
      </c>
      <c r="T378" s="225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26" t="s">
        <v>231</v>
      </c>
      <c r="AT378" s="226" t="s">
        <v>342</v>
      </c>
      <c r="AU378" s="226" t="s">
        <v>81</v>
      </c>
      <c r="AY378" s="18" t="s">
        <v>338</v>
      </c>
      <c r="BE378" s="227">
        <f>IF(N378="základní",J378,0)</f>
        <v>0</v>
      </c>
      <c r="BF378" s="227">
        <f>IF(N378="snížená",J378,0)</f>
        <v>0</v>
      </c>
      <c r="BG378" s="227">
        <f>IF(N378="zákl. přenesená",J378,0)</f>
        <v>0</v>
      </c>
      <c r="BH378" s="227">
        <f>IF(N378="sníž. přenesená",J378,0)</f>
        <v>0</v>
      </c>
      <c r="BI378" s="227">
        <f>IF(N378="nulová",J378,0)</f>
        <v>0</v>
      </c>
      <c r="BJ378" s="18" t="s">
        <v>79</v>
      </c>
      <c r="BK378" s="227">
        <f>ROUND(I378*H378,2)</f>
        <v>0</v>
      </c>
      <c r="BL378" s="18" t="s">
        <v>231</v>
      </c>
      <c r="BM378" s="226" t="s">
        <v>3018</v>
      </c>
    </row>
    <row r="379" s="2" customFormat="1">
      <c r="A379" s="39"/>
      <c r="B379" s="40"/>
      <c r="C379" s="41"/>
      <c r="D379" s="228" t="s">
        <v>348</v>
      </c>
      <c r="E379" s="41"/>
      <c r="F379" s="229" t="s">
        <v>819</v>
      </c>
      <c r="G379" s="41"/>
      <c r="H379" s="41"/>
      <c r="I379" s="230"/>
      <c r="J379" s="41"/>
      <c r="K379" s="41"/>
      <c r="L379" s="45"/>
      <c r="M379" s="231"/>
      <c r="N379" s="232"/>
      <c r="O379" s="85"/>
      <c r="P379" s="85"/>
      <c r="Q379" s="85"/>
      <c r="R379" s="85"/>
      <c r="S379" s="85"/>
      <c r="T379" s="86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T379" s="18" t="s">
        <v>348</v>
      </c>
      <c r="AU379" s="18" t="s">
        <v>81</v>
      </c>
    </row>
    <row r="380" s="14" customFormat="1">
      <c r="A380" s="14"/>
      <c r="B380" s="244"/>
      <c r="C380" s="245"/>
      <c r="D380" s="235" t="s">
        <v>350</v>
      </c>
      <c r="E380" s="246" t="s">
        <v>19</v>
      </c>
      <c r="F380" s="247" t="s">
        <v>3019</v>
      </c>
      <c r="G380" s="245"/>
      <c r="H380" s="248">
        <v>37.713000000000001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350</v>
      </c>
      <c r="AU380" s="254" t="s">
        <v>81</v>
      </c>
      <c r="AV380" s="14" t="s">
        <v>81</v>
      </c>
      <c r="AW380" s="14" t="s">
        <v>33</v>
      </c>
      <c r="AX380" s="14" t="s">
        <v>79</v>
      </c>
      <c r="AY380" s="254" t="s">
        <v>338</v>
      </c>
    </row>
    <row r="381" s="2" customFormat="1" ht="44.25" customHeight="1">
      <c r="A381" s="39"/>
      <c r="B381" s="40"/>
      <c r="C381" s="215" t="s">
        <v>659</v>
      </c>
      <c r="D381" s="215" t="s">
        <v>342</v>
      </c>
      <c r="E381" s="216" t="s">
        <v>822</v>
      </c>
      <c r="F381" s="217" t="s">
        <v>823</v>
      </c>
      <c r="G381" s="218" t="s">
        <v>489</v>
      </c>
      <c r="H381" s="219">
        <v>895.67899999999997</v>
      </c>
      <c r="I381" s="220"/>
      <c r="J381" s="221">
        <f>ROUND(I381*H381,2)</f>
        <v>0</v>
      </c>
      <c r="K381" s="217" t="s">
        <v>346</v>
      </c>
      <c r="L381" s="45"/>
      <c r="M381" s="222" t="s">
        <v>19</v>
      </c>
      <c r="N381" s="223" t="s">
        <v>43</v>
      </c>
      <c r="O381" s="85"/>
      <c r="P381" s="224">
        <f>O381*H381</f>
        <v>0</v>
      </c>
      <c r="Q381" s="224">
        <v>0</v>
      </c>
      <c r="R381" s="224">
        <f>Q381*H381</f>
        <v>0</v>
      </c>
      <c r="S381" s="224">
        <v>0</v>
      </c>
      <c r="T381" s="225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26" t="s">
        <v>231</v>
      </c>
      <c r="AT381" s="226" t="s">
        <v>342</v>
      </c>
      <c r="AU381" s="226" t="s">
        <v>81</v>
      </c>
      <c r="AY381" s="18" t="s">
        <v>338</v>
      </c>
      <c r="BE381" s="227">
        <f>IF(N381="základní",J381,0)</f>
        <v>0</v>
      </c>
      <c r="BF381" s="227">
        <f>IF(N381="snížená",J381,0)</f>
        <v>0</v>
      </c>
      <c r="BG381" s="227">
        <f>IF(N381="zákl. přenesená",J381,0)</f>
        <v>0</v>
      </c>
      <c r="BH381" s="227">
        <f>IF(N381="sníž. přenesená",J381,0)</f>
        <v>0</v>
      </c>
      <c r="BI381" s="227">
        <f>IF(N381="nulová",J381,0)</f>
        <v>0</v>
      </c>
      <c r="BJ381" s="18" t="s">
        <v>79</v>
      </c>
      <c r="BK381" s="227">
        <f>ROUND(I381*H381,2)</f>
        <v>0</v>
      </c>
      <c r="BL381" s="18" t="s">
        <v>231</v>
      </c>
      <c r="BM381" s="226" t="s">
        <v>3020</v>
      </c>
    </row>
    <row r="382" s="2" customFormat="1">
      <c r="A382" s="39"/>
      <c r="B382" s="40"/>
      <c r="C382" s="41"/>
      <c r="D382" s="228" t="s">
        <v>348</v>
      </c>
      <c r="E382" s="41"/>
      <c r="F382" s="229" t="s">
        <v>825</v>
      </c>
      <c r="G382" s="41"/>
      <c r="H382" s="41"/>
      <c r="I382" s="230"/>
      <c r="J382" s="41"/>
      <c r="K382" s="41"/>
      <c r="L382" s="45"/>
      <c r="M382" s="231"/>
      <c r="N382" s="232"/>
      <c r="O382" s="85"/>
      <c r="P382" s="85"/>
      <c r="Q382" s="85"/>
      <c r="R382" s="85"/>
      <c r="S382" s="85"/>
      <c r="T382" s="86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T382" s="18" t="s">
        <v>348</v>
      </c>
      <c r="AU382" s="18" t="s">
        <v>81</v>
      </c>
    </row>
    <row r="383" s="14" customFormat="1">
      <c r="A383" s="14"/>
      <c r="B383" s="244"/>
      <c r="C383" s="245"/>
      <c r="D383" s="235" t="s">
        <v>350</v>
      </c>
      <c r="E383" s="246" t="s">
        <v>19</v>
      </c>
      <c r="F383" s="247" t="s">
        <v>3021</v>
      </c>
      <c r="G383" s="245"/>
      <c r="H383" s="248">
        <v>895.67899999999997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350</v>
      </c>
      <c r="AU383" s="254" t="s">
        <v>81</v>
      </c>
      <c r="AV383" s="14" t="s">
        <v>81</v>
      </c>
      <c r="AW383" s="14" t="s">
        <v>33</v>
      </c>
      <c r="AX383" s="14" t="s">
        <v>79</v>
      </c>
      <c r="AY383" s="254" t="s">
        <v>338</v>
      </c>
    </row>
    <row r="384" s="2" customFormat="1" ht="37.8" customHeight="1">
      <c r="A384" s="39"/>
      <c r="B384" s="40"/>
      <c r="C384" s="215" t="s">
        <v>290</v>
      </c>
      <c r="D384" s="215" t="s">
        <v>342</v>
      </c>
      <c r="E384" s="216" t="s">
        <v>828</v>
      </c>
      <c r="F384" s="217" t="s">
        <v>829</v>
      </c>
      <c r="G384" s="218" t="s">
        <v>489</v>
      </c>
      <c r="H384" s="219">
        <v>9.4280000000000008</v>
      </c>
      <c r="I384" s="220"/>
      <c r="J384" s="221">
        <f>ROUND(I384*H384,2)</f>
        <v>0</v>
      </c>
      <c r="K384" s="217" t="s">
        <v>346</v>
      </c>
      <c r="L384" s="45"/>
      <c r="M384" s="222" t="s">
        <v>19</v>
      </c>
      <c r="N384" s="223" t="s">
        <v>43</v>
      </c>
      <c r="O384" s="85"/>
      <c r="P384" s="224">
        <f>O384*H384</f>
        <v>0</v>
      </c>
      <c r="Q384" s="224">
        <v>0</v>
      </c>
      <c r="R384" s="224">
        <f>Q384*H384</f>
        <v>0</v>
      </c>
      <c r="S384" s="224">
        <v>0</v>
      </c>
      <c r="T384" s="225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26" t="s">
        <v>231</v>
      </c>
      <c r="AT384" s="226" t="s">
        <v>342</v>
      </c>
      <c r="AU384" s="226" t="s">
        <v>81</v>
      </c>
      <c r="AY384" s="18" t="s">
        <v>338</v>
      </c>
      <c r="BE384" s="227">
        <f>IF(N384="základní",J384,0)</f>
        <v>0</v>
      </c>
      <c r="BF384" s="227">
        <f>IF(N384="snížená",J384,0)</f>
        <v>0</v>
      </c>
      <c r="BG384" s="227">
        <f>IF(N384="zákl. přenesená",J384,0)</f>
        <v>0</v>
      </c>
      <c r="BH384" s="227">
        <f>IF(N384="sníž. přenesená",J384,0)</f>
        <v>0</v>
      </c>
      <c r="BI384" s="227">
        <f>IF(N384="nulová",J384,0)</f>
        <v>0</v>
      </c>
      <c r="BJ384" s="18" t="s">
        <v>79</v>
      </c>
      <c r="BK384" s="227">
        <f>ROUND(I384*H384,2)</f>
        <v>0</v>
      </c>
      <c r="BL384" s="18" t="s">
        <v>231</v>
      </c>
      <c r="BM384" s="226" t="s">
        <v>3022</v>
      </c>
    </row>
    <row r="385" s="2" customFormat="1">
      <c r="A385" s="39"/>
      <c r="B385" s="40"/>
      <c r="C385" s="41"/>
      <c r="D385" s="228" t="s">
        <v>348</v>
      </c>
      <c r="E385" s="41"/>
      <c r="F385" s="229" t="s">
        <v>831</v>
      </c>
      <c r="G385" s="41"/>
      <c r="H385" s="41"/>
      <c r="I385" s="230"/>
      <c r="J385" s="41"/>
      <c r="K385" s="41"/>
      <c r="L385" s="45"/>
      <c r="M385" s="231"/>
      <c r="N385" s="232"/>
      <c r="O385" s="85"/>
      <c r="P385" s="85"/>
      <c r="Q385" s="85"/>
      <c r="R385" s="85"/>
      <c r="S385" s="85"/>
      <c r="T385" s="86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18" t="s">
        <v>348</v>
      </c>
      <c r="AU385" s="18" t="s">
        <v>81</v>
      </c>
    </row>
    <row r="386" s="14" customFormat="1">
      <c r="A386" s="14"/>
      <c r="B386" s="244"/>
      <c r="C386" s="245"/>
      <c r="D386" s="235" t="s">
        <v>350</v>
      </c>
      <c r="E386" s="246" t="s">
        <v>19</v>
      </c>
      <c r="F386" s="247" t="s">
        <v>3023</v>
      </c>
      <c r="G386" s="245"/>
      <c r="H386" s="248">
        <v>9.4280000000000008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350</v>
      </c>
      <c r="AU386" s="254" t="s">
        <v>81</v>
      </c>
      <c r="AV386" s="14" t="s">
        <v>81</v>
      </c>
      <c r="AW386" s="14" t="s">
        <v>33</v>
      </c>
      <c r="AX386" s="14" t="s">
        <v>79</v>
      </c>
      <c r="AY386" s="254" t="s">
        <v>338</v>
      </c>
    </row>
    <row r="387" s="2" customFormat="1" ht="44.25" customHeight="1">
      <c r="A387" s="39"/>
      <c r="B387" s="40"/>
      <c r="C387" s="215" t="s">
        <v>672</v>
      </c>
      <c r="D387" s="215" t="s">
        <v>342</v>
      </c>
      <c r="E387" s="216" t="s">
        <v>834</v>
      </c>
      <c r="F387" s="217" t="s">
        <v>505</v>
      </c>
      <c r="G387" s="218" t="s">
        <v>489</v>
      </c>
      <c r="H387" s="219">
        <v>34.753</v>
      </c>
      <c r="I387" s="220"/>
      <c r="J387" s="221">
        <f>ROUND(I387*H387,2)</f>
        <v>0</v>
      </c>
      <c r="K387" s="217" t="s">
        <v>346</v>
      </c>
      <c r="L387" s="45"/>
      <c r="M387" s="222" t="s">
        <v>19</v>
      </c>
      <c r="N387" s="223" t="s">
        <v>43</v>
      </c>
      <c r="O387" s="85"/>
      <c r="P387" s="224">
        <f>O387*H387</f>
        <v>0</v>
      </c>
      <c r="Q387" s="224">
        <v>0</v>
      </c>
      <c r="R387" s="224">
        <f>Q387*H387</f>
        <v>0</v>
      </c>
      <c r="S387" s="224">
        <v>0</v>
      </c>
      <c r="T387" s="225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26" t="s">
        <v>231</v>
      </c>
      <c r="AT387" s="226" t="s">
        <v>342</v>
      </c>
      <c r="AU387" s="226" t="s">
        <v>81</v>
      </c>
      <c r="AY387" s="18" t="s">
        <v>338</v>
      </c>
      <c r="BE387" s="227">
        <f>IF(N387="základní",J387,0)</f>
        <v>0</v>
      </c>
      <c r="BF387" s="227">
        <f>IF(N387="snížená",J387,0)</f>
        <v>0</v>
      </c>
      <c r="BG387" s="227">
        <f>IF(N387="zákl. přenesená",J387,0)</f>
        <v>0</v>
      </c>
      <c r="BH387" s="227">
        <f>IF(N387="sníž. přenesená",J387,0)</f>
        <v>0</v>
      </c>
      <c r="BI387" s="227">
        <f>IF(N387="nulová",J387,0)</f>
        <v>0</v>
      </c>
      <c r="BJ387" s="18" t="s">
        <v>79</v>
      </c>
      <c r="BK387" s="227">
        <f>ROUND(I387*H387,2)</f>
        <v>0</v>
      </c>
      <c r="BL387" s="18" t="s">
        <v>231</v>
      </c>
      <c r="BM387" s="226" t="s">
        <v>3024</v>
      </c>
    </row>
    <row r="388" s="2" customFormat="1">
      <c r="A388" s="39"/>
      <c r="B388" s="40"/>
      <c r="C388" s="41"/>
      <c r="D388" s="228" t="s">
        <v>348</v>
      </c>
      <c r="E388" s="41"/>
      <c r="F388" s="229" t="s">
        <v>836</v>
      </c>
      <c r="G388" s="41"/>
      <c r="H388" s="41"/>
      <c r="I388" s="230"/>
      <c r="J388" s="41"/>
      <c r="K388" s="41"/>
      <c r="L388" s="45"/>
      <c r="M388" s="231"/>
      <c r="N388" s="232"/>
      <c r="O388" s="85"/>
      <c r="P388" s="85"/>
      <c r="Q388" s="85"/>
      <c r="R388" s="85"/>
      <c r="S388" s="85"/>
      <c r="T388" s="86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T388" s="18" t="s">
        <v>348</v>
      </c>
      <c r="AU388" s="18" t="s">
        <v>81</v>
      </c>
    </row>
    <row r="389" s="2" customFormat="1" ht="44.25" customHeight="1">
      <c r="A389" s="39"/>
      <c r="B389" s="40"/>
      <c r="C389" s="215" t="s">
        <v>676</v>
      </c>
      <c r="D389" s="215" t="s">
        <v>342</v>
      </c>
      <c r="E389" s="216" t="s">
        <v>838</v>
      </c>
      <c r="F389" s="217" t="s">
        <v>839</v>
      </c>
      <c r="G389" s="218" t="s">
        <v>489</v>
      </c>
      <c r="H389" s="219">
        <v>12.388999999999999</v>
      </c>
      <c r="I389" s="220"/>
      <c r="J389" s="221">
        <f>ROUND(I389*H389,2)</f>
        <v>0</v>
      </c>
      <c r="K389" s="217" t="s">
        <v>346</v>
      </c>
      <c r="L389" s="45"/>
      <c r="M389" s="222" t="s">
        <v>19</v>
      </c>
      <c r="N389" s="223" t="s">
        <v>43</v>
      </c>
      <c r="O389" s="85"/>
      <c r="P389" s="224">
        <f>O389*H389</f>
        <v>0</v>
      </c>
      <c r="Q389" s="224">
        <v>0</v>
      </c>
      <c r="R389" s="224">
        <f>Q389*H389</f>
        <v>0</v>
      </c>
      <c r="S389" s="224">
        <v>0</v>
      </c>
      <c r="T389" s="225">
        <f>S389*H389</f>
        <v>0</v>
      </c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R389" s="226" t="s">
        <v>231</v>
      </c>
      <c r="AT389" s="226" t="s">
        <v>342</v>
      </c>
      <c r="AU389" s="226" t="s">
        <v>81</v>
      </c>
      <c r="AY389" s="18" t="s">
        <v>338</v>
      </c>
      <c r="BE389" s="227">
        <f>IF(N389="základní",J389,0)</f>
        <v>0</v>
      </c>
      <c r="BF389" s="227">
        <f>IF(N389="snížená",J389,0)</f>
        <v>0</v>
      </c>
      <c r="BG389" s="227">
        <f>IF(N389="zákl. přenesená",J389,0)</f>
        <v>0</v>
      </c>
      <c r="BH389" s="227">
        <f>IF(N389="sníž. přenesená",J389,0)</f>
        <v>0</v>
      </c>
      <c r="BI389" s="227">
        <f>IF(N389="nulová",J389,0)</f>
        <v>0</v>
      </c>
      <c r="BJ389" s="18" t="s">
        <v>79</v>
      </c>
      <c r="BK389" s="227">
        <f>ROUND(I389*H389,2)</f>
        <v>0</v>
      </c>
      <c r="BL389" s="18" t="s">
        <v>231</v>
      </c>
      <c r="BM389" s="226" t="s">
        <v>3025</v>
      </c>
    </row>
    <row r="390" s="2" customFormat="1">
      <c r="A390" s="39"/>
      <c r="B390" s="40"/>
      <c r="C390" s="41"/>
      <c r="D390" s="228" t="s">
        <v>348</v>
      </c>
      <c r="E390" s="41"/>
      <c r="F390" s="229" t="s">
        <v>841</v>
      </c>
      <c r="G390" s="41"/>
      <c r="H390" s="41"/>
      <c r="I390" s="230"/>
      <c r="J390" s="41"/>
      <c r="K390" s="41"/>
      <c r="L390" s="45"/>
      <c r="M390" s="231"/>
      <c r="N390" s="232"/>
      <c r="O390" s="85"/>
      <c r="P390" s="85"/>
      <c r="Q390" s="85"/>
      <c r="R390" s="85"/>
      <c r="S390" s="85"/>
      <c r="T390" s="86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T390" s="18" t="s">
        <v>348</v>
      </c>
      <c r="AU390" s="18" t="s">
        <v>81</v>
      </c>
    </row>
    <row r="391" s="12" customFormat="1" ht="22.8" customHeight="1">
      <c r="A391" s="12"/>
      <c r="B391" s="199"/>
      <c r="C391" s="200"/>
      <c r="D391" s="201" t="s">
        <v>71</v>
      </c>
      <c r="E391" s="213" t="s">
        <v>842</v>
      </c>
      <c r="F391" s="213" t="s">
        <v>843</v>
      </c>
      <c r="G391" s="200"/>
      <c r="H391" s="200"/>
      <c r="I391" s="203"/>
      <c r="J391" s="214">
        <f>BK391</f>
        <v>0</v>
      </c>
      <c r="K391" s="200"/>
      <c r="L391" s="205"/>
      <c r="M391" s="206"/>
      <c r="N391" s="207"/>
      <c r="O391" s="207"/>
      <c r="P391" s="208">
        <f>SUM(P392:P393)</f>
        <v>0</v>
      </c>
      <c r="Q391" s="207"/>
      <c r="R391" s="208">
        <f>SUM(R392:R393)</f>
        <v>0</v>
      </c>
      <c r="S391" s="207"/>
      <c r="T391" s="209">
        <f>SUM(T392:T393)</f>
        <v>0</v>
      </c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R391" s="210" t="s">
        <v>79</v>
      </c>
      <c r="AT391" s="211" t="s">
        <v>71</v>
      </c>
      <c r="AU391" s="211" t="s">
        <v>79</v>
      </c>
      <c r="AY391" s="210" t="s">
        <v>338</v>
      </c>
      <c r="BK391" s="212">
        <f>SUM(BK392:BK393)</f>
        <v>0</v>
      </c>
    </row>
    <row r="392" s="2" customFormat="1" ht="49.05" customHeight="1">
      <c r="A392" s="39"/>
      <c r="B392" s="40"/>
      <c r="C392" s="215" t="s">
        <v>682</v>
      </c>
      <c r="D392" s="215" t="s">
        <v>342</v>
      </c>
      <c r="E392" s="216" t="s">
        <v>845</v>
      </c>
      <c r="F392" s="217" t="s">
        <v>846</v>
      </c>
      <c r="G392" s="218" t="s">
        <v>489</v>
      </c>
      <c r="H392" s="219">
        <v>113.72799999999999</v>
      </c>
      <c r="I392" s="220"/>
      <c r="J392" s="221">
        <f>ROUND(I392*H392,2)</f>
        <v>0</v>
      </c>
      <c r="K392" s="217" t="s">
        <v>346</v>
      </c>
      <c r="L392" s="45"/>
      <c r="M392" s="222" t="s">
        <v>19</v>
      </c>
      <c r="N392" s="223" t="s">
        <v>43</v>
      </c>
      <c r="O392" s="85"/>
      <c r="P392" s="224">
        <f>O392*H392</f>
        <v>0</v>
      </c>
      <c r="Q392" s="224">
        <v>0</v>
      </c>
      <c r="R392" s="224">
        <f>Q392*H392</f>
        <v>0</v>
      </c>
      <c r="S392" s="224">
        <v>0</v>
      </c>
      <c r="T392" s="225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26" t="s">
        <v>231</v>
      </c>
      <c r="AT392" s="226" t="s">
        <v>342</v>
      </c>
      <c r="AU392" s="226" t="s">
        <v>81</v>
      </c>
      <c r="AY392" s="18" t="s">
        <v>338</v>
      </c>
      <c r="BE392" s="227">
        <f>IF(N392="základní",J392,0)</f>
        <v>0</v>
      </c>
      <c r="BF392" s="227">
        <f>IF(N392="snížená",J392,0)</f>
        <v>0</v>
      </c>
      <c r="BG392" s="227">
        <f>IF(N392="zákl. přenesená",J392,0)</f>
        <v>0</v>
      </c>
      <c r="BH392" s="227">
        <f>IF(N392="sníž. přenesená",J392,0)</f>
        <v>0</v>
      </c>
      <c r="BI392" s="227">
        <f>IF(N392="nulová",J392,0)</f>
        <v>0</v>
      </c>
      <c r="BJ392" s="18" t="s">
        <v>79</v>
      </c>
      <c r="BK392" s="227">
        <f>ROUND(I392*H392,2)</f>
        <v>0</v>
      </c>
      <c r="BL392" s="18" t="s">
        <v>231</v>
      </c>
      <c r="BM392" s="226" t="s">
        <v>3026</v>
      </c>
    </row>
    <row r="393" s="2" customFormat="1">
      <c r="A393" s="39"/>
      <c r="B393" s="40"/>
      <c r="C393" s="41"/>
      <c r="D393" s="228" t="s">
        <v>348</v>
      </c>
      <c r="E393" s="41"/>
      <c r="F393" s="229" t="s">
        <v>848</v>
      </c>
      <c r="G393" s="41"/>
      <c r="H393" s="41"/>
      <c r="I393" s="230"/>
      <c r="J393" s="41"/>
      <c r="K393" s="41"/>
      <c r="L393" s="45"/>
      <c r="M393" s="288"/>
      <c r="N393" s="289"/>
      <c r="O393" s="290"/>
      <c r="P393" s="290"/>
      <c r="Q393" s="290"/>
      <c r="R393" s="290"/>
      <c r="S393" s="290"/>
      <c r="T393" s="291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8" t="s">
        <v>348</v>
      </c>
      <c r="AU393" s="18" t="s">
        <v>81</v>
      </c>
    </row>
    <row r="394" s="2" customFormat="1" ht="6.96" customHeight="1">
      <c r="A394" s="39"/>
      <c r="B394" s="60"/>
      <c r="C394" s="61"/>
      <c r="D394" s="61"/>
      <c r="E394" s="61"/>
      <c r="F394" s="61"/>
      <c r="G394" s="61"/>
      <c r="H394" s="61"/>
      <c r="I394" s="61"/>
      <c r="J394" s="61"/>
      <c r="K394" s="61"/>
      <c r="L394" s="45"/>
      <c r="M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</row>
  </sheetData>
  <sheetProtection sheet="1" autoFilter="0" formatColumns="0" formatRows="0" objects="1" scenarios="1" spinCount="100000" saltValue="VTfkOC9CULRHTm6f8FPQDxExui4gc9j9LDJKFonm0WnSatb7lu+KRX9zfh7kDG/W0D7Ct0KrkobcqFZNEH7yJw==" hashValue="ihP8Uol8rEOm5MMdMPJ+d/U1l5co9BbeGslKz0lXKK9SJK84YJOASjbSYeol9V8GyZ7d8S0q62uG0jEo78FVRg==" algorithmName="SHA-512" password="CC35"/>
  <autoFilter ref="C101:K39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0:H90"/>
    <mergeCell ref="E92:H92"/>
    <mergeCell ref="E94:H94"/>
    <mergeCell ref="L2:V2"/>
  </mergeCells>
  <hyperlinks>
    <hyperlink ref="F107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5"/>
    <hyperlink ref="F140" r:id="rId5" display="https://podminky.urs.cz/item/CS_URS_2025_02/121151105"/>
    <hyperlink ref="F151" r:id="rId6" display="https://podminky.urs.cz/item/CS_URS_2025_02/122251403"/>
    <hyperlink ref="F155" r:id="rId7" display="https://podminky.urs.cz/item/CS_URS_2025_02/132254206"/>
    <hyperlink ref="F179" r:id="rId8" display="https://podminky.urs.cz/item/CS_URS_2025_02/151101102"/>
    <hyperlink ref="F184" r:id="rId9" display="https://podminky.urs.cz/item/CS_URS_2025_02/151101112"/>
    <hyperlink ref="F187" r:id="rId10" display="https://podminky.urs.cz/item/CS_URS_2025_02/151501501"/>
    <hyperlink ref="F192" r:id="rId11" display="https://podminky.urs.cz/item/CS_URS_2025_02/162551108"/>
    <hyperlink ref="F197" r:id="rId12" display="https://podminky.urs.cz/item/CS_URS_2025_02/162751117"/>
    <hyperlink ref="F205" r:id="rId13" display="https://podminky.urs.cz/item/CS_URS_2025_02/162751119"/>
    <hyperlink ref="F211" r:id="rId14" display="https://podminky.urs.cz/item/CS_URS_2025_02/171251101"/>
    <hyperlink ref="F214" r:id="rId15" display="https://podminky.urs.cz/item/CS_URS_2025_02/171251109"/>
    <hyperlink ref="F220" r:id="rId16" display="https://podminky.urs.cz/item/CS_URS_2025_02/174151101"/>
    <hyperlink ref="F226" r:id="rId17" display="https://podminky.urs.cz/item/CS_URS_2025_02/175151101"/>
    <hyperlink ref="F252" r:id="rId18" display="https://podminky.urs.cz/item/CS_URS_2025_02/171201231"/>
    <hyperlink ref="F258" r:id="rId19" display="https://podminky.urs.cz/item/CS_URS_2025_02/181152302"/>
    <hyperlink ref="F264" r:id="rId20" display="https://podminky.urs.cz/item/CS_URS_2025_02/181351005"/>
    <hyperlink ref="F267" r:id="rId21" display="https://podminky.urs.cz/item/CS_URS_2025_02/181411131"/>
    <hyperlink ref="F273" r:id="rId22" display="https://podminky.urs.cz/item/CS_URS_2025_02/184813511"/>
    <hyperlink ref="F276" r:id="rId23" display="https://podminky.urs.cz/item/CS_URS_2025_02/185802113"/>
    <hyperlink ref="F281" r:id="rId24" display="https://podminky.urs.cz/item/CS_URS_2025_02/185803111"/>
    <hyperlink ref="F284" r:id="rId25" display="https://podminky.urs.cz/item/CS_URS_2025_02/185804312"/>
    <hyperlink ref="F288" r:id="rId26" display="https://podminky.urs.cz/item/CS_URS_2025_02/185851121"/>
    <hyperlink ref="F292" r:id="rId27" display="https://podminky.urs.cz/item/CS_URS_2025_02/185851129"/>
    <hyperlink ref="F298" r:id="rId28" display="https://podminky.urs.cz/item/CS_URS_2025_02/212750101"/>
    <hyperlink ref="F302" r:id="rId29" display="https://podminky.urs.cz/item/CS_URS_2025_02/212972112"/>
    <hyperlink ref="F307" r:id="rId30" display="https://podminky.urs.cz/item/CS_URS_2025_02/564871016"/>
    <hyperlink ref="F310" r:id="rId31" display="https://podminky.urs.cz/item/CS_URS_2025_02/573111112"/>
    <hyperlink ref="F313" r:id="rId32" display="https://podminky.urs.cz/item/CS_URS_2025_02/565155101"/>
    <hyperlink ref="F317" r:id="rId33" display="https://podminky.urs.cz/item/CS_URS_2025_02/573211109"/>
    <hyperlink ref="F320" r:id="rId34" display="https://podminky.urs.cz/item/CS_URS_2025_02/577155012"/>
    <hyperlink ref="F323" r:id="rId35" display="https://podminky.urs.cz/item/CS_URS_2025_02/573211107"/>
    <hyperlink ref="F326" r:id="rId36" display="https://podminky.urs.cz/item/CS_URS_2025_02/577134011"/>
    <hyperlink ref="F330" r:id="rId37" display="https://podminky.urs.cz/item/CS_URS_2025_02/871185201"/>
    <hyperlink ref="F344" r:id="rId38" display="https://podminky.urs.cz/item/CS_URS_2025_02/892241111"/>
    <hyperlink ref="F348" r:id="rId39" display="https://podminky.urs.cz/item/CS_URS_2025_02/892381111"/>
    <hyperlink ref="F351" r:id="rId40" display="https://podminky.urs.cz/item/CS_URS_2025_02/899722113"/>
    <hyperlink ref="F364" r:id="rId41" display="https://podminky.urs.cz/item/CS_URS_2025_02/919112233"/>
    <hyperlink ref="F369" r:id="rId42" display="https://podminky.urs.cz/item/CS_URS_2025_02/919122132"/>
    <hyperlink ref="F372" r:id="rId43" display="https://podminky.urs.cz/item/CS_URS_2025_02/919735111"/>
    <hyperlink ref="F375" r:id="rId44" display="https://podminky.urs.cz/item/CS_URS_2025_02/919735112"/>
    <hyperlink ref="F379" r:id="rId45" display="https://podminky.urs.cz/item/CS_URS_2025_02/997013501"/>
    <hyperlink ref="F382" r:id="rId46" display="https://podminky.urs.cz/item/CS_URS_2025_02/997013509"/>
    <hyperlink ref="F385" r:id="rId47" display="https://podminky.urs.cz/item/CS_URS_2025_02/997013511"/>
    <hyperlink ref="F388" r:id="rId48" display="https://podminky.urs.cz/item/CS_URS_2025_02/997013873"/>
    <hyperlink ref="F390" r:id="rId49" display="https://podminky.urs.cz/item/CS_URS_2025_02/997013875"/>
    <hyperlink ref="F393" r:id="rId50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1"/>
</worksheet>
</file>

<file path=xl/worksheets/sheet2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157</v>
      </c>
      <c r="AZ2" s="139" t="s">
        <v>225</v>
      </c>
      <c r="BA2" s="139" t="s">
        <v>19</v>
      </c>
      <c r="BB2" s="139" t="s">
        <v>19</v>
      </c>
      <c r="BC2" s="139" t="s">
        <v>3027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227</v>
      </c>
      <c r="BA3" s="139" t="s">
        <v>19</v>
      </c>
      <c r="BB3" s="139" t="s">
        <v>19</v>
      </c>
      <c r="BC3" s="139" t="s">
        <v>3028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245</v>
      </c>
      <c r="BA4" s="139" t="s">
        <v>19</v>
      </c>
      <c r="BB4" s="139" t="s">
        <v>19</v>
      </c>
      <c r="BC4" s="139" t="s">
        <v>72</v>
      </c>
      <c r="BD4" s="139" t="s">
        <v>81</v>
      </c>
    </row>
    <row r="5" hidden="1" s="1" customFormat="1" ht="6.96" customHeight="1">
      <c r="B5" s="21"/>
      <c r="L5" s="21"/>
      <c r="AZ5" s="139" t="s">
        <v>248</v>
      </c>
      <c r="BA5" s="139" t="s">
        <v>19</v>
      </c>
      <c r="BB5" s="139" t="s">
        <v>19</v>
      </c>
      <c r="BC5" s="139" t="s">
        <v>72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952</v>
      </c>
      <c r="BA6" s="139" t="s">
        <v>19</v>
      </c>
      <c r="BB6" s="139" t="s">
        <v>19</v>
      </c>
      <c r="BC6" s="139" t="s">
        <v>72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954</v>
      </c>
      <c r="BA7" s="139" t="s">
        <v>19</v>
      </c>
      <c r="BB7" s="139" t="s">
        <v>19</v>
      </c>
      <c r="BC7" s="139" t="s">
        <v>955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855</v>
      </c>
      <c r="BA8" s="139" t="s">
        <v>19</v>
      </c>
      <c r="BB8" s="139" t="s">
        <v>19</v>
      </c>
      <c r="BC8" s="139" t="s">
        <v>72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1819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300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1304</v>
      </c>
      <c r="BA10" s="139" t="s">
        <v>19</v>
      </c>
      <c r="BB10" s="139" t="s">
        <v>19</v>
      </c>
      <c r="BC10" s="139" t="s">
        <v>264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3029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1821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1822</v>
      </c>
      <c r="BA12" s="139" t="s">
        <v>19</v>
      </c>
      <c r="BB12" s="139" t="s">
        <v>19</v>
      </c>
      <c r="BC12" s="139" t="s">
        <v>72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1823</v>
      </c>
      <c r="BA13" s="139" t="s">
        <v>19</v>
      </c>
      <c r="BB13" s="139" t="s">
        <v>19</v>
      </c>
      <c r="BC13" s="139" t="s">
        <v>72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1824</v>
      </c>
      <c r="BA14" s="139" t="s">
        <v>19</v>
      </c>
      <c r="BB14" s="139" t="s">
        <v>19</v>
      </c>
      <c r="BC14" s="139" t="s">
        <v>1825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1826</v>
      </c>
      <c r="BA15" s="139" t="s">
        <v>19</v>
      </c>
      <c r="BB15" s="139" t="s">
        <v>19</v>
      </c>
      <c r="BC15" s="139" t="s">
        <v>1827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1828</v>
      </c>
      <c r="BA16" s="139" t="s">
        <v>19</v>
      </c>
      <c r="BB16" s="139" t="s">
        <v>19</v>
      </c>
      <c r="BC16" s="139" t="s">
        <v>72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1829</v>
      </c>
      <c r="BA17" s="139" t="s">
        <v>19</v>
      </c>
      <c r="BB17" s="139" t="s">
        <v>19</v>
      </c>
      <c r="BC17" s="139" t="s">
        <v>72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1831</v>
      </c>
      <c r="BA18" s="139" t="s">
        <v>19</v>
      </c>
      <c r="BB18" s="139" t="s">
        <v>19</v>
      </c>
      <c r="BC18" s="139" t="s">
        <v>72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1305</v>
      </c>
      <c r="BA19" s="139" t="s">
        <v>19</v>
      </c>
      <c r="BB19" s="139" t="s">
        <v>19</v>
      </c>
      <c r="BC19" s="139" t="s">
        <v>850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1306</v>
      </c>
      <c r="BA20" s="139" t="s">
        <v>19</v>
      </c>
      <c r="BB20" s="139" t="s">
        <v>19</v>
      </c>
      <c r="BC20" s="139" t="s">
        <v>1307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1308</v>
      </c>
      <c r="BA21" s="139" t="s">
        <v>19</v>
      </c>
      <c r="BB21" s="139" t="s">
        <v>19</v>
      </c>
      <c r="BC21" s="139" t="s">
        <v>3030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1310</v>
      </c>
      <c r="BA22" s="139" t="s">
        <v>19</v>
      </c>
      <c r="BB22" s="139" t="s">
        <v>19</v>
      </c>
      <c r="BC22" s="139" t="s">
        <v>72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1312</v>
      </c>
      <c r="BA23" s="139" t="s">
        <v>19</v>
      </c>
      <c r="BB23" s="139" t="s">
        <v>19</v>
      </c>
      <c r="BC23" s="139" t="s">
        <v>955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1313</v>
      </c>
      <c r="BA24" s="139" t="s">
        <v>19</v>
      </c>
      <c r="BB24" s="139" t="s">
        <v>19</v>
      </c>
      <c r="BC24" s="139" t="s">
        <v>72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1835</v>
      </c>
      <c r="BA25" s="139" t="s">
        <v>19</v>
      </c>
      <c r="BB25" s="139" t="s">
        <v>19</v>
      </c>
      <c r="BC25" s="139" t="s">
        <v>1836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256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258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1272</v>
      </c>
      <c r="BA28" s="139" t="s">
        <v>19</v>
      </c>
      <c r="BB28" s="139" t="s">
        <v>19</v>
      </c>
      <c r="BC28" s="139" t="s">
        <v>79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1273</v>
      </c>
      <c r="BA29" s="153" t="s">
        <v>19</v>
      </c>
      <c r="BB29" s="153" t="s">
        <v>19</v>
      </c>
      <c r="BC29" s="153" t="s">
        <v>3031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263</v>
      </c>
      <c r="BA30" s="139" t="s">
        <v>19</v>
      </c>
      <c r="BB30" s="139" t="s">
        <v>19</v>
      </c>
      <c r="BC30" s="139" t="s">
        <v>2933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265</v>
      </c>
      <c r="BA31" s="139" t="s">
        <v>19</v>
      </c>
      <c r="BB31" s="139" t="s">
        <v>19</v>
      </c>
      <c r="BC31" s="139" t="s">
        <v>264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266</v>
      </c>
      <c r="BA32" s="139" t="s">
        <v>19</v>
      </c>
      <c r="BB32" s="139" t="s">
        <v>19</v>
      </c>
      <c r="BC32" s="139" t="s">
        <v>264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267</v>
      </c>
      <c r="BA33" s="139" t="s">
        <v>19</v>
      </c>
      <c r="BB33" s="139" t="s">
        <v>19</v>
      </c>
      <c r="BC33" s="139" t="s">
        <v>2934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269</v>
      </c>
      <c r="BA34" s="139" t="s">
        <v>19</v>
      </c>
      <c r="BB34" s="139" t="s">
        <v>19</v>
      </c>
      <c r="BC34" s="139" t="s">
        <v>79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ROUND((SUM(BE102:BE388)),  2)</f>
        <v>0</v>
      </c>
      <c r="G35" s="39"/>
      <c r="H35" s="39"/>
      <c r="I35" s="160">
        <v>0.20999999999999999</v>
      </c>
      <c r="J35" s="159">
        <f>ROUND(((SUM(BE102:BE388))*I35),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270</v>
      </c>
      <c r="BA35" s="139" t="s">
        <v>19</v>
      </c>
      <c r="BB35" s="139" t="s">
        <v>19</v>
      </c>
      <c r="BC35" s="139" t="s">
        <v>2935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ROUND((SUM(BF102:BF388)),  2)</f>
        <v>0</v>
      </c>
      <c r="G36" s="39"/>
      <c r="H36" s="39"/>
      <c r="I36" s="160">
        <v>0.12</v>
      </c>
      <c r="J36" s="159">
        <f>ROUND(((SUM(BF102:BF388))*I36),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1277</v>
      </c>
      <c r="BA36" s="139" t="s">
        <v>19</v>
      </c>
      <c r="BB36" s="139" t="s">
        <v>19</v>
      </c>
      <c r="BC36" s="139" t="s">
        <v>273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ROUND((SUM(BG102:BG388)),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2047</v>
      </c>
      <c r="BA37" s="139" t="s">
        <v>19</v>
      </c>
      <c r="BB37" s="139" t="s">
        <v>19</v>
      </c>
      <c r="BC37" s="139" t="s">
        <v>576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ROUND((SUM(BH102:BH388)),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2049</v>
      </c>
      <c r="BA38" s="139" t="s">
        <v>19</v>
      </c>
      <c r="BB38" s="139" t="s">
        <v>19</v>
      </c>
      <c r="BC38" s="139" t="s">
        <v>72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ROUND((SUM(BI102:BI388)),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274</v>
      </c>
      <c r="BA39" s="139" t="s">
        <v>19</v>
      </c>
      <c r="BB39" s="139" t="s">
        <v>19</v>
      </c>
      <c r="BC39" s="139" t="s">
        <v>79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275</v>
      </c>
      <c r="BA40" s="139" t="s">
        <v>19</v>
      </c>
      <c r="BB40" s="139" t="s">
        <v>19</v>
      </c>
      <c r="BC40" s="139" t="s">
        <v>7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277</v>
      </c>
      <c r="BA41" s="139" t="s">
        <v>19</v>
      </c>
      <c r="BB41" s="139" t="s">
        <v>19</v>
      </c>
      <c r="BC41" s="139" t="s">
        <v>264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1279</v>
      </c>
      <c r="BA42" s="139" t="s">
        <v>19</v>
      </c>
      <c r="BB42" s="139" t="s">
        <v>19</v>
      </c>
      <c r="BC42" s="139" t="s">
        <v>279</v>
      </c>
      <c r="BD42" s="139" t="s">
        <v>81</v>
      </c>
    </row>
    <row r="43" hidden="1">
      <c r="AZ43" s="139" t="s">
        <v>1280</v>
      </c>
      <c r="BA43" s="139" t="s">
        <v>19</v>
      </c>
      <c r="BB43" s="139" t="s">
        <v>19</v>
      </c>
      <c r="BC43" s="139" t="s">
        <v>279</v>
      </c>
      <c r="BD43" s="139" t="s">
        <v>81</v>
      </c>
    </row>
    <row r="44" hidden="1">
      <c r="AZ44" s="139" t="s">
        <v>1281</v>
      </c>
      <c r="BA44" s="139" t="s">
        <v>19</v>
      </c>
      <c r="BB44" s="139" t="s">
        <v>19</v>
      </c>
      <c r="BC44" s="139" t="s">
        <v>3032</v>
      </c>
      <c r="BD44" s="139" t="s">
        <v>81</v>
      </c>
    </row>
    <row r="45" hidden="1">
      <c r="AZ45" s="139" t="s">
        <v>1283</v>
      </c>
      <c r="BA45" s="139" t="s">
        <v>19</v>
      </c>
      <c r="BB45" s="139" t="s">
        <v>19</v>
      </c>
      <c r="BC45" s="139" t="s">
        <v>3033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1285</v>
      </c>
      <c r="BA46" s="139" t="s">
        <v>19</v>
      </c>
      <c r="BB46" s="139" t="s">
        <v>19</v>
      </c>
      <c r="BC46" s="139" t="s">
        <v>72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1290</v>
      </c>
      <c r="BA47" s="139" t="s">
        <v>19</v>
      </c>
      <c r="BB47" s="139" t="s">
        <v>19</v>
      </c>
      <c r="BC47" s="139" t="s">
        <v>72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286</v>
      </c>
      <c r="BA48" s="139" t="s">
        <v>19</v>
      </c>
      <c r="BB48" s="139" t="s">
        <v>19</v>
      </c>
      <c r="BC48" s="139" t="s">
        <v>454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287</v>
      </c>
      <c r="BA49" s="139" t="s">
        <v>19</v>
      </c>
      <c r="BB49" s="139" t="s">
        <v>19</v>
      </c>
      <c r="BC49" s="139" t="s">
        <v>3034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294</v>
      </c>
      <c r="BA50" s="139" t="s">
        <v>19</v>
      </c>
      <c r="BB50" s="139" t="s">
        <v>19</v>
      </c>
      <c r="BC50" s="139" t="s">
        <v>576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296</v>
      </c>
      <c r="BA51" s="139" t="s">
        <v>19</v>
      </c>
      <c r="BB51" s="139" t="s">
        <v>19</v>
      </c>
      <c r="BC51" s="139" t="s">
        <v>3035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1819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298</v>
      </c>
      <c r="BA52" s="139" t="s">
        <v>19</v>
      </c>
      <c r="BB52" s="139" t="s">
        <v>19</v>
      </c>
      <c r="BC52" s="139" t="s">
        <v>3036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216</v>
      </c>
      <c r="BA53" s="139" t="s">
        <v>19</v>
      </c>
      <c r="BB53" s="139" t="s">
        <v>19</v>
      </c>
      <c r="BC53" s="139" t="s">
        <v>3037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TK A6 - Napojení na stoku TK A6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218</v>
      </c>
      <c r="BA54" s="139" t="s">
        <v>19</v>
      </c>
      <c r="BB54" s="139" t="s">
        <v>19</v>
      </c>
      <c r="BC54" s="139" t="s">
        <v>3038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221</v>
      </c>
      <c r="BA55" s="139" t="s">
        <v>19</v>
      </c>
      <c r="BB55" s="139" t="s">
        <v>19</v>
      </c>
      <c r="BC55" s="139" t="s">
        <v>3039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223</v>
      </c>
      <c r="BA56" s="139" t="s">
        <v>19</v>
      </c>
      <c r="BB56" s="139" t="s">
        <v>19</v>
      </c>
      <c r="BC56" s="139" t="s">
        <v>3040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J177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J209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J256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J295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J296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317</v>
      </c>
      <c r="E75" s="185"/>
      <c r="F75" s="185"/>
      <c r="G75" s="185"/>
      <c r="H75" s="185"/>
      <c r="I75" s="185"/>
      <c r="J75" s="186">
        <f>J305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318</v>
      </c>
      <c r="E76" s="185"/>
      <c r="F76" s="185"/>
      <c r="G76" s="185"/>
      <c r="H76" s="185"/>
      <c r="I76" s="185"/>
      <c r="J76" s="186">
        <f>J328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4.88" customHeight="1">
      <c r="A77" s="10"/>
      <c r="B77" s="183"/>
      <c r="C77" s="126"/>
      <c r="D77" s="184" t="s">
        <v>319</v>
      </c>
      <c r="E77" s="185"/>
      <c r="F77" s="185"/>
      <c r="G77" s="185"/>
      <c r="H77" s="185"/>
      <c r="I77" s="185"/>
      <c r="J77" s="186">
        <f>J341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320</v>
      </c>
      <c r="E78" s="185"/>
      <c r="F78" s="185"/>
      <c r="G78" s="185"/>
      <c r="H78" s="185"/>
      <c r="I78" s="185"/>
      <c r="J78" s="186">
        <f>J357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321</v>
      </c>
      <c r="E79" s="185"/>
      <c r="F79" s="185"/>
      <c r="G79" s="185"/>
      <c r="H79" s="185"/>
      <c r="I79" s="185"/>
      <c r="J79" s="186">
        <f>J372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322</v>
      </c>
      <c r="E80" s="185"/>
      <c r="F80" s="185"/>
      <c r="G80" s="185"/>
      <c r="H80" s="185"/>
      <c r="I80" s="185"/>
      <c r="J80" s="186">
        <f>J386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/>
    <row r="84" hidden="1"/>
    <row r="85" hidden="1"/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323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16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2" t="str">
        <f>E7</f>
        <v>Odkanalizování obce Rtyně nad Bílinou – etapa 1</v>
      </c>
      <c r="F90" s="33"/>
      <c r="G90" s="33"/>
      <c r="H90" s="33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229</v>
      </c>
      <c r="D91" s="23"/>
      <c r="E91" s="23"/>
      <c r="F91" s="23"/>
      <c r="G91" s="23"/>
      <c r="H91" s="23"/>
      <c r="I91" s="23"/>
      <c r="J91" s="23"/>
      <c r="K91" s="23"/>
      <c r="L91" s="21"/>
    </row>
    <row r="92" s="2" customFormat="1" ht="16.5" customHeight="1">
      <c r="A92" s="39"/>
      <c r="B92" s="40"/>
      <c r="C92" s="41"/>
      <c r="D92" s="41"/>
      <c r="E92" s="172" t="s">
        <v>1819</v>
      </c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234</v>
      </c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TK A6 - Napojení na stoku TK A6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21</v>
      </c>
      <c r="D96" s="41"/>
      <c r="E96" s="41"/>
      <c r="F96" s="28" t="str">
        <f>F14</f>
        <v>Rtyně nad Bílinou</v>
      </c>
      <c r="G96" s="41"/>
      <c r="H96" s="41"/>
      <c r="I96" s="33" t="s">
        <v>23</v>
      </c>
      <c r="J96" s="73" t="str">
        <f>IF(J14="","",J14)</f>
        <v>31. 7. 2025</v>
      </c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5.65" customHeight="1">
      <c r="A98" s="39"/>
      <c r="B98" s="40"/>
      <c r="C98" s="33" t="s">
        <v>25</v>
      </c>
      <c r="D98" s="41"/>
      <c r="E98" s="41"/>
      <c r="F98" s="28" t="str">
        <f>E17</f>
        <v xml:space="preserve">Obec Rtyně nad Bílinou </v>
      </c>
      <c r="G98" s="41"/>
      <c r="H98" s="41"/>
      <c r="I98" s="33" t="s">
        <v>31</v>
      </c>
      <c r="J98" s="37" t="str">
        <f>E23</f>
        <v xml:space="preserve">AQUECON a.s. – kancelář Praha 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29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QS-B s.r.o.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88"/>
      <c r="B101" s="189"/>
      <c r="C101" s="190" t="s">
        <v>324</v>
      </c>
      <c r="D101" s="191" t="s">
        <v>57</v>
      </c>
      <c r="E101" s="191" t="s">
        <v>53</v>
      </c>
      <c r="F101" s="191" t="s">
        <v>54</v>
      </c>
      <c r="G101" s="191" t="s">
        <v>325</v>
      </c>
      <c r="H101" s="191" t="s">
        <v>326</v>
      </c>
      <c r="I101" s="191" t="s">
        <v>327</v>
      </c>
      <c r="J101" s="191" t="s">
        <v>303</v>
      </c>
      <c r="K101" s="192" t="s">
        <v>328</v>
      </c>
      <c r="L101" s="193"/>
      <c r="M101" s="93" t="s">
        <v>19</v>
      </c>
      <c r="N101" s="94" t="s">
        <v>42</v>
      </c>
      <c r="O101" s="94" t="s">
        <v>329</v>
      </c>
      <c r="P101" s="94" t="s">
        <v>330</v>
      </c>
      <c r="Q101" s="94" t="s">
        <v>331</v>
      </c>
      <c r="R101" s="94" t="s">
        <v>332</v>
      </c>
      <c r="S101" s="94" t="s">
        <v>333</v>
      </c>
      <c r="T101" s="95" t="s">
        <v>334</v>
      </c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</row>
    <row r="102" s="2" customFormat="1" ht="22.8" customHeight="1">
      <c r="A102" s="39"/>
      <c r="B102" s="40"/>
      <c r="C102" s="100" t="s">
        <v>335</v>
      </c>
      <c r="D102" s="41"/>
      <c r="E102" s="41"/>
      <c r="F102" s="41"/>
      <c r="G102" s="41"/>
      <c r="H102" s="41"/>
      <c r="I102" s="41"/>
      <c r="J102" s="194">
        <f>BK102</f>
        <v>0</v>
      </c>
      <c r="K102" s="41"/>
      <c r="L102" s="45"/>
      <c r="M102" s="96"/>
      <c r="N102" s="195"/>
      <c r="O102" s="97"/>
      <c r="P102" s="196">
        <f>P103</f>
        <v>0</v>
      </c>
      <c r="Q102" s="97"/>
      <c r="R102" s="196">
        <f>R103</f>
        <v>36.887463840000002</v>
      </c>
      <c r="S102" s="97"/>
      <c r="T102" s="197">
        <f>T103</f>
        <v>15.291360000000001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71</v>
      </c>
      <c r="AU102" s="18" t="s">
        <v>304</v>
      </c>
      <c r="BK102" s="198">
        <f>BK103</f>
        <v>0</v>
      </c>
    </row>
    <row r="103" s="12" customFormat="1" ht="25.92" customHeight="1">
      <c r="A103" s="12"/>
      <c r="B103" s="199"/>
      <c r="C103" s="200"/>
      <c r="D103" s="201" t="s">
        <v>71</v>
      </c>
      <c r="E103" s="202" t="s">
        <v>336</v>
      </c>
      <c r="F103" s="202" t="s">
        <v>337</v>
      </c>
      <c r="G103" s="200"/>
      <c r="H103" s="200"/>
      <c r="I103" s="203"/>
      <c r="J103" s="204">
        <f>BK103</f>
        <v>0</v>
      </c>
      <c r="K103" s="200"/>
      <c r="L103" s="205"/>
      <c r="M103" s="206"/>
      <c r="N103" s="207"/>
      <c r="O103" s="207"/>
      <c r="P103" s="208">
        <f>P104+P295+P305+P328+P357+P372+P386</f>
        <v>0</v>
      </c>
      <c r="Q103" s="207"/>
      <c r="R103" s="208">
        <f>R104+R295+R305+R328+R357+R372+R386</f>
        <v>36.887463840000002</v>
      </c>
      <c r="S103" s="207"/>
      <c r="T103" s="209">
        <f>T104+T295+T305+T328+T357+T372+T386</f>
        <v>15.291360000000001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72</v>
      </c>
      <c r="AY103" s="210" t="s">
        <v>338</v>
      </c>
      <c r="BK103" s="212">
        <f>BK104+BK295+BK305+BK328+BK357+BK372+BK386</f>
        <v>0</v>
      </c>
    </row>
    <row r="104" s="12" customFormat="1" ht="22.8" customHeight="1">
      <c r="A104" s="12"/>
      <c r="B104" s="199"/>
      <c r="C104" s="200"/>
      <c r="D104" s="201" t="s">
        <v>71</v>
      </c>
      <c r="E104" s="213" t="s">
        <v>79</v>
      </c>
      <c r="F104" s="213" t="s">
        <v>339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P105+P138+P153+P177+P190+P209+P256</f>
        <v>0</v>
      </c>
      <c r="Q104" s="207"/>
      <c r="R104" s="208">
        <f>R105+R138+R153+R177+R190+R209+R256</f>
        <v>33.273897240000004</v>
      </c>
      <c r="S104" s="207"/>
      <c r="T104" s="209">
        <f>T105+T138+T153+T177+T190+T209+T256</f>
        <v>15.291360000000001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79</v>
      </c>
      <c r="AY104" s="210" t="s">
        <v>338</v>
      </c>
      <c r="BK104" s="212">
        <f>BK105+BK138+BK153+BK177+BK190+BK209+BK256</f>
        <v>0</v>
      </c>
    </row>
    <row r="105" s="12" customFormat="1" ht="20.88" customHeight="1">
      <c r="A105" s="12"/>
      <c r="B105" s="199"/>
      <c r="C105" s="200"/>
      <c r="D105" s="201" t="s">
        <v>71</v>
      </c>
      <c r="E105" s="213" t="s">
        <v>340</v>
      </c>
      <c r="F105" s="213" t="s">
        <v>341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SUM(P106:P137)</f>
        <v>0</v>
      </c>
      <c r="Q105" s="207"/>
      <c r="R105" s="208">
        <f>SUM(R106:R137)</f>
        <v>0.00051324000000000009</v>
      </c>
      <c r="S105" s="207"/>
      <c r="T105" s="209">
        <f>SUM(T106:T137)</f>
        <v>15.291360000000001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81</v>
      </c>
      <c r="AY105" s="210" t="s">
        <v>338</v>
      </c>
      <c r="BK105" s="212">
        <f>SUM(BK106:BK137)</f>
        <v>0</v>
      </c>
    </row>
    <row r="106" s="2" customFormat="1" ht="66.75" customHeight="1">
      <c r="A106" s="39"/>
      <c r="B106" s="40"/>
      <c r="C106" s="215" t="s">
        <v>79</v>
      </c>
      <c r="D106" s="215" t="s">
        <v>342</v>
      </c>
      <c r="E106" s="216" t="s">
        <v>343</v>
      </c>
      <c r="F106" s="217" t="s">
        <v>344</v>
      </c>
      <c r="G106" s="218" t="s">
        <v>345</v>
      </c>
      <c r="H106" s="219">
        <v>25.620000000000001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0.44</v>
      </c>
      <c r="T106" s="225">
        <f>S106*H106</f>
        <v>11.2728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3041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349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351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1272</v>
      </c>
      <c r="F109" s="247" t="s">
        <v>352</v>
      </c>
      <c r="G109" s="245"/>
      <c r="H109" s="248">
        <v>1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1306</v>
      </c>
      <c r="F110" s="247" t="s">
        <v>1321</v>
      </c>
      <c r="G110" s="245"/>
      <c r="H110" s="248">
        <v>0.59999999999999998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1.6000000000000001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1848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1273</v>
      </c>
      <c r="F113" s="247" t="s">
        <v>2161</v>
      </c>
      <c r="G113" s="245"/>
      <c r="H113" s="248">
        <v>5.25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1305</v>
      </c>
      <c r="F114" s="247" t="s">
        <v>2162</v>
      </c>
      <c r="G114" s="245"/>
      <c r="H114" s="248">
        <v>8.75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286</v>
      </c>
      <c r="F115" s="258" t="s">
        <v>353</v>
      </c>
      <c r="G115" s="256"/>
      <c r="H115" s="259">
        <v>14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1277</v>
      </c>
      <c r="F117" s="247" t="s">
        <v>356</v>
      </c>
      <c r="G117" s="245"/>
      <c r="H117" s="248">
        <v>0.46999999999999997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1279</v>
      </c>
      <c r="F118" s="247" t="s">
        <v>357</v>
      </c>
      <c r="G118" s="245"/>
      <c r="H118" s="248">
        <v>0.48999999999999999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1280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1304</v>
      </c>
      <c r="F120" s="247" t="s">
        <v>1329</v>
      </c>
      <c r="G120" s="245"/>
      <c r="H120" s="248">
        <v>0.29999999999999999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1.75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1283</v>
      </c>
      <c r="F122" s="247" t="s">
        <v>1330</v>
      </c>
      <c r="G122" s="245"/>
      <c r="H122" s="248">
        <v>10.92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1287</v>
      </c>
      <c r="F123" s="247" t="s">
        <v>1331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1289</v>
      </c>
      <c r="F124" s="247" t="s">
        <v>1332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1308</v>
      </c>
      <c r="F125" s="247" t="s">
        <v>1333</v>
      </c>
      <c r="G125" s="245"/>
      <c r="H125" s="248">
        <v>14.699999999999999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1281</v>
      </c>
      <c r="F126" s="258" t="s">
        <v>363</v>
      </c>
      <c r="G126" s="256"/>
      <c r="H126" s="259">
        <v>25.619999999999997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10.92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0.00010920000000000001</v>
      </c>
      <c r="S127" s="224">
        <v>0.091999999999999998</v>
      </c>
      <c r="T127" s="225">
        <f>S127*H127</f>
        <v>1.00464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3042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1335</v>
      </c>
      <c r="G129" s="245"/>
      <c r="H129" s="248">
        <v>10.92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10.374000000000001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0.00020748000000000004</v>
      </c>
      <c r="S130" s="224">
        <v>0.13800000000000001</v>
      </c>
      <c r="T130" s="225">
        <f>S130*H130</f>
        <v>1.4316120000000001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3043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1335</v>
      </c>
      <c r="G132" s="245"/>
      <c r="H132" s="248">
        <v>10.92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3044</v>
      </c>
      <c r="G133" s="245"/>
      <c r="H133" s="248">
        <v>10.374000000000001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373</v>
      </c>
      <c r="F134" s="217" t="s">
        <v>374</v>
      </c>
      <c r="G134" s="218" t="s">
        <v>345</v>
      </c>
      <c r="H134" s="219">
        <v>9.8279999999999994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0.00019656</v>
      </c>
      <c r="S134" s="224">
        <v>0.161</v>
      </c>
      <c r="T134" s="225">
        <f>S134*H134</f>
        <v>1.5823080000000001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3045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1283</v>
      </c>
      <c r="G136" s="245"/>
      <c r="H136" s="248">
        <v>10.92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3046</v>
      </c>
      <c r="G137" s="245"/>
      <c r="H137" s="248">
        <v>9.8279999999999994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12" customFormat="1" ht="20.88" customHeight="1">
      <c r="A138" s="12"/>
      <c r="B138" s="199"/>
      <c r="C138" s="200"/>
      <c r="D138" s="201" t="s">
        <v>71</v>
      </c>
      <c r="E138" s="213" t="s">
        <v>8</v>
      </c>
      <c r="F138" s="213" t="s">
        <v>378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SUM(P139:P152)</f>
        <v>0</v>
      </c>
      <c r="Q138" s="207"/>
      <c r="R138" s="208">
        <f>SUM(R139:R152)</f>
        <v>0</v>
      </c>
      <c r="S138" s="207"/>
      <c r="T138" s="209">
        <f>SUM(T139:T152)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79</v>
      </c>
      <c r="AT138" s="211" t="s">
        <v>71</v>
      </c>
      <c r="AU138" s="211" t="s">
        <v>81</v>
      </c>
      <c r="AY138" s="210" t="s">
        <v>338</v>
      </c>
      <c r="BK138" s="212">
        <f>SUM(BK139:BK152)</f>
        <v>0</v>
      </c>
    </row>
    <row r="139" s="2" customFormat="1" ht="24.15" customHeight="1">
      <c r="A139" s="39"/>
      <c r="B139" s="40"/>
      <c r="C139" s="215" t="s">
        <v>239</v>
      </c>
      <c r="D139" s="215" t="s">
        <v>342</v>
      </c>
      <c r="E139" s="216" t="s">
        <v>379</v>
      </c>
      <c r="F139" s="217" t="s">
        <v>380</v>
      </c>
      <c r="G139" s="218" t="s">
        <v>345</v>
      </c>
      <c r="H139" s="219">
        <v>43.68</v>
      </c>
      <c r="I139" s="220"/>
      <c r="J139" s="221">
        <f>ROUND(I139*H139,2)</f>
        <v>0</v>
      </c>
      <c r="K139" s="217" t="s">
        <v>346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241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3047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382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241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383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241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274</v>
      </c>
      <c r="F142" s="247" t="s">
        <v>384</v>
      </c>
      <c r="G142" s="245"/>
      <c r="H142" s="248">
        <v>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1857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275</v>
      </c>
      <c r="F144" s="247" t="s">
        <v>2169</v>
      </c>
      <c r="G144" s="245"/>
      <c r="H144" s="248">
        <v>21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386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277</v>
      </c>
      <c r="F146" s="247" t="s">
        <v>387</v>
      </c>
      <c r="G146" s="245"/>
      <c r="H146" s="248">
        <v>0.29999999999999999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22.300000000000001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388</v>
      </c>
      <c r="G148" s="245"/>
      <c r="H148" s="248">
        <v>43.68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227</v>
      </c>
      <c r="F149" s="258" t="s">
        <v>363</v>
      </c>
      <c r="G149" s="256"/>
      <c r="H149" s="259">
        <v>43.68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79</v>
      </c>
      <c r="AY149" s="265" t="s">
        <v>338</v>
      </c>
    </row>
    <row r="150" s="2" customFormat="1" ht="37.8" customHeight="1">
      <c r="A150" s="39"/>
      <c r="B150" s="40"/>
      <c r="C150" s="215" t="s">
        <v>236</v>
      </c>
      <c r="D150" s="215" t="s">
        <v>342</v>
      </c>
      <c r="E150" s="216" t="s">
        <v>389</v>
      </c>
      <c r="F150" s="217" t="s">
        <v>390</v>
      </c>
      <c r="G150" s="218" t="s">
        <v>391</v>
      </c>
      <c r="H150" s="219">
        <v>31.544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3048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393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31.544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12" customFormat="1" ht="20.88" customHeight="1">
      <c r="A153" s="12"/>
      <c r="B153" s="199"/>
      <c r="C153" s="200"/>
      <c r="D153" s="201" t="s">
        <v>71</v>
      </c>
      <c r="E153" s="213" t="s">
        <v>394</v>
      </c>
      <c r="F153" s="213" t="s">
        <v>395</v>
      </c>
      <c r="G153" s="200"/>
      <c r="H153" s="200"/>
      <c r="I153" s="203"/>
      <c r="J153" s="214">
        <f>BK153</f>
        <v>0</v>
      </c>
      <c r="K153" s="200"/>
      <c r="L153" s="205"/>
      <c r="M153" s="206"/>
      <c r="N153" s="207"/>
      <c r="O153" s="207"/>
      <c r="P153" s="208">
        <f>SUM(P154:P176)</f>
        <v>0</v>
      </c>
      <c r="Q153" s="207"/>
      <c r="R153" s="208">
        <f>SUM(R154:R176)</f>
        <v>0</v>
      </c>
      <c r="S153" s="207"/>
      <c r="T153" s="209">
        <f>SUM(T154:T176)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0" t="s">
        <v>79</v>
      </c>
      <c r="AT153" s="211" t="s">
        <v>71</v>
      </c>
      <c r="AU153" s="211" t="s">
        <v>81</v>
      </c>
      <c r="AY153" s="210" t="s">
        <v>338</v>
      </c>
      <c r="BK153" s="212">
        <f>SUM(BK154:BK176)</f>
        <v>0</v>
      </c>
    </row>
    <row r="154" s="2" customFormat="1" ht="55.5" customHeight="1">
      <c r="A154" s="39"/>
      <c r="B154" s="40"/>
      <c r="C154" s="215" t="s">
        <v>396</v>
      </c>
      <c r="D154" s="215" t="s">
        <v>342</v>
      </c>
      <c r="E154" s="216" t="s">
        <v>406</v>
      </c>
      <c r="F154" s="217" t="s">
        <v>407</v>
      </c>
      <c r="G154" s="218" t="s">
        <v>391</v>
      </c>
      <c r="H154" s="219">
        <v>48.176000000000002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3049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409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1861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241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263</v>
      </c>
      <c r="F157" s="247" t="s">
        <v>2933</v>
      </c>
      <c r="G157" s="245"/>
      <c r="H157" s="248">
        <v>0.040000000000000001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1862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1835</v>
      </c>
      <c r="F159" s="247" t="s">
        <v>1863</v>
      </c>
      <c r="G159" s="245"/>
      <c r="H159" s="248">
        <v>0.40000000000000002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267</v>
      </c>
      <c r="F160" s="247" t="s">
        <v>1864</v>
      </c>
      <c r="G160" s="245"/>
      <c r="H160" s="248">
        <v>1.0800000000000001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1865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270</v>
      </c>
      <c r="F162" s="247" t="s">
        <v>2935</v>
      </c>
      <c r="G162" s="245"/>
      <c r="H162" s="248">
        <v>1.6000000000000001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269</v>
      </c>
      <c r="F163" s="247" t="s">
        <v>1866</v>
      </c>
      <c r="G163" s="245"/>
      <c r="H163" s="248">
        <v>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1823</v>
      </c>
      <c r="F164" s="247" t="s">
        <v>1867</v>
      </c>
      <c r="G164" s="245"/>
      <c r="H164" s="248">
        <v>0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1347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241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300</v>
      </c>
      <c r="F166" s="247" t="s">
        <v>72</v>
      </c>
      <c r="G166" s="245"/>
      <c r="H166" s="248">
        <v>0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5" customFormat="1">
      <c r="A167" s="15"/>
      <c r="B167" s="255"/>
      <c r="C167" s="256"/>
      <c r="D167" s="235" t="s">
        <v>350</v>
      </c>
      <c r="E167" s="257" t="s">
        <v>19</v>
      </c>
      <c r="F167" s="258" t="s">
        <v>363</v>
      </c>
      <c r="G167" s="256"/>
      <c r="H167" s="259">
        <v>4.1200000000000001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350</v>
      </c>
      <c r="AU167" s="265" t="s">
        <v>241</v>
      </c>
      <c r="AV167" s="15" t="s">
        <v>231</v>
      </c>
      <c r="AW167" s="15" t="s">
        <v>33</v>
      </c>
      <c r="AX167" s="15" t="s">
        <v>72</v>
      </c>
      <c r="AY167" s="265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418</v>
      </c>
      <c r="G168" s="245"/>
      <c r="H168" s="248">
        <v>29.484000000000002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19</v>
      </c>
      <c r="F169" s="247" t="s">
        <v>1348</v>
      </c>
      <c r="G169" s="245"/>
      <c r="H169" s="248">
        <v>6.407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72</v>
      </c>
      <c r="AY169" s="254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19</v>
      </c>
      <c r="F170" s="247" t="s">
        <v>1349</v>
      </c>
      <c r="G170" s="245"/>
      <c r="H170" s="248">
        <v>0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1350</v>
      </c>
      <c r="G171" s="245"/>
      <c r="H171" s="248">
        <v>0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19</v>
      </c>
      <c r="F172" s="247" t="s">
        <v>1350</v>
      </c>
      <c r="G172" s="245"/>
      <c r="H172" s="248">
        <v>0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1351</v>
      </c>
      <c r="G173" s="245"/>
      <c r="H173" s="248">
        <v>0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1352</v>
      </c>
      <c r="G174" s="245"/>
      <c r="H174" s="248">
        <v>12.285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422</v>
      </c>
      <c r="G175" s="245"/>
      <c r="H175" s="248">
        <v>0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241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5" customFormat="1">
      <c r="A176" s="15"/>
      <c r="B176" s="255"/>
      <c r="C176" s="256"/>
      <c r="D176" s="235" t="s">
        <v>350</v>
      </c>
      <c r="E176" s="257" t="s">
        <v>223</v>
      </c>
      <c r="F176" s="258" t="s">
        <v>363</v>
      </c>
      <c r="G176" s="256"/>
      <c r="H176" s="259">
        <v>48.176000000000002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350</v>
      </c>
      <c r="AU176" s="265" t="s">
        <v>241</v>
      </c>
      <c r="AV176" s="15" t="s">
        <v>231</v>
      </c>
      <c r="AW176" s="15" t="s">
        <v>33</v>
      </c>
      <c r="AX176" s="15" t="s">
        <v>79</v>
      </c>
      <c r="AY176" s="265" t="s">
        <v>338</v>
      </c>
    </row>
    <row r="177" s="12" customFormat="1" ht="20.88" customHeight="1">
      <c r="A177" s="12"/>
      <c r="B177" s="199"/>
      <c r="C177" s="200"/>
      <c r="D177" s="201" t="s">
        <v>71</v>
      </c>
      <c r="E177" s="213" t="s">
        <v>423</v>
      </c>
      <c r="F177" s="213" t="s">
        <v>424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SUM(P178:P189)</f>
        <v>0</v>
      </c>
      <c r="Q177" s="207"/>
      <c r="R177" s="208">
        <f>SUM(R178:R189)</f>
        <v>0.095199999999999993</v>
      </c>
      <c r="S177" s="207"/>
      <c r="T177" s="209">
        <f>SUM(T178:T189)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79</v>
      </c>
      <c r="AT177" s="211" t="s">
        <v>71</v>
      </c>
      <c r="AU177" s="211" t="s">
        <v>81</v>
      </c>
      <c r="AY177" s="210" t="s">
        <v>338</v>
      </c>
      <c r="BK177" s="212">
        <f>SUM(BK178:BK189)</f>
        <v>0</v>
      </c>
    </row>
    <row r="178" s="2" customFormat="1" ht="37.8" customHeight="1">
      <c r="A178" s="39"/>
      <c r="B178" s="40"/>
      <c r="C178" s="215" t="s">
        <v>405</v>
      </c>
      <c r="D178" s="215" t="s">
        <v>342</v>
      </c>
      <c r="E178" s="216" t="s">
        <v>425</v>
      </c>
      <c r="F178" s="217" t="s">
        <v>426</v>
      </c>
      <c r="G178" s="218" t="s">
        <v>345</v>
      </c>
      <c r="H178" s="219">
        <v>112</v>
      </c>
      <c r="I178" s="220"/>
      <c r="J178" s="221">
        <f>ROUND(I178*H178,2)</f>
        <v>0</v>
      </c>
      <c r="K178" s="217" t="s">
        <v>346</v>
      </c>
      <c r="L178" s="45"/>
      <c r="M178" s="222" t="s">
        <v>19</v>
      </c>
      <c r="N178" s="223" t="s">
        <v>43</v>
      </c>
      <c r="O178" s="85"/>
      <c r="P178" s="224">
        <f>O178*H178</f>
        <v>0</v>
      </c>
      <c r="Q178" s="224">
        <v>0.00084999999999999995</v>
      </c>
      <c r="R178" s="224">
        <f>Q178*H178</f>
        <v>0.095199999999999993</v>
      </c>
      <c r="S178" s="224">
        <v>0</v>
      </c>
      <c r="T178" s="22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26" t="s">
        <v>231</v>
      </c>
      <c r="AT178" s="226" t="s">
        <v>342</v>
      </c>
      <c r="AU178" s="226" t="s">
        <v>241</v>
      </c>
      <c r="AY178" s="18" t="s">
        <v>338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8" t="s">
        <v>79</v>
      </c>
      <c r="BK178" s="227">
        <f>ROUND(I178*H178,2)</f>
        <v>0</v>
      </c>
      <c r="BL178" s="18" t="s">
        <v>231</v>
      </c>
      <c r="BM178" s="226" t="s">
        <v>3050</v>
      </c>
    </row>
    <row r="179" s="2" customFormat="1">
      <c r="A179" s="39"/>
      <c r="B179" s="40"/>
      <c r="C179" s="41"/>
      <c r="D179" s="228" t="s">
        <v>348</v>
      </c>
      <c r="E179" s="41"/>
      <c r="F179" s="229" t="s">
        <v>428</v>
      </c>
      <c r="G179" s="41"/>
      <c r="H179" s="41"/>
      <c r="I179" s="230"/>
      <c r="J179" s="41"/>
      <c r="K179" s="41"/>
      <c r="L179" s="45"/>
      <c r="M179" s="231"/>
      <c r="N179" s="23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348</v>
      </c>
      <c r="AU179" s="18" t="s">
        <v>241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429</v>
      </c>
      <c r="G180" s="245"/>
      <c r="H180" s="248">
        <v>112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1869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5" customFormat="1">
      <c r="A182" s="15"/>
      <c r="B182" s="255"/>
      <c r="C182" s="256"/>
      <c r="D182" s="235" t="s">
        <v>350</v>
      </c>
      <c r="E182" s="257" t="s">
        <v>296</v>
      </c>
      <c r="F182" s="258" t="s">
        <v>363</v>
      </c>
      <c r="G182" s="256"/>
      <c r="H182" s="259">
        <v>112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350</v>
      </c>
      <c r="AU182" s="265" t="s">
        <v>241</v>
      </c>
      <c r="AV182" s="15" t="s">
        <v>231</v>
      </c>
      <c r="AW182" s="15" t="s">
        <v>33</v>
      </c>
      <c r="AX182" s="15" t="s">
        <v>79</v>
      </c>
      <c r="AY182" s="265" t="s">
        <v>338</v>
      </c>
    </row>
    <row r="183" s="2" customFormat="1" ht="44.25" customHeight="1">
      <c r="A183" s="39"/>
      <c r="B183" s="40"/>
      <c r="C183" s="215" t="s">
        <v>252</v>
      </c>
      <c r="D183" s="215" t="s">
        <v>342</v>
      </c>
      <c r="E183" s="216" t="s">
        <v>431</v>
      </c>
      <c r="F183" s="217" t="s">
        <v>432</v>
      </c>
      <c r="G183" s="218" t="s">
        <v>345</v>
      </c>
      <c r="H183" s="219">
        <v>112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3051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434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14" customFormat="1">
      <c r="A185" s="14"/>
      <c r="B185" s="244"/>
      <c r="C185" s="245"/>
      <c r="D185" s="235" t="s">
        <v>350</v>
      </c>
      <c r="E185" s="246" t="s">
        <v>19</v>
      </c>
      <c r="F185" s="247" t="s">
        <v>296</v>
      </c>
      <c r="G185" s="245"/>
      <c r="H185" s="248">
        <v>112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241</v>
      </c>
      <c r="AV185" s="14" t="s">
        <v>81</v>
      </c>
      <c r="AW185" s="14" t="s">
        <v>33</v>
      </c>
      <c r="AX185" s="14" t="s">
        <v>79</v>
      </c>
      <c r="AY185" s="254" t="s">
        <v>338</v>
      </c>
    </row>
    <row r="186" s="2" customFormat="1" ht="24.15" customHeight="1">
      <c r="A186" s="39"/>
      <c r="B186" s="40"/>
      <c r="C186" s="215" t="s">
        <v>430</v>
      </c>
      <c r="D186" s="215" t="s">
        <v>342</v>
      </c>
      <c r="E186" s="216" t="s">
        <v>435</v>
      </c>
      <c r="F186" s="217" t="s">
        <v>436</v>
      </c>
      <c r="G186" s="218" t="s">
        <v>391</v>
      </c>
      <c r="H186" s="219">
        <v>60.479999999999997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3052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438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439</v>
      </c>
      <c r="G188" s="245"/>
      <c r="H188" s="248">
        <v>60.479999999999997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5" customFormat="1">
      <c r="A189" s="15"/>
      <c r="B189" s="255"/>
      <c r="C189" s="256"/>
      <c r="D189" s="235" t="s">
        <v>350</v>
      </c>
      <c r="E189" s="257" t="s">
        <v>19</v>
      </c>
      <c r="F189" s="258" t="s">
        <v>363</v>
      </c>
      <c r="G189" s="256"/>
      <c r="H189" s="259">
        <v>60.479999999999997</v>
      </c>
      <c r="I189" s="260"/>
      <c r="J189" s="256"/>
      <c r="K189" s="256"/>
      <c r="L189" s="261"/>
      <c r="M189" s="262"/>
      <c r="N189" s="263"/>
      <c r="O189" s="263"/>
      <c r="P189" s="263"/>
      <c r="Q189" s="263"/>
      <c r="R189" s="263"/>
      <c r="S189" s="263"/>
      <c r="T189" s="264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5" t="s">
        <v>350</v>
      </c>
      <c r="AU189" s="265" t="s">
        <v>241</v>
      </c>
      <c r="AV189" s="15" t="s">
        <v>231</v>
      </c>
      <c r="AW189" s="15" t="s">
        <v>33</v>
      </c>
      <c r="AX189" s="15" t="s">
        <v>79</v>
      </c>
      <c r="AY189" s="265" t="s">
        <v>338</v>
      </c>
    </row>
    <row r="190" s="12" customFormat="1" ht="20.88" customHeight="1">
      <c r="A190" s="12"/>
      <c r="B190" s="199"/>
      <c r="C190" s="200"/>
      <c r="D190" s="201" t="s">
        <v>71</v>
      </c>
      <c r="E190" s="213" t="s">
        <v>440</v>
      </c>
      <c r="F190" s="213" t="s">
        <v>441</v>
      </c>
      <c r="G190" s="200"/>
      <c r="H190" s="200"/>
      <c r="I190" s="203"/>
      <c r="J190" s="214">
        <f>BK190</f>
        <v>0</v>
      </c>
      <c r="K190" s="200"/>
      <c r="L190" s="205"/>
      <c r="M190" s="206"/>
      <c r="N190" s="207"/>
      <c r="O190" s="207"/>
      <c r="P190" s="208">
        <f>SUM(P191:P208)</f>
        <v>0</v>
      </c>
      <c r="Q190" s="207"/>
      <c r="R190" s="208">
        <f>SUM(R191:R208)</f>
        <v>0</v>
      </c>
      <c r="S190" s="207"/>
      <c r="T190" s="209">
        <f>SUM(T191:T208)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0" t="s">
        <v>79</v>
      </c>
      <c r="AT190" s="211" t="s">
        <v>71</v>
      </c>
      <c r="AU190" s="211" t="s">
        <v>81</v>
      </c>
      <c r="AY190" s="210" t="s">
        <v>338</v>
      </c>
      <c r="BK190" s="212">
        <f>SUM(BK191:BK208)</f>
        <v>0</v>
      </c>
    </row>
    <row r="191" s="2" customFormat="1" ht="62.7" customHeight="1">
      <c r="A191" s="39"/>
      <c r="B191" s="40"/>
      <c r="C191" s="215" t="s">
        <v>340</v>
      </c>
      <c r="D191" s="215" t="s">
        <v>342</v>
      </c>
      <c r="E191" s="216" t="s">
        <v>442</v>
      </c>
      <c r="F191" s="217" t="s">
        <v>443</v>
      </c>
      <c r="G191" s="218" t="s">
        <v>391</v>
      </c>
      <c r="H191" s="219">
        <v>63.088000000000001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3053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445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2" customFormat="1">
      <c r="A193" s="39"/>
      <c r="B193" s="40"/>
      <c r="C193" s="41"/>
      <c r="D193" s="235" t="s">
        <v>401</v>
      </c>
      <c r="E193" s="41"/>
      <c r="F193" s="266" t="s">
        <v>446</v>
      </c>
      <c r="G193" s="41"/>
      <c r="H193" s="41"/>
      <c r="I193" s="230"/>
      <c r="J193" s="41"/>
      <c r="K193" s="41"/>
      <c r="L193" s="45"/>
      <c r="M193" s="231"/>
      <c r="N193" s="23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401</v>
      </c>
      <c r="AU193" s="18" t="s">
        <v>241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225</v>
      </c>
      <c r="G194" s="245"/>
      <c r="H194" s="248">
        <v>31.544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3054</v>
      </c>
      <c r="G195" s="245"/>
      <c r="H195" s="248">
        <v>63.088000000000001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62.7" customHeight="1">
      <c r="A196" s="39"/>
      <c r="B196" s="40"/>
      <c r="C196" s="215" t="s">
        <v>8</v>
      </c>
      <c r="D196" s="215" t="s">
        <v>342</v>
      </c>
      <c r="E196" s="216" t="s">
        <v>448</v>
      </c>
      <c r="F196" s="217" t="s">
        <v>449</v>
      </c>
      <c r="G196" s="218" t="s">
        <v>391</v>
      </c>
      <c r="H196" s="219">
        <v>16.632000000000001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3055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451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216</v>
      </c>
      <c r="G198" s="245"/>
      <c r="H198" s="248">
        <v>1.468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221</v>
      </c>
      <c r="G199" s="245"/>
      <c r="H199" s="248">
        <v>15.119999999999999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19</v>
      </c>
      <c r="F200" s="247" t="s">
        <v>452</v>
      </c>
      <c r="G200" s="245"/>
      <c r="H200" s="248">
        <v>0.043999999999999997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453</v>
      </c>
      <c r="G201" s="245"/>
      <c r="H201" s="248">
        <v>0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248</v>
      </c>
      <c r="G202" s="245"/>
      <c r="H202" s="248">
        <v>0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5" customFormat="1">
      <c r="A203" s="15"/>
      <c r="B203" s="255"/>
      <c r="C203" s="256"/>
      <c r="D203" s="235" t="s">
        <v>350</v>
      </c>
      <c r="E203" s="257" t="s">
        <v>218</v>
      </c>
      <c r="F203" s="258" t="s">
        <v>363</v>
      </c>
      <c r="G203" s="256"/>
      <c r="H203" s="259">
        <v>16.632000000000001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5" t="s">
        <v>350</v>
      </c>
      <c r="AU203" s="265" t="s">
        <v>241</v>
      </c>
      <c r="AV203" s="15" t="s">
        <v>231</v>
      </c>
      <c r="AW203" s="15" t="s">
        <v>33</v>
      </c>
      <c r="AX203" s="15" t="s">
        <v>79</v>
      </c>
      <c r="AY203" s="265" t="s">
        <v>338</v>
      </c>
    </row>
    <row r="204" s="2" customFormat="1" ht="66.75" customHeight="1">
      <c r="A204" s="39"/>
      <c r="B204" s="40"/>
      <c r="C204" s="215" t="s">
        <v>394</v>
      </c>
      <c r="D204" s="215" t="s">
        <v>342</v>
      </c>
      <c r="E204" s="216" t="s">
        <v>455</v>
      </c>
      <c r="F204" s="217" t="s">
        <v>456</v>
      </c>
      <c r="G204" s="218" t="s">
        <v>391</v>
      </c>
      <c r="H204" s="219">
        <v>166.31999999999999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3056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458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218</v>
      </c>
      <c r="G206" s="245"/>
      <c r="H206" s="248">
        <v>16.632000000000001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5" customFormat="1">
      <c r="A207" s="15"/>
      <c r="B207" s="255"/>
      <c r="C207" s="256"/>
      <c r="D207" s="235" t="s">
        <v>350</v>
      </c>
      <c r="E207" s="257" t="s">
        <v>19</v>
      </c>
      <c r="F207" s="258" t="s">
        <v>363</v>
      </c>
      <c r="G207" s="256"/>
      <c r="H207" s="259">
        <v>16.632000000000001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350</v>
      </c>
      <c r="AU207" s="265" t="s">
        <v>241</v>
      </c>
      <c r="AV207" s="15" t="s">
        <v>231</v>
      </c>
      <c r="AW207" s="15" t="s">
        <v>33</v>
      </c>
      <c r="AX207" s="15" t="s">
        <v>72</v>
      </c>
      <c r="AY207" s="265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3057</v>
      </c>
      <c r="G208" s="245"/>
      <c r="H208" s="248">
        <v>166.31999999999999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79</v>
      </c>
      <c r="AY208" s="254" t="s">
        <v>338</v>
      </c>
    </row>
    <row r="209" s="12" customFormat="1" ht="20.88" customHeight="1">
      <c r="A209" s="12"/>
      <c r="B209" s="199"/>
      <c r="C209" s="200"/>
      <c r="D209" s="201" t="s">
        <v>71</v>
      </c>
      <c r="E209" s="213" t="s">
        <v>460</v>
      </c>
      <c r="F209" s="213" t="s">
        <v>461</v>
      </c>
      <c r="G209" s="200"/>
      <c r="H209" s="200"/>
      <c r="I209" s="203"/>
      <c r="J209" s="214">
        <f>BK209</f>
        <v>0</v>
      </c>
      <c r="K209" s="200"/>
      <c r="L209" s="205"/>
      <c r="M209" s="206"/>
      <c r="N209" s="207"/>
      <c r="O209" s="207"/>
      <c r="P209" s="208">
        <f>SUM(P210:P255)</f>
        <v>0</v>
      </c>
      <c r="Q209" s="207"/>
      <c r="R209" s="208">
        <f>SUM(R210:R255)</f>
        <v>33.176000000000002</v>
      </c>
      <c r="S209" s="207"/>
      <c r="T209" s="209">
        <f>SUM(T210:T255)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79</v>
      </c>
      <c r="AT209" s="211" t="s">
        <v>71</v>
      </c>
      <c r="AU209" s="211" t="s">
        <v>81</v>
      </c>
      <c r="AY209" s="210" t="s">
        <v>338</v>
      </c>
      <c r="BK209" s="212">
        <f>SUM(BK210:BK255)</f>
        <v>0</v>
      </c>
    </row>
    <row r="210" s="2" customFormat="1" ht="37.8" customHeight="1">
      <c r="A210" s="39"/>
      <c r="B210" s="40"/>
      <c r="C210" s="215" t="s">
        <v>454</v>
      </c>
      <c r="D210" s="215" t="s">
        <v>342</v>
      </c>
      <c r="E210" s="216" t="s">
        <v>462</v>
      </c>
      <c r="F210" s="217" t="s">
        <v>463</v>
      </c>
      <c r="G210" s="218" t="s">
        <v>391</v>
      </c>
      <c r="H210" s="219">
        <v>31.544</v>
      </c>
      <c r="I210" s="220"/>
      <c r="J210" s="221">
        <f>ROUND(I210*H210,2)</f>
        <v>0</v>
      </c>
      <c r="K210" s="217" t="s">
        <v>346</v>
      </c>
      <c r="L210" s="45"/>
      <c r="M210" s="222" t="s">
        <v>19</v>
      </c>
      <c r="N210" s="223" t="s">
        <v>43</v>
      </c>
      <c r="O210" s="85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26" t="s">
        <v>231</v>
      </c>
      <c r="AT210" s="226" t="s">
        <v>342</v>
      </c>
      <c r="AU210" s="226" t="s">
        <v>241</v>
      </c>
      <c r="AY210" s="18" t="s">
        <v>338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8" t="s">
        <v>79</v>
      </c>
      <c r="BK210" s="227">
        <f>ROUND(I210*H210,2)</f>
        <v>0</v>
      </c>
      <c r="BL210" s="18" t="s">
        <v>231</v>
      </c>
      <c r="BM210" s="226" t="s">
        <v>3058</v>
      </c>
    </row>
    <row r="211" s="2" customFormat="1">
      <c r="A211" s="39"/>
      <c r="B211" s="40"/>
      <c r="C211" s="41"/>
      <c r="D211" s="228" t="s">
        <v>348</v>
      </c>
      <c r="E211" s="41"/>
      <c r="F211" s="229" t="s">
        <v>465</v>
      </c>
      <c r="G211" s="41"/>
      <c r="H211" s="41"/>
      <c r="I211" s="230"/>
      <c r="J211" s="41"/>
      <c r="K211" s="41"/>
      <c r="L211" s="45"/>
      <c r="M211" s="231"/>
      <c r="N211" s="232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348</v>
      </c>
      <c r="AU211" s="18" t="s">
        <v>241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225</v>
      </c>
      <c r="G212" s="245"/>
      <c r="H212" s="248">
        <v>31.544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79</v>
      </c>
      <c r="AY212" s="254" t="s">
        <v>338</v>
      </c>
    </row>
    <row r="213" s="2" customFormat="1" ht="24.15" customHeight="1">
      <c r="A213" s="39"/>
      <c r="B213" s="40"/>
      <c r="C213" s="215" t="s">
        <v>423</v>
      </c>
      <c r="D213" s="215" t="s">
        <v>342</v>
      </c>
      <c r="E213" s="216" t="s">
        <v>466</v>
      </c>
      <c r="F213" s="217" t="s">
        <v>467</v>
      </c>
      <c r="G213" s="218" t="s">
        <v>391</v>
      </c>
      <c r="H213" s="219">
        <v>31.544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3059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469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241</v>
      </c>
    </row>
    <row r="215" s="13" customFormat="1">
      <c r="A215" s="13"/>
      <c r="B215" s="233"/>
      <c r="C215" s="234"/>
      <c r="D215" s="235" t="s">
        <v>350</v>
      </c>
      <c r="E215" s="236" t="s">
        <v>19</v>
      </c>
      <c r="F215" s="237" t="s">
        <v>470</v>
      </c>
      <c r="G215" s="234"/>
      <c r="H215" s="236" t="s">
        <v>19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350</v>
      </c>
      <c r="AU215" s="243" t="s">
        <v>241</v>
      </c>
      <c r="AV215" s="13" t="s">
        <v>79</v>
      </c>
      <c r="AW215" s="13" t="s">
        <v>33</v>
      </c>
      <c r="AX215" s="13" t="s">
        <v>72</v>
      </c>
      <c r="AY215" s="243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1879</v>
      </c>
      <c r="G216" s="245"/>
      <c r="H216" s="248">
        <v>48.176000000000002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471</v>
      </c>
      <c r="G217" s="245"/>
      <c r="H217" s="248">
        <v>-16.632000000000001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5" customFormat="1">
      <c r="A218" s="15"/>
      <c r="B218" s="255"/>
      <c r="C218" s="256"/>
      <c r="D218" s="235" t="s">
        <v>350</v>
      </c>
      <c r="E218" s="257" t="s">
        <v>225</v>
      </c>
      <c r="F218" s="258" t="s">
        <v>363</v>
      </c>
      <c r="G218" s="256"/>
      <c r="H218" s="259">
        <v>31.544</v>
      </c>
      <c r="I218" s="260"/>
      <c r="J218" s="256"/>
      <c r="K218" s="256"/>
      <c r="L218" s="261"/>
      <c r="M218" s="262"/>
      <c r="N218" s="263"/>
      <c r="O218" s="263"/>
      <c r="P218" s="263"/>
      <c r="Q218" s="263"/>
      <c r="R218" s="263"/>
      <c r="S218" s="263"/>
      <c r="T218" s="264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5" t="s">
        <v>350</v>
      </c>
      <c r="AU218" s="265" t="s">
        <v>241</v>
      </c>
      <c r="AV218" s="15" t="s">
        <v>231</v>
      </c>
      <c r="AW218" s="15" t="s">
        <v>33</v>
      </c>
      <c r="AX218" s="15" t="s">
        <v>79</v>
      </c>
      <c r="AY218" s="265" t="s">
        <v>338</v>
      </c>
    </row>
    <row r="219" s="2" customFormat="1" ht="44.25" customHeight="1">
      <c r="A219" s="39"/>
      <c r="B219" s="40"/>
      <c r="C219" s="215" t="s">
        <v>440</v>
      </c>
      <c r="D219" s="215" t="s">
        <v>342</v>
      </c>
      <c r="E219" s="216" t="s">
        <v>477</v>
      </c>
      <c r="F219" s="217" t="s">
        <v>478</v>
      </c>
      <c r="G219" s="218" t="s">
        <v>391</v>
      </c>
      <c r="H219" s="219">
        <v>46.664000000000001</v>
      </c>
      <c r="I219" s="220"/>
      <c r="J219" s="221">
        <f>ROUND(I219*H219,2)</f>
        <v>0</v>
      </c>
      <c r="K219" s="217" t="s">
        <v>346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241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3060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480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241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221</v>
      </c>
      <c r="G221" s="245"/>
      <c r="H221" s="248">
        <v>15.119999999999999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72</v>
      </c>
      <c r="AY221" s="254" t="s">
        <v>338</v>
      </c>
    </row>
    <row r="222" s="14" customFormat="1">
      <c r="A222" s="14"/>
      <c r="B222" s="244"/>
      <c r="C222" s="245"/>
      <c r="D222" s="235" t="s">
        <v>350</v>
      </c>
      <c r="E222" s="246" t="s">
        <v>19</v>
      </c>
      <c r="F222" s="247" t="s">
        <v>225</v>
      </c>
      <c r="G222" s="245"/>
      <c r="H222" s="248">
        <v>31.544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350</v>
      </c>
      <c r="AU222" s="254" t="s">
        <v>241</v>
      </c>
      <c r="AV222" s="14" t="s">
        <v>81</v>
      </c>
      <c r="AW222" s="14" t="s">
        <v>33</v>
      </c>
      <c r="AX222" s="14" t="s">
        <v>72</v>
      </c>
      <c r="AY222" s="254" t="s">
        <v>338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855</v>
      </c>
      <c r="G223" s="245"/>
      <c r="H223" s="248">
        <v>0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72</v>
      </c>
      <c r="AY223" s="254" t="s">
        <v>338</v>
      </c>
    </row>
    <row r="224" s="15" customFormat="1">
      <c r="A224" s="15"/>
      <c r="B224" s="255"/>
      <c r="C224" s="256"/>
      <c r="D224" s="235" t="s">
        <v>350</v>
      </c>
      <c r="E224" s="257" t="s">
        <v>19</v>
      </c>
      <c r="F224" s="258" t="s">
        <v>363</v>
      </c>
      <c r="G224" s="256"/>
      <c r="H224" s="259">
        <v>46.664000000000001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350</v>
      </c>
      <c r="AU224" s="265" t="s">
        <v>241</v>
      </c>
      <c r="AV224" s="15" t="s">
        <v>231</v>
      </c>
      <c r="AW224" s="15" t="s">
        <v>33</v>
      </c>
      <c r="AX224" s="15" t="s">
        <v>79</v>
      </c>
      <c r="AY224" s="265" t="s">
        <v>338</v>
      </c>
    </row>
    <row r="225" s="2" customFormat="1" ht="66.75" customHeight="1">
      <c r="A225" s="39"/>
      <c r="B225" s="40"/>
      <c r="C225" s="215" t="s">
        <v>460</v>
      </c>
      <c r="D225" s="215" t="s">
        <v>342</v>
      </c>
      <c r="E225" s="216" t="s">
        <v>482</v>
      </c>
      <c r="F225" s="217" t="s">
        <v>483</v>
      </c>
      <c r="G225" s="218" t="s">
        <v>391</v>
      </c>
      <c r="H225" s="219">
        <v>1.468</v>
      </c>
      <c r="I225" s="220"/>
      <c r="J225" s="221">
        <f>ROUND(I225*H225,2)</f>
        <v>0</v>
      </c>
      <c r="K225" s="217" t="s">
        <v>346</v>
      </c>
      <c r="L225" s="45"/>
      <c r="M225" s="222" t="s">
        <v>19</v>
      </c>
      <c r="N225" s="223" t="s">
        <v>43</v>
      </c>
      <c r="O225" s="85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26" t="s">
        <v>231</v>
      </c>
      <c r="AT225" s="226" t="s">
        <v>342</v>
      </c>
      <c r="AU225" s="226" t="s">
        <v>241</v>
      </c>
      <c r="AY225" s="18" t="s">
        <v>338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8" t="s">
        <v>79</v>
      </c>
      <c r="BK225" s="227">
        <f>ROUND(I225*H225,2)</f>
        <v>0</v>
      </c>
      <c r="BL225" s="18" t="s">
        <v>231</v>
      </c>
      <c r="BM225" s="226" t="s">
        <v>3061</v>
      </c>
    </row>
    <row r="226" s="2" customFormat="1">
      <c r="A226" s="39"/>
      <c r="B226" s="40"/>
      <c r="C226" s="41"/>
      <c r="D226" s="228" t="s">
        <v>348</v>
      </c>
      <c r="E226" s="41"/>
      <c r="F226" s="229" t="s">
        <v>485</v>
      </c>
      <c r="G226" s="41"/>
      <c r="H226" s="41"/>
      <c r="I226" s="230"/>
      <c r="J226" s="41"/>
      <c r="K226" s="41"/>
      <c r="L226" s="45"/>
      <c r="M226" s="231"/>
      <c r="N226" s="23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348</v>
      </c>
      <c r="AU226" s="18" t="s">
        <v>241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216</v>
      </c>
      <c r="G227" s="245"/>
      <c r="H227" s="248">
        <v>1.468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5" customFormat="1">
      <c r="A228" s="15"/>
      <c r="B228" s="255"/>
      <c r="C228" s="256"/>
      <c r="D228" s="235" t="s">
        <v>350</v>
      </c>
      <c r="E228" s="257" t="s">
        <v>19</v>
      </c>
      <c r="F228" s="258" t="s">
        <v>363</v>
      </c>
      <c r="G228" s="256"/>
      <c r="H228" s="259">
        <v>1.468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350</v>
      </c>
      <c r="AU228" s="265" t="s">
        <v>241</v>
      </c>
      <c r="AV228" s="15" t="s">
        <v>231</v>
      </c>
      <c r="AW228" s="15" t="s">
        <v>33</v>
      </c>
      <c r="AX228" s="15" t="s">
        <v>79</v>
      </c>
      <c r="AY228" s="265" t="s">
        <v>338</v>
      </c>
    </row>
    <row r="229" s="2" customFormat="1" ht="16.5" customHeight="1">
      <c r="A229" s="39"/>
      <c r="B229" s="40"/>
      <c r="C229" s="267" t="s">
        <v>476</v>
      </c>
      <c r="D229" s="267" t="s">
        <v>486</v>
      </c>
      <c r="E229" s="268" t="s">
        <v>487</v>
      </c>
      <c r="F229" s="269" t="s">
        <v>488</v>
      </c>
      <c r="G229" s="270" t="s">
        <v>489</v>
      </c>
      <c r="H229" s="271">
        <v>30.239999999999998</v>
      </c>
      <c r="I229" s="272"/>
      <c r="J229" s="273">
        <f>ROUND(I229*H229,2)</f>
        <v>0</v>
      </c>
      <c r="K229" s="269" t="s">
        <v>346</v>
      </c>
      <c r="L229" s="274"/>
      <c r="M229" s="275" t="s">
        <v>19</v>
      </c>
      <c r="N229" s="276" t="s">
        <v>43</v>
      </c>
      <c r="O229" s="85"/>
      <c r="P229" s="224">
        <f>O229*H229</f>
        <v>0</v>
      </c>
      <c r="Q229" s="224">
        <v>1</v>
      </c>
      <c r="R229" s="224">
        <f>Q229*H229</f>
        <v>30.239999999999998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405</v>
      </c>
      <c r="AT229" s="226" t="s">
        <v>486</v>
      </c>
      <c r="AU229" s="226" t="s">
        <v>241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3062</v>
      </c>
    </row>
    <row r="230" s="13" customFormat="1">
      <c r="A230" s="13"/>
      <c r="B230" s="233"/>
      <c r="C230" s="234"/>
      <c r="D230" s="235" t="s">
        <v>350</v>
      </c>
      <c r="E230" s="236" t="s">
        <v>19</v>
      </c>
      <c r="F230" s="237" t="s">
        <v>491</v>
      </c>
      <c r="G230" s="234"/>
      <c r="H230" s="236" t="s">
        <v>19</v>
      </c>
      <c r="I230" s="238"/>
      <c r="J230" s="234"/>
      <c r="K230" s="234"/>
      <c r="L230" s="239"/>
      <c r="M230" s="240"/>
      <c r="N230" s="241"/>
      <c r="O230" s="241"/>
      <c r="P230" s="241"/>
      <c r="Q230" s="241"/>
      <c r="R230" s="241"/>
      <c r="S230" s="241"/>
      <c r="T230" s="24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3" t="s">
        <v>350</v>
      </c>
      <c r="AU230" s="243" t="s">
        <v>241</v>
      </c>
      <c r="AV230" s="13" t="s">
        <v>79</v>
      </c>
      <c r="AW230" s="13" t="s">
        <v>33</v>
      </c>
      <c r="AX230" s="13" t="s">
        <v>72</v>
      </c>
      <c r="AY230" s="243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492</v>
      </c>
      <c r="G231" s="245"/>
      <c r="H231" s="248">
        <v>3.7799999999999998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3" customFormat="1">
      <c r="A232" s="13"/>
      <c r="B232" s="233"/>
      <c r="C232" s="234"/>
      <c r="D232" s="235" t="s">
        <v>350</v>
      </c>
      <c r="E232" s="236" t="s">
        <v>19</v>
      </c>
      <c r="F232" s="237" t="s">
        <v>493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350</v>
      </c>
      <c r="AU232" s="243" t="s">
        <v>241</v>
      </c>
      <c r="AV232" s="13" t="s">
        <v>79</v>
      </c>
      <c r="AW232" s="13" t="s">
        <v>33</v>
      </c>
      <c r="AX232" s="13" t="s">
        <v>72</v>
      </c>
      <c r="AY232" s="243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494</v>
      </c>
      <c r="G233" s="245"/>
      <c r="H233" s="248">
        <v>11.34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221</v>
      </c>
      <c r="F234" s="258" t="s">
        <v>363</v>
      </c>
      <c r="G234" s="256"/>
      <c r="H234" s="259">
        <v>15.119999999999999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72</v>
      </c>
      <c r="AY234" s="265" t="s">
        <v>338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3063</v>
      </c>
      <c r="G235" s="245"/>
      <c r="H235" s="248">
        <v>30.239999999999998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2" customFormat="1" ht="16.5" customHeight="1">
      <c r="A236" s="39"/>
      <c r="B236" s="40"/>
      <c r="C236" s="267" t="s">
        <v>481</v>
      </c>
      <c r="D236" s="267" t="s">
        <v>486</v>
      </c>
      <c r="E236" s="268" t="s">
        <v>496</v>
      </c>
      <c r="F236" s="269" t="s">
        <v>497</v>
      </c>
      <c r="G236" s="270" t="s">
        <v>489</v>
      </c>
      <c r="H236" s="271">
        <v>2.9359999999999999</v>
      </c>
      <c r="I236" s="272"/>
      <c r="J236" s="273">
        <f>ROUND(I236*H236,2)</f>
        <v>0</v>
      </c>
      <c r="K236" s="269" t="s">
        <v>346</v>
      </c>
      <c r="L236" s="274"/>
      <c r="M236" s="275" t="s">
        <v>19</v>
      </c>
      <c r="N236" s="276" t="s">
        <v>43</v>
      </c>
      <c r="O236" s="85"/>
      <c r="P236" s="224">
        <f>O236*H236</f>
        <v>0</v>
      </c>
      <c r="Q236" s="224">
        <v>1</v>
      </c>
      <c r="R236" s="224">
        <f>Q236*H236</f>
        <v>2.9359999999999999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405</v>
      </c>
      <c r="AT236" s="226" t="s">
        <v>486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3064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499</v>
      </c>
      <c r="G237" s="245"/>
      <c r="H237" s="248">
        <v>1.512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6" customFormat="1">
      <c r="A238" s="16"/>
      <c r="B238" s="277"/>
      <c r="C238" s="278"/>
      <c r="D238" s="235" t="s">
        <v>350</v>
      </c>
      <c r="E238" s="279" t="s">
        <v>19</v>
      </c>
      <c r="F238" s="280" t="s">
        <v>500</v>
      </c>
      <c r="G238" s="278"/>
      <c r="H238" s="281">
        <v>1.512</v>
      </c>
      <c r="I238" s="282"/>
      <c r="J238" s="278"/>
      <c r="K238" s="278"/>
      <c r="L238" s="283"/>
      <c r="M238" s="284"/>
      <c r="N238" s="285"/>
      <c r="O238" s="285"/>
      <c r="P238" s="285"/>
      <c r="Q238" s="285"/>
      <c r="R238" s="285"/>
      <c r="S238" s="285"/>
      <c r="T238" s="28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7" t="s">
        <v>350</v>
      </c>
      <c r="AU238" s="287" t="s">
        <v>241</v>
      </c>
      <c r="AV238" s="16" t="s">
        <v>241</v>
      </c>
      <c r="AW238" s="16" t="s">
        <v>33</v>
      </c>
      <c r="AX238" s="16" t="s">
        <v>72</v>
      </c>
      <c r="AY238" s="287" t="s">
        <v>338</v>
      </c>
    </row>
    <row r="239" s="14" customFormat="1">
      <c r="A239" s="14"/>
      <c r="B239" s="244"/>
      <c r="C239" s="245"/>
      <c r="D239" s="235" t="s">
        <v>350</v>
      </c>
      <c r="E239" s="246" t="s">
        <v>19</v>
      </c>
      <c r="F239" s="247" t="s">
        <v>2074</v>
      </c>
      <c r="G239" s="245"/>
      <c r="H239" s="248">
        <v>-0.043999999999999997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241</v>
      </c>
      <c r="AV239" s="14" t="s">
        <v>81</v>
      </c>
      <c r="AW239" s="14" t="s">
        <v>33</v>
      </c>
      <c r="AX239" s="14" t="s">
        <v>72</v>
      </c>
      <c r="AY239" s="254" t="s">
        <v>338</v>
      </c>
    </row>
    <row r="240" s="14" customFormat="1">
      <c r="A240" s="14"/>
      <c r="B240" s="244"/>
      <c r="C240" s="245"/>
      <c r="D240" s="235" t="s">
        <v>350</v>
      </c>
      <c r="E240" s="246" t="s">
        <v>19</v>
      </c>
      <c r="F240" s="247" t="s">
        <v>2075</v>
      </c>
      <c r="G240" s="245"/>
      <c r="H240" s="248">
        <v>0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350</v>
      </c>
      <c r="AU240" s="254" t="s">
        <v>241</v>
      </c>
      <c r="AV240" s="14" t="s">
        <v>81</v>
      </c>
      <c r="AW240" s="14" t="s">
        <v>33</v>
      </c>
      <c r="AX240" s="14" t="s">
        <v>72</v>
      </c>
      <c r="AY240" s="254" t="s">
        <v>338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1885</v>
      </c>
      <c r="G241" s="245"/>
      <c r="H241" s="248">
        <v>0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72</v>
      </c>
      <c r="AY241" s="254" t="s">
        <v>338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1886</v>
      </c>
      <c r="G242" s="245"/>
      <c r="H242" s="248">
        <v>0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1887</v>
      </c>
      <c r="G243" s="245"/>
      <c r="H243" s="248">
        <v>0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1888</v>
      </c>
      <c r="G244" s="245"/>
      <c r="H244" s="248">
        <v>0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501</v>
      </c>
      <c r="G245" s="245"/>
      <c r="H245" s="248">
        <v>0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72</v>
      </c>
      <c r="AY245" s="254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993</v>
      </c>
      <c r="G246" s="245"/>
      <c r="H246" s="248">
        <v>0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72</v>
      </c>
      <c r="AY246" s="254" t="s">
        <v>338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502</v>
      </c>
      <c r="G247" s="245"/>
      <c r="H247" s="248">
        <v>0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6" customFormat="1">
      <c r="A248" s="16"/>
      <c r="B248" s="277"/>
      <c r="C248" s="278"/>
      <c r="D248" s="235" t="s">
        <v>350</v>
      </c>
      <c r="E248" s="279" t="s">
        <v>298</v>
      </c>
      <c r="F248" s="280" t="s">
        <v>500</v>
      </c>
      <c r="G248" s="278"/>
      <c r="H248" s="281">
        <v>-0.043999999999999997</v>
      </c>
      <c r="I248" s="282"/>
      <c r="J248" s="278"/>
      <c r="K248" s="278"/>
      <c r="L248" s="283"/>
      <c r="M248" s="284"/>
      <c r="N248" s="285"/>
      <c r="O248" s="285"/>
      <c r="P248" s="285"/>
      <c r="Q248" s="285"/>
      <c r="R248" s="285"/>
      <c r="S248" s="285"/>
      <c r="T248" s="28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T248" s="287" t="s">
        <v>350</v>
      </c>
      <c r="AU248" s="287" t="s">
        <v>241</v>
      </c>
      <c r="AV248" s="16" t="s">
        <v>241</v>
      </c>
      <c r="AW248" s="16" t="s">
        <v>33</v>
      </c>
      <c r="AX248" s="16" t="s">
        <v>72</v>
      </c>
      <c r="AY248" s="287" t="s">
        <v>338</v>
      </c>
    </row>
    <row r="249" s="15" customFormat="1">
      <c r="A249" s="15"/>
      <c r="B249" s="255"/>
      <c r="C249" s="256"/>
      <c r="D249" s="235" t="s">
        <v>350</v>
      </c>
      <c r="E249" s="257" t="s">
        <v>216</v>
      </c>
      <c r="F249" s="258" t="s">
        <v>363</v>
      </c>
      <c r="G249" s="256"/>
      <c r="H249" s="259">
        <v>1.468</v>
      </c>
      <c r="I249" s="260"/>
      <c r="J249" s="256"/>
      <c r="K249" s="256"/>
      <c r="L249" s="261"/>
      <c r="M249" s="262"/>
      <c r="N249" s="263"/>
      <c r="O249" s="263"/>
      <c r="P249" s="263"/>
      <c r="Q249" s="263"/>
      <c r="R249" s="263"/>
      <c r="S249" s="263"/>
      <c r="T249" s="264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5" t="s">
        <v>350</v>
      </c>
      <c r="AU249" s="265" t="s">
        <v>241</v>
      </c>
      <c r="AV249" s="15" t="s">
        <v>231</v>
      </c>
      <c r="AW249" s="15" t="s">
        <v>33</v>
      </c>
      <c r="AX249" s="15" t="s">
        <v>72</v>
      </c>
      <c r="AY249" s="265" t="s">
        <v>338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3065</v>
      </c>
      <c r="G250" s="245"/>
      <c r="H250" s="248">
        <v>2.9359999999999999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79</v>
      </c>
      <c r="AY250" s="254" t="s">
        <v>338</v>
      </c>
    </row>
    <row r="251" s="2" customFormat="1" ht="44.25" customHeight="1">
      <c r="A251" s="39"/>
      <c r="B251" s="40"/>
      <c r="C251" s="215" t="s">
        <v>254</v>
      </c>
      <c r="D251" s="215" t="s">
        <v>342</v>
      </c>
      <c r="E251" s="216" t="s">
        <v>504</v>
      </c>
      <c r="F251" s="217" t="s">
        <v>505</v>
      </c>
      <c r="G251" s="218" t="s">
        <v>489</v>
      </c>
      <c r="H251" s="219">
        <v>33.264000000000003</v>
      </c>
      <c r="I251" s="220"/>
      <c r="J251" s="221">
        <f>ROUND(I251*H251,2)</f>
        <v>0</v>
      </c>
      <c r="K251" s="217" t="s">
        <v>346</v>
      </c>
      <c r="L251" s="45"/>
      <c r="M251" s="222" t="s">
        <v>19</v>
      </c>
      <c r="N251" s="223" t="s">
        <v>43</v>
      </c>
      <c r="O251" s="85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26" t="s">
        <v>231</v>
      </c>
      <c r="AT251" s="226" t="s">
        <v>342</v>
      </c>
      <c r="AU251" s="226" t="s">
        <v>241</v>
      </c>
      <c r="AY251" s="18" t="s">
        <v>338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8" t="s">
        <v>79</v>
      </c>
      <c r="BK251" s="227">
        <f>ROUND(I251*H251,2)</f>
        <v>0</v>
      </c>
      <c r="BL251" s="18" t="s">
        <v>231</v>
      </c>
      <c r="BM251" s="226" t="s">
        <v>3066</v>
      </c>
    </row>
    <row r="252" s="2" customFormat="1">
      <c r="A252" s="39"/>
      <c r="B252" s="40"/>
      <c r="C252" s="41"/>
      <c r="D252" s="228" t="s">
        <v>348</v>
      </c>
      <c r="E252" s="41"/>
      <c r="F252" s="229" t="s">
        <v>507</v>
      </c>
      <c r="G252" s="41"/>
      <c r="H252" s="41"/>
      <c r="I252" s="230"/>
      <c r="J252" s="41"/>
      <c r="K252" s="41"/>
      <c r="L252" s="45"/>
      <c r="M252" s="231"/>
      <c r="N252" s="232"/>
      <c r="O252" s="85"/>
      <c r="P252" s="85"/>
      <c r="Q252" s="85"/>
      <c r="R252" s="85"/>
      <c r="S252" s="85"/>
      <c r="T252" s="8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348</v>
      </c>
      <c r="AU252" s="18" t="s">
        <v>241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218</v>
      </c>
      <c r="G253" s="245"/>
      <c r="H253" s="248">
        <v>16.632000000000001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5" customFormat="1">
      <c r="A254" s="15"/>
      <c r="B254" s="255"/>
      <c r="C254" s="256"/>
      <c r="D254" s="235" t="s">
        <v>350</v>
      </c>
      <c r="E254" s="257" t="s">
        <v>19</v>
      </c>
      <c r="F254" s="258" t="s">
        <v>363</v>
      </c>
      <c r="G254" s="256"/>
      <c r="H254" s="259">
        <v>16.632000000000001</v>
      </c>
      <c r="I254" s="260"/>
      <c r="J254" s="256"/>
      <c r="K254" s="256"/>
      <c r="L254" s="261"/>
      <c r="M254" s="262"/>
      <c r="N254" s="263"/>
      <c r="O254" s="263"/>
      <c r="P254" s="263"/>
      <c r="Q254" s="263"/>
      <c r="R254" s="263"/>
      <c r="S254" s="263"/>
      <c r="T254" s="264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5" t="s">
        <v>350</v>
      </c>
      <c r="AU254" s="265" t="s">
        <v>241</v>
      </c>
      <c r="AV254" s="15" t="s">
        <v>231</v>
      </c>
      <c r="AW254" s="15" t="s">
        <v>33</v>
      </c>
      <c r="AX254" s="15" t="s">
        <v>72</v>
      </c>
      <c r="AY254" s="265" t="s">
        <v>338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3067</v>
      </c>
      <c r="G255" s="245"/>
      <c r="H255" s="248">
        <v>33.264000000000003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79</v>
      </c>
      <c r="AY255" s="254" t="s">
        <v>338</v>
      </c>
    </row>
    <row r="256" s="12" customFormat="1" ht="20.88" customHeight="1">
      <c r="A256" s="12"/>
      <c r="B256" s="199"/>
      <c r="C256" s="200"/>
      <c r="D256" s="201" t="s">
        <v>71</v>
      </c>
      <c r="E256" s="213" t="s">
        <v>476</v>
      </c>
      <c r="F256" s="213" t="s">
        <v>509</v>
      </c>
      <c r="G256" s="200"/>
      <c r="H256" s="200"/>
      <c r="I256" s="203"/>
      <c r="J256" s="214">
        <f>BK256</f>
        <v>0</v>
      </c>
      <c r="K256" s="200"/>
      <c r="L256" s="205"/>
      <c r="M256" s="206"/>
      <c r="N256" s="207"/>
      <c r="O256" s="207"/>
      <c r="P256" s="208">
        <f>SUM(P257:P294)</f>
        <v>0</v>
      </c>
      <c r="Q256" s="207"/>
      <c r="R256" s="208">
        <f>SUM(R257:R294)</f>
        <v>0.0021840000000000002</v>
      </c>
      <c r="S256" s="207"/>
      <c r="T256" s="209">
        <f>SUM(T257:T294)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0" t="s">
        <v>79</v>
      </c>
      <c r="AT256" s="211" t="s">
        <v>71</v>
      </c>
      <c r="AU256" s="211" t="s">
        <v>81</v>
      </c>
      <c r="AY256" s="210" t="s">
        <v>338</v>
      </c>
      <c r="BK256" s="212">
        <f>SUM(BK257:BK294)</f>
        <v>0</v>
      </c>
    </row>
    <row r="257" s="2" customFormat="1" ht="24.15" customHeight="1">
      <c r="A257" s="39"/>
      <c r="B257" s="40"/>
      <c r="C257" s="215" t="s">
        <v>7</v>
      </c>
      <c r="D257" s="215" t="s">
        <v>342</v>
      </c>
      <c r="E257" s="216" t="s">
        <v>511</v>
      </c>
      <c r="F257" s="217" t="s">
        <v>512</v>
      </c>
      <c r="G257" s="218" t="s">
        <v>345</v>
      </c>
      <c r="H257" s="219">
        <v>69.299999999999997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231</v>
      </c>
      <c r="AT257" s="226" t="s">
        <v>342</v>
      </c>
      <c r="AU257" s="226" t="s">
        <v>241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231</v>
      </c>
      <c r="BM257" s="226" t="s">
        <v>3068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514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241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227</v>
      </c>
      <c r="G259" s="245"/>
      <c r="H259" s="248">
        <v>43.68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1281</v>
      </c>
      <c r="G260" s="245"/>
      <c r="H260" s="248">
        <v>25.620000000000001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1313</v>
      </c>
      <c r="G261" s="245"/>
      <c r="H261" s="248">
        <v>0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72</v>
      </c>
      <c r="AY261" s="254" t="s">
        <v>338</v>
      </c>
    </row>
    <row r="262" s="15" customFormat="1">
      <c r="A262" s="15"/>
      <c r="B262" s="255"/>
      <c r="C262" s="256"/>
      <c r="D262" s="235" t="s">
        <v>350</v>
      </c>
      <c r="E262" s="257" t="s">
        <v>19</v>
      </c>
      <c r="F262" s="258" t="s">
        <v>363</v>
      </c>
      <c r="G262" s="256"/>
      <c r="H262" s="259">
        <v>69.299999999999997</v>
      </c>
      <c r="I262" s="260"/>
      <c r="J262" s="256"/>
      <c r="K262" s="256"/>
      <c r="L262" s="261"/>
      <c r="M262" s="262"/>
      <c r="N262" s="263"/>
      <c r="O262" s="263"/>
      <c r="P262" s="263"/>
      <c r="Q262" s="263"/>
      <c r="R262" s="263"/>
      <c r="S262" s="263"/>
      <c r="T262" s="264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65" t="s">
        <v>350</v>
      </c>
      <c r="AU262" s="265" t="s">
        <v>241</v>
      </c>
      <c r="AV262" s="15" t="s">
        <v>231</v>
      </c>
      <c r="AW262" s="15" t="s">
        <v>33</v>
      </c>
      <c r="AX262" s="15" t="s">
        <v>79</v>
      </c>
      <c r="AY262" s="265" t="s">
        <v>338</v>
      </c>
    </row>
    <row r="263" s="2" customFormat="1" ht="37.8" customHeight="1">
      <c r="A263" s="39"/>
      <c r="B263" s="40"/>
      <c r="C263" s="215" t="s">
        <v>247</v>
      </c>
      <c r="D263" s="215" t="s">
        <v>342</v>
      </c>
      <c r="E263" s="216" t="s">
        <v>516</v>
      </c>
      <c r="F263" s="217" t="s">
        <v>517</v>
      </c>
      <c r="G263" s="218" t="s">
        <v>345</v>
      </c>
      <c r="H263" s="219">
        <v>43.68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3069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519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227</v>
      </c>
      <c r="G265" s="245"/>
      <c r="H265" s="248">
        <v>43.68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79</v>
      </c>
      <c r="AY265" s="254" t="s">
        <v>338</v>
      </c>
    </row>
    <row r="266" s="2" customFormat="1" ht="37.8" customHeight="1">
      <c r="A266" s="39"/>
      <c r="B266" s="40"/>
      <c r="C266" s="215" t="s">
        <v>510</v>
      </c>
      <c r="D266" s="215" t="s">
        <v>342</v>
      </c>
      <c r="E266" s="216" t="s">
        <v>521</v>
      </c>
      <c r="F266" s="217" t="s">
        <v>522</v>
      </c>
      <c r="G266" s="218" t="s">
        <v>345</v>
      </c>
      <c r="H266" s="219">
        <v>43.68</v>
      </c>
      <c r="I266" s="220"/>
      <c r="J266" s="221">
        <f>ROUND(I266*H266,2)</f>
        <v>0</v>
      </c>
      <c r="K266" s="217" t="s">
        <v>346</v>
      </c>
      <c r="L266" s="45"/>
      <c r="M266" s="222" t="s">
        <v>19</v>
      </c>
      <c r="N266" s="223" t="s">
        <v>43</v>
      </c>
      <c r="O266" s="85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231</v>
      </c>
      <c r="AT266" s="226" t="s">
        <v>342</v>
      </c>
      <c r="AU266" s="226" t="s">
        <v>241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3070</v>
      </c>
    </row>
    <row r="267" s="2" customFormat="1">
      <c r="A267" s="39"/>
      <c r="B267" s="40"/>
      <c r="C267" s="41"/>
      <c r="D267" s="228" t="s">
        <v>348</v>
      </c>
      <c r="E267" s="41"/>
      <c r="F267" s="229" t="s">
        <v>524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348</v>
      </c>
      <c r="AU267" s="18" t="s">
        <v>241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227</v>
      </c>
      <c r="G268" s="245"/>
      <c r="H268" s="248">
        <v>43.68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79</v>
      </c>
      <c r="AY268" s="254" t="s">
        <v>338</v>
      </c>
    </row>
    <row r="269" s="2" customFormat="1" ht="16.5" customHeight="1">
      <c r="A269" s="39"/>
      <c r="B269" s="40"/>
      <c r="C269" s="267" t="s">
        <v>515</v>
      </c>
      <c r="D269" s="267" t="s">
        <v>486</v>
      </c>
      <c r="E269" s="268" t="s">
        <v>526</v>
      </c>
      <c r="F269" s="269" t="s">
        <v>527</v>
      </c>
      <c r="G269" s="270" t="s">
        <v>528</v>
      </c>
      <c r="H269" s="271">
        <v>0.874</v>
      </c>
      <c r="I269" s="272"/>
      <c r="J269" s="273">
        <f>ROUND(I269*H269,2)</f>
        <v>0</v>
      </c>
      <c r="K269" s="269" t="s">
        <v>346</v>
      </c>
      <c r="L269" s="274"/>
      <c r="M269" s="275" t="s">
        <v>19</v>
      </c>
      <c r="N269" s="276" t="s">
        <v>43</v>
      </c>
      <c r="O269" s="85"/>
      <c r="P269" s="224">
        <f>O269*H269</f>
        <v>0</v>
      </c>
      <c r="Q269" s="224">
        <v>0.001</v>
      </c>
      <c r="R269" s="224">
        <f>Q269*H269</f>
        <v>0.00087399999999999999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405</v>
      </c>
      <c r="AT269" s="226" t="s">
        <v>486</v>
      </c>
      <c r="AU269" s="226" t="s">
        <v>241</v>
      </c>
      <c r="AY269" s="18" t="s">
        <v>338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79</v>
      </c>
      <c r="BK269" s="227">
        <f>ROUND(I269*H269,2)</f>
        <v>0</v>
      </c>
      <c r="BL269" s="18" t="s">
        <v>231</v>
      </c>
      <c r="BM269" s="226" t="s">
        <v>3071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227</v>
      </c>
      <c r="G270" s="245"/>
      <c r="H270" s="248">
        <v>43.68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4" customFormat="1">
      <c r="A271" s="14"/>
      <c r="B271" s="244"/>
      <c r="C271" s="245"/>
      <c r="D271" s="235" t="s">
        <v>350</v>
      </c>
      <c r="E271" s="246" t="s">
        <v>19</v>
      </c>
      <c r="F271" s="247" t="s">
        <v>3072</v>
      </c>
      <c r="G271" s="245"/>
      <c r="H271" s="248">
        <v>0.874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350</v>
      </c>
      <c r="AU271" s="254" t="s">
        <v>241</v>
      </c>
      <c r="AV271" s="14" t="s">
        <v>81</v>
      </c>
      <c r="AW271" s="14" t="s">
        <v>33</v>
      </c>
      <c r="AX271" s="14" t="s">
        <v>79</v>
      </c>
      <c r="AY271" s="254" t="s">
        <v>338</v>
      </c>
    </row>
    <row r="272" s="2" customFormat="1" ht="49.05" customHeight="1">
      <c r="A272" s="39"/>
      <c r="B272" s="40"/>
      <c r="C272" s="215" t="s">
        <v>520</v>
      </c>
      <c r="D272" s="215" t="s">
        <v>342</v>
      </c>
      <c r="E272" s="216" t="s">
        <v>532</v>
      </c>
      <c r="F272" s="217" t="s">
        <v>533</v>
      </c>
      <c r="G272" s="218" t="s">
        <v>345</v>
      </c>
      <c r="H272" s="219">
        <v>43.68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241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3073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535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241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227</v>
      </c>
      <c r="G274" s="245"/>
      <c r="H274" s="248">
        <v>43.68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24.15" customHeight="1">
      <c r="A275" s="39"/>
      <c r="B275" s="40"/>
      <c r="C275" s="215" t="s">
        <v>525</v>
      </c>
      <c r="D275" s="215" t="s">
        <v>342</v>
      </c>
      <c r="E275" s="216" t="s">
        <v>537</v>
      </c>
      <c r="F275" s="217" t="s">
        <v>538</v>
      </c>
      <c r="G275" s="218" t="s">
        <v>489</v>
      </c>
      <c r="H275" s="219">
        <v>0.001</v>
      </c>
      <c r="I275" s="220"/>
      <c r="J275" s="221">
        <f>ROUND(I275*H275,2)</f>
        <v>0</v>
      </c>
      <c r="K275" s="217" t="s">
        <v>346</v>
      </c>
      <c r="L275" s="45"/>
      <c r="M275" s="222" t="s">
        <v>19</v>
      </c>
      <c r="N275" s="223" t="s">
        <v>43</v>
      </c>
      <c r="O275" s="85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231</v>
      </c>
      <c r="AT275" s="226" t="s">
        <v>342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3074</v>
      </c>
    </row>
    <row r="276" s="2" customFormat="1">
      <c r="A276" s="39"/>
      <c r="B276" s="40"/>
      <c r="C276" s="41"/>
      <c r="D276" s="228" t="s">
        <v>348</v>
      </c>
      <c r="E276" s="41"/>
      <c r="F276" s="229" t="s">
        <v>540</v>
      </c>
      <c r="G276" s="41"/>
      <c r="H276" s="41"/>
      <c r="I276" s="230"/>
      <c r="J276" s="41"/>
      <c r="K276" s="41"/>
      <c r="L276" s="45"/>
      <c r="M276" s="231"/>
      <c r="N276" s="232"/>
      <c r="O276" s="85"/>
      <c r="P276" s="85"/>
      <c r="Q276" s="85"/>
      <c r="R276" s="85"/>
      <c r="S276" s="85"/>
      <c r="T276" s="8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348</v>
      </c>
      <c r="AU276" s="18" t="s">
        <v>241</v>
      </c>
    </row>
    <row r="277" s="2" customFormat="1" ht="16.5" customHeight="1">
      <c r="A277" s="39"/>
      <c r="B277" s="40"/>
      <c r="C277" s="267" t="s">
        <v>531</v>
      </c>
      <c r="D277" s="267" t="s">
        <v>486</v>
      </c>
      <c r="E277" s="268" t="s">
        <v>542</v>
      </c>
      <c r="F277" s="269" t="s">
        <v>543</v>
      </c>
      <c r="G277" s="270" t="s">
        <v>528</v>
      </c>
      <c r="H277" s="271">
        <v>1.3100000000000001</v>
      </c>
      <c r="I277" s="272"/>
      <c r="J277" s="273">
        <f>ROUND(I277*H277,2)</f>
        <v>0</v>
      </c>
      <c r="K277" s="269" t="s">
        <v>346</v>
      </c>
      <c r="L277" s="274"/>
      <c r="M277" s="275" t="s">
        <v>19</v>
      </c>
      <c r="N277" s="276" t="s">
        <v>43</v>
      </c>
      <c r="O277" s="85"/>
      <c r="P277" s="224">
        <f>O277*H277</f>
        <v>0</v>
      </c>
      <c r="Q277" s="224">
        <v>0.001</v>
      </c>
      <c r="R277" s="224">
        <f>Q277*H277</f>
        <v>0.0013100000000000002</v>
      </c>
      <c r="S277" s="224">
        <v>0</v>
      </c>
      <c r="T277" s="22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26" t="s">
        <v>405</v>
      </c>
      <c r="AT277" s="226" t="s">
        <v>486</v>
      </c>
      <c r="AU277" s="226" t="s">
        <v>241</v>
      </c>
      <c r="AY277" s="18" t="s">
        <v>338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8" t="s">
        <v>79</v>
      </c>
      <c r="BK277" s="227">
        <f>ROUND(I277*H277,2)</f>
        <v>0</v>
      </c>
      <c r="BL277" s="18" t="s">
        <v>231</v>
      </c>
      <c r="BM277" s="226" t="s">
        <v>3075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227</v>
      </c>
      <c r="G278" s="245"/>
      <c r="H278" s="248">
        <v>43.68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72</v>
      </c>
      <c r="AY278" s="254" t="s">
        <v>338</v>
      </c>
    </row>
    <row r="279" s="14" customFormat="1">
      <c r="A279" s="14"/>
      <c r="B279" s="244"/>
      <c r="C279" s="245"/>
      <c r="D279" s="235" t="s">
        <v>350</v>
      </c>
      <c r="E279" s="246" t="s">
        <v>19</v>
      </c>
      <c r="F279" s="247" t="s">
        <v>3076</v>
      </c>
      <c r="G279" s="245"/>
      <c r="H279" s="248">
        <v>1.3100000000000001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350</v>
      </c>
      <c r="AU279" s="254" t="s">
        <v>241</v>
      </c>
      <c r="AV279" s="14" t="s">
        <v>81</v>
      </c>
      <c r="AW279" s="14" t="s">
        <v>33</v>
      </c>
      <c r="AX279" s="14" t="s">
        <v>79</v>
      </c>
      <c r="AY279" s="254" t="s">
        <v>338</v>
      </c>
    </row>
    <row r="280" s="2" customFormat="1" ht="24.15" customHeight="1">
      <c r="A280" s="39"/>
      <c r="B280" s="40"/>
      <c r="C280" s="215" t="s">
        <v>536</v>
      </c>
      <c r="D280" s="215" t="s">
        <v>342</v>
      </c>
      <c r="E280" s="216" t="s">
        <v>547</v>
      </c>
      <c r="F280" s="217" t="s">
        <v>548</v>
      </c>
      <c r="G280" s="218" t="s">
        <v>345</v>
      </c>
      <c r="H280" s="219">
        <v>43.68</v>
      </c>
      <c r="I280" s="220"/>
      <c r="J280" s="221">
        <f>ROUND(I280*H280,2)</f>
        <v>0</v>
      </c>
      <c r="K280" s="217" t="s">
        <v>346</v>
      </c>
      <c r="L280" s="45"/>
      <c r="M280" s="222" t="s">
        <v>19</v>
      </c>
      <c r="N280" s="223" t="s">
        <v>43</v>
      </c>
      <c r="O280" s="85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26" t="s">
        <v>231</v>
      </c>
      <c r="AT280" s="226" t="s">
        <v>342</v>
      </c>
      <c r="AU280" s="226" t="s">
        <v>241</v>
      </c>
      <c r="AY280" s="18" t="s">
        <v>338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18" t="s">
        <v>79</v>
      </c>
      <c r="BK280" s="227">
        <f>ROUND(I280*H280,2)</f>
        <v>0</v>
      </c>
      <c r="BL280" s="18" t="s">
        <v>231</v>
      </c>
      <c r="BM280" s="226" t="s">
        <v>3077</v>
      </c>
    </row>
    <row r="281" s="2" customFormat="1">
      <c r="A281" s="39"/>
      <c r="B281" s="40"/>
      <c r="C281" s="41"/>
      <c r="D281" s="228" t="s">
        <v>348</v>
      </c>
      <c r="E281" s="41"/>
      <c r="F281" s="229" t="s">
        <v>550</v>
      </c>
      <c r="G281" s="41"/>
      <c r="H281" s="41"/>
      <c r="I281" s="230"/>
      <c r="J281" s="41"/>
      <c r="K281" s="41"/>
      <c r="L281" s="45"/>
      <c r="M281" s="231"/>
      <c r="N281" s="232"/>
      <c r="O281" s="85"/>
      <c r="P281" s="85"/>
      <c r="Q281" s="85"/>
      <c r="R281" s="85"/>
      <c r="S281" s="85"/>
      <c r="T281" s="8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348</v>
      </c>
      <c r="AU281" s="18" t="s">
        <v>241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227</v>
      </c>
      <c r="G282" s="245"/>
      <c r="H282" s="248">
        <v>43.68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79</v>
      </c>
      <c r="AY282" s="254" t="s">
        <v>338</v>
      </c>
    </row>
    <row r="283" s="2" customFormat="1" ht="21.75" customHeight="1">
      <c r="A283" s="39"/>
      <c r="B283" s="40"/>
      <c r="C283" s="215" t="s">
        <v>541</v>
      </c>
      <c r="D283" s="215" t="s">
        <v>342</v>
      </c>
      <c r="E283" s="216" t="s">
        <v>552</v>
      </c>
      <c r="F283" s="217" t="s">
        <v>553</v>
      </c>
      <c r="G283" s="218" t="s">
        <v>391</v>
      </c>
      <c r="H283" s="219">
        <v>0.874</v>
      </c>
      <c r="I283" s="220"/>
      <c r="J283" s="221">
        <f>ROUND(I283*H283,2)</f>
        <v>0</v>
      </c>
      <c r="K283" s="217" t="s">
        <v>346</v>
      </c>
      <c r="L283" s="45"/>
      <c r="M283" s="222" t="s">
        <v>19</v>
      </c>
      <c r="N283" s="223" t="s">
        <v>43</v>
      </c>
      <c r="O283" s="85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231</v>
      </c>
      <c r="AT283" s="226" t="s">
        <v>342</v>
      </c>
      <c r="AU283" s="226" t="s">
        <v>241</v>
      </c>
      <c r="AY283" s="18" t="s">
        <v>338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79</v>
      </c>
      <c r="BK283" s="227">
        <f>ROUND(I283*H283,2)</f>
        <v>0</v>
      </c>
      <c r="BL283" s="18" t="s">
        <v>231</v>
      </c>
      <c r="BM283" s="226" t="s">
        <v>3078</v>
      </c>
    </row>
    <row r="284" s="2" customFormat="1">
      <c r="A284" s="39"/>
      <c r="B284" s="40"/>
      <c r="C284" s="41"/>
      <c r="D284" s="228" t="s">
        <v>348</v>
      </c>
      <c r="E284" s="41"/>
      <c r="F284" s="229" t="s">
        <v>555</v>
      </c>
      <c r="G284" s="41"/>
      <c r="H284" s="41"/>
      <c r="I284" s="230"/>
      <c r="J284" s="41"/>
      <c r="K284" s="41"/>
      <c r="L284" s="45"/>
      <c r="M284" s="231"/>
      <c r="N284" s="23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348</v>
      </c>
      <c r="AU284" s="18" t="s">
        <v>241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227</v>
      </c>
      <c r="G285" s="245"/>
      <c r="H285" s="248">
        <v>43.68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241</v>
      </c>
      <c r="AV285" s="14" t="s">
        <v>81</v>
      </c>
      <c r="AW285" s="14" t="s">
        <v>33</v>
      </c>
      <c r="AX285" s="14" t="s">
        <v>72</v>
      </c>
      <c r="AY285" s="254" t="s">
        <v>338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3072</v>
      </c>
      <c r="G286" s="245"/>
      <c r="H286" s="248">
        <v>0.874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241</v>
      </c>
      <c r="AV286" s="14" t="s">
        <v>81</v>
      </c>
      <c r="AW286" s="14" t="s">
        <v>33</v>
      </c>
      <c r="AX286" s="14" t="s">
        <v>79</v>
      </c>
      <c r="AY286" s="254" t="s">
        <v>338</v>
      </c>
    </row>
    <row r="287" s="2" customFormat="1" ht="21.75" customHeight="1">
      <c r="A287" s="39"/>
      <c r="B287" s="40"/>
      <c r="C287" s="215" t="s">
        <v>546</v>
      </c>
      <c r="D287" s="215" t="s">
        <v>342</v>
      </c>
      <c r="E287" s="216" t="s">
        <v>557</v>
      </c>
      <c r="F287" s="217" t="s">
        <v>558</v>
      </c>
      <c r="G287" s="218" t="s">
        <v>391</v>
      </c>
      <c r="H287" s="219">
        <v>0.874</v>
      </c>
      <c r="I287" s="220"/>
      <c r="J287" s="221">
        <f>ROUND(I287*H287,2)</f>
        <v>0</v>
      </c>
      <c r="K287" s="217" t="s">
        <v>346</v>
      </c>
      <c r="L287" s="45"/>
      <c r="M287" s="222" t="s">
        <v>19</v>
      </c>
      <c r="N287" s="223" t="s">
        <v>43</v>
      </c>
      <c r="O287" s="85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231</v>
      </c>
      <c r="AT287" s="226" t="s">
        <v>342</v>
      </c>
      <c r="AU287" s="226" t="s">
        <v>241</v>
      </c>
      <c r="AY287" s="18" t="s">
        <v>338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79</v>
      </c>
      <c r="BK287" s="227">
        <f>ROUND(I287*H287,2)</f>
        <v>0</v>
      </c>
      <c r="BL287" s="18" t="s">
        <v>231</v>
      </c>
      <c r="BM287" s="226" t="s">
        <v>3079</v>
      </c>
    </row>
    <row r="288" s="2" customFormat="1">
      <c r="A288" s="39"/>
      <c r="B288" s="40"/>
      <c r="C288" s="41"/>
      <c r="D288" s="228" t="s">
        <v>348</v>
      </c>
      <c r="E288" s="41"/>
      <c r="F288" s="229" t="s">
        <v>560</v>
      </c>
      <c r="G288" s="41"/>
      <c r="H288" s="41"/>
      <c r="I288" s="230"/>
      <c r="J288" s="41"/>
      <c r="K288" s="41"/>
      <c r="L288" s="45"/>
      <c r="M288" s="231"/>
      <c r="N288" s="23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348</v>
      </c>
      <c r="AU288" s="18" t="s">
        <v>241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227</v>
      </c>
      <c r="G289" s="245"/>
      <c r="H289" s="248">
        <v>43.68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4" customFormat="1">
      <c r="A290" s="14"/>
      <c r="B290" s="244"/>
      <c r="C290" s="245"/>
      <c r="D290" s="235" t="s">
        <v>350</v>
      </c>
      <c r="E290" s="246" t="s">
        <v>19</v>
      </c>
      <c r="F290" s="247" t="s">
        <v>3072</v>
      </c>
      <c r="G290" s="245"/>
      <c r="H290" s="248">
        <v>0.874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350</v>
      </c>
      <c r="AU290" s="254" t="s">
        <v>241</v>
      </c>
      <c r="AV290" s="14" t="s">
        <v>81</v>
      </c>
      <c r="AW290" s="14" t="s">
        <v>33</v>
      </c>
      <c r="AX290" s="14" t="s">
        <v>79</v>
      </c>
      <c r="AY290" s="254" t="s">
        <v>338</v>
      </c>
    </row>
    <row r="291" s="2" customFormat="1" ht="24.15" customHeight="1">
      <c r="A291" s="39"/>
      <c r="B291" s="40"/>
      <c r="C291" s="215" t="s">
        <v>551</v>
      </c>
      <c r="D291" s="215" t="s">
        <v>342</v>
      </c>
      <c r="E291" s="216" t="s">
        <v>562</v>
      </c>
      <c r="F291" s="217" t="s">
        <v>563</v>
      </c>
      <c r="G291" s="218" t="s">
        <v>391</v>
      </c>
      <c r="H291" s="219">
        <v>8.7360000000000007</v>
      </c>
      <c r="I291" s="220"/>
      <c r="J291" s="221">
        <f>ROUND(I291*H291,2)</f>
        <v>0</v>
      </c>
      <c r="K291" s="217" t="s">
        <v>346</v>
      </c>
      <c r="L291" s="45"/>
      <c r="M291" s="222" t="s">
        <v>19</v>
      </c>
      <c r="N291" s="223" t="s">
        <v>43</v>
      </c>
      <c r="O291" s="85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26" t="s">
        <v>231</v>
      </c>
      <c r="AT291" s="226" t="s">
        <v>342</v>
      </c>
      <c r="AU291" s="226" t="s">
        <v>241</v>
      </c>
      <c r="AY291" s="18" t="s">
        <v>338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8" t="s">
        <v>79</v>
      </c>
      <c r="BK291" s="227">
        <f>ROUND(I291*H291,2)</f>
        <v>0</v>
      </c>
      <c r="BL291" s="18" t="s">
        <v>231</v>
      </c>
      <c r="BM291" s="226" t="s">
        <v>3080</v>
      </c>
    </row>
    <row r="292" s="2" customFormat="1">
      <c r="A292" s="39"/>
      <c r="B292" s="40"/>
      <c r="C292" s="41"/>
      <c r="D292" s="228" t="s">
        <v>348</v>
      </c>
      <c r="E292" s="41"/>
      <c r="F292" s="229" t="s">
        <v>565</v>
      </c>
      <c r="G292" s="41"/>
      <c r="H292" s="41"/>
      <c r="I292" s="230"/>
      <c r="J292" s="41"/>
      <c r="K292" s="41"/>
      <c r="L292" s="45"/>
      <c r="M292" s="231"/>
      <c r="N292" s="232"/>
      <c r="O292" s="85"/>
      <c r="P292" s="85"/>
      <c r="Q292" s="85"/>
      <c r="R292" s="85"/>
      <c r="S292" s="85"/>
      <c r="T292" s="86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18" t="s">
        <v>348</v>
      </c>
      <c r="AU292" s="18" t="s">
        <v>241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227</v>
      </c>
      <c r="G293" s="245"/>
      <c r="H293" s="248">
        <v>43.68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3081</v>
      </c>
      <c r="G294" s="245"/>
      <c r="H294" s="248">
        <v>8.7360000000000007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241</v>
      </c>
      <c r="AV294" s="14" t="s">
        <v>81</v>
      </c>
      <c r="AW294" s="14" t="s">
        <v>33</v>
      </c>
      <c r="AX294" s="14" t="s">
        <v>79</v>
      </c>
      <c r="AY294" s="254" t="s">
        <v>338</v>
      </c>
    </row>
    <row r="295" s="12" customFormat="1" ht="22.8" customHeight="1">
      <c r="A295" s="12"/>
      <c r="B295" s="199"/>
      <c r="C295" s="200"/>
      <c r="D295" s="201" t="s">
        <v>71</v>
      </c>
      <c r="E295" s="213" t="s">
        <v>81</v>
      </c>
      <c r="F295" s="213" t="s">
        <v>567</v>
      </c>
      <c r="G295" s="200"/>
      <c r="H295" s="200"/>
      <c r="I295" s="203"/>
      <c r="J295" s="214">
        <f>BK295</f>
        <v>0</v>
      </c>
      <c r="K295" s="200"/>
      <c r="L295" s="205"/>
      <c r="M295" s="206"/>
      <c r="N295" s="207"/>
      <c r="O295" s="207"/>
      <c r="P295" s="208">
        <f>P296</f>
        <v>0</v>
      </c>
      <c r="Q295" s="207"/>
      <c r="R295" s="208">
        <f>R296</f>
        <v>3.5790999999999999</v>
      </c>
      <c r="S295" s="207"/>
      <c r="T295" s="209">
        <f>T296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10" t="s">
        <v>79</v>
      </c>
      <c r="AT295" s="211" t="s">
        <v>71</v>
      </c>
      <c r="AU295" s="211" t="s">
        <v>79</v>
      </c>
      <c r="AY295" s="210" t="s">
        <v>338</v>
      </c>
      <c r="BK295" s="212">
        <f>BK296</f>
        <v>0</v>
      </c>
    </row>
    <row r="296" s="12" customFormat="1" ht="20.88" customHeight="1">
      <c r="A296" s="12"/>
      <c r="B296" s="199"/>
      <c r="C296" s="200"/>
      <c r="D296" s="201" t="s">
        <v>71</v>
      </c>
      <c r="E296" s="213" t="s">
        <v>7</v>
      </c>
      <c r="F296" s="213" t="s">
        <v>568</v>
      </c>
      <c r="G296" s="200"/>
      <c r="H296" s="200"/>
      <c r="I296" s="203"/>
      <c r="J296" s="214">
        <f>BK296</f>
        <v>0</v>
      </c>
      <c r="K296" s="200"/>
      <c r="L296" s="205"/>
      <c r="M296" s="206"/>
      <c r="N296" s="207"/>
      <c r="O296" s="207"/>
      <c r="P296" s="208">
        <f>SUM(P297:P304)</f>
        <v>0</v>
      </c>
      <c r="Q296" s="207"/>
      <c r="R296" s="208">
        <f>SUM(R297:R304)</f>
        <v>3.5790999999999999</v>
      </c>
      <c r="S296" s="207"/>
      <c r="T296" s="209">
        <f>SUM(T297:T304)</f>
        <v>0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210" t="s">
        <v>79</v>
      </c>
      <c r="AT296" s="211" t="s">
        <v>71</v>
      </c>
      <c r="AU296" s="211" t="s">
        <v>81</v>
      </c>
      <c r="AY296" s="210" t="s">
        <v>338</v>
      </c>
      <c r="BK296" s="212">
        <f>SUM(BK297:BK304)</f>
        <v>0</v>
      </c>
    </row>
    <row r="297" s="2" customFormat="1" ht="62.7" customHeight="1">
      <c r="A297" s="39"/>
      <c r="B297" s="40"/>
      <c r="C297" s="215" t="s">
        <v>556</v>
      </c>
      <c r="D297" s="215" t="s">
        <v>342</v>
      </c>
      <c r="E297" s="216" t="s">
        <v>570</v>
      </c>
      <c r="F297" s="217" t="s">
        <v>571</v>
      </c>
      <c r="G297" s="218" t="s">
        <v>572</v>
      </c>
      <c r="H297" s="219">
        <v>17.5</v>
      </c>
      <c r="I297" s="220"/>
      <c r="J297" s="221">
        <f>ROUND(I297*H297,2)</f>
        <v>0</v>
      </c>
      <c r="K297" s="217" t="s">
        <v>346</v>
      </c>
      <c r="L297" s="45"/>
      <c r="M297" s="222" t="s">
        <v>19</v>
      </c>
      <c r="N297" s="223" t="s">
        <v>43</v>
      </c>
      <c r="O297" s="85"/>
      <c r="P297" s="224">
        <f>O297*H297</f>
        <v>0</v>
      </c>
      <c r="Q297" s="224">
        <v>0.2044</v>
      </c>
      <c r="R297" s="224">
        <f>Q297*H297</f>
        <v>3.577</v>
      </c>
      <c r="S297" s="224">
        <v>0</v>
      </c>
      <c r="T297" s="22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26" t="s">
        <v>231</v>
      </c>
      <c r="AT297" s="226" t="s">
        <v>342</v>
      </c>
      <c r="AU297" s="226" t="s">
        <v>241</v>
      </c>
      <c r="AY297" s="18" t="s">
        <v>338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8" t="s">
        <v>79</v>
      </c>
      <c r="BK297" s="227">
        <f>ROUND(I297*H297,2)</f>
        <v>0</v>
      </c>
      <c r="BL297" s="18" t="s">
        <v>231</v>
      </c>
      <c r="BM297" s="226" t="s">
        <v>3082</v>
      </c>
    </row>
    <row r="298" s="2" customFormat="1">
      <c r="A298" s="39"/>
      <c r="B298" s="40"/>
      <c r="C298" s="41"/>
      <c r="D298" s="228" t="s">
        <v>348</v>
      </c>
      <c r="E298" s="41"/>
      <c r="F298" s="229" t="s">
        <v>574</v>
      </c>
      <c r="G298" s="41"/>
      <c r="H298" s="41"/>
      <c r="I298" s="230"/>
      <c r="J298" s="41"/>
      <c r="K298" s="41"/>
      <c r="L298" s="45"/>
      <c r="M298" s="231"/>
      <c r="N298" s="23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348</v>
      </c>
      <c r="AU298" s="18" t="s">
        <v>241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294</v>
      </c>
      <c r="G299" s="245"/>
      <c r="H299" s="248">
        <v>35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3083</v>
      </c>
      <c r="G300" s="245"/>
      <c r="H300" s="248">
        <v>17.5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2" customFormat="1" ht="16.5" customHeight="1">
      <c r="A301" s="39"/>
      <c r="B301" s="40"/>
      <c r="C301" s="215" t="s">
        <v>561</v>
      </c>
      <c r="D301" s="215" t="s">
        <v>342</v>
      </c>
      <c r="E301" s="216" t="s">
        <v>577</v>
      </c>
      <c r="F301" s="217" t="s">
        <v>578</v>
      </c>
      <c r="G301" s="218" t="s">
        <v>572</v>
      </c>
      <c r="H301" s="219">
        <v>21</v>
      </c>
      <c r="I301" s="220"/>
      <c r="J301" s="221">
        <f>ROUND(I301*H301,2)</f>
        <v>0</v>
      </c>
      <c r="K301" s="217" t="s">
        <v>346</v>
      </c>
      <c r="L301" s="45"/>
      <c r="M301" s="222" t="s">
        <v>19</v>
      </c>
      <c r="N301" s="223" t="s">
        <v>43</v>
      </c>
      <c r="O301" s="85"/>
      <c r="P301" s="224">
        <f>O301*H301</f>
        <v>0</v>
      </c>
      <c r="Q301" s="224">
        <v>0.00010000000000000001</v>
      </c>
      <c r="R301" s="224">
        <f>Q301*H301</f>
        <v>0.0021000000000000003</v>
      </c>
      <c r="S301" s="224">
        <v>0</v>
      </c>
      <c r="T301" s="22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26" t="s">
        <v>231</v>
      </c>
      <c r="AT301" s="226" t="s">
        <v>342</v>
      </c>
      <c r="AU301" s="226" t="s">
        <v>241</v>
      </c>
      <c r="AY301" s="18" t="s">
        <v>338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8" t="s">
        <v>79</v>
      </c>
      <c r="BK301" s="227">
        <f>ROUND(I301*H301,2)</f>
        <v>0</v>
      </c>
      <c r="BL301" s="18" t="s">
        <v>231</v>
      </c>
      <c r="BM301" s="226" t="s">
        <v>3084</v>
      </c>
    </row>
    <row r="302" s="2" customFormat="1">
      <c r="A302" s="39"/>
      <c r="B302" s="40"/>
      <c r="C302" s="41"/>
      <c r="D302" s="228" t="s">
        <v>348</v>
      </c>
      <c r="E302" s="41"/>
      <c r="F302" s="229" t="s">
        <v>580</v>
      </c>
      <c r="G302" s="41"/>
      <c r="H302" s="41"/>
      <c r="I302" s="230"/>
      <c r="J302" s="41"/>
      <c r="K302" s="41"/>
      <c r="L302" s="45"/>
      <c r="M302" s="231"/>
      <c r="N302" s="232"/>
      <c r="O302" s="85"/>
      <c r="P302" s="85"/>
      <c r="Q302" s="85"/>
      <c r="R302" s="85"/>
      <c r="S302" s="85"/>
      <c r="T302" s="8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T302" s="18" t="s">
        <v>348</v>
      </c>
      <c r="AU302" s="18" t="s">
        <v>241</v>
      </c>
    </row>
    <row r="303" s="14" customFormat="1">
      <c r="A303" s="14"/>
      <c r="B303" s="244"/>
      <c r="C303" s="245"/>
      <c r="D303" s="235" t="s">
        <v>350</v>
      </c>
      <c r="E303" s="246" t="s">
        <v>19</v>
      </c>
      <c r="F303" s="247" t="s">
        <v>294</v>
      </c>
      <c r="G303" s="245"/>
      <c r="H303" s="248">
        <v>35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350</v>
      </c>
      <c r="AU303" s="254" t="s">
        <v>241</v>
      </c>
      <c r="AV303" s="14" t="s">
        <v>81</v>
      </c>
      <c r="AW303" s="14" t="s">
        <v>33</v>
      </c>
      <c r="AX303" s="14" t="s">
        <v>72</v>
      </c>
      <c r="AY303" s="254" t="s">
        <v>338</v>
      </c>
    </row>
    <row r="304" s="14" customFormat="1">
      <c r="A304" s="14"/>
      <c r="B304" s="244"/>
      <c r="C304" s="245"/>
      <c r="D304" s="235" t="s">
        <v>350</v>
      </c>
      <c r="E304" s="246" t="s">
        <v>19</v>
      </c>
      <c r="F304" s="247" t="s">
        <v>3085</v>
      </c>
      <c r="G304" s="245"/>
      <c r="H304" s="248">
        <v>21</v>
      </c>
      <c r="I304" s="249"/>
      <c r="J304" s="245"/>
      <c r="K304" s="245"/>
      <c r="L304" s="250"/>
      <c r="M304" s="251"/>
      <c r="N304" s="252"/>
      <c r="O304" s="252"/>
      <c r="P304" s="252"/>
      <c r="Q304" s="252"/>
      <c r="R304" s="252"/>
      <c r="S304" s="252"/>
      <c r="T304" s="253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4" t="s">
        <v>350</v>
      </c>
      <c r="AU304" s="254" t="s">
        <v>241</v>
      </c>
      <c r="AV304" s="14" t="s">
        <v>81</v>
      </c>
      <c r="AW304" s="14" t="s">
        <v>33</v>
      </c>
      <c r="AX304" s="14" t="s">
        <v>79</v>
      </c>
      <c r="AY304" s="254" t="s">
        <v>338</v>
      </c>
    </row>
    <row r="305" s="12" customFormat="1" ht="22.8" customHeight="1">
      <c r="A305" s="12"/>
      <c r="B305" s="199"/>
      <c r="C305" s="200"/>
      <c r="D305" s="201" t="s">
        <v>71</v>
      </c>
      <c r="E305" s="213" t="s">
        <v>239</v>
      </c>
      <c r="F305" s="213" t="s">
        <v>604</v>
      </c>
      <c r="G305" s="200"/>
      <c r="H305" s="200"/>
      <c r="I305" s="203"/>
      <c r="J305" s="214">
        <f>BK305</f>
        <v>0</v>
      </c>
      <c r="K305" s="200"/>
      <c r="L305" s="205"/>
      <c r="M305" s="206"/>
      <c r="N305" s="207"/>
      <c r="O305" s="207"/>
      <c r="P305" s="208">
        <f>SUM(P306:P327)</f>
        <v>0</v>
      </c>
      <c r="Q305" s="207"/>
      <c r="R305" s="208">
        <f>SUM(R306:R327)</f>
        <v>0</v>
      </c>
      <c r="S305" s="207"/>
      <c r="T305" s="209">
        <f>SUM(T306:T327)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10" t="s">
        <v>79</v>
      </c>
      <c r="AT305" s="211" t="s">
        <v>71</v>
      </c>
      <c r="AU305" s="211" t="s">
        <v>79</v>
      </c>
      <c r="AY305" s="210" t="s">
        <v>338</v>
      </c>
      <c r="BK305" s="212">
        <f>SUM(BK306:BK327)</f>
        <v>0</v>
      </c>
    </row>
    <row r="306" s="2" customFormat="1" ht="33" customHeight="1">
      <c r="A306" s="39"/>
      <c r="B306" s="40"/>
      <c r="C306" s="215" t="s">
        <v>569</v>
      </c>
      <c r="D306" s="215" t="s">
        <v>342</v>
      </c>
      <c r="E306" s="216" t="s">
        <v>606</v>
      </c>
      <c r="F306" s="217" t="s">
        <v>607</v>
      </c>
      <c r="G306" s="218" t="s">
        <v>345</v>
      </c>
      <c r="H306" s="219">
        <v>25.620000000000001</v>
      </c>
      <c r="I306" s="220"/>
      <c r="J306" s="221">
        <f>ROUND(I306*H306,2)</f>
        <v>0</v>
      </c>
      <c r="K306" s="217" t="s">
        <v>346</v>
      </c>
      <c r="L306" s="45"/>
      <c r="M306" s="222" t="s">
        <v>19</v>
      </c>
      <c r="N306" s="223" t="s">
        <v>43</v>
      </c>
      <c r="O306" s="85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231</v>
      </c>
      <c r="AT306" s="226" t="s">
        <v>342</v>
      </c>
      <c r="AU306" s="226" t="s">
        <v>81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3086</v>
      </c>
    </row>
    <row r="307" s="2" customFormat="1">
      <c r="A307" s="39"/>
      <c r="B307" s="40"/>
      <c r="C307" s="41"/>
      <c r="D307" s="228" t="s">
        <v>348</v>
      </c>
      <c r="E307" s="41"/>
      <c r="F307" s="229" t="s">
        <v>609</v>
      </c>
      <c r="G307" s="41"/>
      <c r="H307" s="41"/>
      <c r="I307" s="230"/>
      <c r="J307" s="41"/>
      <c r="K307" s="41"/>
      <c r="L307" s="45"/>
      <c r="M307" s="231"/>
      <c r="N307" s="232"/>
      <c r="O307" s="85"/>
      <c r="P307" s="85"/>
      <c r="Q307" s="85"/>
      <c r="R307" s="85"/>
      <c r="S307" s="85"/>
      <c r="T307" s="86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348</v>
      </c>
      <c r="AU307" s="18" t="s">
        <v>81</v>
      </c>
    </row>
    <row r="308" s="14" customFormat="1">
      <c r="A308" s="14"/>
      <c r="B308" s="244"/>
      <c r="C308" s="245"/>
      <c r="D308" s="235" t="s">
        <v>350</v>
      </c>
      <c r="E308" s="246" t="s">
        <v>19</v>
      </c>
      <c r="F308" s="247" t="s">
        <v>1281</v>
      </c>
      <c r="G308" s="245"/>
      <c r="H308" s="248">
        <v>25.620000000000001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350</v>
      </c>
      <c r="AU308" s="254" t="s">
        <v>81</v>
      </c>
      <c r="AV308" s="14" t="s">
        <v>81</v>
      </c>
      <c r="AW308" s="14" t="s">
        <v>33</v>
      </c>
      <c r="AX308" s="14" t="s">
        <v>79</v>
      </c>
      <c r="AY308" s="254" t="s">
        <v>338</v>
      </c>
    </row>
    <row r="309" s="2" customFormat="1" ht="24.15" customHeight="1">
      <c r="A309" s="39"/>
      <c r="B309" s="40"/>
      <c r="C309" s="215" t="s">
        <v>576</v>
      </c>
      <c r="D309" s="215" t="s">
        <v>342</v>
      </c>
      <c r="E309" s="216" t="s">
        <v>611</v>
      </c>
      <c r="F309" s="217" t="s">
        <v>612</v>
      </c>
      <c r="G309" s="218" t="s">
        <v>345</v>
      </c>
      <c r="H309" s="219">
        <v>10.92</v>
      </c>
      <c r="I309" s="220"/>
      <c r="J309" s="221">
        <f>ROUND(I309*H309,2)</f>
        <v>0</v>
      </c>
      <c r="K309" s="217" t="s">
        <v>346</v>
      </c>
      <c r="L309" s="45"/>
      <c r="M309" s="222" t="s">
        <v>19</v>
      </c>
      <c r="N309" s="223" t="s">
        <v>43</v>
      </c>
      <c r="O309" s="85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26" t="s">
        <v>231</v>
      </c>
      <c r="AT309" s="226" t="s">
        <v>342</v>
      </c>
      <c r="AU309" s="226" t="s">
        <v>81</v>
      </c>
      <c r="AY309" s="18" t="s">
        <v>338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8" t="s">
        <v>79</v>
      </c>
      <c r="BK309" s="227">
        <f>ROUND(I309*H309,2)</f>
        <v>0</v>
      </c>
      <c r="BL309" s="18" t="s">
        <v>231</v>
      </c>
      <c r="BM309" s="226" t="s">
        <v>3087</v>
      </c>
    </row>
    <row r="310" s="2" customFormat="1">
      <c r="A310" s="39"/>
      <c r="B310" s="40"/>
      <c r="C310" s="41"/>
      <c r="D310" s="228" t="s">
        <v>348</v>
      </c>
      <c r="E310" s="41"/>
      <c r="F310" s="229" t="s">
        <v>614</v>
      </c>
      <c r="G310" s="41"/>
      <c r="H310" s="41"/>
      <c r="I310" s="230"/>
      <c r="J310" s="41"/>
      <c r="K310" s="41"/>
      <c r="L310" s="45"/>
      <c r="M310" s="231"/>
      <c r="N310" s="232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348</v>
      </c>
      <c r="AU310" s="18" t="s">
        <v>81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1335</v>
      </c>
      <c r="G311" s="245"/>
      <c r="H311" s="248">
        <v>10.92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81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2" customFormat="1" ht="44.25" customHeight="1">
      <c r="A312" s="39"/>
      <c r="B312" s="40"/>
      <c r="C312" s="215" t="s">
        <v>583</v>
      </c>
      <c r="D312" s="215" t="s">
        <v>342</v>
      </c>
      <c r="E312" s="216" t="s">
        <v>616</v>
      </c>
      <c r="F312" s="217" t="s">
        <v>617</v>
      </c>
      <c r="G312" s="218" t="s">
        <v>345</v>
      </c>
      <c r="H312" s="219">
        <v>10.92</v>
      </c>
      <c r="I312" s="220"/>
      <c r="J312" s="221">
        <f>ROUND(I312*H312,2)</f>
        <v>0</v>
      </c>
      <c r="K312" s="217" t="s">
        <v>346</v>
      </c>
      <c r="L312" s="45"/>
      <c r="M312" s="222" t="s">
        <v>19</v>
      </c>
      <c r="N312" s="223" t="s">
        <v>43</v>
      </c>
      <c r="O312" s="85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231</v>
      </c>
      <c r="AT312" s="226" t="s">
        <v>342</v>
      </c>
      <c r="AU312" s="226" t="s">
        <v>81</v>
      </c>
      <c r="AY312" s="18" t="s">
        <v>338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79</v>
      </c>
      <c r="BK312" s="227">
        <f>ROUND(I312*H312,2)</f>
        <v>0</v>
      </c>
      <c r="BL312" s="18" t="s">
        <v>231</v>
      </c>
      <c r="BM312" s="226" t="s">
        <v>3088</v>
      </c>
    </row>
    <row r="313" s="2" customFormat="1">
      <c r="A313" s="39"/>
      <c r="B313" s="40"/>
      <c r="C313" s="41"/>
      <c r="D313" s="228" t="s">
        <v>348</v>
      </c>
      <c r="E313" s="41"/>
      <c r="F313" s="229" t="s">
        <v>619</v>
      </c>
      <c r="G313" s="41"/>
      <c r="H313" s="41"/>
      <c r="I313" s="230"/>
      <c r="J313" s="41"/>
      <c r="K313" s="41"/>
      <c r="L313" s="45"/>
      <c r="M313" s="231"/>
      <c r="N313" s="23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348</v>
      </c>
      <c r="AU313" s="18" t="s">
        <v>81</v>
      </c>
    </row>
    <row r="314" s="14" customFormat="1">
      <c r="A314" s="14"/>
      <c r="B314" s="244"/>
      <c r="C314" s="245"/>
      <c r="D314" s="235" t="s">
        <v>350</v>
      </c>
      <c r="E314" s="246" t="s">
        <v>19</v>
      </c>
      <c r="F314" s="247" t="s">
        <v>1283</v>
      </c>
      <c r="G314" s="245"/>
      <c r="H314" s="248">
        <v>10.92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350</v>
      </c>
      <c r="AU314" s="254" t="s">
        <v>81</v>
      </c>
      <c r="AV314" s="14" t="s">
        <v>81</v>
      </c>
      <c r="AW314" s="14" t="s">
        <v>33</v>
      </c>
      <c r="AX314" s="14" t="s">
        <v>72</v>
      </c>
      <c r="AY314" s="254" t="s">
        <v>338</v>
      </c>
    </row>
    <row r="315" s="15" customFormat="1">
      <c r="A315" s="15"/>
      <c r="B315" s="255"/>
      <c r="C315" s="256"/>
      <c r="D315" s="235" t="s">
        <v>350</v>
      </c>
      <c r="E315" s="257" t="s">
        <v>19</v>
      </c>
      <c r="F315" s="258" t="s">
        <v>363</v>
      </c>
      <c r="G315" s="256"/>
      <c r="H315" s="259">
        <v>10.92</v>
      </c>
      <c r="I315" s="260"/>
      <c r="J315" s="256"/>
      <c r="K315" s="256"/>
      <c r="L315" s="261"/>
      <c r="M315" s="262"/>
      <c r="N315" s="263"/>
      <c r="O315" s="263"/>
      <c r="P315" s="263"/>
      <c r="Q315" s="263"/>
      <c r="R315" s="263"/>
      <c r="S315" s="263"/>
      <c r="T315" s="264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65" t="s">
        <v>350</v>
      </c>
      <c r="AU315" s="265" t="s">
        <v>81</v>
      </c>
      <c r="AV315" s="15" t="s">
        <v>231</v>
      </c>
      <c r="AW315" s="15" t="s">
        <v>33</v>
      </c>
      <c r="AX315" s="15" t="s">
        <v>79</v>
      </c>
      <c r="AY315" s="265" t="s">
        <v>338</v>
      </c>
    </row>
    <row r="316" s="2" customFormat="1" ht="24.15" customHeight="1">
      <c r="A316" s="39"/>
      <c r="B316" s="40"/>
      <c r="C316" s="215" t="s">
        <v>589</v>
      </c>
      <c r="D316" s="215" t="s">
        <v>342</v>
      </c>
      <c r="E316" s="216" t="s">
        <v>621</v>
      </c>
      <c r="F316" s="217" t="s">
        <v>622</v>
      </c>
      <c r="G316" s="218" t="s">
        <v>345</v>
      </c>
      <c r="H316" s="219">
        <v>10.92</v>
      </c>
      <c r="I316" s="220"/>
      <c r="J316" s="221">
        <f>ROUND(I316*H316,2)</f>
        <v>0</v>
      </c>
      <c r="K316" s="217" t="s">
        <v>346</v>
      </c>
      <c r="L316" s="45"/>
      <c r="M316" s="222" t="s">
        <v>19</v>
      </c>
      <c r="N316" s="223" t="s">
        <v>43</v>
      </c>
      <c r="O316" s="85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231</v>
      </c>
      <c r="AT316" s="226" t="s">
        <v>342</v>
      </c>
      <c r="AU316" s="226" t="s">
        <v>81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3089</v>
      </c>
    </row>
    <row r="317" s="2" customFormat="1">
      <c r="A317" s="39"/>
      <c r="B317" s="40"/>
      <c r="C317" s="41"/>
      <c r="D317" s="228" t="s">
        <v>348</v>
      </c>
      <c r="E317" s="41"/>
      <c r="F317" s="229" t="s">
        <v>624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348</v>
      </c>
      <c r="AU317" s="18" t="s">
        <v>81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1335</v>
      </c>
      <c r="G318" s="245"/>
      <c r="H318" s="248">
        <v>10.92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81</v>
      </c>
      <c r="AV318" s="14" t="s">
        <v>81</v>
      </c>
      <c r="AW318" s="14" t="s">
        <v>33</v>
      </c>
      <c r="AX318" s="14" t="s">
        <v>79</v>
      </c>
      <c r="AY318" s="254" t="s">
        <v>338</v>
      </c>
    </row>
    <row r="319" s="2" customFormat="1" ht="44.25" customHeight="1">
      <c r="A319" s="39"/>
      <c r="B319" s="40"/>
      <c r="C319" s="215" t="s">
        <v>301</v>
      </c>
      <c r="D319" s="215" t="s">
        <v>342</v>
      </c>
      <c r="E319" s="216" t="s">
        <v>626</v>
      </c>
      <c r="F319" s="217" t="s">
        <v>627</v>
      </c>
      <c r="G319" s="218" t="s">
        <v>345</v>
      </c>
      <c r="H319" s="219">
        <v>10.92</v>
      </c>
      <c r="I319" s="220"/>
      <c r="J319" s="221">
        <f>ROUND(I319*H319,2)</f>
        <v>0</v>
      </c>
      <c r="K319" s="217" t="s">
        <v>346</v>
      </c>
      <c r="L319" s="45"/>
      <c r="M319" s="222" t="s">
        <v>19</v>
      </c>
      <c r="N319" s="223" t="s">
        <v>43</v>
      </c>
      <c r="O319" s="85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231</v>
      </c>
      <c r="AT319" s="226" t="s">
        <v>342</v>
      </c>
      <c r="AU319" s="226" t="s">
        <v>81</v>
      </c>
      <c r="AY319" s="18" t="s">
        <v>338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79</v>
      </c>
      <c r="BK319" s="227">
        <f>ROUND(I319*H319,2)</f>
        <v>0</v>
      </c>
      <c r="BL319" s="18" t="s">
        <v>231</v>
      </c>
      <c r="BM319" s="226" t="s">
        <v>3090</v>
      </c>
    </row>
    <row r="320" s="2" customFormat="1">
      <c r="A320" s="39"/>
      <c r="B320" s="40"/>
      <c r="C320" s="41"/>
      <c r="D320" s="228" t="s">
        <v>348</v>
      </c>
      <c r="E320" s="41"/>
      <c r="F320" s="229" t="s">
        <v>629</v>
      </c>
      <c r="G320" s="41"/>
      <c r="H320" s="41"/>
      <c r="I320" s="230"/>
      <c r="J320" s="41"/>
      <c r="K320" s="41"/>
      <c r="L320" s="45"/>
      <c r="M320" s="231"/>
      <c r="N320" s="23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348</v>
      </c>
      <c r="AU320" s="18" t="s">
        <v>81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1335</v>
      </c>
      <c r="G321" s="245"/>
      <c r="H321" s="248">
        <v>10.92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81</v>
      </c>
      <c r="AV321" s="14" t="s">
        <v>81</v>
      </c>
      <c r="AW321" s="14" t="s">
        <v>33</v>
      </c>
      <c r="AX321" s="14" t="s">
        <v>79</v>
      </c>
      <c r="AY321" s="254" t="s">
        <v>338</v>
      </c>
    </row>
    <row r="322" s="2" customFormat="1" ht="24.15" customHeight="1">
      <c r="A322" s="39"/>
      <c r="B322" s="40"/>
      <c r="C322" s="215" t="s">
        <v>596</v>
      </c>
      <c r="D322" s="215" t="s">
        <v>342</v>
      </c>
      <c r="E322" s="216" t="s">
        <v>631</v>
      </c>
      <c r="F322" s="217" t="s">
        <v>632</v>
      </c>
      <c r="G322" s="218" t="s">
        <v>345</v>
      </c>
      <c r="H322" s="219">
        <v>10.92</v>
      </c>
      <c r="I322" s="220"/>
      <c r="J322" s="221">
        <f>ROUND(I322*H322,2)</f>
        <v>0</v>
      </c>
      <c r="K322" s="217" t="s">
        <v>346</v>
      </c>
      <c r="L322" s="45"/>
      <c r="M322" s="222" t="s">
        <v>19</v>
      </c>
      <c r="N322" s="223" t="s">
        <v>43</v>
      </c>
      <c r="O322" s="85"/>
      <c r="P322" s="224">
        <f>O322*H322</f>
        <v>0</v>
      </c>
      <c r="Q322" s="224">
        <v>0</v>
      </c>
      <c r="R322" s="224">
        <f>Q322*H322</f>
        <v>0</v>
      </c>
      <c r="S322" s="224">
        <v>0</v>
      </c>
      <c r="T322" s="225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26" t="s">
        <v>231</v>
      </c>
      <c r="AT322" s="226" t="s">
        <v>342</v>
      </c>
      <c r="AU322" s="226" t="s">
        <v>81</v>
      </c>
      <c r="AY322" s="18" t="s">
        <v>338</v>
      </c>
      <c r="BE322" s="227">
        <f>IF(N322="základní",J322,0)</f>
        <v>0</v>
      </c>
      <c r="BF322" s="227">
        <f>IF(N322="snížená",J322,0)</f>
        <v>0</v>
      </c>
      <c r="BG322" s="227">
        <f>IF(N322="zákl. přenesená",J322,0)</f>
        <v>0</v>
      </c>
      <c r="BH322" s="227">
        <f>IF(N322="sníž. přenesená",J322,0)</f>
        <v>0</v>
      </c>
      <c r="BI322" s="227">
        <f>IF(N322="nulová",J322,0)</f>
        <v>0</v>
      </c>
      <c r="BJ322" s="18" t="s">
        <v>79</v>
      </c>
      <c r="BK322" s="227">
        <f>ROUND(I322*H322,2)</f>
        <v>0</v>
      </c>
      <c r="BL322" s="18" t="s">
        <v>231</v>
      </c>
      <c r="BM322" s="226" t="s">
        <v>3091</v>
      </c>
    </row>
    <row r="323" s="2" customFormat="1">
      <c r="A323" s="39"/>
      <c r="B323" s="40"/>
      <c r="C323" s="41"/>
      <c r="D323" s="228" t="s">
        <v>348</v>
      </c>
      <c r="E323" s="41"/>
      <c r="F323" s="229" t="s">
        <v>634</v>
      </c>
      <c r="G323" s="41"/>
      <c r="H323" s="41"/>
      <c r="I323" s="230"/>
      <c r="J323" s="41"/>
      <c r="K323" s="41"/>
      <c r="L323" s="45"/>
      <c r="M323" s="231"/>
      <c r="N323" s="232"/>
      <c r="O323" s="85"/>
      <c r="P323" s="85"/>
      <c r="Q323" s="85"/>
      <c r="R323" s="85"/>
      <c r="S323" s="85"/>
      <c r="T323" s="86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T323" s="18" t="s">
        <v>348</v>
      </c>
      <c r="AU323" s="18" t="s">
        <v>81</v>
      </c>
    </row>
    <row r="324" s="14" customFormat="1">
      <c r="A324" s="14"/>
      <c r="B324" s="244"/>
      <c r="C324" s="245"/>
      <c r="D324" s="235" t="s">
        <v>350</v>
      </c>
      <c r="E324" s="246" t="s">
        <v>19</v>
      </c>
      <c r="F324" s="247" t="s">
        <v>1335</v>
      </c>
      <c r="G324" s="245"/>
      <c r="H324" s="248">
        <v>10.92</v>
      </c>
      <c r="I324" s="249"/>
      <c r="J324" s="245"/>
      <c r="K324" s="245"/>
      <c r="L324" s="250"/>
      <c r="M324" s="251"/>
      <c r="N324" s="252"/>
      <c r="O324" s="252"/>
      <c r="P324" s="252"/>
      <c r="Q324" s="252"/>
      <c r="R324" s="252"/>
      <c r="S324" s="252"/>
      <c r="T324" s="253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4" t="s">
        <v>350</v>
      </c>
      <c r="AU324" s="254" t="s">
        <v>81</v>
      </c>
      <c r="AV324" s="14" t="s">
        <v>81</v>
      </c>
      <c r="AW324" s="14" t="s">
        <v>33</v>
      </c>
      <c r="AX324" s="14" t="s">
        <v>79</v>
      </c>
      <c r="AY324" s="254" t="s">
        <v>338</v>
      </c>
    </row>
    <row r="325" s="2" customFormat="1" ht="49.05" customHeight="1">
      <c r="A325" s="39"/>
      <c r="B325" s="40"/>
      <c r="C325" s="215" t="s">
        <v>600</v>
      </c>
      <c r="D325" s="215" t="s">
        <v>342</v>
      </c>
      <c r="E325" s="216" t="s">
        <v>636</v>
      </c>
      <c r="F325" s="217" t="s">
        <v>637</v>
      </c>
      <c r="G325" s="218" t="s">
        <v>345</v>
      </c>
      <c r="H325" s="219">
        <v>10.92</v>
      </c>
      <c r="I325" s="220"/>
      <c r="J325" s="221">
        <f>ROUND(I325*H325,2)</f>
        <v>0</v>
      </c>
      <c r="K325" s="217" t="s">
        <v>346</v>
      </c>
      <c r="L325" s="45"/>
      <c r="M325" s="222" t="s">
        <v>19</v>
      </c>
      <c r="N325" s="223" t="s">
        <v>43</v>
      </c>
      <c r="O325" s="85"/>
      <c r="P325" s="224">
        <f>O325*H325</f>
        <v>0</v>
      </c>
      <c r="Q325" s="224">
        <v>0</v>
      </c>
      <c r="R325" s="224">
        <f>Q325*H325</f>
        <v>0</v>
      </c>
      <c r="S325" s="224">
        <v>0</v>
      </c>
      <c r="T325" s="225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26" t="s">
        <v>231</v>
      </c>
      <c r="AT325" s="226" t="s">
        <v>342</v>
      </c>
      <c r="AU325" s="226" t="s">
        <v>81</v>
      </c>
      <c r="AY325" s="18" t="s">
        <v>338</v>
      </c>
      <c r="BE325" s="227">
        <f>IF(N325="základní",J325,0)</f>
        <v>0</v>
      </c>
      <c r="BF325" s="227">
        <f>IF(N325="snížená",J325,0)</f>
        <v>0</v>
      </c>
      <c r="BG325" s="227">
        <f>IF(N325="zákl. přenesená",J325,0)</f>
        <v>0</v>
      </c>
      <c r="BH325" s="227">
        <f>IF(N325="sníž. přenesená",J325,0)</f>
        <v>0</v>
      </c>
      <c r="BI325" s="227">
        <f>IF(N325="nulová",J325,0)</f>
        <v>0</v>
      </c>
      <c r="BJ325" s="18" t="s">
        <v>79</v>
      </c>
      <c r="BK325" s="227">
        <f>ROUND(I325*H325,2)</f>
        <v>0</v>
      </c>
      <c r="BL325" s="18" t="s">
        <v>231</v>
      </c>
      <c r="BM325" s="226" t="s">
        <v>3092</v>
      </c>
    </row>
    <row r="326" s="2" customFormat="1">
      <c r="A326" s="39"/>
      <c r="B326" s="40"/>
      <c r="C326" s="41"/>
      <c r="D326" s="228" t="s">
        <v>348</v>
      </c>
      <c r="E326" s="41"/>
      <c r="F326" s="229" t="s">
        <v>639</v>
      </c>
      <c r="G326" s="41"/>
      <c r="H326" s="41"/>
      <c r="I326" s="230"/>
      <c r="J326" s="41"/>
      <c r="K326" s="41"/>
      <c r="L326" s="45"/>
      <c r="M326" s="231"/>
      <c r="N326" s="232"/>
      <c r="O326" s="85"/>
      <c r="P326" s="85"/>
      <c r="Q326" s="85"/>
      <c r="R326" s="85"/>
      <c r="S326" s="85"/>
      <c r="T326" s="86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348</v>
      </c>
      <c r="AU326" s="18" t="s">
        <v>81</v>
      </c>
    </row>
    <row r="327" s="14" customFormat="1">
      <c r="A327" s="14"/>
      <c r="B327" s="244"/>
      <c r="C327" s="245"/>
      <c r="D327" s="235" t="s">
        <v>350</v>
      </c>
      <c r="E327" s="246" t="s">
        <v>19</v>
      </c>
      <c r="F327" s="247" t="s">
        <v>1335</v>
      </c>
      <c r="G327" s="245"/>
      <c r="H327" s="248">
        <v>10.92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350</v>
      </c>
      <c r="AU327" s="254" t="s">
        <v>81</v>
      </c>
      <c r="AV327" s="14" t="s">
        <v>81</v>
      </c>
      <c r="AW327" s="14" t="s">
        <v>33</v>
      </c>
      <c r="AX327" s="14" t="s">
        <v>79</v>
      </c>
      <c r="AY327" s="254" t="s">
        <v>338</v>
      </c>
    </row>
    <row r="328" s="12" customFormat="1" ht="22.8" customHeight="1">
      <c r="A328" s="12"/>
      <c r="B328" s="199"/>
      <c r="C328" s="200"/>
      <c r="D328" s="201" t="s">
        <v>71</v>
      </c>
      <c r="E328" s="213" t="s">
        <v>405</v>
      </c>
      <c r="F328" s="213" t="s">
        <v>640</v>
      </c>
      <c r="G328" s="200"/>
      <c r="H328" s="200"/>
      <c r="I328" s="203"/>
      <c r="J328" s="214">
        <f>BK328</f>
        <v>0</v>
      </c>
      <c r="K328" s="200"/>
      <c r="L328" s="205"/>
      <c r="M328" s="206"/>
      <c r="N328" s="207"/>
      <c r="O328" s="207"/>
      <c r="P328" s="208">
        <f>P329+SUM(P330:P341)</f>
        <v>0</v>
      </c>
      <c r="Q328" s="207"/>
      <c r="R328" s="208">
        <f>R329+SUM(R330:R341)</f>
        <v>0.024157000000000001</v>
      </c>
      <c r="S328" s="207"/>
      <c r="T328" s="209">
        <f>T329+SUM(T330:T341)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10" t="s">
        <v>79</v>
      </c>
      <c r="AT328" s="211" t="s">
        <v>71</v>
      </c>
      <c r="AU328" s="211" t="s">
        <v>79</v>
      </c>
      <c r="AY328" s="210" t="s">
        <v>338</v>
      </c>
      <c r="BK328" s="212">
        <f>BK329+SUM(BK330:BK341)</f>
        <v>0</v>
      </c>
    </row>
    <row r="329" s="2" customFormat="1" ht="44.25" customHeight="1">
      <c r="A329" s="39"/>
      <c r="B329" s="40"/>
      <c r="C329" s="215" t="s">
        <v>605</v>
      </c>
      <c r="D329" s="215" t="s">
        <v>342</v>
      </c>
      <c r="E329" s="216" t="s">
        <v>2104</v>
      </c>
      <c r="F329" s="217" t="s">
        <v>2105</v>
      </c>
      <c r="G329" s="218" t="s">
        <v>572</v>
      </c>
      <c r="H329" s="219">
        <v>35</v>
      </c>
      <c r="I329" s="220"/>
      <c r="J329" s="221">
        <f>ROUND(I329*H329,2)</f>
        <v>0</v>
      </c>
      <c r="K329" s="217" t="s">
        <v>346</v>
      </c>
      <c r="L329" s="45"/>
      <c r="M329" s="222" t="s">
        <v>19</v>
      </c>
      <c r="N329" s="223" t="s">
        <v>43</v>
      </c>
      <c r="O329" s="85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231</v>
      </c>
      <c r="AT329" s="226" t="s">
        <v>342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3093</v>
      </c>
    </row>
    <row r="330" s="2" customFormat="1">
      <c r="A330" s="39"/>
      <c r="B330" s="40"/>
      <c r="C330" s="41"/>
      <c r="D330" s="228" t="s">
        <v>348</v>
      </c>
      <c r="E330" s="41"/>
      <c r="F330" s="229" t="s">
        <v>2107</v>
      </c>
      <c r="G330" s="41"/>
      <c r="H330" s="41"/>
      <c r="I330" s="230"/>
      <c r="J330" s="41"/>
      <c r="K330" s="41"/>
      <c r="L330" s="45"/>
      <c r="M330" s="231"/>
      <c r="N330" s="232"/>
      <c r="O330" s="85"/>
      <c r="P330" s="85"/>
      <c r="Q330" s="85"/>
      <c r="R330" s="85"/>
      <c r="S330" s="85"/>
      <c r="T330" s="86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348</v>
      </c>
      <c r="AU330" s="18" t="s">
        <v>81</v>
      </c>
    </row>
    <row r="331" s="14" customFormat="1">
      <c r="A331" s="14"/>
      <c r="B331" s="244"/>
      <c r="C331" s="245"/>
      <c r="D331" s="235" t="s">
        <v>350</v>
      </c>
      <c r="E331" s="246" t="s">
        <v>19</v>
      </c>
      <c r="F331" s="247" t="s">
        <v>2047</v>
      </c>
      <c r="G331" s="245"/>
      <c r="H331" s="248">
        <v>35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350</v>
      </c>
      <c r="AU331" s="254" t="s">
        <v>81</v>
      </c>
      <c r="AV331" s="14" t="s">
        <v>81</v>
      </c>
      <c r="AW331" s="14" t="s">
        <v>33</v>
      </c>
      <c r="AX331" s="14" t="s">
        <v>79</v>
      </c>
      <c r="AY331" s="254" t="s">
        <v>338</v>
      </c>
    </row>
    <row r="332" s="2" customFormat="1" ht="37.8" customHeight="1">
      <c r="A332" s="39"/>
      <c r="B332" s="40"/>
      <c r="C332" s="267" t="s">
        <v>610</v>
      </c>
      <c r="D332" s="267" t="s">
        <v>486</v>
      </c>
      <c r="E332" s="268" t="s">
        <v>2108</v>
      </c>
      <c r="F332" s="269" t="s">
        <v>2109</v>
      </c>
      <c r="G332" s="270" t="s">
        <v>572</v>
      </c>
      <c r="H332" s="271">
        <v>35.524999999999999</v>
      </c>
      <c r="I332" s="272"/>
      <c r="J332" s="273">
        <f>ROUND(I332*H332,2)</f>
        <v>0</v>
      </c>
      <c r="K332" s="269" t="s">
        <v>346</v>
      </c>
      <c r="L332" s="274"/>
      <c r="M332" s="275" t="s">
        <v>19</v>
      </c>
      <c r="N332" s="276" t="s">
        <v>43</v>
      </c>
      <c r="O332" s="85"/>
      <c r="P332" s="224">
        <f>O332*H332</f>
        <v>0</v>
      </c>
      <c r="Q332" s="224">
        <v>0.00068000000000000005</v>
      </c>
      <c r="R332" s="224">
        <f>Q332*H332</f>
        <v>0.024157000000000001</v>
      </c>
      <c r="S332" s="224">
        <v>0</v>
      </c>
      <c r="T332" s="225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26" t="s">
        <v>405</v>
      </c>
      <c r="AT332" s="226" t="s">
        <v>486</v>
      </c>
      <c r="AU332" s="226" t="s">
        <v>81</v>
      </c>
      <c r="AY332" s="18" t="s">
        <v>338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18" t="s">
        <v>79</v>
      </c>
      <c r="BK332" s="227">
        <f>ROUND(I332*H332,2)</f>
        <v>0</v>
      </c>
      <c r="BL332" s="18" t="s">
        <v>231</v>
      </c>
      <c r="BM332" s="226" t="s">
        <v>3094</v>
      </c>
    </row>
    <row r="333" s="14" customFormat="1">
      <c r="A333" s="14"/>
      <c r="B333" s="244"/>
      <c r="C333" s="245"/>
      <c r="D333" s="235" t="s">
        <v>350</v>
      </c>
      <c r="E333" s="246" t="s">
        <v>19</v>
      </c>
      <c r="F333" s="247" t="s">
        <v>3095</v>
      </c>
      <c r="G333" s="245"/>
      <c r="H333" s="248">
        <v>3.7999999999999998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350</v>
      </c>
      <c r="AU333" s="254" t="s">
        <v>81</v>
      </c>
      <c r="AV333" s="14" t="s">
        <v>81</v>
      </c>
      <c r="AW333" s="14" t="s">
        <v>33</v>
      </c>
      <c r="AX333" s="14" t="s">
        <v>72</v>
      </c>
      <c r="AY333" s="254" t="s">
        <v>338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3096</v>
      </c>
      <c r="G334" s="245"/>
      <c r="H334" s="248">
        <v>22.899999999999999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81</v>
      </c>
      <c r="AV334" s="14" t="s">
        <v>81</v>
      </c>
      <c r="AW334" s="14" t="s">
        <v>33</v>
      </c>
      <c r="AX334" s="14" t="s">
        <v>72</v>
      </c>
      <c r="AY334" s="254" t="s">
        <v>338</v>
      </c>
    </row>
    <row r="335" s="14" customFormat="1">
      <c r="A335" s="14"/>
      <c r="B335" s="244"/>
      <c r="C335" s="245"/>
      <c r="D335" s="235" t="s">
        <v>350</v>
      </c>
      <c r="E335" s="246" t="s">
        <v>19</v>
      </c>
      <c r="F335" s="247" t="s">
        <v>3097</v>
      </c>
      <c r="G335" s="245"/>
      <c r="H335" s="248">
        <v>8.3000000000000007</v>
      </c>
      <c r="I335" s="249"/>
      <c r="J335" s="245"/>
      <c r="K335" s="245"/>
      <c r="L335" s="250"/>
      <c r="M335" s="251"/>
      <c r="N335" s="252"/>
      <c r="O335" s="252"/>
      <c r="P335" s="252"/>
      <c r="Q335" s="252"/>
      <c r="R335" s="252"/>
      <c r="S335" s="252"/>
      <c r="T335" s="253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4" t="s">
        <v>350</v>
      </c>
      <c r="AU335" s="254" t="s">
        <v>81</v>
      </c>
      <c r="AV335" s="14" t="s">
        <v>81</v>
      </c>
      <c r="AW335" s="14" t="s">
        <v>33</v>
      </c>
      <c r="AX335" s="14" t="s">
        <v>72</v>
      </c>
      <c r="AY335" s="254" t="s">
        <v>338</v>
      </c>
    </row>
    <row r="336" s="15" customFormat="1">
      <c r="A336" s="15"/>
      <c r="B336" s="255"/>
      <c r="C336" s="256"/>
      <c r="D336" s="235" t="s">
        <v>350</v>
      </c>
      <c r="E336" s="257" t="s">
        <v>2047</v>
      </c>
      <c r="F336" s="258" t="s">
        <v>363</v>
      </c>
      <c r="G336" s="256"/>
      <c r="H336" s="259">
        <v>35</v>
      </c>
      <c r="I336" s="260"/>
      <c r="J336" s="256"/>
      <c r="K336" s="256"/>
      <c r="L336" s="261"/>
      <c r="M336" s="262"/>
      <c r="N336" s="263"/>
      <c r="O336" s="263"/>
      <c r="P336" s="263"/>
      <c r="Q336" s="263"/>
      <c r="R336" s="263"/>
      <c r="S336" s="263"/>
      <c r="T336" s="264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T336" s="265" t="s">
        <v>350</v>
      </c>
      <c r="AU336" s="265" t="s">
        <v>81</v>
      </c>
      <c r="AV336" s="15" t="s">
        <v>231</v>
      </c>
      <c r="AW336" s="15" t="s">
        <v>33</v>
      </c>
      <c r="AX336" s="15" t="s">
        <v>72</v>
      </c>
      <c r="AY336" s="265" t="s">
        <v>338</v>
      </c>
    </row>
    <row r="337" s="14" customFormat="1">
      <c r="A337" s="14"/>
      <c r="B337" s="244"/>
      <c r="C337" s="245"/>
      <c r="D337" s="235" t="s">
        <v>350</v>
      </c>
      <c r="E337" s="246" t="s">
        <v>19</v>
      </c>
      <c r="F337" s="247" t="s">
        <v>3098</v>
      </c>
      <c r="G337" s="245"/>
      <c r="H337" s="248">
        <v>35.524999999999999</v>
      </c>
      <c r="I337" s="249"/>
      <c r="J337" s="245"/>
      <c r="K337" s="245"/>
      <c r="L337" s="250"/>
      <c r="M337" s="251"/>
      <c r="N337" s="252"/>
      <c r="O337" s="252"/>
      <c r="P337" s="252"/>
      <c r="Q337" s="252"/>
      <c r="R337" s="252"/>
      <c r="S337" s="252"/>
      <c r="T337" s="253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4" t="s">
        <v>350</v>
      </c>
      <c r="AU337" s="254" t="s">
        <v>81</v>
      </c>
      <c r="AV337" s="14" t="s">
        <v>81</v>
      </c>
      <c r="AW337" s="14" t="s">
        <v>33</v>
      </c>
      <c r="AX337" s="14" t="s">
        <v>79</v>
      </c>
      <c r="AY337" s="254" t="s">
        <v>338</v>
      </c>
    </row>
    <row r="338" s="2" customFormat="1" ht="16.5" customHeight="1">
      <c r="A338" s="39"/>
      <c r="B338" s="40"/>
      <c r="C338" s="215" t="s">
        <v>615</v>
      </c>
      <c r="D338" s="215" t="s">
        <v>342</v>
      </c>
      <c r="E338" s="216" t="s">
        <v>2009</v>
      </c>
      <c r="F338" s="217" t="s">
        <v>2010</v>
      </c>
      <c r="G338" s="218" t="s">
        <v>572</v>
      </c>
      <c r="H338" s="219">
        <v>35</v>
      </c>
      <c r="I338" s="220"/>
      <c r="J338" s="221">
        <f>ROUND(I338*H338,2)</f>
        <v>0</v>
      </c>
      <c r="K338" s="217" t="s">
        <v>346</v>
      </c>
      <c r="L338" s="45"/>
      <c r="M338" s="222" t="s">
        <v>19</v>
      </c>
      <c r="N338" s="223" t="s">
        <v>43</v>
      </c>
      <c r="O338" s="85"/>
      <c r="P338" s="224">
        <f>O338*H338</f>
        <v>0</v>
      </c>
      <c r="Q338" s="224">
        <v>0</v>
      </c>
      <c r="R338" s="224">
        <f>Q338*H338</f>
        <v>0</v>
      </c>
      <c r="S338" s="224">
        <v>0</v>
      </c>
      <c r="T338" s="225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26" t="s">
        <v>231</v>
      </c>
      <c r="AT338" s="226" t="s">
        <v>342</v>
      </c>
      <c r="AU338" s="226" t="s">
        <v>81</v>
      </c>
      <c r="AY338" s="18" t="s">
        <v>338</v>
      </c>
      <c r="BE338" s="227">
        <f>IF(N338="základní",J338,0)</f>
        <v>0</v>
      </c>
      <c r="BF338" s="227">
        <f>IF(N338="snížená",J338,0)</f>
        <v>0</v>
      </c>
      <c r="BG338" s="227">
        <f>IF(N338="zákl. přenesená",J338,0)</f>
        <v>0</v>
      </c>
      <c r="BH338" s="227">
        <f>IF(N338="sníž. přenesená",J338,0)</f>
        <v>0</v>
      </c>
      <c r="BI338" s="227">
        <f>IF(N338="nulová",J338,0)</f>
        <v>0</v>
      </c>
      <c r="BJ338" s="18" t="s">
        <v>79</v>
      </c>
      <c r="BK338" s="227">
        <f>ROUND(I338*H338,2)</f>
        <v>0</v>
      </c>
      <c r="BL338" s="18" t="s">
        <v>231</v>
      </c>
      <c r="BM338" s="226" t="s">
        <v>3099</v>
      </c>
    </row>
    <row r="339" s="2" customFormat="1">
      <c r="A339" s="39"/>
      <c r="B339" s="40"/>
      <c r="C339" s="41"/>
      <c r="D339" s="228" t="s">
        <v>348</v>
      </c>
      <c r="E339" s="41"/>
      <c r="F339" s="229" t="s">
        <v>2012</v>
      </c>
      <c r="G339" s="41"/>
      <c r="H339" s="41"/>
      <c r="I339" s="230"/>
      <c r="J339" s="41"/>
      <c r="K339" s="41"/>
      <c r="L339" s="45"/>
      <c r="M339" s="231"/>
      <c r="N339" s="232"/>
      <c r="O339" s="85"/>
      <c r="P339" s="85"/>
      <c r="Q339" s="85"/>
      <c r="R339" s="85"/>
      <c r="S339" s="85"/>
      <c r="T339" s="86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T339" s="18" t="s">
        <v>348</v>
      </c>
      <c r="AU339" s="18" t="s">
        <v>81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294</v>
      </c>
      <c r="G340" s="245"/>
      <c r="H340" s="248">
        <v>35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81</v>
      </c>
      <c r="AV340" s="14" t="s">
        <v>81</v>
      </c>
      <c r="AW340" s="14" t="s">
        <v>33</v>
      </c>
      <c r="AX340" s="14" t="s">
        <v>79</v>
      </c>
      <c r="AY340" s="254" t="s">
        <v>338</v>
      </c>
    </row>
    <row r="341" s="12" customFormat="1" ht="20.88" customHeight="1">
      <c r="A341" s="12"/>
      <c r="B341" s="199"/>
      <c r="C341" s="200"/>
      <c r="D341" s="201" t="s">
        <v>71</v>
      </c>
      <c r="E341" s="213" t="s">
        <v>695</v>
      </c>
      <c r="F341" s="213" t="s">
        <v>696</v>
      </c>
      <c r="G341" s="200"/>
      <c r="H341" s="200"/>
      <c r="I341" s="203"/>
      <c r="J341" s="214">
        <f>BK341</f>
        <v>0</v>
      </c>
      <c r="K341" s="200"/>
      <c r="L341" s="205"/>
      <c r="M341" s="206"/>
      <c r="N341" s="207"/>
      <c r="O341" s="207"/>
      <c r="P341" s="208">
        <f>SUM(P342:P356)</f>
        <v>0</v>
      </c>
      <c r="Q341" s="207"/>
      <c r="R341" s="208">
        <f>SUM(R342:R356)</f>
        <v>0</v>
      </c>
      <c r="S341" s="207"/>
      <c r="T341" s="209">
        <f>SUM(T342:T356)</f>
        <v>0</v>
      </c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R341" s="210" t="s">
        <v>79</v>
      </c>
      <c r="AT341" s="211" t="s">
        <v>71</v>
      </c>
      <c r="AU341" s="211" t="s">
        <v>81</v>
      </c>
      <c r="AY341" s="210" t="s">
        <v>338</v>
      </c>
      <c r="BK341" s="212">
        <f>SUM(BK342:BK356)</f>
        <v>0</v>
      </c>
    </row>
    <row r="342" s="2" customFormat="1" ht="24.15" customHeight="1">
      <c r="A342" s="39"/>
      <c r="B342" s="40"/>
      <c r="C342" s="215" t="s">
        <v>620</v>
      </c>
      <c r="D342" s="215" t="s">
        <v>342</v>
      </c>
      <c r="E342" s="216" t="s">
        <v>698</v>
      </c>
      <c r="F342" s="217" t="s">
        <v>699</v>
      </c>
      <c r="G342" s="218" t="s">
        <v>572</v>
      </c>
      <c r="H342" s="219">
        <v>35</v>
      </c>
      <c r="I342" s="220"/>
      <c r="J342" s="221">
        <f>ROUND(I342*H342,2)</f>
        <v>0</v>
      </c>
      <c r="K342" s="217" t="s">
        <v>346</v>
      </c>
      <c r="L342" s="45"/>
      <c r="M342" s="222" t="s">
        <v>19</v>
      </c>
      <c r="N342" s="223" t="s">
        <v>43</v>
      </c>
      <c r="O342" s="85"/>
      <c r="P342" s="224">
        <f>O342*H342</f>
        <v>0</v>
      </c>
      <c r="Q342" s="224">
        <v>0</v>
      </c>
      <c r="R342" s="224">
        <f>Q342*H342</f>
        <v>0</v>
      </c>
      <c r="S342" s="224">
        <v>0</v>
      </c>
      <c r="T342" s="225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26" t="s">
        <v>231</v>
      </c>
      <c r="AT342" s="226" t="s">
        <v>342</v>
      </c>
      <c r="AU342" s="226" t="s">
        <v>241</v>
      </c>
      <c r="AY342" s="18" t="s">
        <v>338</v>
      </c>
      <c r="BE342" s="227">
        <f>IF(N342="základní",J342,0)</f>
        <v>0</v>
      </c>
      <c r="BF342" s="227">
        <f>IF(N342="snížená",J342,0)</f>
        <v>0</v>
      </c>
      <c r="BG342" s="227">
        <f>IF(N342="zákl. přenesená",J342,0)</f>
        <v>0</v>
      </c>
      <c r="BH342" s="227">
        <f>IF(N342="sníž. přenesená",J342,0)</f>
        <v>0</v>
      </c>
      <c r="BI342" s="227">
        <f>IF(N342="nulová",J342,0)</f>
        <v>0</v>
      </c>
      <c r="BJ342" s="18" t="s">
        <v>79</v>
      </c>
      <c r="BK342" s="227">
        <f>ROUND(I342*H342,2)</f>
        <v>0</v>
      </c>
      <c r="BL342" s="18" t="s">
        <v>231</v>
      </c>
      <c r="BM342" s="226" t="s">
        <v>3100</v>
      </c>
    </row>
    <row r="343" s="2" customFormat="1">
      <c r="A343" s="39"/>
      <c r="B343" s="40"/>
      <c r="C343" s="41"/>
      <c r="D343" s="228" t="s">
        <v>348</v>
      </c>
      <c r="E343" s="41"/>
      <c r="F343" s="229" t="s">
        <v>701</v>
      </c>
      <c r="G343" s="41"/>
      <c r="H343" s="41"/>
      <c r="I343" s="230"/>
      <c r="J343" s="41"/>
      <c r="K343" s="41"/>
      <c r="L343" s="45"/>
      <c r="M343" s="231"/>
      <c r="N343" s="232"/>
      <c r="O343" s="85"/>
      <c r="P343" s="85"/>
      <c r="Q343" s="85"/>
      <c r="R343" s="85"/>
      <c r="S343" s="85"/>
      <c r="T343" s="86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T343" s="18" t="s">
        <v>348</v>
      </c>
      <c r="AU343" s="18" t="s">
        <v>241</v>
      </c>
    </row>
    <row r="344" s="14" customFormat="1">
      <c r="A344" s="14"/>
      <c r="B344" s="244"/>
      <c r="C344" s="245"/>
      <c r="D344" s="235" t="s">
        <v>350</v>
      </c>
      <c r="E344" s="246" t="s">
        <v>19</v>
      </c>
      <c r="F344" s="247" t="s">
        <v>294</v>
      </c>
      <c r="G344" s="245"/>
      <c r="H344" s="248">
        <v>35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350</v>
      </c>
      <c r="AU344" s="254" t="s">
        <v>241</v>
      </c>
      <c r="AV344" s="14" t="s">
        <v>81</v>
      </c>
      <c r="AW344" s="14" t="s">
        <v>33</v>
      </c>
      <c r="AX344" s="14" t="s">
        <v>79</v>
      </c>
      <c r="AY344" s="254" t="s">
        <v>338</v>
      </c>
    </row>
    <row r="345" s="2" customFormat="1" ht="24.15" customHeight="1">
      <c r="A345" s="39"/>
      <c r="B345" s="40"/>
      <c r="C345" s="215" t="s">
        <v>625</v>
      </c>
      <c r="D345" s="215" t="s">
        <v>342</v>
      </c>
      <c r="E345" s="216" t="s">
        <v>786</v>
      </c>
      <c r="F345" s="217" t="s">
        <v>787</v>
      </c>
      <c r="G345" s="218" t="s">
        <v>572</v>
      </c>
      <c r="H345" s="219">
        <v>35</v>
      </c>
      <c r="I345" s="220"/>
      <c r="J345" s="221">
        <f>ROUND(I345*H345,2)</f>
        <v>0</v>
      </c>
      <c r="K345" s="217" t="s">
        <v>346</v>
      </c>
      <c r="L345" s="45"/>
      <c r="M345" s="222" t="s">
        <v>19</v>
      </c>
      <c r="N345" s="223" t="s">
        <v>43</v>
      </c>
      <c r="O345" s="85"/>
      <c r="P345" s="224">
        <f>O345*H345</f>
        <v>0</v>
      </c>
      <c r="Q345" s="224">
        <v>9.0000000000000006E-05</v>
      </c>
      <c r="R345" s="224">
        <f>Q345*H345</f>
        <v>0.00315</v>
      </c>
      <c r="S345" s="224">
        <v>0</v>
      </c>
      <c r="T345" s="225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26" t="s">
        <v>231</v>
      </c>
      <c r="AT345" s="226" t="s">
        <v>342</v>
      </c>
      <c r="AU345" s="226" t="s">
        <v>241</v>
      </c>
      <c r="AY345" s="18" t="s">
        <v>338</v>
      </c>
      <c r="BE345" s="227">
        <f>IF(N345="základní",J345,0)</f>
        <v>0</v>
      </c>
      <c r="BF345" s="227">
        <f>IF(N345="snížená",J345,0)</f>
        <v>0</v>
      </c>
      <c r="BG345" s="227">
        <f>IF(N345="zákl. přenesená",J345,0)</f>
        <v>0</v>
      </c>
      <c r="BH345" s="227">
        <f>IF(N345="sníž. přenesená",J345,0)</f>
        <v>0</v>
      </c>
      <c r="BI345" s="227">
        <f>IF(N345="nulová",J345,0)</f>
        <v>0</v>
      </c>
      <c r="BJ345" s="18" t="s">
        <v>79</v>
      </c>
      <c r="BK345" s="227">
        <f>ROUND(I345*H345,2)</f>
        <v>0</v>
      </c>
      <c r="BL345" s="18" t="s">
        <v>231</v>
      </c>
      <c r="BM345" s="226" t="s">
        <v>3101</v>
      </c>
    </row>
    <row r="346" s="2" customFormat="1">
      <c r="A346" s="39"/>
      <c r="B346" s="40"/>
      <c r="C346" s="41"/>
      <c r="D346" s="228" t="s">
        <v>348</v>
      </c>
      <c r="E346" s="41"/>
      <c r="F346" s="229" t="s">
        <v>789</v>
      </c>
      <c r="G346" s="41"/>
      <c r="H346" s="41"/>
      <c r="I346" s="230"/>
      <c r="J346" s="41"/>
      <c r="K346" s="41"/>
      <c r="L346" s="45"/>
      <c r="M346" s="231"/>
      <c r="N346" s="232"/>
      <c r="O346" s="85"/>
      <c r="P346" s="85"/>
      <c r="Q346" s="85"/>
      <c r="R346" s="85"/>
      <c r="S346" s="85"/>
      <c r="T346" s="86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T346" s="18" t="s">
        <v>348</v>
      </c>
      <c r="AU346" s="18" t="s">
        <v>241</v>
      </c>
    </row>
    <row r="347" s="14" customFormat="1">
      <c r="A347" s="14"/>
      <c r="B347" s="244"/>
      <c r="C347" s="245"/>
      <c r="D347" s="235" t="s">
        <v>350</v>
      </c>
      <c r="E347" s="246" t="s">
        <v>19</v>
      </c>
      <c r="F347" s="247" t="s">
        <v>1829</v>
      </c>
      <c r="G347" s="245"/>
      <c r="H347" s="248">
        <v>0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350</v>
      </c>
      <c r="AU347" s="254" t="s">
        <v>241</v>
      </c>
      <c r="AV347" s="14" t="s">
        <v>81</v>
      </c>
      <c r="AW347" s="14" t="s">
        <v>33</v>
      </c>
      <c r="AX347" s="14" t="s">
        <v>72</v>
      </c>
      <c r="AY347" s="254" t="s">
        <v>338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1831</v>
      </c>
      <c r="G348" s="245"/>
      <c r="H348" s="248">
        <v>0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241</v>
      </c>
      <c r="AV348" s="14" t="s">
        <v>81</v>
      </c>
      <c r="AW348" s="14" t="s">
        <v>33</v>
      </c>
      <c r="AX348" s="14" t="s">
        <v>72</v>
      </c>
      <c r="AY348" s="254" t="s">
        <v>338</v>
      </c>
    </row>
    <row r="349" s="14" customFormat="1">
      <c r="A349" s="14"/>
      <c r="B349" s="244"/>
      <c r="C349" s="245"/>
      <c r="D349" s="235" t="s">
        <v>350</v>
      </c>
      <c r="E349" s="246" t="s">
        <v>19</v>
      </c>
      <c r="F349" s="247" t="s">
        <v>2047</v>
      </c>
      <c r="G349" s="245"/>
      <c r="H349" s="248">
        <v>35</v>
      </c>
      <c r="I349" s="249"/>
      <c r="J349" s="245"/>
      <c r="K349" s="245"/>
      <c r="L349" s="250"/>
      <c r="M349" s="251"/>
      <c r="N349" s="252"/>
      <c r="O349" s="252"/>
      <c r="P349" s="252"/>
      <c r="Q349" s="252"/>
      <c r="R349" s="252"/>
      <c r="S349" s="252"/>
      <c r="T349" s="253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4" t="s">
        <v>350</v>
      </c>
      <c r="AU349" s="254" t="s">
        <v>241</v>
      </c>
      <c r="AV349" s="14" t="s">
        <v>81</v>
      </c>
      <c r="AW349" s="14" t="s">
        <v>33</v>
      </c>
      <c r="AX349" s="14" t="s">
        <v>72</v>
      </c>
      <c r="AY349" s="254" t="s">
        <v>338</v>
      </c>
    </row>
    <row r="350" s="14" customFormat="1">
      <c r="A350" s="14"/>
      <c r="B350" s="244"/>
      <c r="C350" s="245"/>
      <c r="D350" s="235" t="s">
        <v>350</v>
      </c>
      <c r="E350" s="246" t="s">
        <v>19</v>
      </c>
      <c r="F350" s="247" t="s">
        <v>2049</v>
      </c>
      <c r="G350" s="245"/>
      <c r="H350" s="248">
        <v>0</v>
      </c>
      <c r="I350" s="249"/>
      <c r="J350" s="245"/>
      <c r="K350" s="245"/>
      <c r="L350" s="250"/>
      <c r="M350" s="251"/>
      <c r="N350" s="252"/>
      <c r="O350" s="252"/>
      <c r="P350" s="252"/>
      <c r="Q350" s="252"/>
      <c r="R350" s="252"/>
      <c r="S350" s="252"/>
      <c r="T350" s="253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4" t="s">
        <v>350</v>
      </c>
      <c r="AU350" s="254" t="s">
        <v>241</v>
      </c>
      <c r="AV350" s="14" t="s">
        <v>81</v>
      </c>
      <c r="AW350" s="14" t="s">
        <v>33</v>
      </c>
      <c r="AX350" s="14" t="s">
        <v>72</v>
      </c>
      <c r="AY350" s="254" t="s">
        <v>338</v>
      </c>
    </row>
    <row r="351" s="14" customFormat="1">
      <c r="A351" s="14"/>
      <c r="B351" s="244"/>
      <c r="C351" s="245"/>
      <c r="D351" s="235" t="s">
        <v>350</v>
      </c>
      <c r="E351" s="246" t="s">
        <v>19</v>
      </c>
      <c r="F351" s="247" t="s">
        <v>1821</v>
      </c>
      <c r="G351" s="245"/>
      <c r="H351" s="248">
        <v>0</v>
      </c>
      <c r="I351" s="249"/>
      <c r="J351" s="245"/>
      <c r="K351" s="245"/>
      <c r="L351" s="250"/>
      <c r="M351" s="251"/>
      <c r="N351" s="252"/>
      <c r="O351" s="252"/>
      <c r="P351" s="252"/>
      <c r="Q351" s="252"/>
      <c r="R351" s="252"/>
      <c r="S351" s="252"/>
      <c r="T351" s="253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4" t="s">
        <v>350</v>
      </c>
      <c r="AU351" s="254" t="s">
        <v>241</v>
      </c>
      <c r="AV351" s="14" t="s">
        <v>81</v>
      </c>
      <c r="AW351" s="14" t="s">
        <v>33</v>
      </c>
      <c r="AX351" s="14" t="s">
        <v>72</v>
      </c>
      <c r="AY351" s="254" t="s">
        <v>338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1822</v>
      </c>
      <c r="G352" s="245"/>
      <c r="H352" s="248">
        <v>0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241</v>
      </c>
      <c r="AV352" s="14" t="s">
        <v>81</v>
      </c>
      <c r="AW352" s="14" t="s">
        <v>33</v>
      </c>
      <c r="AX352" s="14" t="s">
        <v>72</v>
      </c>
      <c r="AY352" s="254" t="s">
        <v>338</v>
      </c>
    </row>
    <row r="353" s="14" customFormat="1">
      <c r="A353" s="14"/>
      <c r="B353" s="244"/>
      <c r="C353" s="245"/>
      <c r="D353" s="235" t="s">
        <v>350</v>
      </c>
      <c r="E353" s="246" t="s">
        <v>19</v>
      </c>
      <c r="F353" s="247" t="s">
        <v>952</v>
      </c>
      <c r="G353" s="245"/>
      <c r="H353" s="248">
        <v>0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350</v>
      </c>
      <c r="AU353" s="254" t="s">
        <v>241</v>
      </c>
      <c r="AV353" s="14" t="s">
        <v>81</v>
      </c>
      <c r="AW353" s="14" t="s">
        <v>33</v>
      </c>
      <c r="AX353" s="14" t="s">
        <v>72</v>
      </c>
      <c r="AY353" s="254" t="s">
        <v>338</v>
      </c>
    </row>
    <row r="354" s="14" customFormat="1">
      <c r="A354" s="14"/>
      <c r="B354" s="244"/>
      <c r="C354" s="245"/>
      <c r="D354" s="235" t="s">
        <v>350</v>
      </c>
      <c r="E354" s="246" t="s">
        <v>19</v>
      </c>
      <c r="F354" s="247" t="s">
        <v>258</v>
      </c>
      <c r="G354" s="245"/>
      <c r="H354" s="248">
        <v>0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241</v>
      </c>
      <c r="AV354" s="14" t="s">
        <v>81</v>
      </c>
      <c r="AW354" s="14" t="s">
        <v>33</v>
      </c>
      <c r="AX354" s="14" t="s">
        <v>72</v>
      </c>
      <c r="AY354" s="254" t="s">
        <v>338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256</v>
      </c>
      <c r="G355" s="245"/>
      <c r="H355" s="248">
        <v>0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241</v>
      </c>
      <c r="AV355" s="14" t="s">
        <v>81</v>
      </c>
      <c r="AW355" s="14" t="s">
        <v>33</v>
      </c>
      <c r="AX355" s="14" t="s">
        <v>72</v>
      </c>
      <c r="AY355" s="254" t="s">
        <v>338</v>
      </c>
    </row>
    <row r="356" s="15" customFormat="1">
      <c r="A356" s="15"/>
      <c r="B356" s="255"/>
      <c r="C356" s="256"/>
      <c r="D356" s="235" t="s">
        <v>350</v>
      </c>
      <c r="E356" s="257" t="s">
        <v>294</v>
      </c>
      <c r="F356" s="258" t="s">
        <v>363</v>
      </c>
      <c r="G356" s="256"/>
      <c r="H356" s="259">
        <v>35</v>
      </c>
      <c r="I356" s="260"/>
      <c r="J356" s="256"/>
      <c r="K356" s="256"/>
      <c r="L356" s="261"/>
      <c r="M356" s="262"/>
      <c r="N356" s="263"/>
      <c r="O356" s="263"/>
      <c r="P356" s="263"/>
      <c r="Q356" s="263"/>
      <c r="R356" s="263"/>
      <c r="S356" s="263"/>
      <c r="T356" s="264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T356" s="265" t="s">
        <v>350</v>
      </c>
      <c r="AU356" s="265" t="s">
        <v>241</v>
      </c>
      <c r="AV356" s="15" t="s">
        <v>231</v>
      </c>
      <c r="AW356" s="15" t="s">
        <v>33</v>
      </c>
      <c r="AX356" s="15" t="s">
        <v>79</v>
      </c>
      <c r="AY356" s="265" t="s">
        <v>338</v>
      </c>
    </row>
    <row r="357" s="12" customFormat="1" ht="22.8" customHeight="1">
      <c r="A357" s="12"/>
      <c r="B357" s="199"/>
      <c r="C357" s="200"/>
      <c r="D357" s="201" t="s">
        <v>71</v>
      </c>
      <c r="E357" s="213" t="s">
        <v>252</v>
      </c>
      <c r="F357" s="213" t="s">
        <v>790</v>
      </c>
      <c r="G357" s="200"/>
      <c r="H357" s="200"/>
      <c r="I357" s="203"/>
      <c r="J357" s="214">
        <f>BK357</f>
        <v>0</v>
      </c>
      <c r="K357" s="200"/>
      <c r="L357" s="205"/>
      <c r="M357" s="206"/>
      <c r="N357" s="207"/>
      <c r="O357" s="207"/>
      <c r="P357" s="208">
        <f>SUM(P358:P371)</f>
        <v>0</v>
      </c>
      <c r="Q357" s="207"/>
      <c r="R357" s="208">
        <f>SUM(R358:R371)</f>
        <v>0.0103096</v>
      </c>
      <c r="S357" s="207"/>
      <c r="T357" s="209">
        <f>SUM(T358:T371)</f>
        <v>0</v>
      </c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R357" s="210" t="s">
        <v>79</v>
      </c>
      <c r="AT357" s="211" t="s">
        <v>71</v>
      </c>
      <c r="AU357" s="211" t="s">
        <v>79</v>
      </c>
      <c r="AY357" s="210" t="s">
        <v>338</v>
      </c>
      <c r="BK357" s="212">
        <f>SUM(BK358:BK371)</f>
        <v>0</v>
      </c>
    </row>
    <row r="358" s="2" customFormat="1" ht="37.8" customHeight="1">
      <c r="A358" s="39"/>
      <c r="B358" s="40"/>
      <c r="C358" s="215" t="s">
        <v>630</v>
      </c>
      <c r="D358" s="215" t="s">
        <v>342</v>
      </c>
      <c r="E358" s="216" t="s">
        <v>792</v>
      </c>
      <c r="F358" s="217" t="s">
        <v>793</v>
      </c>
      <c r="G358" s="218" t="s">
        <v>572</v>
      </c>
      <c r="H358" s="219">
        <v>29.456</v>
      </c>
      <c r="I358" s="220"/>
      <c r="J358" s="221">
        <f>ROUND(I358*H358,2)</f>
        <v>0</v>
      </c>
      <c r="K358" s="217" t="s">
        <v>346</v>
      </c>
      <c r="L358" s="45"/>
      <c r="M358" s="222" t="s">
        <v>19</v>
      </c>
      <c r="N358" s="223" t="s">
        <v>43</v>
      </c>
      <c r="O358" s="85"/>
      <c r="P358" s="224">
        <f>O358*H358</f>
        <v>0</v>
      </c>
      <c r="Q358" s="224">
        <v>1.0000000000000001E-05</v>
      </c>
      <c r="R358" s="224">
        <f>Q358*H358</f>
        <v>0.00029456000000000003</v>
      </c>
      <c r="S358" s="224">
        <v>0</v>
      </c>
      <c r="T358" s="225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26" t="s">
        <v>231</v>
      </c>
      <c r="AT358" s="226" t="s">
        <v>342</v>
      </c>
      <c r="AU358" s="226" t="s">
        <v>81</v>
      </c>
      <c r="AY358" s="18" t="s">
        <v>338</v>
      </c>
      <c r="BE358" s="227">
        <f>IF(N358="základní",J358,0)</f>
        <v>0</v>
      </c>
      <c r="BF358" s="227">
        <f>IF(N358="snížená",J358,0)</f>
        <v>0</v>
      </c>
      <c r="BG358" s="227">
        <f>IF(N358="zákl. přenesená",J358,0)</f>
        <v>0</v>
      </c>
      <c r="BH358" s="227">
        <f>IF(N358="sníž. přenesená",J358,0)</f>
        <v>0</v>
      </c>
      <c r="BI358" s="227">
        <f>IF(N358="nulová",J358,0)</f>
        <v>0</v>
      </c>
      <c r="BJ358" s="18" t="s">
        <v>79</v>
      </c>
      <c r="BK358" s="227">
        <f>ROUND(I358*H358,2)</f>
        <v>0</v>
      </c>
      <c r="BL358" s="18" t="s">
        <v>231</v>
      </c>
      <c r="BM358" s="226" t="s">
        <v>3102</v>
      </c>
    </row>
    <row r="359" s="2" customFormat="1">
      <c r="A359" s="39"/>
      <c r="B359" s="40"/>
      <c r="C359" s="41"/>
      <c r="D359" s="228" t="s">
        <v>348</v>
      </c>
      <c r="E359" s="41"/>
      <c r="F359" s="229" t="s">
        <v>795</v>
      </c>
      <c r="G359" s="41"/>
      <c r="H359" s="41"/>
      <c r="I359" s="230"/>
      <c r="J359" s="41"/>
      <c r="K359" s="41"/>
      <c r="L359" s="45"/>
      <c r="M359" s="231"/>
      <c r="N359" s="232"/>
      <c r="O359" s="85"/>
      <c r="P359" s="85"/>
      <c r="Q359" s="85"/>
      <c r="R359" s="85"/>
      <c r="S359" s="85"/>
      <c r="T359" s="86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T359" s="18" t="s">
        <v>348</v>
      </c>
      <c r="AU359" s="18" t="s">
        <v>81</v>
      </c>
    </row>
    <row r="360" s="14" customFormat="1">
      <c r="A360" s="14"/>
      <c r="B360" s="244"/>
      <c r="C360" s="245"/>
      <c r="D360" s="235" t="s">
        <v>350</v>
      </c>
      <c r="E360" s="246" t="s">
        <v>19</v>
      </c>
      <c r="F360" s="247" t="s">
        <v>796</v>
      </c>
      <c r="G360" s="245"/>
      <c r="H360" s="248">
        <v>28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350</v>
      </c>
      <c r="AU360" s="254" t="s">
        <v>81</v>
      </c>
      <c r="AV360" s="14" t="s">
        <v>81</v>
      </c>
      <c r="AW360" s="14" t="s">
        <v>33</v>
      </c>
      <c r="AX360" s="14" t="s">
        <v>72</v>
      </c>
      <c r="AY360" s="254" t="s">
        <v>338</v>
      </c>
    </row>
    <row r="361" s="14" customFormat="1">
      <c r="A361" s="14"/>
      <c r="B361" s="244"/>
      <c r="C361" s="245"/>
      <c r="D361" s="235" t="s">
        <v>350</v>
      </c>
      <c r="E361" s="246" t="s">
        <v>19</v>
      </c>
      <c r="F361" s="247" t="s">
        <v>1437</v>
      </c>
      <c r="G361" s="245"/>
      <c r="H361" s="248">
        <v>1.456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350</v>
      </c>
      <c r="AU361" s="254" t="s">
        <v>81</v>
      </c>
      <c r="AV361" s="14" t="s">
        <v>81</v>
      </c>
      <c r="AW361" s="14" t="s">
        <v>33</v>
      </c>
      <c r="AX361" s="14" t="s">
        <v>72</v>
      </c>
      <c r="AY361" s="254" t="s">
        <v>338</v>
      </c>
    </row>
    <row r="362" s="15" customFormat="1">
      <c r="A362" s="15"/>
      <c r="B362" s="255"/>
      <c r="C362" s="256"/>
      <c r="D362" s="235" t="s">
        <v>350</v>
      </c>
      <c r="E362" s="257" t="s">
        <v>287</v>
      </c>
      <c r="F362" s="258" t="s">
        <v>363</v>
      </c>
      <c r="G362" s="256"/>
      <c r="H362" s="259">
        <v>29.456</v>
      </c>
      <c r="I362" s="260"/>
      <c r="J362" s="256"/>
      <c r="K362" s="256"/>
      <c r="L362" s="261"/>
      <c r="M362" s="262"/>
      <c r="N362" s="263"/>
      <c r="O362" s="263"/>
      <c r="P362" s="263"/>
      <c r="Q362" s="263"/>
      <c r="R362" s="263"/>
      <c r="S362" s="263"/>
      <c r="T362" s="264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65" t="s">
        <v>350</v>
      </c>
      <c r="AU362" s="265" t="s">
        <v>81</v>
      </c>
      <c r="AV362" s="15" t="s">
        <v>231</v>
      </c>
      <c r="AW362" s="15" t="s">
        <v>33</v>
      </c>
      <c r="AX362" s="15" t="s">
        <v>79</v>
      </c>
      <c r="AY362" s="265" t="s">
        <v>338</v>
      </c>
    </row>
    <row r="363" s="2" customFormat="1" ht="55.5" customHeight="1">
      <c r="A363" s="39"/>
      <c r="B363" s="40"/>
      <c r="C363" s="215" t="s">
        <v>635</v>
      </c>
      <c r="D363" s="215" t="s">
        <v>342</v>
      </c>
      <c r="E363" s="216" t="s">
        <v>799</v>
      </c>
      <c r="F363" s="217" t="s">
        <v>800</v>
      </c>
      <c r="G363" s="218" t="s">
        <v>572</v>
      </c>
      <c r="H363" s="219">
        <v>29.456</v>
      </c>
      <c r="I363" s="220"/>
      <c r="J363" s="221">
        <f>ROUND(I363*H363,2)</f>
        <v>0</v>
      </c>
      <c r="K363" s="217" t="s">
        <v>346</v>
      </c>
      <c r="L363" s="45"/>
      <c r="M363" s="222" t="s">
        <v>19</v>
      </c>
      <c r="N363" s="223" t="s">
        <v>43</v>
      </c>
      <c r="O363" s="85"/>
      <c r="P363" s="224">
        <f>O363*H363</f>
        <v>0</v>
      </c>
      <c r="Q363" s="224">
        <v>0.00034000000000000002</v>
      </c>
      <c r="R363" s="224">
        <f>Q363*H363</f>
        <v>0.010015040000000001</v>
      </c>
      <c r="S363" s="224">
        <v>0</v>
      </c>
      <c r="T363" s="225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26" t="s">
        <v>231</v>
      </c>
      <c r="AT363" s="226" t="s">
        <v>342</v>
      </c>
      <c r="AU363" s="226" t="s">
        <v>81</v>
      </c>
      <c r="AY363" s="18" t="s">
        <v>338</v>
      </c>
      <c r="BE363" s="227">
        <f>IF(N363="základní",J363,0)</f>
        <v>0</v>
      </c>
      <c r="BF363" s="227">
        <f>IF(N363="snížená",J363,0)</f>
        <v>0</v>
      </c>
      <c r="BG363" s="227">
        <f>IF(N363="zákl. přenesená",J363,0)</f>
        <v>0</v>
      </c>
      <c r="BH363" s="227">
        <f>IF(N363="sníž. přenesená",J363,0)</f>
        <v>0</v>
      </c>
      <c r="BI363" s="227">
        <f>IF(N363="nulová",J363,0)</f>
        <v>0</v>
      </c>
      <c r="BJ363" s="18" t="s">
        <v>79</v>
      </c>
      <c r="BK363" s="227">
        <f>ROUND(I363*H363,2)</f>
        <v>0</v>
      </c>
      <c r="BL363" s="18" t="s">
        <v>231</v>
      </c>
      <c r="BM363" s="226" t="s">
        <v>3103</v>
      </c>
    </row>
    <row r="364" s="2" customFormat="1">
      <c r="A364" s="39"/>
      <c r="B364" s="40"/>
      <c r="C364" s="41"/>
      <c r="D364" s="228" t="s">
        <v>348</v>
      </c>
      <c r="E364" s="41"/>
      <c r="F364" s="229" t="s">
        <v>802</v>
      </c>
      <c r="G364" s="41"/>
      <c r="H364" s="41"/>
      <c r="I364" s="230"/>
      <c r="J364" s="41"/>
      <c r="K364" s="41"/>
      <c r="L364" s="45"/>
      <c r="M364" s="231"/>
      <c r="N364" s="232"/>
      <c r="O364" s="85"/>
      <c r="P364" s="85"/>
      <c r="Q364" s="85"/>
      <c r="R364" s="85"/>
      <c r="S364" s="85"/>
      <c r="T364" s="86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T364" s="18" t="s">
        <v>348</v>
      </c>
      <c r="AU364" s="18" t="s">
        <v>81</v>
      </c>
    </row>
    <row r="365" s="14" customFormat="1">
      <c r="A365" s="14"/>
      <c r="B365" s="244"/>
      <c r="C365" s="245"/>
      <c r="D365" s="235" t="s">
        <v>350</v>
      </c>
      <c r="E365" s="246" t="s">
        <v>19</v>
      </c>
      <c r="F365" s="247" t="s">
        <v>287</v>
      </c>
      <c r="G365" s="245"/>
      <c r="H365" s="248">
        <v>29.456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350</v>
      </c>
      <c r="AU365" s="254" t="s">
        <v>81</v>
      </c>
      <c r="AV365" s="14" t="s">
        <v>81</v>
      </c>
      <c r="AW365" s="14" t="s">
        <v>33</v>
      </c>
      <c r="AX365" s="14" t="s">
        <v>79</v>
      </c>
      <c r="AY365" s="254" t="s">
        <v>338</v>
      </c>
    </row>
    <row r="366" s="2" customFormat="1" ht="24.15" customHeight="1">
      <c r="A366" s="39"/>
      <c r="B366" s="40"/>
      <c r="C366" s="215" t="s">
        <v>641</v>
      </c>
      <c r="D366" s="215" t="s">
        <v>342</v>
      </c>
      <c r="E366" s="216" t="s">
        <v>804</v>
      </c>
      <c r="F366" s="217" t="s">
        <v>805</v>
      </c>
      <c r="G366" s="218" t="s">
        <v>572</v>
      </c>
      <c r="H366" s="219">
        <v>29.456</v>
      </c>
      <c r="I366" s="220"/>
      <c r="J366" s="221">
        <f>ROUND(I366*H366,2)</f>
        <v>0</v>
      </c>
      <c r="K366" s="217" t="s">
        <v>346</v>
      </c>
      <c r="L366" s="45"/>
      <c r="M366" s="222" t="s">
        <v>19</v>
      </c>
      <c r="N366" s="223" t="s">
        <v>43</v>
      </c>
      <c r="O366" s="85"/>
      <c r="P366" s="224">
        <f>O366*H366</f>
        <v>0</v>
      </c>
      <c r="Q366" s="224">
        <v>0</v>
      </c>
      <c r="R366" s="224">
        <f>Q366*H366</f>
        <v>0</v>
      </c>
      <c r="S366" s="224">
        <v>0</v>
      </c>
      <c r="T366" s="225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26" t="s">
        <v>231</v>
      </c>
      <c r="AT366" s="226" t="s">
        <v>342</v>
      </c>
      <c r="AU366" s="226" t="s">
        <v>81</v>
      </c>
      <c r="AY366" s="18" t="s">
        <v>338</v>
      </c>
      <c r="BE366" s="227">
        <f>IF(N366="základní",J366,0)</f>
        <v>0</v>
      </c>
      <c r="BF366" s="227">
        <f>IF(N366="snížená",J366,0)</f>
        <v>0</v>
      </c>
      <c r="BG366" s="227">
        <f>IF(N366="zákl. přenesená",J366,0)</f>
        <v>0</v>
      </c>
      <c r="BH366" s="227">
        <f>IF(N366="sníž. přenesená",J366,0)</f>
        <v>0</v>
      </c>
      <c r="BI366" s="227">
        <f>IF(N366="nulová",J366,0)</f>
        <v>0</v>
      </c>
      <c r="BJ366" s="18" t="s">
        <v>79</v>
      </c>
      <c r="BK366" s="227">
        <f>ROUND(I366*H366,2)</f>
        <v>0</v>
      </c>
      <c r="BL366" s="18" t="s">
        <v>231</v>
      </c>
      <c r="BM366" s="226" t="s">
        <v>3104</v>
      </c>
    </row>
    <row r="367" s="2" customFormat="1">
      <c r="A367" s="39"/>
      <c r="B367" s="40"/>
      <c r="C367" s="41"/>
      <c r="D367" s="228" t="s">
        <v>348</v>
      </c>
      <c r="E367" s="41"/>
      <c r="F367" s="229" t="s">
        <v>807</v>
      </c>
      <c r="G367" s="41"/>
      <c r="H367" s="41"/>
      <c r="I367" s="230"/>
      <c r="J367" s="41"/>
      <c r="K367" s="41"/>
      <c r="L367" s="45"/>
      <c r="M367" s="231"/>
      <c r="N367" s="232"/>
      <c r="O367" s="85"/>
      <c r="P367" s="85"/>
      <c r="Q367" s="85"/>
      <c r="R367" s="85"/>
      <c r="S367" s="85"/>
      <c r="T367" s="86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T367" s="18" t="s">
        <v>348</v>
      </c>
      <c r="AU367" s="18" t="s">
        <v>81</v>
      </c>
    </row>
    <row r="368" s="14" customFormat="1">
      <c r="A368" s="14"/>
      <c r="B368" s="244"/>
      <c r="C368" s="245"/>
      <c r="D368" s="235" t="s">
        <v>350</v>
      </c>
      <c r="E368" s="246" t="s">
        <v>19</v>
      </c>
      <c r="F368" s="247" t="s">
        <v>287</v>
      </c>
      <c r="G368" s="245"/>
      <c r="H368" s="248">
        <v>29.456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350</v>
      </c>
      <c r="AU368" s="254" t="s">
        <v>81</v>
      </c>
      <c r="AV368" s="14" t="s">
        <v>81</v>
      </c>
      <c r="AW368" s="14" t="s">
        <v>33</v>
      </c>
      <c r="AX368" s="14" t="s">
        <v>79</v>
      </c>
      <c r="AY368" s="254" t="s">
        <v>338</v>
      </c>
    </row>
    <row r="369" s="2" customFormat="1" ht="24.15" customHeight="1">
      <c r="A369" s="39"/>
      <c r="B369" s="40"/>
      <c r="C369" s="215" t="s">
        <v>646</v>
      </c>
      <c r="D369" s="215" t="s">
        <v>342</v>
      </c>
      <c r="E369" s="216" t="s">
        <v>809</v>
      </c>
      <c r="F369" s="217" t="s">
        <v>810</v>
      </c>
      <c r="G369" s="218" t="s">
        <v>572</v>
      </c>
      <c r="H369" s="219">
        <v>29.456</v>
      </c>
      <c r="I369" s="220"/>
      <c r="J369" s="221">
        <f>ROUND(I369*H369,2)</f>
        <v>0</v>
      </c>
      <c r="K369" s="217" t="s">
        <v>346</v>
      </c>
      <c r="L369" s="45"/>
      <c r="M369" s="222" t="s">
        <v>19</v>
      </c>
      <c r="N369" s="223" t="s">
        <v>43</v>
      </c>
      <c r="O369" s="85"/>
      <c r="P369" s="224">
        <f>O369*H369</f>
        <v>0</v>
      </c>
      <c r="Q369" s="224">
        <v>0</v>
      </c>
      <c r="R369" s="224">
        <f>Q369*H369</f>
        <v>0</v>
      </c>
      <c r="S369" s="224">
        <v>0</v>
      </c>
      <c r="T369" s="225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26" t="s">
        <v>231</v>
      </c>
      <c r="AT369" s="226" t="s">
        <v>342</v>
      </c>
      <c r="AU369" s="226" t="s">
        <v>81</v>
      </c>
      <c r="AY369" s="18" t="s">
        <v>338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18" t="s">
        <v>79</v>
      </c>
      <c r="BK369" s="227">
        <f>ROUND(I369*H369,2)</f>
        <v>0</v>
      </c>
      <c r="BL369" s="18" t="s">
        <v>231</v>
      </c>
      <c r="BM369" s="226" t="s">
        <v>3105</v>
      </c>
    </row>
    <row r="370" s="2" customFormat="1">
      <c r="A370" s="39"/>
      <c r="B370" s="40"/>
      <c r="C370" s="41"/>
      <c r="D370" s="228" t="s">
        <v>348</v>
      </c>
      <c r="E370" s="41"/>
      <c r="F370" s="229" t="s">
        <v>812</v>
      </c>
      <c r="G370" s="41"/>
      <c r="H370" s="41"/>
      <c r="I370" s="230"/>
      <c r="J370" s="41"/>
      <c r="K370" s="41"/>
      <c r="L370" s="45"/>
      <c r="M370" s="231"/>
      <c r="N370" s="232"/>
      <c r="O370" s="85"/>
      <c r="P370" s="85"/>
      <c r="Q370" s="85"/>
      <c r="R370" s="85"/>
      <c r="S370" s="85"/>
      <c r="T370" s="86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T370" s="18" t="s">
        <v>348</v>
      </c>
      <c r="AU370" s="18" t="s">
        <v>81</v>
      </c>
    </row>
    <row r="371" s="14" customFormat="1">
      <c r="A371" s="14"/>
      <c r="B371" s="244"/>
      <c r="C371" s="245"/>
      <c r="D371" s="235" t="s">
        <v>350</v>
      </c>
      <c r="E371" s="246" t="s">
        <v>19</v>
      </c>
      <c r="F371" s="247" t="s">
        <v>287</v>
      </c>
      <c r="G371" s="245"/>
      <c r="H371" s="248">
        <v>29.456</v>
      </c>
      <c r="I371" s="249"/>
      <c r="J371" s="245"/>
      <c r="K371" s="245"/>
      <c r="L371" s="250"/>
      <c r="M371" s="251"/>
      <c r="N371" s="252"/>
      <c r="O371" s="252"/>
      <c r="P371" s="252"/>
      <c r="Q371" s="252"/>
      <c r="R371" s="252"/>
      <c r="S371" s="252"/>
      <c r="T371" s="253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4" t="s">
        <v>350</v>
      </c>
      <c r="AU371" s="254" t="s">
        <v>81</v>
      </c>
      <c r="AV371" s="14" t="s">
        <v>81</v>
      </c>
      <c r="AW371" s="14" t="s">
        <v>33</v>
      </c>
      <c r="AX371" s="14" t="s">
        <v>79</v>
      </c>
      <c r="AY371" s="254" t="s">
        <v>338</v>
      </c>
    </row>
    <row r="372" s="12" customFormat="1" ht="22.8" customHeight="1">
      <c r="A372" s="12"/>
      <c r="B372" s="199"/>
      <c r="C372" s="200"/>
      <c r="D372" s="201" t="s">
        <v>71</v>
      </c>
      <c r="E372" s="213" t="s">
        <v>813</v>
      </c>
      <c r="F372" s="213" t="s">
        <v>814</v>
      </c>
      <c r="G372" s="200"/>
      <c r="H372" s="200"/>
      <c r="I372" s="203"/>
      <c r="J372" s="214">
        <f>BK372</f>
        <v>0</v>
      </c>
      <c r="K372" s="200"/>
      <c r="L372" s="205"/>
      <c r="M372" s="206"/>
      <c r="N372" s="207"/>
      <c r="O372" s="207"/>
      <c r="P372" s="208">
        <f>SUM(P373:P385)</f>
        <v>0</v>
      </c>
      <c r="Q372" s="207"/>
      <c r="R372" s="208">
        <f>SUM(R373:R385)</f>
        <v>0</v>
      </c>
      <c r="S372" s="207"/>
      <c r="T372" s="209">
        <f>SUM(T373:T385)</f>
        <v>0</v>
      </c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R372" s="210" t="s">
        <v>79</v>
      </c>
      <c r="AT372" s="211" t="s">
        <v>71</v>
      </c>
      <c r="AU372" s="211" t="s">
        <v>79</v>
      </c>
      <c r="AY372" s="210" t="s">
        <v>338</v>
      </c>
      <c r="BK372" s="212">
        <f>SUM(BK373:BK385)</f>
        <v>0</v>
      </c>
    </row>
    <row r="373" s="2" customFormat="1" ht="33" customHeight="1">
      <c r="A373" s="39"/>
      <c r="B373" s="40"/>
      <c r="C373" s="215" t="s">
        <v>654</v>
      </c>
      <c r="D373" s="215" t="s">
        <v>342</v>
      </c>
      <c r="E373" s="216" t="s">
        <v>816</v>
      </c>
      <c r="F373" s="217" t="s">
        <v>817</v>
      </c>
      <c r="G373" s="218" t="s">
        <v>489</v>
      </c>
      <c r="H373" s="219">
        <v>12.233000000000001</v>
      </c>
      <c r="I373" s="220"/>
      <c r="J373" s="221">
        <f>ROUND(I373*H373,2)</f>
        <v>0</v>
      </c>
      <c r="K373" s="217" t="s">
        <v>346</v>
      </c>
      <c r="L373" s="45"/>
      <c r="M373" s="222" t="s">
        <v>19</v>
      </c>
      <c r="N373" s="223" t="s">
        <v>43</v>
      </c>
      <c r="O373" s="85"/>
      <c r="P373" s="224">
        <f>O373*H373</f>
        <v>0</v>
      </c>
      <c r="Q373" s="224">
        <v>0</v>
      </c>
      <c r="R373" s="224">
        <f>Q373*H373</f>
        <v>0</v>
      </c>
      <c r="S373" s="224">
        <v>0</v>
      </c>
      <c r="T373" s="225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26" t="s">
        <v>231</v>
      </c>
      <c r="AT373" s="226" t="s">
        <v>342</v>
      </c>
      <c r="AU373" s="226" t="s">
        <v>81</v>
      </c>
      <c r="AY373" s="18" t="s">
        <v>338</v>
      </c>
      <c r="BE373" s="227">
        <f>IF(N373="základní",J373,0)</f>
        <v>0</v>
      </c>
      <c r="BF373" s="227">
        <f>IF(N373="snížená",J373,0)</f>
        <v>0</v>
      </c>
      <c r="BG373" s="227">
        <f>IF(N373="zákl. přenesená",J373,0)</f>
        <v>0</v>
      </c>
      <c r="BH373" s="227">
        <f>IF(N373="sníž. přenesená",J373,0)</f>
        <v>0</v>
      </c>
      <c r="BI373" s="227">
        <f>IF(N373="nulová",J373,0)</f>
        <v>0</v>
      </c>
      <c r="BJ373" s="18" t="s">
        <v>79</v>
      </c>
      <c r="BK373" s="227">
        <f>ROUND(I373*H373,2)</f>
        <v>0</v>
      </c>
      <c r="BL373" s="18" t="s">
        <v>231</v>
      </c>
      <c r="BM373" s="226" t="s">
        <v>3106</v>
      </c>
    </row>
    <row r="374" s="2" customFormat="1">
      <c r="A374" s="39"/>
      <c r="B374" s="40"/>
      <c r="C374" s="41"/>
      <c r="D374" s="228" t="s">
        <v>348</v>
      </c>
      <c r="E374" s="41"/>
      <c r="F374" s="229" t="s">
        <v>819</v>
      </c>
      <c r="G374" s="41"/>
      <c r="H374" s="41"/>
      <c r="I374" s="230"/>
      <c r="J374" s="41"/>
      <c r="K374" s="41"/>
      <c r="L374" s="45"/>
      <c r="M374" s="231"/>
      <c r="N374" s="232"/>
      <c r="O374" s="85"/>
      <c r="P374" s="85"/>
      <c r="Q374" s="85"/>
      <c r="R374" s="85"/>
      <c r="S374" s="85"/>
      <c r="T374" s="86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T374" s="18" t="s">
        <v>348</v>
      </c>
      <c r="AU374" s="18" t="s">
        <v>81</v>
      </c>
    </row>
    <row r="375" s="14" customFormat="1">
      <c r="A375" s="14"/>
      <c r="B375" s="244"/>
      <c r="C375" s="245"/>
      <c r="D375" s="235" t="s">
        <v>350</v>
      </c>
      <c r="E375" s="246" t="s">
        <v>19</v>
      </c>
      <c r="F375" s="247" t="s">
        <v>3107</v>
      </c>
      <c r="G375" s="245"/>
      <c r="H375" s="248">
        <v>12.233000000000001</v>
      </c>
      <c r="I375" s="249"/>
      <c r="J375" s="245"/>
      <c r="K375" s="245"/>
      <c r="L375" s="250"/>
      <c r="M375" s="251"/>
      <c r="N375" s="252"/>
      <c r="O375" s="252"/>
      <c r="P375" s="252"/>
      <c r="Q375" s="252"/>
      <c r="R375" s="252"/>
      <c r="S375" s="252"/>
      <c r="T375" s="253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4" t="s">
        <v>350</v>
      </c>
      <c r="AU375" s="254" t="s">
        <v>81</v>
      </c>
      <c r="AV375" s="14" t="s">
        <v>81</v>
      </c>
      <c r="AW375" s="14" t="s">
        <v>33</v>
      </c>
      <c r="AX375" s="14" t="s">
        <v>79</v>
      </c>
      <c r="AY375" s="254" t="s">
        <v>338</v>
      </c>
    </row>
    <row r="376" s="2" customFormat="1" ht="44.25" customHeight="1">
      <c r="A376" s="39"/>
      <c r="B376" s="40"/>
      <c r="C376" s="215" t="s">
        <v>659</v>
      </c>
      <c r="D376" s="215" t="s">
        <v>342</v>
      </c>
      <c r="E376" s="216" t="s">
        <v>822</v>
      </c>
      <c r="F376" s="217" t="s">
        <v>823</v>
      </c>
      <c r="G376" s="218" t="s">
        <v>489</v>
      </c>
      <c r="H376" s="219">
        <v>290.529</v>
      </c>
      <c r="I376" s="220"/>
      <c r="J376" s="221">
        <f>ROUND(I376*H376,2)</f>
        <v>0</v>
      </c>
      <c r="K376" s="217" t="s">
        <v>346</v>
      </c>
      <c r="L376" s="45"/>
      <c r="M376" s="222" t="s">
        <v>19</v>
      </c>
      <c r="N376" s="223" t="s">
        <v>43</v>
      </c>
      <c r="O376" s="85"/>
      <c r="P376" s="224">
        <f>O376*H376</f>
        <v>0</v>
      </c>
      <c r="Q376" s="224">
        <v>0</v>
      </c>
      <c r="R376" s="224">
        <f>Q376*H376</f>
        <v>0</v>
      </c>
      <c r="S376" s="224">
        <v>0</v>
      </c>
      <c r="T376" s="225">
        <f>S376*H376</f>
        <v>0</v>
      </c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R376" s="226" t="s">
        <v>231</v>
      </c>
      <c r="AT376" s="226" t="s">
        <v>342</v>
      </c>
      <c r="AU376" s="226" t="s">
        <v>81</v>
      </c>
      <c r="AY376" s="18" t="s">
        <v>338</v>
      </c>
      <c r="BE376" s="227">
        <f>IF(N376="základní",J376,0)</f>
        <v>0</v>
      </c>
      <c r="BF376" s="227">
        <f>IF(N376="snížená",J376,0)</f>
        <v>0</v>
      </c>
      <c r="BG376" s="227">
        <f>IF(N376="zákl. přenesená",J376,0)</f>
        <v>0</v>
      </c>
      <c r="BH376" s="227">
        <f>IF(N376="sníž. přenesená",J376,0)</f>
        <v>0</v>
      </c>
      <c r="BI376" s="227">
        <f>IF(N376="nulová",J376,0)</f>
        <v>0</v>
      </c>
      <c r="BJ376" s="18" t="s">
        <v>79</v>
      </c>
      <c r="BK376" s="227">
        <f>ROUND(I376*H376,2)</f>
        <v>0</v>
      </c>
      <c r="BL376" s="18" t="s">
        <v>231</v>
      </c>
      <c r="BM376" s="226" t="s">
        <v>3108</v>
      </c>
    </row>
    <row r="377" s="2" customFormat="1">
      <c r="A377" s="39"/>
      <c r="B377" s="40"/>
      <c r="C377" s="41"/>
      <c r="D377" s="228" t="s">
        <v>348</v>
      </c>
      <c r="E377" s="41"/>
      <c r="F377" s="229" t="s">
        <v>825</v>
      </c>
      <c r="G377" s="41"/>
      <c r="H377" s="41"/>
      <c r="I377" s="230"/>
      <c r="J377" s="41"/>
      <c r="K377" s="41"/>
      <c r="L377" s="45"/>
      <c r="M377" s="231"/>
      <c r="N377" s="232"/>
      <c r="O377" s="85"/>
      <c r="P377" s="85"/>
      <c r="Q377" s="85"/>
      <c r="R377" s="85"/>
      <c r="S377" s="85"/>
      <c r="T377" s="86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T377" s="18" t="s">
        <v>348</v>
      </c>
      <c r="AU377" s="18" t="s">
        <v>81</v>
      </c>
    </row>
    <row r="378" s="14" customFormat="1">
      <c r="A378" s="14"/>
      <c r="B378" s="244"/>
      <c r="C378" s="245"/>
      <c r="D378" s="235" t="s">
        <v>350</v>
      </c>
      <c r="E378" s="246" t="s">
        <v>19</v>
      </c>
      <c r="F378" s="247" t="s">
        <v>3109</v>
      </c>
      <c r="G378" s="245"/>
      <c r="H378" s="248">
        <v>290.529</v>
      </c>
      <c r="I378" s="249"/>
      <c r="J378" s="245"/>
      <c r="K378" s="245"/>
      <c r="L378" s="250"/>
      <c r="M378" s="251"/>
      <c r="N378" s="252"/>
      <c r="O378" s="252"/>
      <c r="P378" s="252"/>
      <c r="Q378" s="252"/>
      <c r="R378" s="252"/>
      <c r="S378" s="252"/>
      <c r="T378" s="253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4" t="s">
        <v>350</v>
      </c>
      <c r="AU378" s="254" t="s">
        <v>81</v>
      </c>
      <c r="AV378" s="14" t="s">
        <v>81</v>
      </c>
      <c r="AW378" s="14" t="s">
        <v>33</v>
      </c>
      <c r="AX378" s="14" t="s">
        <v>79</v>
      </c>
      <c r="AY378" s="254" t="s">
        <v>338</v>
      </c>
    </row>
    <row r="379" s="2" customFormat="1" ht="37.8" customHeight="1">
      <c r="A379" s="39"/>
      <c r="B379" s="40"/>
      <c r="C379" s="215" t="s">
        <v>290</v>
      </c>
      <c r="D379" s="215" t="s">
        <v>342</v>
      </c>
      <c r="E379" s="216" t="s">
        <v>828</v>
      </c>
      <c r="F379" s="217" t="s">
        <v>829</v>
      </c>
      <c r="G379" s="218" t="s">
        <v>489</v>
      </c>
      <c r="H379" s="219">
        <v>3.0579999999999998</v>
      </c>
      <c r="I379" s="220"/>
      <c r="J379" s="221">
        <f>ROUND(I379*H379,2)</f>
        <v>0</v>
      </c>
      <c r="K379" s="217" t="s">
        <v>346</v>
      </c>
      <c r="L379" s="45"/>
      <c r="M379" s="222" t="s">
        <v>19</v>
      </c>
      <c r="N379" s="223" t="s">
        <v>43</v>
      </c>
      <c r="O379" s="85"/>
      <c r="P379" s="224">
        <f>O379*H379</f>
        <v>0</v>
      </c>
      <c r="Q379" s="224">
        <v>0</v>
      </c>
      <c r="R379" s="224">
        <f>Q379*H379</f>
        <v>0</v>
      </c>
      <c r="S379" s="224">
        <v>0</v>
      </c>
      <c r="T379" s="225">
        <f>S379*H379</f>
        <v>0</v>
      </c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R379" s="226" t="s">
        <v>231</v>
      </c>
      <c r="AT379" s="226" t="s">
        <v>342</v>
      </c>
      <c r="AU379" s="226" t="s">
        <v>81</v>
      </c>
      <c r="AY379" s="18" t="s">
        <v>338</v>
      </c>
      <c r="BE379" s="227">
        <f>IF(N379="základní",J379,0)</f>
        <v>0</v>
      </c>
      <c r="BF379" s="227">
        <f>IF(N379="snížená",J379,0)</f>
        <v>0</v>
      </c>
      <c r="BG379" s="227">
        <f>IF(N379="zákl. přenesená",J379,0)</f>
        <v>0</v>
      </c>
      <c r="BH379" s="227">
        <f>IF(N379="sníž. přenesená",J379,0)</f>
        <v>0</v>
      </c>
      <c r="BI379" s="227">
        <f>IF(N379="nulová",J379,0)</f>
        <v>0</v>
      </c>
      <c r="BJ379" s="18" t="s">
        <v>79</v>
      </c>
      <c r="BK379" s="227">
        <f>ROUND(I379*H379,2)</f>
        <v>0</v>
      </c>
      <c r="BL379" s="18" t="s">
        <v>231</v>
      </c>
      <c r="BM379" s="226" t="s">
        <v>3110</v>
      </c>
    </row>
    <row r="380" s="2" customFormat="1">
      <c r="A380" s="39"/>
      <c r="B380" s="40"/>
      <c r="C380" s="41"/>
      <c r="D380" s="228" t="s">
        <v>348</v>
      </c>
      <c r="E380" s="41"/>
      <c r="F380" s="229" t="s">
        <v>831</v>
      </c>
      <c r="G380" s="41"/>
      <c r="H380" s="41"/>
      <c r="I380" s="230"/>
      <c r="J380" s="41"/>
      <c r="K380" s="41"/>
      <c r="L380" s="45"/>
      <c r="M380" s="231"/>
      <c r="N380" s="232"/>
      <c r="O380" s="85"/>
      <c r="P380" s="85"/>
      <c r="Q380" s="85"/>
      <c r="R380" s="85"/>
      <c r="S380" s="85"/>
      <c r="T380" s="86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T380" s="18" t="s">
        <v>348</v>
      </c>
      <c r="AU380" s="18" t="s">
        <v>81</v>
      </c>
    </row>
    <row r="381" s="14" customFormat="1">
      <c r="A381" s="14"/>
      <c r="B381" s="244"/>
      <c r="C381" s="245"/>
      <c r="D381" s="235" t="s">
        <v>350</v>
      </c>
      <c r="E381" s="246" t="s">
        <v>19</v>
      </c>
      <c r="F381" s="247" t="s">
        <v>3111</v>
      </c>
      <c r="G381" s="245"/>
      <c r="H381" s="248">
        <v>3.0579999999999998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350</v>
      </c>
      <c r="AU381" s="254" t="s">
        <v>81</v>
      </c>
      <c r="AV381" s="14" t="s">
        <v>81</v>
      </c>
      <c r="AW381" s="14" t="s">
        <v>33</v>
      </c>
      <c r="AX381" s="14" t="s">
        <v>79</v>
      </c>
      <c r="AY381" s="254" t="s">
        <v>338</v>
      </c>
    </row>
    <row r="382" s="2" customFormat="1" ht="44.25" customHeight="1">
      <c r="A382" s="39"/>
      <c r="B382" s="40"/>
      <c r="C382" s="215" t="s">
        <v>672</v>
      </c>
      <c r="D382" s="215" t="s">
        <v>342</v>
      </c>
      <c r="E382" s="216" t="s">
        <v>834</v>
      </c>
      <c r="F382" s="217" t="s">
        <v>505</v>
      </c>
      <c r="G382" s="218" t="s">
        <v>489</v>
      </c>
      <c r="H382" s="219">
        <v>11.273</v>
      </c>
      <c r="I382" s="220"/>
      <c r="J382" s="221">
        <f>ROUND(I382*H382,2)</f>
        <v>0</v>
      </c>
      <c r="K382" s="217" t="s">
        <v>346</v>
      </c>
      <c r="L382" s="45"/>
      <c r="M382" s="222" t="s">
        <v>19</v>
      </c>
      <c r="N382" s="223" t="s">
        <v>43</v>
      </c>
      <c r="O382" s="85"/>
      <c r="P382" s="224">
        <f>O382*H382</f>
        <v>0</v>
      </c>
      <c r="Q382" s="224">
        <v>0</v>
      </c>
      <c r="R382" s="224">
        <f>Q382*H382</f>
        <v>0</v>
      </c>
      <c r="S382" s="224">
        <v>0</v>
      </c>
      <c r="T382" s="225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26" t="s">
        <v>231</v>
      </c>
      <c r="AT382" s="226" t="s">
        <v>342</v>
      </c>
      <c r="AU382" s="226" t="s">
        <v>81</v>
      </c>
      <c r="AY382" s="18" t="s">
        <v>338</v>
      </c>
      <c r="BE382" s="227">
        <f>IF(N382="základní",J382,0)</f>
        <v>0</v>
      </c>
      <c r="BF382" s="227">
        <f>IF(N382="snížená",J382,0)</f>
        <v>0</v>
      </c>
      <c r="BG382" s="227">
        <f>IF(N382="zákl. přenesená",J382,0)</f>
        <v>0</v>
      </c>
      <c r="BH382" s="227">
        <f>IF(N382="sníž. přenesená",J382,0)</f>
        <v>0</v>
      </c>
      <c r="BI382" s="227">
        <f>IF(N382="nulová",J382,0)</f>
        <v>0</v>
      </c>
      <c r="BJ382" s="18" t="s">
        <v>79</v>
      </c>
      <c r="BK382" s="227">
        <f>ROUND(I382*H382,2)</f>
        <v>0</v>
      </c>
      <c r="BL382" s="18" t="s">
        <v>231</v>
      </c>
      <c r="BM382" s="226" t="s">
        <v>3112</v>
      </c>
    </row>
    <row r="383" s="2" customFormat="1">
      <c r="A383" s="39"/>
      <c r="B383" s="40"/>
      <c r="C383" s="41"/>
      <c r="D383" s="228" t="s">
        <v>348</v>
      </c>
      <c r="E383" s="41"/>
      <c r="F383" s="229" t="s">
        <v>836</v>
      </c>
      <c r="G383" s="41"/>
      <c r="H383" s="41"/>
      <c r="I383" s="230"/>
      <c r="J383" s="41"/>
      <c r="K383" s="41"/>
      <c r="L383" s="45"/>
      <c r="M383" s="231"/>
      <c r="N383" s="232"/>
      <c r="O383" s="85"/>
      <c r="P383" s="85"/>
      <c r="Q383" s="85"/>
      <c r="R383" s="85"/>
      <c r="S383" s="85"/>
      <c r="T383" s="86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T383" s="18" t="s">
        <v>348</v>
      </c>
      <c r="AU383" s="18" t="s">
        <v>81</v>
      </c>
    </row>
    <row r="384" s="2" customFormat="1" ht="44.25" customHeight="1">
      <c r="A384" s="39"/>
      <c r="B384" s="40"/>
      <c r="C384" s="215" t="s">
        <v>676</v>
      </c>
      <c r="D384" s="215" t="s">
        <v>342</v>
      </c>
      <c r="E384" s="216" t="s">
        <v>838</v>
      </c>
      <c r="F384" s="217" t="s">
        <v>839</v>
      </c>
      <c r="G384" s="218" t="s">
        <v>489</v>
      </c>
      <c r="H384" s="219">
        <v>4.0190000000000001</v>
      </c>
      <c r="I384" s="220"/>
      <c r="J384" s="221">
        <f>ROUND(I384*H384,2)</f>
        <v>0</v>
      </c>
      <c r="K384" s="217" t="s">
        <v>346</v>
      </c>
      <c r="L384" s="45"/>
      <c r="M384" s="222" t="s">
        <v>19</v>
      </c>
      <c r="N384" s="223" t="s">
        <v>43</v>
      </c>
      <c r="O384" s="85"/>
      <c r="P384" s="224">
        <f>O384*H384</f>
        <v>0</v>
      </c>
      <c r="Q384" s="224">
        <v>0</v>
      </c>
      <c r="R384" s="224">
        <f>Q384*H384</f>
        <v>0</v>
      </c>
      <c r="S384" s="224">
        <v>0</v>
      </c>
      <c r="T384" s="225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26" t="s">
        <v>231</v>
      </c>
      <c r="AT384" s="226" t="s">
        <v>342</v>
      </c>
      <c r="AU384" s="226" t="s">
        <v>81</v>
      </c>
      <c r="AY384" s="18" t="s">
        <v>338</v>
      </c>
      <c r="BE384" s="227">
        <f>IF(N384="základní",J384,0)</f>
        <v>0</v>
      </c>
      <c r="BF384" s="227">
        <f>IF(N384="snížená",J384,0)</f>
        <v>0</v>
      </c>
      <c r="BG384" s="227">
        <f>IF(N384="zákl. přenesená",J384,0)</f>
        <v>0</v>
      </c>
      <c r="BH384" s="227">
        <f>IF(N384="sníž. přenesená",J384,0)</f>
        <v>0</v>
      </c>
      <c r="BI384" s="227">
        <f>IF(N384="nulová",J384,0)</f>
        <v>0</v>
      </c>
      <c r="BJ384" s="18" t="s">
        <v>79</v>
      </c>
      <c r="BK384" s="227">
        <f>ROUND(I384*H384,2)</f>
        <v>0</v>
      </c>
      <c r="BL384" s="18" t="s">
        <v>231</v>
      </c>
      <c r="BM384" s="226" t="s">
        <v>3113</v>
      </c>
    </row>
    <row r="385" s="2" customFormat="1">
      <c r="A385" s="39"/>
      <c r="B385" s="40"/>
      <c r="C385" s="41"/>
      <c r="D385" s="228" t="s">
        <v>348</v>
      </c>
      <c r="E385" s="41"/>
      <c r="F385" s="229" t="s">
        <v>841</v>
      </c>
      <c r="G385" s="41"/>
      <c r="H385" s="41"/>
      <c r="I385" s="230"/>
      <c r="J385" s="41"/>
      <c r="K385" s="41"/>
      <c r="L385" s="45"/>
      <c r="M385" s="231"/>
      <c r="N385" s="232"/>
      <c r="O385" s="85"/>
      <c r="P385" s="85"/>
      <c r="Q385" s="85"/>
      <c r="R385" s="85"/>
      <c r="S385" s="85"/>
      <c r="T385" s="86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18" t="s">
        <v>348</v>
      </c>
      <c r="AU385" s="18" t="s">
        <v>81</v>
      </c>
    </row>
    <row r="386" s="12" customFormat="1" ht="22.8" customHeight="1">
      <c r="A386" s="12"/>
      <c r="B386" s="199"/>
      <c r="C386" s="200"/>
      <c r="D386" s="201" t="s">
        <v>71</v>
      </c>
      <c r="E386" s="213" t="s">
        <v>842</v>
      </c>
      <c r="F386" s="213" t="s">
        <v>843</v>
      </c>
      <c r="G386" s="200"/>
      <c r="H386" s="200"/>
      <c r="I386" s="203"/>
      <c r="J386" s="214">
        <f>BK386</f>
        <v>0</v>
      </c>
      <c r="K386" s="200"/>
      <c r="L386" s="205"/>
      <c r="M386" s="206"/>
      <c r="N386" s="207"/>
      <c r="O386" s="207"/>
      <c r="P386" s="208">
        <f>SUM(P387:P388)</f>
        <v>0</v>
      </c>
      <c r="Q386" s="207"/>
      <c r="R386" s="208">
        <f>SUM(R387:R388)</f>
        <v>0</v>
      </c>
      <c r="S386" s="207"/>
      <c r="T386" s="209">
        <f>SUM(T387:T388)</f>
        <v>0</v>
      </c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R386" s="210" t="s">
        <v>79</v>
      </c>
      <c r="AT386" s="211" t="s">
        <v>71</v>
      </c>
      <c r="AU386" s="211" t="s">
        <v>79</v>
      </c>
      <c r="AY386" s="210" t="s">
        <v>338</v>
      </c>
      <c r="BK386" s="212">
        <f>SUM(BK387:BK388)</f>
        <v>0</v>
      </c>
    </row>
    <row r="387" s="2" customFormat="1" ht="49.05" customHeight="1">
      <c r="A387" s="39"/>
      <c r="B387" s="40"/>
      <c r="C387" s="215" t="s">
        <v>682</v>
      </c>
      <c r="D387" s="215" t="s">
        <v>342</v>
      </c>
      <c r="E387" s="216" t="s">
        <v>845</v>
      </c>
      <c r="F387" s="217" t="s">
        <v>846</v>
      </c>
      <c r="G387" s="218" t="s">
        <v>489</v>
      </c>
      <c r="H387" s="219">
        <v>36.890999999999998</v>
      </c>
      <c r="I387" s="220"/>
      <c r="J387" s="221">
        <f>ROUND(I387*H387,2)</f>
        <v>0</v>
      </c>
      <c r="K387" s="217" t="s">
        <v>346</v>
      </c>
      <c r="L387" s="45"/>
      <c r="M387" s="222" t="s">
        <v>19</v>
      </c>
      <c r="N387" s="223" t="s">
        <v>43</v>
      </c>
      <c r="O387" s="85"/>
      <c r="P387" s="224">
        <f>O387*H387</f>
        <v>0</v>
      </c>
      <c r="Q387" s="224">
        <v>0</v>
      </c>
      <c r="R387" s="224">
        <f>Q387*H387</f>
        <v>0</v>
      </c>
      <c r="S387" s="224">
        <v>0</v>
      </c>
      <c r="T387" s="225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26" t="s">
        <v>231</v>
      </c>
      <c r="AT387" s="226" t="s">
        <v>342</v>
      </c>
      <c r="AU387" s="226" t="s">
        <v>81</v>
      </c>
      <c r="AY387" s="18" t="s">
        <v>338</v>
      </c>
      <c r="BE387" s="227">
        <f>IF(N387="základní",J387,0)</f>
        <v>0</v>
      </c>
      <c r="BF387" s="227">
        <f>IF(N387="snížená",J387,0)</f>
        <v>0</v>
      </c>
      <c r="BG387" s="227">
        <f>IF(N387="zákl. přenesená",J387,0)</f>
        <v>0</v>
      </c>
      <c r="BH387" s="227">
        <f>IF(N387="sníž. přenesená",J387,0)</f>
        <v>0</v>
      </c>
      <c r="BI387" s="227">
        <f>IF(N387="nulová",J387,0)</f>
        <v>0</v>
      </c>
      <c r="BJ387" s="18" t="s">
        <v>79</v>
      </c>
      <c r="BK387" s="227">
        <f>ROUND(I387*H387,2)</f>
        <v>0</v>
      </c>
      <c r="BL387" s="18" t="s">
        <v>231</v>
      </c>
      <c r="BM387" s="226" t="s">
        <v>3114</v>
      </c>
    </row>
    <row r="388" s="2" customFormat="1">
      <c r="A388" s="39"/>
      <c r="B388" s="40"/>
      <c r="C388" s="41"/>
      <c r="D388" s="228" t="s">
        <v>348</v>
      </c>
      <c r="E388" s="41"/>
      <c r="F388" s="229" t="s">
        <v>848</v>
      </c>
      <c r="G388" s="41"/>
      <c r="H388" s="41"/>
      <c r="I388" s="230"/>
      <c r="J388" s="41"/>
      <c r="K388" s="41"/>
      <c r="L388" s="45"/>
      <c r="M388" s="288"/>
      <c r="N388" s="289"/>
      <c r="O388" s="290"/>
      <c r="P388" s="290"/>
      <c r="Q388" s="290"/>
      <c r="R388" s="290"/>
      <c r="S388" s="290"/>
      <c r="T388" s="291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T388" s="18" t="s">
        <v>348</v>
      </c>
      <c r="AU388" s="18" t="s">
        <v>81</v>
      </c>
    </row>
    <row r="389" s="2" customFormat="1" ht="6.96" customHeight="1">
      <c r="A389" s="39"/>
      <c r="B389" s="60"/>
      <c r="C389" s="61"/>
      <c r="D389" s="61"/>
      <c r="E389" s="61"/>
      <c r="F389" s="61"/>
      <c r="G389" s="61"/>
      <c r="H389" s="61"/>
      <c r="I389" s="61"/>
      <c r="J389" s="61"/>
      <c r="K389" s="61"/>
      <c r="L389" s="45"/>
      <c r="M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</row>
  </sheetData>
  <sheetProtection sheet="1" autoFilter="0" formatColumns="0" formatRows="0" objects="1" scenarios="1" spinCount="100000" saltValue="/h6BvMFWcuwmRcwthd/T8pNUEd3UB0TEKDhgD83HqOdwm9gpxB6iD9YlUdt0p86ug0ZsiQQQxHsop2T/tXgNZA==" hashValue="kXuet1CPRyqjp1J0O/q5n1HHpfpZd+2XECrmvxLpRP89NiUxBgaUFQWF311DupaNdsfCjCWCLAWqXRhOKWr7bw==" algorithmName="SHA-512" password="CC35"/>
  <autoFilter ref="C101:K38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0:H90"/>
    <mergeCell ref="E92:H92"/>
    <mergeCell ref="E94:H94"/>
    <mergeCell ref="L2:V2"/>
  </mergeCells>
  <hyperlinks>
    <hyperlink ref="F107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5"/>
    <hyperlink ref="F140" r:id="rId5" display="https://podminky.urs.cz/item/CS_URS_2025_02/121151105"/>
    <hyperlink ref="F151" r:id="rId6" display="https://podminky.urs.cz/item/CS_URS_2025_02/122251403"/>
    <hyperlink ref="F155" r:id="rId7" display="https://podminky.urs.cz/item/CS_URS_2025_02/132254206"/>
    <hyperlink ref="F179" r:id="rId8" display="https://podminky.urs.cz/item/CS_URS_2025_02/151101102"/>
    <hyperlink ref="F184" r:id="rId9" display="https://podminky.urs.cz/item/CS_URS_2025_02/151101112"/>
    <hyperlink ref="F187" r:id="rId10" display="https://podminky.urs.cz/item/CS_URS_2025_02/151501501"/>
    <hyperlink ref="F192" r:id="rId11" display="https://podminky.urs.cz/item/CS_URS_2025_02/162551108"/>
    <hyperlink ref="F197" r:id="rId12" display="https://podminky.urs.cz/item/CS_URS_2025_02/162751117"/>
    <hyperlink ref="F205" r:id="rId13" display="https://podminky.urs.cz/item/CS_URS_2025_02/162751119"/>
    <hyperlink ref="F211" r:id="rId14" display="https://podminky.urs.cz/item/CS_URS_2025_02/171251101"/>
    <hyperlink ref="F214" r:id="rId15" display="https://podminky.urs.cz/item/CS_URS_2025_02/171251109"/>
    <hyperlink ref="F220" r:id="rId16" display="https://podminky.urs.cz/item/CS_URS_2025_02/174151101"/>
    <hyperlink ref="F226" r:id="rId17" display="https://podminky.urs.cz/item/CS_URS_2025_02/175151101"/>
    <hyperlink ref="F252" r:id="rId18" display="https://podminky.urs.cz/item/CS_URS_2025_02/171201231"/>
    <hyperlink ref="F258" r:id="rId19" display="https://podminky.urs.cz/item/CS_URS_2025_02/181152302"/>
    <hyperlink ref="F264" r:id="rId20" display="https://podminky.urs.cz/item/CS_URS_2025_02/181351005"/>
    <hyperlink ref="F267" r:id="rId21" display="https://podminky.urs.cz/item/CS_URS_2025_02/181411131"/>
    <hyperlink ref="F273" r:id="rId22" display="https://podminky.urs.cz/item/CS_URS_2025_02/184813511"/>
    <hyperlink ref="F276" r:id="rId23" display="https://podminky.urs.cz/item/CS_URS_2025_02/185802113"/>
    <hyperlink ref="F281" r:id="rId24" display="https://podminky.urs.cz/item/CS_URS_2025_02/185803111"/>
    <hyperlink ref="F284" r:id="rId25" display="https://podminky.urs.cz/item/CS_URS_2025_02/185804312"/>
    <hyperlink ref="F288" r:id="rId26" display="https://podminky.urs.cz/item/CS_URS_2025_02/185851121"/>
    <hyperlink ref="F292" r:id="rId27" display="https://podminky.urs.cz/item/CS_URS_2025_02/185851129"/>
    <hyperlink ref="F298" r:id="rId28" display="https://podminky.urs.cz/item/CS_URS_2025_02/212750101"/>
    <hyperlink ref="F302" r:id="rId29" display="https://podminky.urs.cz/item/CS_URS_2025_02/212972112"/>
    <hyperlink ref="F307" r:id="rId30" display="https://podminky.urs.cz/item/CS_URS_2025_02/564871016"/>
    <hyperlink ref="F310" r:id="rId31" display="https://podminky.urs.cz/item/CS_URS_2025_02/573111112"/>
    <hyperlink ref="F313" r:id="rId32" display="https://podminky.urs.cz/item/CS_URS_2025_02/565155101"/>
    <hyperlink ref="F317" r:id="rId33" display="https://podminky.urs.cz/item/CS_URS_2025_02/573211109"/>
    <hyperlink ref="F320" r:id="rId34" display="https://podminky.urs.cz/item/CS_URS_2025_02/577155012"/>
    <hyperlink ref="F323" r:id="rId35" display="https://podminky.urs.cz/item/CS_URS_2025_02/573211107"/>
    <hyperlink ref="F326" r:id="rId36" display="https://podminky.urs.cz/item/CS_URS_2025_02/577134011"/>
    <hyperlink ref="F330" r:id="rId37" display="https://podminky.urs.cz/item/CS_URS_2025_02/871185201"/>
    <hyperlink ref="F339" r:id="rId38" display="https://podminky.urs.cz/item/CS_URS_2025_02/892241111"/>
    <hyperlink ref="F343" r:id="rId39" display="https://podminky.urs.cz/item/CS_URS_2025_02/892381111"/>
    <hyperlink ref="F346" r:id="rId40" display="https://podminky.urs.cz/item/CS_URS_2025_02/899722113"/>
    <hyperlink ref="F359" r:id="rId41" display="https://podminky.urs.cz/item/CS_URS_2025_02/919112233"/>
    <hyperlink ref="F364" r:id="rId42" display="https://podminky.urs.cz/item/CS_URS_2025_02/919122132"/>
    <hyperlink ref="F367" r:id="rId43" display="https://podminky.urs.cz/item/CS_URS_2025_02/919735111"/>
    <hyperlink ref="F370" r:id="rId44" display="https://podminky.urs.cz/item/CS_URS_2025_02/919735112"/>
    <hyperlink ref="F374" r:id="rId45" display="https://podminky.urs.cz/item/CS_URS_2025_02/997013501"/>
    <hyperlink ref="F377" r:id="rId46" display="https://podminky.urs.cz/item/CS_URS_2025_02/997013509"/>
    <hyperlink ref="F380" r:id="rId47" display="https://podminky.urs.cz/item/CS_URS_2025_02/997013511"/>
    <hyperlink ref="F383" r:id="rId48" display="https://podminky.urs.cz/item/CS_URS_2025_02/997013873"/>
    <hyperlink ref="F385" r:id="rId49" display="https://podminky.urs.cz/item/CS_URS_2025_02/997013875"/>
    <hyperlink ref="F388" r:id="rId50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1"/>
</worksheet>
</file>

<file path=xl/worksheets/sheet2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163</v>
      </c>
      <c r="AZ2" s="139" t="s">
        <v>1305</v>
      </c>
      <c r="BA2" s="139" t="s">
        <v>19</v>
      </c>
      <c r="BB2" s="139" t="s">
        <v>19</v>
      </c>
      <c r="BC2" s="139" t="s">
        <v>3115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1306</v>
      </c>
      <c r="BA3" s="139" t="s">
        <v>19</v>
      </c>
      <c r="BB3" s="139" t="s">
        <v>19</v>
      </c>
      <c r="BC3" s="139" t="s">
        <v>1307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1308</v>
      </c>
      <c r="BA4" s="139" t="s">
        <v>19</v>
      </c>
      <c r="BB4" s="139" t="s">
        <v>19</v>
      </c>
      <c r="BC4" s="139" t="s">
        <v>3116</v>
      </c>
      <c r="BD4" s="139" t="s">
        <v>81</v>
      </c>
    </row>
    <row r="5" hidden="1" s="1" customFormat="1" ht="6.96" customHeight="1">
      <c r="B5" s="21"/>
      <c r="L5" s="21"/>
      <c r="AZ5" s="139" t="s">
        <v>1310</v>
      </c>
      <c r="BA5" s="139" t="s">
        <v>19</v>
      </c>
      <c r="BB5" s="139" t="s">
        <v>19</v>
      </c>
      <c r="BC5" s="139" t="s">
        <v>72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1312</v>
      </c>
      <c r="BA6" s="139" t="s">
        <v>19</v>
      </c>
      <c r="BB6" s="139" t="s">
        <v>19</v>
      </c>
      <c r="BC6" s="139" t="s">
        <v>955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1313</v>
      </c>
      <c r="BA7" s="139" t="s">
        <v>19</v>
      </c>
      <c r="BB7" s="139" t="s">
        <v>19</v>
      </c>
      <c r="BC7" s="139" t="s">
        <v>72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1835</v>
      </c>
      <c r="BA8" s="139" t="s">
        <v>19</v>
      </c>
      <c r="BB8" s="139" t="s">
        <v>19</v>
      </c>
      <c r="BC8" s="139" t="s">
        <v>1836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3117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256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258</v>
      </c>
      <c r="BA10" s="139" t="s">
        <v>19</v>
      </c>
      <c r="BB10" s="139" t="s">
        <v>19</v>
      </c>
      <c r="BC10" s="139" t="s">
        <v>72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3118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1272</v>
      </c>
      <c r="BA11" s="139" t="s">
        <v>19</v>
      </c>
      <c r="BB11" s="139" t="s">
        <v>19</v>
      </c>
      <c r="BC11" s="139" t="s">
        <v>79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1273</v>
      </c>
      <c r="BA12" s="139" t="s">
        <v>19</v>
      </c>
      <c r="BB12" s="139" t="s">
        <v>19</v>
      </c>
      <c r="BC12" s="139" t="s">
        <v>3119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263</v>
      </c>
      <c r="BA13" s="139" t="s">
        <v>19</v>
      </c>
      <c r="BB13" s="139" t="s">
        <v>19</v>
      </c>
      <c r="BC13" s="139" t="s">
        <v>1825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265</v>
      </c>
      <c r="BA14" s="139" t="s">
        <v>19</v>
      </c>
      <c r="BB14" s="139" t="s">
        <v>19</v>
      </c>
      <c r="BC14" s="139" t="s">
        <v>264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266</v>
      </c>
      <c r="BA15" s="139" t="s">
        <v>19</v>
      </c>
      <c r="BB15" s="139" t="s">
        <v>19</v>
      </c>
      <c r="BC15" s="139" t="s">
        <v>264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267</v>
      </c>
      <c r="BA16" s="139" t="s">
        <v>19</v>
      </c>
      <c r="BB16" s="139" t="s">
        <v>19</v>
      </c>
      <c r="BC16" s="139" t="s">
        <v>3120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269</v>
      </c>
      <c r="BA17" s="139" t="s">
        <v>19</v>
      </c>
      <c r="BB17" s="139" t="s">
        <v>19</v>
      </c>
      <c r="BC17" s="139" t="s">
        <v>79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270</v>
      </c>
      <c r="BA18" s="139" t="s">
        <v>19</v>
      </c>
      <c r="BB18" s="139" t="s">
        <v>19</v>
      </c>
      <c r="BC18" s="139" t="s">
        <v>2935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1277</v>
      </c>
      <c r="BA19" s="139" t="s">
        <v>19</v>
      </c>
      <c r="BB19" s="139" t="s">
        <v>19</v>
      </c>
      <c r="BC19" s="139" t="s">
        <v>273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274</v>
      </c>
      <c r="BA20" s="139" t="s">
        <v>19</v>
      </c>
      <c r="BB20" s="139" t="s">
        <v>19</v>
      </c>
      <c r="BC20" s="139" t="s">
        <v>79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275</v>
      </c>
      <c r="BA21" s="139" t="s">
        <v>19</v>
      </c>
      <c r="BB21" s="139" t="s">
        <v>19</v>
      </c>
      <c r="BC21" s="139" t="s">
        <v>3121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277</v>
      </c>
      <c r="BA22" s="139" t="s">
        <v>19</v>
      </c>
      <c r="BB22" s="139" t="s">
        <v>19</v>
      </c>
      <c r="BC22" s="139" t="s">
        <v>264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1279</v>
      </c>
      <c r="BA23" s="139" t="s">
        <v>19</v>
      </c>
      <c r="BB23" s="139" t="s">
        <v>19</v>
      </c>
      <c r="BC23" s="139" t="s">
        <v>279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1280</v>
      </c>
      <c r="BA24" s="139" t="s">
        <v>19</v>
      </c>
      <c r="BB24" s="139" t="s">
        <v>19</v>
      </c>
      <c r="BC24" s="139" t="s">
        <v>279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1281</v>
      </c>
      <c r="BA25" s="139" t="s">
        <v>19</v>
      </c>
      <c r="BB25" s="139" t="s">
        <v>19</v>
      </c>
      <c r="BC25" s="139" t="s">
        <v>3122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1283</v>
      </c>
      <c r="BA26" s="139" t="s">
        <v>19</v>
      </c>
      <c r="BB26" s="139" t="s">
        <v>19</v>
      </c>
      <c r="BC26" s="139" t="s">
        <v>3123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1285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1290</v>
      </c>
      <c r="BA28" s="139" t="s">
        <v>19</v>
      </c>
      <c r="BB28" s="139" t="s">
        <v>19</v>
      </c>
      <c r="BC28" s="139" t="s">
        <v>72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286</v>
      </c>
      <c r="BA29" s="153" t="s">
        <v>19</v>
      </c>
      <c r="BB29" s="153" t="s">
        <v>19</v>
      </c>
      <c r="BC29" s="153" t="s">
        <v>3124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287</v>
      </c>
      <c r="BA30" s="139" t="s">
        <v>19</v>
      </c>
      <c r="BB30" s="139" t="s">
        <v>19</v>
      </c>
      <c r="BC30" s="139" t="s">
        <v>3125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289</v>
      </c>
      <c r="BA31" s="139" t="s">
        <v>19</v>
      </c>
      <c r="BB31" s="139" t="s">
        <v>19</v>
      </c>
      <c r="BC31" s="139" t="s">
        <v>476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ROUND(J102,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291</v>
      </c>
      <c r="BA32" s="139" t="s">
        <v>19</v>
      </c>
      <c r="BB32" s="139" t="s">
        <v>19</v>
      </c>
      <c r="BC32" s="139" t="s">
        <v>3126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294</v>
      </c>
      <c r="BA33" s="139" t="s">
        <v>19</v>
      </c>
      <c r="BB33" s="139" t="s">
        <v>19</v>
      </c>
      <c r="BC33" s="139" t="s">
        <v>3127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296</v>
      </c>
      <c r="BA34" s="139" t="s">
        <v>19</v>
      </c>
      <c r="BB34" s="139" t="s">
        <v>19</v>
      </c>
      <c r="BC34" s="139" t="s">
        <v>3128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ROUND((SUM(BE102:BE477)),  2)</f>
        <v>0</v>
      </c>
      <c r="G35" s="39"/>
      <c r="H35" s="39"/>
      <c r="I35" s="160">
        <v>0.20999999999999999</v>
      </c>
      <c r="J35" s="159">
        <f>ROUND(((SUM(BE102:BE477))*I35),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298</v>
      </c>
      <c r="BA35" s="139" t="s">
        <v>19</v>
      </c>
      <c r="BB35" s="139" t="s">
        <v>19</v>
      </c>
      <c r="BC35" s="139" t="s">
        <v>3129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ROUND((SUM(BF102:BF477)),  2)</f>
        <v>0</v>
      </c>
      <c r="G36" s="39"/>
      <c r="H36" s="39"/>
      <c r="I36" s="160">
        <v>0.12</v>
      </c>
      <c r="J36" s="159">
        <f>ROUND(((SUM(BF102:BF477))*I36),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216</v>
      </c>
      <c r="BA36" s="139" t="s">
        <v>19</v>
      </c>
      <c r="BB36" s="139" t="s">
        <v>19</v>
      </c>
      <c r="BC36" s="139" t="s">
        <v>3130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ROUND((SUM(BG102:BG477)),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218</v>
      </c>
      <c r="BA37" s="139" t="s">
        <v>19</v>
      </c>
      <c r="BB37" s="139" t="s">
        <v>19</v>
      </c>
      <c r="BC37" s="139" t="s">
        <v>3131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ROUND((SUM(BH102:BH477)),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221</v>
      </c>
      <c r="BA38" s="139" t="s">
        <v>19</v>
      </c>
      <c r="BB38" s="139" t="s">
        <v>19</v>
      </c>
      <c r="BC38" s="139" t="s">
        <v>3132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ROUND((SUM(BI102:BI477)),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223</v>
      </c>
      <c r="BA39" s="139" t="s">
        <v>19</v>
      </c>
      <c r="BB39" s="139" t="s">
        <v>19</v>
      </c>
      <c r="BC39" s="139" t="s">
        <v>3133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225</v>
      </c>
      <c r="BA40" s="139" t="s">
        <v>19</v>
      </c>
      <c r="BB40" s="139" t="s">
        <v>19</v>
      </c>
      <c r="BC40" s="139" t="s">
        <v>3134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227</v>
      </c>
      <c r="BA41" s="139" t="s">
        <v>19</v>
      </c>
      <c r="BB41" s="139" t="s">
        <v>19</v>
      </c>
      <c r="BC41" s="139" t="s">
        <v>3135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245</v>
      </c>
      <c r="BA42" s="139" t="s">
        <v>19</v>
      </c>
      <c r="BB42" s="139" t="s">
        <v>19</v>
      </c>
      <c r="BC42" s="139" t="s">
        <v>72</v>
      </c>
      <c r="BD42" s="139" t="s">
        <v>81</v>
      </c>
    </row>
    <row r="43" hidden="1">
      <c r="AZ43" s="139" t="s">
        <v>248</v>
      </c>
      <c r="BA43" s="139" t="s">
        <v>19</v>
      </c>
      <c r="BB43" s="139" t="s">
        <v>19</v>
      </c>
      <c r="BC43" s="139" t="s">
        <v>72</v>
      </c>
      <c r="BD43" s="139" t="s">
        <v>81</v>
      </c>
    </row>
    <row r="44" hidden="1">
      <c r="AZ44" s="139" t="s">
        <v>952</v>
      </c>
      <c r="BA44" s="139" t="s">
        <v>19</v>
      </c>
      <c r="BB44" s="139" t="s">
        <v>19</v>
      </c>
      <c r="BC44" s="139" t="s">
        <v>72</v>
      </c>
      <c r="BD44" s="139" t="s">
        <v>81</v>
      </c>
    </row>
    <row r="45" hidden="1">
      <c r="AZ45" s="139" t="s">
        <v>954</v>
      </c>
      <c r="BA45" s="139" t="s">
        <v>19</v>
      </c>
      <c r="BB45" s="139" t="s">
        <v>19</v>
      </c>
      <c r="BC45" s="139" t="s">
        <v>955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855</v>
      </c>
      <c r="BA46" s="139" t="s">
        <v>19</v>
      </c>
      <c r="BB46" s="139" t="s">
        <v>19</v>
      </c>
      <c r="BC46" s="139" t="s">
        <v>72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300</v>
      </c>
      <c r="BA47" s="139" t="s">
        <v>19</v>
      </c>
      <c r="BB47" s="139" t="s">
        <v>19</v>
      </c>
      <c r="BC47" s="139" t="s">
        <v>72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1304</v>
      </c>
      <c r="BA48" s="139" t="s">
        <v>19</v>
      </c>
      <c r="BB48" s="139" t="s">
        <v>19</v>
      </c>
      <c r="BC48" s="139" t="s">
        <v>264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1821</v>
      </c>
      <c r="BA49" s="139" t="s">
        <v>19</v>
      </c>
      <c r="BB49" s="139" t="s">
        <v>19</v>
      </c>
      <c r="BC49" s="139" t="s">
        <v>3127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3136</v>
      </c>
      <c r="BA50" s="139" t="s">
        <v>19</v>
      </c>
      <c r="BB50" s="139" t="s">
        <v>19</v>
      </c>
      <c r="BC50" s="139" t="s">
        <v>7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1822</v>
      </c>
      <c r="BA51" s="139" t="s">
        <v>19</v>
      </c>
      <c r="BB51" s="139" t="s">
        <v>19</v>
      </c>
      <c r="BC51" s="139" t="s">
        <v>72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3117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1823</v>
      </c>
      <c r="BA52" s="139" t="s">
        <v>19</v>
      </c>
      <c r="BB52" s="139" t="s">
        <v>19</v>
      </c>
      <c r="BC52" s="139" t="s">
        <v>72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1824</v>
      </c>
      <c r="BA53" s="139" t="s">
        <v>19</v>
      </c>
      <c r="BB53" s="139" t="s">
        <v>19</v>
      </c>
      <c r="BC53" s="139" t="s">
        <v>1825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TK A2 ; A6 - Tlaková kanalizace TK A2 a TK A6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1826</v>
      </c>
      <c r="BA54" s="139" t="s">
        <v>19</v>
      </c>
      <c r="BB54" s="139" t="s">
        <v>19</v>
      </c>
      <c r="BC54" s="139" t="s">
        <v>1827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3137</v>
      </c>
      <c r="BA55" s="139" t="s">
        <v>19</v>
      </c>
      <c r="BB55" s="139" t="s">
        <v>19</v>
      </c>
      <c r="BC55" s="139" t="s">
        <v>340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3138</v>
      </c>
      <c r="BA56" s="139" t="s">
        <v>19</v>
      </c>
      <c r="BB56" s="139" t="s">
        <v>19</v>
      </c>
      <c r="BC56" s="139" t="s">
        <v>394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Z57" s="139" t="s">
        <v>3139</v>
      </c>
      <c r="BA57" s="139" t="s">
        <v>19</v>
      </c>
      <c r="BB57" s="139" t="s">
        <v>19</v>
      </c>
      <c r="BC57" s="139" t="s">
        <v>81</v>
      </c>
      <c r="BD57" s="139" t="s">
        <v>81</v>
      </c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Z58" s="139" t="s">
        <v>3140</v>
      </c>
      <c r="BA58" s="139" t="s">
        <v>19</v>
      </c>
      <c r="BB58" s="139" t="s">
        <v>19</v>
      </c>
      <c r="BC58" s="139" t="s">
        <v>81</v>
      </c>
      <c r="BD58" s="139" t="s">
        <v>81</v>
      </c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Z59" s="139" t="s">
        <v>3141</v>
      </c>
      <c r="BA59" s="139" t="s">
        <v>19</v>
      </c>
      <c r="BB59" s="139" t="s">
        <v>19</v>
      </c>
      <c r="BC59" s="139" t="s">
        <v>81</v>
      </c>
      <c r="BD59" s="139" t="s">
        <v>81</v>
      </c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Z60" s="139" t="s">
        <v>3142</v>
      </c>
      <c r="BA60" s="139" t="s">
        <v>19</v>
      </c>
      <c r="BB60" s="139" t="s">
        <v>19</v>
      </c>
      <c r="BC60" s="139" t="s">
        <v>72</v>
      </c>
      <c r="BD60" s="139" t="s">
        <v>81</v>
      </c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Z61" s="139" t="s">
        <v>3143</v>
      </c>
      <c r="BA61" s="139" t="s">
        <v>19</v>
      </c>
      <c r="BB61" s="139" t="s">
        <v>19</v>
      </c>
      <c r="BC61" s="139" t="s">
        <v>72</v>
      </c>
      <c r="BD61" s="139" t="s">
        <v>81</v>
      </c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J102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J104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J105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J138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J153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310</v>
      </c>
      <c r="E69" s="185"/>
      <c r="F69" s="185"/>
      <c r="G69" s="185"/>
      <c r="H69" s="185"/>
      <c r="I69" s="185"/>
      <c r="J69" s="186">
        <f>J185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311</v>
      </c>
      <c r="E70" s="185"/>
      <c r="F70" s="185"/>
      <c r="G70" s="185"/>
      <c r="H70" s="185"/>
      <c r="I70" s="185"/>
      <c r="J70" s="186">
        <f>J198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312</v>
      </c>
      <c r="E71" s="185"/>
      <c r="F71" s="185"/>
      <c r="G71" s="185"/>
      <c r="H71" s="185"/>
      <c r="I71" s="185"/>
      <c r="J71" s="186">
        <f>J217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4.88" customHeight="1">
      <c r="A72" s="10"/>
      <c r="B72" s="183"/>
      <c r="C72" s="126"/>
      <c r="D72" s="184" t="s">
        <v>313</v>
      </c>
      <c r="E72" s="185"/>
      <c r="F72" s="185"/>
      <c r="G72" s="185"/>
      <c r="H72" s="185"/>
      <c r="I72" s="185"/>
      <c r="J72" s="186">
        <f>J263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314</v>
      </c>
      <c r="E73" s="185"/>
      <c r="F73" s="185"/>
      <c r="G73" s="185"/>
      <c r="H73" s="185"/>
      <c r="I73" s="185"/>
      <c r="J73" s="186">
        <f>J302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4.88" customHeight="1">
      <c r="A74" s="10"/>
      <c r="B74" s="183"/>
      <c r="C74" s="126"/>
      <c r="D74" s="184" t="s">
        <v>315</v>
      </c>
      <c r="E74" s="185"/>
      <c r="F74" s="185"/>
      <c r="G74" s="185"/>
      <c r="H74" s="185"/>
      <c r="I74" s="185"/>
      <c r="J74" s="186">
        <f>J303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317</v>
      </c>
      <c r="E75" s="185"/>
      <c r="F75" s="185"/>
      <c r="G75" s="185"/>
      <c r="H75" s="185"/>
      <c r="I75" s="185"/>
      <c r="J75" s="186">
        <f>J312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318</v>
      </c>
      <c r="E76" s="185"/>
      <c r="F76" s="185"/>
      <c r="G76" s="185"/>
      <c r="H76" s="185"/>
      <c r="I76" s="185"/>
      <c r="J76" s="186">
        <f>J335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4.88" customHeight="1">
      <c r="A77" s="10"/>
      <c r="B77" s="183"/>
      <c r="C77" s="126"/>
      <c r="D77" s="184" t="s">
        <v>319</v>
      </c>
      <c r="E77" s="185"/>
      <c r="F77" s="185"/>
      <c r="G77" s="185"/>
      <c r="H77" s="185"/>
      <c r="I77" s="185"/>
      <c r="J77" s="186">
        <f>J434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320</v>
      </c>
      <c r="E78" s="185"/>
      <c r="F78" s="185"/>
      <c r="G78" s="185"/>
      <c r="H78" s="185"/>
      <c r="I78" s="185"/>
      <c r="J78" s="186">
        <f>J446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321</v>
      </c>
      <c r="E79" s="185"/>
      <c r="F79" s="185"/>
      <c r="G79" s="185"/>
      <c r="H79" s="185"/>
      <c r="I79" s="185"/>
      <c r="J79" s="186">
        <f>J461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322</v>
      </c>
      <c r="E80" s="185"/>
      <c r="F80" s="185"/>
      <c r="G80" s="185"/>
      <c r="H80" s="185"/>
      <c r="I80" s="185"/>
      <c r="J80" s="186">
        <f>J475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/>
    <row r="84" hidden="1"/>
    <row r="85" hidden="1"/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323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16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2" t="str">
        <f>E7</f>
        <v>Odkanalizování obce Rtyně nad Bílinou – etapa 1</v>
      </c>
      <c r="F90" s="33"/>
      <c r="G90" s="33"/>
      <c r="H90" s="33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229</v>
      </c>
      <c r="D91" s="23"/>
      <c r="E91" s="23"/>
      <c r="F91" s="23"/>
      <c r="G91" s="23"/>
      <c r="H91" s="23"/>
      <c r="I91" s="23"/>
      <c r="J91" s="23"/>
      <c r="K91" s="23"/>
      <c r="L91" s="21"/>
    </row>
    <row r="92" s="2" customFormat="1" ht="16.5" customHeight="1">
      <c r="A92" s="39"/>
      <c r="B92" s="40"/>
      <c r="C92" s="41"/>
      <c r="D92" s="41"/>
      <c r="E92" s="172" t="s">
        <v>3117</v>
      </c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234</v>
      </c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TK A2 ; A6 - Tlaková kanalizace TK A2 a TK A6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21</v>
      </c>
      <c r="D96" s="41"/>
      <c r="E96" s="41"/>
      <c r="F96" s="28" t="str">
        <f>F14</f>
        <v>Rtyně nad Bílinou</v>
      </c>
      <c r="G96" s="41"/>
      <c r="H96" s="41"/>
      <c r="I96" s="33" t="s">
        <v>23</v>
      </c>
      <c r="J96" s="73" t="str">
        <f>IF(J14="","",J14)</f>
        <v>31. 7. 2025</v>
      </c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5.65" customHeight="1">
      <c r="A98" s="39"/>
      <c r="B98" s="40"/>
      <c r="C98" s="33" t="s">
        <v>25</v>
      </c>
      <c r="D98" s="41"/>
      <c r="E98" s="41"/>
      <c r="F98" s="28" t="str">
        <f>E17</f>
        <v xml:space="preserve">Obec Rtyně nad Bílinou </v>
      </c>
      <c r="G98" s="41"/>
      <c r="H98" s="41"/>
      <c r="I98" s="33" t="s">
        <v>31</v>
      </c>
      <c r="J98" s="37" t="str">
        <f>E23</f>
        <v xml:space="preserve">AQUECON a.s. – kancelář Praha 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29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QS-B s.r.o.</v>
      </c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88"/>
      <c r="B101" s="189"/>
      <c r="C101" s="190" t="s">
        <v>324</v>
      </c>
      <c r="D101" s="191" t="s">
        <v>57</v>
      </c>
      <c r="E101" s="191" t="s">
        <v>53</v>
      </c>
      <c r="F101" s="191" t="s">
        <v>54</v>
      </c>
      <c r="G101" s="191" t="s">
        <v>325</v>
      </c>
      <c r="H101" s="191" t="s">
        <v>326</v>
      </c>
      <c r="I101" s="191" t="s">
        <v>327</v>
      </c>
      <c r="J101" s="191" t="s">
        <v>303</v>
      </c>
      <c r="K101" s="192" t="s">
        <v>328</v>
      </c>
      <c r="L101" s="193"/>
      <c r="M101" s="93" t="s">
        <v>19</v>
      </c>
      <c r="N101" s="94" t="s">
        <v>42</v>
      </c>
      <c r="O101" s="94" t="s">
        <v>329</v>
      </c>
      <c r="P101" s="94" t="s">
        <v>330</v>
      </c>
      <c r="Q101" s="94" t="s">
        <v>331</v>
      </c>
      <c r="R101" s="94" t="s">
        <v>332</v>
      </c>
      <c r="S101" s="94" t="s">
        <v>333</v>
      </c>
      <c r="T101" s="95" t="s">
        <v>334</v>
      </c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</row>
    <row r="102" s="2" customFormat="1" ht="22.8" customHeight="1">
      <c r="A102" s="39"/>
      <c r="B102" s="40"/>
      <c r="C102" s="100" t="s">
        <v>335</v>
      </c>
      <c r="D102" s="41"/>
      <c r="E102" s="41"/>
      <c r="F102" s="41"/>
      <c r="G102" s="41"/>
      <c r="H102" s="41"/>
      <c r="I102" s="41"/>
      <c r="J102" s="194">
        <f>BK102</f>
        <v>0</v>
      </c>
      <c r="K102" s="41"/>
      <c r="L102" s="45"/>
      <c r="M102" s="96"/>
      <c r="N102" s="195"/>
      <c r="O102" s="97"/>
      <c r="P102" s="196">
        <f>P103</f>
        <v>0</v>
      </c>
      <c r="Q102" s="97"/>
      <c r="R102" s="196">
        <f>R103</f>
        <v>272.76461930999994</v>
      </c>
      <c r="S102" s="97"/>
      <c r="T102" s="197">
        <f>T103</f>
        <v>232.819209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71</v>
      </c>
      <c r="AU102" s="18" t="s">
        <v>304</v>
      </c>
      <c r="BK102" s="198">
        <f>BK103</f>
        <v>0</v>
      </c>
    </row>
    <row r="103" s="12" customFormat="1" ht="25.92" customHeight="1">
      <c r="A103" s="12"/>
      <c r="B103" s="199"/>
      <c r="C103" s="200"/>
      <c r="D103" s="201" t="s">
        <v>71</v>
      </c>
      <c r="E103" s="202" t="s">
        <v>336</v>
      </c>
      <c r="F103" s="202" t="s">
        <v>337</v>
      </c>
      <c r="G103" s="200"/>
      <c r="H103" s="200"/>
      <c r="I103" s="203"/>
      <c r="J103" s="204">
        <f>BK103</f>
        <v>0</v>
      </c>
      <c r="K103" s="200"/>
      <c r="L103" s="205"/>
      <c r="M103" s="206"/>
      <c r="N103" s="207"/>
      <c r="O103" s="207"/>
      <c r="P103" s="208">
        <f>P104+P302+P312+P335+P446+P461+P475</f>
        <v>0</v>
      </c>
      <c r="Q103" s="207"/>
      <c r="R103" s="208">
        <f>R104+R302+R312+R335+R446+R461+R475</f>
        <v>272.76461930999994</v>
      </c>
      <c r="S103" s="207"/>
      <c r="T103" s="209">
        <f>T104+T302+T312+T335+T446+T461+T475</f>
        <v>232.819209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72</v>
      </c>
      <c r="AY103" s="210" t="s">
        <v>338</v>
      </c>
      <c r="BK103" s="212">
        <f>BK104+BK302+BK312+BK335+BK446+BK461+BK475</f>
        <v>0</v>
      </c>
    </row>
    <row r="104" s="12" customFormat="1" ht="22.8" customHeight="1">
      <c r="A104" s="12"/>
      <c r="B104" s="199"/>
      <c r="C104" s="200"/>
      <c r="D104" s="201" t="s">
        <v>71</v>
      </c>
      <c r="E104" s="213" t="s">
        <v>79</v>
      </c>
      <c r="F104" s="213" t="s">
        <v>339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P105+P138+P153+P185+P198+P217+P263</f>
        <v>0</v>
      </c>
      <c r="Q104" s="207"/>
      <c r="R104" s="208">
        <f>R105+R138+R153+R185+R198+R217+R263</f>
        <v>246.00440340999998</v>
      </c>
      <c r="S104" s="207"/>
      <c r="T104" s="209">
        <f>T105+T138+T153+T185+T198+T217+T263</f>
        <v>232.819209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79</v>
      </c>
      <c r="AY104" s="210" t="s">
        <v>338</v>
      </c>
      <c r="BK104" s="212">
        <f>BK105+BK138+BK153+BK185+BK198+BK217+BK263</f>
        <v>0</v>
      </c>
    </row>
    <row r="105" s="12" customFormat="1" ht="20.88" customHeight="1">
      <c r="A105" s="12"/>
      <c r="B105" s="199"/>
      <c r="C105" s="200"/>
      <c r="D105" s="201" t="s">
        <v>71</v>
      </c>
      <c r="E105" s="213" t="s">
        <v>340</v>
      </c>
      <c r="F105" s="213" t="s">
        <v>341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SUM(P106:P137)</f>
        <v>0</v>
      </c>
      <c r="Q105" s="207"/>
      <c r="R105" s="208">
        <f>SUM(R106:R137)</f>
        <v>0.0061748100000000011</v>
      </c>
      <c r="S105" s="207"/>
      <c r="T105" s="209">
        <f>SUM(T106:T137)</f>
        <v>232.819209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81</v>
      </c>
      <c r="AY105" s="210" t="s">
        <v>338</v>
      </c>
      <c r="BK105" s="212">
        <f>SUM(BK106:BK137)</f>
        <v>0</v>
      </c>
    </row>
    <row r="106" s="2" customFormat="1" ht="66.75" customHeight="1">
      <c r="A106" s="39"/>
      <c r="B106" s="40"/>
      <c r="C106" s="215" t="s">
        <v>79</v>
      </c>
      <c r="D106" s="215" t="s">
        <v>342</v>
      </c>
      <c r="E106" s="216" t="s">
        <v>343</v>
      </c>
      <c r="F106" s="217" t="s">
        <v>344</v>
      </c>
      <c r="G106" s="218" t="s">
        <v>345</v>
      </c>
      <c r="H106" s="219">
        <v>419.25400000000002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0.44</v>
      </c>
      <c r="T106" s="225">
        <f>S106*H106</f>
        <v>184.47176000000002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3144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349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351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1272</v>
      </c>
      <c r="F109" s="247" t="s">
        <v>352</v>
      </c>
      <c r="G109" s="245"/>
      <c r="H109" s="248">
        <v>1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1306</v>
      </c>
      <c r="F110" s="247" t="s">
        <v>1321</v>
      </c>
      <c r="G110" s="245"/>
      <c r="H110" s="248">
        <v>0.59999999999999998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241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19</v>
      </c>
      <c r="F111" s="258" t="s">
        <v>353</v>
      </c>
      <c r="G111" s="256"/>
      <c r="H111" s="259">
        <v>1.6000000000000001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241</v>
      </c>
      <c r="AV111" s="15" t="s">
        <v>231</v>
      </c>
      <c r="AW111" s="15" t="s">
        <v>33</v>
      </c>
      <c r="AX111" s="15" t="s">
        <v>72</v>
      </c>
      <c r="AY111" s="265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1848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1273</v>
      </c>
      <c r="F113" s="247" t="s">
        <v>3145</v>
      </c>
      <c r="G113" s="245"/>
      <c r="H113" s="248">
        <v>62.472000000000001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1305</v>
      </c>
      <c r="F114" s="247" t="s">
        <v>3146</v>
      </c>
      <c r="G114" s="245"/>
      <c r="H114" s="248">
        <v>169.03999999999999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286</v>
      </c>
      <c r="F115" s="258" t="s">
        <v>353</v>
      </c>
      <c r="G115" s="256"/>
      <c r="H115" s="259">
        <v>231.512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1277</v>
      </c>
      <c r="F117" s="247" t="s">
        <v>356</v>
      </c>
      <c r="G117" s="245"/>
      <c r="H117" s="248">
        <v>0.46999999999999997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1279</v>
      </c>
      <c r="F118" s="247" t="s">
        <v>357</v>
      </c>
      <c r="G118" s="245"/>
      <c r="H118" s="248">
        <v>0.48999999999999999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1280</v>
      </c>
      <c r="F119" s="247" t="s">
        <v>357</v>
      </c>
      <c r="G119" s="245"/>
      <c r="H119" s="248">
        <v>0.48999999999999999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1304</v>
      </c>
      <c r="F120" s="247" t="s">
        <v>1329</v>
      </c>
      <c r="G120" s="245"/>
      <c r="H120" s="248">
        <v>0.29999999999999999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353</v>
      </c>
      <c r="G121" s="256"/>
      <c r="H121" s="259">
        <v>1.75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1283</v>
      </c>
      <c r="F122" s="247" t="s">
        <v>1330</v>
      </c>
      <c r="G122" s="245"/>
      <c r="H122" s="248">
        <v>131.37899999999999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4" customFormat="1">
      <c r="A123" s="14"/>
      <c r="B123" s="244"/>
      <c r="C123" s="245"/>
      <c r="D123" s="235" t="s">
        <v>350</v>
      </c>
      <c r="E123" s="246" t="s">
        <v>1287</v>
      </c>
      <c r="F123" s="247" t="s">
        <v>1331</v>
      </c>
      <c r="G123" s="245"/>
      <c r="H123" s="248">
        <v>0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72</v>
      </c>
      <c r="AY123" s="254" t="s">
        <v>338</v>
      </c>
    </row>
    <row r="124" s="14" customFormat="1">
      <c r="A124" s="14"/>
      <c r="B124" s="244"/>
      <c r="C124" s="245"/>
      <c r="D124" s="235" t="s">
        <v>350</v>
      </c>
      <c r="E124" s="246" t="s">
        <v>1289</v>
      </c>
      <c r="F124" s="247" t="s">
        <v>1332</v>
      </c>
      <c r="G124" s="245"/>
      <c r="H124" s="248">
        <v>0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1308</v>
      </c>
      <c r="F125" s="247" t="s">
        <v>1333</v>
      </c>
      <c r="G125" s="245"/>
      <c r="H125" s="248">
        <v>287.875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1281</v>
      </c>
      <c r="F126" s="258" t="s">
        <v>363</v>
      </c>
      <c r="G126" s="256"/>
      <c r="H126" s="259">
        <v>419.25400000000002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44.25" customHeight="1">
      <c r="A127" s="39"/>
      <c r="B127" s="40"/>
      <c r="C127" s="215" t="s">
        <v>81</v>
      </c>
      <c r="D127" s="215" t="s">
        <v>342</v>
      </c>
      <c r="E127" s="216" t="s">
        <v>364</v>
      </c>
      <c r="F127" s="217" t="s">
        <v>365</v>
      </c>
      <c r="G127" s="218" t="s">
        <v>345</v>
      </c>
      <c r="H127" s="219">
        <v>131.37899999999999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1.0000000000000001E-05</v>
      </c>
      <c r="R127" s="224">
        <f>Q127*H127</f>
        <v>0.00131379</v>
      </c>
      <c r="S127" s="224">
        <v>0.091999999999999998</v>
      </c>
      <c r="T127" s="225">
        <f>S127*H127</f>
        <v>12.086867999999999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3147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367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1335</v>
      </c>
      <c r="G129" s="245"/>
      <c r="H129" s="248">
        <v>131.37899999999999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44.25" customHeight="1">
      <c r="A130" s="39"/>
      <c r="B130" s="40"/>
      <c r="C130" s="215" t="s">
        <v>241</v>
      </c>
      <c r="D130" s="215" t="s">
        <v>342</v>
      </c>
      <c r="E130" s="216" t="s">
        <v>368</v>
      </c>
      <c r="F130" s="217" t="s">
        <v>369</v>
      </c>
      <c r="G130" s="218" t="s">
        <v>345</v>
      </c>
      <c r="H130" s="219">
        <v>124.81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2.0000000000000002E-05</v>
      </c>
      <c r="R130" s="224">
        <f>Q130*H130</f>
        <v>0.0024962000000000001</v>
      </c>
      <c r="S130" s="224">
        <v>0.13800000000000001</v>
      </c>
      <c r="T130" s="225">
        <f>S130*H130</f>
        <v>17.223780000000001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3148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371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1335</v>
      </c>
      <c r="G132" s="245"/>
      <c r="H132" s="248">
        <v>131.37899999999999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3149</v>
      </c>
      <c r="G133" s="245"/>
      <c r="H133" s="248">
        <v>124.81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44.25" customHeight="1">
      <c r="A134" s="39"/>
      <c r="B134" s="40"/>
      <c r="C134" s="215" t="s">
        <v>231</v>
      </c>
      <c r="D134" s="215" t="s">
        <v>342</v>
      </c>
      <c r="E134" s="216" t="s">
        <v>373</v>
      </c>
      <c r="F134" s="217" t="s">
        <v>374</v>
      </c>
      <c r="G134" s="218" t="s">
        <v>345</v>
      </c>
      <c r="H134" s="219">
        <v>118.241</v>
      </c>
      <c r="I134" s="220"/>
      <c r="J134" s="221">
        <f>ROUND(I134*H134,2)</f>
        <v>0</v>
      </c>
      <c r="K134" s="217" t="s">
        <v>346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2.0000000000000002E-05</v>
      </c>
      <c r="R134" s="224">
        <f>Q134*H134</f>
        <v>0.0023648200000000001</v>
      </c>
      <c r="S134" s="224">
        <v>0.161</v>
      </c>
      <c r="T134" s="225">
        <f>S134*H134</f>
        <v>19.036801000000001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241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3150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376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1283</v>
      </c>
      <c r="G136" s="245"/>
      <c r="H136" s="248">
        <v>131.37899999999999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3151</v>
      </c>
      <c r="G137" s="245"/>
      <c r="H137" s="248">
        <v>118.241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12" customFormat="1" ht="20.88" customHeight="1">
      <c r="A138" s="12"/>
      <c r="B138" s="199"/>
      <c r="C138" s="200"/>
      <c r="D138" s="201" t="s">
        <v>71</v>
      </c>
      <c r="E138" s="213" t="s">
        <v>8</v>
      </c>
      <c r="F138" s="213" t="s">
        <v>378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SUM(P139:P152)</f>
        <v>0</v>
      </c>
      <c r="Q138" s="207"/>
      <c r="R138" s="208">
        <f>SUM(R139:R152)</f>
        <v>0</v>
      </c>
      <c r="S138" s="207"/>
      <c r="T138" s="209">
        <f>SUM(T139:T152)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79</v>
      </c>
      <c r="AT138" s="211" t="s">
        <v>71</v>
      </c>
      <c r="AU138" s="211" t="s">
        <v>81</v>
      </c>
      <c r="AY138" s="210" t="s">
        <v>338</v>
      </c>
      <c r="BK138" s="212">
        <f>SUM(BK139:BK152)</f>
        <v>0</v>
      </c>
    </row>
    <row r="139" s="2" customFormat="1" ht="24.15" customHeight="1">
      <c r="A139" s="39"/>
      <c r="B139" s="40"/>
      <c r="C139" s="215" t="s">
        <v>239</v>
      </c>
      <c r="D139" s="215" t="s">
        <v>342</v>
      </c>
      <c r="E139" s="216" t="s">
        <v>379</v>
      </c>
      <c r="F139" s="217" t="s">
        <v>380</v>
      </c>
      <c r="G139" s="218" t="s">
        <v>345</v>
      </c>
      <c r="H139" s="219">
        <v>17.178999999999998</v>
      </c>
      <c r="I139" s="220"/>
      <c r="J139" s="221">
        <f>ROUND(I139*H139,2)</f>
        <v>0</v>
      </c>
      <c r="K139" s="217" t="s">
        <v>346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241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3152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382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241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383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241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274</v>
      </c>
      <c r="F142" s="247" t="s">
        <v>384</v>
      </c>
      <c r="G142" s="245"/>
      <c r="H142" s="248">
        <v>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1857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241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4" customFormat="1">
      <c r="A144" s="14"/>
      <c r="B144" s="244"/>
      <c r="C144" s="245"/>
      <c r="D144" s="235" t="s">
        <v>350</v>
      </c>
      <c r="E144" s="246" t="s">
        <v>275</v>
      </c>
      <c r="F144" s="247" t="s">
        <v>3121</v>
      </c>
      <c r="G144" s="245"/>
      <c r="H144" s="248">
        <v>8.1690000000000005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3" customFormat="1">
      <c r="A145" s="13"/>
      <c r="B145" s="233"/>
      <c r="C145" s="234"/>
      <c r="D145" s="235" t="s">
        <v>350</v>
      </c>
      <c r="E145" s="236" t="s">
        <v>19</v>
      </c>
      <c r="F145" s="237" t="s">
        <v>386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350</v>
      </c>
      <c r="AU145" s="243" t="s">
        <v>241</v>
      </c>
      <c r="AV145" s="13" t="s">
        <v>79</v>
      </c>
      <c r="AW145" s="13" t="s">
        <v>33</v>
      </c>
      <c r="AX145" s="13" t="s">
        <v>72</v>
      </c>
      <c r="AY145" s="243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277</v>
      </c>
      <c r="F146" s="247" t="s">
        <v>387</v>
      </c>
      <c r="G146" s="245"/>
      <c r="H146" s="248">
        <v>0.29999999999999999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9.4690000000000012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388</v>
      </c>
      <c r="G148" s="245"/>
      <c r="H148" s="248">
        <v>17.178999999999998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72</v>
      </c>
      <c r="AY148" s="254" t="s">
        <v>338</v>
      </c>
    </row>
    <row r="149" s="15" customFormat="1">
      <c r="A149" s="15"/>
      <c r="B149" s="255"/>
      <c r="C149" s="256"/>
      <c r="D149" s="235" t="s">
        <v>350</v>
      </c>
      <c r="E149" s="257" t="s">
        <v>227</v>
      </c>
      <c r="F149" s="258" t="s">
        <v>363</v>
      </c>
      <c r="G149" s="256"/>
      <c r="H149" s="259">
        <v>17.178999999999998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350</v>
      </c>
      <c r="AU149" s="265" t="s">
        <v>241</v>
      </c>
      <c r="AV149" s="15" t="s">
        <v>231</v>
      </c>
      <c r="AW149" s="15" t="s">
        <v>33</v>
      </c>
      <c r="AX149" s="15" t="s">
        <v>79</v>
      </c>
      <c r="AY149" s="265" t="s">
        <v>338</v>
      </c>
    </row>
    <row r="150" s="2" customFormat="1" ht="37.8" customHeight="1">
      <c r="A150" s="39"/>
      <c r="B150" s="40"/>
      <c r="C150" s="215" t="s">
        <v>236</v>
      </c>
      <c r="D150" s="215" t="s">
        <v>342</v>
      </c>
      <c r="E150" s="216" t="s">
        <v>389</v>
      </c>
      <c r="F150" s="217" t="s">
        <v>390</v>
      </c>
      <c r="G150" s="218" t="s">
        <v>391</v>
      </c>
      <c r="H150" s="219">
        <v>208.541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3153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393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208.541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12" customFormat="1" ht="20.88" customHeight="1">
      <c r="A153" s="12"/>
      <c r="B153" s="199"/>
      <c r="C153" s="200"/>
      <c r="D153" s="201" t="s">
        <v>71</v>
      </c>
      <c r="E153" s="213" t="s">
        <v>394</v>
      </c>
      <c r="F153" s="213" t="s">
        <v>395</v>
      </c>
      <c r="G153" s="200"/>
      <c r="H153" s="200"/>
      <c r="I153" s="203"/>
      <c r="J153" s="214">
        <f>BK153</f>
        <v>0</v>
      </c>
      <c r="K153" s="200"/>
      <c r="L153" s="205"/>
      <c r="M153" s="206"/>
      <c r="N153" s="207"/>
      <c r="O153" s="207"/>
      <c r="P153" s="208">
        <f>SUM(P154:P184)</f>
        <v>0</v>
      </c>
      <c r="Q153" s="207"/>
      <c r="R153" s="208">
        <f>SUM(R154:R184)</f>
        <v>0</v>
      </c>
      <c r="S153" s="207"/>
      <c r="T153" s="209">
        <f>SUM(T154:T184)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0" t="s">
        <v>79</v>
      </c>
      <c r="AT153" s="211" t="s">
        <v>71</v>
      </c>
      <c r="AU153" s="211" t="s">
        <v>81</v>
      </c>
      <c r="AY153" s="210" t="s">
        <v>338</v>
      </c>
      <c r="BK153" s="212">
        <f>SUM(BK154:BK184)</f>
        <v>0</v>
      </c>
    </row>
    <row r="154" s="2" customFormat="1" ht="66.75" customHeight="1">
      <c r="A154" s="39"/>
      <c r="B154" s="40"/>
      <c r="C154" s="215" t="s">
        <v>396</v>
      </c>
      <c r="D154" s="215" t="s">
        <v>342</v>
      </c>
      <c r="E154" s="216" t="s">
        <v>397</v>
      </c>
      <c r="F154" s="217" t="s">
        <v>398</v>
      </c>
      <c r="G154" s="218" t="s">
        <v>391</v>
      </c>
      <c r="H154" s="219">
        <v>28.800000000000001</v>
      </c>
      <c r="I154" s="220"/>
      <c r="J154" s="221">
        <f>ROUND(I154*H154,2)</f>
        <v>0</v>
      </c>
      <c r="K154" s="217" t="s">
        <v>346</v>
      </c>
      <c r="L154" s="45"/>
      <c r="M154" s="222" t="s">
        <v>19</v>
      </c>
      <c r="N154" s="223" t="s">
        <v>43</v>
      </c>
      <c r="O154" s="85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26" t="s">
        <v>231</v>
      </c>
      <c r="AT154" s="226" t="s">
        <v>342</v>
      </c>
      <c r="AU154" s="226" t="s">
        <v>241</v>
      </c>
      <c r="AY154" s="18" t="s">
        <v>338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8" t="s">
        <v>79</v>
      </c>
      <c r="BK154" s="227">
        <f>ROUND(I154*H154,2)</f>
        <v>0</v>
      </c>
      <c r="BL154" s="18" t="s">
        <v>231</v>
      </c>
      <c r="BM154" s="226" t="s">
        <v>3154</v>
      </c>
    </row>
    <row r="155" s="2" customFormat="1">
      <c r="A155" s="39"/>
      <c r="B155" s="40"/>
      <c r="C155" s="41"/>
      <c r="D155" s="228" t="s">
        <v>348</v>
      </c>
      <c r="E155" s="41"/>
      <c r="F155" s="229" t="s">
        <v>400</v>
      </c>
      <c r="G155" s="41"/>
      <c r="H155" s="41"/>
      <c r="I155" s="230"/>
      <c r="J155" s="41"/>
      <c r="K155" s="41"/>
      <c r="L155" s="45"/>
      <c r="M155" s="231"/>
      <c r="N155" s="23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348</v>
      </c>
      <c r="AU155" s="18" t="s">
        <v>241</v>
      </c>
    </row>
    <row r="156" s="2" customFormat="1">
      <c r="A156" s="39"/>
      <c r="B156" s="40"/>
      <c r="C156" s="41"/>
      <c r="D156" s="235" t="s">
        <v>401</v>
      </c>
      <c r="E156" s="41"/>
      <c r="F156" s="266" t="s">
        <v>402</v>
      </c>
      <c r="G156" s="41"/>
      <c r="H156" s="41"/>
      <c r="I156" s="230"/>
      <c r="J156" s="41"/>
      <c r="K156" s="41"/>
      <c r="L156" s="45"/>
      <c r="M156" s="231"/>
      <c r="N156" s="232"/>
      <c r="O156" s="85"/>
      <c r="P156" s="85"/>
      <c r="Q156" s="85"/>
      <c r="R156" s="85"/>
      <c r="S156" s="85"/>
      <c r="T156" s="86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401</v>
      </c>
      <c r="AU156" s="18" t="s">
        <v>241</v>
      </c>
    </row>
    <row r="157" s="13" customFormat="1">
      <c r="A157" s="13"/>
      <c r="B157" s="233"/>
      <c r="C157" s="234"/>
      <c r="D157" s="235" t="s">
        <v>350</v>
      </c>
      <c r="E157" s="236" t="s">
        <v>19</v>
      </c>
      <c r="F157" s="237" t="s">
        <v>403</v>
      </c>
      <c r="G157" s="234"/>
      <c r="H157" s="236" t="s">
        <v>19</v>
      </c>
      <c r="I157" s="238"/>
      <c r="J157" s="234"/>
      <c r="K157" s="234"/>
      <c r="L157" s="239"/>
      <c r="M157" s="240"/>
      <c r="N157" s="241"/>
      <c r="O157" s="241"/>
      <c r="P157" s="241"/>
      <c r="Q157" s="241"/>
      <c r="R157" s="241"/>
      <c r="S157" s="241"/>
      <c r="T157" s="242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3" t="s">
        <v>350</v>
      </c>
      <c r="AU157" s="243" t="s">
        <v>241</v>
      </c>
      <c r="AV157" s="13" t="s">
        <v>79</v>
      </c>
      <c r="AW157" s="13" t="s">
        <v>33</v>
      </c>
      <c r="AX157" s="13" t="s">
        <v>72</v>
      </c>
      <c r="AY157" s="243" t="s">
        <v>338</v>
      </c>
    </row>
    <row r="158" s="14" customFormat="1">
      <c r="A158" s="14"/>
      <c r="B158" s="244"/>
      <c r="C158" s="245"/>
      <c r="D158" s="235" t="s">
        <v>350</v>
      </c>
      <c r="E158" s="246" t="s">
        <v>289</v>
      </c>
      <c r="F158" s="247" t="s">
        <v>3155</v>
      </c>
      <c r="G158" s="245"/>
      <c r="H158" s="248">
        <v>18</v>
      </c>
      <c r="I158" s="249"/>
      <c r="J158" s="245"/>
      <c r="K158" s="245"/>
      <c r="L158" s="250"/>
      <c r="M158" s="251"/>
      <c r="N158" s="252"/>
      <c r="O158" s="252"/>
      <c r="P158" s="252"/>
      <c r="Q158" s="252"/>
      <c r="R158" s="252"/>
      <c r="S158" s="252"/>
      <c r="T158" s="253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4" t="s">
        <v>350</v>
      </c>
      <c r="AU158" s="254" t="s">
        <v>241</v>
      </c>
      <c r="AV158" s="14" t="s">
        <v>81</v>
      </c>
      <c r="AW158" s="14" t="s">
        <v>33</v>
      </c>
      <c r="AX158" s="14" t="s">
        <v>72</v>
      </c>
      <c r="AY158" s="254" t="s">
        <v>338</v>
      </c>
    </row>
    <row r="159" s="15" customFormat="1">
      <c r="A159" s="15"/>
      <c r="B159" s="255"/>
      <c r="C159" s="256"/>
      <c r="D159" s="235" t="s">
        <v>350</v>
      </c>
      <c r="E159" s="257" t="s">
        <v>19</v>
      </c>
      <c r="F159" s="258" t="s">
        <v>363</v>
      </c>
      <c r="G159" s="256"/>
      <c r="H159" s="259">
        <v>18</v>
      </c>
      <c r="I159" s="260"/>
      <c r="J159" s="256"/>
      <c r="K159" s="256"/>
      <c r="L159" s="261"/>
      <c r="M159" s="262"/>
      <c r="N159" s="263"/>
      <c r="O159" s="263"/>
      <c r="P159" s="263"/>
      <c r="Q159" s="263"/>
      <c r="R159" s="263"/>
      <c r="S159" s="263"/>
      <c r="T159" s="264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65" t="s">
        <v>350</v>
      </c>
      <c r="AU159" s="265" t="s">
        <v>241</v>
      </c>
      <c r="AV159" s="15" t="s">
        <v>231</v>
      </c>
      <c r="AW159" s="15" t="s">
        <v>33</v>
      </c>
      <c r="AX159" s="15" t="s">
        <v>72</v>
      </c>
      <c r="AY159" s="265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19</v>
      </c>
      <c r="F160" s="247" t="s">
        <v>404</v>
      </c>
      <c r="G160" s="245"/>
      <c r="H160" s="248">
        <v>28.800000000000001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241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5" customFormat="1">
      <c r="A161" s="15"/>
      <c r="B161" s="255"/>
      <c r="C161" s="256"/>
      <c r="D161" s="235" t="s">
        <v>350</v>
      </c>
      <c r="E161" s="257" t="s">
        <v>291</v>
      </c>
      <c r="F161" s="258" t="s">
        <v>363</v>
      </c>
      <c r="G161" s="256"/>
      <c r="H161" s="259">
        <v>28.800000000000001</v>
      </c>
      <c r="I161" s="260"/>
      <c r="J161" s="256"/>
      <c r="K161" s="256"/>
      <c r="L161" s="261"/>
      <c r="M161" s="262"/>
      <c r="N161" s="263"/>
      <c r="O161" s="263"/>
      <c r="P161" s="263"/>
      <c r="Q161" s="263"/>
      <c r="R161" s="263"/>
      <c r="S161" s="263"/>
      <c r="T161" s="264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65" t="s">
        <v>350</v>
      </c>
      <c r="AU161" s="265" t="s">
        <v>241</v>
      </c>
      <c r="AV161" s="15" t="s">
        <v>231</v>
      </c>
      <c r="AW161" s="15" t="s">
        <v>33</v>
      </c>
      <c r="AX161" s="15" t="s">
        <v>79</v>
      </c>
      <c r="AY161" s="265" t="s">
        <v>338</v>
      </c>
    </row>
    <row r="162" s="2" customFormat="1" ht="55.5" customHeight="1">
      <c r="A162" s="39"/>
      <c r="B162" s="40"/>
      <c r="C162" s="215" t="s">
        <v>405</v>
      </c>
      <c r="D162" s="215" t="s">
        <v>342</v>
      </c>
      <c r="E162" s="216" t="s">
        <v>406</v>
      </c>
      <c r="F162" s="217" t="s">
        <v>407</v>
      </c>
      <c r="G162" s="218" t="s">
        <v>391</v>
      </c>
      <c r="H162" s="219">
        <v>331.964</v>
      </c>
      <c r="I162" s="220"/>
      <c r="J162" s="221">
        <f>ROUND(I162*H162,2)</f>
        <v>0</v>
      </c>
      <c r="K162" s="217" t="s">
        <v>346</v>
      </c>
      <c r="L162" s="45"/>
      <c r="M162" s="222" t="s">
        <v>19</v>
      </c>
      <c r="N162" s="223" t="s">
        <v>43</v>
      </c>
      <c r="O162" s="85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26" t="s">
        <v>231</v>
      </c>
      <c r="AT162" s="226" t="s">
        <v>342</v>
      </c>
      <c r="AU162" s="226" t="s">
        <v>241</v>
      </c>
      <c r="AY162" s="18" t="s">
        <v>338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18" t="s">
        <v>79</v>
      </c>
      <c r="BK162" s="227">
        <f>ROUND(I162*H162,2)</f>
        <v>0</v>
      </c>
      <c r="BL162" s="18" t="s">
        <v>231</v>
      </c>
      <c r="BM162" s="226" t="s">
        <v>3156</v>
      </c>
    </row>
    <row r="163" s="2" customFormat="1">
      <c r="A163" s="39"/>
      <c r="B163" s="40"/>
      <c r="C163" s="41"/>
      <c r="D163" s="228" t="s">
        <v>348</v>
      </c>
      <c r="E163" s="41"/>
      <c r="F163" s="229" t="s">
        <v>409</v>
      </c>
      <c r="G163" s="41"/>
      <c r="H163" s="41"/>
      <c r="I163" s="230"/>
      <c r="J163" s="41"/>
      <c r="K163" s="41"/>
      <c r="L163" s="45"/>
      <c r="M163" s="231"/>
      <c r="N163" s="232"/>
      <c r="O163" s="85"/>
      <c r="P163" s="85"/>
      <c r="Q163" s="85"/>
      <c r="R163" s="85"/>
      <c r="S163" s="85"/>
      <c r="T163" s="86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348</v>
      </c>
      <c r="AU163" s="18" t="s">
        <v>241</v>
      </c>
    </row>
    <row r="164" s="13" customFormat="1">
      <c r="A164" s="13"/>
      <c r="B164" s="233"/>
      <c r="C164" s="234"/>
      <c r="D164" s="235" t="s">
        <v>350</v>
      </c>
      <c r="E164" s="236" t="s">
        <v>19</v>
      </c>
      <c r="F164" s="237" t="s">
        <v>1861</v>
      </c>
      <c r="G164" s="234"/>
      <c r="H164" s="236" t="s">
        <v>19</v>
      </c>
      <c r="I164" s="238"/>
      <c r="J164" s="234"/>
      <c r="K164" s="234"/>
      <c r="L164" s="239"/>
      <c r="M164" s="240"/>
      <c r="N164" s="241"/>
      <c r="O164" s="241"/>
      <c r="P164" s="241"/>
      <c r="Q164" s="241"/>
      <c r="R164" s="241"/>
      <c r="S164" s="241"/>
      <c r="T164" s="242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3" t="s">
        <v>350</v>
      </c>
      <c r="AU164" s="243" t="s">
        <v>241</v>
      </c>
      <c r="AV164" s="13" t="s">
        <v>79</v>
      </c>
      <c r="AW164" s="13" t="s">
        <v>33</v>
      </c>
      <c r="AX164" s="13" t="s">
        <v>72</v>
      </c>
      <c r="AY164" s="243" t="s">
        <v>338</v>
      </c>
    </row>
    <row r="165" s="14" customFormat="1">
      <c r="A165" s="14"/>
      <c r="B165" s="244"/>
      <c r="C165" s="245"/>
      <c r="D165" s="235" t="s">
        <v>350</v>
      </c>
      <c r="E165" s="246" t="s">
        <v>263</v>
      </c>
      <c r="F165" s="247" t="s">
        <v>1825</v>
      </c>
      <c r="G165" s="245"/>
      <c r="H165" s="248">
        <v>0.063</v>
      </c>
      <c r="I165" s="249"/>
      <c r="J165" s="245"/>
      <c r="K165" s="245"/>
      <c r="L165" s="250"/>
      <c r="M165" s="251"/>
      <c r="N165" s="252"/>
      <c r="O165" s="252"/>
      <c r="P165" s="252"/>
      <c r="Q165" s="252"/>
      <c r="R165" s="252"/>
      <c r="S165" s="252"/>
      <c r="T165" s="253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4" t="s">
        <v>350</v>
      </c>
      <c r="AU165" s="254" t="s">
        <v>241</v>
      </c>
      <c r="AV165" s="14" t="s">
        <v>81</v>
      </c>
      <c r="AW165" s="14" t="s">
        <v>33</v>
      </c>
      <c r="AX165" s="14" t="s">
        <v>72</v>
      </c>
      <c r="AY165" s="254" t="s">
        <v>338</v>
      </c>
    </row>
    <row r="166" s="13" customFormat="1">
      <c r="A166" s="13"/>
      <c r="B166" s="233"/>
      <c r="C166" s="234"/>
      <c r="D166" s="235" t="s">
        <v>350</v>
      </c>
      <c r="E166" s="236" t="s">
        <v>19</v>
      </c>
      <c r="F166" s="237" t="s">
        <v>1862</v>
      </c>
      <c r="G166" s="234"/>
      <c r="H166" s="236" t="s">
        <v>19</v>
      </c>
      <c r="I166" s="238"/>
      <c r="J166" s="234"/>
      <c r="K166" s="234"/>
      <c r="L166" s="239"/>
      <c r="M166" s="240"/>
      <c r="N166" s="241"/>
      <c r="O166" s="241"/>
      <c r="P166" s="241"/>
      <c r="Q166" s="241"/>
      <c r="R166" s="241"/>
      <c r="S166" s="241"/>
      <c r="T166" s="24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3" t="s">
        <v>350</v>
      </c>
      <c r="AU166" s="243" t="s">
        <v>241</v>
      </c>
      <c r="AV166" s="13" t="s">
        <v>79</v>
      </c>
      <c r="AW166" s="13" t="s">
        <v>33</v>
      </c>
      <c r="AX166" s="13" t="s">
        <v>72</v>
      </c>
      <c r="AY166" s="243" t="s">
        <v>338</v>
      </c>
    </row>
    <row r="167" s="14" customFormat="1">
      <c r="A167" s="14"/>
      <c r="B167" s="244"/>
      <c r="C167" s="245"/>
      <c r="D167" s="235" t="s">
        <v>350</v>
      </c>
      <c r="E167" s="246" t="s">
        <v>1835</v>
      </c>
      <c r="F167" s="247" t="s">
        <v>1863</v>
      </c>
      <c r="G167" s="245"/>
      <c r="H167" s="248">
        <v>0.40000000000000002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350</v>
      </c>
      <c r="AU167" s="254" t="s">
        <v>241</v>
      </c>
      <c r="AV167" s="14" t="s">
        <v>81</v>
      </c>
      <c r="AW167" s="14" t="s">
        <v>33</v>
      </c>
      <c r="AX167" s="14" t="s">
        <v>72</v>
      </c>
      <c r="AY167" s="254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267</v>
      </c>
      <c r="F168" s="247" t="s">
        <v>1864</v>
      </c>
      <c r="G168" s="245"/>
      <c r="H168" s="248">
        <v>1.103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3" customFormat="1">
      <c r="A169" s="13"/>
      <c r="B169" s="233"/>
      <c r="C169" s="234"/>
      <c r="D169" s="235" t="s">
        <v>350</v>
      </c>
      <c r="E169" s="236" t="s">
        <v>19</v>
      </c>
      <c r="F169" s="237" t="s">
        <v>1865</v>
      </c>
      <c r="G169" s="234"/>
      <c r="H169" s="236" t="s">
        <v>19</v>
      </c>
      <c r="I169" s="238"/>
      <c r="J169" s="234"/>
      <c r="K169" s="234"/>
      <c r="L169" s="239"/>
      <c r="M169" s="240"/>
      <c r="N169" s="241"/>
      <c r="O169" s="241"/>
      <c r="P169" s="241"/>
      <c r="Q169" s="241"/>
      <c r="R169" s="241"/>
      <c r="S169" s="241"/>
      <c r="T169" s="24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3" t="s">
        <v>350</v>
      </c>
      <c r="AU169" s="243" t="s">
        <v>241</v>
      </c>
      <c r="AV169" s="13" t="s">
        <v>79</v>
      </c>
      <c r="AW169" s="13" t="s">
        <v>33</v>
      </c>
      <c r="AX169" s="13" t="s">
        <v>72</v>
      </c>
      <c r="AY169" s="243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270</v>
      </c>
      <c r="F170" s="247" t="s">
        <v>3157</v>
      </c>
      <c r="G170" s="245"/>
      <c r="H170" s="248">
        <v>1.6000000000000001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72</v>
      </c>
      <c r="AY170" s="254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269</v>
      </c>
      <c r="F171" s="247" t="s">
        <v>1866</v>
      </c>
      <c r="G171" s="245"/>
      <c r="H171" s="248">
        <v>1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4" customFormat="1">
      <c r="A172" s="14"/>
      <c r="B172" s="244"/>
      <c r="C172" s="245"/>
      <c r="D172" s="235" t="s">
        <v>350</v>
      </c>
      <c r="E172" s="246" t="s">
        <v>1823</v>
      </c>
      <c r="F172" s="247" t="s">
        <v>1867</v>
      </c>
      <c r="G172" s="245"/>
      <c r="H172" s="248">
        <v>0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350</v>
      </c>
      <c r="AU172" s="254" t="s">
        <v>241</v>
      </c>
      <c r="AV172" s="14" t="s">
        <v>81</v>
      </c>
      <c r="AW172" s="14" t="s">
        <v>33</v>
      </c>
      <c r="AX172" s="14" t="s">
        <v>72</v>
      </c>
      <c r="AY172" s="254" t="s">
        <v>338</v>
      </c>
    </row>
    <row r="173" s="13" customFormat="1">
      <c r="A173" s="13"/>
      <c r="B173" s="233"/>
      <c r="C173" s="234"/>
      <c r="D173" s="235" t="s">
        <v>350</v>
      </c>
      <c r="E173" s="236" t="s">
        <v>19</v>
      </c>
      <c r="F173" s="237" t="s">
        <v>1347</v>
      </c>
      <c r="G173" s="234"/>
      <c r="H173" s="236" t="s">
        <v>19</v>
      </c>
      <c r="I173" s="238"/>
      <c r="J173" s="234"/>
      <c r="K173" s="234"/>
      <c r="L173" s="239"/>
      <c r="M173" s="240"/>
      <c r="N173" s="241"/>
      <c r="O173" s="241"/>
      <c r="P173" s="241"/>
      <c r="Q173" s="241"/>
      <c r="R173" s="241"/>
      <c r="S173" s="241"/>
      <c r="T173" s="24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3" t="s">
        <v>350</v>
      </c>
      <c r="AU173" s="243" t="s">
        <v>241</v>
      </c>
      <c r="AV173" s="13" t="s">
        <v>79</v>
      </c>
      <c r="AW173" s="13" t="s">
        <v>33</v>
      </c>
      <c r="AX173" s="13" t="s">
        <v>72</v>
      </c>
      <c r="AY173" s="243" t="s">
        <v>338</v>
      </c>
    </row>
    <row r="174" s="14" customFormat="1">
      <c r="A174" s="14"/>
      <c r="B174" s="244"/>
      <c r="C174" s="245"/>
      <c r="D174" s="235" t="s">
        <v>350</v>
      </c>
      <c r="E174" s="246" t="s">
        <v>300</v>
      </c>
      <c r="F174" s="247" t="s">
        <v>72</v>
      </c>
      <c r="G174" s="245"/>
      <c r="H174" s="248">
        <v>0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5" customFormat="1">
      <c r="A175" s="15"/>
      <c r="B175" s="255"/>
      <c r="C175" s="256"/>
      <c r="D175" s="235" t="s">
        <v>350</v>
      </c>
      <c r="E175" s="257" t="s">
        <v>19</v>
      </c>
      <c r="F175" s="258" t="s">
        <v>363</v>
      </c>
      <c r="G175" s="256"/>
      <c r="H175" s="259">
        <v>4.1660000000000004</v>
      </c>
      <c r="I175" s="260"/>
      <c r="J175" s="256"/>
      <c r="K175" s="256"/>
      <c r="L175" s="261"/>
      <c r="M175" s="262"/>
      <c r="N175" s="263"/>
      <c r="O175" s="263"/>
      <c r="P175" s="263"/>
      <c r="Q175" s="263"/>
      <c r="R175" s="263"/>
      <c r="S175" s="263"/>
      <c r="T175" s="264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5" t="s">
        <v>350</v>
      </c>
      <c r="AU175" s="265" t="s">
        <v>241</v>
      </c>
      <c r="AV175" s="15" t="s">
        <v>231</v>
      </c>
      <c r="AW175" s="15" t="s">
        <v>33</v>
      </c>
      <c r="AX175" s="15" t="s">
        <v>72</v>
      </c>
      <c r="AY175" s="265" t="s">
        <v>338</v>
      </c>
    </row>
    <row r="176" s="14" customFormat="1">
      <c r="A176" s="14"/>
      <c r="B176" s="244"/>
      <c r="C176" s="245"/>
      <c r="D176" s="235" t="s">
        <v>350</v>
      </c>
      <c r="E176" s="246" t="s">
        <v>19</v>
      </c>
      <c r="F176" s="247" t="s">
        <v>418</v>
      </c>
      <c r="G176" s="245"/>
      <c r="H176" s="248">
        <v>11.714</v>
      </c>
      <c r="I176" s="249"/>
      <c r="J176" s="245"/>
      <c r="K176" s="245"/>
      <c r="L176" s="250"/>
      <c r="M176" s="251"/>
      <c r="N176" s="252"/>
      <c r="O176" s="252"/>
      <c r="P176" s="252"/>
      <c r="Q176" s="252"/>
      <c r="R176" s="252"/>
      <c r="S176" s="252"/>
      <c r="T176" s="253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4" t="s">
        <v>350</v>
      </c>
      <c r="AU176" s="254" t="s">
        <v>241</v>
      </c>
      <c r="AV176" s="14" t="s">
        <v>81</v>
      </c>
      <c r="AW176" s="14" t="s">
        <v>33</v>
      </c>
      <c r="AX176" s="14" t="s">
        <v>72</v>
      </c>
      <c r="AY176" s="254" t="s">
        <v>338</v>
      </c>
    </row>
    <row r="177" s="14" customFormat="1">
      <c r="A177" s="14"/>
      <c r="B177" s="244"/>
      <c r="C177" s="245"/>
      <c r="D177" s="235" t="s">
        <v>350</v>
      </c>
      <c r="E177" s="246" t="s">
        <v>19</v>
      </c>
      <c r="F177" s="247" t="s">
        <v>1348</v>
      </c>
      <c r="G177" s="245"/>
      <c r="H177" s="248">
        <v>77.864000000000004</v>
      </c>
      <c r="I177" s="249"/>
      <c r="J177" s="245"/>
      <c r="K177" s="245"/>
      <c r="L177" s="250"/>
      <c r="M177" s="251"/>
      <c r="N177" s="252"/>
      <c r="O177" s="252"/>
      <c r="P177" s="252"/>
      <c r="Q177" s="252"/>
      <c r="R177" s="252"/>
      <c r="S177" s="252"/>
      <c r="T177" s="25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4" t="s">
        <v>350</v>
      </c>
      <c r="AU177" s="254" t="s">
        <v>241</v>
      </c>
      <c r="AV177" s="14" t="s">
        <v>81</v>
      </c>
      <c r="AW177" s="14" t="s">
        <v>33</v>
      </c>
      <c r="AX177" s="14" t="s">
        <v>72</v>
      </c>
      <c r="AY177" s="254" t="s">
        <v>338</v>
      </c>
    </row>
    <row r="178" s="14" customFormat="1">
      <c r="A178" s="14"/>
      <c r="B178" s="244"/>
      <c r="C178" s="245"/>
      <c r="D178" s="235" t="s">
        <v>350</v>
      </c>
      <c r="E178" s="246" t="s">
        <v>19</v>
      </c>
      <c r="F178" s="247" t="s">
        <v>1349</v>
      </c>
      <c r="G178" s="245"/>
      <c r="H178" s="248">
        <v>0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350</v>
      </c>
      <c r="AU178" s="254" t="s">
        <v>241</v>
      </c>
      <c r="AV178" s="14" t="s">
        <v>81</v>
      </c>
      <c r="AW178" s="14" t="s">
        <v>33</v>
      </c>
      <c r="AX178" s="14" t="s">
        <v>72</v>
      </c>
      <c r="AY178" s="254" t="s">
        <v>338</v>
      </c>
    </row>
    <row r="179" s="14" customFormat="1">
      <c r="A179" s="14"/>
      <c r="B179" s="244"/>
      <c r="C179" s="245"/>
      <c r="D179" s="235" t="s">
        <v>350</v>
      </c>
      <c r="E179" s="246" t="s">
        <v>19</v>
      </c>
      <c r="F179" s="247" t="s">
        <v>1350</v>
      </c>
      <c r="G179" s="245"/>
      <c r="H179" s="248">
        <v>0</v>
      </c>
      <c r="I179" s="249"/>
      <c r="J179" s="245"/>
      <c r="K179" s="245"/>
      <c r="L179" s="250"/>
      <c r="M179" s="251"/>
      <c r="N179" s="252"/>
      <c r="O179" s="252"/>
      <c r="P179" s="252"/>
      <c r="Q179" s="252"/>
      <c r="R179" s="252"/>
      <c r="S179" s="252"/>
      <c r="T179" s="253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4" t="s">
        <v>350</v>
      </c>
      <c r="AU179" s="254" t="s">
        <v>241</v>
      </c>
      <c r="AV179" s="14" t="s">
        <v>81</v>
      </c>
      <c r="AW179" s="14" t="s">
        <v>33</v>
      </c>
      <c r="AX179" s="14" t="s">
        <v>72</v>
      </c>
      <c r="AY179" s="254" t="s">
        <v>338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1350</v>
      </c>
      <c r="G180" s="245"/>
      <c r="H180" s="248">
        <v>0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1351</v>
      </c>
      <c r="G181" s="245"/>
      <c r="H181" s="248">
        <v>0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72</v>
      </c>
      <c r="AY181" s="254" t="s">
        <v>338</v>
      </c>
    </row>
    <row r="182" s="14" customFormat="1">
      <c r="A182" s="14"/>
      <c r="B182" s="244"/>
      <c r="C182" s="245"/>
      <c r="D182" s="235" t="s">
        <v>350</v>
      </c>
      <c r="E182" s="246" t="s">
        <v>19</v>
      </c>
      <c r="F182" s="247" t="s">
        <v>1352</v>
      </c>
      <c r="G182" s="245"/>
      <c r="H182" s="248">
        <v>242.386</v>
      </c>
      <c r="I182" s="249"/>
      <c r="J182" s="245"/>
      <c r="K182" s="245"/>
      <c r="L182" s="250"/>
      <c r="M182" s="251"/>
      <c r="N182" s="252"/>
      <c r="O182" s="252"/>
      <c r="P182" s="252"/>
      <c r="Q182" s="252"/>
      <c r="R182" s="252"/>
      <c r="S182" s="252"/>
      <c r="T182" s="253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4" t="s">
        <v>350</v>
      </c>
      <c r="AU182" s="254" t="s">
        <v>241</v>
      </c>
      <c r="AV182" s="14" t="s">
        <v>81</v>
      </c>
      <c r="AW182" s="14" t="s">
        <v>33</v>
      </c>
      <c r="AX182" s="14" t="s">
        <v>72</v>
      </c>
      <c r="AY182" s="254" t="s">
        <v>338</v>
      </c>
    </row>
    <row r="183" s="14" customFormat="1">
      <c r="A183" s="14"/>
      <c r="B183" s="244"/>
      <c r="C183" s="245"/>
      <c r="D183" s="235" t="s">
        <v>350</v>
      </c>
      <c r="E183" s="246" t="s">
        <v>19</v>
      </c>
      <c r="F183" s="247" t="s">
        <v>422</v>
      </c>
      <c r="G183" s="245"/>
      <c r="H183" s="248">
        <v>0</v>
      </c>
      <c r="I183" s="249"/>
      <c r="J183" s="245"/>
      <c r="K183" s="245"/>
      <c r="L183" s="250"/>
      <c r="M183" s="251"/>
      <c r="N183" s="252"/>
      <c r="O183" s="252"/>
      <c r="P183" s="252"/>
      <c r="Q183" s="252"/>
      <c r="R183" s="252"/>
      <c r="S183" s="252"/>
      <c r="T183" s="253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4" t="s">
        <v>350</v>
      </c>
      <c r="AU183" s="254" t="s">
        <v>241</v>
      </c>
      <c r="AV183" s="14" t="s">
        <v>81</v>
      </c>
      <c r="AW183" s="14" t="s">
        <v>33</v>
      </c>
      <c r="AX183" s="14" t="s">
        <v>72</v>
      </c>
      <c r="AY183" s="254" t="s">
        <v>338</v>
      </c>
    </row>
    <row r="184" s="15" customFormat="1">
      <c r="A184" s="15"/>
      <c r="B184" s="255"/>
      <c r="C184" s="256"/>
      <c r="D184" s="235" t="s">
        <v>350</v>
      </c>
      <c r="E184" s="257" t="s">
        <v>223</v>
      </c>
      <c r="F184" s="258" t="s">
        <v>363</v>
      </c>
      <c r="G184" s="256"/>
      <c r="H184" s="259">
        <v>331.964</v>
      </c>
      <c r="I184" s="260"/>
      <c r="J184" s="256"/>
      <c r="K184" s="256"/>
      <c r="L184" s="261"/>
      <c r="M184" s="262"/>
      <c r="N184" s="263"/>
      <c r="O184" s="263"/>
      <c r="P184" s="263"/>
      <c r="Q184" s="263"/>
      <c r="R184" s="263"/>
      <c r="S184" s="263"/>
      <c r="T184" s="264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65" t="s">
        <v>350</v>
      </c>
      <c r="AU184" s="265" t="s">
        <v>241</v>
      </c>
      <c r="AV184" s="15" t="s">
        <v>231</v>
      </c>
      <c r="AW184" s="15" t="s">
        <v>33</v>
      </c>
      <c r="AX184" s="15" t="s">
        <v>79</v>
      </c>
      <c r="AY184" s="265" t="s">
        <v>338</v>
      </c>
    </row>
    <row r="185" s="12" customFormat="1" ht="20.88" customHeight="1">
      <c r="A185" s="12"/>
      <c r="B185" s="199"/>
      <c r="C185" s="200"/>
      <c r="D185" s="201" t="s">
        <v>71</v>
      </c>
      <c r="E185" s="213" t="s">
        <v>423</v>
      </c>
      <c r="F185" s="213" t="s">
        <v>424</v>
      </c>
      <c r="G185" s="200"/>
      <c r="H185" s="200"/>
      <c r="I185" s="203"/>
      <c r="J185" s="214">
        <f>BK185</f>
        <v>0</v>
      </c>
      <c r="K185" s="200"/>
      <c r="L185" s="205"/>
      <c r="M185" s="206"/>
      <c r="N185" s="207"/>
      <c r="O185" s="207"/>
      <c r="P185" s="208">
        <f>SUM(P186:P197)</f>
        <v>0</v>
      </c>
      <c r="Q185" s="207"/>
      <c r="R185" s="208">
        <f>SUM(R186:R197)</f>
        <v>0.6573696</v>
      </c>
      <c r="S185" s="207"/>
      <c r="T185" s="209">
        <f>SUM(T186:T197)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10" t="s">
        <v>79</v>
      </c>
      <c r="AT185" s="211" t="s">
        <v>71</v>
      </c>
      <c r="AU185" s="211" t="s">
        <v>81</v>
      </c>
      <c r="AY185" s="210" t="s">
        <v>338</v>
      </c>
      <c r="BK185" s="212">
        <f>SUM(BK186:BK197)</f>
        <v>0</v>
      </c>
    </row>
    <row r="186" s="2" customFormat="1" ht="37.8" customHeight="1">
      <c r="A186" s="39"/>
      <c r="B186" s="40"/>
      <c r="C186" s="215" t="s">
        <v>252</v>
      </c>
      <c r="D186" s="215" t="s">
        <v>342</v>
      </c>
      <c r="E186" s="216" t="s">
        <v>425</v>
      </c>
      <c r="F186" s="217" t="s">
        <v>426</v>
      </c>
      <c r="G186" s="218" t="s">
        <v>345</v>
      </c>
      <c r="H186" s="219">
        <v>773.37599999999998</v>
      </c>
      <c r="I186" s="220"/>
      <c r="J186" s="221">
        <f>ROUND(I186*H186,2)</f>
        <v>0</v>
      </c>
      <c r="K186" s="217" t="s">
        <v>346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0.00084999999999999995</v>
      </c>
      <c r="R186" s="224">
        <f>Q186*H186</f>
        <v>0.6573696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241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3158</v>
      </c>
    </row>
    <row r="187" s="2" customFormat="1">
      <c r="A187" s="39"/>
      <c r="B187" s="40"/>
      <c r="C187" s="41"/>
      <c r="D187" s="228" t="s">
        <v>348</v>
      </c>
      <c r="E187" s="41"/>
      <c r="F187" s="229" t="s">
        <v>428</v>
      </c>
      <c r="G187" s="41"/>
      <c r="H187" s="41"/>
      <c r="I187" s="230"/>
      <c r="J187" s="41"/>
      <c r="K187" s="41"/>
      <c r="L187" s="45"/>
      <c r="M187" s="231"/>
      <c r="N187" s="23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348</v>
      </c>
      <c r="AU187" s="18" t="s">
        <v>241</v>
      </c>
    </row>
    <row r="188" s="14" customFormat="1">
      <c r="A188" s="14"/>
      <c r="B188" s="244"/>
      <c r="C188" s="245"/>
      <c r="D188" s="235" t="s">
        <v>350</v>
      </c>
      <c r="E188" s="246" t="s">
        <v>19</v>
      </c>
      <c r="F188" s="247" t="s">
        <v>429</v>
      </c>
      <c r="G188" s="245"/>
      <c r="H188" s="248">
        <v>773.37599999999998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4" customFormat="1">
      <c r="A189" s="14"/>
      <c r="B189" s="244"/>
      <c r="C189" s="245"/>
      <c r="D189" s="235" t="s">
        <v>350</v>
      </c>
      <c r="E189" s="246" t="s">
        <v>19</v>
      </c>
      <c r="F189" s="247" t="s">
        <v>1869</v>
      </c>
      <c r="G189" s="245"/>
      <c r="H189" s="248">
        <v>0</v>
      </c>
      <c r="I189" s="249"/>
      <c r="J189" s="245"/>
      <c r="K189" s="245"/>
      <c r="L189" s="250"/>
      <c r="M189" s="251"/>
      <c r="N189" s="252"/>
      <c r="O189" s="252"/>
      <c r="P189" s="252"/>
      <c r="Q189" s="252"/>
      <c r="R189" s="252"/>
      <c r="S189" s="252"/>
      <c r="T189" s="253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4" t="s">
        <v>350</v>
      </c>
      <c r="AU189" s="254" t="s">
        <v>241</v>
      </c>
      <c r="AV189" s="14" t="s">
        <v>81</v>
      </c>
      <c r="AW189" s="14" t="s">
        <v>33</v>
      </c>
      <c r="AX189" s="14" t="s">
        <v>72</v>
      </c>
      <c r="AY189" s="254" t="s">
        <v>338</v>
      </c>
    </row>
    <row r="190" s="15" customFormat="1">
      <c r="A190" s="15"/>
      <c r="B190" s="255"/>
      <c r="C190" s="256"/>
      <c r="D190" s="235" t="s">
        <v>350</v>
      </c>
      <c r="E190" s="257" t="s">
        <v>296</v>
      </c>
      <c r="F190" s="258" t="s">
        <v>363</v>
      </c>
      <c r="G190" s="256"/>
      <c r="H190" s="259">
        <v>773.37599999999998</v>
      </c>
      <c r="I190" s="260"/>
      <c r="J190" s="256"/>
      <c r="K190" s="256"/>
      <c r="L190" s="261"/>
      <c r="M190" s="262"/>
      <c r="N190" s="263"/>
      <c r="O190" s="263"/>
      <c r="P190" s="263"/>
      <c r="Q190" s="263"/>
      <c r="R190" s="263"/>
      <c r="S190" s="263"/>
      <c r="T190" s="264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265" t="s">
        <v>350</v>
      </c>
      <c r="AU190" s="265" t="s">
        <v>241</v>
      </c>
      <c r="AV190" s="15" t="s">
        <v>231</v>
      </c>
      <c r="AW190" s="15" t="s">
        <v>33</v>
      </c>
      <c r="AX190" s="15" t="s">
        <v>79</v>
      </c>
      <c r="AY190" s="265" t="s">
        <v>338</v>
      </c>
    </row>
    <row r="191" s="2" customFormat="1" ht="44.25" customHeight="1">
      <c r="A191" s="39"/>
      <c r="B191" s="40"/>
      <c r="C191" s="215" t="s">
        <v>430</v>
      </c>
      <c r="D191" s="215" t="s">
        <v>342</v>
      </c>
      <c r="E191" s="216" t="s">
        <v>431</v>
      </c>
      <c r="F191" s="217" t="s">
        <v>432</v>
      </c>
      <c r="G191" s="218" t="s">
        <v>345</v>
      </c>
      <c r="H191" s="219">
        <v>773.37599999999998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3159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434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14" customFormat="1">
      <c r="A193" s="14"/>
      <c r="B193" s="244"/>
      <c r="C193" s="245"/>
      <c r="D193" s="235" t="s">
        <v>350</v>
      </c>
      <c r="E193" s="246" t="s">
        <v>19</v>
      </c>
      <c r="F193" s="247" t="s">
        <v>296</v>
      </c>
      <c r="G193" s="245"/>
      <c r="H193" s="248">
        <v>773.37599999999998</v>
      </c>
      <c r="I193" s="249"/>
      <c r="J193" s="245"/>
      <c r="K193" s="245"/>
      <c r="L193" s="250"/>
      <c r="M193" s="251"/>
      <c r="N193" s="252"/>
      <c r="O193" s="252"/>
      <c r="P193" s="252"/>
      <c r="Q193" s="252"/>
      <c r="R193" s="252"/>
      <c r="S193" s="252"/>
      <c r="T193" s="253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4" t="s">
        <v>350</v>
      </c>
      <c r="AU193" s="254" t="s">
        <v>241</v>
      </c>
      <c r="AV193" s="14" t="s">
        <v>81</v>
      </c>
      <c r="AW193" s="14" t="s">
        <v>33</v>
      </c>
      <c r="AX193" s="14" t="s">
        <v>79</v>
      </c>
      <c r="AY193" s="254" t="s">
        <v>338</v>
      </c>
    </row>
    <row r="194" s="2" customFormat="1" ht="24.15" customHeight="1">
      <c r="A194" s="39"/>
      <c r="B194" s="40"/>
      <c r="C194" s="215" t="s">
        <v>340</v>
      </c>
      <c r="D194" s="215" t="s">
        <v>342</v>
      </c>
      <c r="E194" s="216" t="s">
        <v>435</v>
      </c>
      <c r="F194" s="217" t="s">
        <v>436</v>
      </c>
      <c r="G194" s="218" t="s">
        <v>391</v>
      </c>
      <c r="H194" s="219">
        <v>426.517</v>
      </c>
      <c r="I194" s="220"/>
      <c r="J194" s="221">
        <f>ROUND(I194*H194,2)</f>
        <v>0</v>
      </c>
      <c r="K194" s="217" t="s">
        <v>346</v>
      </c>
      <c r="L194" s="45"/>
      <c r="M194" s="222" t="s">
        <v>19</v>
      </c>
      <c r="N194" s="223" t="s">
        <v>43</v>
      </c>
      <c r="O194" s="85"/>
      <c r="P194" s="224">
        <f>O194*H194</f>
        <v>0</v>
      </c>
      <c r="Q194" s="224">
        <v>0</v>
      </c>
      <c r="R194" s="224">
        <f>Q194*H194</f>
        <v>0</v>
      </c>
      <c r="S194" s="224">
        <v>0</v>
      </c>
      <c r="T194" s="225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26" t="s">
        <v>231</v>
      </c>
      <c r="AT194" s="226" t="s">
        <v>342</v>
      </c>
      <c r="AU194" s="226" t="s">
        <v>241</v>
      </c>
      <c r="AY194" s="18" t="s">
        <v>338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18" t="s">
        <v>79</v>
      </c>
      <c r="BK194" s="227">
        <f>ROUND(I194*H194,2)</f>
        <v>0</v>
      </c>
      <c r="BL194" s="18" t="s">
        <v>231</v>
      </c>
      <c r="BM194" s="226" t="s">
        <v>3160</v>
      </c>
    </row>
    <row r="195" s="2" customFormat="1">
      <c r="A195" s="39"/>
      <c r="B195" s="40"/>
      <c r="C195" s="41"/>
      <c r="D195" s="228" t="s">
        <v>348</v>
      </c>
      <c r="E195" s="41"/>
      <c r="F195" s="229" t="s">
        <v>438</v>
      </c>
      <c r="G195" s="41"/>
      <c r="H195" s="41"/>
      <c r="I195" s="230"/>
      <c r="J195" s="41"/>
      <c r="K195" s="41"/>
      <c r="L195" s="45"/>
      <c r="M195" s="231"/>
      <c r="N195" s="232"/>
      <c r="O195" s="85"/>
      <c r="P195" s="85"/>
      <c r="Q195" s="85"/>
      <c r="R195" s="85"/>
      <c r="S195" s="85"/>
      <c r="T195" s="86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348</v>
      </c>
      <c r="AU195" s="18" t="s">
        <v>241</v>
      </c>
    </row>
    <row r="196" s="14" customFormat="1">
      <c r="A196" s="14"/>
      <c r="B196" s="244"/>
      <c r="C196" s="245"/>
      <c r="D196" s="235" t="s">
        <v>350</v>
      </c>
      <c r="E196" s="246" t="s">
        <v>19</v>
      </c>
      <c r="F196" s="247" t="s">
        <v>439</v>
      </c>
      <c r="G196" s="245"/>
      <c r="H196" s="248">
        <v>426.517</v>
      </c>
      <c r="I196" s="249"/>
      <c r="J196" s="245"/>
      <c r="K196" s="245"/>
      <c r="L196" s="250"/>
      <c r="M196" s="251"/>
      <c r="N196" s="252"/>
      <c r="O196" s="252"/>
      <c r="P196" s="252"/>
      <c r="Q196" s="252"/>
      <c r="R196" s="252"/>
      <c r="S196" s="252"/>
      <c r="T196" s="253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4" t="s">
        <v>350</v>
      </c>
      <c r="AU196" s="254" t="s">
        <v>241</v>
      </c>
      <c r="AV196" s="14" t="s">
        <v>81</v>
      </c>
      <c r="AW196" s="14" t="s">
        <v>33</v>
      </c>
      <c r="AX196" s="14" t="s">
        <v>72</v>
      </c>
      <c r="AY196" s="254" t="s">
        <v>338</v>
      </c>
    </row>
    <row r="197" s="15" customFormat="1">
      <c r="A197" s="15"/>
      <c r="B197" s="255"/>
      <c r="C197" s="256"/>
      <c r="D197" s="235" t="s">
        <v>350</v>
      </c>
      <c r="E197" s="257" t="s">
        <v>19</v>
      </c>
      <c r="F197" s="258" t="s">
        <v>363</v>
      </c>
      <c r="G197" s="256"/>
      <c r="H197" s="259">
        <v>426.517</v>
      </c>
      <c r="I197" s="260"/>
      <c r="J197" s="256"/>
      <c r="K197" s="256"/>
      <c r="L197" s="261"/>
      <c r="M197" s="262"/>
      <c r="N197" s="263"/>
      <c r="O197" s="263"/>
      <c r="P197" s="263"/>
      <c r="Q197" s="263"/>
      <c r="R197" s="263"/>
      <c r="S197" s="263"/>
      <c r="T197" s="264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65" t="s">
        <v>350</v>
      </c>
      <c r="AU197" s="265" t="s">
        <v>241</v>
      </c>
      <c r="AV197" s="15" t="s">
        <v>231</v>
      </c>
      <c r="AW197" s="15" t="s">
        <v>33</v>
      </c>
      <c r="AX197" s="15" t="s">
        <v>79</v>
      </c>
      <c r="AY197" s="265" t="s">
        <v>338</v>
      </c>
    </row>
    <row r="198" s="12" customFormat="1" ht="20.88" customHeight="1">
      <c r="A198" s="12"/>
      <c r="B198" s="199"/>
      <c r="C198" s="200"/>
      <c r="D198" s="201" t="s">
        <v>71</v>
      </c>
      <c r="E198" s="213" t="s">
        <v>440</v>
      </c>
      <c r="F198" s="213" t="s">
        <v>441</v>
      </c>
      <c r="G198" s="200"/>
      <c r="H198" s="200"/>
      <c r="I198" s="203"/>
      <c r="J198" s="214">
        <f>BK198</f>
        <v>0</v>
      </c>
      <c r="K198" s="200"/>
      <c r="L198" s="205"/>
      <c r="M198" s="206"/>
      <c r="N198" s="207"/>
      <c r="O198" s="207"/>
      <c r="P198" s="208">
        <f>SUM(P199:P216)</f>
        <v>0</v>
      </c>
      <c r="Q198" s="207"/>
      <c r="R198" s="208">
        <f>SUM(R199:R216)</f>
        <v>0</v>
      </c>
      <c r="S198" s="207"/>
      <c r="T198" s="209">
        <f>SUM(T199:T216)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10" t="s">
        <v>79</v>
      </c>
      <c r="AT198" s="211" t="s">
        <v>71</v>
      </c>
      <c r="AU198" s="211" t="s">
        <v>81</v>
      </c>
      <c r="AY198" s="210" t="s">
        <v>338</v>
      </c>
      <c r="BK198" s="212">
        <f>SUM(BK199:BK216)</f>
        <v>0</v>
      </c>
    </row>
    <row r="199" s="2" customFormat="1" ht="62.7" customHeight="1">
      <c r="A199" s="39"/>
      <c r="B199" s="40"/>
      <c r="C199" s="215" t="s">
        <v>8</v>
      </c>
      <c r="D199" s="215" t="s">
        <v>342</v>
      </c>
      <c r="E199" s="216" t="s">
        <v>442</v>
      </c>
      <c r="F199" s="217" t="s">
        <v>443</v>
      </c>
      <c r="G199" s="218" t="s">
        <v>391</v>
      </c>
      <c r="H199" s="219">
        <v>417.08199999999999</v>
      </c>
      <c r="I199" s="220"/>
      <c r="J199" s="221">
        <f>ROUND(I199*H199,2)</f>
        <v>0</v>
      </c>
      <c r="K199" s="217" t="s">
        <v>346</v>
      </c>
      <c r="L199" s="45"/>
      <c r="M199" s="222" t="s">
        <v>19</v>
      </c>
      <c r="N199" s="223" t="s">
        <v>43</v>
      </c>
      <c r="O199" s="85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26" t="s">
        <v>231</v>
      </c>
      <c r="AT199" s="226" t="s">
        <v>342</v>
      </c>
      <c r="AU199" s="226" t="s">
        <v>241</v>
      </c>
      <c r="AY199" s="18" t="s">
        <v>338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8" t="s">
        <v>79</v>
      </c>
      <c r="BK199" s="227">
        <f>ROUND(I199*H199,2)</f>
        <v>0</v>
      </c>
      <c r="BL199" s="18" t="s">
        <v>231</v>
      </c>
      <c r="BM199" s="226" t="s">
        <v>3161</v>
      </c>
    </row>
    <row r="200" s="2" customFormat="1">
      <c r="A200" s="39"/>
      <c r="B200" s="40"/>
      <c r="C200" s="41"/>
      <c r="D200" s="228" t="s">
        <v>348</v>
      </c>
      <c r="E200" s="41"/>
      <c r="F200" s="229" t="s">
        <v>445</v>
      </c>
      <c r="G200" s="41"/>
      <c r="H200" s="41"/>
      <c r="I200" s="230"/>
      <c r="J200" s="41"/>
      <c r="K200" s="41"/>
      <c r="L200" s="45"/>
      <c r="M200" s="231"/>
      <c r="N200" s="232"/>
      <c r="O200" s="85"/>
      <c r="P200" s="85"/>
      <c r="Q200" s="85"/>
      <c r="R200" s="85"/>
      <c r="S200" s="85"/>
      <c r="T200" s="86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348</v>
      </c>
      <c r="AU200" s="18" t="s">
        <v>241</v>
      </c>
    </row>
    <row r="201" s="2" customFormat="1">
      <c r="A201" s="39"/>
      <c r="B201" s="40"/>
      <c r="C201" s="41"/>
      <c r="D201" s="235" t="s">
        <v>401</v>
      </c>
      <c r="E201" s="41"/>
      <c r="F201" s="266" t="s">
        <v>446</v>
      </c>
      <c r="G201" s="41"/>
      <c r="H201" s="41"/>
      <c r="I201" s="230"/>
      <c r="J201" s="41"/>
      <c r="K201" s="41"/>
      <c r="L201" s="45"/>
      <c r="M201" s="231"/>
      <c r="N201" s="232"/>
      <c r="O201" s="85"/>
      <c r="P201" s="85"/>
      <c r="Q201" s="85"/>
      <c r="R201" s="85"/>
      <c r="S201" s="85"/>
      <c r="T201" s="86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401</v>
      </c>
      <c r="AU201" s="18" t="s">
        <v>241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225</v>
      </c>
      <c r="G202" s="245"/>
      <c r="H202" s="248">
        <v>208.541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4" customFormat="1">
      <c r="A203" s="14"/>
      <c r="B203" s="244"/>
      <c r="C203" s="245"/>
      <c r="D203" s="235" t="s">
        <v>350</v>
      </c>
      <c r="E203" s="246" t="s">
        <v>19</v>
      </c>
      <c r="F203" s="247" t="s">
        <v>3162</v>
      </c>
      <c r="G203" s="245"/>
      <c r="H203" s="248">
        <v>417.08199999999999</v>
      </c>
      <c r="I203" s="249"/>
      <c r="J203" s="245"/>
      <c r="K203" s="245"/>
      <c r="L203" s="250"/>
      <c r="M203" s="251"/>
      <c r="N203" s="252"/>
      <c r="O203" s="252"/>
      <c r="P203" s="252"/>
      <c r="Q203" s="252"/>
      <c r="R203" s="252"/>
      <c r="S203" s="252"/>
      <c r="T203" s="253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4" t="s">
        <v>350</v>
      </c>
      <c r="AU203" s="254" t="s">
        <v>241</v>
      </c>
      <c r="AV203" s="14" t="s">
        <v>81</v>
      </c>
      <c r="AW203" s="14" t="s">
        <v>33</v>
      </c>
      <c r="AX203" s="14" t="s">
        <v>79</v>
      </c>
      <c r="AY203" s="254" t="s">
        <v>338</v>
      </c>
    </row>
    <row r="204" s="2" customFormat="1" ht="62.7" customHeight="1">
      <c r="A204" s="39"/>
      <c r="B204" s="40"/>
      <c r="C204" s="215" t="s">
        <v>394</v>
      </c>
      <c r="D204" s="215" t="s">
        <v>342</v>
      </c>
      <c r="E204" s="216" t="s">
        <v>448</v>
      </c>
      <c r="F204" s="217" t="s">
        <v>449</v>
      </c>
      <c r="G204" s="218" t="s">
        <v>391</v>
      </c>
      <c r="H204" s="219">
        <v>123.423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3163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451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216</v>
      </c>
      <c r="G206" s="245"/>
      <c r="H206" s="248">
        <v>16.041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4" customFormat="1">
      <c r="A207" s="14"/>
      <c r="B207" s="244"/>
      <c r="C207" s="245"/>
      <c r="D207" s="235" t="s">
        <v>350</v>
      </c>
      <c r="E207" s="246" t="s">
        <v>19</v>
      </c>
      <c r="F207" s="247" t="s">
        <v>221</v>
      </c>
      <c r="G207" s="245"/>
      <c r="H207" s="248">
        <v>106.62900000000001</v>
      </c>
      <c r="I207" s="249"/>
      <c r="J207" s="245"/>
      <c r="K207" s="245"/>
      <c r="L207" s="250"/>
      <c r="M207" s="251"/>
      <c r="N207" s="252"/>
      <c r="O207" s="252"/>
      <c r="P207" s="252"/>
      <c r="Q207" s="252"/>
      <c r="R207" s="252"/>
      <c r="S207" s="252"/>
      <c r="T207" s="253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4" t="s">
        <v>350</v>
      </c>
      <c r="AU207" s="254" t="s">
        <v>241</v>
      </c>
      <c r="AV207" s="14" t="s">
        <v>81</v>
      </c>
      <c r="AW207" s="14" t="s">
        <v>33</v>
      </c>
      <c r="AX207" s="14" t="s">
        <v>72</v>
      </c>
      <c r="AY207" s="254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452</v>
      </c>
      <c r="G208" s="245"/>
      <c r="H208" s="248">
        <v>0.753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72</v>
      </c>
      <c r="AY208" s="254" t="s">
        <v>338</v>
      </c>
    </row>
    <row r="209" s="14" customFormat="1">
      <c r="A209" s="14"/>
      <c r="B209" s="244"/>
      <c r="C209" s="245"/>
      <c r="D209" s="235" t="s">
        <v>350</v>
      </c>
      <c r="E209" s="246" t="s">
        <v>19</v>
      </c>
      <c r="F209" s="247" t="s">
        <v>453</v>
      </c>
      <c r="G209" s="245"/>
      <c r="H209" s="248">
        <v>0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350</v>
      </c>
      <c r="AU209" s="254" t="s">
        <v>241</v>
      </c>
      <c r="AV209" s="14" t="s">
        <v>81</v>
      </c>
      <c r="AW209" s="14" t="s">
        <v>33</v>
      </c>
      <c r="AX209" s="14" t="s">
        <v>72</v>
      </c>
      <c r="AY209" s="254" t="s">
        <v>338</v>
      </c>
    </row>
    <row r="210" s="14" customFormat="1">
      <c r="A210" s="14"/>
      <c r="B210" s="244"/>
      <c r="C210" s="245"/>
      <c r="D210" s="235" t="s">
        <v>350</v>
      </c>
      <c r="E210" s="246" t="s">
        <v>19</v>
      </c>
      <c r="F210" s="247" t="s">
        <v>248</v>
      </c>
      <c r="G210" s="245"/>
      <c r="H210" s="248">
        <v>0</v>
      </c>
      <c r="I210" s="249"/>
      <c r="J210" s="245"/>
      <c r="K210" s="245"/>
      <c r="L210" s="250"/>
      <c r="M210" s="251"/>
      <c r="N210" s="252"/>
      <c r="O210" s="252"/>
      <c r="P210" s="252"/>
      <c r="Q210" s="252"/>
      <c r="R210" s="252"/>
      <c r="S210" s="252"/>
      <c r="T210" s="253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4" t="s">
        <v>350</v>
      </c>
      <c r="AU210" s="254" t="s">
        <v>241</v>
      </c>
      <c r="AV210" s="14" t="s">
        <v>81</v>
      </c>
      <c r="AW210" s="14" t="s">
        <v>33</v>
      </c>
      <c r="AX210" s="14" t="s">
        <v>72</v>
      </c>
      <c r="AY210" s="254" t="s">
        <v>338</v>
      </c>
    </row>
    <row r="211" s="15" customFormat="1">
      <c r="A211" s="15"/>
      <c r="B211" s="255"/>
      <c r="C211" s="256"/>
      <c r="D211" s="235" t="s">
        <v>350</v>
      </c>
      <c r="E211" s="257" t="s">
        <v>218</v>
      </c>
      <c r="F211" s="258" t="s">
        <v>363</v>
      </c>
      <c r="G211" s="256"/>
      <c r="H211" s="259">
        <v>123.423</v>
      </c>
      <c r="I211" s="260"/>
      <c r="J211" s="256"/>
      <c r="K211" s="256"/>
      <c r="L211" s="261"/>
      <c r="M211" s="262"/>
      <c r="N211" s="263"/>
      <c r="O211" s="263"/>
      <c r="P211" s="263"/>
      <c r="Q211" s="263"/>
      <c r="R211" s="263"/>
      <c r="S211" s="263"/>
      <c r="T211" s="264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65" t="s">
        <v>350</v>
      </c>
      <c r="AU211" s="265" t="s">
        <v>241</v>
      </c>
      <c r="AV211" s="15" t="s">
        <v>231</v>
      </c>
      <c r="AW211" s="15" t="s">
        <v>33</v>
      </c>
      <c r="AX211" s="15" t="s">
        <v>79</v>
      </c>
      <c r="AY211" s="265" t="s">
        <v>338</v>
      </c>
    </row>
    <row r="212" s="2" customFormat="1" ht="66.75" customHeight="1">
      <c r="A212" s="39"/>
      <c r="B212" s="40"/>
      <c r="C212" s="215" t="s">
        <v>454</v>
      </c>
      <c r="D212" s="215" t="s">
        <v>342</v>
      </c>
      <c r="E212" s="216" t="s">
        <v>455</v>
      </c>
      <c r="F212" s="217" t="s">
        <v>456</v>
      </c>
      <c r="G212" s="218" t="s">
        <v>391</v>
      </c>
      <c r="H212" s="219">
        <v>1234.23</v>
      </c>
      <c r="I212" s="220"/>
      <c r="J212" s="221">
        <f>ROUND(I212*H212,2)</f>
        <v>0</v>
      </c>
      <c r="K212" s="217" t="s">
        <v>346</v>
      </c>
      <c r="L212" s="45"/>
      <c r="M212" s="222" t="s">
        <v>19</v>
      </c>
      <c r="N212" s="223" t="s">
        <v>43</v>
      </c>
      <c r="O212" s="85"/>
      <c r="P212" s="224">
        <f>O212*H212</f>
        <v>0</v>
      </c>
      <c r="Q212" s="224">
        <v>0</v>
      </c>
      <c r="R212" s="224">
        <f>Q212*H212</f>
        <v>0</v>
      </c>
      <c r="S212" s="224">
        <v>0</v>
      </c>
      <c r="T212" s="225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26" t="s">
        <v>231</v>
      </c>
      <c r="AT212" s="226" t="s">
        <v>342</v>
      </c>
      <c r="AU212" s="226" t="s">
        <v>241</v>
      </c>
      <c r="AY212" s="18" t="s">
        <v>338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18" t="s">
        <v>79</v>
      </c>
      <c r="BK212" s="227">
        <f>ROUND(I212*H212,2)</f>
        <v>0</v>
      </c>
      <c r="BL212" s="18" t="s">
        <v>231</v>
      </c>
      <c r="BM212" s="226" t="s">
        <v>3164</v>
      </c>
    </row>
    <row r="213" s="2" customFormat="1">
      <c r="A213" s="39"/>
      <c r="B213" s="40"/>
      <c r="C213" s="41"/>
      <c r="D213" s="228" t="s">
        <v>348</v>
      </c>
      <c r="E213" s="41"/>
      <c r="F213" s="229" t="s">
        <v>458</v>
      </c>
      <c r="G213" s="41"/>
      <c r="H213" s="41"/>
      <c r="I213" s="230"/>
      <c r="J213" s="41"/>
      <c r="K213" s="41"/>
      <c r="L213" s="45"/>
      <c r="M213" s="231"/>
      <c r="N213" s="232"/>
      <c r="O213" s="85"/>
      <c r="P213" s="85"/>
      <c r="Q213" s="85"/>
      <c r="R213" s="85"/>
      <c r="S213" s="85"/>
      <c r="T213" s="86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348</v>
      </c>
      <c r="AU213" s="18" t="s">
        <v>241</v>
      </c>
    </row>
    <row r="214" s="14" customFormat="1">
      <c r="A214" s="14"/>
      <c r="B214" s="244"/>
      <c r="C214" s="245"/>
      <c r="D214" s="235" t="s">
        <v>350</v>
      </c>
      <c r="E214" s="246" t="s">
        <v>19</v>
      </c>
      <c r="F214" s="247" t="s">
        <v>218</v>
      </c>
      <c r="G214" s="245"/>
      <c r="H214" s="248">
        <v>123.423</v>
      </c>
      <c r="I214" s="249"/>
      <c r="J214" s="245"/>
      <c r="K214" s="245"/>
      <c r="L214" s="250"/>
      <c r="M214" s="251"/>
      <c r="N214" s="252"/>
      <c r="O214" s="252"/>
      <c r="P214" s="252"/>
      <c r="Q214" s="252"/>
      <c r="R214" s="252"/>
      <c r="S214" s="252"/>
      <c r="T214" s="253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4" t="s">
        <v>350</v>
      </c>
      <c r="AU214" s="254" t="s">
        <v>241</v>
      </c>
      <c r="AV214" s="14" t="s">
        <v>81</v>
      </c>
      <c r="AW214" s="14" t="s">
        <v>33</v>
      </c>
      <c r="AX214" s="14" t="s">
        <v>72</v>
      </c>
      <c r="AY214" s="254" t="s">
        <v>338</v>
      </c>
    </row>
    <row r="215" s="15" customFormat="1">
      <c r="A215" s="15"/>
      <c r="B215" s="255"/>
      <c r="C215" s="256"/>
      <c r="D215" s="235" t="s">
        <v>350</v>
      </c>
      <c r="E215" s="257" t="s">
        <v>19</v>
      </c>
      <c r="F215" s="258" t="s">
        <v>363</v>
      </c>
      <c r="G215" s="256"/>
      <c r="H215" s="259">
        <v>123.423</v>
      </c>
      <c r="I215" s="260"/>
      <c r="J215" s="256"/>
      <c r="K215" s="256"/>
      <c r="L215" s="261"/>
      <c r="M215" s="262"/>
      <c r="N215" s="263"/>
      <c r="O215" s="263"/>
      <c r="P215" s="263"/>
      <c r="Q215" s="263"/>
      <c r="R215" s="263"/>
      <c r="S215" s="263"/>
      <c r="T215" s="264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65" t="s">
        <v>350</v>
      </c>
      <c r="AU215" s="265" t="s">
        <v>241</v>
      </c>
      <c r="AV215" s="15" t="s">
        <v>231</v>
      </c>
      <c r="AW215" s="15" t="s">
        <v>33</v>
      </c>
      <c r="AX215" s="15" t="s">
        <v>72</v>
      </c>
      <c r="AY215" s="265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3165</v>
      </c>
      <c r="G216" s="245"/>
      <c r="H216" s="248">
        <v>1234.23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79</v>
      </c>
      <c r="AY216" s="254" t="s">
        <v>338</v>
      </c>
    </row>
    <row r="217" s="12" customFormat="1" ht="20.88" customHeight="1">
      <c r="A217" s="12"/>
      <c r="B217" s="199"/>
      <c r="C217" s="200"/>
      <c r="D217" s="201" t="s">
        <v>71</v>
      </c>
      <c r="E217" s="213" t="s">
        <v>460</v>
      </c>
      <c r="F217" s="213" t="s">
        <v>461</v>
      </c>
      <c r="G217" s="200"/>
      <c r="H217" s="200"/>
      <c r="I217" s="203"/>
      <c r="J217" s="214">
        <f>BK217</f>
        <v>0</v>
      </c>
      <c r="K217" s="200"/>
      <c r="L217" s="205"/>
      <c r="M217" s="206"/>
      <c r="N217" s="207"/>
      <c r="O217" s="207"/>
      <c r="P217" s="208">
        <f>SUM(P218:P262)</f>
        <v>0</v>
      </c>
      <c r="Q217" s="207"/>
      <c r="R217" s="208">
        <f>SUM(R218:R262)</f>
        <v>245.34</v>
      </c>
      <c r="S217" s="207"/>
      <c r="T217" s="209">
        <f>SUM(T218:T262)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10" t="s">
        <v>79</v>
      </c>
      <c r="AT217" s="211" t="s">
        <v>71</v>
      </c>
      <c r="AU217" s="211" t="s">
        <v>81</v>
      </c>
      <c r="AY217" s="210" t="s">
        <v>338</v>
      </c>
      <c r="BK217" s="212">
        <f>SUM(BK218:BK262)</f>
        <v>0</v>
      </c>
    </row>
    <row r="218" s="2" customFormat="1" ht="37.8" customHeight="1">
      <c r="A218" s="39"/>
      <c r="B218" s="40"/>
      <c r="C218" s="215" t="s">
        <v>423</v>
      </c>
      <c r="D218" s="215" t="s">
        <v>342</v>
      </c>
      <c r="E218" s="216" t="s">
        <v>462</v>
      </c>
      <c r="F218" s="217" t="s">
        <v>463</v>
      </c>
      <c r="G218" s="218" t="s">
        <v>391</v>
      </c>
      <c r="H218" s="219">
        <v>208.541</v>
      </c>
      <c r="I218" s="220"/>
      <c r="J218" s="221">
        <f>ROUND(I218*H218,2)</f>
        <v>0</v>
      </c>
      <c r="K218" s="217" t="s">
        <v>346</v>
      </c>
      <c r="L218" s="45"/>
      <c r="M218" s="222" t="s">
        <v>19</v>
      </c>
      <c r="N218" s="223" t="s">
        <v>43</v>
      </c>
      <c r="O218" s="85"/>
      <c r="P218" s="224">
        <f>O218*H218</f>
        <v>0</v>
      </c>
      <c r="Q218" s="224">
        <v>0</v>
      </c>
      <c r="R218" s="224">
        <f>Q218*H218</f>
        <v>0</v>
      </c>
      <c r="S218" s="224">
        <v>0</v>
      </c>
      <c r="T218" s="225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26" t="s">
        <v>231</v>
      </c>
      <c r="AT218" s="226" t="s">
        <v>342</v>
      </c>
      <c r="AU218" s="226" t="s">
        <v>241</v>
      </c>
      <c r="AY218" s="18" t="s">
        <v>338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18" t="s">
        <v>79</v>
      </c>
      <c r="BK218" s="227">
        <f>ROUND(I218*H218,2)</f>
        <v>0</v>
      </c>
      <c r="BL218" s="18" t="s">
        <v>231</v>
      </c>
      <c r="BM218" s="226" t="s">
        <v>3166</v>
      </c>
    </row>
    <row r="219" s="2" customFormat="1">
      <c r="A219" s="39"/>
      <c r="B219" s="40"/>
      <c r="C219" s="41"/>
      <c r="D219" s="228" t="s">
        <v>348</v>
      </c>
      <c r="E219" s="41"/>
      <c r="F219" s="229" t="s">
        <v>465</v>
      </c>
      <c r="G219" s="41"/>
      <c r="H219" s="41"/>
      <c r="I219" s="230"/>
      <c r="J219" s="41"/>
      <c r="K219" s="41"/>
      <c r="L219" s="45"/>
      <c r="M219" s="231"/>
      <c r="N219" s="232"/>
      <c r="O219" s="85"/>
      <c r="P219" s="85"/>
      <c r="Q219" s="85"/>
      <c r="R219" s="85"/>
      <c r="S219" s="85"/>
      <c r="T219" s="86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348</v>
      </c>
      <c r="AU219" s="18" t="s">
        <v>241</v>
      </c>
    </row>
    <row r="220" s="14" customFormat="1">
      <c r="A220" s="14"/>
      <c r="B220" s="244"/>
      <c r="C220" s="245"/>
      <c r="D220" s="235" t="s">
        <v>350</v>
      </c>
      <c r="E220" s="246" t="s">
        <v>19</v>
      </c>
      <c r="F220" s="247" t="s">
        <v>225</v>
      </c>
      <c r="G220" s="245"/>
      <c r="H220" s="248">
        <v>208.541</v>
      </c>
      <c r="I220" s="249"/>
      <c r="J220" s="245"/>
      <c r="K220" s="245"/>
      <c r="L220" s="250"/>
      <c r="M220" s="251"/>
      <c r="N220" s="252"/>
      <c r="O220" s="252"/>
      <c r="P220" s="252"/>
      <c r="Q220" s="252"/>
      <c r="R220" s="252"/>
      <c r="S220" s="252"/>
      <c r="T220" s="253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4" t="s">
        <v>350</v>
      </c>
      <c r="AU220" s="254" t="s">
        <v>241</v>
      </c>
      <c r="AV220" s="14" t="s">
        <v>81</v>
      </c>
      <c r="AW220" s="14" t="s">
        <v>33</v>
      </c>
      <c r="AX220" s="14" t="s">
        <v>79</v>
      </c>
      <c r="AY220" s="254" t="s">
        <v>338</v>
      </c>
    </row>
    <row r="221" s="2" customFormat="1" ht="24.15" customHeight="1">
      <c r="A221" s="39"/>
      <c r="B221" s="40"/>
      <c r="C221" s="215" t="s">
        <v>440</v>
      </c>
      <c r="D221" s="215" t="s">
        <v>342</v>
      </c>
      <c r="E221" s="216" t="s">
        <v>466</v>
      </c>
      <c r="F221" s="217" t="s">
        <v>467</v>
      </c>
      <c r="G221" s="218" t="s">
        <v>391</v>
      </c>
      <c r="H221" s="219">
        <v>208.541</v>
      </c>
      <c r="I221" s="220"/>
      <c r="J221" s="221">
        <f>ROUND(I221*H221,2)</f>
        <v>0</v>
      </c>
      <c r="K221" s="217" t="s">
        <v>346</v>
      </c>
      <c r="L221" s="45"/>
      <c r="M221" s="222" t="s">
        <v>19</v>
      </c>
      <c r="N221" s="223" t="s">
        <v>43</v>
      </c>
      <c r="O221" s="85"/>
      <c r="P221" s="224">
        <f>O221*H221</f>
        <v>0</v>
      </c>
      <c r="Q221" s="224">
        <v>0</v>
      </c>
      <c r="R221" s="224">
        <f>Q221*H221</f>
        <v>0</v>
      </c>
      <c r="S221" s="224">
        <v>0</v>
      </c>
      <c r="T221" s="225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26" t="s">
        <v>231</v>
      </c>
      <c r="AT221" s="226" t="s">
        <v>342</v>
      </c>
      <c r="AU221" s="226" t="s">
        <v>241</v>
      </c>
      <c r="AY221" s="18" t="s">
        <v>338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18" t="s">
        <v>79</v>
      </c>
      <c r="BK221" s="227">
        <f>ROUND(I221*H221,2)</f>
        <v>0</v>
      </c>
      <c r="BL221" s="18" t="s">
        <v>231</v>
      </c>
      <c r="BM221" s="226" t="s">
        <v>3167</v>
      </c>
    </row>
    <row r="222" s="2" customFormat="1">
      <c r="A222" s="39"/>
      <c r="B222" s="40"/>
      <c r="C222" s="41"/>
      <c r="D222" s="228" t="s">
        <v>348</v>
      </c>
      <c r="E222" s="41"/>
      <c r="F222" s="229" t="s">
        <v>469</v>
      </c>
      <c r="G222" s="41"/>
      <c r="H222" s="41"/>
      <c r="I222" s="230"/>
      <c r="J222" s="41"/>
      <c r="K222" s="41"/>
      <c r="L222" s="45"/>
      <c r="M222" s="231"/>
      <c r="N222" s="232"/>
      <c r="O222" s="85"/>
      <c r="P222" s="85"/>
      <c r="Q222" s="85"/>
      <c r="R222" s="85"/>
      <c r="S222" s="85"/>
      <c r="T222" s="86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348</v>
      </c>
      <c r="AU222" s="18" t="s">
        <v>241</v>
      </c>
    </row>
    <row r="223" s="13" customFormat="1">
      <c r="A223" s="13"/>
      <c r="B223" s="233"/>
      <c r="C223" s="234"/>
      <c r="D223" s="235" t="s">
        <v>350</v>
      </c>
      <c r="E223" s="236" t="s">
        <v>19</v>
      </c>
      <c r="F223" s="237" t="s">
        <v>470</v>
      </c>
      <c r="G223" s="234"/>
      <c r="H223" s="236" t="s">
        <v>19</v>
      </c>
      <c r="I223" s="238"/>
      <c r="J223" s="234"/>
      <c r="K223" s="234"/>
      <c r="L223" s="239"/>
      <c r="M223" s="240"/>
      <c r="N223" s="241"/>
      <c r="O223" s="241"/>
      <c r="P223" s="241"/>
      <c r="Q223" s="241"/>
      <c r="R223" s="241"/>
      <c r="S223" s="241"/>
      <c r="T223" s="242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3" t="s">
        <v>350</v>
      </c>
      <c r="AU223" s="243" t="s">
        <v>241</v>
      </c>
      <c r="AV223" s="13" t="s">
        <v>79</v>
      </c>
      <c r="AW223" s="13" t="s">
        <v>33</v>
      </c>
      <c r="AX223" s="13" t="s">
        <v>72</v>
      </c>
      <c r="AY223" s="243" t="s">
        <v>338</v>
      </c>
    </row>
    <row r="224" s="14" customFormat="1">
      <c r="A224" s="14"/>
      <c r="B224" s="244"/>
      <c r="C224" s="245"/>
      <c r="D224" s="235" t="s">
        <v>350</v>
      </c>
      <c r="E224" s="246" t="s">
        <v>19</v>
      </c>
      <c r="F224" s="247" t="s">
        <v>223</v>
      </c>
      <c r="G224" s="245"/>
      <c r="H224" s="248">
        <v>331.964</v>
      </c>
      <c r="I224" s="249"/>
      <c r="J224" s="245"/>
      <c r="K224" s="245"/>
      <c r="L224" s="250"/>
      <c r="M224" s="251"/>
      <c r="N224" s="252"/>
      <c r="O224" s="252"/>
      <c r="P224" s="252"/>
      <c r="Q224" s="252"/>
      <c r="R224" s="252"/>
      <c r="S224" s="252"/>
      <c r="T224" s="253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4" t="s">
        <v>350</v>
      </c>
      <c r="AU224" s="254" t="s">
        <v>241</v>
      </c>
      <c r="AV224" s="14" t="s">
        <v>81</v>
      </c>
      <c r="AW224" s="14" t="s">
        <v>33</v>
      </c>
      <c r="AX224" s="14" t="s">
        <v>72</v>
      </c>
      <c r="AY224" s="254" t="s">
        <v>338</v>
      </c>
    </row>
    <row r="225" s="14" customFormat="1">
      <c r="A225" s="14"/>
      <c r="B225" s="244"/>
      <c r="C225" s="245"/>
      <c r="D225" s="235" t="s">
        <v>350</v>
      </c>
      <c r="E225" s="246" t="s">
        <v>19</v>
      </c>
      <c r="F225" s="247" t="s">
        <v>471</v>
      </c>
      <c r="G225" s="245"/>
      <c r="H225" s="248">
        <v>-123.423</v>
      </c>
      <c r="I225" s="249"/>
      <c r="J225" s="245"/>
      <c r="K225" s="245"/>
      <c r="L225" s="250"/>
      <c r="M225" s="251"/>
      <c r="N225" s="252"/>
      <c r="O225" s="252"/>
      <c r="P225" s="252"/>
      <c r="Q225" s="252"/>
      <c r="R225" s="252"/>
      <c r="S225" s="252"/>
      <c r="T225" s="253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4" t="s">
        <v>350</v>
      </c>
      <c r="AU225" s="254" t="s">
        <v>241</v>
      </c>
      <c r="AV225" s="14" t="s">
        <v>81</v>
      </c>
      <c r="AW225" s="14" t="s">
        <v>33</v>
      </c>
      <c r="AX225" s="14" t="s">
        <v>72</v>
      </c>
      <c r="AY225" s="254" t="s">
        <v>338</v>
      </c>
    </row>
    <row r="226" s="15" customFormat="1">
      <c r="A226" s="15"/>
      <c r="B226" s="255"/>
      <c r="C226" s="256"/>
      <c r="D226" s="235" t="s">
        <v>350</v>
      </c>
      <c r="E226" s="257" t="s">
        <v>225</v>
      </c>
      <c r="F226" s="258" t="s">
        <v>363</v>
      </c>
      <c r="G226" s="256"/>
      <c r="H226" s="259">
        <v>208.541</v>
      </c>
      <c r="I226" s="260"/>
      <c r="J226" s="256"/>
      <c r="K226" s="256"/>
      <c r="L226" s="261"/>
      <c r="M226" s="262"/>
      <c r="N226" s="263"/>
      <c r="O226" s="263"/>
      <c r="P226" s="263"/>
      <c r="Q226" s="263"/>
      <c r="R226" s="263"/>
      <c r="S226" s="263"/>
      <c r="T226" s="264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65" t="s">
        <v>350</v>
      </c>
      <c r="AU226" s="265" t="s">
        <v>241</v>
      </c>
      <c r="AV226" s="15" t="s">
        <v>231</v>
      </c>
      <c r="AW226" s="15" t="s">
        <v>33</v>
      </c>
      <c r="AX226" s="15" t="s">
        <v>79</v>
      </c>
      <c r="AY226" s="265" t="s">
        <v>338</v>
      </c>
    </row>
    <row r="227" s="2" customFormat="1" ht="44.25" customHeight="1">
      <c r="A227" s="39"/>
      <c r="B227" s="40"/>
      <c r="C227" s="215" t="s">
        <v>460</v>
      </c>
      <c r="D227" s="215" t="s">
        <v>342</v>
      </c>
      <c r="E227" s="216" t="s">
        <v>472</v>
      </c>
      <c r="F227" s="217" t="s">
        <v>473</v>
      </c>
      <c r="G227" s="218" t="s">
        <v>391</v>
      </c>
      <c r="H227" s="219">
        <v>28.800000000000001</v>
      </c>
      <c r="I227" s="220"/>
      <c r="J227" s="221">
        <f>ROUND(I227*H227,2)</f>
        <v>0</v>
      </c>
      <c r="K227" s="217" t="s">
        <v>346</v>
      </c>
      <c r="L227" s="45"/>
      <c r="M227" s="222" t="s">
        <v>19</v>
      </c>
      <c r="N227" s="223" t="s">
        <v>43</v>
      </c>
      <c r="O227" s="85"/>
      <c r="P227" s="224">
        <f>O227*H227</f>
        <v>0</v>
      </c>
      <c r="Q227" s="224">
        <v>0</v>
      </c>
      <c r="R227" s="224">
        <f>Q227*H227</f>
        <v>0</v>
      </c>
      <c r="S227" s="224">
        <v>0</v>
      </c>
      <c r="T227" s="225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26" t="s">
        <v>231</v>
      </c>
      <c r="AT227" s="226" t="s">
        <v>342</v>
      </c>
      <c r="AU227" s="226" t="s">
        <v>241</v>
      </c>
      <c r="AY227" s="18" t="s">
        <v>338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18" t="s">
        <v>79</v>
      </c>
      <c r="BK227" s="227">
        <f>ROUND(I227*H227,2)</f>
        <v>0</v>
      </c>
      <c r="BL227" s="18" t="s">
        <v>231</v>
      </c>
      <c r="BM227" s="226" t="s">
        <v>3168</v>
      </c>
    </row>
    <row r="228" s="2" customFormat="1">
      <c r="A228" s="39"/>
      <c r="B228" s="40"/>
      <c r="C228" s="41"/>
      <c r="D228" s="228" t="s">
        <v>348</v>
      </c>
      <c r="E228" s="41"/>
      <c r="F228" s="229" t="s">
        <v>475</v>
      </c>
      <c r="G228" s="41"/>
      <c r="H228" s="41"/>
      <c r="I228" s="230"/>
      <c r="J228" s="41"/>
      <c r="K228" s="41"/>
      <c r="L228" s="45"/>
      <c r="M228" s="231"/>
      <c r="N228" s="232"/>
      <c r="O228" s="85"/>
      <c r="P228" s="85"/>
      <c r="Q228" s="85"/>
      <c r="R228" s="85"/>
      <c r="S228" s="85"/>
      <c r="T228" s="86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T228" s="18" t="s">
        <v>348</v>
      </c>
      <c r="AU228" s="18" t="s">
        <v>241</v>
      </c>
    </row>
    <row r="229" s="14" customFormat="1">
      <c r="A229" s="14"/>
      <c r="B229" s="244"/>
      <c r="C229" s="245"/>
      <c r="D229" s="235" t="s">
        <v>350</v>
      </c>
      <c r="E229" s="246" t="s">
        <v>19</v>
      </c>
      <c r="F229" s="247" t="s">
        <v>291</v>
      </c>
      <c r="G229" s="245"/>
      <c r="H229" s="248">
        <v>28.800000000000001</v>
      </c>
      <c r="I229" s="249"/>
      <c r="J229" s="245"/>
      <c r="K229" s="245"/>
      <c r="L229" s="250"/>
      <c r="M229" s="251"/>
      <c r="N229" s="252"/>
      <c r="O229" s="252"/>
      <c r="P229" s="252"/>
      <c r="Q229" s="252"/>
      <c r="R229" s="252"/>
      <c r="S229" s="252"/>
      <c r="T229" s="253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4" t="s">
        <v>350</v>
      </c>
      <c r="AU229" s="254" t="s">
        <v>241</v>
      </c>
      <c r="AV229" s="14" t="s">
        <v>81</v>
      </c>
      <c r="AW229" s="14" t="s">
        <v>33</v>
      </c>
      <c r="AX229" s="14" t="s">
        <v>79</v>
      </c>
      <c r="AY229" s="254" t="s">
        <v>338</v>
      </c>
    </row>
    <row r="230" s="2" customFormat="1" ht="44.25" customHeight="1">
      <c r="A230" s="39"/>
      <c r="B230" s="40"/>
      <c r="C230" s="215" t="s">
        <v>476</v>
      </c>
      <c r="D230" s="215" t="s">
        <v>342</v>
      </c>
      <c r="E230" s="216" t="s">
        <v>477</v>
      </c>
      <c r="F230" s="217" t="s">
        <v>478</v>
      </c>
      <c r="G230" s="218" t="s">
        <v>391</v>
      </c>
      <c r="H230" s="219">
        <v>315.17000000000002</v>
      </c>
      <c r="I230" s="220"/>
      <c r="J230" s="221">
        <f>ROUND(I230*H230,2)</f>
        <v>0</v>
      </c>
      <c r="K230" s="217" t="s">
        <v>346</v>
      </c>
      <c r="L230" s="45"/>
      <c r="M230" s="222" t="s">
        <v>19</v>
      </c>
      <c r="N230" s="223" t="s">
        <v>43</v>
      </c>
      <c r="O230" s="85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26" t="s">
        <v>231</v>
      </c>
      <c r="AT230" s="226" t="s">
        <v>342</v>
      </c>
      <c r="AU230" s="226" t="s">
        <v>241</v>
      </c>
      <c r="AY230" s="18" t="s">
        <v>338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18" t="s">
        <v>79</v>
      </c>
      <c r="BK230" s="227">
        <f>ROUND(I230*H230,2)</f>
        <v>0</v>
      </c>
      <c r="BL230" s="18" t="s">
        <v>231</v>
      </c>
      <c r="BM230" s="226" t="s">
        <v>3169</v>
      </c>
    </row>
    <row r="231" s="2" customFormat="1">
      <c r="A231" s="39"/>
      <c r="B231" s="40"/>
      <c r="C231" s="41"/>
      <c r="D231" s="228" t="s">
        <v>348</v>
      </c>
      <c r="E231" s="41"/>
      <c r="F231" s="229" t="s">
        <v>480</v>
      </c>
      <c r="G231" s="41"/>
      <c r="H231" s="41"/>
      <c r="I231" s="230"/>
      <c r="J231" s="41"/>
      <c r="K231" s="41"/>
      <c r="L231" s="45"/>
      <c r="M231" s="231"/>
      <c r="N231" s="232"/>
      <c r="O231" s="85"/>
      <c r="P231" s="85"/>
      <c r="Q231" s="85"/>
      <c r="R231" s="85"/>
      <c r="S231" s="85"/>
      <c r="T231" s="86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348</v>
      </c>
      <c r="AU231" s="18" t="s">
        <v>241</v>
      </c>
    </row>
    <row r="232" s="14" customFormat="1">
      <c r="A232" s="14"/>
      <c r="B232" s="244"/>
      <c r="C232" s="245"/>
      <c r="D232" s="235" t="s">
        <v>350</v>
      </c>
      <c r="E232" s="246" t="s">
        <v>19</v>
      </c>
      <c r="F232" s="247" t="s">
        <v>221</v>
      </c>
      <c r="G232" s="245"/>
      <c r="H232" s="248">
        <v>106.62900000000001</v>
      </c>
      <c r="I232" s="249"/>
      <c r="J232" s="245"/>
      <c r="K232" s="245"/>
      <c r="L232" s="250"/>
      <c r="M232" s="251"/>
      <c r="N232" s="252"/>
      <c r="O232" s="252"/>
      <c r="P232" s="252"/>
      <c r="Q232" s="252"/>
      <c r="R232" s="252"/>
      <c r="S232" s="252"/>
      <c r="T232" s="253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4" t="s">
        <v>350</v>
      </c>
      <c r="AU232" s="254" t="s">
        <v>241</v>
      </c>
      <c r="AV232" s="14" t="s">
        <v>81</v>
      </c>
      <c r="AW232" s="14" t="s">
        <v>33</v>
      </c>
      <c r="AX232" s="14" t="s">
        <v>72</v>
      </c>
      <c r="AY232" s="254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225</v>
      </c>
      <c r="G233" s="245"/>
      <c r="H233" s="248">
        <v>208.541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4" customFormat="1">
      <c r="A234" s="14"/>
      <c r="B234" s="244"/>
      <c r="C234" s="245"/>
      <c r="D234" s="235" t="s">
        <v>350</v>
      </c>
      <c r="E234" s="246" t="s">
        <v>19</v>
      </c>
      <c r="F234" s="247" t="s">
        <v>855</v>
      </c>
      <c r="G234" s="245"/>
      <c r="H234" s="248">
        <v>0</v>
      </c>
      <c r="I234" s="249"/>
      <c r="J234" s="245"/>
      <c r="K234" s="245"/>
      <c r="L234" s="250"/>
      <c r="M234" s="251"/>
      <c r="N234" s="252"/>
      <c r="O234" s="252"/>
      <c r="P234" s="252"/>
      <c r="Q234" s="252"/>
      <c r="R234" s="252"/>
      <c r="S234" s="252"/>
      <c r="T234" s="253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4" t="s">
        <v>350</v>
      </c>
      <c r="AU234" s="254" t="s">
        <v>241</v>
      </c>
      <c r="AV234" s="14" t="s">
        <v>81</v>
      </c>
      <c r="AW234" s="14" t="s">
        <v>33</v>
      </c>
      <c r="AX234" s="14" t="s">
        <v>72</v>
      </c>
      <c r="AY234" s="254" t="s">
        <v>338</v>
      </c>
    </row>
    <row r="235" s="15" customFormat="1">
      <c r="A235" s="15"/>
      <c r="B235" s="255"/>
      <c r="C235" s="256"/>
      <c r="D235" s="235" t="s">
        <v>350</v>
      </c>
      <c r="E235" s="257" t="s">
        <v>19</v>
      </c>
      <c r="F235" s="258" t="s">
        <v>363</v>
      </c>
      <c r="G235" s="256"/>
      <c r="H235" s="259">
        <v>315.17000000000002</v>
      </c>
      <c r="I235" s="260"/>
      <c r="J235" s="256"/>
      <c r="K235" s="256"/>
      <c r="L235" s="261"/>
      <c r="M235" s="262"/>
      <c r="N235" s="263"/>
      <c r="O235" s="263"/>
      <c r="P235" s="263"/>
      <c r="Q235" s="263"/>
      <c r="R235" s="263"/>
      <c r="S235" s="263"/>
      <c r="T235" s="264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65" t="s">
        <v>350</v>
      </c>
      <c r="AU235" s="265" t="s">
        <v>241</v>
      </c>
      <c r="AV235" s="15" t="s">
        <v>231</v>
      </c>
      <c r="AW235" s="15" t="s">
        <v>33</v>
      </c>
      <c r="AX235" s="15" t="s">
        <v>79</v>
      </c>
      <c r="AY235" s="265" t="s">
        <v>338</v>
      </c>
    </row>
    <row r="236" s="2" customFormat="1" ht="66.75" customHeight="1">
      <c r="A236" s="39"/>
      <c r="B236" s="40"/>
      <c r="C236" s="215" t="s">
        <v>481</v>
      </c>
      <c r="D236" s="215" t="s">
        <v>342</v>
      </c>
      <c r="E236" s="216" t="s">
        <v>482</v>
      </c>
      <c r="F236" s="217" t="s">
        <v>483</v>
      </c>
      <c r="G236" s="218" t="s">
        <v>391</v>
      </c>
      <c r="H236" s="219">
        <v>16.041</v>
      </c>
      <c r="I236" s="220"/>
      <c r="J236" s="221">
        <f>ROUND(I236*H236,2)</f>
        <v>0</v>
      </c>
      <c r="K236" s="217" t="s">
        <v>346</v>
      </c>
      <c r="L236" s="45"/>
      <c r="M236" s="222" t="s">
        <v>19</v>
      </c>
      <c r="N236" s="223" t="s">
        <v>43</v>
      </c>
      <c r="O236" s="85"/>
      <c r="P236" s="224">
        <f>O236*H236</f>
        <v>0</v>
      </c>
      <c r="Q236" s="224">
        <v>0</v>
      </c>
      <c r="R236" s="224">
        <f>Q236*H236</f>
        <v>0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231</v>
      </c>
      <c r="AT236" s="226" t="s">
        <v>342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3170</v>
      </c>
    </row>
    <row r="237" s="2" customFormat="1">
      <c r="A237" s="39"/>
      <c r="B237" s="40"/>
      <c r="C237" s="41"/>
      <c r="D237" s="228" t="s">
        <v>348</v>
      </c>
      <c r="E237" s="41"/>
      <c r="F237" s="229" t="s">
        <v>485</v>
      </c>
      <c r="G237" s="41"/>
      <c r="H237" s="41"/>
      <c r="I237" s="230"/>
      <c r="J237" s="41"/>
      <c r="K237" s="41"/>
      <c r="L237" s="45"/>
      <c r="M237" s="231"/>
      <c r="N237" s="232"/>
      <c r="O237" s="85"/>
      <c r="P237" s="85"/>
      <c r="Q237" s="85"/>
      <c r="R237" s="85"/>
      <c r="S237" s="85"/>
      <c r="T237" s="86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T237" s="18" t="s">
        <v>348</v>
      </c>
      <c r="AU237" s="18" t="s">
        <v>241</v>
      </c>
    </row>
    <row r="238" s="14" customFormat="1">
      <c r="A238" s="14"/>
      <c r="B238" s="244"/>
      <c r="C238" s="245"/>
      <c r="D238" s="235" t="s">
        <v>350</v>
      </c>
      <c r="E238" s="246" t="s">
        <v>19</v>
      </c>
      <c r="F238" s="247" t="s">
        <v>216</v>
      </c>
      <c r="G238" s="245"/>
      <c r="H238" s="248">
        <v>16.041</v>
      </c>
      <c r="I238" s="249"/>
      <c r="J238" s="245"/>
      <c r="K238" s="245"/>
      <c r="L238" s="250"/>
      <c r="M238" s="251"/>
      <c r="N238" s="252"/>
      <c r="O238" s="252"/>
      <c r="P238" s="252"/>
      <c r="Q238" s="252"/>
      <c r="R238" s="252"/>
      <c r="S238" s="252"/>
      <c r="T238" s="253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4" t="s">
        <v>350</v>
      </c>
      <c r="AU238" s="254" t="s">
        <v>241</v>
      </c>
      <c r="AV238" s="14" t="s">
        <v>81</v>
      </c>
      <c r="AW238" s="14" t="s">
        <v>33</v>
      </c>
      <c r="AX238" s="14" t="s">
        <v>72</v>
      </c>
      <c r="AY238" s="254" t="s">
        <v>338</v>
      </c>
    </row>
    <row r="239" s="15" customFormat="1">
      <c r="A239" s="15"/>
      <c r="B239" s="255"/>
      <c r="C239" s="256"/>
      <c r="D239" s="235" t="s">
        <v>350</v>
      </c>
      <c r="E239" s="257" t="s">
        <v>19</v>
      </c>
      <c r="F239" s="258" t="s">
        <v>363</v>
      </c>
      <c r="G239" s="256"/>
      <c r="H239" s="259">
        <v>16.041</v>
      </c>
      <c r="I239" s="260"/>
      <c r="J239" s="256"/>
      <c r="K239" s="256"/>
      <c r="L239" s="261"/>
      <c r="M239" s="262"/>
      <c r="N239" s="263"/>
      <c r="O239" s="263"/>
      <c r="P239" s="263"/>
      <c r="Q239" s="263"/>
      <c r="R239" s="263"/>
      <c r="S239" s="263"/>
      <c r="T239" s="264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65" t="s">
        <v>350</v>
      </c>
      <c r="AU239" s="265" t="s">
        <v>241</v>
      </c>
      <c r="AV239" s="15" t="s">
        <v>231</v>
      </c>
      <c r="AW239" s="15" t="s">
        <v>33</v>
      </c>
      <c r="AX239" s="15" t="s">
        <v>79</v>
      </c>
      <c r="AY239" s="265" t="s">
        <v>338</v>
      </c>
    </row>
    <row r="240" s="2" customFormat="1" ht="16.5" customHeight="1">
      <c r="A240" s="39"/>
      <c r="B240" s="40"/>
      <c r="C240" s="267" t="s">
        <v>254</v>
      </c>
      <c r="D240" s="267" t="s">
        <v>486</v>
      </c>
      <c r="E240" s="268" t="s">
        <v>487</v>
      </c>
      <c r="F240" s="269" t="s">
        <v>488</v>
      </c>
      <c r="G240" s="270" t="s">
        <v>489</v>
      </c>
      <c r="H240" s="271">
        <v>213.25800000000001</v>
      </c>
      <c r="I240" s="272"/>
      <c r="J240" s="273">
        <f>ROUND(I240*H240,2)</f>
        <v>0</v>
      </c>
      <c r="K240" s="269" t="s">
        <v>346</v>
      </c>
      <c r="L240" s="274"/>
      <c r="M240" s="275" t="s">
        <v>19</v>
      </c>
      <c r="N240" s="276" t="s">
        <v>43</v>
      </c>
      <c r="O240" s="85"/>
      <c r="P240" s="224">
        <f>O240*H240</f>
        <v>0</v>
      </c>
      <c r="Q240" s="224">
        <v>1</v>
      </c>
      <c r="R240" s="224">
        <f>Q240*H240</f>
        <v>213.25800000000001</v>
      </c>
      <c r="S240" s="224">
        <v>0</v>
      </c>
      <c r="T240" s="225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26" t="s">
        <v>405</v>
      </c>
      <c r="AT240" s="226" t="s">
        <v>486</v>
      </c>
      <c r="AU240" s="226" t="s">
        <v>241</v>
      </c>
      <c r="AY240" s="18" t="s">
        <v>338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18" t="s">
        <v>79</v>
      </c>
      <c r="BK240" s="227">
        <f>ROUND(I240*H240,2)</f>
        <v>0</v>
      </c>
      <c r="BL240" s="18" t="s">
        <v>231</v>
      </c>
      <c r="BM240" s="226" t="s">
        <v>3171</v>
      </c>
    </row>
    <row r="241" s="13" customFormat="1">
      <c r="A241" s="13"/>
      <c r="B241" s="233"/>
      <c r="C241" s="234"/>
      <c r="D241" s="235" t="s">
        <v>350</v>
      </c>
      <c r="E241" s="236" t="s">
        <v>19</v>
      </c>
      <c r="F241" s="237" t="s">
        <v>491</v>
      </c>
      <c r="G241" s="234"/>
      <c r="H241" s="236" t="s">
        <v>19</v>
      </c>
      <c r="I241" s="238"/>
      <c r="J241" s="234"/>
      <c r="K241" s="234"/>
      <c r="L241" s="239"/>
      <c r="M241" s="240"/>
      <c r="N241" s="241"/>
      <c r="O241" s="241"/>
      <c r="P241" s="241"/>
      <c r="Q241" s="241"/>
      <c r="R241" s="241"/>
      <c r="S241" s="241"/>
      <c r="T241" s="242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3" t="s">
        <v>350</v>
      </c>
      <c r="AU241" s="243" t="s">
        <v>241</v>
      </c>
      <c r="AV241" s="13" t="s">
        <v>79</v>
      </c>
      <c r="AW241" s="13" t="s">
        <v>33</v>
      </c>
      <c r="AX241" s="13" t="s">
        <v>72</v>
      </c>
      <c r="AY241" s="243" t="s">
        <v>338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492</v>
      </c>
      <c r="G242" s="245"/>
      <c r="H242" s="248">
        <v>26.657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3" customFormat="1">
      <c r="A243" s="13"/>
      <c r="B243" s="233"/>
      <c r="C243" s="234"/>
      <c r="D243" s="235" t="s">
        <v>350</v>
      </c>
      <c r="E243" s="236" t="s">
        <v>19</v>
      </c>
      <c r="F243" s="237" t="s">
        <v>493</v>
      </c>
      <c r="G243" s="234"/>
      <c r="H243" s="236" t="s">
        <v>19</v>
      </c>
      <c r="I243" s="238"/>
      <c r="J243" s="234"/>
      <c r="K243" s="234"/>
      <c r="L243" s="239"/>
      <c r="M243" s="240"/>
      <c r="N243" s="241"/>
      <c r="O243" s="241"/>
      <c r="P243" s="241"/>
      <c r="Q243" s="241"/>
      <c r="R243" s="241"/>
      <c r="S243" s="241"/>
      <c r="T243" s="242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3" t="s">
        <v>350</v>
      </c>
      <c r="AU243" s="243" t="s">
        <v>241</v>
      </c>
      <c r="AV243" s="13" t="s">
        <v>79</v>
      </c>
      <c r="AW243" s="13" t="s">
        <v>33</v>
      </c>
      <c r="AX243" s="13" t="s">
        <v>72</v>
      </c>
      <c r="AY243" s="243" t="s">
        <v>338</v>
      </c>
    </row>
    <row r="244" s="14" customFormat="1">
      <c r="A244" s="14"/>
      <c r="B244" s="244"/>
      <c r="C244" s="245"/>
      <c r="D244" s="235" t="s">
        <v>350</v>
      </c>
      <c r="E244" s="246" t="s">
        <v>19</v>
      </c>
      <c r="F244" s="247" t="s">
        <v>494</v>
      </c>
      <c r="G244" s="245"/>
      <c r="H244" s="248">
        <v>79.971999999999994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241</v>
      </c>
      <c r="AV244" s="14" t="s">
        <v>81</v>
      </c>
      <c r="AW244" s="14" t="s">
        <v>33</v>
      </c>
      <c r="AX244" s="14" t="s">
        <v>72</v>
      </c>
      <c r="AY244" s="254" t="s">
        <v>338</v>
      </c>
    </row>
    <row r="245" s="15" customFormat="1">
      <c r="A245" s="15"/>
      <c r="B245" s="255"/>
      <c r="C245" s="256"/>
      <c r="D245" s="235" t="s">
        <v>350</v>
      </c>
      <c r="E245" s="257" t="s">
        <v>221</v>
      </c>
      <c r="F245" s="258" t="s">
        <v>363</v>
      </c>
      <c r="G245" s="256"/>
      <c r="H245" s="259">
        <v>106.62899999999999</v>
      </c>
      <c r="I245" s="260"/>
      <c r="J245" s="256"/>
      <c r="K245" s="256"/>
      <c r="L245" s="261"/>
      <c r="M245" s="262"/>
      <c r="N245" s="263"/>
      <c r="O245" s="263"/>
      <c r="P245" s="263"/>
      <c r="Q245" s="263"/>
      <c r="R245" s="263"/>
      <c r="S245" s="263"/>
      <c r="T245" s="264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65" t="s">
        <v>350</v>
      </c>
      <c r="AU245" s="265" t="s">
        <v>241</v>
      </c>
      <c r="AV245" s="15" t="s">
        <v>231</v>
      </c>
      <c r="AW245" s="15" t="s">
        <v>33</v>
      </c>
      <c r="AX245" s="15" t="s">
        <v>72</v>
      </c>
      <c r="AY245" s="265" t="s">
        <v>338</v>
      </c>
    </row>
    <row r="246" s="14" customFormat="1">
      <c r="A246" s="14"/>
      <c r="B246" s="244"/>
      <c r="C246" s="245"/>
      <c r="D246" s="235" t="s">
        <v>350</v>
      </c>
      <c r="E246" s="246" t="s">
        <v>19</v>
      </c>
      <c r="F246" s="247" t="s">
        <v>3172</v>
      </c>
      <c r="G246" s="245"/>
      <c r="H246" s="248">
        <v>213.25800000000001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350</v>
      </c>
      <c r="AU246" s="254" t="s">
        <v>241</v>
      </c>
      <c r="AV246" s="14" t="s">
        <v>81</v>
      </c>
      <c r="AW246" s="14" t="s">
        <v>33</v>
      </c>
      <c r="AX246" s="14" t="s">
        <v>79</v>
      </c>
      <c r="AY246" s="254" t="s">
        <v>338</v>
      </c>
    </row>
    <row r="247" s="2" customFormat="1" ht="16.5" customHeight="1">
      <c r="A247" s="39"/>
      <c r="B247" s="40"/>
      <c r="C247" s="267" t="s">
        <v>7</v>
      </c>
      <c r="D247" s="267" t="s">
        <v>486</v>
      </c>
      <c r="E247" s="268" t="s">
        <v>496</v>
      </c>
      <c r="F247" s="269" t="s">
        <v>497</v>
      </c>
      <c r="G247" s="270" t="s">
        <v>489</v>
      </c>
      <c r="H247" s="271">
        <v>32.082000000000001</v>
      </c>
      <c r="I247" s="272"/>
      <c r="J247" s="273">
        <f>ROUND(I247*H247,2)</f>
        <v>0</v>
      </c>
      <c r="K247" s="269" t="s">
        <v>346</v>
      </c>
      <c r="L247" s="274"/>
      <c r="M247" s="275" t="s">
        <v>19</v>
      </c>
      <c r="N247" s="276" t="s">
        <v>43</v>
      </c>
      <c r="O247" s="85"/>
      <c r="P247" s="224">
        <f>O247*H247</f>
        <v>0</v>
      </c>
      <c r="Q247" s="224">
        <v>1</v>
      </c>
      <c r="R247" s="224">
        <f>Q247*H247</f>
        <v>32.082000000000001</v>
      </c>
      <c r="S247" s="224">
        <v>0</v>
      </c>
      <c r="T247" s="225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26" t="s">
        <v>405</v>
      </c>
      <c r="AT247" s="226" t="s">
        <v>486</v>
      </c>
      <c r="AU247" s="226" t="s">
        <v>241</v>
      </c>
      <c r="AY247" s="18" t="s">
        <v>338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18" t="s">
        <v>79</v>
      </c>
      <c r="BK247" s="227">
        <f>ROUND(I247*H247,2)</f>
        <v>0</v>
      </c>
      <c r="BL247" s="18" t="s">
        <v>231</v>
      </c>
      <c r="BM247" s="226" t="s">
        <v>3173</v>
      </c>
    </row>
    <row r="248" s="14" customFormat="1">
      <c r="A248" s="14"/>
      <c r="B248" s="244"/>
      <c r="C248" s="245"/>
      <c r="D248" s="235" t="s">
        <v>350</v>
      </c>
      <c r="E248" s="246" t="s">
        <v>19</v>
      </c>
      <c r="F248" s="247" t="s">
        <v>499</v>
      </c>
      <c r="G248" s="245"/>
      <c r="H248" s="248">
        <v>16.794</v>
      </c>
      <c r="I248" s="249"/>
      <c r="J248" s="245"/>
      <c r="K248" s="245"/>
      <c r="L248" s="250"/>
      <c r="M248" s="251"/>
      <c r="N248" s="252"/>
      <c r="O248" s="252"/>
      <c r="P248" s="252"/>
      <c r="Q248" s="252"/>
      <c r="R248" s="252"/>
      <c r="S248" s="252"/>
      <c r="T248" s="253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4" t="s">
        <v>350</v>
      </c>
      <c r="AU248" s="254" t="s">
        <v>241</v>
      </c>
      <c r="AV248" s="14" t="s">
        <v>81</v>
      </c>
      <c r="AW248" s="14" t="s">
        <v>33</v>
      </c>
      <c r="AX248" s="14" t="s">
        <v>72</v>
      </c>
      <c r="AY248" s="254" t="s">
        <v>338</v>
      </c>
    </row>
    <row r="249" s="16" customFormat="1">
      <c r="A249" s="16"/>
      <c r="B249" s="277"/>
      <c r="C249" s="278"/>
      <c r="D249" s="235" t="s">
        <v>350</v>
      </c>
      <c r="E249" s="279" t="s">
        <v>19</v>
      </c>
      <c r="F249" s="280" t="s">
        <v>500</v>
      </c>
      <c r="G249" s="278"/>
      <c r="H249" s="281">
        <v>16.794</v>
      </c>
      <c r="I249" s="282"/>
      <c r="J249" s="278"/>
      <c r="K249" s="278"/>
      <c r="L249" s="283"/>
      <c r="M249" s="284"/>
      <c r="N249" s="285"/>
      <c r="O249" s="285"/>
      <c r="P249" s="285"/>
      <c r="Q249" s="285"/>
      <c r="R249" s="285"/>
      <c r="S249" s="285"/>
      <c r="T249" s="28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T249" s="287" t="s">
        <v>350</v>
      </c>
      <c r="AU249" s="287" t="s">
        <v>241</v>
      </c>
      <c r="AV249" s="16" t="s">
        <v>241</v>
      </c>
      <c r="AW249" s="16" t="s">
        <v>33</v>
      </c>
      <c r="AX249" s="16" t="s">
        <v>72</v>
      </c>
      <c r="AY249" s="287" t="s">
        <v>338</v>
      </c>
    </row>
    <row r="250" s="14" customFormat="1">
      <c r="A250" s="14"/>
      <c r="B250" s="244"/>
      <c r="C250" s="245"/>
      <c r="D250" s="235" t="s">
        <v>350</v>
      </c>
      <c r="E250" s="246" t="s">
        <v>19</v>
      </c>
      <c r="F250" s="247" t="s">
        <v>1887</v>
      </c>
      <c r="G250" s="245"/>
      <c r="H250" s="248">
        <v>-0.753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350</v>
      </c>
      <c r="AU250" s="254" t="s">
        <v>241</v>
      </c>
      <c r="AV250" s="14" t="s">
        <v>81</v>
      </c>
      <c r="AW250" s="14" t="s">
        <v>33</v>
      </c>
      <c r="AX250" s="14" t="s">
        <v>72</v>
      </c>
      <c r="AY250" s="254" t="s">
        <v>338</v>
      </c>
    </row>
    <row r="251" s="14" customFormat="1">
      <c r="A251" s="14"/>
      <c r="B251" s="244"/>
      <c r="C251" s="245"/>
      <c r="D251" s="235" t="s">
        <v>350</v>
      </c>
      <c r="E251" s="246" t="s">
        <v>19</v>
      </c>
      <c r="F251" s="247" t="s">
        <v>1888</v>
      </c>
      <c r="G251" s="245"/>
      <c r="H251" s="248">
        <v>0</v>
      </c>
      <c r="I251" s="249"/>
      <c r="J251" s="245"/>
      <c r="K251" s="245"/>
      <c r="L251" s="250"/>
      <c r="M251" s="251"/>
      <c r="N251" s="252"/>
      <c r="O251" s="252"/>
      <c r="P251" s="252"/>
      <c r="Q251" s="252"/>
      <c r="R251" s="252"/>
      <c r="S251" s="252"/>
      <c r="T251" s="253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4" t="s">
        <v>350</v>
      </c>
      <c r="AU251" s="254" t="s">
        <v>241</v>
      </c>
      <c r="AV251" s="14" t="s">
        <v>81</v>
      </c>
      <c r="AW251" s="14" t="s">
        <v>33</v>
      </c>
      <c r="AX251" s="14" t="s">
        <v>72</v>
      </c>
      <c r="AY251" s="254" t="s">
        <v>338</v>
      </c>
    </row>
    <row r="252" s="14" customFormat="1">
      <c r="A252" s="14"/>
      <c r="B252" s="244"/>
      <c r="C252" s="245"/>
      <c r="D252" s="235" t="s">
        <v>350</v>
      </c>
      <c r="E252" s="246" t="s">
        <v>19</v>
      </c>
      <c r="F252" s="247" t="s">
        <v>501</v>
      </c>
      <c r="G252" s="245"/>
      <c r="H252" s="248">
        <v>0</v>
      </c>
      <c r="I252" s="249"/>
      <c r="J252" s="245"/>
      <c r="K252" s="245"/>
      <c r="L252" s="250"/>
      <c r="M252" s="251"/>
      <c r="N252" s="252"/>
      <c r="O252" s="252"/>
      <c r="P252" s="252"/>
      <c r="Q252" s="252"/>
      <c r="R252" s="252"/>
      <c r="S252" s="252"/>
      <c r="T252" s="253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4" t="s">
        <v>350</v>
      </c>
      <c r="AU252" s="254" t="s">
        <v>241</v>
      </c>
      <c r="AV252" s="14" t="s">
        <v>81</v>
      </c>
      <c r="AW252" s="14" t="s">
        <v>33</v>
      </c>
      <c r="AX252" s="14" t="s">
        <v>72</v>
      </c>
      <c r="AY252" s="254" t="s">
        <v>338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993</v>
      </c>
      <c r="G253" s="245"/>
      <c r="H253" s="248">
        <v>0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4" customFormat="1">
      <c r="A254" s="14"/>
      <c r="B254" s="244"/>
      <c r="C254" s="245"/>
      <c r="D254" s="235" t="s">
        <v>350</v>
      </c>
      <c r="E254" s="246" t="s">
        <v>19</v>
      </c>
      <c r="F254" s="247" t="s">
        <v>502</v>
      </c>
      <c r="G254" s="245"/>
      <c r="H254" s="248">
        <v>0</v>
      </c>
      <c r="I254" s="249"/>
      <c r="J254" s="245"/>
      <c r="K254" s="245"/>
      <c r="L254" s="250"/>
      <c r="M254" s="251"/>
      <c r="N254" s="252"/>
      <c r="O254" s="252"/>
      <c r="P254" s="252"/>
      <c r="Q254" s="252"/>
      <c r="R254" s="252"/>
      <c r="S254" s="252"/>
      <c r="T254" s="253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4" t="s">
        <v>350</v>
      </c>
      <c r="AU254" s="254" t="s">
        <v>241</v>
      </c>
      <c r="AV254" s="14" t="s">
        <v>81</v>
      </c>
      <c r="AW254" s="14" t="s">
        <v>33</v>
      </c>
      <c r="AX254" s="14" t="s">
        <v>72</v>
      </c>
      <c r="AY254" s="254" t="s">
        <v>338</v>
      </c>
    </row>
    <row r="255" s="16" customFormat="1">
      <c r="A255" s="16"/>
      <c r="B255" s="277"/>
      <c r="C255" s="278"/>
      <c r="D255" s="235" t="s">
        <v>350</v>
      </c>
      <c r="E255" s="279" t="s">
        <v>298</v>
      </c>
      <c r="F255" s="280" t="s">
        <v>500</v>
      </c>
      <c r="G255" s="278"/>
      <c r="H255" s="281">
        <v>-0.753</v>
      </c>
      <c r="I255" s="282"/>
      <c r="J255" s="278"/>
      <c r="K255" s="278"/>
      <c r="L255" s="283"/>
      <c r="M255" s="284"/>
      <c r="N255" s="285"/>
      <c r="O255" s="285"/>
      <c r="P255" s="285"/>
      <c r="Q255" s="285"/>
      <c r="R255" s="285"/>
      <c r="S255" s="285"/>
      <c r="T255" s="28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T255" s="287" t="s">
        <v>350</v>
      </c>
      <c r="AU255" s="287" t="s">
        <v>241</v>
      </c>
      <c r="AV255" s="16" t="s">
        <v>241</v>
      </c>
      <c r="AW255" s="16" t="s">
        <v>33</v>
      </c>
      <c r="AX255" s="16" t="s">
        <v>72</v>
      </c>
      <c r="AY255" s="287" t="s">
        <v>338</v>
      </c>
    </row>
    <row r="256" s="15" customFormat="1">
      <c r="A256" s="15"/>
      <c r="B256" s="255"/>
      <c r="C256" s="256"/>
      <c r="D256" s="235" t="s">
        <v>350</v>
      </c>
      <c r="E256" s="257" t="s">
        <v>216</v>
      </c>
      <c r="F256" s="258" t="s">
        <v>363</v>
      </c>
      <c r="G256" s="256"/>
      <c r="H256" s="259">
        <v>16.041</v>
      </c>
      <c r="I256" s="260"/>
      <c r="J256" s="256"/>
      <c r="K256" s="256"/>
      <c r="L256" s="261"/>
      <c r="M256" s="262"/>
      <c r="N256" s="263"/>
      <c r="O256" s="263"/>
      <c r="P256" s="263"/>
      <c r="Q256" s="263"/>
      <c r="R256" s="263"/>
      <c r="S256" s="263"/>
      <c r="T256" s="264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T256" s="265" t="s">
        <v>350</v>
      </c>
      <c r="AU256" s="265" t="s">
        <v>241</v>
      </c>
      <c r="AV256" s="15" t="s">
        <v>231</v>
      </c>
      <c r="AW256" s="15" t="s">
        <v>33</v>
      </c>
      <c r="AX256" s="15" t="s">
        <v>72</v>
      </c>
      <c r="AY256" s="265" t="s">
        <v>338</v>
      </c>
    </row>
    <row r="257" s="14" customFormat="1">
      <c r="A257" s="14"/>
      <c r="B257" s="244"/>
      <c r="C257" s="245"/>
      <c r="D257" s="235" t="s">
        <v>350</v>
      </c>
      <c r="E257" s="246" t="s">
        <v>19</v>
      </c>
      <c r="F257" s="247" t="s">
        <v>3174</v>
      </c>
      <c r="G257" s="245"/>
      <c r="H257" s="248">
        <v>32.082000000000001</v>
      </c>
      <c r="I257" s="249"/>
      <c r="J257" s="245"/>
      <c r="K257" s="245"/>
      <c r="L257" s="250"/>
      <c r="M257" s="251"/>
      <c r="N257" s="252"/>
      <c r="O257" s="252"/>
      <c r="P257" s="252"/>
      <c r="Q257" s="252"/>
      <c r="R257" s="252"/>
      <c r="S257" s="252"/>
      <c r="T257" s="253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4" t="s">
        <v>350</v>
      </c>
      <c r="AU257" s="254" t="s">
        <v>241</v>
      </c>
      <c r="AV257" s="14" t="s">
        <v>81</v>
      </c>
      <c r="AW257" s="14" t="s">
        <v>33</v>
      </c>
      <c r="AX257" s="14" t="s">
        <v>79</v>
      </c>
      <c r="AY257" s="254" t="s">
        <v>338</v>
      </c>
    </row>
    <row r="258" s="2" customFormat="1" ht="44.25" customHeight="1">
      <c r="A258" s="39"/>
      <c r="B258" s="40"/>
      <c r="C258" s="215" t="s">
        <v>247</v>
      </c>
      <c r="D258" s="215" t="s">
        <v>342</v>
      </c>
      <c r="E258" s="216" t="s">
        <v>504</v>
      </c>
      <c r="F258" s="217" t="s">
        <v>505</v>
      </c>
      <c r="G258" s="218" t="s">
        <v>489</v>
      </c>
      <c r="H258" s="219">
        <v>246.846</v>
      </c>
      <c r="I258" s="220"/>
      <c r="J258" s="221">
        <f>ROUND(I258*H258,2)</f>
        <v>0</v>
      </c>
      <c r="K258" s="217" t="s">
        <v>346</v>
      </c>
      <c r="L258" s="45"/>
      <c r="M258" s="222" t="s">
        <v>19</v>
      </c>
      <c r="N258" s="223" t="s">
        <v>43</v>
      </c>
      <c r="O258" s="85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26" t="s">
        <v>231</v>
      </c>
      <c r="AT258" s="226" t="s">
        <v>342</v>
      </c>
      <c r="AU258" s="226" t="s">
        <v>241</v>
      </c>
      <c r="AY258" s="18" t="s">
        <v>338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18" t="s">
        <v>79</v>
      </c>
      <c r="BK258" s="227">
        <f>ROUND(I258*H258,2)</f>
        <v>0</v>
      </c>
      <c r="BL258" s="18" t="s">
        <v>231</v>
      </c>
      <c r="BM258" s="226" t="s">
        <v>3175</v>
      </c>
    </row>
    <row r="259" s="2" customFormat="1">
      <c r="A259" s="39"/>
      <c r="B259" s="40"/>
      <c r="C259" s="41"/>
      <c r="D259" s="228" t="s">
        <v>348</v>
      </c>
      <c r="E259" s="41"/>
      <c r="F259" s="229" t="s">
        <v>507</v>
      </c>
      <c r="G259" s="41"/>
      <c r="H259" s="41"/>
      <c r="I259" s="230"/>
      <c r="J259" s="41"/>
      <c r="K259" s="41"/>
      <c r="L259" s="45"/>
      <c r="M259" s="231"/>
      <c r="N259" s="232"/>
      <c r="O259" s="85"/>
      <c r="P259" s="85"/>
      <c r="Q259" s="85"/>
      <c r="R259" s="85"/>
      <c r="S259" s="85"/>
      <c r="T259" s="86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T259" s="18" t="s">
        <v>348</v>
      </c>
      <c r="AU259" s="18" t="s">
        <v>241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218</v>
      </c>
      <c r="G260" s="245"/>
      <c r="H260" s="248">
        <v>123.423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5" customFormat="1">
      <c r="A261" s="15"/>
      <c r="B261" s="255"/>
      <c r="C261" s="256"/>
      <c r="D261" s="235" t="s">
        <v>350</v>
      </c>
      <c r="E261" s="257" t="s">
        <v>19</v>
      </c>
      <c r="F261" s="258" t="s">
        <v>363</v>
      </c>
      <c r="G261" s="256"/>
      <c r="H261" s="259">
        <v>123.423</v>
      </c>
      <c r="I261" s="260"/>
      <c r="J261" s="256"/>
      <c r="K261" s="256"/>
      <c r="L261" s="261"/>
      <c r="M261" s="262"/>
      <c r="N261" s="263"/>
      <c r="O261" s="263"/>
      <c r="P261" s="263"/>
      <c r="Q261" s="263"/>
      <c r="R261" s="263"/>
      <c r="S261" s="263"/>
      <c r="T261" s="264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65" t="s">
        <v>350</v>
      </c>
      <c r="AU261" s="265" t="s">
        <v>241</v>
      </c>
      <c r="AV261" s="15" t="s">
        <v>231</v>
      </c>
      <c r="AW261" s="15" t="s">
        <v>33</v>
      </c>
      <c r="AX261" s="15" t="s">
        <v>72</v>
      </c>
      <c r="AY261" s="265" t="s">
        <v>338</v>
      </c>
    </row>
    <row r="262" s="14" customFormat="1">
      <c r="A262" s="14"/>
      <c r="B262" s="244"/>
      <c r="C262" s="245"/>
      <c r="D262" s="235" t="s">
        <v>350</v>
      </c>
      <c r="E262" s="246" t="s">
        <v>19</v>
      </c>
      <c r="F262" s="247" t="s">
        <v>3176</v>
      </c>
      <c r="G262" s="245"/>
      <c r="H262" s="248">
        <v>246.846</v>
      </c>
      <c r="I262" s="249"/>
      <c r="J262" s="245"/>
      <c r="K262" s="245"/>
      <c r="L262" s="250"/>
      <c r="M262" s="251"/>
      <c r="N262" s="252"/>
      <c r="O262" s="252"/>
      <c r="P262" s="252"/>
      <c r="Q262" s="252"/>
      <c r="R262" s="252"/>
      <c r="S262" s="252"/>
      <c r="T262" s="253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4" t="s">
        <v>350</v>
      </c>
      <c r="AU262" s="254" t="s">
        <v>241</v>
      </c>
      <c r="AV262" s="14" t="s">
        <v>81</v>
      </c>
      <c r="AW262" s="14" t="s">
        <v>33</v>
      </c>
      <c r="AX262" s="14" t="s">
        <v>79</v>
      </c>
      <c r="AY262" s="254" t="s">
        <v>338</v>
      </c>
    </row>
    <row r="263" s="12" customFormat="1" ht="20.88" customHeight="1">
      <c r="A263" s="12"/>
      <c r="B263" s="199"/>
      <c r="C263" s="200"/>
      <c r="D263" s="201" t="s">
        <v>71</v>
      </c>
      <c r="E263" s="213" t="s">
        <v>476</v>
      </c>
      <c r="F263" s="213" t="s">
        <v>509</v>
      </c>
      <c r="G263" s="200"/>
      <c r="H263" s="200"/>
      <c r="I263" s="203"/>
      <c r="J263" s="214">
        <f>BK263</f>
        <v>0</v>
      </c>
      <c r="K263" s="200"/>
      <c r="L263" s="205"/>
      <c r="M263" s="206"/>
      <c r="N263" s="207"/>
      <c r="O263" s="207"/>
      <c r="P263" s="208">
        <f>SUM(P264:P301)</f>
        <v>0</v>
      </c>
      <c r="Q263" s="207"/>
      <c r="R263" s="208">
        <f>SUM(R264:R301)</f>
        <v>0.00085899999999999995</v>
      </c>
      <c r="S263" s="207"/>
      <c r="T263" s="209">
        <f>SUM(T264:T301)</f>
        <v>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R263" s="210" t="s">
        <v>79</v>
      </c>
      <c r="AT263" s="211" t="s">
        <v>71</v>
      </c>
      <c r="AU263" s="211" t="s">
        <v>81</v>
      </c>
      <c r="AY263" s="210" t="s">
        <v>338</v>
      </c>
      <c r="BK263" s="212">
        <f>SUM(BK264:BK301)</f>
        <v>0</v>
      </c>
    </row>
    <row r="264" s="2" customFormat="1" ht="24.15" customHeight="1">
      <c r="A264" s="39"/>
      <c r="B264" s="40"/>
      <c r="C264" s="215" t="s">
        <v>510</v>
      </c>
      <c r="D264" s="215" t="s">
        <v>342</v>
      </c>
      <c r="E264" s="216" t="s">
        <v>511</v>
      </c>
      <c r="F264" s="217" t="s">
        <v>512</v>
      </c>
      <c r="G264" s="218" t="s">
        <v>345</v>
      </c>
      <c r="H264" s="219">
        <v>436.43299999999999</v>
      </c>
      <c r="I264" s="220"/>
      <c r="J264" s="221">
        <f>ROUND(I264*H264,2)</f>
        <v>0</v>
      </c>
      <c r="K264" s="217" t="s">
        <v>346</v>
      </c>
      <c r="L264" s="45"/>
      <c r="M264" s="222" t="s">
        <v>19</v>
      </c>
      <c r="N264" s="223" t="s">
        <v>43</v>
      </c>
      <c r="O264" s="85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26" t="s">
        <v>231</v>
      </c>
      <c r="AT264" s="226" t="s">
        <v>342</v>
      </c>
      <c r="AU264" s="226" t="s">
        <v>241</v>
      </c>
      <c r="AY264" s="18" t="s">
        <v>338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18" t="s">
        <v>79</v>
      </c>
      <c r="BK264" s="227">
        <f>ROUND(I264*H264,2)</f>
        <v>0</v>
      </c>
      <c r="BL264" s="18" t="s">
        <v>231</v>
      </c>
      <c r="BM264" s="226" t="s">
        <v>3177</v>
      </c>
    </row>
    <row r="265" s="2" customFormat="1">
      <c r="A265" s="39"/>
      <c r="B265" s="40"/>
      <c r="C265" s="41"/>
      <c r="D265" s="228" t="s">
        <v>348</v>
      </c>
      <c r="E265" s="41"/>
      <c r="F265" s="229" t="s">
        <v>514</v>
      </c>
      <c r="G265" s="41"/>
      <c r="H265" s="41"/>
      <c r="I265" s="230"/>
      <c r="J265" s="41"/>
      <c r="K265" s="41"/>
      <c r="L265" s="45"/>
      <c r="M265" s="231"/>
      <c r="N265" s="232"/>
      <c r="O265" s="85"/>
      <c r="P265" s="85"/>
      <c r="Q265" s="85"/>
      <c r="R265" s="85"/>
      <c r="S265" s="85"/>
      <c r="T265" s="86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T265" s="18" t="s">
        <v>348</v>
      </c>
      <c r="AU265" s="18" t="s">
        <v>241</v>
      </c>
    </row>
    <row r="266" s="14" customFormat="1">
      <c r="A266" s="14"/>
      <c r="B266" s="244"/>
      <c r="C266" s="245"/>
      <c r="D266" s="235" t="s">
        <v>350</v>
      </c>
      <c r="E266" s="246" t="s">
        <v>19</v>
      </c>
      <c r="F266" s="247" t="s">
        <v>227</v>
      </c>
      <c r="G266" s="245"/>
      <c r="H266" s="248">
        <v>17.178999999999998</v>
      </c>
      <c r="I266" s="249"/>
      <c r="J266" s="245"/>
      <c r="K266" s="245"/>
      <c r="L266" s="250"/>
      <c r="M266" s="251"/>
      <c r="N266" s="252"/>
      <c r="O266" s="252"/>
      <c r="P266" s="252"/>
      <c r="Q266" s="252"/>
      <c r="R266" s="252"/>
      <c r="S266" s="252"/>
      <c r="T266" s="253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4" t="s">
        <v>350</v>
      </c>
      <c r="AU266" s="254" t="s">
        <v>241</v>
      </c>
      <c r="AV266" s="14" t="s">
        <v>81</v>
      </c>
      <c r="AW266" s="14" t="s">
        <v>33</v>
      </c>
      <c r="AX266" s="14" t="s">
        <v>72</v>
      </c>
      <c r="AY266" s="254" t="s">
        <v>338</v>
      </c>
    </row>
    <row r="267" s="14" customFormat="1">
      <c r="A267" s="14"/>
      <c r="B267" s="244"/>
      <c r="C267" s="245"/>
      <c r="D267" s="235" t="s">
        <v>350</v>
      </c>
      <c r="E267" s="246" t="s">
        <v>19</v>
      </c>
      <c r="F267" s="247" t="s">
        <v>1281</v>
      </c>
      <c r="G267" s="245"/>
      <c r="H267" s="248">
        <v>419.25400000000002</v>
      </c>
      <c r="I267" s="249"/>
      <c r="J267" s="245"/>
      <c r="K267" s="245"/>
      <c r="L267" s="250"/>
      <c r="M267" s="251"/>
      <c r="N267" s="252"/>
      <c r="O267" s="252"/>
      <c r="P267" s="252"/>
      <c r="Q267" s="252"/>
      <c r="R267" s="252"/>
      <c r="S267" s="252"/>
      <c r="T267" s="253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4" t="s">
        <v>350</v>
      </c>
      <c r="AU267" s="254" t="s">
        <v>241</v>
      </c>
      <c r="AV267" s="14" t="s">
        <v>81</v>
      </c>
      <c r="AW267" s="14" t="s">
        <v>33</v>
      </c>
      <c r="AX267" s="14" t="s">
        <v>72</v>
      </c>
      <c r="AY267" s="254" t="s">
        <v>338</v>
      </c>
    </row>
    <row r="268" s="14" customFormat="1">
      <c r="A268" s="14"/>
      <c r="B268" s="244"/>
      <c r="C268" s="245"/>
      <c r="D268" s="235" t="s">
        <v>350</v>
      </c>
      <c r="E268" s="246" t="s">
        <v>19</v>
      </c>
      <c r="F268" s="247" t="s">
        <v>1313</v>
      </c>
      <c r="G268" s="245"/>
      <c r="H268" s="248">
        <v>0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350</v>
      </c>
      <c r="AU268" s="254" t="s">
        <v>241</v>
      </c>
      <c r="AV268" s="14" t="s">
        <v>81</v>
      </c>
      <c r="AW268" s="14" t="s">
        <v>33</v>
      </c>
      <c r="AX268" s="14" t="s">
        <v>72</v>
      </c>
      <c r="AY268" s="254" t="s">
        <v>338</v>
      </c>
    </row>
    <row r="269" s="15" customFormat="1">
      <c r="A269" s="15"/>
      <c r="B269" s="255"/>
      <c r="C269" s="256"/>
      <c r="D269" s="235" t="s">
        <v>350</v>
      </c>
      <c r="E269" s="257" t="s">
        <v>19</v>
      </c>
      <c r="F269" s="258" t="s">
        <v>363</v>
      </c>
      <c r="G269" s="256"/>
      <c r="H269" s="259">
        <v>436.43299999999999</v>
      </c>
      <c r="I269" s="260"/>
      <c r="J269" s="256"/>
      <c r="K269" s="256"/>
      <c r="L269" s="261"/>
      <c r="M269" s="262"/>
      <c r="N269" s="263"/>
      <c r="O269" s="263"/>
      <c r="P269" s="263"/>
      <c r="Q269" s="263"/>
      <c r="R269" s="263"/>
      <c r="S269" s="263"/>
      <c r="T269" s="264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65" t="s">
        <v>350</v>
      </c>
      <c r="AU269" s="265" t="s">
        <v>241</v>
      </c>
      <c r="AV269" s="15" t="s">
        <v>231</v>
      </c>
      <c r="AW269" s="15" t="s">
        <v>33</v>
      </c>
      <c r="AX269" s="15" t="s">
        <v>79</v>
      </c>
      <c r="AY269" s="265" t="s">
        <v>338</v>
      </c>
    </row>
    <row r="270" s="2" customFormat="1" ht="37.8" customHeight="1">
      <c r="A270" s="39"/>
      <c r="B270" s="40"/>
      <c r="C270" s="215" t="s">
        <v>515</v>
      </c>
      <c r="D270" s="215" t="s">
        <v>342</v>
      </c>
      <c r="E270" s="216" t="s">
        <v>516</v>
      </c>
      <c r="F270" s="217" t="s">
        <v>517</v>
      </c>
      <c r="G270" s="218" t="s">
        <v>345</v>
      </c>
      <c r="H270" s="219">
        <v>17.178999999999998</v>
      </c>
      <c r="I270" s="220"/>
      <c r="J270" s="221">
        <f>ROUND(I270*H270,2)</f>
        <v>0</v>
      </c>
      <c r="K270" s="217" t="s">
        <v>346</v>
      </c>
      <c r="L270" s="45"/>
      <c r="M270" s="222" t="s">
        <v>19</v>
      </c>
      <c r="N270" s="223" t="s">
        <v>43</v>
      </c>
      <c r="O270" s="85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26" t="s">
        <v>231</v>
      </c>
      <c r="AT270" s="226" t="s">
        <v>342</v>
      </c>
      <c r="AU270" s="226" t="s">
        <v>241</v>
      </c>
      <c r="AY270" s="18" t="s">
        <v>338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18" t="s">
        <v>79</v>
      </c>
      <c r="BK270" s="227">
        <f>ROUND(I270*H270,2)</f>
        <v>0</v>
      </c>
      <c r="BL270" s="18" t="s">
        <v>231</v>
      </c>
      <c r="BM270" s="226" t="s">
        <v>3178</v>
      </c>
    </row>
    <row r="271" s="2" customFormat="1">
      <c r="A271" s="39"/>
      <c r="B271" s="40"/>
      <c r="C271" s="41"/>
      <c r="D271" s="228" t="s">
        <v>348</v>
      </c>
      <c r="E271" s="41"/>
      <c r="F271" s="229" t="s">
        <v>519</v>
      </c>
      <c r="G271" s="41"/>
      <c r="H271" s="41"/>
      <c r="I271" s="230"/>
      <c r="J271" s="41"/>
      <c r="K271" s="41"/>
      <c r="L271" s="45"/>
      <c r="M271" s="231"/>
      <c r="N271" s="232"/>
      <c r="O271" s="85"/>
      <c r="P271" s="85"/>
      <c r="Q271" s="85"/>
      <c r="R271" s="85"/>
      <c r="S271" s="85"/>
      <c r="T271" s="86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T271" s="18" t="s">
        <v>348</v>
      </c>
      <c r="AU271" s="18" t="s">
        <v>241</v>
      </c>
    </row>
    <row r="272" s="14" customFormat="1">
      <c r="A272" s="14"/>
      <c r="B272" s="244"/>
      <c r="C272" s="245"/>
      <c r="D272" s="235" t="s">
        <v>350</v>
      </c>
      <c r="E272" s="246" t="s">
        <v>19</v>
      </c>
      <c r="F272" s="247" t="s">
        <v>227</v>
      </c>
      <c r="G272" s="245"/>
      <c r="H272" s="248">
        <v>17.178999999999998</v>
      </c>
      <c r="I272" s="249"/>
      <c r="J272" s="245"/>
      <c r="K272" s="245"/>
      <c r="L272" s="250"/>
      <c r="M272" s="251"/>
      <c r="N272" s="252"/>
      <c r="O272" s="252"/>
      <c r="P272" s="252"/>
      <c r="Q272" s="252"/>
      <c r="R272" s="252"/>
      <c r="S272" s="252"/>
      <c r="T272" s="253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4" t="s">
        <v>350</v>
      </c>
      <c r="AU272" s="254" t="s">
        <v>241</v>
      </c>
      <c r="AV272" s="14" t="s">
        <v>81</v>
      </c>
      <c r="AW272" s="14" t="s">
        <v>33</v>
      </c>
      <c r="AX272" s="14" t="s">
        <v>79</v>
      </c>
      <c r="AY272" s="254" t="s">
        <v>338</v>
      </c>
    </row>
    <row r="273" s="2" customFormat="1" ht="37.8" customHeight="1">
      <c r="A273" s="39"/>
      <c r="B273" s="40"/>
      <c r="C273" s="215" t="s">
        <v>520</v>
      </c>
      <c r="D273" s="215" t="s">
        <v>342</v>
      </c>
      <c r="E273" s="216" t="s">
        <v>521</v>
      </c>
      <c r="F273" s="217" t="s">
        <v>522</v>
      </c>
      <c r="G273" s="218" t="s">
        <v>345</v>
      </c>
      <c r="H273" s="219">
        <v>17.178999999999998</v>
      </c>
      <c r="I273" s="220"/>
      <c r="J273" s="221">
        <f>ROUND(I273*H273,2)</f>
        <v>0</v>
      </c>
      <c r="K273" s="217" t="s">
        <v>346</v>
      </c>
      <c r="L273" s="45"/>
      <c r="M273" s="222" t="s">
        <v>19</v>
      </c>
      <c r="N273" s="223" t="s">
        <v>43</v>
      </c>
      <c r="O273" s="85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26" t="s">
        <v>231</v>
      </c>
      <c r="AT273" s="226" t="s">
        <v>342</v>
      </c>
      <c r="AU273" s="226" t="s">
        <v>241</v>
      </c>
      <c r="AY273" s="18" t="s">
        <v>338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18" t="s">
        <v>79</v>
      </c>
      <c r="BK273" s="227">
        <f>ROUND(I273*H273,2)</f>
        <v>0</v>
      </c>
      <c r="BL273" s="18" t="s">
        <v>231</v>
      </c>
      <c r="BM273" s="226" t="s">
        <v>3179</v>
      </c>
    </row>
    <row r="274" s="2" customFormat="1">
      <c r="A274" s="39"/>
      <c r="B274" s="40"/>
      <c r="C274" s="41"/>
      <c r="D274" s="228" t="s">
        <v>348</v>
      </c>
      <c r="E274" s="41"/>
      <c r="F274" s="229" t="s">
        <v>524</v>
      </c>
      <c r="G274" s="41"/>
      <c r="H274" s="41"/>
      <c r="I274" s="230"/>
      <c r="J274" s="41"/>
      <c r="K274" s="41"/>
      <c r="L274" s="45"/>
      <c r="M274" s="231"/>
      <c r="N274" s="232"/>
      <c r="O274" s="85"/>
      <c r="P274" s="85"/>
      <c r="Q274" s="85"/>
      <c r="R274" s="85"/>
      <c r="S274" s="85"/>
      <c r="T274" s="86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348</v>
      </c>
      <c r="AU274" s="18" t="s">
        <v>241</v>
      </c>
    </row>
    <row r="275" s="14" customFormat="1">
      <c r="A275" s="14"/>
      <c r="B275" s="244"/>
      <c r="C275" s="245"/>
      <c r="D275" s="235" t="s">
        <v>350</v>
      </c>
      <c r="E275" s="246" t="s">
        <v>19</v>
      </c>
      <c r="F275" s="247" t="s">
        <v>227</v>
      </c>
      <c r="G275" s="245"/>
      <c r="H275" s="248">
        <v>17.178999999999998</v>
      </c>
      <c r="I275" s="249"/>
      <c r="J275" s="245"/>
      <c r="K275" s="245"/>
      <c r="L275" s="250"/>
      <c r="M275" s="251"/>
      <c r="N275" s="252"/>
      <c r="O275" s="252"/>
      <c r="P275" s="252"/>
      <c r="Q275" s="252"/>
      <c r="R275" s="252"/>
      <c r="S275" s="252"/>
      <c r="T275" s="253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4" t="s">
        <v>350</v>
      </c>
      <c r="AU275" s="254" t="s">
        <v>241</v>
      </c>
      <c r="AV275" s="14" t="s">
        <v>81</v>
      </c>
      <c r="AW275" s="14" t="s">
        <v>33</v>
      </c>
      <c r="AX275" s="14" t="s">
        <v>79</v>
      </c>
      <c r="AY275" s="254" t="s">
        <v>338</v>
      </c>
    </row>
    <row r="276" s="2" customFormat="1" ht="16.5" customHeight="1">
      <c r="A276" s="39"/>
      <c r="B276" s="40"/>
      <c r="C276" s="267" t="s">
        <v>525</v>
      </c>
      <c r="D276" s="267" t="s">
        <v>486</v>
      </c>
      <c r="E276" s="268" t="s">
        <v>526</v>
      </c>
      <c r="F276" s="269" t="s">
        <v>527</v>
      </c>
      <c r="G276" s="270" t="s">
        <v>528</v>
      </c>
      <c r="H276" s="271">
        <v>0.34399999999999997</v>
      </c>
      <c r="I276" s="272"/>
      <c r="J276" s="273">
        <f>ROUND(I276*H276,2)</f>
        <v>0</v>
      </c>
      <c r="K276" s="269" t="s">
        <v>346</v>
      </c>
      <c r="L276" s="274"/>
      <c r="M276" s="275" t="s">
        <v>19</v>
      </c>
      <c r="N276" s="276" t="s">
        <v>43</v>
      </c>
      <c r="O276" s="85"/>
      <c r="P276" s="224">
        <f>O276*H276</f>
        <v>0</v>
      </c>
      <c r="Q276" s="224">
        <v>0.001</v>
      </c>
      <c r="R276" s="224">
        <f>Q276*H276</f>
        <v>0.00034399999999999996</v>
      </c>
      <c r="S276" s="224">
        <v>0</v>
      </c>
      <c r="T276" s="225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26" t="s">
        <v>405</v>
      </c>
      <c r="AT276" s="226" t="s">
        <v>486</v>
      </c>
      <c r="AU276" s="226" t="s">
        <v>241</v>
      </c>
      <c r="AY276" s="18" t="s">
        <v>338</v>
      </c>
      <c r="BE276" s="227">
        <f>IF(N276="základní",J276,0)</f>
        <v>0</v>
      </c>
      <c r="BF276" s="227">
        <f>IF(N276="snížená",J276,0)</f>
        <v>0</v>
      </c>
      <c r="BG276" s="227">
        <f>IF(N276="zákl. přenesená",J276,0)</f>
        <v>0</v>
      </c>
      <c r="BH276" s="227">
        <f>IF(N276="sníž. přenesená",J276,0)</f>
        <v>0</v>
      </c>
      <c r="BI276" s="227">
        <f>IF(N276="nulová",J276,0)</f>
        <v>0</v>
      </c>
      <c r="BJ276" s="18" t="s">
        <v>79</v>
      </c>
      <c r="BK276" s="227">
        <f>ROUND(I276*H276,2)</f>
        <v>0</v>
      </c>
      <c r="BL276" s="18" t="s">
        <v>231</v>
      </c>
      <c r="BM276" s="226" t="s">
        <v>3180</v>
      </c>
    </row>
    <row r="277" s="14" customFormat="1">
      <c r="A277" s="14"/>
      <c r="B277" s="244"/>
      <c r="C277" s="245"/>
      <c r="D277" s="235" t="s">
        <v>350</v>
      </c>
      <c r="E277" s="246" t="s">
        <v>19</v>
      </c>
      <c r="F277" s="247" t="s">
        <v>227</v>
      </c>
      <c r="G277" s="245"/>
      <c r="H277" s="248">
        <v>17.178999999999998</v>
      </c>
      <c r="I277" s="249"/>
      <c r="J277" s="245"/>
      <c r="K277" s="245"/>
      <c r="L277" s="250"/>
      <c r="M277" s="251"/>
      <c r="N277" s="252"/>
      <c r="O277" s="252"/>
      <c r="P277" s="252"/>
      <c r="Q277" s="252"/>
      <c r="R277" s="252"/>
      <c r="S277" s="252"/>
      <c r="T277" s="253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4" t="s">
        <v>350</v>
      </c>
      <c r="AU277" s="254" t="s">
        <v>241</v>
      </c>
      <c r="AV277" s="14" t="s">
        <v>81</v>
      </c>
      <c r="AW277" s="14" t="s">
        <v>33</v>
      </c>
      <c r="AX277" s="14" t="s">
        <v>72</v>
      </c>
      <c r="AY277" s="254" t="s">
        <v>338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3181</v>
      </c>
      <c r="G278" s="245"/>
      <c r="H278" s="248">
        <v>0.34399999999999997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79</v>
      </c>
      <c r="AY278" s="254" t="s">
        <v>338</v>
      </c>
    </row>
    <row r="279" s="2" customFormat="1" ht="49.05" customHeight="1">
      <c r="A279" s="39"/>
      <c r="B279" s="40"/>
      <c r="C279" s="215" t="s">
        <v>531</v>
      </c>
      <c r="D279" s="215" t="s">
        <v>342</v>
      </c>
      <c r="E279" s="216" t="s">
        <v>532</v>
      </c>
      <c r="F279" s="217" t="s">
        <v>533</v>
      </c>
      <c r="G279" s="218" t="s">
        <v>345</v>
      </c>
      <c r="H279" s="219">
        <v>17.178999999999998</v>
      </c>
      <c r="I279" s="220"/>
      <c r="J279" s="221">
        <f>ROUND(I279*H279,2)</f>
        <v>0</v>
      </c>
      <c r="K279" s="217" t="s">
        <v>346</v>
      </c>
      <c r="L279" s="45"/>
      <c r="M279" s="222" t="s">
        <v>19</v>
      </c>
      <c r="N279" s="223" t="s">
        <v>43</v>
      </c>
      <c r="O279" s="85"/>
      <c r="P279" s="224">
        <f>O279*H279</f>
        <v>0</v>
      </c>
      <c r="Q279" s="224">
        <v>0</v>
      </c>
      <c r="R279" s="224">
        <f>Q279*H279</f>
        <v>0</v>
      </c>
      <c r="S279" s="224">
        <v>0</v>
      </c>
      <c r="T279" s="225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26" t="s">
        <v>231</v>
      </c>
      <c r="AT279" s="226" t="s">
        <v>342</v>
      </c>
      <c r="AU279" s="226" t="s">
        <v>241</v>
      </c>
      <c r="AY279" s="18" t="s">
        <v>338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18" t="s">
        <v>79</v>
      </c>
      <c r="BK279" s="227">
        <f>ROUND(I279*H279,2)</f>
        <v>0</v>
      </c>
      <c r="BL279" s="18" t="s">
        <v>231</v>
      </c>
      <c r="BM279" s="226" t="s">
        <v>3182</v>
      </c>
    </row>
    <row r="280" s="2" customFormat="1">
      <c r="A280" s="39"/>
      <c r="B280" s="40"/>
      <c r="C280" s="41"/>
      <c r="D280" s="228" t="s">
        <v>348</v>
      </c>
      <c r="E280" s="41"/>
      <c r="F280" s="229" t="s">
        <v>535</v>
      </c>
      <c r="G280" s="41"/>
      <c r="H280" s="41"/>
      <c r="I280" s="230"/>
      <c r="J280" s="41"/>
      <c r="K280" s="41"/>
      <c r="L280" s="45"/>
      <c r="M280" s="231"/>
      <c r="N280" s="232"/>
      <c r="O280" s="85"/>
      <c r="P280" s="85"/>
      <c r="Q280" s="85"/>
      <c r="R280" s="85"/>
      <c r="S280" s="85"/>
      <c r="T280" s="86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T280" s="18" t="s">
        <v>348</v>
      </c>
      <c r="AU280" s="18" t="s">
        <v>241</v>
      </c>
    </row>
    <row r="281" s="14" customFormat="1">
      <c r="A281" s="14"/>
      <c r="B281" s="244"/>
      <c r="C281" s="245"/>
      <c r="D281" s="235" t="s">
        <v>350</v>
      </c>
      <c r="E281" s="246" t="s">
        <v>19</v>
      </c>
      <c r="F281" s="247" t="s">
        <v>227</v>
      </c>
      <c r="G281" s="245"/>
      <c r="H281" s="248">
        <v>17.178999999999998</v>
      </c>
      <c r="I281" s="249"/>
      <c r="J281" s="245"/>
      <c r="K281" s="245"/>
      <c r="L281" s="250"/>
      <c r="M281" s="251"/>
      <c r="N281" s="252"/>
      <c r="O281" s="252"/>
      <c r="P281" s="252"/>
      <c r="Q281" s="252"/>
      <c r="R281" s="252"/>
      <c r="S281" s="252"/>
      <c r="T281" s="253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4" t="s">
        <v>350</v>
      </c>
      <c r="AU281" s="254" t="s">
        <v>241</v>
      </c>
      <c r="AV281" s="14" t="s">
        <v>81</v>
      </c>
      <c r="AW281" s="14" t="s">
        <v>33</v>
      </c>
      <c r="AX281" s="14" t="s">
        <v>79</v>
      </c>
      <c r="AY281" s="254" t="s">
        <v>338</v>
      </c>
    </row>
    <row r="282" s="2" customFormat="1" ht="24.15" customHeight="1">
      <c r="A282" s="39"/>
      <c r="B282" s="40"/>
      <c r="C282" s="215" t="s">
        <v>536</v>
      </c>
      <c r="D282" s="215" t="s">
        <v>342</v>
      </c>
      <c r="E282" s="216" t="s">
        <v>537</v>
      </c>
      <c r="F282" s="217" t="s">
        <v>538</v>
      </c>
      <c r="G282" s="218" t="s">
        <v>489</v>
      </c>
      <c r="H282" s="219">
        <v>0.001</v>
      </c>
      <c r="I282" s="220"/>
      <c r="J282" s="221">
        <f>ROUND(I282*H282,2)</f>
        <v>0</v>
      </c>
      <c r="K282" s="217" t="s">
        <v>346</v>
      </c>
      <c r="L282" s="45"/>
      <c r="M282" s="222" t="s">
        <v>19</v>
      </c>
      <c r="N282" s="223" t="s">
        <v>43</v>
      </c>
      <c r="O282" s="85"/>
      <c r="P282" s="224">
        <f>O282*H282</f>
        <v>0</v>
      </c>
      <c r="Q282" s="224">
        <v>0</v>
      </c>
      <c r="R282" s="224">
        <f>Q282*H282</f>
        <v>0</v>
      </c>
      <c r="S282" s="224">
        <v>0</v>
      </c>
      <c r="T282" s="225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26" t="s">
        <v>231</v>
      </c>
      <c r="AT282" s="226" t="s">
        <v>342</v>
      </c>
      <c r="AU282" s="226" t="s">
        <v>241</v>
      </c>
      <c r="AY282" s="18" t="s">
        <v>338</v>
      </c>
      <c r="BE282" s="227">
        <f>IF(N282="základní",J282,0)</f>
        <v>0</v>
      </c>
      <c r="BF282" s="227">
        <f>IF(N282="snížená",J282,0)</f>
        <v>0</v>
      </c>
      <c r="BG282" s="227">
        <f>IF(N282="zákl. přenesená",J282,0)</f>
        <v>0</v>
      </c>
      <c r="BH282" s="227">
        <f>IF(N282="sníž. přenesená",J282,0)</f>
        <v>0</v>
      </c>
      <c r="BI282" s="227">
        <f>IF(N282="nulová",J282,0)</f>
        <v>0</v>
      </c>
      <c r="BJ282" s="18" t="s">
        <v>79</v>
      </c>
      <c r="BK282" s="227">
        <f>ROUND(I282*H282,2)</f>
        <v>0</v>
      </c>
      <c r="BL282" s="18" t="s">
        <v>231</v>
      </c>
      <c r="BM282" s="226" t="s">
        <v>3183</v>
      </c>
    </row>
    <row r="283" s="2" customFormat="1">
      <c r="A283" s="39"/>
      <c r="B283" s="40"/>
      <c r="C283" s="41"/>
      <c r="D283" s="228" t="s">
        <v>348</v>
      </c>
      <c r="E283" s="41"/>
      <c r="F283" s="229" t="s">
        <v>540</v>
      </c>
      <c r="G283" s="41"/>
      <c r="H283" s="41"/>
      <c r="I283" s="230"/>
      <c r="J283" s="41"/>
      <c r="K283" s="41"/>
      <c r="L283" s="45"/>
      <c r="M283" s="231"/>
      <c r="N283" s="232"/>
      <c r="O283" s="85"/>
      <c r="P283" s="85"/>
      <c r="Q283" s="85"/>
      <c r="R283" s="85"/>
      <c r="S283" s="85"/>
      <c r="T283" s="86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T283" s="18" t="s">
        <v>348</v>
      </c>
      <c r="AU283" s="18" t="s">
        <v>241</v>
      </c>
    </row>
    <row r="284" s="2" customFormat="1" ht="16.5" customHeight="1">
      <c r="A284" s="39"/>
      <c r="B284" s="40"/>
      <c r="C284" s="267" t="s">
        <v>541</v>
      </c>
      <c r="D284" s="267" t="s">
        <v>486</v>
      </c>
      <c r="E284" s="268" t="s">
        <v>542</v>
      </c>
      <c r="F284" s="269" t="s">
        <v>543</v>
      </c>
      <c r="G284" s="270" t="s">
        <v>528</v>
      </c>
      <c r="H284" s="271">
        <v>0.51500000000000001</v>
      </c>
      <c r="I284" s="272"/>
      <c r="J284" s="273">
        <f>ROUND(I284*H284,2)</f>
        <v>0</v>
      </c>
      <c r="K284" s="269" t="s">
        <v>346</v>
      </c>
      <c r="L284" s="274"/>
      <c r="M284" s="275" t="s">
        <v>19</v>
      </c>
      <c r="N284" s="276" t="s">
        <v>43</v>
      </c>
      <c r="O284" s="85"/>
      <c r="P284" s="224">
        <f>O284*H284</f>
        <v>0</v>
      </c>
      <c r="Q284" s="224">
        <v>0.001</v>
      </c>
      <c r="R284" s="224">
        <f>Q284*H284</f>
        <v>0.00051500000000000005</v>
      </c>
      <c r="S284" s="224">
        <v>0</v>
      </c>
      <c r="T284" s="225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26" t="s">
        <v>405</v>
      </c>
      <c r="AT284" s="226" t="s">
        <v>486</v>
      </c>
      <c r="AU284" s="226" t="s">
        <v>241</v>
      </c>
      <c r="AY284" s="18" t="s">
        <v>338</v>
      </c>
      <c r="BE284" s="227">
        <f>IF(N284="základní",J284,0)</f>
        <v>0</v>
      </c>
      <c r="BF284" s="227">
        <f>IF(N284="snížená",J284,0)</f>
        <v>0</v>
      </c>
      <c r="BG284" s="227">
        <f>IF(N284="zákl. přenesená",J284,0)</f>
        <v>0</v>
      </c>
      <c r="BH284" s="227">
        <f>IF(N284="sníž. přenesená",J284,0)</f>
        <v>0</v>
      </c>
      <c r="BI284" s="227">
        <f>IF(N284="nulová",J284,0)</f>
        <v>0</v>
      </c>
      <c r="BJ284" s="18" t="s">
        <v>79</v>
      </c>
      <c r="BK284" s="227">
        <f>ROUND(I284*H284,2)</f>
        <v>0</v>
      </c>
      <c r="BL284" s="18" t="s">
        <v>231</v>
      </c>
      <c r="BM284" s="226" t="s">
        <v>3184</v>
      </c>
    </row>
    <row r="285" s="14" customFormat="1">
      <c r="A285" s="14"/>
      <c r="B285" s="244"/>
      <c r="C285" s="245"/>
      <c r="D285" s="235" t="s">
        <v>350</v>
      </c>
      <c r="E285" s="246" t="s">
        <v>19</v>
      </c>
      <c r="F285" s="247" t="s">
        <v>227</v>
      </c>
      <c r="G285" s="245"/>
      <c r="H285" s="248">
        <v>17.178999999999998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350</v>
      </c>
      <c r="AU285" s="254" t="s">
        <v>241</v>
      </c>
      <c r="AV285" s="14" t="s">
        <v>81</v>
      </c>
      <c r="AW285" s="14" t="s">
        <v>33</v>
      </c>
      <c r="AX285" s="14" t="s">
        <v>72</v>
      </c>
      <c r="AY285" s="254" t="s">
        <v>338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3185</v>
      </c>
      <c r="G286" s="245"/>
      <c r="H286" s="248">
        <v>0.51500000000000001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241</v>
      </c>
      <c r="AV286" s="14" t="s">
        <v>81</v>
      </c>
      <c r="AW286" s="14" t="s">
        <v>33</v>
      </c>
      <c r="AX286" s="14" t="s">
        <v>79</v>
      </c>
      <c r="AY286" s="254" t="s">
        <v>338</v>
      </c>
    </row>
    <row r="287" s="2" customFormat="1" ht="24.15" customHeight="1">
      <c r="A287" s="39"/>
      <c r="B287" s="40"/>
      <c r="C287" s="215" t="s">
        <v>546</v>
      </c>
      <c r="D287" s="215" t="s">
        <v>342</v>
      </c>
      <c r="E287" s="216" t="s">
        <v>547</v>
      </c>
      <c r="F287" s="217" t="s">
        <v>548</v>
      </c>
      <c r="G287" s="218" t="s">
        <v>345</v>
      </c>
      <c r="H287" s="219">
        <v>17.178999999999998</v>
      </c>
      <c r="I287" s="220"/>
      <c r="J287" s="221">
        <f>ROUND(I287*H287,2)</f>
        <v>0</v>
      </c>
      <c r="K287" s="217" t="s">
        <v>346</v>
      </c>
      <c r="L287" s="45"/>
      <c r="M287" s="222" t="s">
        <v>19</v>
      </c>
      <c r="N287" s="223" t="s">
        <v>43</v>
      </c>
      <c r="O287" s="85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231</v>
      </c>
      <c r="AT287" s="226" t="s">
        <v>342</v>
      </c>
      <c r="AU287" s="226" t="s">
        <v>241</v>
      </c>
      <c r="AY287" s="18" t="s">
        <v>338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79</v>
      </c>
      <c r="BK287" s="227">
        <f>ROUND(I287*H287,2)</f>
        <v>0</v>
      </c>
      <c r="BL287" s="18" t="s">
        <v>231</v>
      </c>
      <c r="BM287" s="226" t="s">
        <v>3186</v>
      </c>
    </row>
    <row r="288" s="2" customFormat="1">
      <c r="A288" s="39"/>
      <c r="B288" s="40"/>
      <c r="C288" s="41"/>
      <c r="D288" s="228" t="s">
        <v>348</v>
      </c>
      <c r="E288" s="41"/>
      <c r="F288" s="229" t="s">
        <v>550</v>
      </c>
      <c r="G288" s="41"/>
      <c r="H288" s="41"/>
      <c r="I288" s="230"/>
      <c r="J288" s="41"/>
      <c r="K288" s="41"/>
      <c r="L288" s="45"/>
      <c r="M288" s="231"/>
      <c r="N288" s="23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348</v>
      </c>
      <c r="AU288" s="18" t="s">
        <v>241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227</v>
      </c>
      <c r="G289" s="245"/>
      <c r="H289" s="248">
        <v>17.178999999999998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79</v>
      </c>
      <c r="AY289" s="254" t="s">
        <v>338</v>
      </c>
    </row>
    <row r="290" s="2" customFormat="1" ht="21.75" customHeight="1">
      <c r="A290" s="39"/>
      <c r="B290" s="40"/>
      <c r="C290" s="215" t="s">
        <v>551</v>
      </c>
      <c r="D290" s="215" t="s">
        <v>342</v>
      </c>
      <c r="E290" s="216" t="s">
        <v>552</v>
      </c>
      <c r="F290" s="217" t="s">
        <v>553</v>
      </c>
      <c r="G290" s="218" t="s">
        <v>391</v>
      </c>
      <c r="H290" s="219">
        <v>0.34399999999999997</v>
      </c>
      <c r="I290" s="220"/>
      <c r="J290" s="221">
        <f>ROUND(I290*H290,2)</f>
        <v>0</v>
      </c>
      <c r="K290" s="217" t="s">
        <v>346</v>
      </c>
      <c r="L290" s="45"/>
      <c r="M290" s="222" t="s">
        <v>19</v>
      </c>
      <c r="N290" s="223" t="s">
        <v>43</v>
      </c>
      <c r="O290" s="85"/>
      <c r="P290" s="224">
        <f>O290*H290</f>
        <v>0</v>
      </c>
      <c r="Q290" s="224">
        <v>0</v>
      </c>
      <c r="R290" s="224">
        <f>Q290*H290</f>
        <v>0</v>
      </c>
      <c r="S290" s="224">
        <v>0</v>
      </c>
      <c r="T290" s="225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26" t="s">
        <v>231</v>
      </c>
      <c r="AT290" s="226" t="s">
        <v>342</v>
      </c>
      <c r="AU290" s="226" t="s">
        <v>241</v>
      </c>
      <c r="AY290" s="18" t="s">
        <v>338</v>
      </c>
      <c r="BE290" s="227">
        <f>IF(N290="základní",J290,0)</f>
        <v>0</v>
      </c>
      <c r="BF290" s="227">
        <f>IF(N290="snížená",J290,0)</f>
        <v>0</v>
      </c>
      <c r="BG290" s="227">
        <f>IF(N290="zákl. přenesená",J290,0)</f>
        <v>0</v>
      </c>
      <c r="BH290" s="227">
        <f>IF(N290="sníž. přenesená",J290,0)</f>
        <v>0</v>
      </c>
      <c r="BI290" s="227">
        <f>IF(N290="nulová",J290,0)</f>
        <v>0</v>
      </c>
      <c r="BJ290" s="18" t="s">
        <v>79</v>
      </c>
      <c r="BK290" s="227">
        <f>ROUND(I290*H290,2)</f>
        <v>0</v>
      </c>
      <c r="BL290" s="18" t="s">
        <v>231</v>
      </c>
      <c r="BM290" s="226" t="s">
        <v>3187</v>
      </c>
    </row>
    <row r="291" s="2" customFormat="1">
      <c r="A291" s="39"/>
      <c r="B291" s="40"/>
      <c r="C291" s="41"/>
      <c r="D291" s="228" t="s">
        <v>348</v>
      </c>
      <c r="E291" s="41"/>
      <c r="F291" s="229" t="s">
        <v>555</v>
      </c>
      <c r="G291" s="41"/>
      <c r="H291" s="41"/>
      <c r="I291" s="230"/>
      <c r="J291" s="41"/>
      <c r="K291" s="41"/>
      <c r="L291" s="45"/>
      <c r="M291" s="231"/>
      <c r="N291" s="232"/>
      <c r="O291" s="85"/>
      <c r="P291" s="85"/>
      <c r="Q291" s="85"/>
      <c r="R291" s="85"/>
      <c r="S291" s="85"/>
      <c r="T291" s="86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348</v>
      </c>
      <c r="AU291" s="18" t="s">
        <v>241</v>
      </c>
    </row>
    <row r="292" s="14" customFormat="1">
      <c r="A292" s="14"/>
      <c r="B292" s="244"/>
      <c r="C292" s="245"/>
      <c r="D292" s="235" t="s">
        <v>350</v>
      </c>
      <c r="E292" s="246" t="s">
        <v>19</v>
      </c>
      <c r="F292" s="247" t="s">
        <v>227</v>
      </c>
      <c r="G292" s="245"/>
      <c r="H292" s="248">
        <v>17.178999999999998</v>
      </c>
      <c r="I292" s="249"/>
      <c r="J292" s="245"/>
      <c r="K292" s="245"/>
      <c r="L292" s="250"/>
      <c r="M292" s="251"/>
      <c r="N292" s="252"/>
      <c r="O292" s="252"/>
      <c r="P292" s="252"/>
      <c r="Q292" s="252"/>
      <c r="R292" s="252"/>
      <c r="S292" s="252"/>
      <c r="T292" s="253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4" t="s">
        <v>350</v>
      </c>
      <c r="AU292" s="254" t="s">
        <v>241</v>
      </c>
      <c r="AV292" s="14" t="s">
        <v>81</v>
      </c>
      <c r="AW292" s="14" t="s">
        <v>33</v>
      </c>
      <c r="AX292" s="14" t="s">
        <v>72</v>
      </c>
      <c r="AY292" s="254" t="s">
        <v>338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3181</v>
      </c>
      <c r="G293" s="245"/>
      <c r="H293" s="248">
        <v>0.34399999999999997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79</v>
      </c>
      <c r="AY293" s="254" t="s">
        <v>338</v>
      </c>
    </row>
    <row r="294" s="2" customFormat="1" ht="21.75" customHeight="1">
      <c r="A294" s="39"/>
      <c r="B294" s="40"/>
      <c r="C294" s="215" t="s">
        <v>556</v>
      </c>
      <c r="D294" s="215" t="s">
        <v>342</v>
      </c>
      <c r="E294" s="216" t="s">
        <v>557</v>
      </c>
      <c r="F294" s="217" t="s">
        <v>558</v>
      </c>
      <c r="G294" s="218" t="s">
        <v>391</v>
      </c>
      <c r="H294" s="219">
        <v>0.34399999999999997</v>
      </c>
      <c r="I294" s="220"/>
      <c r="J294" s="221">
        <f>ROUND(I294*H294,2)</f>
        <v>0</v>
      </c>
      <c r="K294" s="217" t="s">
        <v>346</v>
      </c>
      <c r="L294" s="45"/>
      <c r="M294" s="222" t="s">
        <v>19</v>
      </c>
      <c r="N294" s="223" t="s">
        <v>43</v>
      </c>
      <c r="O294" s="85"/>
      <c r="P294" s="224">
        <f>O294*H294</f>
        <v>0</v>
      </c>
      <c r="Q294" s="224">
        <v>0</v>
      </c>
      <c r="R294" s="224">
        <f>Q294*H294</f>
        <v>0</v>
      </c>
      <c r="S294" s="224">
        <v>0</v>
      </c>
      <c r="T294" s="225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26" t="s">
        <v>231</v>
      </c>
      <c r="AT294" s="226" t="s">
        <v>342</v>
      </c>
      <c r="AU294" s="226" t="s">
        <v>241</v>
      </c>
      <c r="AY294" s="18" t="s">
        <v>338</v>
      </c>
      <c r="BE294" s="227">
        <f>IF(N294="základní",J294,0)</f>
        <v>0</v>
      </c>
      <c r="BF294" s="227">
        <f>IF(N294="snížená",J294,0)</f>
        <v>0</v>
      </c>
      <c r="BG294" s="227">
        <f>IF(N294="zákl. přenesená",J294,0)</f>
        <v>0</v>
      </c>
      <c r="BH294" s="227">
        <f>IF(N294="sníž. přenesená",J294,0)</f>
        <v>0</v>
      </c>
      <c r="BI294" s="227">
        <f>IF(N294="nulová",J294,0)</f>
        <v>0</v>
      </c>
      <c r="BJ294" s="18" t="s">
        <v>79</v>
      </c>
      <c r="BK294" s="227">
        <f>ROUND(I294*H294,2)</f>
        <v>0</v>
      </c>
      <c r="BL294" s="18" t="s">
        <v>231</v>
      </c>
      <c r="BM294" s="226" t="s">
        <v>3188</v>
      </c>
    </row>
    <row r="295" s="2" customFormat="1">
      <c r="A295" s="39"/>
      <c r="B295" s="40"/>
      <c r="C295" s="41"/>
      <c r="D295" s="228" t="s">
        <v>348</v>
      </c>
      <c r="E295" s="41"/>
      <c r="F295" s="229" t="s">
        <v>560</v>
      </c>
      <c r="G295" s="41"/>
      <c r="H295" s="41"/>
      <c r="I295" s="230"/>
      <c r="J295" s="41"/>
      <c r="K295" s="41"/>
      <c r="L295" s="45"/>
      <c r="M295" s="231"/>
      <c r="N295" s="232"/>
      <c r="O295" s="85"/>
      <c r="P295" s="85"/>
      <c r="Q295" s="85"/>
      <c r="R295" s="85"/>
      <c r="S295" s="85"/>
      <c r="T295" s="86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T295" s="18" t="s">
        <v>348</v>
      </c>
      <c r="AU295" s="18" t="s">
        <v>241</v>
      </c>
    </row>
    <row r="296" s="14" customFormat="1">
      <c r="A296" s="14"/>
      <c r="B296" s="244"/>
      <c r="C296" s="245"/>
      <c r="D296" s="235" t="s">
        <v>350</v>
      </c>
      <c r="E296" s="246" t="s">
        <v>19</v>
      </c>
      <c r="F296" s="247" t="s">
        <v>227</v>
      </c>
      <c r="G296" s="245"/>
      <c r="H296" s="248">
        <v>17.178999999999998</v>
      </c>
      <c r="I296" s="249"/>
      <c r="J296" s="245"/>
      <c r="K296" s="245"/>
      <c r="L296" s="250"/>
      <c r="M296" s="251"/>
      <c r="N296" s="252"/>
      <c r="O296" s="252"/>
      <c r="P296" s="252"/>
      <c r="Q296" s="252"/>
      <c r="R296" s="252"/>
      <c r="S296" s="252"/>
      <c r="T296" s="253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4" t="s">
        <v>350</v>
      </c>
      <c r="AU296" s="254" t="s">
        <v>241</v>
      </c>
      <c r="AV296" s="14" t="s">
        <v>81</v>
      </c>
      <c r="AW296" s="14" t="s">
        <v>33</v>
      </c>
      <c r="AX296" s="14" t="s">
        <v>72</v>
      </c>
      <c r="AY296" s="254" t="s">
        <v>338</v>
      </c>
    </row>
    <row r="297" s="14" customFormat="1">
      <c r="A297" s="14"/>
      <c r="B297" s="244"/>
      <c r="C297" s="245"/>
      <c r="D297" s="235" t="s">
        <v>350</v>
      </c>
      <c r="E297" s="246" t="s">
        <v>19</v>
      </c>
      <c r="F297" s="247" t="s">
        <v>3181</v>
      </c>
      <c r="G297" s="245"/>
      <c r="H297" s="248">
        <v>0.34399999999999997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350</v>
      </c>
      <c r="AU297" s="254" t="s">
        <v>241</v>
      </c>
      <c r="AV297" s="14" t="s">
        <v>81</v>
      </c>
      <c r="AW297" s="14" t="s">
        <v>33</v>
      </c>
      <c r="AX297" s="14" t="s">
        <v>79</v>
      </c>
      <c r="AY297" s="254" t="s">
        <v>338</v>
      </c>
    </row>
    <row r="298" s="2" customFormat="1" ht="24.15" customHeight="1">
      <c r="A298" s="39"/>
      <c r="B298" s="40"/>
      <c r="C298" s="215" t="s">
        <v>561</v>
      </c>
      <c r="D298" s="215" t="s">
        <v>342</v>
      </c>
      <c r="E298" s="216" t="s">
        <v>562</v>
      </c>
      <c r="F298" s="217" t="s">
        <v>563</v>
      </c>
      <c r="G298" s="218" t="s">
        <v>391</v>
      </c>
      <c r="H298" s="219">
        <v>3.4359999999999999</v>
      </c>
      <c r="I298" s="220"/>
      <c r="J298" s="221">
        <f>ROUND(I298*H298,2)</f>
        <v>0</v>
      </c>
      <c r="K298" s="217" t="s">
        <v>346</v>
      </c>
      <c r="L298" s="45"/>
      <c r="M298" s="222" t="s">
        <v>19</v>
      </c>
      <c r="N298" s="223" t="s">
        <v>43</v>
      </c>
      <c r="O298" s="85"/>
      <c r="P298" s="224">
        <f>O298*H298</f>
        <v>0</v>
      </c>
      <c r="Q298" s="224">
        <v>0</v>
      </c>
      <c r="R298" s="224">
        <f>Q298*H298</f>
        <v>0</v>
      </c>
      <c r="S298" s="224">
        <v>0</v>
      </c>
      <c r="T298" s="225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26" t="s">
        <v>231</v>
      </c>
      <c r="AT298" s="226" t="s">
        <v>342</v>
      </c>
      <c r="AU298" s="226" t="s">
        <v>241</v>
      </c>
      <c r="AY298" s="18" t="s">
        <v>338</v>
      </c>
      <c r="BE298" s="227">
        <f>IF(N298="základní",J298,0)</f>
        <v>0</v>
      </c>
      <c r="BF298" s="227">
        <f>IF(N298="snížená",J298,0)</f>
        <v>0</v>
      </c>
      <c r="BG298" s="227">
        <f>IF(N298="zákl. přenesená",J298,0)</f>
        <v>0</v>
      </c>
      <c r="BH298" s="227">
        <f>IF(N298="sníž. přenesená",J298,0)</f>
        <v>0</v>
      </c>
      <c r="BI298" s="227">
        <f>IF(N298="nulová",J298,0)</f>
        <v>0</v>
      </c>
      <c r="BJ298" s="18" t="s">
        <v>79</v>
      </c>
      <c r="BK298" s="227">
        <f>ROUND(I298*H298,2)</f>
        <v>0</v>
      </c>
      <c r="BL298" s="18" t="s">
        <v>231</v>
      </c>
      <c r="BM298" s="226" t="s">
        <v>3189</v>
      </c>
    </row>
    <row r="299" s="2" customFormat="1">
      <c r="A299" s="39"/>
      <c r="B299" s="40"/>
      <c r="C299" s="41"/>
      <c r="D299" s="228" t="s">
        <v>348</v>
      </c>
      <c r="E299" s="41"/>
      <c r="F299" s="229" t="s">
        <v>565</v>
      </c>
      <c r="G299" s="41"/>
      <c r="H299" s="41"/>
      <c r="I299" s="230"/>
      <c r="J299" s="41"/>
      <c r="K299" s="41"/>
      <c r="L299" s="45"/>
      <c r="M299" s="231"/>
      <c r="N299" s="232"/>
      <c r="O299" s="85"/>
      <c r="P299" s="85"/>
      <c r="Q299" s="85"/>
      <c r="R299" s="85"/>
      <c r="S299" s="85"/>
      <c r="T299" s="86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T299" s="18" t="s">
        <v>348</v>
      </c>
      <c r="AU299" s="18" t="s">
        <v>241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227</v>
      </c>
      <c r="G300" s="245"/>
      <c r="H300" s="248">
        <v>17.178999999999998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72</v>
      </c>
      <c r="AY300" s="254" t="s">
        <v>338</v>
      </c>
    </row>
    <row r="301" s="14" customFormat="1">
      <c r="A301" s="14"/>
      <c r="B301" s="244"/>
      <c r="C301" s="245"/>
      <c r="D301" s="235" t="s">
        <v>350</v>
      </c>
      <c r="E301" s="246" t="s">
        <v>19</v>
      </c>
      <c r="F301" s="247" t="s">
        <v>3190</v>
      </c>
      <c r="G301" s="245"/>
      <c r="H301" s="248">
        <v>3.4359999999999999</v>
      </c>
      <c r="I301" s="249"/>
      <c r="J301" s="245"/>
      <c r="K301" s="245"/>
      <c r="L301" s="250"/>
      <c r="M301" s="251"/>
      <c r="N301" s="252"/>
      <c r="O301" s="252"/>
      <c r="P301" s="252"/>
      <c r="Q301" s="252"/>
      <c r="R301" s="252"/>
      <c r="S301" s="252"/>
      <c r="T301" s="253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4" t="s">
        <v>350</v>
      </c>
      <c r="AU301" s="254" t="s">
        <v>241</v>
      </c>
      <c r="AV301" s="14" t="s">
        <v>81</v>
      </c>
      <c r="AW301" s="14" t="s">
        <v>33</v>
      </c>
      <c r="AX301" s="14" t="s">
        <v>79</v>
      </c>
      <c r="AY301" s="254" t="s">
        <v>338</v>
      </c>
    </row>
    <row r="302" s="12" customFormat="1" ht="22.8" customHeight="1">
      <c r="A302" s="12"/>
      <c r="B302" s="199"/>
      <c r="C302" s="200"/>
      <c r="D302" s="201" t="s">
        <v>71</v>
      </c>
      <c r="E302" s="213" t="s">
        <v>81</v>
      </c>
      <c r="F302" s="213" t="s">
        <v>567</v>
      </c>
      <c r="G302" s="200"/>
      <c r="H302" s="200"/>
      <c r="I302" s="203"/>
      <c r="J302" s="214">
        <f>BK302</f>
        <v>0</v>
      </c>
      <c r="K302" s="200"/>
      <c r="L302" s="205"/>
      <c r="M302" s="206"/>
      <c r="N302" s="207"/>
      <c r="O302" s="207"/>
      <c r="P302" s="208">
        <f>P303</f>
        <v>0</v>
      </c>
      <c r="Q302" s="207"/>
      <c r="R302" s="208">
        <f>R303</f>
        <v>24.7141968</v>
      </c>
      <c r="S302" s="207"/>
      <c r="T302" s="209">
        <f>T303</f>
        <v>0</v>
      </c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R302" s="210" t="s">
        <v>79</v>
      </c>
      <c r="AT302" s="211" t="s">
        <v>71</v>
      </c>
      <c r="AU302" s="211" t="s">
        <v>79</v>
      </c>
      <c r="AY302" s="210" t="s">
        <v>338</v>
      </c>
      <c r="BK302" s="212">
        <f>BK303</f>
        <v>0</v>
      </c>
    </row>
    <row r="303" s="12" customFormat="1" ht="20.88" customHeight="1">
      <c r="A303" s="12"/>
      <c r="B303" s="199"/>
      <c r="C303" s="200"/>
      <c r="D303" s="201" t="s">
        <v>71</v>
      </c>
      <c r="E303" s="213" t="s">
        <v>7</v>
      </c>
      <c r="F303" s="213" t="s">
        <v>568</v>
      </c>
      <c r="G303" s="200"/>
      <c r="H303" s="200"/>
      <c r="I303" s="203"/>
      <c r="J303" s="214">
        <f>BK303</f>
        <v>0</v>
      </c>
      <c r="K303" s="200"/>
      <c r="L303" s="205"/>
      <c r="M303" s="206"/>
      <c r="N303" s="207"/>
      <c r="O303" s="207"/>
      <c r="P303" s="208">
        <f>SUM(P304:P311)</f>
        <v>0</v>
      </c>
      <c r="Q303" s="207"/>
      <c r="R303" s="208">
        <f>SUM(R304:R311)</f>
        <v>24.7141968</v>
      </c>
      <c r="S303" s="207"/>
      <c r="T303" s="209">
        <f>SUM(T304:T311)</f>
        <v>0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R303" s="210" t="s">
        <v>79</v>
      </c>
      <c r="AT303" s="211" t="s">
        <v>71</v>
      </c>
      <c r="AU303" s="211" t="s">
        <v>81</v>
      </c>
      <c r="AY303" s="210" t="s">
        <v>338</v>
      </c>
      <c r="BK303" s="212">
        <f>SUM(BK304:BK311)</f>
        <v>0</v>
      </c>
    </row>
    <row r="304" s="2" customFormat="1" ht="62.7" customHeight="1">
      <c r="A304" s="39"/>
      <c r="B304" s="40"/>
      <c r="C304" s="215" t="s">
        <v>569</v>
      </c>
      <c r="D304" s="215" t="s">
        <v>342</v>
      </c>
      <c r="E304" s="216" t="s">
        <v>570</v>
      </c>
      <c r="F304" s="217" t="s">
        <v>571</v>
      </c>
      <c r="G304" s="218" t="s">
        <v>572</v>
      </c>
      <c r="H304" s="219">
        <v>120.84</v>
      </c>
      <c r="I304" s="220"/>
      <c r="J304" s="221">
        <f>ROUND(I304*H304,2)</f>
        <v>0</v>
      </c>
      <c r="K304" s="217" t="s">
        <v>346</v>
      </c>
      <c r="L304" s="45"/>
      <c r="M304" s="222" t="s">
        <v>19</v>
      </c>
      <c r="N304" s="223" t="s">
        <v>43</v>
      </c>
      <c r="O304" s="85"/>
      <c r="P304" s="224">
        <f>O304*H304</f>
        <v>0</v>
      </c>
      <c r="Q304" s="224">
        <v>0.2044</v>
      </c>
      <c r="R304" s="224">
        <f>Q304*H304</f>
        <v>24.699695999999999</v>
      </c>
      <c r="S304" s="224">
        <v>0</v>
      </c>
      <c r="T304" s="225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26" t="s">
        <v>231</v>
      </c>
      <c r="AT304" s="226" t="s">
        <v>342</v>
      </c>
      <c r="AU304" s="226" t="s">
        <v>241</v>
      </c>
      <c r="AY304" s="18" t="s">
        <v>338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18" t="s">
        <v>79</v>
      </c>
      <c r="BK304" s="227">
        <f>ROUND(I304*H304,2)</f>
        <v>0</v>
      </c>
      <c r="BL304" s="18" t="s">
        <v>231</v>
      </c>
      <c r="BM304" s="226" t="s">
        <v>3191</v>
      </c>
    </row>
    <row r="305" s="2" customFormat="1">
      <c r="A305" s="39"/>
      <c r="B305" s="40"/>
      <c r="C305" s="41"/>
      <c r="D305" s="228" t="s">
        <v>348</v>
      </c>
      <c r="E305" s="41"/>
      <c r="F305" s="229" t="s">
        <v>574</v>
      </c>
      <c r="G305" s="41"/>
      <c r="H305" s="41"/>
      <c r="I305" s="230"/>
      <c r="J305" s="41"/>
      <c r="K305" s="41"/>
      <c r="L305" s="45"/>
      <c r="M305" s="231"/>
      <c r="N305" s="232"/>
      <c r="O305" s="85"/>
      <c r="P305" s="85"/>
      <c r="Q305" s="85"/>
      <c r="R305" s="85"/>
      <c r="S305" s="85"/>
      <c r="T305" s="86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348</v>
      </c>
      <c r="AU305" s="18" t="s">
        <v>241</v>
      </c>
    </row>
    <row r="306" s="14" customFormat="1">
      <c r="A306" s="14"/>
      <c r="B306" s="244"/>
      <c r="C306" s="245"/>
      <c r="D306" s="235" t="s">
        <v>350</v>
      </c>
      <c r="E306" s="246" t="s">
        <v>19</v>
      </c>
      <c r="F306" s="247" t="s">
        <v>294</v>
      </c>
      <c r="G306" s="245"/>
      <c r="H306" s="248">
        <v>241.68000000000001</v>
      </c>
      <c r="I306" s="249"/>
      <c r="J306" s="245"/>
      <c r="K306" s="245"/>
      <c r="L306" s="250"/>
      <c r="M306" s="251"/>
      <c r="N306" s="252"/>
      <c r="O306" s="252"/>
      <c r="P306" s="252"/>
      <c r="Q306" s="252"/>
      <c r="R306" s="252"/>
      <c r="S306" s="252"/>
      <c r="T306" s="253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4" t="s">
        <v>350</v>
      </c>
      <c r="AU306" s="254" t="s">
        <v>241</v>
      </c>
      <c r="AV306" s="14" t="s">
        <v>81</v>
      </c>
      <c r="AW306" s="14" t="s">
        <v>33</v>
      </c>
      <c r="AX306" s="14" t="s">
        <v>72</v>
      </c>
      <c r="AY306" s="254" t="s">
        <v>338</v>
      </c>
    </row>
    <row r="307" s="14" customFormat="1">
      <c r="A307" s="14"/>
      <c r="B307" s="244"/>
      <c r="C307" s="245"/>
      <c r="D307" s="235" t="s">
        <v>350</v>
      </c>
      <c r="E307" s="246" t="s">
        <v>19</v>
      </c>
      <c r="F307" s="247" t="s">
        <v>3192</v>
      </c>
      <c r="G307" s="245"/>
      <c r="H307" s="248">
        <v>120.84</v>
      </c>
      <c r="I307" s="249"/>
      <c r="J307" s="245"/>
      <c r="K307" s="245"/>
      <c r="L307" s="250"/>
      <c r="M307" s="251"/>
      <c r="N307" s="252"/>
      <c r="O307" s="252"/>
      <c r="P307" s="252"/>
      <c r="Q307" s="252"/>
      <c r="R307" s="252"/>
      <c r="S307" s="252"/>
      <c r="T307" s="253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4" t="s">
        <v>350</v>
      </c>
      <c r="AU307" s="254" t="s">
        <v>241</v>
      </c>
      <c r="AV307" s="14" t="s">
        <v>81</v>
      </c>
      <c r="AW307" s="14" t="s">
        <v>33</v>
      </c>
      <c r="AX307" s="14" t="s">
        <v>79</v>
      </c>
      <c r="AY307" s="254" t="s">
        <v>338</v>
      </c>
    </row>
    <row r="308" s="2" customFormat="1" ht="16.5" customHeight="1">
      <c r="A308" s="39"/>
      <c r="B308" s="40"/>
      <c r="C308" s="215" t="s">
        <v>576</v>
      </c>
      <c r="D308" s="215" t="s">
        <v>342</v>
      </c>
      <c r="E308" s="216" t="s">
        <v>577</v>
      </c>
      <c r="F308" s="217" t="s">
        <v>578</v>
      </c>
      <c r="G308" s="218" t="s">
        <v>572</v>
      </c>
      <c r="H308" s="219">
        <v>145.00800000000001</v>
      </c>
      <c r="I308" s="220"/>
      <c r="J308" s="221">
        <f>ROUND(I308*H308,2)</f>
        <v>0</v>
      </c>
      <c r="K308" s="217" t="s">
        <v>346</v>
      </c>
      <c r="L308" s="45"/>
      <c r="M308" s="222" t="s">
        <v>19</v>
      </c>
      <c r="N308" s="223" t="s">
        <v>43</v>
      </c>
      <c r="O308" s="85"/>
      <c r="P308" s="224">
        <f>O308*H308</f>
        <v>0</v>
      </c>
      <c r="Q308" s="224">
        <v>0.00010000000000000001</v>
      </c>
      <c r="R308" s="224">
        <f>Q308*H308</f>
        <v>0.014500800000000001</v>
      </c>
      <c r="S308" s="224">
        <v>0</v>
      </c>
      <c r="T308" s="225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26" t="s">
        <v>231</v>
      </c>
      <c r="AT308" s="226" t="s">
        <v>342</v>
      </c>
      <c r="AU308" s="226" t="s">
        <v>241</v>
      </c>
      <c r="AY308" s="18" t="s">
        <v>338</v>
      </c>
      <c r="BE308" s="227">
        <f>IF(N308="základní",J308,0)</f>
        <v>0</v>
      </c>
      <c r="BF308" s="227">
        <f>IF(N308="snížená",J308,0)</f>
        <v>0</v>
      </c>
      <c r="BG308" s="227">
        <f>IF(N308="zákl. přenesená",J308,0)</f>
        <v>0</v>
      </c>
      <c r="BH308" s="227">
        <f>IF(N308="sníž. přenesená",J308,0)</f>
        <v>0</v>
      </c>
      <c r="BI308" s="227">
        <f>IF(N308="nulová",J308,0)</f>
        <v>0</v>
      </c>
      <c r="BJ308" s="18" t="s">
        <v>79</v>
      </c>
      <c r="BK308" s="227">
        <f>ROUND(I308*H308,2)</f>
        <v>0</v>
      </c>
      <c r="BL308" s="18" t="s">
        <v>231</v>
      </c>
      <c r="BM308" s="226" t="s">
        <v>3193</v>
      </c>
    </row>
    <row r="309" s="2" customFormat="1">
      <c r="A309" s="39"/>
      <c r="B309" s="40"/>
      <c r="C309" s="41"/>
      <c r="D309" s="228" t="s">
        <v>348</v>
      </c>
      <c r="E309" s="41"/>
      <c r="F309" s="229" t="s">
        <v>580</v>
      </c>
      <c r="G309" s="41"/>
      <c r="H309" s="41"/>
      <c r="I309" s="230"/>
      <c r="J309" s="41"/>
      <c r="K309" s="41"/>
      <c r="L309" s="45"/>
      <c r="M309" s="231"/>
      <c r="N309" s="232"/>
      <c r="O309" s="85"/>
      <c r="P309" s="85"/>
      <c r="Q309" s="85"/>
      <c r="R309" s="85"/>
      <c r="S309" s="85"/>
      <c r="T309" s="86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T309" s="18" t="s">
        <v>348</v>
      </c>
      <c r="AU309" s="18" t="s">
        <v>241</v>
      </c>
    </row>
    <row r="310" s="14" customFormat="1">
      <c r="A310" s="14"/>
      <c r="B310" s="244"/>
      <c r="C310" s="245"/>
      <c r="D310" s="235" t="s">
        <v>350</v>
      </c>
      <c r="E310" s="246" t="s">
        <v>19</v>
      </c>
      <c r="F310" s="247" t="s">
        <v>294</v>
      </c>
      <c r="G310" s="245"/>
      <c r="H310" s="248">
        <v>241.68000000000001</v>
      </c>
      <c r="I310" s="249"/>
      <c r="J310" s="245"/>
      <c r="K310" s="245"/>
      <c r="L310" s="250"/>
      <c r="M310" s="251"/>
      <c r="N310" s="252"/>
      <c r="O310" s="252"/>
      <c r="P310" s="252"/>
      <c r="Q310" s="252"/>
      <c r="R310" s="252"/>
      <c r="S310" s="252"/>
      <c r="T310" s="253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4" t="s">
        <v>350</v>
      </c>
      <c r="AU310" s="254" t="s">
        <v>241</v>
      </c>
      <c r="AV310" s="14" t="s">
        <v>81</v>
      </c>
      <c r="AW310" s="14" t="s">
        <v>33</v>
      </c>
      <c r="AX310" s="14" t="s">
        <v>72</v>
      </c>
      <c r="AY310" s="254" t="s">
        <v>338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3194</v>
      </c>
      <c r="G311" s="245"/>
      <c r="H311" s="248">
        <v>145.00800000000001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241</v>
      </c>
      <c r="AV311" s="14" t="s">
        <v>81</v>
      </c>
      <c r="AW311" s="14" t="s">
        <v>33</v>
      </c>
      <c r="AX311" s="14" t="s">
        <v>79</v>
      </c>
      <c r="AY311" s="254" t="s">
        <v>338</v>
      </c>
    </row>
    <row r="312" s="12" customFormat="1" ht="22.8" customHeight="1">
      <c r="A312" s="12"/>
      <c r="B312" s="199"/>
      <c r="C312" s="200"/>
      <c r="D312" s="201" t="s">
        <v>71</v>
      </c>
      <c r="E312" s="213" t="s">
        <v>239</v>
      </c>
      <c r="F312" s="213" t="s">
        <v>604</v>
      </c>
      <c r="G312" s="200"/>
      <c r="H312" s="200"/>
      <c r="I312" s="203"/>
      <c r="J312" s="214">
        <f>BK312</f>
        <v>0</v>
      </c>
      <c r="K312" s="200"/>
      <c r="L312" s="205"/>
      <c r="M312" s="206"/>
      <c r="N312" s="207"/>
      <c r="O312" s="207"/>
      <c r="P312" s="208">
        <f>SUM(P313:P334)</f>
        <v>0</v>
      </c>
      <c r="Q312" s="207"/>
      <c r="R312" s="208">
        <f>SUM(R313:R334)</f>
        <v>0</v>
      </c>
      <c r="S312" s="207"/>
      <c r="T312" s="209">
        <f>SUM(T313:T334)</f>
        <v>0</v>
      </c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R312" s="210" t="s">
        <v>79</v>
      </c>
      <c r="AT312" s="211" t="s">
        <v>71</v>
      </c>
      <c r="AU312" s="211" t="s">
        <v>79</v>
      </c>
      <c r="AY312" s="210" t="s">
        <v>338</v>
      </c>
      <c r="BK312" s="212">
        <f>SUM(BK313:BK334)</f>
        <v>0</v>
      </c>
    </row>
    <row r="313" s="2" customFormat="1" ht="33" customHeight="1">
      <c r="A313" s="39"/>
      <c r="B313" s="40"/>
      <c r="C313" s="215" t="s">
        <v>583</v>
      </c>
      <c r="D313" s="215" t="s">
        <v>342</v>
      </c>
      <c r="E313" s="216" t="s">
        <v>606</v>
      </c>
      <c r="F313" s="217" t="s">
        <v>607</v>
      </c>
      <c r="G313" s="218" t="s">
        <v>345</v>
      </c>
      <c r="H313" s="219">
        <v>419.25400000000002</v>
      </c>
      <c r="I313" s="220"/>
      <c r="J313" s="221">
        <f>ROUND(I313*H313,2)</f>
        <v>0</v>
      </c>
      <c r="K313" s="217" t="s">
        <v>346</v>
      </c>
      <c r="L313" s="45"/>
      <c r="M313" s="222" t="s">
        <v>19</v>
      </c>
      <c r="N313" s="223" t="s">
        <v>43</v>
      </c>
      <c r="O313" s="85"/>
      <c r="P313" s="224">
        <f>O313*H313</f>
        <v>0</v>
      </c>
      <c r="Q313" s="224">
        <v>0</v>
      </c>
      <c r="R313" s="224">
        <f>Q313*H313</f>
        <v>0</v>
      </c>
      <c r="S313" s="224">
        <v>0</v>
      </c>
      <c r="T313" s="225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26" t="s">
        <v>231</v>
      </c>
      <c r="AT313" s="226" t="s">
        <v>342</v>
      </c>
      <c r="AU313" s="226" t="s">
        <v>81</v>
      </c>
      <c r="AY313" s="18" t="s">
        <v>338</v>
      </c>
      <c r="BE313" s="227">
        <f>IF(N313="základní",J313,0)</f>
        <v>0</v>
      </c>
      <c r="BF313" s="227">
        <f>IF(N313="snížená",J313,0)</f>
        <v>0</v>
      </c>
      <c r="BG313" s="227">
        <f>IF(N313="zákl. přenesená",J313,0)</f>
        <v>0</v>
      </c>
      <c r="BH313" s="227">
        <f>IF(N313="sníž. přenesená",J313,0)</f>
        <v>0</v>
      </c>
      <c r="BI313" s="227">
        <f>IF(N313="nulová",J313,0)</f>
        <v>0</v>
      </c>
      <c r="BJ313" s="18" t="s">
        <v>79</v>
      </c>
      <c r="BK313" s="227">
        <f>ROUND(I313*H313,2)</f>
        <v>0</v>
      </c>
      <c r="BL313" s="18" t="s">
        <v>231</v>
      </c>
      <c r="BM313" s="226" t="s">
        <v>3195</v>
      </c>
    </row>
    <row r="314" s="2" customFormat="1">
      <c r="A314" s="39"/>
      <c r="B314" s="40"/>
      <c r="C314" s="41"/>
      <c r="D314" s="228" t="s">
        <v>348</v>
      </c>
      <c r="E314" s="41"/>
      <c r="F314" s="229" t="s">
        <v>609</v>
      </c>
      <c r="G314" s="41"/>
      <c r="H314" s="41"/>
      <c r="I314" s="230"/>
      <c r="J314" s="41"/>
      <c r="K314" s="41"/>
      <c r="L314" s="45"/>
      <c r="M314" s="231"/>
      <c r="N314" s="232"/>
      <c r="O314" s="85"/>
      <c r="P314" s="85"/>
      <c r="Q314" s="85"/>
      <c r="R314" s="85"/>
      <c r="S314" s="85"/>
      <c r="T314" s="86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T314" s="18" t="s">
        <v>348</v>
      </c>
      <c r="AU314" s="18" t="s">
        <v>81</v>
      </c>
    </row>
    <row r="315" s="14" customFormat="1">
      <c r="A315" s="14"/>
      <c r="B315" s="244"/>
      <c r="C315" s="245"/>
      <c r="D315" s="235" t="s">
        <v>350</v>
      </c>
      <c r="E315" s="246" t="s">
        <v>19</v>
      </c>
      <c r="F315" s="247" t="s">
        <v>1281</v>
      </c>
      <c r="G315" s="245"/>
      <c r="H315" s="248">
        <v>419.25400000000002</v>
      </c>
      <c r="I315" s="249"/>
      <c r="J315" s="245"/>
      <c r="K315" s="245"/>
      <c r="L315" s="250"/>
      <c r="M315" s="251"/>
      <c r="N315" s="252"/>
      <c r="O315" s="252"/>
      <c r="P315" s="252"/>
      <c r="Q315" s="252"/>
      <c r="R315" s="252"/>
      <c r="S315" s="252"/>
      <c r="T315" s="253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4" t="s">
        <v>350</v>
      </c>
      <c r="AU315" s="254" t="s">
        <v>81</v>
      </c>
      <c r="AV315" s="14" t="s">
        <v>81</v>
      </c>
      <c r="AW315" s="14" t="s">
        <v>33</v>
      </c>
      <c r="AX315" s="14" t="s">
        <v>79</v>
      </c>
      <c r="AY315" s="254" t="s">
        <v>338</v>
      </c>
    </row>
    <row r="316" s="2" customFormat="1" ht="24.15" customHeight="1">
      <c r="A316" s="39"/>
      <c r="B316" s="40"/>
      <c r="C316" s="215" t="s">
        <v>589</v>
      </c>
      <c r="D316" s="215" t="s">
        <v>342</v>
      </c>
      <c r="E316" s="216" t="s">
        <v>611</v>
      </c>
      <c r="F316" s="217" t="s">
        <v>612</v>
      </c>
      <c r="G316" s="218" t="s">
        <v>345</v>
      </c>
      <c r="H316" s="219">
        <v>131.37899999999999</v>
      </c>
      <c r="I316" s="220"/>
      <c r="J316" s="221">
        <f>ROUND(I316*H316,2)</f>
        <v>0</v>
      </c>
      <c r="K316" s="217" t="s">
        <v>346</v>
      </c>
      <c r="L316" s="45"/>
      <c r="M316" s="222" t="s">
        <v>19</v>
      </c>
      <c r="N316" s="223" t="s">
        <v>43</v>
      </c>
      <c r="O316" s="85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231</v>
      </c>
      <c r="AT316" s="226" t="s">
        <v>342</v>
      </c>
      <c r="AU316" s="226" t="s">
        <v>81</v>
      </c>
      <c r="AY316" s="18" t="s">
        <v>338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79</v>
      </c>
      <c r="BK316" s="227">
        <f>ROUND(I316*H316,2)</f>
        <v>0</v>
      </c>
      <c r="BL316" s="18" t="s">
        <v>231</v>
      </c>
      <c r="BM316" s="226" t="s">
        <v>3196</v>
      </c>
    </row>
    <row r="317" s="2" customFormat="1">
      <c r="A317" s="39"/>
      <c r="B317" s="40"/>
      <c r="C317" s="41"/>
      <c r="D317" s="228" t="s">
        <v>348</v>
      </c>
      <c r="E317" s="41"/>
      <c r="F317" s="229" t="s">
        <v>614</v>
      </c>
      <c r="G317" s="41"/>
      <c r="H317" s="41"/>
      <c r="I317" s="230"/>
      <c r="J317" s="41"/>
      <c r="K317" s="41"/>
      <c r="L317" s="45"/>
      <c r="M317" s="231"/>
      <c r="N317" s="23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348</v>
      </c>
      <c r="AU317" s="18" t="s">
        <v>81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1335</v>
      </c>
      <c r="G318" s="245"/>
      <c r="H318" s="248">
        <v>131.37899999999999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81</v>
      </c>
      <c r="AV318" s="14" t="s">
        <v>81</v>
      </c>
      <c r="AW318" s="14" t="s">
        <v>33</v>
      </c>
      <c r="AX318" s="14" t="s">
        <v>79</v>
      </c>
      <c r="AY318" s="254" t="s">
        <v>338</v>
      </c>
    </row>
    <row r="319" s="2" customFormat="1" ht="44.25" customHeight="1">
      <c r="A319" s="39"/>
      <c r="B319" s="40"/>
      <c r="C319" s="215" t="s">
        <v>301</v>
      </c>
      <c r="D319" s="215" t="s">
        <v>342</v>
      </c>
      <c r="E319" s="216" t="s">
        <v>616</v>
      </c>
      <c r="F319" s="217" t="s">
        <v>617</v>
      </c>
      <c r="G319" s="218" t="s">
        <v>345</v>
      </c>
      <c r="H319" s="219">
        <v>131.37899999999999</v>
      </c>
      <c r="I319" s="220"/>
      <c r="J319" s="221">
        <f>ROUND(I319*H319,2)</f>
        <v>0</v>
      </c>
      <c r="K319" s="217" t="s">
        <v>346</v>
      </c>
      <c r="L319" s="45"/>
      <c r="M319" s="222" t="s">
        <v>19</v>
      </c>
      <c r="N319" s="223" t="s">
        <v>43</v>
      </c>
      <c r="O319" s="85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231</v>
      </c>
      <c r="AT319" s="226" t="s">
        <v>342</v>
      </c>
      <c r="AU319" s="226" t="s">
        <v>81</v>
      </c>
      <c r="AY319" s="18" t="s">
        <v>338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79</v>
      </c>
      <c r="BK319" s="227">
        <f>ROUND(I319*H319,2)</f>
        <v>0</v>
      </c>
      <c r="BL319" s="18" t="s">
        <v>231</v>
      </c>
      <c r="BM319" s="226" t="s">
        <v>3197</v>
      </c>
    </row>
    <row r="320" s="2" customFormat="1">
      <c r="A320" s="39"/>
      <c r="B320" s="40"/>
      <c r="C320" s="41"/>
      <c r="D320" s="228" t="s">
        <v>348</v>
      </c>
      <c r="E320" s="41"/>
      <c r="F320" s="229" t="s">
        <v>619</v>
      </c>
      <c r="G320" s="41"/>
      <c r="H320" s="41"/>
      <c r="I320" s="230"/>
      <c r="J320" s="41"/>
      <c r="K320" s="41"/>
      <c r="L320" s="45"/>
      <c r="M320" s="231"/>
      <c r="N320" s="23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348</v>
      </c>
      <c r="AU320" s="18" t="s">
        <v>81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1283</v>
      </c>
      <c r="G321" s="245"/>
      <c r="H321" s="248">
        <v>131.37899999999999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81</v>
      </c>
      <c r="AV321" s="14" t="s">
        <v>81</v>
      </c>
      <c r="AW321" s="14" t="s">
        <v>33</v>
      </c>
      <c r="AX321" s="14" t="s">
        <v>72</v>
      </c>
      <c r="AY321" s="254" t="s">
        <v>338</v>
      </c>
    </row>
    <row r="322" s="15" customFormat="1">
      <c r="A322" s="15"/>
      <c r="B322" s="255"/>
      <c r="C322" s="256"/>
      <c r="D322" s="235" t="s">
        <v>350</v>
      </c>
      <c r="E322" s="257" t="s">
        <v>19</v>
      </c>
      <c r="F322" s="258" t="s">
        <v>363</v>
      </c>
      <c r="G322" s="256"/>
      <c r="H322" s="259">
        <v>131.37899999999999</v>
      </c>
      <c r="I322" s="260"/>
      <c r="J322" s="256"/>
      <c r="K322" s="256"/>
      <c r="L322" s="261"/>
      <c r="M322" s="262"/>
      <c r="N322" s="263"/>
      <c r="O322" s="263"/>
      <c r="P322" s="263"/>
      <c r="Q322" s="263"/>
      <c r="R322" s="263"/>
      <c r="S322" s="263"/>
      <c r="T322" s="264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T322" s="265" t="s">
        <v>350</v>
      </c>
      <c r="AU322" s="265" t="s">
        <v>81</v>
      </c>
      <c r="AV322" s="15" t="s">
        <v>231</v>
      </c>
      <c r="AW322" s="15" t="s">
        <v>33</v>
      </c>
      <c r="AX322" s="15" t="s">
        <v>79</v>
      </c>
      <c r="AY322" s="265" t="s">
        <v>338</v>
      </c>
    </row>
    <row r="323" s="2" customFormat="1" ht="24.15" customHeight="1">
      <c r="A323" s="39"/>
      <c r="B323" s="40"/>
      <c r="C323" s="215" t="s">
        <v>596</v>
      </c>
      <c r="D323" s="215" t="s">
        <v>342</v>
      </c>
      <c r="E323" s="216" t="s">
        <v>621</v>
      </c>
      <c r="F323" s="217" t="s">
        <v>622</v>
      </c>
      <c r="G323" s="218" t="s">
        <v>345</v>
      </c>
      <c r="H323" s="219">
        <v>131.37899999999999</v>
      </c>
      <c r="I323" s="220"/>
      <c r="J323" s="221">
        <f>ROUND(I323*H323,2)</f>
        <v>0</v>
      </c>
      <c r="K323" s="217" t="s">
        <v>346</v>
      </c>
      <c r="L323" s="45"/>
      <c r="M323" s="222" t="s">
        <v>19</v>
      </c>
      <c r="N323" s="223" t="s">
        <v>43</v>
      </c>
      <c r="O323" s="85"/>
      <c r="P323" s="224">
        <f>O323*H323</f>
        <v>0</v>
      </c>
      <c r="Q323" s="224">
        <v>0</v>
      </c>
      <c r="R323" s="224">
        <f>Q323*H323</f>
        <v>0</v>
      </c>
      <c r="S323" s="224">
        <v>0</v>
      </c>
      <c r="T323" s="225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26" t="s">
        <v>231</v>
      </c>
      <c r="AT323" s="226" t="s">
        <v>342</v>
      </c>
      <c r="AU323" s="226" t="s">
        <v>81</v>
      </c>
      <c r="AY323" s="18" t="s">
        <v>338</v>
      </c>
      <c r="BE323" s="227">
        <f>IF(N323="základní",J323,0)</f>
        <v>0</v>
      </c>
      <c r="BF323" s="227">
        <f>IF(N323="snížená",J323,0)</f>
        <v>0</v>
      </c>
      <c r="BG323" s="227">
        <f>IF(N323="zákl. přenesená",J323,0)</f>
        <v>0</v>
      </c>
      <c r="BH323" s="227">
        <f>IF(N323="sníž. přenesená",J323,0)</f>
        <v>0</v>
      </c>
      <c r="BI323" s="227">
        <f>IF(N323="nulová",J323,0)</f>
        <v>0</v>
      </c>
      <c r="BJ323" s="18" t="s">
        <v>79</v>
      </c>
      <c r="BK323" s="227">
        <f>ROUND(I323*H323,2)</f>
        <v>0</v>
      </c>
      <c r="BL323" s="18" t="s">
        <v>231</v>
      </c>
      <c r="BM323" s="226" t="s">
        <v>3198</v>
      </c>
    </row>
    <row r="324" s="2" customFormat="1">
      <c r="A324" s="39"/>
      <c r="B324" s="40"/>
      <c r="C324" s="41"/>
      <c r="D324" s="228" t="s">
        <v>348</v>
      </c>
      <c r="E324" s="41"/>
      <c r="F324" s="229" t="s">
        <v>624</v>
      </c>
      <c r="G324" s="41"/>
      <c r="H324" s="41"/>
      <c r="I324" s="230"/>
      <c r="J324" s="41"/>
      <c r="K324" s="41"/>
      <c r="L324" s="45"/>
      <c r="M324" s="231"/>
      <c r="N324" s="232"/>
      <c r="O324" s="85"/>
      <c r="P324" s="85"/>
      <c r="Q324" s="85"/>
      <c r="R324" s="85"/>
      <c r="S324" s="85"/>
      <c r="T324" s="86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T324" s="18" t="s">
        <v>348</v>
      </c>
      <c r="AU324" s="18" t="s">
        <v>81</v>
      </c>
    </row>
    <row r="325" s="14" customFormat="1">
      <c r="A325" s="14"/>
      <c r="B325" s="244"/>
      <c r="C325" s="245"/>
      <c r="D325" s="235" t="s">
        <v>350</v>
      </c>
      <c r="E325" s="246" t="s">
        <v>19</v>
      </c>
      <c r="F325" s="247" t="s">
        <v>1335</v>
      </c>
      <c r="G325" s="245"/>
      <c r="H325" s="248">
        <v>131.37899999999999</v>
      </c>
      <c r="I325" s="249"/>
      <c r="J325" s="245"/>
      <c r="K325" s="245"/>
      <c r="L325" s="250"/>
      <c r="M325" s="251"/>
      <c r="N325" s="252"/>
      <c r="O325" s="252"/>
      <c r="P325" s="252"/>
      <c r="Q325" s="252"/>
      <c r="R325" s="252"/>
      <c r="S325" s="252"/>
      <c r="T325" s="253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4" t="s">
        <v>350</v>
      </c>
      <c r="AU325" s="254" t="s">
        <v>81</v>
      </c>
      <c r="AV325" s="14" t="s">
        <v>81</v>
      </c>
      <c r="AW325" s="14" t="s">
        <v>33</v>
      </c>
      <c r="AX325" s="14" t="s">
        <v>79</v>
      </c>
      <c r="AY325" s="254" t="s">
        <v>338</v>
      </c>
    </row>
    <row r="326" s="2" customFormat="1" ht="44.25" customHeight="1">
      <c r="A326" s="39"/>
      <c r="B326" s="40"/>
      <c r="C326" s="215" t="s">
        <v>600</v>
      </c>
      <c r="D326" s="215" t="s">
        <v>342</v>
      </c>
      <c r="E326" s="216" t="s">
        <v>626</v>
      </c>
      <c r="F326" s="217" t="s">
        <v>627</v>
      </c>
      <c r="G326" s="218" t="s">
        <v>345</v>
      </c>
      <c r="H326" s="219">
        <v>131.37899999999999</v>
      </c>
      <c r="I326" s="220"/>
      <c r="J326" s="221">
        <f>ROUND(I326*H326,2)</f>
        <v>0</v>
      </c>
      <c r="K326" s="217" t="s">
        <v>346</v>
      </c>
      <c r="L326" s="45"/>
      <c r="M326" s="222" t="s">
        <v>19</v>
      </c>
      <c r="N326" s="223" t="s">
        <v>43</v>
      </c>
      <c r="O326" s="85"/>
      <c r="P326" s="224">
        <f>O326*H326</f>
        <v>0</v>
      </c>
      <c r="Q326" s="224">
        <v>0</v>
      </c>
      <c r="R326" s="224">
        <f>Q326*H326</f>
        <v>0</v>
      </c>
      <c r="S326" s="224">
        <v>0</v>
      </c>
      <c r="T326" s="225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26" t="s">
        <v>231</v>
      </c>
      <c r="AT326" s="226" t="s">
        <v>342</v>
      </c>
      <c r="AU326" s="226" t="s">
        <v>81</v>
      </c>
      <c r="AY326" s="18" t="s">
        <v>338</v>
      </c>
      <c r="BE326" s="227">
        <f>IF(N326="základní",J326,0)</f>
        <v>0</v>
      </c>
      <c r="BF326" s="227">
        <f>IF(N326="snížená",J326,0)</f>
        <v>0</v>
      </c>
      <c r="BG326" s="227">
        <f>IF(N326="zákl. přenesená",J326,0)</f>
        <v>0</v>
      </c>
      <c r="BH326" s="227">
        <f>IF(N326="sníž. přenesená",J326,0)</f>
        <v>0</v>
      </c>
      <c r="BI326" s="227">
        <f>IF(N326="nulová",J326,0)</f>
        <v>0</v>
      </c>
      <c r="BJ326" s="18" t="s">
        <v>79</v>
      </c>
      <c r="BK326" s="227">
        <f>ROUND(I326*H326,2)</f>
        <v>0</v>
      </c>
      <c r="BL326" s="18" t="s">
        <v>231</v>
      </c>
      <c r="BM326" s="226" t="s">
        <v>3199</v>
      </c>
    </row>
    <row r="327" s="2" customFormat="1">
      <c r="A327" s="39"/>
      <c r="B327" s="40"/>
      <c r="C327" s="41"/>
      <c r="D327" s="228" t="s">
        <v>348</v>
      </c>
      <c r="E327" s="41"/>
      <c r="F327" s="229" t="s">
        <v>629</v>
      </c>
      <c r="G327" s="41"/>
      <c r="H327" s="41"/>
      <c r="I327" s="230"/>
      <c r="J327" s="41"/>
      <c r="K327" s="41"/>
      <c r="L327" s="45"/>
      <c r="M327" s="231"/>
      <c r="N327" s="232"/>
      <c r="O327" s="85"/>
      <c r="P327" s="85"/>
      <c r="Q327" s="85"/>
      <c r="R327" s="85"/>
      <c r="S327" s="85"/>
      <c r="T327" s="86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T327" s="18" t="s">
        <v>348</v>
      </c>
      <c r="AU327" s="18" t="s">
        <v>81</v>
      </c>
    </row>
    <row r="328" s="14" customFormat="1">
      <c r="A328" s="14"/>
      <c r="B328" s="244"/>
      <c r="C328" s="245"/>
      <c r="D328" s="235" t="s">
        <v>350</v>
      </c>
      <c r="E328" s="246" t="s">
        <v>19</v>
      </c>
      <c r="F328" s="247" t="s">
        <v>1335</v>
      </c>
      <c r="G328" s="245"/>
      <c r="H328" s="248">
        <v>131.37899999999999</v>
      </c>
      <c r="I328" s="249"/>
      <c r="J328" s="245"/>
      <c r="K328" s="245"/>
      <c r="L328" s="250"/>
      <c r="M328" s="251"/>
      <c r="N328" s="252"/>
      <c r="O328" s="252"/>
      <c r="P328" s="252"/>
      <c r="Q328" s="252"/>
      <c r="R328" s="252"/>
      <c r="S328" s="252"/>
      <c r="T328" s="253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4" t="s">
        <v>350</v>
      </c>
      <c r="AU328" s="254" t="s">
        <v>81</v>
      </c>
      <c r="AV328" s="14" t="s">
        <v>81</v>
      </c>
      <c r="AW328" s="14" t="s">
        <v>33</v>
      </c>
      <c r="AX328" s="14" t="s">
        <v>79</v>
      </c>
      <c r="AY328" s="254" t="s">
        <v>338</v>
      </c>
    </row>
    <row r="329" s="2" customFormat="1" ht="24.15" customHeight="1">
      <c r="A329" s="39"/>
      <c r="B329" s="40"/>
      <c r="C329" s="215" t="s">
        <v>605</v>
      </c>
      <c r="D329" s="215" t="s">
        <v>342</v>
      </c>
      <c r="E329" s="216" t="s">
        <v>631</v>
      </c>
      <c r="F329" s="217" t="s">
        <v>632</v>
      </c>
      <c r="G329" s="218" t="s">
        <v>345</v>
      </c>
      <c r="H329" s="219">
        <v>131.37899999999999</v>
      </c>
      <c r="I329" s="220"/>
      <c r="J329" s="221">
        <f>ROUND(I329*H329,2)</f>
        <v>0</v>
      </c>
      <c r="K329" s="217" t="s">
        <v>346</v>
      </c>
      <c r="L329" s="45"/>
      <c r="M329" s="222" t="s">
        <v>19</v>
      </c>
      <c r="N329" s="223" t="s">
        <v>43</v>
      </c>
      <c r="O329" s="85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231</v>
      </c>
      <c r="AT329" s="226" t="s">
        <v>342</v>
      </c>
      <c r="AU329" s="226" t="s">
        <v>81</v>
      </c>
      <c r="AY329" s="18" t="s">
        <v>338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79</v>
      </c>
      <c r="BK329" s="227">
        <f>ROUND(I329*H329,2)</f>
        <v>0</v>
      </c>
      <c r="BL329" s="18" t="s">
        <v>231</v>
      </c>
      <c r="BM329" s="226" t="s">
        <v>3200</v>
      </c>
    </row>
    <row r="330" s="2" customFormat="1">
      <c r="A330" s="39"/>
      <c r="B330" s="40"/>
      <c r="C330" s="41"/>
      <c r="D330" s="228" t="s">
        <v>348</v>
      </c>
      <c r="E330" s="41"/>
      <c r="F330" s="229" t="s">
        <v>634</v>
      </c>
      <c r="G330" s="41"/>
      <c r="H330" s="41"/>
      <c r="I330" s="230"/>
      <c r="J330" s="41"/>
      <c r="K330" s="41"/>
      <c r="L330" s="45"/>
      <c r="M330" s="231"/>
      <c r="N330" s="232"/>
      <c r="O330" s="85"/>
      <c r="P330" s="85"/>
      <c r="Q330" s="85"/>
      <c r="R330" s="85"/>
      <c r="S330" s="85"/>
      <c r="T330" s="86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348</v>
      </c>
      <c r="AU330" s="18" t="s">
        <v>81</v>
      </c>
    </row>
    <row r="331" s="14" customFormat="1">
      <c r="A331" s="14"/>
      <c r="B331" s="244"/>
      <c r="C331" s="245"/>
      <c r="D331" s="235" t="s">
        <v>350</v>
      </c>
      <c r="E331" s="246" t="s">
        <v>19</v>
      </c>
      <c r="F331" s="247" t="s">
        <v>1335</v>
      </c>
      <c r="G331" s="245"/>
      <c r="H331" s="248">
        <v>131.37899999999999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350</v>
      </c>
      <c r="AU331" s="254" t="s">
        <v>81</v>
      </c>
      <c r="AV331" s="14" t="s">
        <v>81</v>
      </c>
      <c r="AW331" s="14" t="s">
        <v>33</v>
      </c>
      <c r="AX331" s="14" t="s">
        <v>79</v>
      </c>
      <c r="AY331" s="254" t="s">
        <v>338</v>
      </c>
    </row>
    <row r="332" s="2" customFormat="1" ht="49.05" customHeight="1">
      <c r="A332" s="39"/>
      <c r="B332" s="40"/>
      <c r="C332" s="215" t="s">
        <v>610</v>
      </c>
      <c r="D332" s="215" t="s">
        <v>342</v>
      </c>
      <c r="E332" s="216" t="s">
        <v>636</v>
      </c>
      <c r="F332" s="217" t="s">
        <v>637</v>
      </c>
      <c r="G332" s="218" t="s">
        <v>345</v>
      </c>
      <c r="H332" s="219">
        <v>131.37899999999999</v>
      </c>
      <c r="I332" s="220"/>
      <c r="J332" s="221">
        <f>ROUND(I332*H332,2)</f>
        <v>0</v>
      </c>
      <c r="K332" s="217" t="s">
        <v>346</v>
      </c>
      <c r="L332" s="45"/>
      <c r="M332" s="222" t="s">
        <v>19</v>
      </c>
      <c r="N332" s="223" t="s">
        <v>43</v>
      </c>
      <c r="O332" s="85"/>
      <c r="P332" s="224">
        <f>O332*H332</f>
        <v>0</v>
      </c>
      <c r="Q332" s="224">
        <v>0</v>
      </c>
      <c r="R332" s="224">
        <f>Q332*H332</f>
        <v>0</v>
      </c>
      <c r="S332" s="224">
        <v>0</v>
      </c>
      <c r="T332" s="225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26" t="s">
        <v>231</v>
      </c>
      <c r="AT332" s="226" t="s">
        <v>342</v>
      </c>
      <c r="AU332" s="226" t="s">
        <v>81</v>
      </c>
      <c r="AY332" s="18" t="s">
        <v>338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18" t="s">
        <v>79</v>
      </c>
      <c r="BK332" s="227">
        <f>ROUND(I332*H332,2)</f>
        <v>0</v>
      </c>
      <c r="BL332" s="18" t="s">
        <v>231</v>
      </c>
      <c r="BM332" s="226" t="s">
        <v>3201</v>
      </c>
    </row>
    <row r="333" s="2" customFormat="1">
      <c r="A333" s="39"/>
      <c r="B333" s="40"/>
      <c r="C333" s="41"/>
      <c r="D333" s="228" t="s">
        <v>348</v>
      </c>
      <c r="E333" s="41"/>
      <c r="F333" s="229" t="s">
        <v>639</v>
      </c>
      <c r="G333" s="41"/>
      <c r="H333" s="41"/>
      <c r="I333" s="230"/>
      <c r="J333" s="41"/>
      <c r="K333" s="41"/>
      <c r="L333" s="45"/>
      <c r="M333" s="231"/>
      <c r="N333" s="232"/>
      <c r="O333" s="85"/>
      <c r="P333" s="85"/>
      <c r="Q333" s="85"/>
      <c r="R333" s="85"/>
      <c r="S333" s="85"/>
      <c r="T333" s="86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T333" s="18" t="s">
        <v>348</v>
      </c>
      <c r="AU333" s="18" t="s">
        <v>81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1335</v>
      </c>
      <c r="G334" s="245"/>
      <c r="H334" s="248">
        <v>131.37899999999999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81</v>
      </c>
      <c r="AV334" s="14" t="s">
        <v>81</v>
      </c>
      <c r="AW334" s="14" t="s">
        <v>33</v>
      </c>
      <c r="AX334" s="14" t="s">
        <v>79</v>
      </c>
      <c r="AY334" s="254" t="s">
        <v>338</v>
      </c>
    </row>
    <row r="335" s="12" customFormat="1" ht="22.8" customHeight="1">
      <c r="A335" s="12"/>
      <c r="B335" s="199"/>
      <c r="C335" s="200"/>
      <c r="D335" s="201" t="s">
        <v>71</v>
      </c>
      <c r="E335" s="213" t="s">
        <v>405</v>
      </c>
      <c r="F335" s="213" t="s">
        <v>640</v>
      </c>
      <c r="G335" s="200"/>
      <c r="H335" s="200"/>
      <c r="I335" s="203"/>
      <c r="J335" s="214">
        <f>BK335</f>
        <v>0</v>
      </c>
      <c r="K335" s="200"/>
      <c r="L335" s="205"/>
      <c r="M335" s="206"/>
      <c r="N335" s="207"/>
      <c r="O335" s="207"/>
      <c r="P335" s="208">
        <f>P336+SUM(P337:P434)</f>
        <v>0</v>
      </c>
      <c r="Q335" s="207"/>
      <c r="R335" s="208">
        <f>R336+SUM(R337:R434)</f>
        <v>1.8754406500000003</v>
      </c>
      <c r="S335" s="207"/>
      <c r="T335" s="209">
        <f>T336+SUM(T337:T434)</f>
        <v>0</v>
      </c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R335" s="210" t="s">
        <v>79</v>
      </c>
      <c r="AT335" s="211" t="s">
        <v>71</v>
      </c>
      <c r="AU335" s="211" t="s">
        <v>79</v>
      </c>
      <c r="AY335" s="210" t="s">
        <v>338</v>
      </c>
      <c r="BK335" s="212">
        <f>BK336+SUM(BK337:BK434)</f>
        <v>0</v>
      </c>
    </row>
    <row r="336" s="2" customFormat="1" ht="44.25" customHeight="1">
      <c r="A336" s="39"/>
      <c r="B336" s="40"/>
      <c r="C336" s="215" t="s">
        <v>615</v>
      </c>
      <c r="D336" s="215" t="s">
        <v>342</v>
      </c>
      <c r="E336" s="216" t="s">
        <v>3202</v>
      </c>
      <c r="F336" s="217" t="s">
        <v>3203</v>
      </c>
      <c r="G336" s="218" t="s">
        <v>586</v>
      </c>
      <c r="H336" s="219">
        <v>2</v>
      </c>
      <c r="I336" s="220"/>
      <c r="J336" s="221">
        <f>ROUND(I336*H336,2)</f>
        <v>0</v>
      </c>
      <c r="K336" s="217" t="s">
        <v>346</v>
      </c>
      <c r="L336" s="45"/>
      <c r="M336" s="222" t="s">
        <v>19</v>
      </c>
      <c r="N336" s="223" t="s">
        <v>43</v>
      </c>
      <c r="O336" s="85"/>
      <c r="P336" s="224">
        <f>O336*H336</f>
        <v>0</v>
      </c>
      <c r="Q336" s="224">
        <v>0.00109</v>
      </c>
      <c r="R336" s="224">
        <f>Q336*H336</f>
        <v>0.0021800000000000001</v>
      </c>
      <c r="S336" s="224">
        <v>0</v>
      </c>
      <c r="T336" s="225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26" t="s">
        <v>231</v>
      </c>
      <c r="AT336" s="226" t="s">
        <v>342</v>
      </c>
      <c r="AU336" s="226" t="s">
        <v>81</v>
      </c>
      <c r="AY336" s="18" t="s">
        <v>338</v>
      </c>
      <c r="BE336" s="227">
        <f>IF(N336="základní",J336,0)</f>
        <v>0</v>
      </c>
      <c r="BF336" s="227">
        <f>IF(N336="snížená",J336,0)</f>
        <v>0</v>
      </c>
      <c r="BG336" s="227">
        <f>IF(N336="zákl. přenesená",J336,0)</f>
        <v>0</v>
      </c>
      <c r="BH336" s="227">
        <f>IF(N336="sníž. přenesená",J336,0)</f>
        <v>0</v>
      </c>
      <c r="BI336" s="227">
        <f>IF(N336="nulová",J336,0)</f>
        <v>0</v>
      </c>
      <c r="BJ336" s="18" t="s">
        <v>79</v>
      </c>
      <c r="BK336" s="227">
        <f>ROUND(I336*H336,2)</f>
        <v>0</v>
      </c>
      <c r="BL336" s="18" t="s">
        <v>231</v>
      </c>
      <c r="BM336" s="226" t="s">
        <v>3204</v>
      </c>
    </row>
    <row r="337" s="2" customFormat="1">
      <c r="A337" s="39"/>
      <c r="B337" s="40"/>
      <c r="C337" s="41"/>
      <c r="D337" s="228" t="s">
        <v>348</v>
      </c>
      <c r="E337" s="41"/>
      <c r="F337" s="229" t="s">
        <v>3205</v>
      </c>
      <c r="G337" s="41"/>
      <c r="H337" s="41"/>
      <c r="I337" s="230"/>
      <c r="J337" s="41"/>
      <c r="K337" s="41"/>
      <c r="L337" s="45"/>
      <c r="M337" s="231"/>
      <c r="N337" s="232"/>
      <c r="O337" s="85"/>
      <c r="P337" s="85"/>
      <c r="Q337" s="85"/>
      <c r="R337" s="85"/>
      <c r="S337" s="85"/>
      <c r="T337" s="86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T337" s="18" t="s">
        <v>348</v>
      </c>
      <c r="AU337" s="18" t="s">
        <v>81</v>
      </c>
    </row>
    <row r="338" s="14" customFormat="1">
      <c r="A338" s="14"/>
      <c r="B338" s="244"/>
      <c r="C338" s="245"/>
      <c r="D338" s="235" t="s">
        <v>350</v>
      </c>
      <c r="E338" s="246" t="s">
        <v>19</v>
      </c>
      <c r="F338" s="247" t="s">
        <v>3141</v>
      </c>
      <c r="G338" s="245"/>
      <c r="H338" s="248">
        <v>2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350</v>
      </c>
      <c r="AU338" s="254" t="s">
        <v>81</v>
      </c>
      <c r="AV338" s="14" t="s">
        <v>81</v>
      </c>
      <c r="AW338" s="14" t="s">
        <v>33</v>
      </c>
      <c r="AX338" s="14" t="s">
        <v>79</v>
      </c>
      <c r="AY338" s="254" t="s">
        <v>338</v>
      </c>
    </row>
    <row r="339" s="2" customFormat="1" ht="24.15" customHeight="1">
      <c r="A339" s="39"/>
      <c r="B339" s="40"/>
      <c r="C339" s="267" t="s">
        <v>620</v>
      </c>
      <c r="D339" s="267" t="s">
        <v>486</v>
      </c>
      <c r="E339" s="268" t="s">
        <v>3206</v>
      </c>
      <c r="F339" s="269" t="s">
        <v>3207</v>
      </c>
      <c r="G339" s="270" t="s">
        <v>586</v>
      </c>
      <c r="H339" s="271">
        <v>2</v>
      </c>
      <c r="I339" s="272"/>
      <c r="J339" s="273">
        <f>ROUND(I339*H339,2)</f>
        <v>0</v>
      </c>
      <c r="K339" s="269" t="s">
        <v>346</v>
      </c>
      <c r="L339" s="274"/>
      <c r="M339" s="275" t="s">
        <v>19</v>
      </c>
      <c r="N339" s="276" t="s">
        <v>43</v>
      </c>
      <c r="O339" s="85"/>
      <c r="P339" s="224">
        <f>O339*H339</f>
        <v>0</v>
      </c>
      <c r="Q339" s="224">
        <v>0.010999999999999999</v>
      </c>
      <c r="R339" s="224">
        <f>Q339*H339</f>
        <v>0.021999999999999999</v>
      </c>
      <c r="S339" s="224">
        <v>0</v>
      </c>
      <c r="T339" s="225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26" t="s">
        <v>405</v>
      </c>
      <c r="AT339" s="226" t="s">
        <v>486</v>
      </c>
      <c r="AU339" s="226" t="s">
        <v>81</v>
      </c>
      <c r="AY339" s="18" t="s">
        <v>338</v>
      </c>
      <c r="BE339" s="227">
        <f>IF(N339="základní",J339,0)</f>
        <v>0</v>
      </c>
      <c r="BF339" s="227">
        <f>IF(N339="snížená",J339,0)</f>
        <v>0</v>
      </c>
      <c r="BG339" s="227">
        <f>IF(N339="zákl. přenesená",J339,0)</f>
        <v>0</v>
      </c>
      <c r="BH339" s="227">
        <f>IF(N339="sníž. přenesená",J339,0)</f>
        <v>0</v>
      </c>
      <c r="BI339" s="227">
        <f>IF(N339="nulová",J339,0)</f>
        <v>0</v>
      </c>
      <c r="BJ339" s="18" t="s">
        <v>79</v>
      </c>
      <c r="BK339" s="227">
        <f>ROUND(I339*H339,2)</f>
        <v>0</v>
      </c>
      <c r="BL339" s="18" t="s">
        <v>231</v>
      </c>
      <c r="BM339" s="226" t="s">
        <v>3208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3139</v>
      </c>
      <c r="G340" s="245"/>
      <c r="H340" s="248">
        <v>2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81</v>
      </c>
      <c r="AV340" s="14" t="s">
        <v>81</v>
      </c>
      <c r="AW340" s="14" t="s">
        <v>33</v>
      </c>
      <c r="AX340" s="14" t="s">
        <v>72</v>
      </c>
      <c r="AY340" s="254" t="s">
        <v>338</v>
      </c>
    </row>
    <row r="341" s="14" customFormat="1">
      <c r="A341" s="14"/>
      <c r="B341" s="244"/>
      <c r="C341" s="245"/>
      <c r="D341" s="235" t="s">
        <v>350</v>
      </c>
      <c r="E341" s="246" t="s">
        <v>19</v>
      </c>
      <c r="F341" s="247" t="s">
        <v>3143</v>
      </c>
      <c r="G341" s="245"/>
      <c r="H341" s="248">
        <v>0</v>
      </c>
      <c r="I341" s="249"/>
      <c r="J341" s="245"/>
      <c r="K341" s="245"/>
      <c r="L341" s="250"/>
      <c r="M341" s="251"/>
      <c r="N341" s="252"/>
      <c r="O341" s="252"/>
      <c r="P341" s="252"/>
      <c r="Q341" s="252"/>
      <c r="R341" s="252"/>
      <c r="S341" s="252"/>
      <c r="T341" s="253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4" t="s">
        <v>350</v>
      </c>
      <c r="AU341" s="254" t="s">
        <v>81</v>
      </c>
      <c r="AV341" s="14" t="s">
        <v>81</v>
      </c>
      <c r="AW341" s="14" t="s">
        <v>33</v>
      </c>
      <c r="AX341" s="14" t="s">
        <v>72</v>
      </c>
      <c r="AY341" s="254" t="s">
        <v>338</v>
      </c>
    </row>
    <row r="342" s="14" customFormat="1">
      <c r="A342" s="14"/>
      <c r="B342" s="244"/>
      <c r="C342" s="245"/>
      <c r="D342" s="235" t="s">
        <v>350</v>
      </c>
      <c r="E342" s="246" t="s">
        <v>19</v>
      </c>
      <c r="F342" s="247" t="s">
        <v>3142</v>
      </c>
      <c r="G342" s="245"/>
      <c r="H342" s="248">
        <v>0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350</v>
      </c>
      <c r="AU342" s="254" t="s">
        <v>81</v>
      </c>
      <c r="AV342" s="14" t="s">
        <v>81</v>
      </c>
      <c r="AW342" s="14" t="s">
        <v>33</v>
      </c>
      <c r="AX342" s="14" t="s">
        <v>72</v>
      </c>
      <c r="AY342" s="254" t="s">
        <v>338</v>
      </c>
    </row>
    <row r="343" s="15" customFormat="1">
      <c r="A343" s="15"/>
      <c r="B343" s="255"/>
      <c r="C343" s="256"/>
      <c r="D343" s="235" t="s">
        <v>350</v>
      </c>
      <c r="E343" s="257" t="s">
        <v>3141</v>
      </c>
      <c r="F343" s="258" t="s">
        <v>363</v>
      </c>
      <c r="G343" s="256"/>
      <c r="H343" s="259">
        <v>2</v>
      </c>
      <c r="I343" s="260"/>
      <c r="J343" s="256"/>
      <c r="K343" s="256"/>
      <c r="L343" s="261"/>
      <c r="M343" s="262"/>
      <c r="N343" s="263"/>
      <c r="O343" s="263"/>
      <c r="P343" s="263"/>
      <c r="Q343" s="263"/>
      <c r="R343" s="263"/>
      <c r="S343" s="263"/>
      <c r="T343" s="264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T343" s="265" t="s">
        <v>350</v>
      </c>
      <c r="AU343" s="265" t="s">
        <v>81</v>
      </c>
      <c r="AV343" s="15" t="s">
        <v>231</v>
      </c>
      <c r="AW343" s="15" t="s">
        <v>33</v>
      </c>
      <c r="AX343" s="15" t="s">
        <v>79</v>
      </c>
      <c r="AY343" s="265" t="s">
        <v>338</v>
      </c>
    </row>
    <row r="344" s="2" customFormat="1" ht="24.15" customHeight="1">
      <c r="A344" s="39"/>
      <c r="B344" s="40"/>
      <c r="C344" s="267" t="s">
        <v>625</v>
      </c>
      <c r="D344" s="267" t="s">
        <v>486</v>
      </c>
      <c r="E344" s="268" t="s">
        <v>3209</v>
      </c>
      <c r="F344" s="269" t="s">
        <v>3210</v>
      </c>
      <c r="G344" s="270" t="s">
        <v>345</v>
      </c>
      <c r="H344" s="271">
        <v>2.778</v>
      </c>
      <c r="I344" s="272"/>
      <c r="J344" s="273">
        <f>ROUND(I344*H344,2)</f>
        <v>0</v>
      </c>
      <c r="K344" s="269" t="s">
        <v>346</v>
      </c>
      <c r="L344" s="274"/>
      <c r="M344" s="275" t="s">
        <v>19</v>
      </c>
      <c r="N344" s="276" t="s">
        <v>43</v>
      </c>
      <c r="O344" s="85"/>
      <c r="P344" s="224">
        <f>O344*H344</f>
        <v>0</v>
      </c>
      <c r="Q344" s="224">
        <v>0.17000000000000001</v>
      </c>
      <c r="R344" s="224">
        <f>Q344*H344</f>
        <v>0.47226000000000001</v>
      </c>
      <c r="S344" s="224">
        <v>0</v>
      </c>
      <c r="T344" s="225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26" t="s">
        <v>405</v>
      </c>
      <c r="AT344" s="226" t="s">
        <v>486</v>
      </c>
      <c r="AU344" s="226" t="s">
        <v>81</v>
      </c>
      <c r="AY344" s="18" t="s">
        <v>338</v>
      </c>
      <c r="BE344" s="227">
        <f>IF(N344="základní",J344,0)</f>
        <v>0</v>
      </c>
      <c r="BF344" s="227">
        <f>IF(N344="snížená",J344,0)</f>
        <v>0</v>
      </c>
      <c r="BG344" s="227">
        <f>IF(N344="zákl. přenesená",J344,0)</f>
        <v>0</v>
      </c>
      <c r="BH344" s="227">
        <f>IF(N344="sníž. přenesená",J344,0)</f>
        <v>0</v>
      </c>
      <c r="BI344" s="227">
        <f>IF(N344="nulová",J344,0)</f>
        <v>0</v>
      </c>
      <c r="BJ344" s="18" t="s">
        <v>79</v>
      </c>
      <c r="BK344" s="227">
        <f>ROUND(I344*H344,2)</f>
        <v>0</v>
      </c>
      <c r="BL344" s="18" t="s">
        <v>231</v>
      </c>
      <c r="BM344" s="226" t="s">
        <v>3211</v>
      </c>
    </row>
    <row r="345" s="14" customFormat="1">
      <c r="A345" s="14"/>
      <c r="B345" s="244"/>
      <c r="C345" s="245"/>
      <c r="D345" s="235" t="s">
        <v>350</v>
      </c>
      <c r="E345" s="246" t="s">
        <v>19</v>
      </c>
      <c r="F345" s="247" t="s">
        <v>3212</v>
      </c>
      <c r="G345" s="245"/>
      <c r="H345" s="248">
        <v>2.778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350</v>
      </c>
      <c r="AU345" s="254" t="s">
        <v>81</v>
      </c>
      <c r="AV345" s="14" t="s">
        <v>81</v>
      </c>
      <c r="AW345" s="14" t="s">
        <v>33</v>
      </c>
      <c r="AX345" s="14" t="s">
        <v>72</v>
      </c>
      <c r="AY345" s="254" t="s">
        <v>338</v>
      </c>
    </row>
    <row r="346" s="15" customFormat="1">
      <c r="A346" s="15"/>
      <c r="B346" s="255"/>
      <c r="C346" s="256"/>
      <c r="D346" s="235" t="s">
        <v>350</v>
      </c>
      <c r="E346" s="257" t="s">
        <v>19</v>
      </c>
      <c r="F346" s="258" t="s">
        <v>363</v>
      </c>
      <c r="G346" s="256"/>
      <c r="H346" s="259">
        <v>2.778</v>
      </c>
      <c r="I346" s="260"/>
      <c r="J346" s="256"/>
      <c r="K346" s="256"/>
      <c r="L346" s="261"/>
      <c r="M346" s="262"/>
      <c r="N346" s="263"/>
      <c r="O346" s="263"/>
      <c r="P346" s="263"/>
      <c r="Q346" s="263"/>
      <c r="R346" s="263"/>
      <c r="S346" s="263"/>
      <c r="T346" s="264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65" t="s">
        <v>350</v>
      </c>
      <c r="AU346" s="265" t="s">
        <v>81</v>
      </c>
      <c r="AV346" s="15" t="s">
        <v>231</v>
      </c>
      <c r="AW346" s="15" t="s">
        <v>33</v>
      </c>
      <c r="AX346" s="15" t="s">
        <v>79</v>
      </c>
      <c r="AY346" s="265" t="s">
        <v>338</v>
      </c>
    </row>
    <row r="347" s="2" customFormat="1" ht="44.25" customHeight="1">
      <c r="A347" s="39"/>
      <c r="B347" s="40"/>
      <c r="C347" s="215" t="s">
        <v>630</v>
      </c>
      <c r="D347" s="215" t="s">
        <v>342</v>
      </c>
      <c r="E347" s="216" t="s">
        <v>3213</v>
      </c>
      <c r="F347" s="217" t="s">
        <v>3214</v>
      </c>
      <c r="G347" s="218" t="s">
        <v>572</v>
      </c>
      <c r="H347" s="219">
        <v>241.68000000000001</v>
      </c>
      <c r="I347" s="220"/>
      <c r="J347" s="221">
        <f>ROUND(I347*H347,2)</f>
        <v>0</v>
      </c>
      <c r="K347" s="217" t="s">
        <v>346</v>
      </c>
      <c r="L347" s="45"/>
      <c r="M347" s="222" t="s">
        <v>19</v>
      </c>
      <c r="N347" s="223" t="s">
        <v>43</v>
      </c>
      <c r="O347" s="85"/>
      <c r="P347" s="224">
        <f>O347*H347</f>
        <v>0</v>
      </c>
      <c r="Q347" s="224">
        <v>0</v>
      </c>
      <c r="R347" s="224">
        <f>Q347*H347</f>
        <v>0</v>
      </c>
      <c r="S347" s="224">
        <v>0</v>
      </c>
      <c r="T347" s="225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26" t="s">
        <v>231</v>
      </c>
      <c r="AT347" s="226" t="s">
        <v>342</v>
      </c>
      <c r="AU347" s="226" t="s">
        <v>81</v>
      </c>
      <c r="AY347" s="18" t="s">
        <v>338</v>
      </c>
      <c r="BE347" s="227">
        <f>IF(N347="základní",J347,0)</f>
        <v>0</v>
      </c>
      <c r="BF347" s="227">
        <f>IF(N347="snížená",J347,0)</f>
        <v>0</v>
      </c>
      <c r="BG347" s="227">
        <f>IF(N347="zákl. přenesená",J347,0)</f>
        <v>0</v>
      </c>
      <c r="BH347" s="227">
        <f>IF(N347="sníž. přenesená",J347,0)</f>
        <v>0</v>
      </c>
      <c r="BI347" s="227">
        <f>IF(N347="nulová",J347,0)</f>
        <v>0</v>
      </c>
      <c r="BJ347" s="18" t="s">
        <v>79</v>
      </c>
      <c r="BK347" s="227">
        <f>ROUND(I347*H347,2)</f>
        <v>0</v>
      </c>
      <c r="BL347" s="18" t="s">
        <v>231</v>
      </c>
      <c r="BM347" s="226" t="s">
        <v>3215</v>
      </c>
    </row>
    <row r="348" s="2" customFormat="1">
      <c r="A348" s="39"/>
      <c r="B348" s="40"/>
      <c r="C348" s="41"/>
      <c r="D348" s="228" t="s">
        <v>348</v>
      </c>
      <c r="E348" s="41"/>
      <c r="F348" s="229" t="s">
        <v>3216</v>
      </c>
      <c r="G348" s="41"/>
      <c r="H348" s="41"/>
      <c r="I348" s="230"/>
      <c r="J348" s="41"/>
      <c r="K348" s="41"/>
      <c r="L348" s="45"/>
      <c r="M348" s="231"/>
      <c r="N348" s="232"/>
      <c r="O348" s="85"/>
      <c r="P348" s="85"/>
      <c r="Q348" s="85"/>
      <c r="R348" s="85"/>
      <c r="S348" s="85"/>
      <c r="T348" s="86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T348" s="18" t="s">
        <v>348</v>
      </c>
      <c r="AU348" s="18" t="s">
        <v>81</v>
      </c>
    </row>
    <row r="349" s="2" customFormat="1" ht="24.15" customHeight="1">
      <c r="A349" s="39"/>
      <c r="B349" s="40"/>
      <c r="C349" s="267" t="s">
        <v>635</v>
      </c>
      <c r="D349" s="267" t="s">
        <v>486</v>
      </c>
      <c r="E349" s="268" t="s">
        <v>3217</v>
      </c>
      <c r="F349" s="269" t="s">
        <v>3218</v>
      </c>
      <c r="G349" s="270" t="s">
        <v>572</v>
      </c>
      <c r="H349" s="271">
        <v>245.30500000000001</v>
      </c>
      <c r="I349" s="272"/>
      <c r="J349" s="273">
        <f>ROUND(I349*H349,2)</f>
        <v>0</v>
      </c>
      <c r="K349" s="269" t="s">
        <v>346</v>
      </c>
      <c r="L349" s="274"/>
      <c r="M349" s="275" t="s">
        <v>19</v>
      </c>
      <c r="N349" s="276" t="s">
        <v>43</v>
      </c>
      <c r="O349" s="85"/>
      <c r="P349" s="224">
        <f>O349*H349</f>
        <v>0</v>
      </c>
      <c r="Q349" s="224">
        <v>0.0010499999999999999</v>
      </c>
      <c r="R349" s="224">
        <f>Q349*H349</f>
        <v>0.25757025</v>
      </c>
      <c r="S349" s="224">
        <v>0</v>
      </c>
      <c r="T349" s="225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26" t="s">
        <v>405</v>
      </c>
      <c r="AT349" s="226" t="s">
        <v>486</v>
      </c>
      <c r="AU349" s="226" t="s">
        <v>81</v>
      </c>
      <c r="AY349" s="18" t="s">
        <v>338</v>
      </c>
      <c r="BE349" s="227">
        <f>IF(N349="základní",J349,0)</f>
        <v>0</v>
      </c>
      <c r="BF349" s="227">
        <f>IF(N349="snížená",J349,0)</f>
        <v>0</v>
      </c>
      <c r="BG349" s="227">
        <f>IF(N349="zákl. přenesená",J349,0)</f>
        <v>0</v>
      </c>
      <c r="BH349" s="227">
        <f>IF(N349="sníž. přenesená",J349,0)</f>
        <v>0</v>
      </c>
      <c r="BI349" s="227">
        <f>IF(N349="nulová",J349,0)</f>
        <v>0</v>
      </c>
      <c r="BJ349" s="18" t="s">
        <v>79</v>
      </c>
      <c r="BK349" s="227">
        <f>ROUND(I349*H349,2)</f>
        <v>0</v>
      </c>
      <c r="BL349" s="18" t="s">
        <v>231</v>
      </c>
      <c r="BM349" s="226" t="s">
        <v>3219</v>
      </c>
    </row>
    <row r="350" s="13" customFormat="1">
      <c r="A350" s="13"/>
      <c r="B350" s="233"/>
      <c r="C350" s="234"/>
      <c r="D350" s="235" t="s">
        <v>350</v>
      </c>
      <c r="E350" s="236" t="s">
        <v>19</v>
      </c>
      <c r="F350" s="237" t="s">
        <v>3220</v>
      </c>
      <c r="G350" s="234"/>
      <c r="H350" s="236" t="s">
        <v>19</v>
      </c>
      <c r="I350" s="238"/>
      <c r="J350" s="234"/>
      <c r="K350" s="234"/>
      <c r="L350" s="239"/>
      <c r="M350" s="240"/>
      <c r="N350" s="241"/>
      <c r="O350" s="241"/>
      <c r="P350" s="241"/>
      <c r="Q350" s="241"/>
      <c r="R350" s="241"/>
      <c r="S350" s="241"/>
      <c r="T350" s="242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43" t="s">
        <v>350</v>
      </c>
      <c r="AU350" s="243" t="s">
        <v>81</v>
      </c>
      <c r="AV350" s="13" t="s">
        <v>79</v>
      </c>
      <c r="AW350" s="13" t="s">
        <v>33</v>
      </c>
      <c r="AX350" s="13" t="s">
        <v>72</v>
      </c>
      <c r="AY350" s="243" t="s">
        <v>338</v>
      </c>
    </row>
    <row r="351" s="14" customFormat="1">
      <c r="A351" s="14"/>
      <c r="B351" s="244"/>
      <c r="C351" s="245"/>
      <c r="D351" s="235" t="s">
        <v>350</v>
      </c>
      <c r="E351" s="246" t="s">
        <v>1824</v>
      </c>
      <c r="F351" s="247" t="s">
        <v>1825</v>
      </c>
      <c r="G351" s="245"/>
      <c r="H351" s="248">
        <v>0.063</v>
      </c>
      <c r="I351" s="249"/>
      <c r="J351" s="245"/>
      <c r="K351" s="245"/>
      <c r="L351" s="250"/>
      <c r="M351" s="251"/>
      <c r="N351" s="252"/>
      <c r="O351" s="252"/>
      <c r="P351" s="252"/>
      <c r="Q351" s="252"/>
      <c r="R351" s="252"/>
      <c r="S351" s="252"/>
      <c r="T351" s="253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4" t="s">
        <v>350</v>
      </c>
      <c r="AU351" s="254" t="s">
        <v>81</v>
      </c>
      <c r="AV351" s="14" t="s">
        <v>81</v>
      </c>
      <c r="AW351" s="14" t="s">
        <v>33</v>
      </c>
      <c r="AX351" s="14" t="s">
        <v>72</v>
      </c>
      <c r="AY351" s="254" t="s">
        <v>338</v>
      </c>
    </row>
    <row r="352" s="14" customFormat="1">
      <c r="A352" s="14"/>
      <c r="B352" s="244"/>
      <c r="C352" s="245"/>
      <c r="D352" s="235" t="s">
        <v>350</v>
      </c>
      <c r="E352" s="246" t="s">
        <v>1821</v>
      </c>
      <c r="F352" s="247" t="s">
        <v>3221</v>
      </c>
      <c r="G352" s="245"/>
      <c r="H352" s="248">
        <v>241.68000000000001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81</v>
      </c>
      <c r="AV352" s="14" t="s">
        <v>81</v>
      </c>
      <c r="AW352" s="14" t="s">
        <v>33</v>
      </c>
      <c r="AX352" s="14" t="s">
        <v>72</v>
      </c>
      <c r="AY352" s="254" t="s">
        <v>338</v>
      </c>
    </row>
    <row r="353" s="14" customFormat="1">
      <c r="A353" s="14"/>
      <c r="B353" s="244"/>
      <c r="C353" s="245"/>
      <c r="D353" s="235" t="s">
        <v>350</v>
      </c>
      <c r="E353" s="246" t="s">
        <v>19</v>
      </c>
      <c r="F353" s="247" t="s">
        <v>3222</v>
      </c>
      <c r="G353" s="245"/>
      <c r="H353" s="248">
        <v>20.140000000000001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350</v>
      </c>
      <c r="AU353" s="254" t="s">
        <v>81</v>
      </c>
      <c r="AV353" s="14" t="s">
        <v>81</v>
      </c>
      <c r="AW353" s="14" t="s">
        <v>33</v>
      </c>
      <c r="AX353" s="14" t="s">
        <v>72</v>
      </c>
      <c r="AY353" s="254" t="s">
        <v>338</v>
      </c>
    </row>
    <row r="354" s="14" customFormat="1">
      <c r="A354" s="14"/>
      <c r="B354" s="244"/>
      <c r="C354" s="245"/>
      <c r="D354" s="235" t="s">
        <v>350</v>
      </c>
      <c r="E354" s="246" t="s">
        <v>3136</v>
      </c>
      <c r="F354" s="247" t="s">
        <v>3223</v>
      </c>
      <c r="G354" s="245"/>
      <c r="H354" s="248">
        <v>21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81</v>
      </c>
      <c r="AV354" s="14" t="s">
        <v>81</v>
      </c>
      <c r="AW354" s="14" t="s">
        <v>33</v>
      </c>
      <c r="AX354" s="14" t="s">
        <v>72</v>
      </c>
      <c r="AY354" s="254" t="s">
        <v>338</v>
      </c>
    </row>
    <row r="355" s="15" customFormat="1">
      <c r="A355" s="15"/>
      <c r="B355" s="255"/>
      <c r="C355" s="256"/>
      <c r="D355" s="235" t="s">
        <v>350</v>
      </c>
      <c r="E355" s="257" t="s">
        <v>19</v>
      </c>
      <c r="F355" s="258" t="s">
        <v>363</v>
      </c>
      <c r="G355" s="256"/>
      <c r="H355" s="259">
        <v>282.88299999999998</v>
      </c>
      <c r="I355" s="260"/>
      <c r="J355" s="256"/>
      <c r="K355" s="256"/>
      <c r="L355" s="261"/>
      <c r="M355" s="262"/>
      <c r="N355" s="263"/>
      <c r="O355" s="263"/>
      <c r="P355" s="263"/>
      <c r="Q355" s="263"/>
      <c r="R355" s="263"/>
      <c r="S355" s="263"/>
      <c r="T355" s="264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T355" s="265" t="s">
        <v>350</v>
      </c>
      <c r="AU355" s="265" t="s">
        <v>81</v>
      </c>
      <c r="AV355" s="15" t="s">
        <v>231</v>
      </c>
      <c r="AW355" s="15" t="s">
        <v>33</v>
      </c>
      <c r="AX355" s="15" t="s">
        <v>72</v>
      </c>
      <c r="AY355" s="265" t="s">
        <v>338</v>
      </c>
    </row>
    <row r="356" s="14" customFormat="1">
      <c r="A356" s="14"/>
      <c r="B356" s="244"/>
      <c r="C356" s="245"/>
      <c r="D356" s="235" t="s">
        <v>350</v>
      </c>
      <c r="E356" s="246" t="s">
        <v>19</v>
      </c>
      <c r="F356" s="247" t="s">
        <v>1821</v>
      </c>
      <c r="G356" s="245"/>
      <c r="H356" s="248">
        <v>241.68000000000001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350</v>
      </c>
      <c r="AU356" s="254" t="s">
        <v>81</v>
      </c>
      <c r="AV356" s="14" t="s">
        <v>81</v>
      </c>
      <c r="AW356" s="14" t="s">
        <v>33</v>
      </c>
      <c r="AX356" s="14" t="s">
        <v>72</v>
      </c>
      <c r="AY356" s="254" t="s">
        <v>338</v>
      </c>
    </row>
    <row r="357" s="15" customFormat="1">
      <c r="A357" s="15"/>
      <c r="B357" s="255"/>
      <c r="C357" s="256"/>
      <c r="D357" s="235" t="s">
        <v>350</v>
      </c>
      <c r="E357" s="257" t="s">
        <v>19</v>
      </c>
      <c r="F357" s="258" t="s">
        <v>363</v>
      </c>
      <c r="G357" s="256"/>
      <c r="H357" s="259">
        <v>241.68000000000001</v>
      </c>
      <c r="I357" s="260"/>
      <c r="J357" s="256"/>
      <c r="K357" s="256"/>
      <c r="L357" s="261"/>
      <c r="M357" s="262"/>
      <c r="N357" s="263"/>
      <c r="O357" s="263"/>
      <c r="P357" s="263"/>
      <c r="Q357" s="263"/>
      <c r="R357" s="263"/>
      <c r="S357" s="263"/>
      <c r="T357" s="264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65" t="s">
        <v>350</v>
      </c>
      <c r="AU357" s="265" t="s">
        <v>81</v>
      </c>
      <c r="AV357" s="15" t="s">
        <v>231</v>
      </c>
      <c r="AW357" s="15" t="s">
        <v>33</v>
      </c>
      <c r="AX357" s="15" t="s">
        <v>72</v>
      </c>
      <c r="AY357" s="265" t="s">
        <v>338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3224</v>
      </c>
      <c r="G358" s="245"/>
      <c r="H358" s="248">
        <v>245.30500000000001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81</v>
      </c>
      <c r="AV358" s="14" t="s">
        <v>81</v>
      </c>
      <c r="AW358" s="14" t="s">
        <v>33</v>
      </c>
      <c r="AX358" s="14" t="s">
        <v>79</v>
      </c>
      <c r="AY358" s="254" t="s">
        <v>338</v>
      </c>
    </row>
    <row r="359" s="2" customFormat="1" ht="33" customHeight="1">
      <c r="A359" s="39"/>
      <c r="B359" s="40"/>
      <c r="C359" s="215" t="s">
        <v>641</v>
      </c>
      <c r="D359" s="215" t="s">
        <v>342</v>
      </c>
      <c r="E359" s="216" t="s">
        <v>3225</v>
      </c>
      <c r="F359" s="217" t="s">
        <v>3226</v>
      </c>
      <c r="G359" s="218" t="s">
        <v>586</v>
      </c>
      <c r="H359" s="219">
        <v>2</v>
      </c>
      <c r="I359" s="220"/>
      <c r="J359" s="221">
        <f>ROUND(I359*H359,2)</f>
        <v>0</v>
      </c>
      <c r="K359" s="217" t="s">
        <v>346</v>
      </c>
      <c r="L359" s="45"/>
      <c r="M359" s="222" t="s">
        <v>19</v>
      </c>
      <c r="N359" s="223" t="s">
        <v>43</v>
      </c>
      <c r="O359" s="85"/>
      <c r="P359" s="224">
        <f>O359*H359</f>
        <v>0</v>
      </c>
      <c r="Q359" s="224">
        <v>0</v>
      </c>
      <c r="R359" s="224">
        <f>Q359*H359</f>
        <v>0</v>
      </c>
      <c r="S359" s="224">
        <v>0</v>
      </c>
      <c r="T359" s="225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26" t="s">
        <v>231</v>
      </c>
      <c r="AT359" s="226" t="s">
        <v>342</v>
      </c>
      <c r="AU359" s="226" t="s">
        <v>81</v>
      </c>
      <c r="AY359" s="18" t="s">
        <v>338</v>
      </c>
      <c r="BE359" s="227">
        <f>IF(N359="základní",J359,0)</f>
        <v>0</v>
      </c>
      <c r="BF359" s="227">
        <f>IF(N359="snížená",J359,0)</f>
        <v>0</v>
      </c>
      <c r="BG359" s="227">
        <f>IF(N359="zákl. přenesená",J359,0)</f>
        <v>0</v>
      </c>
      <c r="BH359" s="227">
        <f>IF(N359="sníž. přenesená",J359,0)</f>
        <v>0</v>
      </c>
      <c r="BI359" s="227">
        <f>IF(N359="nulová",J359,0)</f>
        <v>0</v>
      </c>
      <c r="BJ359" s="18" t="s">
        <v>79</v>
      </c>
      <c r="BK359" s="227">
        <f>ROUND(I359*H359,2)</f>
        <v>0</v>
      </c>
      <c r="BL359" s="18" t="s">
        <v>231</v>
      </c>
      <c r="BM359" s="226" t="s">
        <v>3227</v>
      </c>
    </row>
    <row r="360" s="2" customFormat="1">
      <c r="A360" s="39"/>
      <c r="B360" s="40"/>
      <c r="C360" s="41"/>
      <c r="D360" s="228" t="s">
        <v>348</v>
      </c>
      <c r="E360" s="41"/>
      <c r="F360" s="229" t="s">
        <v>3228</v>
      </c>
      <c r="G360" s="41"/>
      <c r="H360" s="41"/>
      <c r="I360" s="230"/>
      <c r="J360" s="41"/>
      <c r="K360" s="41"/>
      <c r="L360" s="45"/>
      <c r="M360" s="231"/>
      <c r="N360" s="232"/>
      <c r="O360" s="85"/>
      <c r="P360" s="85"/>
      <c r="Q360" s="85"/>
      <c r="R360" s="85"/>
      <c r="S360" s="85"/>
      <c r="T360" s="86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T360" s="18" t="s">
        <v>348</v>
      </c>
      <c r="AU360" s="18" t="s">
        <v>81</v>
      </c>
    </row>
    <row r="361" s="2" customFormat="1" ht="24.15" customHeight="1">
      <c r="A361" s="39"/>
      <c r="B361" s="40"/>
      <c r="C361" s="267" t="s">
        <v>646</v>
      </c>
      <c r="D361" s="267" t="s">
        <v>486</v>
      </c>
      <c r="E361" s="268" t="s">
        <v>3229</v>
      </c>
      <c r="F361" s="269" t="s">
        <v>3230</v>
      </c>
      <c r="G361" s="270" t="s">
        <v>586</v>
      </c>
      <c r="H361" s="271">
        <v>2</v>
      </c>
      <c r="I361" s="272"/>
      <c r="J361" s="273">
        <f>ROUND(I361*H361,2)</f>
        <v>0</v>
      </c>
      <c r="K361" s="269" t="s">
        <v>346</v>
      </c>
      <c r="L361" s="274"/>
      <c r="M361" s="275" t="s">
        <v>19</v>
      </c>
      <c r="N361" s="276" t="s">
        <v>43</v>
      </c>
      <c r="O361" s="85"/>
      <c r="P361" s="224">
        <f>O361*H361</f>
        <v>0</v>
      </c>
      <c r="Q361" s="224">
        <v>0.00031</v>
      </c>
      <c r="R361" s="224">
        <f>Q361*H361</f>
        <v>0.00062</v>
      </c>
      <c r="S361" s="224">
        <v>0</v>
      </c>
      <c r="T361" s="225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26" t="s">
        <v>405</v>
      </c>
      <c r="AT361" s="226" t="s">
        <v>486</v>
      </c>
      <c r="AU361" s="226" t="s">
        <v>81</v>
      </c>
      <c r="AY361" s="18" t="s">
        <v>338</v>
      </c>
      <c r="BE361" s="227">
        <f>IF(N361="základní",J361,0)</f>
        <v>0</v>
      </c>
      <c r="BF361" s="227">
        <f>IF(N361="snížená",J361,0)</f>
        <v>0</v>
      </c>
      <c r="BG361" s="227">
        <f>IF(N361="zákl. přenesená",J361,0)</f>
        <v>0</v>
      </c>
      <c r="BH361" s="227">
        <f>IF(N361="sníž. přenesená",J361,0)</f>
        <v>0</v>
      </c>
      <c r="BI361" s="227">
        <f>IF(N361="nulová",J361,0)</f>
        <v>0</v>
      </c>
      <c r="BJ361" s="18" t="s">
        <v>79</v>
      </c>
      <c r="BK361" s="227">
        <f>ROUND(I361*H361,2)</f>
        <v>0</v>
      </c>
      <c r="BL361" s="18" t="s">
        <v>231</v>
      </c>
      <c r="BM361" s="226" t="s">
        <v>3231</v>
      </c>
    </row>
    <row r="362" s="14" customFormat="1">
      <c r="A362" s="14"/>
      <c r="B362" s="244"/>
      <c r="C362" s="245"/>
      <c r="D362" s="235" t="s">
        <v>350</v>
      </c>
      <c r="E362" s="246" t="s">
        <v>19</v>
      </c>
      <c r="F362" s="247" t="s">
        <v>3139</v>
      </c>
      <c r="G362" s="245"/>
      <c r="H362" s="248">
        <v>2</v>
      </c>
      <c r="I362" s="249"/>
      <c r="J362" s="245"/>
      <c r="K362" s="245"/>
      <c r="L362" s="250"/>
      <c r="M362" s="251"/>
      <c r="N362" s="252"/>
      <c r="O362" s="252"/>
      <c r="P362" s="252"/>
      <c r="Q362" s="252"/>
      <c r="R362" s="252"/>
      <c r="S362" s="252"/>
      <c r="T362" s="253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4" t="s">
        <v>350</v>
      </c>
      <c r="AU362" s="254" t="s">
        <v>81</v>
      </c>
      <c r="AV362" s="14" t="s">
        <v>81</v>
      </c>
      <c r="AW362" s="14" t="s">
        <v>33</v>
      </c>
      <c r="AX362" s="14" t="s">
        <v>72</v>
      </c>
      <c r="AY362" s="254" t="s">
        <v>338</v>
      </c>
    </row>
    <row r="363" s="15" customFormat="1">
      <c r="A363" s="15"/>
      <c r="B363" s="255"/>
      <c r="C363" s="256"/>
      <c r="D363" s="235" t="s">
        <v>350</v>
      </c>
      <c r="E363" s="257" t="s">
        <v>19</v>
      </c>
      <c r="F363" s="258" t="s">
        <v>363</v>
      </c>
      <c r="G363" s="256"/>
      <c r="H363" s="259">
        <v>2</v>
      </c>
      <c r="I363" s="260"/>
      <c r="J363" s="256"/>
      <c r="K363" s="256"/>
      <c r="L363" s="261"/>
      <c r="M363" s="262"/>
      <c r="N363" s="263"/>
      <c r="O363" s="263"/>
      <c r="P363" s="263"/>
      <c r="Q363" s="263"/>
      <c r="R363" s="263"/>
      <c r="S363" s="263"/>
      <c r="T363" s="264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T363" s="265" t="s">
        <v>350</v>
      </c>
      <c r="AU363" s="265" t="s">
        <v>81</v>
      </c>
      <c r="AV363" s="15" t="s">
        <v>231</v>
      </c>
      <c r="AW363" s="15" t="s">
        <v>33</v>
      </c>
      <c r="AX363" s="15" t="s">
        <v>79</v>
      </c>
      <c r="AY363" s="265" t="s">
        <v>338</v>
      </c>
    </row>
    <row r="364" s="2" customFormat="1" ht="37.8" customHeight="1">
      <c r="A364" s="39"/>
      <c r="B364" s="40"/>
      <c r="C364" s="215" t="s">
        <v>654</v>
      </c>
      <c r="D364" s="215" t="s">
        <v>342</v>
      </c>
      <c r="E364" s="216" t="s">
        <v>3232</v>
      </c>
      <c r="F364" s="217" t="s">
        <v>3233</v>
      </c>
      <c r="G364" s="218" t="s">
        <v>586</v>
      </c>
      <c r="H364" s="219">
        <v>26</v>
      </c>
      <c r="I364" s="220"/>
      <c r="J364" s="221">
        <f>ROUND(I364*H364,2)</f>
        <v>0</v>
      </c>
      <c r="K364" s="217" t="s">
        <v>346</v>
      </c>
      <c r="L364" s="45"/>
      <c r="M364" s="222" t="s">
        <v>19</v>
      </c>
      <c r="N364" s="223" t="s">
        <v>43</v>
      </c>
      <c r="O364" s="85"/>
      <c r="P364" s="224">
        <f>O364*H364</f>
        <v>0</v>
      </c>
      <c r="Q364" s="224">
        <v>0</v>
      </c>
      <c r="R364" s="224">
        <f>Q364*H364</f>
        <v>0</v>
      </c>
      <c r="S364" s="224">
        <v>0</v>
      </c>
      <c r="T364" s="225">
        <f>S364*H364</f>
        <v>0</v>
      </c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R364" s="226" t="s">
        <v>231</v>
      </c>
      <c r="AT364" s="226" t="s">
        <v>342</v>
      </c>
      <c r="AU364" s="226" t="s">
        <v>81</v>
      </c>
      <c r="AY364" s="18" t="s">
        <v>338</v>
      </c>
      <c r="BE364" s="227">
        <f>IF(N364="základní",J364,0)</f>
        <v>0</v>
      </c>
      <c r="BF364" s="227">
        <f>IF(N364="snížená",J364,0)</f>
        <v>0</v>
      </c>
      <c r="BG364" s="227">
        <f>IF(N364="zákl. přenesená",J364,0)</f>
        <v>0</v>
      </c>
      <c r="BH364" s="227">
        <f>IF(N364="sníž. přenesená",J364,0)</f>
        <v>0</v>
      </c>
      <c r="BI364" s="227">
        <f>IF(N364="nulová",J364,0)</f>
        <v>0</v>
      </c>
      <c r="BJ364" s="18" t="s">
        <v>79</v>
      </c>
      <c r="BK364" s="227">
        <f>ROUND(I364*H364,2)</f>
        <v>0</v>
      </c>
      <c r="BL364" s="18" t="s">
        <v>231</v>
      </c>
      <c r="BM364" s="226" t="s">
        <v>3234</v>
      </c>
    </row>
    <row r="365" s="2" customFormat="1">
      <c r="A365" s="39"/>
      <c r="B365" s="40"/>
      <c r="C365" s="41"/>
      <c r="D365" s="228" t="s">
        <v>348</v>
      </c>
      <c r="E365" s="41"/>
      <c r="F365" s="229" t="s">
        <v>3235</v>
      </c>
      <c r="G365" s="41"/>
      <c r="H365" s="41"/>
      <c r="I365" s="230"/>
      <c r="J365" s="41"/>
      <c r="K365" s="41"/>
      <c r="L365" s="45"/>
      <c r="M365" s="231"/>
      <c r="N365" s="232"/>
      <c r="O365" s="85"/>
      <c r="P365" s="85"/>
      <c r="Q365" s="85"/>
      <c r="R365" s="85"/>
      <c r="S365" s="85"/>
      <c r="T365" s="86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T365" s="18" t="s">
        <v>348</v>
      </c>
      <c r="AU365" s="18" t="s">
        <v>81</v>
      </c>
    </row>
    <row r="366" s="2" customFormat="1" ht="16.5" customHeight="1">
      <c r="A366" s="39"/>
      <c r="B366" s="40"/>
      <c r="C366" s="267" t="s">
        <v>659</v>
      </c>
      <c r="D366" s="267" t="s">
        <v>486</v>
      </c>
      <c r="E366" s="268" t="s">
        <v>3236</v>
      </c>
      <c r="F366" s="269" t="s">
        <v>3237</v>
      </c>
      <c r="G366" s="270" t="s">
        <v>586</v>
      </c>
      <c r="H366" s="271">
        <v>21</v>
      </c>
      <c r="I366" s="272"/>
      <c r="J366" s="273">
        <f>ROUND(I366*H366,2)</f>
        <v>0</v>
      </c>
      <c r="K366" s="269" t="s">
        <v>346</v>
      </c>
      <c r="L366" s="274"/>
      <c r="M366" s="275" t="s">
        <v>19</v>
      </c>
      <c r="N366" s="276" t="s">
        <v>43</v>
      </c>
      <c r="O366" s="85"/>
      <c r="P366" s="224">
        <f>O366*H366</f>
        <v>0</v>
      </c>
      <c r="Q366" s="224">
        <v>0.00022000000000000001</v>
      </c>
      <c r="R366" s="224">
        <f>Q366*H366</f>
        <v>0.00462</v>
      </c>
      <c r="S366" s="224">
        <v>0</v>
      </c>
      <c r="T366" s="225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26" t="s">
        <v>405</v>
      </c>
      <c r="AT366" s="226" t="s">
        <v>486</v>
      </c>
      <c r="AU366" s="226" t="s">
        <v>81</v>
      </c>
      <c r="AY366" s="18" t="s">
        <v>338</v>
      </c>
      <c r="BE366" s="227">
        <f>IF(N366="základní",J366,0)</f>
        <v>0</v>
      </c>
      <c r="BF366" s="227">
        <f>IF(N366="snížená",J366,0)</f>
        <v>0</v>
      </c>
      <c r="BG366" s="227">
        <f>IF(N366="zákl. přenesená",J366,0)</f>
        <v>0</v>
      </c>
      <c r="BH366" s="227">
        <f>IF(N366="sníž. přenesená",J366,0)</f>
        <v>0</v>
      </c>
      <c r="BI366" s="227">
        <f>IF(N366="nulová",J366,0)</f>
        <v>0</v>
      </c>
      <c r="BJ366" s="18" t="s">
        <v>79</v>
      </c>
      <c r="BK366" s="227">
        <f>ROUND(I366*H366,2)</f>
        <v>0</v>
      </c>
      <c r="BL366" s="18" t="s">
        <v>231</v>
      </c>
      <c r="BM366" s="226" t="s">
        <v>3238</v>
      </c>
    </row>
    <row r="367" s="14" customFormat="1">
      <c r="A367" s="14"/>
      <c r="B367" s="244"/>
      <c r="C367" s="245"/>
      <c r="D367" s="235" t="s">
        <v>350</v>
      </c>
      <c r="E367" s="246" t="s">
        <v>19</v>
      </c>
      <c r="F367" s="247" t="s">
        <v>3136</v>
      </c>
      <c r="G367" s="245"/>
      <c r="H367" s="248">
        <v>21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350</v>
      </c>
      <c r="AU367" s="254" t="s">
        <v>81</v>
      </c>
      <c r="AV367" s="14" t="s">
        <v>81</v>
      </c>
      <c r="AW367" s="14" t="s">
        <v>33</v>
      </c>
      <c r="AX367" s="14" t="s">
        <v>79</v>
      </c>
      <c r="AY367" s="254" t="s">
        <v>338</v>
      </c>
    </row>
    <row r="368" s="2" customFormat="1" ht="24.15" customHeight="1">
      <c r="A368" s="39"/>
      <c r="B368" s="40"/>
      <c r="C368" s="267" t="s">
        <v>290</v>
      </c>
      <c r="D368" s="267" t="s">
        <v>486</v>
      </c>
      <c r="E368" s="268" t="s">
        <v>3239</v>
      </c>
      <c r="F368" s="269" t="s">
        <v>3240</v>
      </c>
      <c r="G368" s="270" t="s">
        <v>586</v>
      </c>
      <c r="H368" s="271">
        <v>2</v>
      </c>
      <c r="I368" s="272"/>
      <c r="J368" s="273">
        <f>ROUND(I368*H368,2)</f>
        <v>0</v>
      </c>
      <c r="K368" s="269" t="s">
        <v>19</v>
      </c>
      <c r="L368" s="274"/>
      <c r="M368" s="275" t="s">
        <v>19</v>
      </c>
      <c r="N368" s="276" t="s">
        <v>43</v>
      </c>
      <c r="O368" s="85"/>
      <c r="P368" s="224">
        <f>O368*H368</f>
        <v>0</v>
      </c>
      <c r="Q368" s="224">
        <v>0.00020000000000000001</v>
      </c>
      <c r="R368" s="224">
        <f>Q368*H368</f>
        <v>0.00040000000000000002</v>
      </c>
      <c r="S368" s="224">
        <v>0</v>
      </c>
      <c r="T368" s="225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26" t="s">
        <v>405</v>
      </c>
      <c r="AT368" s="226" t="s">
        <v>486</v>
      </c>
      <c r="AU368" s="226" t="s">
        <v>81</v>
      </c>
      <c r="AY368" s="18" t="s">
        <v>338</v>
      </c>
      <c r="BE368" s="227">
        <f>IF(N368="základní",J368,0)</f>
        <v>0</v>
      </c>
      <c r="BF368" s="227">
        <f>IF(N368="snížená",J368,0)</f>
        <v>0</v>
      </c>
      <c r="BG368" s="227">
        <f>IF(N368="zákl. přenesená",J368,0)</f>
        <v>0</v>
      </c>
      <c r="BH368" s="227">
        <f>IF(N368="sníž. přenesená",J368,0)</f>
        <v>0</v>
      </c>
      <c r="BI368" s="227">
        <f>IF(N368="nulová",J368,0)</f>
        <v>0</v>
      </c>
      <c r="BJ368" s="18" t="s">
        <v>79</v>
      </c>
      <c r="BK368" s="227">
        <f>ROUND(I368*H368,2)</f>
        <v>0</v>
      </c>
      <c r="BL368" s="18" t="s">
        <v>231</v>
      </c>
      <c r="BM368" s="226" t="s">
        <v>3241</v>
      </c>
    </row>
    <row r="369" s="2" customFormat="1" ht="24.15" customHeight="1">
      <c r="A369" s="39"/>
      <c r="B369" s="40"/>
      <c r="C369" s="267" t="s">
        <v>672</v>
      </c>
      <c r="D369" s="267" t="s">
        <v>486</v>
      </c>
      <c r="E369" s="268" t="s">
        <v>3242</v>
      </c>
      <c r="F369" s="269" t="s">
        <v>3243</v>
      </c>
      <c r="G369" s="270" t="s">
        <v>586</v>
      </c>
      <c r="H369" s="271">
        <v>2</v>
      </c>
      <c r="I369" s="272"/>
      <c r="J369" s="273">
        <f>ROUND(I369*H369,2)</f>
        <v>0</v>
      </c>
      <c r="K369" s="269" t="s">
        <v>19</v>
      </c>
      <c r="L369" s="274"/>
      <c r="M369" s="275" t="s">
        <v>19</v>
      </c>
      <c r="N369" s="276" t="s">
        <v>43</v>
      </c>
      <c r="O369" s="85"/>
      <c r="P369" s="224">
        <f>O369*H369</f>
        <v>0</v>
      </c>
      <c r="Q369" s="224">
        <v>0.00020000000000000001</v>
      </c>
      <c r="R369" s="224">
        <f>Q369*H369</f>
        <v>0.00040000000000000002</v>
      </c>
      <c r="S369" s="224">
        <v>0</v>
      </c>
      <c r="T369" s="225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26" t="s">
        <v>405</v>
      </c>
      <c r="AT369" s="226" t="s">
        <v>486</v>
      </c>
      <c r="AU369" s="226" t="s">
        <v>81</v>
      </c>
      <c r="AY369" s="18" t="s">
        <v>338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18" t="s">
        <v>79</v>
      </c>
      <c r="BK369" s="227">
        <f>ROUND(I369*H369,2)</f>
        <v>0</v>
      </c>
      <c r="BL369" s="18" t="s">
        <v>231</v>
      </c>
      <c r="BM369" s="226" t="s">
        <v>3244</v>
      </c>
    </row>
    <row r="370" s="2" customFormat="1" ht="24.15" customHeight="1">
      <c r="A370" s="39"/>
      <c r="B370" s="40"/>
      <c r="C370" s="267" t="s">
        <v>676</v>
      </c>
      <c r="D370" s="267" t="s">
        <v>486</v>
      </c>
      <c r="E370" s="268" t="s">
        <v>3245</v>
      </c>
      <c r="F370" s="269" t="s">
        <v>3246</v>
      </c>
      <c r="G370" s="270" t="s">
        <v>586</v>
      </c>
      <c r="H370" s="271">
        <v>1</v>
      </c>
      <c r="I370" s="272"/>
      <c r="J370" s="273">
        <f>ROUND(I370*H370,2)</f>
        <v>0</v>
      </c>
      <c r="K370" s="269" t="s">
        <v>19</v>
      </c>
      <c r="L370" s="274"/>
      <c r="M370" s="275" t="s">
        <v>19</v>
      </c>
      <c r="N370" s="276" t="s">
        <v>43</v>
      </c>
      <c r="O370" s="85"/>
      <c r="P370" s="224">
        <f>O370*H370</f>
        <v>0</v>
      </c>
      <c r="Q370" s="224">
        <v>0.00020000000000000001</v>
      </c>
      <c r="R370" s="224">
        <f>Q370*H370</f>
        <v>0.00020000000000000001</v>
      </c>
      <c r="S370" s="224">
        <v>0</v>
      </c>
      <c r="T370" s="225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26" t="s">
        <v>405</v>
      </c>
      <c r="AT370" s="226" t="s">
        <v>486</v>
      </c>
      <c r="AU370" s="226" t="s">
        <v>81</v>
      </c>
      <c r="AY370" s="18" t="s">
        <v>338</v>
      </c>
      <c r="BE370" s="227">
        <f>IF(N370="základní",J370,0)</f>
        <v>0</v>
      </c>
      <c r="BF370" s="227">
        <f>IF(N370="snížená",J370,0)</f>
        <v>0</v>
      </c>
      <c r="BG370" s="227">
        <f>IF(N370="zákl. přenesená",J370,0)</f>
        <v>0</v>
      </c>
      <c r="BH370" s="227">
        <f>IF(N370="sníž. přenesená",J370,0)</f>
        <v>0</v>
      </c>
      <c r="BI370" s="227">
        <f>IF(N370="nulová",J370,0)</f>
        <v>0</v>
      </c>
      <c r="BJ370" s="18" t="s">
        <v>79</v>
      </c>
      <c r="BK370" s="227">
        <f>ROUND(I370*H370,2)</f>
        <v>0</v>
      </c>
      <c r="BL370" s="18" t="s">
        <v>231</v>
      </c>
      <c r="BM370" s="226" t="s">
        <v>3247</v>
      </c>
    </row>
    <row r="371" s="2" customFormat="1" ht="33" customHeight="1">
      <c r="A371" s="39"/>
      <c r="B371" s="40"/>
      <c r="C371" s="215" t="s">
        <v>682</v>
      </c>
      <c r="D371" s="215" t="s">
        <v>342</v>
      </c>
      <c r="E371" s="216" t="s">
        <v>3248</v>
      </c>
      <c r="F371" s="217" t="s">
        <v>3249</v>
      </c>
      <c r="G371" s="218" t="s">
        <v>586</v>
      </c>
      <c r="H371" s="219">
        <v>3</v>
      </c>
      <c r="I371" s="220"/>
      <c r="J371" s="221">
        <f>ROUND(I371*H371,2)</f>
        <v>0</v>
      </c>
      <c r="K371" s="217" t="s">
        <v>346</v>
      </c>
      <c r="L371" s="45"/>
      <c r="M371" s="222" t="s">
        <v>19</v>
      </c>
      <c r="N371" s="223" t="s">
        <v>43</v>
      </c>
      <c r="O371" s="85"/>
      <c r="P371" s="224">
        <f>O371*H371</f>
        <v>0</v>
      </c>
      <c r="Q371" s="224">
        <v>0</v>
      </c>
      <c r="R371" s="224">
        <f>Q371*H371</f>
        <v>0</v>
      </c>
      <c r="S371" s="224">
        <v>0</v>
      </c>
      <c r="T371" s="225">
        <f>S371*H371</f>
        <v>0</v>
      </c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R371" s="226" t="s">
        <v>231</v>
      </c>
      <c r="AT371" s="226" t="s">
        <v>342</v>
      </c>
      <c r="AU371" s="226" t="s">
        <v>81</v>
      </c>
      <c r="AY371" s="18" t="s">
        <v>338</v>
      </c>
      <c r="BE371" s="227">
        <f>IF(N371="základní",J371,0)</f>
        <v>0</v>
      </c>
      <c r="BF371" s="227">
        <f>IF(N371="snížená",J371,0)</f>
        <v>0</v>
      </c>
      <c r="BG371" s="227">
        <f>IF(N371="zákl. přenesená",J371,0)</f>
        <v>0</v>
      </c>
      <c r="BH371" s="227">
        <f>IF(N371="sníž. přenesená",J371,0)</f>
        <v>0</v>
      </c>
      <c r="BI371" s="227">
        <f>IF(N371="nulová",J371,0)</f>
        <v>0</v>
      </c>
      <c r="BJ371" s="18" t="s">
        <v>79</v>
      </c>
      <c r="BK371" s="227">
        <f>ROUND(I371*H371,2)</f>
        <v>0</v>
      </c>
      <c r="BL371" s="18" t="s">
        <v>231</v>
      </c>
      <c r="BM371" s="226" t="s">
        <v>3250</v>
      </c>
    </row>
    <row r="372" s="2" customFormat="1">
      <c r="A372" s="39"/>
      <c r="B372" s="40"/>
      <c r="C372" s="41"/>
      <c r="D372" s="228" t="s">
        <v>348</v>
      </c>
      <c r="E372" s="41"/>
      <c r="F372" s="229" t="s">
        <v>3251</v>
      </c>
      <c r="G372" s="41"/>
      <c r="H372" s="41"/>
      <c r="I372" s="230"/>
      <c r="J372" s="41"/>
      <c r="K372" s="41"/>
      <c r="L372" s="45"/>
      <c r="M372" s="231"/>
      <c r="N372" s="232"/>
      <c r="O372" s="85"/>
      <c r="P372" s="85"/>
      <c r="Q372" s="85"/>
      <c r="R372" s="85"/>
      <c r="S372" s="85"/>
      <c r="T372" s="86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T372" s="18" t="s">
        <v>348</v>
      </c>
      <c r="AU372" s="18" t="s">
        <v>81</v>
      </c>
    </row>
    <row r="373" s="2" customFormat="1" ht="16.5" customHeight="1">
      <c r="A373" s="39"/>
      <c r="B373" s="40"/>
      <c r="C373" s="267" t="s">
        <v>686</v>
      </c>
      <c r="D373" s="267" t="s">
        <v>486</v>
      </c>
      <c r="E373" s="268" t="s">
        <v>3252</v>
      </c>
      <c r="F373" s="269" t="s">
        <v>3253</v>
      </c>
      <c r="G373" s="270" t="s">
        <v>586</v>
      </c>
      <c r="H373" s="271">
        <v>3</v>
      </c>
      <c r="I373" s="272"/>
      <c r="J373" s="273">
        <f>ROUND(I373*H373,2)</f>
        <v>0</v>
      </c>
      <c r="K373" s="269" t="s">
        <v>346</v>
      </c>
      <c r="L373" s="274"/>
      <c r="M373" s="275" t="s">
        <v>19</v>
      </c>
      <c r="N373" s="276" t="s">
        <v>43</v>
      </c>
      <c r="O373" s="85"/>
      <c r="P373" s="224">
        <f>O373*H373</f>
        <v>0</v>
      </c>
      <c r="Q373" s="224">
        <v>0.00032000000000000003</v>
      </c>
      <c r="R373" s="224">
        <f>Q373*H373</f>
        <v>0.00096000000000000013</v>
      </c>
      <c r="S373" s="224">
        <v>0</v>
      </c>
      <c r="T373" s="225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26" t="s">
        <v>405</v>
      </c>
      <c r="AT373" s="226" t="s">
        <v>486</v>
      </c>
      <c r="AU373" s="226" t="s">
        <v>81</v>
      </c>
      <c r="AY373" s="18" t="s">
        <v>338</v>
      </c>
      <c r="BE373" s="227">
        <f>IF(N373="základní",J373,0)</f>
        <v>0</v>
      </c>
      <c r="BF373" s="227">
        <f>IF(N373="snížená",J373,0)</f>
        <v>0</v>
      </c>
      <c r="BG373" s="227">
        <f>IF(N373="zákl. přenesená",J373,0)</f>
        <v>0</v>
      </c>
      <c r="BH373" s="227">
        <f>IF(N373="sníž. přenesená",J373,0)</f>
        <v>0</v>
      </c>
      <c r="BI373" s="227">
        <f>IF(N373="nulová",J373,0)</f>
        <v>0</v>
      </c>
      <c r="BJ373" s="18" t="s">
        <v>79</v>
      </c>
      <c r="BK373" s="227">
        <f>ROUND(I373*H373,2)</f>
        <v>0</v>
      </c>
      <c r="BL373" s="18" t="s">
        <v>231</v>
      </c>
      <c r="BM373" s="226" t="s">
        <v>3254</v>
      </c>
    </row>
    <row r="374" s="2" customFormat="1" ht="44.25" customHeight="1">
      <c r="A374" s="39"/>
      <c r="B374" s="40"/>
      <c r="C374" s="215" t="s">
        <v>691</v>
      </c>
      <c r="D374" s="215" t="s">
        <v>342</v>
      </c>
      <c r="E374" s="216" t="s">
        <v>3255</v>
      </c>
      <c r="F374" s="217" t="s">
        <v>3256</v>
      </c>
      <c r="G374" s="218" t="s">
        <v>586</v>
      </c>
      <c r="H374" s="219">
        <v>13</v>
      </c>
      <c r="I374" s="220"/>
      <c r="J374" s="221">
        <f>ROUND(I374*H374,2)</f>
        <v>0</v>
      </c>
      <c r="K374" s="217" t="s">
        <v>346</v>
      </c>
      <c r="L374" s="45"/>
      <c r="M374" s="222" t="s">
        <v>19</v>
      </c>
      <c r="N374" s="223" t="s">
        <v>43</v>
      </c>
      <c r="O374" s="85"/>
      <c r="P374" s="224">
        <f>O374*H374</f>
        <v>0</v>
      </c>
      <c r="Q374" s="224">
        <v>0.00072000000000000005</v>
      </c>
      <c r="R374" s="224">
        <f>Q374*H374</f>
        <v>0.0093600000000000003</v>
      </c>
      <c r="S374" s="224">
        <v>0</v>
      </c>
      <c r="T374" s="225">
        <f>S374*H374</f>
        <v>0</v>
      </c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R374" s="226" t="s">
        <v>231</v>
      </c>
      <c r="AT374" s="226" t="s">
        <v>342</v>
      </c>
      <c r="AU374" s="226" t="s">
        <v>81</v>
      </c>
      <c r="AY374" s="18" t="s">
        <v>338</v>
      </c>
      <c r="BE374" s="227">
        <f>IF(N374="základní",J374,0)</f>
        <v>0</v>
      </c>
      <c r="BF374" s="227">
        <f>IF(N374="snížená",J374,0)</f>
        <v>0</v>
      </c>
      <c r="BG374" s="227">
        <f>IF(N374="zákl. přenesená",J374,0)</f>
        <v>0</v>
      </c>
      <c r="BH374" s="227">
        <f>IF(N374="sníž. přenesená",J374,0)</f>
        <v>0</v>
      </c>
      <c r="BI374" s="227">
        <f>IF(N374="nulová",J374,0)</f>
        <v>0</v>
      </c>
      <c r="BJ374" s="18" t="s">
        <v>79</v>
      </c>
      <c r="BK374" s="227">
        <f>ROUND(I374*H374,2)</f>
        <v>0</v>
      </c>
      <c r="BL374" s="18" t="s">
        <v>231</v>
      </c>
      <c r="BM374" s="226" t="s">
        <v>3257</v>
      </c>
    </row>
    <row r="375" s="2" customFormat="1">
      <c r="A375" s="39"/>
      <c r="B375" s="40"/>
      <c r="C375" s="41"/>
      <c r="D375" s="228" t="s">
        <v>348</v>
      </c>
      <c r="E375" s="41"/>
      <c r="F375" s="229" t="s">
        <v>3258</v>
      </c>
      <c r="G375" s="41"/>
      <c r="H375" s="41"/>
      <c r="I375" s="230"/>
      <c r="J375" s="41"/>
      <c r="K375" s="41"/>
      <c r="L375" s="45"/>
      <c r="M375" s="231"/>
      <c r="N375" s="232"/>
      <c r="O375" s="85"/>
      <c r="P375" s="85"/>
      <c r="Q375" s="85"/>
      <c r="R375" s="85"/>
      <c r="S375" s="85"/>
      <c r="T375" s="86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T375" s="18" t="s">
        <v>348</v>
      </c>
      <c r="AU375" s="18" t="s">
        <v>81</v>
      </c>
    </row>
    <row r="376" s="2" customFormat="1" ht="21.75" customHeight="1">
      <c r="A376" s="39"/>
      <c r="B376" s="40"/>
      <c r="C376" s="267" t="s">
        <v>697</v>
      </c>
      <c r="D376" s="267" t="s">
        <v>486</v>
      </c>
      <c r="E376" s="268" t="s">
        <v>3259</v>
      </c>
      <c r="F376" s="269" t="s">
        <v>3260</v>
      </c>
      <c r="G376" s="270" t="s">
        <v>586</v>
      </c>
      <c r="H376" s="271">
        <v>13</v>
      </c>
      <c r="I376" s="272"/>
      <c r="J376" s="273">
        <f>ROUND(I376*H376,2)</f>
        <v>0</v>
      </c>
      <c r="K376" s="269" t="s">
        <v>346</v>
      </c>
      <c r="L376" s="274"/>
      <c r="M376" s="275" t="s">
        <v>19</v>
      </c>
      <c r="N376" s="276" t="s">
        <v>43</v>
      </c>
      <c r="O376" s="85"/>
      <c r="P376" s="224">
        <f>O376*H376</f>
        <v>0</v>
      </c>
      <c r="Q376" s="224">
        <v>0.0035000000000000001</v>
      </c>
      <c r="R376" s="224">
        <f>Q376*H376</f>
        <v>0.045499999999999999</v>
      </c>
      <c r="S376" s="224">
        <v>0</v>
      </c>
      <c r="T376" s="225">
        <f>S376*H376</f>
        <v>0</v>
      </c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R376" s="226" t="s">
        <v>405</v>
      </c>
      <c r="AT376" s="226" t="s">
        <v>486</v>
      </c>
      <c r="AU376" s="226" t="s">
        <v>81</v>
      </c>
      <c r="AY376" s="18" t="s">
        <v>338</v>
      </c>
      <c r="BE376" s="227">
        <f>IF(N376="základní",J376,0)</f>
        <v>0</v>
      </c>
      <c r="BF376" s="227">
        <f>IF(N376="snížená",J376,0)</f>
        <v>0</v>
      </c>
      <c r="BG376" s="227">
        <f>IF(N376="zákl. přenesená",J376,0)</f>
        <v>0</v>
      </c>
      <c r="BH376" s="227">
        <f>IF(N376="sníž. přenesená",J376,0)</f>
        <v>0</v>
      </c>
      <c r="BI376" s="227">
        <f>IF(N376="nulová",J376,0)</f>
        <v>0</v>
      </c>
      <c r="BJ376" s="18" t="s">
        <v>79</v>
      </c>
      <c r="BK376" s="227">
        <f>ROUND(I376*H376,2)</f>
        <v>0</v>
      </c>
      <c r="BL376" s="18" t="s">
        <v>231</v>
      </c>
      <c r="BM376" s="226" t="s">
        <v>3261</v>
      </c>
    </row>
    <row r="377" s="14" customFormat="1">
      <c r="A377" s="14"/>
      <c r="B377" s="244"/>
      <c r="C377" s="245"/>
      <c r="D377" s="235" t="s">
        <v>350</v>
      </c>
      <c r="E377" s="246" t="s">
        <v>19</v>
      </c>
      <c r="F377" s="247" t="s">
        <v>3137</v>
      </c>
      <c r="G377" s="245"/>
      <c r="H377" s="248">
        <v>11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350</v>
      </c>
      <c r="AU377" s="254" t="s">
        <v>81</v>
      </c>
      <c r="AV377" s="14" t="s">
        <v>81</v>
      </c>
      <c r="AW377" s="14" t="s">
        <v>33</v>
      </c>
      <c r="AX377" s="14" t="s">
        <v>72</v>
      </c>
      <c r="AY377" s="254" t="s">
        <v>338</v>
      </c>
    </row>
    <row r="378" s="14" customFormat="1">
      <c r="A378" s="14"/>
      <c r="B378" s="244"/>
      <c r="C378" s="245"/>
      <c r="D378" s="235" t="s">
        <v>350</v>
      </c>
      <c r="E378" s="246" t="s">
        <v>19</v>
      </c>
      <c r="F378" s="247" t="s">
        <v>3139</v>
      </c>
      <c r="G378" s="245"/>
      <c r="H378" s="248">
        <v>2</v>
      </c>
      <c r="I378" s="249"/>
      <c r="J378" s="245"/>
      <c r="K378" s="245"/>
      <c r="L378" s="250"/>
      <c r="M378" s="251"/>
      <c r="N378" s="252"/>
      <c r="O378" s="252"/>
      <c r="P378" s="252"/>
      <c r="Q378" s="252"/>
      <c r="R378" s="252"/>
      <c r="S378" s="252"/>
      <c r="T378" s="253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4" t="s">
        <v>350</v>
      </c>
      <c r="AU378" s="254" t="s">
        <v>81</v>
      </c>
      <c r="AV378" s="14" t="s">
        <v>81</v>
      </c>
      <c r="AW378" s="14" t="s">
        <v>33</v>
      </c>
      <c r="AX378" s="14" t="s">
        <v>72</v>
      </c>
      <c r="AY378" s="254" t="s">
        <v>338</v>
      </c>
    </row>
    <row r="379" s="14" customFormat="1">
      <c r="A379" s="14"/>
      <c r="B379" s="244"/>
      <c r="C379" s="245"/>
      <c r="D379" s="235" t="s">
        <v>350</v>
      </c>
      <c r="E379" s="246" t="s">
        <v>19</v>
      </c>
      <c r="F379" s="247" t="s">
        <v>3143</v>
      </c>
      <c r="G379" s="245"/>
      <c r="H379" s="248">
        <v>0</v>
      </c>
      <c r="I379" s="249"/>
      <c r="J379" s="245"/>
      <c r="K379" s="245"/>
      <c r="L379" s="250"/>
      <c r="M379" s="251"/>
      <c r="N379" s="252"/>
      <c r="O379" s="252"/>
      <c r="P379" s="252"/>
      <c r="Q379" s="252"/>
      <c r="R379" s="252"/>
      <c r="S379" s="252"/>
      <c r="T379" s="253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4" t="s">
        <v>350</v>
      </c>
      <c r="AU379" s="254" t="s">
        <v>81</v>
      </c>
      <c r="AV379" s="14" t="s">
        <v>81</v>
      </c>
      <c r="AW379" s="14" t="s">
        <v>33</v>
      </c>
      <c r="AX379" s="14" t="s">
        <v>72</v>
      </c>
      <c r="AY379" s="254" t="s">
        <v>338</v>
      </c>
    </row>
    <row r="380" s="14" customFormat="1">
      <c r="A380" s="14"/>
      <c r="B380" s="244"/>
      <c r="C380" s="245"/>
      <c r="D380" s="235" t="s">
        <v>350</v>
      </c>
      <c r="E380" s="246" t="s">
        <v>19</v>
      </c>
      <c r="F380" s="247" t="s">
        <v>3142</v>
      </c>
      <c r="G380" s="245"/>
      <c r="H380" s="248">
        <v>0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350</v>
      </c>
      <c r="AU380" s="254" t="s">
        <v>81</v>
      </c>
      <c r="AV380" s="14" t="s">
        <v>81</v>
      </c>
      <c r="AW380" s="14" t="s">
        <v>33</v>
      </c>
      <c r="AX380" s="14" t="s">
        <v>72</v>
      </c>
      <c r="AY380" s="254" t="s">
        <v>338</v>
      </c>
    </row>
    <row r="381" s="15" customFormat="1">
      <c r="A381" s="15"/>
      <c r="B381" s="255"/>
      <c r="C381" s="256"/>
      <c r="D381" s="235" t="s">
        <v>350</v>
      </c>
      <c r="E381" s="257" t="s">
        <v>19</v>
      </c>
      <c r="F381" s="258" t="s">
        <v>363</v>
      </c>
      <c r="G381" s="256"/>
      <c r="H381" s="259">
        <v>13</v>
      </c>
      <c r="I381" s="260"/>
      <c r="J381" s="256"/>
      <c r="K381" s="256"/>
      <c r="L381" s="261"/>
      <c r="M381" s="262"/>
      <c r="N381" s="263"/>
      <c r="O381" s="263"/>
      <c r="P381" s="263"/>
      <c r="Q381" s="263"/>
      <c r="R381" s="263"/>
      <c r="S381" s="263"/>
      <c r="T381" s="264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T381" s="265" t="s">
        <v>350</v>
      </c>
      <c r="AU381" s="265" t="s">
        <v>81</v>
      </c>
      <c r="AV381" s="15" t="s">
        <v>231</v>
      </c>
      <c r="AW381" s="15" t="s">
        <v>33</v>
      </c>
      <c r="AX381" s="15" t="s">
        <v>79</v>
      </c>
      <c r="AY381" s="265" t="s">
        <v>338</v>
      </c>
    </row>
    <row r="382" s="2" customFormat="1" ht="49.05" customHeight="1">
      <c r="A382" s="39"/>
      <c r="B382" s="40"/>
      <c r="C382" s="215" t="s">
        <v>702</v>
      </c>
      <c r="D382" s="215" t="s">
        <v>342</v>
      </c>
      <c r="E382" s="216" t="s">
        <v>3262</v>
      </c>
      <c r="F382" s="217" t="s">
        <v>3263</v>
      </c>
      <c r="G382" s="218" t="s">
        <v>586</v>
      </c>
      <c r="H382" s="219">
        <v>2</v>
      </c>
      <c r="I382" s="220"/>
      <c r="J382" s="221">
        <f>ROUND(I382*H382,2)</f>
        <v>0</v>
      </c>
      <c r="K382" s="217" t="s">
        <v>19</v>
      </c>
      <c r="L382" s="45"/>
      <c r="M382" s="222" t="s">
        <v>19</v>
      </c>
      <c r="N382" s="223" t="s">
        <v>43</v>
      </c>
      <c r="O382" s="85"/>
      <c r="P382" s="224">
        <f>O382*H382</f>
        <v>0</v>
      </c>
      <c r="Q382" s="224">
        <v>0.00038000000000000002</v>
      </c>
      <c r="R382" s="224">
        <f>Q382*H382</f>
        <v>0.00076000000000000004</v>
      </c>
      <c r="S382" s="224">
        <v>0</v>
      </c>
      <c r="T382" s="225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26" t="s">
        <v>231</v>
      </c>
      <c r="AT382" s="226" t="s">
        <v>342</v>
      </c>
      <c r="AU382" s="226" t="s">
        <v>81</v>
      </c>
      <c r="AY382" s="18" t="s">
        <v>338</v>
      </c>
      <c r="BE382" s="227">
        <f>IF(N382="základní",J382,0)</f>
        <v>0</v>
      </c>
      <c r="BF382" s="227">
        <f>IF(N382="snížená",J382,0)</f>
        <v>0</v>
      </c>
      <c r="BG382" s="227">
        <f>IF(N382="zákl. přenesená",J382,0)</f>
        <v>0</v>
      </c>
      <c r="BH382" s="227">
        <f>IF(N382="sníž. přenesená",J382,0)</f>
        <v>0</v>
      </c>
      <c r="BI382" s="227">
        <f>IF(N382="nulová",J382,0)</f>
        <v>0</v>
      </c>
      <c r="BJ382" s="18" t="s">
        <v>79</v>
      </c>
      <c r="BK382" s="227">
        <f>ROUND(I382*H382,2)</f>
        <v>0</v>
      </c>
      <c r="BL382" s="18" t="s">
        <v>231</v>
      </c>
      <c r="BM382" s="226" t="s">
        <v>3264</v>
      </c>
    </row>
    <row r="383" s="2" customFormat="1" ht="16.5" customHeight="1">
      <c r="A383" s="39"/>
      <c r="B383" s="40"/>
      <c r="C383" s="267" t="s">
        <v>715</v>
      </c>
      <c r="D383" s="267" t="s">
        <v>486</v>
      </c>
      <c r="E383" s="268" t="s">
        <v>3265</v>
      </c>
      <c r="F383" s="269" t="s">
        <v>3266</v>
      </c>
      <c r="G383" s="270" t="s">
        <v>586</v>
      </c>
      <c r="H383" s="271">
        <v>2</v>
      </c>
      <c r="I383" s="272"/>
      <c r="J383" s="273">
        <f>ROUND(I383*H383,2)</f>
        <v>0</v>
      </c>
      <c r="K383" s="269" t="s">
        <v>19</v>
      </c>
      <c r="L383" s="274"/>
      <c r="M383" s="275" t="s">
        <v>19</v>
      </c>
      <c r="N383" s="276" t="s">
        <v>43</v>
      </c>
      <c r="O383" s="85"/>
      <c r="P383" s="224">
        <f>O383*H383</f>
        <v>0</v>
      </c>
      <c r="Q383" s="224">
        <v>0.010999999999999999</v>
      </c>
      <c r="R383" s="224">
        <f>Q383*H383</f>
        <v>0.021999999999999999</v>
      </c>
      <c r="S383" s="224">
        <v>0</v>
      </c>
      <c r="T383" s="225">
        <f>S383*H383</f>
        <v>0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226" t="s">
        <v>405</v>
      </c>
      <c r="AT383" s="226" t="s">
        <v>486</v>
      </c>
      <c r="AU383" s="226" t="s">
        <v>81</v>
      </c>
      <c r="AY383" s="18" t="s">
        <v>338</v>
      </c>
      <c r="BE383" s="227">
        <f>IF(N383="základní",J383,0)</f>
        <v>0</v>
      </c>
      <c r="BF383" s="227">
        <f>IF(N383="snížená",J383,0)</f>
        <v>0</v>
      </c>
      <c r="BG383" s="227">
        <f>IF(N383="zákl. přenesená",J383,0)</f>
        <v>0</v>
      </c>
      <c r="BH383" s="227">
        <f>IF(N383="sníž. přenesená",J383,0)</f>
        <v>0</v>
      </c>
      <c r="BI383" s="227">
        <f>IF(N383="nulová",J383,0)</f>
        <v>0</v>
      </c>
      <c r="BJ383" s="18" t="s">
        <v>79</v>
      </c>
      <c r="BK383" s="227">
        <f>ROUND(I383*H383,2)</f>
        <v>0</v>
      </c>
      <c r="BL383" s="18" t="s">
        <v>231</v>
      </c>
      <c r="BM383" s="226" t="s">
        <v>3267</v>
      </c>
    </row>
    <row r="384" s="14" customFormat="1">
      <c r="A384" s="14"/>
      <c r="B384" s="244"/>
      <c r="C384" s="245"/>
      <c r="D384" s="235" t="s">
        <v>350</v>
      </c>
      <c r="E384" s="246" t="s">
        <v>19</v>
      </c>
      <c r="F384" s="247" t="s">
        <v>3139</v>
      </c>
      <c r="G384" s="245"/>
      <c r="H384" s="248">
        <v>2</v>
      </c>
      <c r="I384" s="249"/>
      <c r="J384" s="245"/>
      <c r="K384" s="245"/>
      <c r="L384" s="250"/>
      <c r="M384" s="251"/>
      <c r="N384" s="252"/>
      <c r="O384" s="252"/>
      <c r="P384" s="252"/>
      <c r="Q384" s="252"/>
      <c r="R384" s="252"/>
      <c r="S384" s="252"/>
      <c r="T384" s="253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4" t="s">
        <v>350</v>
      </c>
      <c r="AU384" s="254" t="s">
        <v>81</v>
      </c>
      <c r="AV384" s="14" t="s">
        <v>81</v>
      </c>
      <c r="AW384" s="14" t="s">
        <v>33</v>
      </c>
      <c r="AX384" s="14" t="s">
        <v>72</v>
      </c>
      <c r="AY384" s="254" t="s">
        <v>338</v>
      </c>
    </row>
    <row r="385" s="14" customFormat="1">
      <c r="A385" s="14"/>
      <c r="B385" s="244"/>
      <c r="C385" s="245"/>
      <c r="D385" s="235" t="s">
        <v>350</v>
      </c>
      <c r="E385" s="246" t="s">
        <v>19</v>
      </c>
      <c r="F385" s="247" t="s">
        <v>3268</v>
      </c>
      <c r="G385" s="245"/>
      <c r="H385" s="248">
        <v>0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350</v>
      </c>
      <c r="AU385" s="254" t="s">
        <v>81</v>
      </c>
      <c r="AV385" s="14" t="s">
        <v>81</v>
      </c>
      <c r="AW385" s="14" t="s">
        <v>33</v>
      </c>
      <c r="AX385" s="14" t="s">
        <v>72</v>
      </c>
      <c r="AY385" s="254" t="s">
        <v>338</v>
      </c>
    </row>
    <row r="386" s="14" customFormat="1">
      <c r="A386" s="14"/>
      <c r="B386" s="244"/>
      <c r="C386" s="245"/>
      <c r="D386" s="235" t="s">
        <v>350</v>
      </c>
      <c r="E386" s="246" t="s">
        <v>19</v>
      </c>
      <c r="F386" s="247" t="s">
        <v>3269</v>
      </c>
      <c r="G386" s="245"/>
      <c r="H386" s="248">
        <v>0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350</v>
      </c>
      <c r="AU386" s="254" t="s">
        <v>81</v>
      </c>
      <c r="AV386" s="14" t="s">
        <v>81</v>
      </c>
      <c r="AW386" s="14" t="s">
        <v>33</v>
      </c>
      <c r="AX386" s="14" t="s">
        <v>72</v>
      </c>
      <c r="AY386" s="254" t="s">
        <v>338</v>
      </c>
    </row>
    <row r="387" s="15" customFormat="1">
      <c r="A387" s="15"/>
      <c r="B387" s="255"/>
      <c r="C387" s="256"/>
      <c r="D387" s="235" t="s">
        <v>350</v>
      </c>
      <c r="E387" s="257" t="s">
        <v>19</v>
      </c>
      <c r="F387" s="258" t="s">
        <v>363</v>
      </c>
      <c r="G387" s="256"/>
      <c r="H387" s="259">
        <v>2</v>
      </c>
      <c r="I387" s="260"/>
      <c r="J387" s="256"/>
      <c r="K387" s="256"/>
      <c r="L387" s="261"/>
      <c r="M387" s="262"/>
      <c r="N387" s="263"/>
      <c r="O387" s="263"/>
      <c r="P387" s="263"/>
      <c r="Q387" s="263"/>
      <c r="R387" s="263"/>
      <c r="S387" s="263"/>
      <c r="T387" s="264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T387" s="265" t="s">
        <v>350</v>
      </c>
      <c r="AU387" s="265" t="s">
        <v>81</v>
      </c>
      <c r="AV387" s="15" t="s">
        <v>231</v>
      </c>
      <c r="AW387" s="15" t="s">
        <v>33</v>
      </c>
      <c r="AX387" s="15" t="s">
        <v>79</v>
      </c>
      <c r="AY387" s="265" t="s">
        <v>338</v>
      </c>
    </row>
    <row r="388" s="2" customFormat="1" ht="37.8" customHeight="1">
      <c r="A388" s="39"/>
      <c r="B388" s="40"/>
      <c r="C388" s="215" t="s">
        <v>719</v>
      </c>
      <c r="D388" s="215" t="s">
        <v>342</v>
      </c>
      <c r="E388" s="216" t="s">
        <v>3270</v>
      </c>
      <c r="F388" s="217" t="s">
        <v>3271</v>
      </c>
      <c r="G388" s="218" t="s">
        <v>586</v>
      </c>
      <c r="H388" s="219">
        <v>2</v>
      </c>
      <c r="I388" s="220"/>
      <c r="J388" s="221">
        <f>ROUND(I388*H388,2)</f>
        <v>0</v>
      </c>
      <c r="K388" s="217" t="s">
        <v>346</v>
      </c>
      <c r="L388" s="45"/>
      <c r="M388" s="222" t="s">
        <v>19</v>
      </c>
      <c r="N388" s="223" t="s">
        <v>43</v>
      </c>
      <c r="O388" s="85"/>
      <c r="P388" s="224">
        <f>O388*H388</f>
        <v>0</v>
      </c>
      <c r="Q388" s="224">
        <v>0.00133</v>
      </c>
      <c r="R388" s="224">
        <f>Q388*H388</f>
        <v>0.00266</v>
      </c>
      <c r="S388" s="224">
        <v>0</v>
      </c>
      <c r="T388" s="225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26" t="s">
        <v>231</v>
      </c>
      <c r="AT388" s="226" t="s">
        <v>342</v>
      </c>
      <c r="AU388" s="226" t="s">
        <v>81</v>
      </c>
      <c r="AY388" s="18" t="s">
        <v>338</v>
      </c>
      <c r="BE388" s="227">
        <f>IF(N388="základní",J388,0)</f>
        <v>0</v>
      </c>
      <c r="BF388" s="227">
        <f>IF(N388="snížená",J388,0)</f>
        <v>0</v>
      </c>
      <c r="BG388" s="227">
        <f>IF(N388="zákl. přenesená",J388,0)</f>
        <v>0</v>
      </c>
      <c r="BH388" s="227">
        <f>IF(N388="sníž. přenesená",J388,0)</f>
        <v>0</v>
      </c>
      <c r="BI388" s="227">
        <f>IF(N388="nulová",J388,0)</f>
        <v>0</v>
      </c>
      <c r="BJ388" s="18" t="s">
        <v>79</v>
      </c>
      <c r="BK388" s="227">
        <f>ROUND(I388*H388,2)</f>
        <v>0</v>
      </c>
      <c r="BL388" s="18" t="s">
        <v>231</v>
      </c>
      <c r="BM388" s="226" t="s">
        <v>3272</v>
      </c>
    </row>
    <row r="389" s="2" customFormat="1">
      <c r="A389" s="39"/>
      <c r="B389" s="40"/>
      <c r="C389" s="41"/>
      <c r="D389" s="228" t="s">
        <v>348</v>
      </c>
      <c r="E389" s="41"/>
      <c r="F389" s="229" t="s">
        <v>3273</v>
      </c>
      <c r="G389" s="41"/>
      <c r="H389" s="41"/>
      <c r="I389" s="230"/>
      <c r="J389" s="41"/>
      <c r="K389" s="41"/>
      <c r="L389" s="45"/>
      <c r="M389" s="231"/>
      <c r="N389" s="232"/>
      <c r="O389" s="85"/>
      <c r="P389" s="85"/>
      <c r="Q389" s="85"/>
      <c r="R389" s="85"/>
      <c r="S389" s="85"/>
      <c r="T389" s="86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T389" s="18" t="s">
        <v>348</v>
      </c>
      <c r="AU389" s="18" t="s">
        <v>81</v>
      </c>
    </row>
    <row r="390" s="2" customFormat="1" ht="24.15" customHeight="1">
      <c r="A390" s="39"/>
      <c r="B390" s="40"/>
      <c r="C390" s="267" t="s">
        <v>723</v>
      </c>
      <c r="D390" s="267" t="s">
        <v>486</v>
      </c>
      <c r="E390" s="268" t="s">
        <v>3274</v>
      </c>
      <c r="F390" s="269" t="s">
        <v>3275</v>
      </c>
      <c r="G390" s="270" t="s">
        <v>586</v>
      </c>
      <c r="H390" s="271">
        <v>2</v>
      </c>
      <c r="I390" s="272"/>
      <c r="J390" s="273">
        <f>ROUND(I390*H390,2)</f>
        <v>0</v>
      </c>
      <c r="K390" s="269" t="s">
        <v>346</v>
      </c>
      <c r="L390" s="274"/>
      <c r="M390" s="275" t="s">
        <v>19</v>
      </c>
      <c r="N390" s="276" t="s">
        <v>43</v>
      </c>
      <c r="O390" s="85"/>
      <c r="P390" s="224">
        <f>O390*H390</f>
        <v>0</v>
      </c>
      <c r="Q390" s="224">
        <v>0.0161</v>
      </c>
      <c r="R390" s="224">
        <f>Q390*H390</f>
        <v>0.032199999999999999</v>
      </c>
      <c r="S390" s="224">
        <v>0</v>
      </c>
      <c r="T390" s="225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26" t="s">
        <v>405</v>
      </c>
      <c r="AT390" s="226" t="s">
        <v>486</v>
      </c>
      <c r="AU390" s="226" t="s">
        <v>81</v>
      </c>
      <c r="AY390" s="18" t="s">
        <v>338</v>
      </c>
      <c r="BE390" s="227">
        <f>IF(N390="základní",J390,0)</f>
        <v>0</v>
      </c>
      <c r="BF390" s="227">
        <f>IF(N390="snížená",J390,0)</f>
        <v>0</v>
      </c>
      <c r="BG390" s="227">
        <f>IF(N390="zákl. přenesená",J390,0)</f>
        <v>0</v>
      </c>
      <c r="BH390" s="227">
        <f>IF(N390="sníž. přenesená",J390,0)</f>
        <v>0</v>
      </c>
      <c r="BI390" s="227">
        <f>IF(N390="nulová",J390,0)</f>
        <v>0</v>
      </c>
      <c r="BJ390" s="18" t="s">
        <v>79</v>
      </c>
      <c r="BK390" s="227">
        <f>ROUND(I390*H390,2)</f>
        <v>0</v>
      </c>
      <c r="BL390" s="18" t="s">
        <v>231</v>
      </c>
      <c r="BM390" s="226" t="s">
        <v>3276</v>
      </c>
    </row>
    <row r="391" s="13" customFormat="1">
      <c r="A391" s="13"/>
      <c r="B391" s="233"/>
      <c r="C391" s="234"/>
      <c r="D391" s="235" t="s">
        <v>350</v>
      </c>
      <c r="E391" s="236" t="s">
        <v>19</v>
      </c>
      <c r="F391" s="237" t="s">
        <v>3277</v>
      </c>
      <c r="G391" s="234"/>
      <c r="H391" s="236" t="s">
        <v>19</v>
      </c>
      <c r="I391" s="238"/>
      <c r="J391" s="234"/>
      <c r="K391" s="234"/>
      <c r="L391" s="239"/>
      <c r="M391" s="240"/>
      <c r="N391" s="241"/>
      <c r="O391" s="241"/>
      <c r="P391" s="241"/>
      <c r="Q391" s="241"/>
      <c r="R391" s="241"/>
      <c r="S391" s="241"/>
      <c r="T391" s="242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43" t="s">
        <v>350</v>
      </c>
      <c r="AU391" s="243" t="s">
        <v>81</v>
      </c>
      <c r="AV391" s="13" t="s">
        <v>79</v>
      </c>
      <c r="AW391" s="13" t="s">
        <v>33</v>
      </c>
      <c r="AX391" s="13" t="s">
        <v>72</v>
      </c>
      <c r="AY391" s="243" t="s">
        <v>338</v>
      </c>
    </row>
    <row r="392" s="14" customFormat="1">
      <c r="A392" s="14"/>
      <c r="B392" s="244"/>
      <c r="C392" s="245"/>
      <c r="D392" s="235" t="s">
        <v>350</v>
      </c>
      <c r="E392" s="246" t="s">
        <v>19</v>
      </c>
      <c r="F392" s="247" t="s">
        <v>81</v>
      </c>
      <c r="G392" s="245"/>
      <c r="H392" s="248">
        <v>2</v>
      </c>
      <c r="I392" s="249"/>
      <c r="J392" s="245"/>
      <c r="K392" s="245"/>
      <c r="L392" s="250"/>
      <c r="M392" s="251"/>
      <c r="N392" s="252"/>
      <c r="O392" s="252"/>
      <c r="P392" s="252"/>
      <c r="Q392" s="252"/>
      <c r="R392" s="252"/>
      <c r="S392" s="252"/>
      <c r="T392" s="253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4" t="s">
        <v>350</v>
      </c>
      <c r="AU392" s="254" t="s">
        <v>81</v>
      </c>
      <c r="AV392" s="14" t="s">
        <v>81</v>
      </c>
      <c r="AW392" s="14" t="s">
        <v>33</v>
      </c>
      <c r="AX392" s="14" t="s">
        <v>72</v>
      </c>
      <c r="AY392" s="254" t="s">
        <v>338</v>
      </c>
    </row>
    <row r="393" s="15" customFormat="1">
      <c r="A393" s="15"/>
      <c r="B393" s="255"/>
      <c r="C393" s="256"/>
      <c r="D393" s="235" t="s">
        <v>350</v>
      </c>
      <c r="E393" s="257" t="s">
        <v>3139</v>
      </c>
      <c r="F393" s="258" t="s">
        <v>363</v>
      </c>
      <c r="G393" s="256"/>
      <c r="H393" s="259">
        <v>2</v>
      </c>
      <c r="I393" s="260"/>
      <c r="J393" s="256"/>
      <c r="K393" s="256"/>
      <c r="L393" s="261"/>
      <c r="M393" s="262"/>
      <c r="N393" s="263"/>
      <c r="O393" s="263"/>
      <c r="P393" s="263"/>
      <c r="Q393" s="263"/>
      <c r="R393" s="263"/>
      <c r="S393" s="263"/>
      <c r="T393" s="264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T393" s="265" t="s">
        <v>350</v>
      </c>
      <c r="AU393" s="265" t="s">
        <v>81</v>
      </c>
      <c r="AV393" s="15" t="s">
        <v>231</v>
      </c>
      <c r="AW393" s="15" t="s">
        <v>33</v>
      </c>
      <c r="AX393" s="15" t="s">
        <v>79</v>
      </c>
      <c r="AY393" s="265" t="s">
        <v>338</v>
      </c>
    </row>
    <row r="394" s="2" customFormat="1" ht="44.25" customHeight="1">
      <c r="A394" s="39"/>
      <c r="B394" s="40"/>
      <c r="C394" s="215" t="s">
        <v>728</v>
      </c>
      <c r="D394" s="215" t="s">
        <v>342</v>
      </c>
      <c r="E394" s="216" t="s">
        <v>3278</v>
      </c>
      <c r="F394" s="217" t="s">
        <v>3279</v>
      </c>
      <c r="G394" s="218" t="s">
        <v>586</v>
      </c>
      <c r="H394" s="219">
        <v>11</v>
      </c>
      <c r="I394" s="220"/>
      <c r="J394" s="221">
        <f>ROUND(I394*H394,2)</f>
        <v>0</v>
      </c>
      <c r="K394" s="217" t="s">
        <v>346</v>
      </c>
      <c r="L394" s="45"/>
      <c r="M394" s="222" t="s">
        <v>19</v>
      </c>
      <c r="N394" s="223" t="s">
        <v>43</v>
      </c>
      <c r="O394" s="85"/>
      <c r="P394" s="224">
        <f>O394*H394</f>
        <v>0</v>
      </c>
      <c r="Q394" s="224">
        <v>0</v>
      </c>
      <c r="R394" s="224">
        <f>Q394*H394</f>
        <v>0</v>
      </c>
      <c r="S394" s="224">
        <v>0</v>
      </c>
      <c r="T394" s="225">
        <f>S394*H394</f>
        <v>0</v>
      </c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R394" s="226" t="s">
        <v>231</v>
      </c>
      <c r="AT394" s="226" t="s">
        <v>342</v>
      </c>
      <c r="AU394" s="226" t="s">
        <v>81</v>
      </c>
      <c r="AY394" s="18" t="s">
        <v>338</v>
      </c>
      <c r="BE394" s="227">
        <f>IF(N394="základní",J394,0)</f>
        <v>0</v>
      </c>
      <c r="BF394" s="227">
        <f>IF(N394="snížená",J394,0)</f>
        <v>0</v>
      </c>
      <c r="BG394" s="227">
        <f>IF(N394="zákl. přenesená",J394,0)</f>
        <v>0</v>
      </c>
      <c r="BH394" s="227">
        <f>IF(N394="sníž. přenesená",J394,0)</f>
        <v>0</v>
      </c>
      <c r="BI394" s="227">
        <f>IF(N394="nulová",J394,0)</f>
        <v>0</v>
      </c>
      <c r="BJ394" s="18" t="s">
        <v>79</v>
      </c>
      <c r="BK394" s="227">
        <f>ROUND(I394*H394,2)</f>
        <v>0</v>
      </c>
      <c r="BL394" s="18" t="s">
        <v>231</v>
      </c>
      <c r="BM394" s="226" t="s">
        <v>3280</v>
      </c>
    </row>
    <row r="395" s="2" customFormat="1">
      <c r="A395" s="39"/>
      <c r="B395" s="40"/>
      <c r="C395" s="41"/>
      <c r="D395" s="228" t="s">
        <v>348</v>
      </c>
      <c r="E395" s="41"/>
      <c r="F395" s="229" t="s">
        <v>3281</v>
      </c>
      <c r="G395" s="41"/>
      <c r="H395" s="41"/>
      <c r="I395" s="230"/>
      <c r="J395" s="41"/>
      <c r="K395" s="41"/>
      <c r="L395" s="45"/>
      <c r="M395" s="231"/>
      <c r="N395" s="232"/>
      <c r="O395" s="85"/>
      <c r="P395" s="85"/>
      <c r="Q395" s="85"/>
      <c r="R395" s="85"/>
      <c r="S395" s="85"/>
      <c r="T395" s="86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T395" s="18" t="s">
        <v>348</v>
      </c>
      <c r="AU395" s="18" t="s">
        <v>81</v>
      </c>
    </row>
    <row r="396" s="2" customFormat="1" ht="24.15" customHeight="1">
      <c r="A396" s="39"/>
      <c r="B396" s="40"/>
      <c r="C396" s="267" t="s">
        <v>730</v>
      </c>
      <c r="D396" s="267" t="s">
        <v>486</v>
      </c>
      <c r="E396" s="268" t="s">
        <v>3282</v>
      </c>
      <c r="F396" s="269" t="s">
        <v>3283</v>
      </c>
      <c r="G396" s="270" t="s">
        <v>586</v>
      </c>
      <c r="H396" s="271">
        <v>11</v>
      </c>
      <c r="I396" s="272"/>
      <c r="J396" s="273">
        <f>ROUND(I396*H396,2)</f>
        <v>0</v>
      </c>
      <c r="K396" s="269" t="s">
        <v>346</v>
      </c>
      <c r="L396" s="274"/>
      <c r="M396" s="275" t="s">
        <v>19</v>
      </c>
      <c r="N396" s="276" t="s">
        <v>43</v>
      </c>
      <c r="O396" s="85"/>
      <c r="P396" s="224">
        <f>O396*H396</f>
        <v>0</v>
      </c>
      <c r="Q396" s="224">
        <v>0.0022000000000000001</v>
      </c>
      <c r="R396" s="224">
        <f>Q396*H396</f>
        <v>0.024200000000000003</v>
      </c>
      <c r="S396" s="224">
        <v>0</v>
      </c>
      <c r="T396" s="225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26" t="s">
        <v>405</v>
      </c>
      <c r="AT396" s="226" t="s">
        <v>486</v>
      </c>
      <c r="AU396" s="226" t="s">
        <v>81</v>
      </c>
      <c r="AY396" s="18" t="s">
        <v>338</v>
      </c>
      <c r="BE396" s="227">
        <f>IF(N396="základní",J396,0)</f>
        <v>0</v>
      </c>
      <c r="BF396" s="227">
        <f>IF(N396="snížená",J396,0)</f>
        <v>0</v>
      </c>
      <c r="BG396" s="227">
        <f>IF(N396="zákl. přenesená",J396,0)</f>
        <v>0</v>
      </c>
      <c r="BH396" s="227">
        <f>IF(N396="sníž. přenesená",J396,0)</f>
        <v>0</v>
      </c>
      <c r="BI396" s="227">
        <f>IF(N396="nulová",J396,0)</f>
        <v>0</v>
      </c>
      <c r="BJ396" s="18" t="s">
        <v>79</v>
      </c>
      <c r="BK396" s="227">
        <f>ROUND(I396*H396,2)</f>
        <v>0</v>
      </c>
      <c r="BL396" s="18" t="s">
        <v>231</v>
      </c>
      <c r="BM396" s="226" t="s">
        <v>3284</v>
      </c>
    </row>
    <row r="397" s="13" customFormat="1">
      <c r="A397" s="13"/>
      <c r="B397" s="233"/>
      <c r="C397" s="234"/>
      <c r="D397" s="235" t="s">
        <v>350</v>
      </c>
      <c r="E397" s="236" t="s">
        <v>19</v>
      </c>
      <c r="F397" s="237" t="s">
        <v>3285</v>
      </c>
      <c r="G397" s="234"/>
      <c r="H397" s="236" t="s">
        <v>19</v>
      </c>
      <c r="I397" s="238"/>
      <c r="J397" s="234"/>
      <c r="K397" s="234"/>
      <c r="L397" s="239"/>
      <c r="M397" s="240"/>
      <c r="N397" s="241"/>
      <c r="O397" s="241"/>
      <c r="P397" s="241"/>
      <c r="Q397" s="241"/>
      <c r="R397" s="241"/>
      <c r="S397" s="241"/>
      <c r="T397" s="242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43" t="s">
        <v>350</v>
      </c>
      <c r="AU397" s="243" t="s">
        <v>81</v>
      </c>
      <c r="AV397" s="13" t="s">
        <v>79</v>
      </c>
      <c r="AW397" s="13" t="s">
        <v>33</v>
      </c>
      <c r="AX397" s="13" t="s">
        <v>72</v>
      </c>
      <c r="AY397" s="243" t="s">
        <v>338</v>
      </c>
    </row>
    <row r="398" s="14" customFormat="1">
      <c r="A398" s="14"/>
      <c r="B398" s="244"/>
      <c r="C398" s="245"/>
      <c r="D398" s="235" t="s">
        <v>350</v>
      </c>
      <c r="E398" s="246" t="s">
        <v>3137</v>
      </c>
      <c r="F398" s="247" t="s">
        <v>340</v>
      </c>
      <c r="G398" s="245"/>
      <c r="H398" s="248">
        <v>11</v>
      </c>
      <c r="I398" s="249"/>
      <c r="J398" s="245"/>
      <c r="K398" s="245"/>
      <c r="L398" s="250"/>
      <c r="M398" s="251"/>
      <c r="N398" s="252"/>
      <c r="O398" s="252"/>
      <c r="P398" s="252"/>
      <c r="Q398" s="252"/>
      <c r="R398" s="252"/>
      <c r="S398" s="252"/>
      <c r="T398" s="253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4" t="s">
        <v>350</v>
      </c>
      <c r="AU398" s="254" t="s">
        <v>81</v>
      </c>
      <c r="AV398" s="14" t="s">
        <v>81</v>
      </c>
      <c r="AW398" s="14" t="s">
        <v>33</v>
      </c>
      <c r="AX398" s="14" t="s">
        <v>72</v>
      </c>
      <c r="AY398" s="254" t="s">
        <v>338</v>
      </c>
    </row>
    <row r="399" s="15" customFormat="1">
      <c r="A399" s="15"/>
      <c r="B399" s="255"/>
      <c r="C399" s="256"/>
      <c r="D399" s="235" t="s">
        <v>350</v>
      </c>
      <c r="E399" s="257" t="s">
        <v>19</v>
      </c>
      <c r="F399" s="258" t="s">
        <v>363</v>
      </c>
      <c r="G399" s="256"/>
      <c r="H399" s="259">
        <v>11</v>
      </c>
      <c r="I399" s="260"/>
      <c r="J399" s="256"/>
      <c r="K399" s="256"/>
      <c r="L399" s="261"/>
      <c r="M399" s="262"/>
      <c r="N399" s="263"/>
      <c r="O399" s="263"/>
      <c r="P399" s="263"/>
      <c r="Q399" s="263"/>
      <c r="R399" s="263"/>
      <c r="S399" s="263"/>
      <c r="T399" s="264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T399" s="265" t="s">
        <v>350</v>
      </c>
      <c r="AU399" s="265" t="s">
        <v>81</v>
      </c>
      <c r="AV399" s="15" t="s">
        <v>231</v>
      </c>
      <c r="AW399" s="15" t="s">
        <v>33</v>
      </c>
      <c r="AX399" s="15" t="s">
        <v>79</v>
      </c>
      <c r="AY399" s="265" t="s">
        <v>338</v>
      </c>
    </row>
    <row r="400" s="2" customFormat="1" ht="16.5" customHeight="1">
      <c r="A400" s="39"/>
      <c r="B400" s="40"/>
      <c r="C400" s="215" t="s">
        <v>734</v>
      </c>
      <c r="D400" s="215" t="s">
        <v>342</v>
      </c>
      <c r="E400" s="216" t="s">
        <v>2009</v>
      </c>
      <c r="F400" s="217" t="s">
        <v>2010</v>
      </c>
      <c r="G400" s="218" t="s">
        <v>572</v>
      </c>
      <c r="H400" s="219">
        <v>241.68000000000001</v>
      </c>
      <c r="I400" s="220"/>
      <c r="J400" s="221">
        <f>ROUND(I400*H400,2)</f>
        <v>0</v>
      </c>
      <c r="K400" s="217" t="s">
        <v>346</v>
      </c>
      <c r="L400" s="45"/>
      <c r="M400" s="222" t="s">
        <v>19</v>
      </c>
      <c r="N400" s="223" t="s">
        <v>43</v>
      </c>
      <c r="O400" s="85"/>
      <c r="P400" s="224">
        <f>O400*H400</f>
        <v>0</v>
      </c>
      <c r="Q400" s="224">
        <v>0</v>
      </c>
      <c r="R400" s="224">
        <f>Q400*H400</f>
        <v>0</v>
      </c>
      <c r="S400" s="224">
        <v>0</v>
      </c>
      <c r="T400" s="225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26" t="s">
        <v>231</v>
      </c>
      <c r="AT400" s="226" t="s">
        <v>342</v>
      </c>
      <c r="AU400" s="226" t="s">
        <v>81</v>
      </c>
      <c r="AY400" s="18" t="s">
        <v>338</v>
      </c>
      <c r="BE400" s="227">
        <f>IF(N400="základní",J400,0)</f>
        <v>0</v>
      </c>
      <c r="BF400" s="227">
        <f>IF(N400="snížená",J400,0)</f>
        <v>0</v>
      </c>
      <c r="BG400" s="227">
        <f>IF(N400="zákl. přenesená",J400,0)</f>
        <v>0</v>
      </c>
      <c r="BH400" s="227">
        <f>IF(N400="sníž. přenesená",J400,0)</f>
        <v>0</v>
      </c>
      <c r="BI400" s="227">
        <f>IF(N400="nulová",J400,0)</f>
        <v>0</v>
      </c>
      <c r="BJ400" s="18" t="s">
        <v>79</v>
      </c>
      <c r="BK400" s="227">
        <f>ROUND(I400*H400,2)</f>
        <v>0</v>
      </c>
      <c r="BL400" s="18" t="s">
        <v>231</v>
      </c>
      <c r="BM400" s="226" t="s">
        <v>3286</v>
      </c>
    </row>
    <row r="401" s="2" customFormat="1">
      <c r="A401" s="39"/>
      <c r="B401" s="40"/>
      <c r="C401" s="41"/>
      <c r="D401" s="228" t="s">
        <v>348</v>
      </c>
      <c r="E401" s="41"/>
      <c r="F401" s="229" t="s">
        <v>2012</v>
      </c>
      <c r="G401" s="41"/>
      <c r="H401" s="41"/>
      <c r="I401" s="230"/>
      <c r="J401" s="41"/>
      <c r="K401" s="41"/>
      <c r="L401" s="45"/>
      <c r="M401" s="231"/>
      <c r="N401" s="232"/>
      <c r="O401" s="85"/>
      <c r="P401" s="85"/>
      <c r="Q401" s="85"/>
      <c r="R401" s="85"/>
      <c r="S401" s="85"/>
      <c r="T401" s="86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T401" s="18" t="s">
        <v>348</v>
      </c>
      <c r="AU401" s="18" t="s">
        <v>81</v>
      </c>
    </row>
    <row r="402" s="14" customFormat="1">
      <c r="A402" s="14"/>
      <c r="B402" s="244"/>
      <c r="C402" s="245"/>
      <c r="D402" s="235" t="s">
        <v>350</v>
      </c>
      <c r="E402" s="246" t="s">
        <v>19</v>
      </c>
      <c r="F402" s="247" t="s">
        <v>294</v>
      </c>
      <c r="G402" s="245"/>
      <c r="H402" s="248">
        <v>241.68000000000001</v>
      </c>
      <c r="I402" s="249"/>
      <c r="J402" s="245"/>
      <c r="K402" s="245"/>
      <c r="L402" s="250"/>
      <c r="M402" s="251"/>
      <c r="N402" s="252"/>
      <c r="O402" s="252"/>
      <c r="P402" s="252"/>
      <c r="Q402" s="252"/>
      <c r="R402" s="252"/>
      <c r="S402" s="252"/>
      <c r="T402" s="253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4" t="s">
        <v>350</v>
      </c>
      <c r="AU402" s="254" t="s">
        <v>81</v>
      </c>
      <c r="AV402" s="14" t="s">
        <v>81</v>
      </c>
      <c r="AW402" s="14" t="s">
        <v>33</v>
      </c>
      <c r="AX402" s="14" t="s">
        <v>79</v>
      </c>
      <c r="AY402" s="254" t="s">
        <v>338</v>
      </c>
    </row>
    <row r="403" s="2" customFormat="1" ht="24.15" customHeight="1">
      <c r="A403" s="39"/>
      <c r="B403" s="40"/>
      <c r="C403" s="215" t="s">
        <v>739</v>
      </c>
      <c r="D403" s="215" t="s">
        <v>342</v>
      </c>
      <c r="E403" s="216" t="s">
        <v>3287</v>
      </c>
      <c r="F403" s="217" t="s">
        <v>3288</v>
      </c>
      <c r="G403" s="218" t="s">
        <v>586</v>
      </c>
      <c r="H403" s="219">
        <v>13</v>
      </c>
      <c r="I403" s="220"/>
      <c r="J403" s="221">
        <f>ROUND(I403*H403,2)</f>
        <v>0</v>
      </c>
      <c r="K403" s="217" t="s">
        <v>346</v>
      </c>
      <c r="L403" s="45"/>
      <c r="M403" s="222" t="s">
        <v>19</v>
      </c>
      <c r="N403" s="223" t="s">
        <v>43</v>
      </c>
      <c r="O403" s="85"/>
      <c r="P403" s="224">
        <f>O403*H403</f>
        <v>0</v>
      </c>
      <c r="Q403" s="224">
        <v>0.040000000000000001</v>
      </c>
      <c r="R403" s="224">
        <f>Q403*H403</f>
        <v>0.52000000000000002</v>
      </c>
      <c r="S403" s="224">
        <v>0</v>
      </c>
      <c r="T403" s="225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26" t="s">
        <v>231</v>
      </c>
      <c r="AT403" s="226" t="s">
        <v>342</v>
      </c>
      <c r="AU403" s="226" t="s">
        <v>81</v>
      </c>
      <c r="AY403" s="18" t="s">
        <v>338</v>
      </c>
      <c r="BE403" s="227">
        <f>IF(N403="základní",J403,0)</f>
        <v>0</v>
      </c>
      <c r="BF403" s="227">
        <f>IF(N403="snížená",J403,0)</f>
        <v>0</v>
      </c>
      <c r="BG403" s="227">
        <f>IF(N403="zákl. přenesená",J403,0)</f>
        <v>0</v>
      </c>
      <c r="BH403" s="227">
        <f>IF(N403="sníž. přenesená",J403,0)</f>
        <v>0</v>
      </c>
      <c r="BI403" s="227">
        <f>IF(N403="nulová",J403,0)</f>
        <v>0</v>
      </c>
      <c r="BJ403" s="18" t="s">
        <v>79</v>
      </c>
      <c r="BK403" s="227">
        <f>ROUND(I403*H403,2)</f>
        <v>0</v>
      </c>
      <c r="BL403" s="18" t="s">
        <v>231</v>
      </c>
      <c r="BM403" s="226" t="s">
        <v>3289</v>
      </c>
    </row>
    <row r="404" s="2" customFormat="1">
      <c r="A404" s="39"/>
      <c r="B404" s="40"/>
      <c r="C404" s="41"/>
      <c r="D404" s="228" t="s">
        <v>348</v>
      </c>
      <c r="E404" s="41"/>
      <c r="F404" s="229" t="s">
        <v>3290</v>
      </c>
      <c r="G404" s="41"/>
      <c r="H404" s="41"/>
      <c r="I404" s="230"/>
      <c r="J404" s="41"/>
      <c r="K404" s="41"/>
      <c r="L404" s="45"/>
      <c r="M404" s="231"/>
      <c r="N404" s="232"/>
      <c r="O404" s="85"/>
      <c r="P404" s="85"/>
      <c r="Q404" s="85"/>
      <c r="R404" s="85"/>
      <c r="S404" s="85"/>
      <c r="T404" s="86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T404" s="18" t="s">
        <v>348</v>
      </c>
      <c r="AU404" s="18" t="s">
        <v>81</v>
      </c>
    </row>
    <row r="405" s="14" customFormat="1">
      <c r="A405" s="14"/>
      <c r="B405" s="244"/>
      <c r="C405" s="245"/>
      <c r="D405" s="235" t="s">
        <v>350</v>
      </c>
      <c r="E405" s="246" t="s">
        <v>19</v>
      </c>
      <c r="F405" s="247" t="s">
        <v>3138</v>
      </c>
      <c r="G405" s="245"/>
      <c r="H405" s="248">
        <v>13</v>
      </c>
      <c r="I405" s="249"/>
      <c r="J405" s="245"/>
      <c r="K405" s="245"/>
      <c r="L405" s="250"/>
      <c r="M405" s="251"/>
      <c r="N405" s="252"/>
      <c r="O405" s="252"/>
      <c r="P405" s="252"/>
      <c r="Q405" s="252"/>
      <c r="R405" s="252"/>
      <c r="S405" s="252"/>
      <c r="T405" s="253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4" t="s">
        <v>350</v>
      </c>
      <c r="AU405" s="254" t="s">
        <v>81</v>
      </c>
      <c r="AV405" s="14" t="s">
        <v>81</v>
      </c>
      <c r="AW405" s="14" t="s">
        <v>33</v>
      </c>
      <c r="AX405" s="14" t="s">
        <v>79</v>
      </c>
      <c r="AY405" s="254" t="s">
        <v>338</v>
      </c>
    </row>
    <row r="406" s="2" customFormat="1" ht="24.15" customHeight="1">
      <c r="A406" s="39"/>
      <c r="B406" s="40"/>
      <c r="C406" s="267" t="s">
        <v>741</v>
      </c>
      <c r="D406" s="267" t="s">
        <v>486</v>
      </c>
      <c r="E406" s="268" t="s">
        <v>3291</v>
      </c>
      <c r="F406" s="269" t="s">
        <v>3292</v>
      </c>
      <c r="G406" s="270" t="s">
        <v>586</v>
      </c>
      <c r="H406" s="271">
        <v>13</v>
      </c>
      <c r="I406" s="272"/>
      <c r="J406" s="273">
        <f>ROUND(I406*H406,2)</f>
        <v>0</v>
      </c>
      <c r="K406" s="269" t="s">
        <v>346</v>
      </c>
      <c r="L406" s="274"/>
      <c r="M406" s="275" t="s">
        <v>19</v>
      </c>
      <c r="N406" s="276" t="s">
        <v>43</v>
      </c>
      <c r="O406" s="85"/>
      <c r="P406" s="224">
        <f>O406*H406</f>
        <v>0</v>
      </c>
      <c r="Q406" s="224">
        <v>0.013299999999999999</v>
      </c>
      <c r="R406" s="224">
        <f>Q406*H406</f>
        <v>0.1729</v>
      </c>
      <c r="S406" s="224">
        <v>0</v>
      </c>
      <c r="T406" s="225">
        <f>S406*H406</f>
        <v>0</v>
      </c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R406" s="226" t="s">
        <v>405</v>
      </c>
      <c r="AT406" s="226" t="s">
        <v>486</v>
      </c>
      <c r="AU406" s="226" t="s">
        <v>81</v>
      </c>
      <c r="AY406" s="18" t="s">
        <v>338</v>
      </c>
      <c r="BE406" s="227">
        <f>IF(N406="základní",J406,0)</f>
        <v>0</v>
      </c>
      <c r="BF406" s="227">
        <f>IF(N406="snížená",J406,0)</f>
        <v>0</v>
      </c>
      <c r="BG406" s="227">
        <f>IF(N406="zákl. přenesená",J406,0)</f>
        <v>0</v>
      </c>
      <c r="BH406" s="227">
        <f>IF(N406="sníž. přenesená",J406,0)</f>
        <v>0</v>
      </c>
      <c r="BI406" s="227">
        <f>IF(N406="nulová",J406,0)</f>
        <v>0</v>
      </c>
      <c r="BJ406" s="18" t="s">
        <v>79</v>
      </c>
      <c r="BK406" s="227">
        <f>ROUND(I406*H406,2)</f>
        <v>0</v>
      </c>
      <c r="BL406" s="18" t="s">
        <v>231</v>
      </c>
      <c r="BM406" s="226" t="s">
        <v>3293</v>
      </c>
    </row>
    <row r="407" s="14" customFormat="1">
      <c r="A407" s="14"/>
      <c r="B407" s="244"/>
      <c r="C407" s="245"/>
      <c r="D407" s="235" t="s">
        <v>350</v>
      </c>
      <c r="E407" s="246" t="s">
        <v>19</v>
      </c>
      <c r="F407" s="247" t="s">
        <v>3137</v>
      </c>
      <c r="G407" s="245"/>
      <c r="H407" s="248">
        <v>11</v>
      </c>
      <c r="I407" s="249"/>
      <c r="J407" s="245"/>
      <c r="K407" s="245"/>
      <c r="L407" s="250"/>
      <c r="M407" s="251"/>
      <c r="N407" s="252"/>
      <c r="O407" s="252"/>
      <c r="P407" s="252"/>
      <c r="Q407" s="252"/>
      <c r="R407" s="252"/>
      <c r="S407" s="252"/>
      <c r="T407" s="253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4" t="s">
        <v>350</v>
      </c>
      <c r="AU407" s="254" t="s">
        <v>81</v>
      </c>
      <c r="AV407" s="14" t="s">
        <v>81</v>
      </c>
      <c r="AW407" s="14" t="s">
        <v>33</v>
      </c>
      <c r="AX407" s="14" t="s">
        <v>72</v>
      </c>
      <c r="AY407" s="254" t="s">
        <v>338</v>
      </c>
    </row>
    <row r="408" s="14" customFormat="1">
      <c r="A408" s="14"/>
      <c r="B408" s="244"/>
      <c r="C408" s="245"/>
      <c r="D408" s="235" t="s">
        <v>350</v>
      </c>
      <c r="E408" s="246" t="s">
        <v>19</v>
      </c>
      <c r="F408" s="247" t="s">
        <v>3139</v>
      </c>
      <c r="G408" s="245"/>
      <c r="H408" s="248">
        <v>2</v>
      </c>
      <c r="I408" s="249"/>
      <c r="J408" s="245"/>
      <c r="K408" s="245"/>
      <c r="L408" s="250"/>
      <c r="M408" s="251"/>
      <c r="N408" s="252"/>
      <c r="O408" s="252"/>
      <c r="P408" s="252"/>
      <c r="Q408" s="252"/>
      <c r="R408" s="252"/>
      <c r="S408" s="252"/>
      <c r="T408" s="253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4" t="s">
        <v>350</v>
      </c>
      <c r="AU408" s="254" t="s">
        <v>81</v>
      </c>
      <c r="AV408" s="14" t="s">
        <v>81</v>
      </c>
      <c r="AW408" s="14" t="s">
        <v>33</v>
      </c>
      <c r="AX408" s="14" t="s">
        <v>72</v>
      </c>
      <c r="AY408" s="254" t="s">
        <v>338</v>
      </c>
    </row>
    <row r="409" s="14" customFormat="1">
      <c r="A409" s="14"/>
      <c r="B409" s="244"/>
      <c r="C409" s="245"/>
      <c r="D409" s="235" t="s">
        <v>350</v>
      </c>
      <c r="E409" s="246" t="s">
        <v>19</v>
      </c>
      <c r="F409" s="247" t="s">
        <v>3143</v>
      </c>
      <c r="G409" s="245"/>
      <c r="H409" s="248">
        <v>0</v>
      </c>
      <c r="I409" s="249"/>
      <c r="J409" s="245"/>
      <c r="K409" s="245"/>
      <c r="L409" s="250"/>
      <c r="M409" s="251"/>
      <c r="N409" s="252"/>
      <c r="O409" s="252"/>
      <c r="P409" s="252"/>
      <c r="Q409" s="252"/>
      <c r="R409" s="252"/>
      <c r="S409" s="252"/>
      <c r="T409" s="253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4" t="s">
        <v>350</v>
      </c>
      <c r="AU409" s="254" t="s">
        <v>81</v>
      </c>
      <c r="AV409" s="14" t="s">
        <v>81</v>
      </c>
      <c r="AW409" s="14" t="s">
        <v>33</v>
      </c>
      <c r="AX409" s="14" t="s">
        <v>72</v>
      </c>
      <c r="AY409" s="254" t="s">
        <v>338</v>
      </c>
    </row>
    <row r="410" s="14" customFormat="1">
      <c r="A410" s="14"/>
      <c r="B410" s="244"/>
      <c r="C410" s="245"/>
      <c r="D410" s="235" t="s">
        <v>350</v>
      </c>
      <c r="E410" s="246" t="s">
        <v>19</v>
      </c>
      <c r="F410" s="247" t="s">
        <v>3142</v>
      </c>
      <c r="G410" s="245"/>
      <c r="H410" s="248">
        <v>0</v>
      </c>
      <c r="I410" s="249"/>
      <c r="J410" s="245"/>
      <c r="K410" s="245"/>
      <c r="L410" s="250"/>
      <c r="M410" s="251"/>
      <c r="N410" s="252"/>
      <c r="O410" s="252"/>
      <c r="P410" s="252"/>
      <c r="Q410" s="252"/>
      <c r="R410" s="252"/>
      <c r="S410" s="252"/>
      <c r="T410" s="253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54" t="s">
        <v>350</v>
      </c>
      <c r="AU410" s="254" t="s">
        <v>81</v>
      </c>
      <c r="AV410" s="14" t="s">
        <v>81</v>
      </c>
      <c r="AW410" s="14" t="s">
        <v>33</v>
      </c>
      <c r="AX410" s="14" t="s">
        <v>72</v>
      </c>
      <c r="AY410" s="254" t="s">
        <v>338</v>
      </c>
    </row>
    <row r="411" s="15" customFormat="1">
      <c r="A411" s="15"/>
      <c r="B411" s="255"/>
      <c r="C411" s="256"/>
      <c r="D411" s="235" t="s">
        <v>350</v>
      </c>
      <c r="E411" s="257" t="s">
        <v>3138</v>
      </c>
      <c r="F411" s="258" t="s">
        <v>363</v>
      </c>
      <c r="G411" s="256"/>
      <c r="H411" s="259">
        <v>13</v>
      </c>
      <c r="I411" s="260"/>
      <c r="J411" s="256"/>
      <c r="K411" s="256"/>
      <c r="L411" s="261"/>
      <c r="M411" s="262"/>
      <c r="N411" s="263"/>
      <c r="O411" s="263"/>
      <c r="P411" s="263"/>
      <c r="Q411" s="263"/>
      <c r="R411" s="263"/>
      <c r="S411" s="263"/>
      <c r="T411" s="264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T411" s="265" t="s">
        <v>350</v>
      </c>
      <c r="AU411" s="265" t="s">
        <v>81</v>
      </c>
      <c r="AV411" s="15" t="s">
        <v>231</v>
      </c>
      <c r="AW411" s="15" t="s">
        <v>33</v>
      </c>
      <c r="AX411" s="15" t="s">
        <v>79</v>
      </c>
      <c r="AY411" s="265" t="s">
        <v>338</v>
      </c>
    </row>
    <row r="412" s="2" customFormat="1" ht="24.15" customHeight="1">
      <c r="A412" s="39"/>
      <c r="B412" s="40"/>
      <c r="C412" s="267" t="s">
        <v>745</v>
      </c>
      <c r="D412" s="267" t="s">
        <v>486</v>
      </c>
      <c r="E412" s="268" t="s">
        <v>3294</v>
      </c>
      <c r="F412" s="269" t="s">
        <v>3295</v>
      </c>
      <c r="G412" s="270" t="s">
        <v>586</v>
      </c>
      <c r="H412" s="271">
        <v>13</v>
      </c>
      <c r="I412" s="272"/>
      <c r="J412" s="273">
        <f>ROUND(I412*H412,2)</f>
        <v>0</v>
      </c>
      <c r="K412" s="269" t="s">
        <v>346</v>
      </c>
      <c r="L412" s="274"/>
      <c r="M412" s="275" t="s">
        <v>19</v>
      </c>
      <c r="N412" s="276" t="s">
        <v>43</v>
      </c>
      <c r="O412" s="85"/>
      <c r="P412" s="224">
        <f>O412*H412</f>
        <v>0</v>
      </c>
      <c r="Q412" s="224">
        <v>0.00029999999999999997</v>
      </c>
      <c r="R412" s="224">
        <f>Q412*H412</f>
        <v>0.0038999999999999998</v>
      </c>
      <c r="S412" s="224">
        <v>0</v>
      </c>
      <c r="T412" s="225">
        <f>S412*H412</f>
        <v>0</v>
      </c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R412" s="226" t="s">
        <v>405</v>
      </c>
      <c r="AT412" s="226" t="s">
        <v>486</v>
      </c>
      <c r="AU412" s="226" t="s">
        <v>81</v>
      </c>
      <c r="AY412" s="18" t="s">
        <v>338</v>
      </c>
      <c r="BE412" s="227">
        <f>IF(N412="základní",J412,0)</f>
        <v>0</v>
      </c>
      <c r="BF412" s="227">
        <f>IF(N412="snížená",J412,0)</f>
        <v>0</v>
      </c>
      <c r="BG412" s="227">
        <f>IF(N412="zákl. přenesená",J412,0)</f>
        <v>0</v>
      </c>
      <c r="BH412" s="227">
        <f>IF(N412="sníž. přenesená",J412,0)</f>
        <v>0</v>
      </c>
      <c r="BI412" s="227">
        <f>IF(N412="nulová",J412,0)</f>
        <v>0</v>
      </c>
      <c r="BJ412" s="18" t="s">
        <v>79</v>
      </c>
      <c r="BK412" s="227">
        <f>ROUND(I412*H412,2)</f>
        <v>0</v>
      </c>
      <c r="BL412" s="18" t="s">
        <v>231</v>
      </c>
      <c r="BM412" s="226" t="s">
        <v>3296</v>
      </c>
    </row>
    <row r="413" s="14" customFormat="1">
      <c r="A413" s="14"/>
      <c r="B413" s="244"/>
      <c r="C413" s="245"/>
      <c r="D413" s="235" t="s">
        <v>350</v>
      </c>
      <c r="E413" s="246" t="s">
        <v>19</v>
      </c>
      <c r="F413" s="247" t="s">
        <v>3138</v>
      </c>
      <c r="G413" s="245"/>
      <c r="H413" s="248">
        <v>13</v>
      </c>
      <c r="I413" s="249"/>
      <c r="J413" s="245"/>
      <c r="K413" s="245"/>
      <c r="L413" s="250"/>
      <c r="M413" s="251"/>
      <c r="N413" s="252"/>
      <c r="O413" s="252"/>
      <c r="P413" s="252"/>
      <c r="Q413" s="252"/>
      <c r="R413" s="252"/>
      <c r="S413" s="252"/>
      <c r="T413" s="253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4" t="s">
        <v>350</v>
      </c>
      <c r="AU413" s="254" t="s">
        <v>81</v>
      </c>
      <c r="AV413" s="14" t="s">
        <v>81</v>
      </c>
      <c r="AW413" s="14" t="s">
        <v>33</v>
      </c>
      <c r="AX413" s="14" t="s">
        <v>79</v>
      </c>
      <c r="AY413" s="254" t="s">
        <v>338</v>
      </c>
    </row>
    <row r="414" s="2" customFormat="1" ht="24.15" customHeight="1">
      <c r="A414" s="39"/>
      <c r="B414" s="40"/>
      <c r="C414" s="215" t="s">
        <v>753</v>
      </c>
      <c r="D414" s="215" t="s">
        <v>342</v>
      </c>
      <c r="E414" s="216" t="s">
        <v>3297</v>
      </c>
      <c r="F414" s="217" t="s">
        <v>3298</v>
      </c>
      <c r="G414" s="218" t="s">
        <v>586</v>
      </c>
      <c r="H414" s="219">
        <v>2</v>
      </c>
      <c r="I414" s="220"/>
      <c r="J414" s="221">
        <f>ROUND(I414*H414,2)</f>
        <v>0</v>
      </c>
      <c r="K414" s="217" t="s">
        <v>346</v>
      </c>
      <c r="L414" s="45"/>
      <c r="M414" s="222" t="s">
        <v>19</v>
      </c>
      <c r="N414" s="223" t="s">
        <v>43</v>
      </c>
      <c r="O414" s="85"/>
      <c r="P414" s="224">
        <f>O414*H414</f>
        <v>0</v>
      </c>
      <c r="Q414" s="224">
        <v>0.050000000000000003</v>
      </c>
      <c r="R414" s="224">
        <f>Q414*H414</f>
        <v>0.10000000000000001</v>
      </c>
      <c r="S414" s="224">
        <v>0</v>
      </c>
      <c r="T414" s="225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26" t="s">
        <v>231</v>
      </c>
      <c r="AT414" s="226" t="s">
        <v>342</v>
      </c>
      <c r="AU414" s="226" t="s">
        <v>81</v>
      </c>
      <c r="AY414" s="18" t="s">
        <v>338</v>
      </c>
      <c r="BE414" s="227">
        <f>IF(N414="základní",J414,0)</f>
        <v>0</v>
      </c>
      <c r="BF414" s="227">
        <f>IF(N414="snížená",J414,0)</f>
        <v>0</v>
      </c>
      <c r="BG414" s="227">
        <f>IF(N414="zákl. přenesená",J414,0)</f>
        <v>0</v>
      </c>
      <c r="BH414" s="227">
        <f>IF(N414="sníž. přenesená",J414,0)</f>
        <v>0</v>
      </c>
      <c r="BI414" s="227">
        <f>IF(N414="nulová",J414,0)</f>
        <v>0</v>
      </c>
      <c r="BJ414" s="18" t="s">
        <v>79</v>
      </c>
      <c r="BK414" s="227">
        <f>ROUND(I414*H414,2)</f>
        <v>0</v>
      </c>
      <c r="BL414" s="18" t="s">
        <v>231</v>
      </c>
      <c r="BM414" s="226" t="s">
        <v>3299</v>
      </c>
    </row>
    <row r="415" s="2" customFormat="1">
      <c r="A415" s="39"/>
      <c r="B415" s="40"/>
      <c r="C415" s="41"/>
      <c r="D415" s="228" t="s">
        <v>348</v>
      </c>
      <c r="E415" s="41"/>
      <c r="F415" s="229" t="s">
        <v>3300</v>
      </c>
      <c r="G415" s="41"/>
      <c r="H415" s="41"/>
      <c r="I415" s="230"/>
      <c r="J415" s="41"/>
      <c r="K415" s="41"/>
      <c r="L415" s="45"/>
      <c r="M415" s="231"/>
      <c r="N415" s="232"/>
      <c r="O415" s="85"/>
      <c r="P415" s="85"/>
      <c r="Q415" s="85"/>
      <c r="R415" s="85"/>
      <c r="S415" s="85"/>
      <c r="T415" s="86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T415" s="18" t="s">
        <v>348</v>
      </c>
      <c r="AU415" s="18" t="s">
        <v>81</v>
      </c>
    </row>
    <row r="416" s="14" customFormat="1">
      <c r="A416" s="14"/>
      <c r="B416" s="244"/>
      <c r="C416" s="245"/>
      <c r="D416" s="235" t="s">
        <v>350</v>
      </c>
      <c r="E416" s="246" t="s">
        <v>19</v>
      </c>
      <c r="F416" s="247" t="s">
        <v>3140</v>
      </c>
      <c r="G416" s="245"/>
      <c r="H416" s="248">
        <v>2</v>
      </c>
      <c r="I416" s="249"/>
      <c r="J416" s="245"/>
      <c r="K416" s="245"/>
      <c r="L416" s="250"/>
      <c r="M416" s="251"/>
      <c r="N416" s="252"/>
      <c r="O416" s="252"/>
      <c r="P416" s="252"/>
      <c r="Q416" s="252"/>
      <c r="R416" s="252"/>
      <c r="S416" s="252"/>
      <c r="T416" s="253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54" t="s">
        <v>350</v>
      </c>
      <c r="AU416" s="254" t="s">
        <v>81</v>
      </c>
      <c r="AV416" s="14" t="s">
        <v>81</v>
      </c>
      <c r="AW416" s="14" t="s">
        <v>33</v>
      </c>
      <c r="AX416" s="14" t="s">
        <v>79</v>
      </c>
      <c r="AY416" s="254" t="s">
        <v>338</v>
      </c>
    </row>
    <row r="417" s="2" customFormat="1" ht="24.15" customHeight="1">
      <c r="A417" s="39"/>
      <c r="B417" s="40"/>
      <c r="C417" s="267" t="s">
        <v>755</v>
      </c>
      <c r="D417" s="267" t="s">
        <v>486</v>
      </c>
      <c r="E417" s="268" t="s">
        <v>3301</v>
      </c>
      <c r="F417" s="269" t="s">
        <v>3302</v>
      </c>
      <c r="G417" s="270" t="s">
        <v>586</v>
      </c>
      <c r="H417" s="271">
        <v>2</v>
      </c>
      <c r="I417" s="272"/>
      <c r="J417" s="273">
        <f>ROUND(I417*H417,2)</f>
        <v>0</v>
      </c>
      <c r="K417" s="269" t="s">
        <v>346</v>
      </c>
      <c r="L417" s="274"/>
      <c r="M417" s="275" t="s">
        <v>19</v>
      </c>
      <c r="N417" s="276" t="s">
        <v>43</v>
      </c>
      <c r="O417" s="85"/>
      <c r="P417" s="224">
        <f>O417*H417</f>
        <v>0</v>
      </c>
      <c r="Q417" s="224">
        <v>0.052999999999999998</v>
      </c>
      <c r="R417" s="224">
        <f>Q417*H417</f>
        <v>0.106</v>
      </c>
      <c r="S417" s="224">
        <v>0</v>
      </c>
      <c r="T417" s="225">
        <f>S417*H417</f>
        <v>0</v>
      </c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R417" s="226" t="s">
        <v>405</v>
      </c>
      <c r="AT417" s="226" t="s">
        <v>486</v>
      </c>
      <c r="AU417" s="226" t="s">
        <v>81</v>
      </c>
      <c r="AY417" s="18" t="s">
        <v>338</v>
      </c>
      <c r="BE417" s="227">
        <f>IF(N417="základní",J417,0)</f>
        <v>0</v>
      </c>
      <c r="BF417" s="227">
        <f>IF(N417="snížená",J417,0)</f>
        <v>0</v>
      </c>
      <c r="BG417" s="227">
        <f>IF(N417="zákl. přenesená",J417,0)</f>
        <v>0</v>
      </c>
      <c r="BH417" s="227">
        <f>IF(N417="sníž. přenesená",J417,0)</f>
        <v>0</v>
      </c>
      <c r="BI417" s="227">
        <f>IF(N417="nulová",J417,0)</f>
        <v>0</v>
      </c>
      <c r="BJ417" s="18" t="s">
        <v>79</v>
      </c>
      <c r="BK417" s="227">
        <f>ROUND(I417*H417,2)</f>
        <v>0</v>
      </c>
      <c r="BL417" s="18" t="s">
        <v>231</v>
      </c>
      <c r="BM417" s="226" t="s">
        <v>3303</v>
      </c>
    </row>
    <row r="418" s="14" customFormat="1">
      <c r="A418" s="14"/>
      <c r="B418" s="244"/>
      <c r="C418" s="245"/>
      <c r="D418" s="235" t="s">
        <v>350</v>
      </c>
      <c r="E418" s="246" t="s">
        <v>19</v>
      </c>
      <c r="F418" s="247" t="s">
        <v>3139</v>
      </c>
      <c r="G418" s="245"/>
      <c r="H418" s="248">
        <v>2</v>
      </c>
      <c r="I418" s="249"/>
      <c r="J418" s="245"/>
      <c r="K418" s="245"/>
      <c r="L418" s="250"/>
      <c r="M418" s="251"/>
      <c r="N418" s="252"/>
      <c r="O418" s="252"/>
      <c r="P418" s="252"/>
      <c r="Q418" s="252"/>
      <c r="R418" s="252"/>
      <c r="S418" s="252"/>
      <c r="T418" s="253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4" t="s">
        <v>350</v>
      </c>
      <c r="AU418" s="254" t="s">
        <v>81</v>
      </c>
      <c r="AV418" s="14" t="s">
        <v>81</v>
      </c>
      <c r="AW418" s="14" t="s">
        <v>33</v>
      </c>
      <c r="AX418" s="14" t="s">
        <v>72</v>
      </c>
      <c r="AY418" s="254" t="s">
        <v>338</v>
      </c>
    </row>
    <row r="419" s="14" customFormat="1">
      <c r="A419" s="14"/>
      <c r="B419" s="244"/>
      <c r="C419" s="245"/>
      <c r="D419" s="235" t="s">
        <v>350</v>
      </c>
      <c r="E419" s="246" t="s">
        <v>19</v>
      </c>
      <c r="F419" s="247" t="s">
        <v>3143</v>
      </c>
      <c r="G419" s="245"/>
      <c r="H419" s="248">
        <v>0</v>
      </c>
      <c r="I419" s="249"/>
      <c r="J419" s="245"/>
      <c r="K419" s="245"/>
      <c r="L419" s="250"/>
      <c r="M419" s="251"/>
      <c r="N419" s="252"/>
      <c r="O419" s="252"/>
      <c r="P419" s="252"/>
      <c r="Q419" s="252"/>
      <c r="R419" s="252"/>
      <c r="S419" s="252"/>
      <c r="T419" s="253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54" t="s">
        <v>350</v>
      </c>
      <c r="AU419" s="254" t="s">
        <v>81</v>
      </c>
      <c r="AV419" s="14" t="s">
        <v>81</v>
      </c>
      <c r="AW419" s="14" t="s">
        <v>33</v>
      </c>
      <c r="AX419" s="14" t="s">
        <v>72</v>
      </c>
      <c r="AY419" s="254" t="s">
        <v>338</v>
      </c>
    </row>
    <row r="420" s="14" customFormat="1">
      <c r="A420" s="14"/>
      <c r="B420" s="244"/>
      <c r="C420" s="245"/>
      <c r="D420" s="235" t="s">
        <v>350</v>
      </c>
      <c r="E420" s="246" t="s">
        <v>19</v>
      </c>
      <c r="F420" s="247" t="s">
        <v>3142</v>
      </c>
      <c r="G420" s="245"/>
      <c r="H420" s="248">
        <v>0</v>
      </c>
      <c r="I420" s="249"/>
      <c r="J420" s="245"/>
      <c r="K420" s="245"/>
      <c r="L420" s="250"/>
      <c r="M420" s="251"/>
      <c r="N420" s="252"/>
      <c r="O420" s="252"/>
      <c r="P420" s="252"/>
      <c r="Q420" s="252"/>
      <c r="R420" s="252"/>
      <c r="S420" s="252"/>
      <c r="T420" s="253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4" t="s">
        <v>350</v>
      </c>
      <c r="AU420" s="254" t="s">
        <v>81</v>
      </c>
      <c r="AV420" s="14" t="s">
        <v>81</v>
      </c>
      <c r="AW420" s="14" t="s">
        <v>33</v>
      </c>
      <c r="AX420" s="14" t="s">
        <v>72</v>
      </c>
      <c r="AY420" s="254" t="s">
        <v>338</v>
      </c>
    </row>
    <row r="421" s="15" customFormat="1">
      <c r="A421" s="15"/>
      <c r="B421" s="255"/>
      <c r="C421" s="256"/>
      <c r="D421" s="235" t="s">
        <v>350</v>
      </c>
      <c r="E421" s="257" t="s">
        <v>3140</v>
      </c>
      <c r="F421" s="258" t="s">
        <v>363</v>
      </c>
      <c r="G421" s="256"/>
      <c r="H421" s="259">
        <v>2</v>
      </c>
      <c r="I421" s="260"/>
      <c r="J421" s="256"/>
      <c r="K421" s="256"/>
      <c r="L421" s="261"/>
      <c r="M421" s="262"/>
      <c r="N421" s="263"/>
      <c r="O421" s="263"/>
      <c r="P421" s="263"/>
      <c r="Q421" s="263"/>
      <c r="R421" s="263"/>
      <c r="S421" s="263"/>
      <c r="T421" s="264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T421" s="265" t="s">
        <v>350</v>
      </c>
      <c r="AU421" s="265" t="s">
        <v>81</v>
      </c>
      <c r="AV421" s="15" t="s">
        <v>231</v>
      </c>
      <c r="AW421" s="15" t="s">
        <v>33</v>
      </c>
      <c r="AX421" s="15" t="s">
        <v>79</v>
      </c>
      <c r="AY421" s="265" t="s">
        <v>338</v>
      </c>
    </row>
    <row r="422" s="2" customFormat="1" ht="24.15" customHeight="1">
      <c r="A422" s="39"/>
      <c r="B422" s="40"/>
      <c r="C422" s="267" t="s">
        <v>759</v>
      </c>
      <c r="D422" s="267" t="s">
        <v>486</v>
      </c>
      <c r="E422" s="268" t="s">
        <v>3304</v>
      </c>
      <c r="F422" s="269" t="s">
        <v>3305</v>
      </c>
      <c r="G422" s="270" t="s">
        <v>586</v>
      </c>
      <c r="H422" s="271">
        <v>2</v>
      </c>
      <c r="I422" s="272"/>
      <c r="J422" s="273">
        <f>ROUND(I422*H422,2)</f>
        <v>0</v>
      </c>
      <c r="K422" s="269" t="s">
        <v>346</v>
      </c>
      <c r="L422" s="274"/>
      <c r="M422" s="275" t="s">
        <v>19</v>
      </c>
      <c r="N422" s="276" t="s">
        <v>43</v>
      </c>
      <c r="O422" s="85"/>
      <c r="P422" s="224">
        <f>O422*H422</f>
        <v>0</v>
      </c>
      <c r="Q422" s="224">
        <v>0.0025000000000000001</v>
      </c>
      <c r="R422" s="224">
        <f>Q422*H422</f>
        <v>0.0050000000000000001</v>
      </c>
      <c r="S422" s="224">
        <v>0</v>
      </c>
      <c r="T422" s="225">
        <f>S422*H422</f>
        <v>0</v>
      </c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R422" s="226" t="s">
        <v>405</v>
      </c>
      <c r="AT422" s="226" t="s">
        <v>486</v>
      </c>
      <c r="AU422" s="226" t="s">
        <v>81</v>
      </c>
      <c r="AY422" s="18" t="s">
        <v>338</v>
      </c>
      <c r="BE422" s="227">
        <f>IF(N422="základní",J422,0)</f>
        <v>0</v>
      </c>
      <c r="BF422" s="227">
        <f>IF(N422="snížená",J422,0)</f>
        <v>0</v>
      </c>
      <c r="BG422" s="227">
        <f>IF(N422="zákl. přenesená",J422,0)</f>
        <v>0</v>
      </c>
      <c r="BH422" s="227">
        <f>IF(N422="sníž. přenesená",J422,0)</f>
        <v>0</v>
      </c>
      <c r="BI422" s="227">
        <f>IF(N422="nulová",J422,0)</f>
        <v>0</v>
      </c>
      <c r="BJ422" s="18" t="s">
        <v>79</v>
      </c>
      <c r="BK422" s="227">
        <f>ROUND(I422*H422,2)</f>
        <v>0</v>
      </c>
      <c r="BL422" s="18" t="s">
        <v>231</v>
      </c>
      <c r="BM422" s="226" t="s">
        <v>3306</v>
      </c>
    </row>
    <row r="423" s="14" customFormat="1">
      <c r="A423" s="14"/>
      <c r="B423" s="244"/>
      <c r="C423" s="245"/>
      <c r="D423" s="235" t="s">
        <v>350</v>
      </c>
      <c r="E423" s="246" t="s">
        <v>19</v>
      </c>
      <c r="F423" s="247" t="s">
        <v>3140</v>
      </c>
      <c r="G423" s="245"/>
      <c r="H423" s="248">
        <v>2</v>
      </c>
      <c r="I423" s="249"/>
      <c r="J423" s="245"/>
      <c r="K423" s="245"/>
      <c r="L423" s="250"/>
      <c r="M423" s="251"/>
      <c r="N423" s="252"/>
      <c r="O423" s="252"/>
      <c r="P423" s="252"/>
      <c r="Q423" s="252"/>
      <c r="R423" s="252"/>
      <c r="S423" s="252"/>
      <c r="T423" s="253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4" t="s">
        <v>350</v>
      </c>
      <c r="AU423" s="254" t="s">
        <v>81</v>
      </c>
      <c r="AV423" s="14" t="s">
        <v>81</v>
      </c>
      <c r="AW423" s="14" t="s">
        <v>33</v>
      </c>
      <c r="AX423" s="14" t="s">
        <v>79</v>
      </c>
      <c r="AY423" s="254" t="s">
        <v>338</v>
      </c>
    </row>
    <row r="424" s="2" customFormat="1" ht="33" customHeight="1">
      <c r="A424" s="39"/>
      <c r="B424" s="40"/>
      <c r="C424" s="215" t="s">
        <v>764</v>
      </c>
      <c r="D424" s="215" t="s">
        <v>342</v>
      </c>
      <c r="E424" s="216" t="s">
        <v>3307</v>
      </c>
      <c r="F424" s="217" t="s">
        <v>3308</v>
      </c>
      <c r="G424" s="218" t="s">
        <v>586</v>
      </c>
      <c r="H424" s="219">
        <v>13</v>
      </c>
      <c r="I424" s="220"/>
      <c r="J424" s="221">
        <f>ROUND(I424*H424,2)</f>
        <v>0</v>
      </c>
      <c r="K424" s="217" t="s">
        <v>346</v>
      </c>
      <c r="L424" s="45"/>
      <c r="M424" s="222" t="s">
        <v>19</v>
      </c>
      <c r="N424" s="223" t="s">
        <v>43</v>
      </c>
      <c r="O424" s="85"/>
      <c r="P424" s="224">
        <f>O424*H424</f>
        <v>0</v>
      </c>
      <c r="Q424" s="224">
        <v>0.00016000000000000001</v>
      </c>
      <c r="R424" s="224">
        <f>Q424*H424</f>
        <v>0.0020800000000000003</v>
      </c>
      <c r="S424" s="224">
        <v>0</v>
      </c>
      <c r="T424" s="225">
        <f>S424*H424</f>
        <v>0</v>
      </c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R424" s="226" t="s">
        <v>231</v>
      </c>
      <c r="AT424" s="226" t="s">
        <v>342</v>
      </c>
      <c r="AU424" s="226" t="s">
        <v>81</v>
      </c>
      <c r="AY424" s="18" t="s">
        <v>338</v>
      </c>
      <c r="BE424" s="227">
        <f>IF(N424="základní",J424,0)</f>
        <v>0</v>
      </c>
      <c r="BF424" s="227">
        <f>IF(N424="snížená",J424,0)</f>
        <v>0</v>
      </c>
      <c r="BG424" s="227">
        <f>IF(N424="zákl. přenesená",J424,0)</f>
        <v>0</v>
      </c>
      <c r="BH424" s="227">
        <f>IF(N424="sníž. přenesená",J424,0)</f>
        <v>0</v>
      </c>
      <c r="BI424" s="227">
        <f>IF(N424="nulová",J424,0)</f>
        <v>0</v>
      </c>
      <c r="BJ424" s="18" t="s">
        <v>79</v>
      </c>
      <c r="BK424" s="227">
        <f>ROUND(I424*H424,2)</f>
        <v>0</v>
      </c>
      <c r="BL424" s="18" t="s">
        <v>231</v>
      </c>
      <c r="BM424" s="226" t="s">
        <v>3309</v>
      </c>
    </row>
    <row r="425" s="2" customFormat="1">
      <c r="A425" s="39"/>
      <c r="B425" s="40"/>
      <c r="C425" s="41"/>
      <c r="D425" s="228" t="s">
        <v>348</v>
      </c>
      <c r="E425" s="41"/>
      <c r="F425" s="229" t="s">
        <v>3310</v>
      </c>
      <c r="G425" s="41"/>
      <c r="H425" s="41"/>
      <c r="I425" s="230"/>
      <c r="J425" s="41"/>
      <c r="K425" s="41"/>
      <c r="L425" s="45"/>
      <c r="M425" s="231"/>
      <c r="N425" s="232"/>
      <c r="O425" s="85"/>
      <c r="P425" s="85"/>
      <c r="Q425" s="85"/>
      <c r="R425" s="85"/>
      <c r="S425" s="85"/>
      <c r="T425" s="86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T425" s="18" t="s">
        <v>348</v>
      </c>
      <c r="AU425" s="18" t="s">
        <v>81</v>
      </c>
    </row>
    <row r="426" s="13" customFormat="1">
      <c r="A426" s="13"/>
      <c r="B426" s="233"/>
      <c r="C426" s="234"/>
      <c r="D426" s="235" t="s">
        <v>350</v>
      </c>
      <c r="E426" s="236" t="s">
        <v>19</v>
      </c>
      <c r="F426" s="237" t="s">
        <v>3311</v>
      </c>
      <c r="G426" s="234"/>
      <c r="H426" s="236" t="s">
        <v>19</v>
      </c>
      <c r="I426" s="238"/>
      <c r="J426" s="234"/>
      <c r="K426" s="234"/>
      <c r="L426" s="239"/>
      <c r="M426" s="240"/>
      <c r="N426" s="241"/>
      <c r="O426" s="241"/>
      <c r="P426" s="241"/>
      <c r="Q426" s="241"/>
      <c r="R426" s="241"/>
      <c r="S426" s="241"/>
      <c r="T426" s="242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43" t="s">
        <v>350</v>
      </c>
      <c r="AU426" s="243" t="s">
        <v>81</v>
      </c>
      <c r="AV426" s="13" t="s">
        <v>79</v>
      </c>
      <c r="AW426" s="13" t="s">
        <v>33</v>
      </c>
      <c r="AX426" s="13" t="s">
        <v>72</v>
      </c>
      <c r="AY426" s="243" t="s">
        <v>338</v>
      </c>
    </row>
    <row r="427" s="14" customFormat="1">
      <c r="A427" s="14"/>
      <c r="B427" s="244"/>
      <c r="C427" s="245"/>
      <c r="D427" s="235" t="s">
        <v>350</v>
      </c>
      <c r="E427" s="246" t="s">
        <v>19</v>
      </c>
      <c r="F427" s="247" t="s">
        <v>394</v>
      </c>
      <c r="G427" s="245"/>
      <c r="H427" s="248">
        <v>13</v>
      </c>
      <c r="I427" s="249"/>
      <c r="J427" s="245"/>
      <c r="K427" s="245"/>
      <c r="L427" s="250"/>
      <c r="M427" s="251"/>
      <c r="N427" s="252"/>
      <c r="O427" s="252"/>
      <c r="P427" s="252"/>
      <c r="Q427" s="252"/>
      <c r="R427" s="252"/>
      <c r="S427" s="252"/>
      <c r="T427" s="253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54" t="s">
        <v>350</v>
      </c>
      <c r="AU427" s="254" t="s">
        <v>81</v>
      </c>
      <c r="AV427" s="14" t="s">
        <v>81</v>
      </c>
      <c r="AW427" s="14" t="s">
        <v>33</v>
      </c>
      <c r="AX427" s="14" t="s">
        <v>72</v>
      </c>
      <c r="AY427" s="254" t="s">
        <v>338</v>
      </c>
    </row>
    <row r="428" s="15" customFormat="1">
      <c r="A428" s="15"/>
      <c r="B428" s="255"/>
      <c r="C428" s="256"/>
      <c r="D428" s="235" t="s">
        <v>350</v>
      </c>
      <c r="E428" s="257" t="s">
        <v>19</v>
      </c>
      <c r="F428" s="258" t="s">
        <v>363</v>
      </c>
      <c r="G428" s="256"/>
      <c r="H428" s="259">
        <v>13</v>
      </c>
      <c r="I428" s="260"/>
      <c r="J428" s="256"/>
      <c r="K428" s="256"/>
      <c r="L428" s="261"/>
      <c r="M428" s="262"/>
      <c r="N428" s="263"/>
      <c r="O428" s="263"/>
      <c r="P428" s="263"/>
      <c r="Q428" s="263"/>
      <c r="R428" s="263"/>
      <c r="S428" s="263"/>
      <c r="T428" s="264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T428" s="265" t="s">
        <v>350</v>
      </c>
      <c r="AU428" s="265" t="s">
        <v>81</v>
      </c>
      <c r="AV428" s="15" t="s">
        <v>231</v>
      </c>
      <c r="AW428" s="15" t="s">
        <v>33</v>
      </c>
      <c r="AX428" s="15" t="s">
        <v>79</v>
      </c>
      <c r="AY428" s="265" t="s">
        <v>338</v>
      </c>
    </row>
    <row r="429" s="2" customFormat="1" ht="16.5" customHeight="1">
      <c r="A429" s="39"/>
      <c r="B429" s="40"/>
      <c r="C429" s="215" t="s">
        <v>766</v>
      </c>
      <c r="D429" s="215" t="s">
        <v>342</v>
      </c>
      <c r="E429" s="216" t="s">
        <v>3312</v>
      </c>
      <c r="F429" s="217" t="s">
        <v>3313</v>
      </c>
      <c r="G429" s="218" t="s">
        <v>572</v>
      </c>
      <c r="H429" s="219">
        <v>241.68000000000001</v>
      </c>
      <c r="I429" s="220"/>
      <c r="J429" s="221">
        <f>ROUND(I429*H429,2)</f>
        <v>0</v>
      </c>
      <c r="K429" s="217" t="s">
        <v>346</v>
      </c>
      <c r="L429" s="45"/>
      <c r="M429" s="222" t="s">
        <v>19</v>
      </c>
      <c r="N429" s="223" t="s">
        <v>43</v>
      </c>
      <c r="O429" s="85"/>
      <c r="P429" s="224">
        <f>O429*H429</f>
        <v>0</v>
      </c>
      <c r="Q429" s="224">
        <v>0.00019000000000000001</v>
      </c>
      <c r="R429" s="224">
        <f>Q429*H429</f>
        <v>0.045919200000000007</v>
      </c>
      <c r="S429" s="224">
        <v>0</v>
      </c>
      <c r="T429" s="225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26" t="s">
        <v>231</v>
      </c>
      <c r="AT429" s="226" t="s">
        <v>342</v>
      </c>
      <c r="AU429" s="226" t="s">
        <v>81</v>
      </c>
      <c r="AY429" s="18" t="s">
        <v>338</v>
      </c>
      <c r="BE429" s="227">
        <f>IF(N429="základní",J429,0)</f>
        <v>0</v>
      </c>
      <c r="BF429" s="227">
        <f>IF(N429="snížená",J429,0)</f>
        <v>0</v>
      </c>
      <c r="BG429" s="227">
        <f>IF(N429="zákl. přenesená",J429,0)</f>
        <v>0</v>
      </c>
      <c r="BH429" s="227">
        <f>IF(N429="sníž. přenesená",J429,0)</f>
        <v>0</v>
      </c>
      <c r="BI429" s="227">
        <f>IF(N429="nulová",J429,0)</f>
        <v>0</v>
      </c>
      <c r="BJ429" s="18" t="s">
        <v>79</v>
      </c>
      <c r="BK429" s="227">
        <f>ROUND(I429*H429,2)</f>
        <v>0</v>
      </c>
      <c r="BL429" s="18" t="s">
        <v>231</v>
      </c>
      <c r="BM429" s="226" t="s">
        <v>3314</v>
      </c>
    </row>
    <row r="430" s="2" customFormat="1">
      <c r="A430" s="39"/>
      <c r="B430" s="40"/>
      <c r="C430" s="41"/>
      <c r="D430" s="228" t="s">
        <v>348</v>
      </c>
      <c r="E430" s="41"/>
      <c r="F430" s="229" t="s">
        <v>3315</v>
      </c>
      <c r="G430" s="41"/>
      <c r="H430" s="41"/>
      <c r="I430" s="230"/>
      <c r="J430" s="41"/>
      <c r="K430" s="41"/>
      <c r="L430" s="45"/>
      <c r="M430" s="231"/>
      <c r="N430" s="232"/>
      <c r="O430" s="85"/>
      <c r="P430" s="85"/>
      <c r="Q430" s="85"/>
      <c r="R430" s="85"/>
      <c r="S430" s="85"/>
      <c r="T430" s="86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T430" s="18" t="s">
        <v>348</v>
      </c>
      <c r="AU430" s="18" t="s">
        <v>81</v>
      </c>
    </row>
    <row r="431" s="14" customFormat="1">
      <c r="A431" s="14"/>
      <c r="B431" s="244"/>
      <c r="C431" s="245"/>
      <c r="D431" s="235" t="s">
        <v>350</v>
      </c>
      <c r="E431" s="246" t="s">
        <v>19</v>
      </c>
      <c r="F431" s="247" t="s">
        <v>1821</v>
      </c>
      <c r="G431" s="245"/>
      <c r="H431" s="248">
        <v>241.68000000000001</v>
      </c>
      <c r="I431" s="249"/>
      <c r="J431" s="245"/>
      <c r="K431" s="245"/>
      <c r="L431" s="250"/>
      <c r="M431" s="251"/>
      <c r="N431" s="252"/>
      <c r="O431" s="252"/>
      <c r="P431" s="252"/>
      <c r="Q431" s="252"/>
      <c r="R431" s="252"/>
      <c r="S431" s="252"/>
      <c r="T431" s="253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54" t="s">
        <v>350</v>
      </c>
      <c r="AU431" s="254" t="s">
        <v>81</v>
      </c>
      <c r="AV431" s="14" t="s">
        <v>81</v>
      </c>
      <c r="AW431" s="14" t="s">
        <v>33</v>
      </c>
      <c r="AX431" s="14" t="s">
        <v>72</v>
      </c>
      <c r="AY431" s="254" t="s">
        <v>338</v>
      </c>
    </row>
    <row r="432" s="14" customFormat="1">
      <c r="A432" s="14"/>
      <c r="B432" s="244"/>
      <c r="C432" s="245"/>
      <c r="D432" s="235" t="s">
        <v>350</v>
      </c>
      <c r="E432" s="246" t="s">
        <v>19</v>
      </c>
      <c r="F432" s="247" t="s">
        <v>1822</v>
      </c>
      <c r="G432" s="245"/>
      <c r="H432" s="248">
        <v>0</v>
      </c>
      <c r="I432" s="249"/>
      <c r="J432" s="245"/>
      <c r="K432" s="245"/>
      <c r="L432" s="250"/>
      <c r="M432" s="251"/>
      <c r="N432" s="252"/>
      <c r="O432" s="252"/>
      <c r="P432" s="252"/>
      <c r="Q432" s="252"/>
      <c r="R432" s="252"/>
      <c r="S432" s="252"/>
      <c r="T432" s="253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54" t="s">
        <v>350</v>
      </c>
      <c r="AU432" s="254" t="s">
        <v>81</v>
      </c>
      <c r="AV432" s="14" t="s">
        <v>81</v>
      </c>
      <c r="AW432" s="14" t="s">
        <v>33</v>
      </c>
      <c r="AX432" s="14" t="s">
        <v>72</v>
      </c>
      <c r="AY432" s="254" t="s">
        <v>338</v>
      </c>
    </row>
    <row r="433" s="15" customFormat="1">
      <c r="A433" s="15"/>
      <c r="B433" s="255"/>
      <c r="C433" s="256"/>
      <c r="D433" s="235" t="s">
        <v>350</v>
      </c>
      <c r="E433" s="257" t="s">
        <v>19</v>
      </c>
      <c r="F433" s="258" t="s">
        <v>363</v>
      </c>
      <c r="G433" s="256"/>
      <c r="H433" s="259">
        <v>241.68000000000001</v>
      </c>
      <c r="I433" s="260"/>
      <c r="J433" s="256"/>
      <c r="K433" s="256"/>
      <c r="L433" s="261"/>
      <c r="M433" s="262"/>
      <c r="N433" s="263"/>
      <c r="O433" s="263"/>
      <c r="P433" s="263"/>
      <c r="Q433" s="263"/>
      <c r="R433" s="263"/>
      <c r="S433" s="263"/>
      <c r="T433" s="264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T433" s="265" t="s">
        <v>350</v>
      </c>
      <c r="AU433" s="265" t="s">
        <v>81</v>
      </c>
      <c r="AV433" s="15" t="s">
        <v>231</v>
      </c>
      <c r="AW433" s="15" t="s">
        <v>33</v>
      </c>
      <c r="AX433" s="15" t="s">
        <v>79</v>
      </c>
      <c r="AY433" s="265" t="s">
        <v>338</v>
      </c>
    </row>
    <row r="434" s="12" customFormat="1" ht="20.88" customHeight="1">
      <c r="A434" s="12"/>
      <c r="B434" s="199"/>
      <c r="C434" s="200"/>
      <c r="D434" s="201" t="s">
        <v>71</v>
      </c>
      <c r="E434" s="213" t="s">
        <v>695</v>
      </c>
      <c r="F434" s="213" t="s">
        <v>696</v>
      </c>
      <c r="G434" s="200"/>
      <c r="H434" s="200"/>
      <c r="I434" s="203"/>
      <c r="J434" s="214">
        <f>BK434</f>
        <v>0</v>
      </c>
      <c r="K434" s="200"/>
      <c r="L434" s="205"/>
      <c r="M434" s="206"/>
      <c r="N434" s="207"/>
      <c r="O434" s="207"/>
      <c r="P434" s="208">
        <f>SUM(P435:P445)</f>
        <v>0</v>
      </c>
      <c r="Q434" s="207"/>
      <c r="R434" s="208">
        <f>SUM(R435:R445)</f>
        <v>0.021751200000000002</v>
      </c>
      <c r="S434" s="207"/>
      <c r="T434" s="209">
        <f>SUM(T435:T445)</f>
        <v>0</v>
      </c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R434" s="210" t="s">
        <v>79</v>
      </c>
      <c r="AT434" s="211" t="s">
        <v>71</v>
      </c>
      <c r="AU434" s="211" t="s">
        <v>81</v>
      </c>
      <c r="AY434" s="210" t="s">
        <v>338</v>
      </c>
      <c r="BK434" s="212">
        <f>SUM(BK435:BK445)</f>
        <v>0</v>
      </c>
    </row>
    <row r="435" s="2" customFormat="1" ht="24.15" customHeight="1">
      <c r="A435" s="39"/>
      <c r="B435" s="40"/>
      <c r="C435" s="215" t="s">
        <v>770</v>
      </c>
      <c r="D435" s="215" t="s">
        <v>342</v>
      </c>
      <c r="E435" s="216" t="s">
        <v>698</v>
      </c>
      <c r="F435" s="217" t="s">
        <v>699</v>
      </c>
      <c r="G435" s="218" t="s">
        <v>572</v>
      </c>
      <c r="H435" s="219">
        <v>241.68000000000001</v>
      </c>
      <c r="I435" s="220"/>
      <c r="J435" s="221">
        <f>ROUND(I435*H435,2)</f>
        <v>0</v>
      </c>
      <c r="K435" s="217" t="s">
        <v>346</v>
      </c>
      <c r="L435" s="45"/>
      <c r="M435" s="222" t="s">
        <v>19</v>
      </c>
      <c r="N435" s="223" t="s">
        <v>43</v>
      </c>
      <c r="O435" s="85"/>
      <c r="P435" s="224">
        <f>O435*H435</f>
        <v>0</v>
      </c>
      <c r="Q435" s="224">
        <v>0</v>
      </c>
      <c r="R435" s="224">
        <f>Q435*H435</f>
        <v>0</v>
      </c>
      <c r="S435" s="224">
        <v>0</v>
      </c>
      <c r="T435" s="225">
        <f>S435*H435</f>
        <v>0</v>
      </c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R435" s="226" t="s">
        <v>231</v>
      </c>
      <c r="AT435" s="226" t="s">
        <v>342</v>
      </c>
      <c r="AU435" s="226" t="s">
        <v>241</v>
      </c>
      <c r="AY435" s="18" t="s">
        <v>338</v>
      </c>
      <c r="BE435" s="227">
        <f>IF(N435="základní",J435,0)</f>
        <v>0</v>
      </c>
      <c r="BF435" s="227">
        <f>IF(N435="snížená",J435,0)</f>
        <v>0</v>
      </c>
      <c r="BG435" s="227">
        <f>IF(N435="zákl. přenesená",J435,0)</f>
        <v>0</v>
      </c>
      <c r="BH435" s="227">
        <f>IF(N435="sníž. přenesená",J435,0)</f>
        <v>0</v>
      </c>
      <c r="BI435" s="227">
        <f>IF(N435="nulová",J435,0)</f>
        <v>0</v>
      </c>
      <c r="BJ435" s="18" t="s">
        <v>79</v>
      </c>
      <c r="BK435" s="227">
        <f>ROUND(I435*H435,2)</f>
        <v>0</v>
      </c>
      <c r="BL435" s="18" t="s">
        <v>231</v>
      </c>
      <c r="BM435" s="226" t="s">
        <v>3316</v>
      </c>
    </row>
    <row r="436" s="2" customFormat="1">
      <c r="A436" s="39"/>
      <c r="B436" s="40"/>
      <c r="C436" s="41"/>
      <c r="D436" s="228" t="s">
        <v>348</v>
      </c>
      <c r="E436" s="41"/>
      <c r="F436" s="229" t="s">
        <v>701</v>
      </c>
      <c r="G436" s="41"/>
      <c r="H436" s="41"/>
      <c r="I436" s="230"/>
      <c r="J436" s="41"/>
      <c r="K436" s="41"/>
      <c r="L436" s="45"/>
      <c r="M436" s="231"/>
      <c r="N436" s="232"/>
      <c r="O436" s="85"/>
      <c r="P436" s="85"/>
      <c r="Q436" s="85"/>
      <c r="R436" s="85"/>
      <c r="S436" s="85"/>
      <c r="T436" s="86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T436" s="18" t="s">
        <v>348</v>
      </c>
      <c r="AU436" s="18" t="s">
        <v>241</v>
      </c>
    </row>
    <row r="437" s="14" customFormat="1">
      <c r="A437" s="14"/>
      <c r="B437" s="244"/>
      <c r="C437" s="245"/>
      <c r="D437" s="235" t="s">
        <v>350</v>
      </c>
      <c r="E437" s="246" t="s">
        <v>19</v>
      </c>
      <c r="F437" s="247" t="s">
        <v>294</v>
      </c>
      <c r="G437" s="245"/>
      <c r="H437" s="248">
        <v>241.68000000000001</v>
      </c>
      <c r="I437" s="249"/>
      <c r="J437" s="245"/>
      <c r="K437" s="245"/>
      <c r="L437" s="250"/>
      <c r="M437" s="251"/>
      <c r="N437" s="252"/>
      <c r="O437" s="252"/>
      <c r="P437" s="252"/>
      <c r="Q437" s="252"/>
      <c r="R437" s="252"/>
      <c r="S437" s="252"/>
      <c r="T437" s="253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4" t="s">
        <v>350</v>
      </c>
      <c r="AU437" s="254" t="s">
        <v>241</v>
      </c>
      <c r="AV437" s="14" t="s">
        <v>81</v>
      </c>
      <c r="AW437" s="14" t="s">
        <v>33</v>
      </c>
      <c r="AX437" s="14" t="s">
        <v>79</v>
      </c>
      <c r="AY437" s="254" t="s">
        <v>338</v>
      </c>
    </row>
    <row r="438" s="2" customFormat="1" ht="24.15" customHeight="1">
      <c r="A438" s="39"/>
      <c r="B438" s="40"/>
      <c r="C438" s="215" t="s">
        <v>775</v>
      </c>
      <c r="D438" s="215" t="s">
        <v>342</v>
      </c>
      <c r="E438" s="216" t="s">
        <v>786</v>
      </c>
      <c r="F438" s="217" t="s">
        <v>787</v>
      </c>
      <c r="G438" s="218" t="s">
        <v>572</v>
      </c>
      <c r="H438" s="219">
        <v>241.68000000000001</v>
      </c>
      <c r="I438" s="220"/>
      <c r="J438" s="221">
        <f>ROUND(I438*H438,2)</f>
        <v>0</v>
      </c>
      <c r="K438" s="217" t="s">
        <v>346</v>
      </c>
      <c r="L438" s="45"/>
      <c r="M438" s="222" t="s">
        <v>19</v>
      </c>
      <c r="N438" s="223" t="s">
        <v>43</v>
      </c>
      <c r="O438" s="85"/>
      <c r="P438" s="224">
        <f>O438*H438</f>
        <v>0</v>
      </c>
      <c r="Q438" s="224">
        <v>9.0000000000000006E-05</v>
      </c>
      <c r="R438" s="224">
        <f>Q438*H438</f>
        <v>0.021751200000000002</v>
      </c>
      <c r="S438" s="224">
        <v>0</v>
      </c>
      <c r="T438" s="225">
        <f>S438*H438</f>
        <v>0</v>
      </c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R438" s="226" t="s">
        <v>231</v>
      </c>
      <c r="AT438" s="226" t="s">
        <v>342</v>
      </c>
      <c r="AU438" s="226" t="s">
        <v>241</v>
      </c>
      <c r="AY438" s="18" t="s">
        <v>338</v>
      </c>
      <c r="BE438" s="227">
        <f>IF(N438="základní",J438,0)</f>
        <v>0</v>
      </c>
      <c r="BF438" s="227">
        <f>IF(N438="snížená",J438,0)</f>
        <v>0</v>
      </c>
      <c r="BG438" s="227">
        <f>IF(N438="zákl. přenesená",J438,0)</f>
        <v>0</v>
      </c>
      <c r="BH438" s="227">
        <f>IF(N438="sníž. přenesená",J438,0)</f>
        <v>0</v>
      </c>
      <c r="BI438" s="227">
        <f>IF(N438="nulová",J438,0)</f>
        <v>0</v>
      </c>
      <c r="BJ438" s="18" t="s">
        <v>79</v>
      </c>
      <c r="BK438" s="227">
        <f>ROUND(I438*H438,2)</f>
        <v>0</v>
      </c>
      <c r="BL438" s="18" t="s">
        <v>231</v>
      </c>
      <c r="BM438" s="226" t="s">
        <v>3317</v>
      </c>
    </row>
    <row r="439" s="2" customFormat="1">
      <c r="A439" s="39"/>
      <c r="B439" s="40"/>
      <c r="C439" s="41"/>
      <c r="D439" s="228" t="s">
        <v>348</v>
      </c>
      <c r="E439" s="41"/>
      <c r="F439" s="229" t="s">
        <v>789</v>
      </c>
      <c r="G439" s="41"/>
      <c r="H439" s="41"/>
      <c r="I439" s="230"/>
      <c r="J439" s="41"/>
      <c r="K439" s="41"/>
      <c r="L439" s="45"/>
      <c r="M439" s="231"/>
      <c r="N439" s="232"/>
      <c r="O439" s="85"/>
      <c r="P439" s="85"/>
      <c r="Q439" s="85"/>
      <c r="R439" s="85"/>
      <c r="S439" s="85"/>
      <c r="T439" s="86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T439" s="18" t="s">
        <v>348</v>
      </c>
      <c r="AU439" s="18" t="s">
        <v>241</v>
      </c>
    </row>
    <row r="440" s="14" customFormat="1">
      <c r="A440" s="14"/>
      <c r="B440" s="244"/>
      <c r="C440" s="245"/>
      <c r="D440" s="235" t="s">
        <v>350</v>
      </c>
      <c r="E440" s="246" t="s">
        <v>19</v>
      </c>
      <c r="F440" s="247" t="s">
        <v>1821</v>
      </c>
      <c r="G440" s="245"/>
      <c r="H440" s="248">
        <v>241.68000000000001</v>
      </c>
      <c r="I440" s="249"/>
      <c r="J440" s="245"/>
      <c r="K440" s="245"/>
      <c r="L440" s="250"/>
      <c r="M440" s="251"/>
      <c r="N440" s="252"/>
      <c r="O440" s="252"/>
      <c r="P440" s="252"/>
      <c r="Q440" s="252"/>
      <c r="R440" s="252"/>
      <c r="S440" s="252"/>
      <c r="T440" s="253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4" t="s">
        <v>350</v>
      </c>
      <c r="AU440" s="254" t="s">
        <v>241</v>
      </c>
      <c r="AV440" s="14" t="s">
        <v>81</v>
      </c>
      <c r="AW440" s="14" t="s">
        <v>33</v>
      </c>
      <c r="AX440" s="14" t="s">
        <v>72</v>
      </c>
      <c r="AY440" s="254" t="s">
        <v>338</v>
      </c>
    </row>
    <row r="441" s="14" customFormat="1">
      <c r="A441" s="14"/>
      <c r="B441" s="244"/>
      <c r="C441" s="245"/>
      <c r="D441" s="235" t="s">
        <v>350</v>
      </c>
      <c r="E441" s="246" t="s">
        <v>19</v>
      </c>
      <c r="F441" s="247" t="s">
        <v>1822</v>
      </c>
      <c r="G441" s="245"/>
      <c r="H441" s="248">
        <v>0</v>
      </c>
      <c r="I441" s="249"/>
      <c r="J441" s="245"/>
      <c r="K441" s="245"/>
      <c r="L441" s="250"/>
      <c r="M441" s="251"/>
      <c r="N441" s="252"/>
      <c r="O441" s="252"/>
      <c r="P441" s="252"/>
      <c r="Q441" s="252"/>
      <c r="R441" s="252"/>
      <c r="S441" s="252"/>
      <c r="T441" s="253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4" t="s">
        <v>350</v>
      </c>
      <c r="AU441" s="254" t="s">
        <v>241</v>
      </c>
      <c r="AV441" s="14" t="s">
        <v>81</v>
      </c>
      <c r="AW441" s="14" t="s">
        <v>33</v>
      </c>
      <c r="AX441" s="14" t="s">
        <v>72</v>
      </c>
      <c r="AY441" s="254" t="s">
        <v>338</v>
      </c>
    </row>
    <row r="442" s="14" customFormat="1">
      <c r="A442" s="14"/>
      <c r="B442" s="244"/>
      <c r="C442" s="245"/>
      <c r="D442" s="235" t="s">
        <v>350</v>
      </c>
      <c r="E442" s="246" t="s">
        <v>19</v>
      </c>
      <c r="F442" s="247" t="s">
        <v>952</v>
      </c>
      <c r="G442" s="245"/>
      <c r="H442" s="248">
        <v>0</v>
      </c>
      <c r="I442" s="249"/>
      <c r="J442" s="245"/>
      <c r="K442" s="245"/>
      <c r="L442" s="250"/>
      <c r="M442" s="251"/>
      <c r="N442" s="252"/>
      <c r="O442" s="252"/>
      <c r="P442" s="252"/>
      <c r="Q442" s="252"/>
      <c r="R442" s="252"/>
      <c r="S442" s="252"/>
      <c r="T442" s="253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54" t="s">
        <v>350</v>
      </c>
      <c r="AU442" s="254" t="s">
        <v>241</v>
      </c>
      <c r="AV442" s="14" t="s">
        <v>81</v>
      </c>
      <c r="AW442" s="14" t="s">
        <v>33</v>
      </c>
      <c r="AX442" s="14" t="s">
        <v>72</v>
      </c>
      <c r="AY442" s="254" t="s">
        <v>338</v>
      </c>
    </row>
    <row r="443" s="14" customFormat="1">
      <c r="A443" s="14"/>
      <c r="B443" s="244"/>
      <c r="C443" s="245"/>
      <c r="D443" s="235" t="s">
        <v>350</v>
      </c>
      <c r="E443" s="246" t="s">
        <v>19</v>
      </c>
      <c r="F443" s="247" t="s">
        <v>258</v>
      </c>
      <c r="G443" s="245"/>
      <c r="H443" s="248">
        <v>0</v>
      </c>
      <c r="I443" s="249"/>
      <c r="J443" s="245"/>
      <c r="K443" s="245"/>
      <c r="L443" s="250"/>
      <c r="M443" s="251"/>
      <c r="N443" s="252"/>
      <c r="O443" s="252"/>
      <c r="P443" s="252"/>
      <c r="Q443" s="252"/>
      <c r="R443" s="252"/>
      <c r="S443" s="252"/>
      <c r="T443" s="253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54" t="s">
        <v>350</v>
      </c>
      <c r="AU443" s="254" t="s">
        <v>241</v>
      </c>
      <c r="AV443" s="14" t="s">
        <v>81</v>
      </c>
      <c r="AW443" s="14" t="s">
        <v>33</v>
      </c>
      <c r="AX443" s="14" t="s">
        <v>72</v>
      </c>
      <c r="AY443" s="254" t="s">
        <v>338</v>
      </c>
    </row>
    <row r="444" s="14" customFormat="1">
      <c r="A444" s="14"/>
      <c r="B444" s="244"/>
      <c r="C444" s="245"/>
      <c r="D444" s="235" t="s">
        <v>350</v>
      </c>
      <c r="E444" s="246" t="s">
        <v>19</v>
      </c>
      <c r="F444" s="247" t="s">
        <v>256</v>
      </c>
      <c r="G444" s="245"/>
      <c r="H444" s="248">
        <v>0</v>
      </c>
      <c r="I444" s="249"/>
      <c r="J444" s="245"/>
      <c r="K444" s="245"/>
      <c r="L444" s="250"/>
      <c r="M444" s="251"/>
      <c r="N444" s="252"/>
      <c r="O444" s="252"/>
      <c r="P444" s="252"/>
      <c r="Q444" s="252"/>
      <c r="R444" s="252"/>
      <c r="S444" s="252"/>
      <c r="T444" s="253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54" t="s">
        <v>350</v>
      </c>
      <c r="AU444" s="254" t="s">
        <v>241</v>
      </c>
      <c r="AV444" s="14" t="s">
        <v>81</v>
      </c>
      <c r="AW444" s="14" t="s">
        <v>33</v>
      </c>
      <c r="AX444" s="14" t="s">
        <v>72</v>
      </c>
      <c r="AY444" s="254" t="s">
        <v>338</v>
      </c>
    </row>
    <row r="445" s="15" customFormat="1">
      <c r="A445" s="15"/>
      <c r="B445" s="255"/>
      <c r="C445" s="256"/>
      <c r="D445" s="235" t="s">
        <v>350</v>
      </c>
      <c r="E445" s="257" t="s">
        <v>294</v>
      </c>
      <c r="F445" s="258" t="s">
        <v>363</v>
      </c>
      <c r="G445" s="256"/>
      <c r="H445" s="259">
        <v>241.68000000000001</v>
      </c>
      <c r="I445" s="260"/>
      <c r="J445" s="256"/>
      <c r="K445" s="256"/>
      <c r="L445" s="261"/>
      <c r="M445" s="262"/>
      <c r="N445" s="263"/>
      <c r="O445" s="263"/>
      <c r="P445" s="263"/>
      <c r="Q445" s="263"/>
      <c r="R445" s="263"/>
      <c r="S445" s="263"/>
      <c r="T445" s="264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T445" s="265" t="s">
        <v>350</v>
      </c>
      <c r="AU445" s="265" t="s">
        <v>241</v>
      </c>
      <c r="AV445" s="15" t="s">
        <v>231</v>
      </c>
      <c r="AW445" s="15" t="s">
        <v>33</v>
      </c>
      <c r="AX445" s="15" t="s">
        <v>79</v>
      </c>
      <c r="AY445" s="265" t="s">
        <v>338</v>
      </c>
    </row>
    <row r="446" s="12" customFormat="1" ht="22.8" customHeight="1">
      <c r="A446" s="12"/>
      <c r="B446" s="199"/>
      <c r="C446" s="200"/>
      <c r="D446" s="201" t="s">
        <v>71</v>
      </c>
      <c r="E446" s="213" t="s">
        <v>252</v>
      </c>
      <c r="F446" s="213" t="s">
        <v>790</v>
      </c>
      <c r="G446" s="200"/>
      <c r="H446" s="200"/>
      <c r="I446" s="203"/>
      <c r="J446" s="214">
        <f>BK446</f>
        <v>0</v>
      </c>
      <c r="K446" s="200"/>
      <c r="L446" s="205"/>
      <c r="M446" s="206"/>
      <c r="N446" s="207"/>
      <c r="O446" s="207"/>
      <c r="P446" s="208">
        <f>SUM(P447:P460)</f>
        <v>0</v>
      </c>
      <c r="Q446" s="207"/>
      <c r="R446" s="208">
        <f>SUM(R447:R460)</f>
        <v>0.17057845000000002</v>
      </c>
      <c r="S446" s="207"/>
      <c r="T446" s="209">
        <f>SUM(T447:T460)</f>
        <v>0</v>
      </c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R446" s="210" t="s">
        <v>79</v>
      </c>
      <c r="AT446" s="211" t="s">
        <v>71</v>
      </c>
      <c r="AU446" s="211" t="s">
        <v>79</v>
      </c>
      <c r="AY446" s="210" t="s">
        <v>338</v>
      </c>
      <c r="BK446" s="212">
        <f>SUM(BK447:BK460)</f>
        <v>0</v>
      </c>
    </row>
    <row r="447" s="2" customFormat="1" ht="37.8" customHeight="1">
      <c r="A447" s="39"/>
      <c r="B447" s="40"/>
      <c r="C447" s="215" t="s">
        <v>779</v>
      </c>
      <c r="D447" s="215" t="s">
        <v>342</v>
      </c>
      <c r="E447" s="216" t="s">
        <v>792</v>
      </c>
      <c r="F447" s="217" t="s">
        <v>793</v>
      </c>
      <c r="G447" s="218" t="s">
        <v>572</v>
      </c>
      <c r="H447" s="219">
        <v>487.36700000000002</v>
      </c>
      <c r="I447" s="220"/>
      <c r="J447" s="221">
        <f>ROUND(I447*H447,2)</f>
        <v>0</v>
      </c>
      <c r="K447" s="217" t="s">
        <v>346</v>
      </c>
      <c r="L447" s="45"/>
      <c r="M447" s="222" t="s">
        <v>19</v>
      </c>
      <c r="N447" s="223" t="s">
        <v>43</v>
      </c>
      <c r="O447" s="85"/>
      <c r="P447" s="224">
        <f>O447*H447</f>
        <v>0</v>
      </c>
      <c r="Q447" s="224">
        <v>1.0000000000000001E-05</v>
      </c>
      <c r="R447" s="224">
        <f>Q447*H447</f>
        <v>0.004873670000000001</v>
      </c>
      <c r="S447" s="224">
        <v>0</v>
      </c>
      <c r="T447" s="225">
        <f>S447*H447</f>
        <v>0</v>
      </c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R447" s="226" t="s">
        <v>231</v>
      </c>
      <c r="AT447" s="226" t="s">
        <v>342</v>
      </c>
      <c r="AU447" s="226" t="s">
        <v>81</v>
      </c>
      <c r="AY447" s="18" t="s">
        <v>338</v>
      </c>
      <c r="BE447" s="227">
        <f>IF(N447="základní",J447,0)</f>
        <v>0</v>
      </c>
      <c r="BF447" s="227">
        <f>IF(N447="snížená",J447,0)</f>
        <v>0</v>
      </c>
      <c r="BG447" s="227">
        <f>IF(N447="zákl. přenesená",J447,0)</f>
        <v>0</v>
      </c>
      <c r="BH447" s="227">
        <f>IF(N447="sníž. přenesená",J447,0)</f>
        <v>0</v>
      </c>
      <c r="BI447" s="227">
        <f>IF(N447="nulová",J447,0)</f>
        <v>0</v>
      </c>
      <c r="BJ447" s="18" t="s">
        <v>79</v>
      </c>
      <c r="BK447" s="227">
        <f>ROUND(I447*H447,2)</f>
        <v>0</v>
      </c>
      <c r="BL447" s="18" t="s">
        <v>231</v>
      </c>
      <c r="BM447" s="226" t="s">
        <v>3318</v>
      </c>
    </row>
    <row r="448" s="2" customFormat="1">
      <c r="A448" s="39"/>
      <c r="B448" s="40"/>
      <c r="C448" s="41"/>
      <c r="D448" s="228" t="s">
        <v>348</v>
      </c>
      <c r="E448" s="41"/>
      <c r="F448" s="229" t="s">
        <v>795</v>
      </c>
      <c r="G448" s="41"/>
      <c r="H448" s="41"/>
      <c r="I448" s="230"/>
      <c r="J448" s="41"/>
      <c r="K448" s="41"/>
      <c r="L448" s="45"/>
      <c r="M448" s="231"/>
      <c r="N448" s="232"/>
      <c r="O448" s="85"/>
      <c r="P448" s="85"/>
      <c r="Q448" s="85"/>
      <c r="R448" s="85"/>
      <c r="S448" s="85"/>
      <c r="T448" s="86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T448" s="18" t="s">
        <v>348</v>
      </c>
      <c r="AU448" s="18" t="s">
        <v>81</v>
      </c>
    </row>
    <row r="449" s="14" customFormat="1">
      <c r="A449" s="14"/>
      <c r="B449" s="244"/>
      <c r="C449" s="245"/>
      <c r="D449" s="235" t="s">
        <v>350</v>
      </c>
      <c r="E449" s="246" t="s">
        <v>19</v>
      </c>
      <c r="F449" s="247" t="s">
        <v>796</v>
      </c>
      <c r="G449" s="245"/>
      <c r="H449" s="248">
        <v>463.024</v>
      </c>
      <c r="I449" s="249"/>
      <c r="J449" s="245"/>
      <c r="K449" s="245"/>
      <c r="L449" s="250"/>
      <c r="M449" s="251"/>
      <c r="N449" s="252"/>
      <c r="O449" s="252"/>
      <c r="P449" s="252"/>
      <c r="Q449" s="252"/>
      <c r="R449" s="252"/>
      <c r="S449" s="252"/>
      <c r="T449" s="253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54" t="s">
        <v>350</v>
      </c>
      <c r="AU449" s="254" t="s">
        <v>81</v>
      </c>
      <c r="AV449" s="14" t="s">
        <v>81</v>
      </c>
      <c r="AW449" s="14" t="s">
        <v>33</v>
      </c>
      <c r="AX449" s="14" t="s">
        <v>72</v>
      </c>
      <c r="AY449" s="254" t="s">
        <v>338</v>
      </c>
    </row>
    <row r="450" s="14" customFormat="1">
      <c r="A450" s="14"/>
      <c r="B450" s="244"/>
      <c r="C450" s="245"/>
      <c r="D450" s="235" t="s">
        <v>350</v>
      </c>
      <c r="E450" s="246" t="s">
        <v>19</v>
      </c>
      <c r="F450" s="247" t="s">
        <v>1437</v>
      </c>
      <c r="G450" s="245"/>
      <c r="H450" s="248">
        <v>24.343</v>
      </c>
      <c r="I450" s="249"/>
      <c r="J450" s="245"/>
      <c r="K450" s="245"/>
      <c r="L450" s="250"/>
      <c r="M450" s="251"/>
      <c r="N450" s="252"/>
      <c r="O450" s="252"/>
      <c r="P450" s="252"/>
      <c r="Q450" s="252"/>
      <c r="R450" s="252"/>
      <c r="S450" s="252"/>
      <c r="T450" s="253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4" t="s">
        <v>350</v>
      </c>
      <c r="AU450" s="254" t="s">
        <v>81</v>
      </c>
      <c r="AV450" s="14" t="s">
        <v>81</v>
      </c>
      <c r="AW450" s="14" t="s">
        <v>33</v>
      </c>
      <c r="AX450" s="14" t="s">
        <v>72</v>
      </c>
      <c r="AY450" s="254" t="s">
        <v>338</v>
      </c>
    </row>
    <row r="451" s="15" customFormat="1">
      <c r="A451" s="15"/>
      <c r="B451" s="255"/>
      <c r="C451" s="256"/>
      <c r="D451" s="235" t="s">
        <v>350</v>
      </c>
      <c r="E451" s="257" t="s">
        <v>287</v>
      </c>
      <c r="F451" s="258" t="s">
        <v>363</v>
      </c>
      <c r="G451" s="256"/>
      <c r="H451" s="259">
        <v>487.36700000000002</v>
      </c>
      <c r="I451" s="260"/>
      <c r="J451" s="256"/>
      <c r="K451" s="256"/>
      <c r="L451" s="261"/>
      <c r="M451" s="262"/>
      <c r="N451" s="263"/>
      <c r="O451" s="263"/>
      <c r="P451" s="263"/>
      <c r="Q451" s="263"/>
      <c r="R451" s="263"/>
      <c r="S451" s="263"/>
      <c r="T451" s="264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T451" s="265" t="s">
        <v>350</v>
      </c>
      <c r="AU451" s="265" t="s">
        <v>81</v>
      </c>
      <c r="AV451" s="15" t="s">
        <v>231</v>
      </c>
      <c r="AW451" s="15" t="s">
        <v>33</v>
      </c>
      <c r="AX451" s="15" t="s">
        <v>79</v>
      </c>
      <c r="AY451" s="265" t="s">
        <v>338</v>
      </c>
    </row>
    <row r="452" s="2" customFormat="1" ht="55.5" customHeight="1">
      <c r="A452" s="39"/>
      <c r="B452" s="40"/>
      <c r="C452" s="215" t="s">
        <v>785</v>
      </c>
      <c r="D452" s="215" t="s">
        <v>342</v>
      </c>
      <c r="E452" s="216" t="s">
        <v>799</v>
      </c>
      <c r="F452" s="217" t="s">
        <v>800</v>
      </c>
      <c r="G452" s="218" t="s">
        <v>572</v>
      </c>
      <c r="H452" s="219">
        <v>487.36700000000002</v>
      </c>
      <c r="I452" s="220"/>
      <c r="J452" s="221">
        <f>ROUND(I452*H452,2)</f>
        <v>0</v>
      </c>
      <c r="K452" s="217" t="s">
        <v>346</v>
      </c>
      <c r="L452" s="45"/>
      <c r="M452" s="222" t="s">
        <v>19</v>
      </c>
      <c r="N452" s="223" t="s">
        <v>43</v>
      </c>
      <c r="O452" s="85"/>
      <c r="P452" s="224">
        <f>O452*H452</f>
        <v>0</v>
      </c>
      <c r="Q452" s="224">
        <v>0.00034000000000000002</v>
      </c>
      <c r="R452" s="224">
        <f>Q452*H452</f>
        <v>0.16570478000000002</v>
      </c>
      <c r="S452" s="224">
        <v>0</v>
      </c>
      <c r="T452" s="225">
        <f>S452*H452</f>
        <v>0</v>
      </c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R452" s="226" t="s">
        <v>231</v>
      </c>
      <c r="AT452" s="226" t="s">
        <v>342</v>
      </c>
      <c r="AU452" s="226" t="s">
        <v>81</v>
      </c>
      <c r="AY452" s="18" t="s">
        <v>338</v>
      </c>
      <c r="BE452" s="227">
        <f>IF(N452="základní",J452,0)</f>
        <v>0</v>
      </c>
      <c r="BF452" s="227">
        <f>IF(N452="snížená",J452,0)</f>
        <v>0</v>
      </c>
      <c r="BG452" s="227">
        <f>IF(N452="zákl. přenesená",J452,0)</f>
        <v>0</v>
      </c>
      <c r="BH452" s="227">
        <f>IF(N452="sníž. přenesená",J452,0)</f>
        <v>0</v>
      </c>
      <c r="BI452" s="227">
        <f>IF(N452="nulová",J452,0)</f>
        <v>0</v>
      </c>
      <c r="BJ452" s="18" t="s">
        <v>79</v>
      </c>
      <c r="BK452" s="227">
        <f>ROUND(I452*H452,2)</f>
        <v>0</v>
      </c>
      <c r="BL452" s="18" t="s">
        <v>231</v>
      </c>
      <c r="BM452" s="226" t="s">
        <v>3319</v>
      </c>
    </row>
    <row r="453" s="2" customFormat="1">
      <c r="A453" s="39"/>
      <c r="B453" s="40"/>
      <c r="C453" s="41"/>
      <c r="D453" s="228" t="s">
        <v>348</v>
      </c>
      <c r="E453" s="41"/>
      <c r="F453" s="229" t="s">
        <v>802</v>
      </c>
      <c r="G453" s="41"/>
      <c r="H453" s="41"/>
      <c r="I453" s="230"/>
      <c r="J453" s="41"/>
      <c r="K453" s="41"/>
      <c r="L453" s="45"/>
      <c r="M453" s="231"/>
      <c r="N453" s="232"/>
      <c r="O453" s="85"/>
      <c r="P453" s="85"/>
      <c r="Q453" s="85"/>
      <c r="R453" s="85"/>
      <c r="S453" s="85"/>
      <c r="T453" s="86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T453" s="18" t="s">
        <v>348</v>
      </c>
      <c r="AU453" s="18" t="s">
        <v>81</v>
      </c>
    </row>
    <row r="454" s="14" customFormat="1">
      <c r="A454" s="14"/>
      <c r="B454" s="244"/>
      <c r="C454" s="245"/>
      <c r="D454" s="235" t="s">
        <v>350</v>
      </c>
      <c r="E454" s="246" t="s">
        <v>19</v>
      </c>
      <c r="F454" s="247" t="s">
        <v>287</v>
      </c>
      <c r="G454" s="245"/>
      <c r="H454" s="248">
        <v>487.36700000000002</v>
      </c>
      <c r="I454" s="249"/>
      <c r="J454" s="245"/>
      <c r="K454" s="245"/>
      <c r="L454" s="250"/>
      <c r="M454" s="251"/>
      <c r="N454" s="252"/>
      <c r="O454" s="252"/>
      <c r="P454" s="252"/>
      <c r="Q454" s="252"/>
      <c r="R454" s="252"/>
      <c r="S454" s="252"/>
      <c r="T454" s="253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54" t="s">
        <v>350</v>
      </c>
      <c r="AU454" s="254" t="s">
        <v>81</v>
      </c>
      <c r="AV454" s="14" t="s">
        <v>81</v>
      </c>
      <c r="AW454" s="14" t="s">
        <v>33</v>
      </c>
      <c r="AX454" s="14" t="s">
        <v>79</v>
      </c>
      <c r="AY454" s="254" t="s">
        <v>338</v>
      </c>
    </row>
    <row r="455" s="2" customFormat="1" ht="24.15" customHeight="1">
      <c r="A455" s="39"/>
      <c r="B455" s="40"/>
      <c r="C455" s="215" t="s">
        <v>791</v>
      </c>
      <c r="D455" s="215" t="s">
        <v>342</v>
      </c>
      <c r="E455" s="216" t="s">
        <v>804</v>
      </c>
      <c r="F455" s="217" t="s">
        <v>805</v>
      </c>
      <c r="G455" s="218" t="s">
        <v>572</v>
      </c>
      <c r="H455" s="219">
        <v>487.36700000000002</v>
      </c>
      <c r="I455" s="220"/>
      <c r="J455" s="221">
        <f>ROUND(I455*H455,2)</f>
        <v>0</v>
      </c>
      <c r="K455" s="217" t="s">
        <v>346</v>
      </c>
      <c r="L455" s="45"/>
      <c r="M455" s="222" t="s">
        <v>19</v>
      </c>
      <c r="N455" s="223" t="s">
        <v>43</v>
      </c>
      <c r="O455" s="85"/>
      <c r="P455" s="224">
        <f>O455*H455</f>
        <v>0</v>
      </c>
      <c r="Q455" s="224">
        <v>0</v>
      </c>
      <c r="R455" s="224">
        <f>Q455*H455</f>
        <v>0</v>
      </c>
      <c r="S455" s="224">
        <v>0</v>
      </c>
      <c r="T455" s="225">
        <f>S455*H455</f>
        <v>0</v>
      </c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R455" s="226" t="s">
        <v>231</v>
      </c>
      <c r="AT455" s="226" t="s">
        <v>342</v>
      </c>
      <c r="AU455" s="226" t="s">
        <v>81</v>
      </c>
      <c r="AY455" s="18" t="s">
        <v>338</v>
      </c>
      <c r="BE455" s="227">
        <f>IF(N455="základní",J455,0)</f>
        <v>0</v>
      </c>
      <c r="BF455" s="227">
        <f>IF(N455="snížená",J455,0)</f>
        <v>0</v>
      </c>
      <c r="BG455" s="227">
        <f>IF(N455="zákl. přenesená",J455,0)</f>
        <v>0</v>
      </c>
      <c r="BH455" s="227">
        <f>IF(N455="sníž. přenesená",J455,0)</f>
        <v>0</v>
      </c>
      <c r="BI455" s="227">
        <f>IF(N455="nulová",J455,0)</f>
        <v>0</v>
      </c>
      <c r="BJ455" s="18" t="s">
        <v>79</v>
      </c>
      <c r="BK455" s="227">
        <f>ROUND(I455*H455,2)</f>
        <v>0</v>
      </c>
      <c r="BL455" s="18" t="s">
        <v>231</v>
      </c>
      <c r="BM455" s="226" t="s">
        <v>3320</v>
      </c>
    </row>
    <row r="456" s="2" customFormat="1">
      <c r="A456" s="39"/>
      <c r="B456" s="40"/>
      <c r="C456" s="41"/>
      <c r="D456" s="228" t="s">
        <v>348</v>
      </c>
      <c r="E456" s="41"/>
      <c r="F456" s="229" t="s">
        <v>807</v>
      </c>
      <c r="G456" s="41"/>
      <c r="H456" s="41"/>
      <c r="I456" s="230"/>
      <c r="J456" s="41"/>
      <c r="K456" s="41"/>
      <c r="L456" s="45"/>
      <c r="M456" s="231"/>
      <c r="N456" s="232"/>
      <c r="O456" s="85"/>
      <c r="P456" s="85"/>
      <c r="Q456" s="85"/>
      <c r="R456" s="85"/>
      <c r="S456" s="85"/>
      <c r="T456" s="86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T456" s="18" t="s">
        <v>348</v>
      </c>
      <c r="AU456" s="18" t="s">
        <v>81</v>
      </c>
    </row>
    <row r="457" s="14" customFormat="1">
      <c r="A457" s="14"/>
      <c r="B457" s="244"/>
      <c r="C457" s="245"/>
      <c r="D457" s="235" t="s">
        <v>350</v>
      </c>
      <c r="E457" s="246" t="s">
        <v>19</v>
      </c>
      <c r="F457" s="247" t="s">
        <v>287</v>
      </c>
      <c r="G457" s="245"/>
      <c r="H457" s="248">
        <v>487.36700000000002</v>
      </c>
      <c r="I457" s="249"/>
      <c r="J457" s="245"/>
      <c r="K457" s="245"/>
      <c r="L457" s="250"/>
      <c r="M457" s="251"/>
      <c r="N457" s="252"/>
      <c r="O457" s="252"/>
      <c r="P457" s="252"/>
      <c r="Q457" s="252"/>
      <c r="R457" s="252"/>
      <c r="S457" s="252"/>
      <c r="T457" s="253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54" t="s">
        <v>350</v>
      </c>
      <c r="AU457" s="254" t="s">
        <v>81</v>
      </c>
      <c r="AV457" s="14" t="s">
        <v>81</v>
      </c>
      <c r="AW457" s="14" t="s">
        <v>33</v>
      </c>
      <c r="AX457" s="14" t="s">
        <v>79</v>
      </c>
      <c r="AY457" s="254" t="s">
        <v>338</v>
      </c>
    </row>
    <row r="458" s="2" customFormat="1" ht="24.15" customHeight="1">
      <c r="A458" s="39"/>
      <c r="B458" s="40"/>
      <c r="C458" s="215" t="s">
        <v>798</v>
      </c>
      <c r="D458" s="215" t="s">
        <v>342</v>
      </c>
      <c r="E458" s="216" t="s">
        <v>809</v>
      </c>
      <c r="F458" s="217" t="s">
        <v>810</v>
      </c>
      <c r="G458" s="218" t="s">
        <v>572</v>
      </c>
      <c r="H458" s="219">
        <v>487.36700000000002</v>
      </c>
      <c r="I458" s="220"/>
      <c r="J458" s="221">
        <f>ROUND(I458*H458,2)</f>
        <v>0</v>
      </c>
      <c r="K458" s="217" t="s">
        <v>346</v>
      </c>
      <c r="L458" s="45"/>
      <c r="M458" s="222" t="s">
        <v>19</v>
      </c>
      <c r="N458" s="223" t="s">
        <v>43</v>
      </c>
      <c r="O458" s="85"/>
      <c r="P458" s="224">
        <f>O458*H458</f>
        <v>0</v>
      </c>
      <c r="Q458" s="224">
        <v>0</v>
      </c>
      <c r="R458" s="224">
        <f>Q458*H458</f>
        <v>0</v>
      </c>
      <c r="S458" s="224">
        <v>0</v>
      </c>
      <c r="T458" s="225">
        <f>S458*H458</f>
        <v>0</v>
      </c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R458" s="226" t="s">
        <v>231</v>
      </c>
      <c r="AT458" s="226" t="s">
        <v>342</v>
      </c>
      <c r="AU458" s="226" t="s">
        <v>81</v>
      </c>
      <c r="AY458" s="18" t="s">
        <v>338</v>
      </c>
      <c r="BE458" s="227">
        <f>IF(N458="základní",J458,0)</f>
        <v>0</v>
      </c>
      <c r="BF458" s="227">
        <f>IF(N458="snížená",J458,0)</f>
        <v>0</v>
      </c>
      <c r="BG458" s="227">
        <f>IF(N458="zákl. přenesená",J458,0)</f>
        <v>0</v>
      </c>
      <c r="BH458" s="227">
        <f>IF(N458="sníž. přenesená",J458,0)</f>
        <v>0</v>
      </c>
      <c r="BI458" s="227">
        <f>IF(N458="nulová",J458,0)</f>
        <v>0</v>
      </c>
      <c r="BJ458" s="18" t="s">
        <v>79</v>
      </c>
      <c r="BK458" s="227">
        <f>ROUND(I458*H458,2)</f>
        <v>0</v>
      </c>
      <c r="BL458" s="18" t="s">
        <v>231</v>
      </c>
      <c r="BM458" s="226" t="s">
        <v>3321</v>
      </c>
    </row>
    <row r="459" s="2" customFormat="1">
      <c r="A459" s="39"/>
      <c r="B459" s="40"/>
      <c r="C459" s="41"/>
      <c r="D459" s="228" t="s">
        <v>348</v>
      </c>
      <c r="E459" s="41"/>
      <c r="F459" s="229" t="s">
        <v>812</v>
      </c>
      <c r="G459" s="41"/>
      <c r="H459" s="41"/>
      <c r="I459" s="230"/>
      <c r="J459" s="41"/>
      <c r="K459" s="41"/>
      <c r="L459" s="45"/>
      <c r="M459" s="231"/>
      <c r="N459" s="232"/>
      <c r="O459" s="85"/>
      <c r="P459" s="85"/>
      <c r="Q459" s="85"/>
      <c r="R459" s="85"/>
      <c r="S459" s="85"/>
      <c r="T459" s="86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T459" s="18" t="s">
        <v>348</v>
      </c>
      <c r="AU459" s="18" t="s">
        <v>81</v>
      </c>
    </row>
    <row r="460" s="14" customFormat="1">
      <c r="A460" s="14"/>
      <c r="B460" s="244"/>
      <c r="C460" s="245"/>
      <c r="D460" s="235" t="s">
        <v>350</v>
      </c>
      <c r="E460" s="246" t="s">
        <v>19</v>
      </c>
      <c r="F460" s="247" t="s">
        <v>287</v>
      </c>
      <c r="G460" s="245"/>
      <c r="H460" s="248">
        <v>487.36700000000002</v>
      </c>
      <c r="I460" s="249"/>
      <c r="J460" s="245"/>
      <c r="K460" s="245"/>
      <c r="L460" s="250"/>
      <c r="M460" s="251"/>
      <c r="N460" s="252"/>
      <c r="O460" s="252"/>
      <c r="P460" s="252"/>
      <c r="Q460" s="252"/>
      <c r="R460" s="252"/>
      <c r="S460" s="252"/>
      <c r="T460" s="253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54" t="s">
        <v>350</v>
      </c>
      <c r="AU460" s="254" t="s">
        <v>81</v>
      </c>
      <c r="AV460" s="14" t="s">
        <v>81</v>
      </c>
      <c r="AW460" s="14" t="s">
        <v>33</v>
      </c>
      <c r="AX460" s="14" t="s">
        <v>79</v>
      </c>
      <c r="AY460" s="254" t="s">
        <v>338</v>
      </c>
    </row>
    <row r="461" s="12" customFormat="1" ht="22.8" customHeight="1">
      <c r="A461" s="12"/>
      <c r="B461" s="199"/>
      <c r="C461" s="200"/>
      <c r="D461" s="201" t="s">
        <v>71</v>
      </c>
      <c r="E461" s="213" t="s">
        <v>813</v>
      </c>
      <c r="F461" s="213" t="s">
        <v>814</v>
      </c>
      <c r="G461" s="200"/>
      <c r="H461" s="200"/>
      <c r="I461" s="203"/>
      <c r="J461" s="214">
        <f>BK461</f>
        <v>0</v>
      </c>
      <c r="K461" s="200"/>
      <c r="L461" s="205"/>
      <c r="M461" s="206"/>
      <c r="N461" s="207"/>
      <c r="O461" s="207"/>
      <c r="P461" s="208">
        <f>SUM(P462:P474)</f>
        <v>0</v>
      </c>
      <c r="Q461" s="207"/>
      <c r="R461" s="208">
        <f>SUM(R462:R474)</f>
        <v>0</v>
      </c>
      <c r="S461" s="207"/>
      <c r="T461" s="209">
        <f>SUM(T462:T474)</f>
        <v>0</v>
      </c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R461" s="210" t="s">
        <v>79</v>
      </c>
      <c r="AT461" s="211" t="s">
        <v>71</v>
      </c>
      <c r="AU461" s="211" t="s">
        <v>79</v>
      </c>
      <c r="AY461" s="210" t="s">
        <v>338</v>
      </c>
      <c r="BK461" s="212">
        <f>SUM(BK462:BK474)</f>
        <v>0</v>
      </c>
    </row>
    <row r="462" s="2" customFormat="1" ht="33" customHeight="1">
      <c r="A462" s="39"/>
      <c r="B462" s="40"/>
      <c r="C462" s="215" t="s">
        <v>803</v>
      </c>
      <c r="D462" s="215" t="s">
        <v>342</v>
      </c>
      <c r="E462" s="216" t="s">
        <v>816</v>
      </c>
      <c r="F462" s="217" t="s">
        <v>817</v>
      </c>
      <c r="G462" s="218" t="s">
        <v>489</v>
      </c>
      <c r="H462" s="219">
        <v>186.255</v>
      </c>
      <c r="I462" s="220"/>
      <c r="J462" s="221">
        <f>ROUND(I462*H462,2)</f>
        <v>0</v>
      </c>
      <c r="K462" s="217" t="s">
        <v>346</v>
      </c>
      <c r="L462" s="45"/>
      <c r="M462" s="222" t="s">
        <v>19</v>
      </c>
      <c r="N462" s="223" t="s">
        <v>43</v>
      </c>
      <c r="O462" s="85"/>
      <c r="P462" s="224">
        <f>O462*H462</f>
        <v>0</v>
      </c>
      <c r="Q462" s="224">
        <v>0</v>
      </c>
      <c r="R462" s="224">
        <f>Q462*H462</f>
        <v>0</v>
      </c>
      <c r="S462" s="224">
        <v>0</v>
      </c>
      <c r="T462" s="225">
        <f>S462*H462</f>
        <v>0</v>
      </c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R462" s="226" t="s">
        <v>231</v>
      </c>
      <c r="AT462" s="226" t="s">
        <v>342</v>
      </c>
      <c r="AU462" s="226" t="s">
        <v>81</v>
      </c>
      <c r="AY462" s="18" t="s">
        <v>338</v>
      </c>
      <c r="BE462" s="227">
        <f>IF(N462="základní",J462,0)</f>
        <v>0</v>
      </c>
      <c r="BF462" s="227">
        <f>IF(N462="snížená",J462,0)</f>
        <v>0</v>
      </c>
      <c r="BG462" s="227">
        <f>IF(N462="zákl. přenesená",J462,0)</f>
        <v>0</v>
      </c>
      <c r="BH462" s="227">
        <f>IF(N462="sníž. přenesená",J462,0)</f>
        <v>0</v>
      </c>
      <c r="BI462" s="227">
        <f>IF(N462="nulová",J462,0)</f>
        <v>0</v>
      </c>
      <c r="BJ462" s="18" t="s">
        <v>79</v>
      </c>
      <c r="BK462" s="227">
        <f>ROUND(I462*H462,2)</f>
        <v>0</v>
      </c>
      <c r="BL462" s="18" t="s">
        <v>231</v>
      </c>
      <c r="BM462" s="226" t="s">
        <v>3322</v>
      </c>
    </row>
    <row r="463" s="2" customFormat="1">
      <c r="A463" s="39"/>
      <c r="B463" s="40"/>
      <c r="C463" s="41"/>
      <c r="D463" s="228" t="s">
        <v>348</v>
      </c>
      <c r="E463" s="41"/>
      <c r="F463" s="229" t="s">
        <v>819</v>
      </c>
      <c r="G463" s="41"/>
      <c r="H463" s="41"/>
      <c r="I463" s="230"/>
      <c r="J463" s="41"/>
      <c r="K463" s="41"/>
      <c r="L463" s="45"/>
      <c r="M463" s="231"/>
      <c r="N463" s="232"/>
      <c r="O463" s="85"/>
      <c r="P463" s="85"/>
      <c r="Q463" s="85"/>
      <c r="R463" s="85"/>
      <c r="S463" s="85"/>
      <c r="T463" s="86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T463" s="18" t="s">
        <v>348</v>
      </c>
      <c r="AU463" s="18" t="s">
        <v>81</v>
      </c>
    </row>
    <row r="464" s="14" customFormat="1">
      <c r="A464" s="14"/>
      <c r="B464" s="244"/>
      <c r="C464" s="245"/>
      <c r="D464" s="235" t="s">
        <v>350</v>
      </c>
      <c r="E464" s="246" t="s">
        <v>19</v>
      </c>
      <c r="F464" s="247" t="s">
        <v>3323</v>
      </c>
      <c r="G464" s="245"/>
      <c r="H464" s="248">
        <v>186.255</v>
      </c>
      <c r="I464" s="249"/>
      <c r="J464" s="245"/>
      <c r="K464" s="245"/>
      <c r="L464" s="250"/>
      <c r="M464" s="251"/>
      <c r="N464" s="252"/>
      <c r="O464" s="252"/>
      <c r="P464" s="252"/>
      <c r="Q464" s="252"/>
      <c r="R464" s="252"/>
      <c r="S464" s="252"/>
      <c r="T464" s="253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54" t="s">
        <v>350</v>
      </c>
      <c r="AU464" s="254" t="s">
        <v>81</v>
      </c>
      <c r="AV464" s="14" t="s">
        <v>81</v>
      </c>
      <c r="AW464" s="14" t="s">
        <v>33</v>
      </c>
      <c r="AX464" s="14" t="s">
        <v>79</v>
      </c>
      <c r="AY464" s="254" t="s">
        <v>338</v>
      </c>
    </row>
    <row r="465" s="2" customFormat="1" ht="44.25" customHeight="1">
      <c r="A465" s="39"/>
      <c r="B465" s="40"/>
      <c r="C465" s="215" t="s">
        <v>808</v>
      </c>
      <c r="D465" s="215" t="s">
        <v>342</v>
      </c>
      <c r="E465" s="216" t="s">
        <v>822</v>
      </c>
      <c r="F465" s="217" t="s">
        <v>823</v>
      </c>
      <c r="G465" s="218" t="s">
        <v>489</v>
      </c>
      <c r="H465" s="219">
        <v>4423.5609999999997</v>
      </c>
      <c r="I465" s="220"/>
      <c r="J465" s="221">
        <f>ROUND(I465*H465,2)</f>
        <v>0</v>
      </c>
      <c r="K465" s="217" t="s">
        <v>346</v>
      </c>
      <c r="L465" s="45"/>
      <c r="M465" s="222" t="s">
        <v>19</v>
      </c>
      <c r="N465" s="223" t="s">
        <v>43</v>
      </c>
      <c r="O465" s="85"/>
      <c r="P465" s="224">
        <f>O465*H465</f>
        <v>0</v>
      </c>
      <c r="Q465" s="224">
        <v>0</v>
      </c>
      <c r="R465" s="224">
        <f>Q465*H465</f>
        <v>0</v>
      </c>
      <c r="S465" s="224">
        <v>0</v>
      </c>
      <c r="T465" s="225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26" t="s">
        <v>231</v>
      </c>
      <c r="AT465" s="226" t="s">
        <v>342</v>
      </c>
      <c r="AU465" s="226" t="s">
        <v>81</v>
      </c>
      <c r="AY465" s="18" t="s">
        <v>338</v>
      </c>
      <c r="BE465" s="227">
        <f>IF(N465="základní",J465,0)</f>
        <v>0</v>
      </c>
      <c r="BF465" s="227">
        <f>IF(N465="snížená",J465,0)</f>
        <v>0</v>
      </c>
      <c r="BG465" s="227">
        <f>IF(N465="zákl. přenesená",J465,0)</f>
        <v>0</v>
      </c>
      <c r="BH465" s="227">
        <f>IF(N465="sníž. přenesená",J465,0)</f>
        <v>0</v>
      </c>
      <c r="BI465" s="227">
        <f>IF(N465="nulová",J465,0)</f>
        <v>0</v>
      </c>
      <c r="BJ465" s="18" t="s">
        <v>79</v>
      </c>
      <c r="BK465" s="227">
        <f>ROUND(I465*H465,2)</f>
        <v>0</v>
      </c>
      <c r="BL465" s="18" t="s">
        <v>231</v>
      </c>
      <c r="BM465" s="226" t="s">
        <v>3324</v>
      </c>
    </row>
    <row r="466" s="2" customFormat="1">
      <c r="A466" s="39"/>
      <c r="B466" s="40"/>
      <c r="C466" s="41"/>
      <c r="D466" s="228" t="s">
        <v>348</v>
      </c>
      <c r="E466" s="41"/>
      <c r="F466" s="229" t="s">
        <v>825</v>
      </c>
      <c r="G466" s="41"/>
      <c r="H466" s="41"/>
      <c r="I466" s="230"/>
      <c r="J466" s="41"/>
      <c r="K466" s="41"/>
      <c r="L466" s="45"/>
      <c r="M466" s="231"/>
      <c r="N466" s="232"/>
      <c r="O466" s="85"/>
      <c r="P466" s="85"/>
      <c r="Q466" s="85"/>
      <c r="R466" s="85"/>
      <c r="S466" s="85"/>
      <c r="T466" s="86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T466" s="18" t="s">
        <v>348</v>
      </c>
      <c r="AU466" s="18" t="s">
        <v>81</v>
      </c>
    </row>
    <row r="467" s="14" customFormat="1">
      <c r="A467" s="14"/>
      <c r="B467" s="244"/>
      <c r="C467" s="245"/>
      <c r="D467" s="235" t="s">
        <v>350</v>
      </c>
      <c r="E467" s="246" t="s">
        <v>19</v>
      </c>
      <c r="F467" s="247" t="s">
        <v>3325</v>
      </c>
      <c r="G467" s="245"/>
      <c r="H467" s="248">
        <v>4423.5609999999997</v>
      </c>
      <c r="I467" s="249"/>
      <c r="J467" s="245"/>
      <c r="K467" s="245"/>
      <c r="L467" s="250"/>
      <c r="M467" s="251"/>
      <c r="N467" s="252"/>
      <c r="O467" s="252"/>
      <c r="P467" s="252"/>
      <c r="Q467" s="252"/>
      <c r="R467" s="252"/>
      <c r="S467" s="252"/>
      <c r="T467" s="253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54" t="s">
        <v>350</v>
      </c>
      <c r="AU467" s="254" t="s">
        <v>81</v>
      </c>
      <c r="AV467" s="14" t="s">
        <v>81</v>
      </c>
      <c r="AW467" s="14" t="s">
        <v>33</v>
      </c>
      <c r="AX467" s="14" t="s">
        <v>79</v>
      </c>
      <c r="AY467" s="254" t="s">
        <v>338</v>
      </c>
    </row>
    <row r="468" s="2" customFormat="1" ht="37.8" customHeight="1">
      <c r="A468" s="39"/>
      <c r="B468" s="40"/>
      <c r="C468" s="215" t="s">
        <v>815</v>
      </c>
      <c r="D468" s="215" t="s">
        <v>342</v>
      </c>
      <c r="E468" s="216" t="s">
        <v>828</v>
      </c>
      <c r="F468" s="217" t="s">
        <v>829</v>
      </c>
      <c r="G468" s="218" t="s">
        <v>489</v>
      </c>
      <c r="H468" s="219">
        <v>46.564</v>
      </c>
      <c r="I468" s="220"/>
      <c r="J468" s="221">
        <f>ROUND(I468*H468,2)</f>
        <v>0</v>
      </c>
      <c r="K468" s="217" t="s">
        <v>346</v>
      </c>
      <c r="L468" s="45"/>
      <c r="M468" s="222" t="s">
        <v>19</v>
      </c>
      <c r="N468" s="223" t="s">
        <v>43</v>
      </c>
      <c r="O468" s="85"/>
      <c r="P468" s="224">
        <f>O468*H468</f>
        <v>0</v>
      </c>
      <c r="Q468" s="224">
        <v>0</v>
      </c>
      <c r="R468" s="224">
        <f>Q468*H468</f>
        <v>0</v>
      </c>
      <c r="S468" s="224">
        <v>0</v>
      </c>
      <c r="T468" s="225">
        <f>S468*H468</f>
        <v>0</v>
      </c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R468" s="226" t="s">
        <v>231</v>
      </c>
      <c r="AT468" s="226" t="s">
        <v>342</v>
      </c>
      <c r="AU468" s="226" t="s">
        <v>81</v>
      </c>
      <c r="AY468" s="18" t="s">
        <v>338</v>
      </c>
      <c r="BE468" s="227">
        <f>IF(N468="základní",J468,0)</f>
        <v>0</v>
      </c>
      <c r="BF468" s="227">
        <f>IF(N468="snížená",J468,0)</f>
        <v>0</v>
      </c>
      <c r="BG468" s="227">
        <f>IF(N468="zákl. přenesená",J468,0)</f>
        <v>0</v>
      </c>
      <c r="BH468" s="227">
        <f>IF(N468="sníž. přenesená",J468,0)</f>
        <v>0</v>
      </c>
      <c r="BI468" s="227">
        <f>IF(N468="nulová",J468,0)</f>
        <v>0</v>
      </c>
      <c r="BJ468" s="18" t="s">
        <v>79</v>
      </c>
      <c r="BK468" s="227">
        <f>ROUND(I468*H468,2)</f>
        <v>0</v>
      </c>
      <c r="BL468" s="18" t="s">
        <v>231</v>
      </c>
      <c r="BM468" s="226" t="s">
        <v>3326</v>
      </c>
    </row>
    <row r="469" s="2" customFormat="1">
      <c r="A469" s="39"/>
      <c r="B469" s="40"/>
      <c r="C469" s="41"/>
      <c r="D469" s="228" t="s">
        <v>348</v>
      </c>
      <c r="E469" s="41"/>
      <c r="F469" s="229" t="s">
        <v>831</v>
      </c>
      <c r="G469" s="41"/>
      <c r="H469" s="41"/>
      <c r="I469" s="230"/>
      <c r="J469" s="41"/>
      <c r="K469" s="41"/>
      <c r="L469" s="45"/>
      <c r="M469" s="231"/>
      <c r="N469" s="232"/>
      <c r="O469" s="85"/>
      <c r="P469" s="85"/>
      <c r="Q469" s="85"/>
      <c r="R469" s="85"/>
      <c r="S469" s="85"/>
      <c r="T469" s="86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T469" s="18" t="s">
        <v>348</v>
      </c>
      <c r="AU469" s="18" t="s">
        <v>81</v>
      </c>
    </row>
    <row r="470" s="14" customFormat="1">
      <c r="A470" s="14"/>
      <c r="B470" s="244"/>
      <c r="C470" s="245"/>
      <c r="D470" s="235" t="s">
        <v>350</v>
      </c>
      <c r="E470" s="246" t="s">
        <v>19</v>
      </c>
      <c r="F470" s="247" t="s">
        <v>3327</v>
      </c>
      <c r="G470" s="245"/>
      <c r="H470" s="248">
        <v>46.564</v>
      </c>
      <c r="I470" s="249"/>
      <c r="J470" s="245"/>
      <c r="K470" s="245"/>
      <c r="L470" s="250"/>
      <c r="M470" s="251"/>
      <c r="N470" s="252"/>
      <c r="O470" s="252"/>
      <c r="P470" s="252"/>
      <c r="Q470" s="252"/>
      <c r="R470" s="252"/>
      <c r="S470" s="252"/>
      <c r="T470" s="253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54" t="s">
        <v>350</v>
      </c>
      <c r="AU470" s="254" t="s">
        <v>81</v>
      </c>
      <c r="AV470" s="14" t="s">
        <v>81</v>
      </c>
      <c r="AW470" s="14" t="s">
        <v>33</v>
      </c>
      <c r="AX470" s="14" t="s">
        <v>79</v>
      </c>
      <c r="AY470" s="254" t="s">
        <v>338</v>
      </c>
    </row>
    <row r="471" s="2" customFormat="1" ht="44.25" customHeight="1">
      <c r="A471" s="39"/>
      <c r="B471" s="40"/>
      <c r="C471" s="215" t="s">
        <v>821</v>
      </c>
      <c r="D471" s="215" t="s">
        <v>342</v>
      </c>
      <c r="E471" s="216" t="s">
        <v>834</v>
      </c>
      <c r="F471" s="217" t="s">
        <v>505</v>
      </c>
      <c r="G471" s="218" t="s">
        <v>489</v>
      </c>
      <c r="H471" s="219">
        <v>184.47200000000001</v>
      </c>
      <c r="I471" s="220"/>
      <c r="J471" s="221">
        <f>ROUND(I471*H471,2)</f>
        <v>0</v>
      </c>
      <c r="K471" s="217" t="s">
        <v>346</v>
      </c>
      <c r="L471" s="45"/>
      <c r="M471" s="222" t="s">
        <v>19</v>
      </c>
      <c r="N471" s="223" t="s">
        <v>43</v>
      </c>
      <c r="O471" s="85"/>
      <c r="P471" s="224">
        <f>O471*H471</f>
        <v>0</v>
      </c>
      <c r="Q471" s="224">
        <v>0</v>
      </c>
      <c r="R471" s="224">
        <f>Q471*H471</f>
        <v>0</v>
      </c>
      <c r="S471" s="224">
        <v>0</v>
      </c>
      <c r="T471" s="225">
        <f>S471*H471</f>
        <v>0</v>
      </c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R471" s="226" t="s">
        <v>231</v>
      </c>
      <c r="AT471" s="226" t="s">
        <v>342</v>
      </c>
      <c r="AU471" s="226" t="s">
        <v>81</v>
      </c>
      <c r="AY471" s="18" t="s">
        <v>338</v>
      </c>
      <c r="BE471" s="227">
        <f>IF(N471="základní",J471,0)</f>
        <v>0</v>
      </c>
      <c r="BF471" s="227">
        <f>IF(N471="snížená",J471,0)</f>
        <v>0</v>
      </c>
      <c r="BG471" s="227">
        <f>IF(N471="zákl. přenesená",J471,0)</f>
        <v>0</v>
      </c>
      <c r="BH471" s="227">
        <f>IF(N471="sníž. přenesená",J471,0)</f>
        <v>0</v>
      </c>
      <c r="BI471" s="227">
        <f>IF(N471="nulová",J471,0)</f>
        <v>0</v>
      </c>
      <c r="BJ471" s="18" t="s">
        <v>79</v>
      </c>
      <c r="BK471" s="227">
        <f>ROUND(I471*H471,2)</f>
        <v>0</v>
      </c>
      <c r="BL471" s="18" t="s">
        <v>231</v>
      </c>
      <c r="BM471" s="226" t="s">
        <v>3328</v>
      </c>
    </row>
    <row r="472" s="2" customFormat="1">
      <c r="A472" s="39"/>
      <c r="B472" s="40"/>
      <c r="C472" s="41"/>
      <c r="D472" s="228" t="s">
        <v>348</v>
      </c>
      <c r="E472" s="41"/>
      <c r="F472" s="229" t="s">
        <v>836</v>
      </c>
      <c r="G472" s="41"/>
      <c r="H472" s="41"/>
      <c r="I472" s="230"/>
      <c r="J472" s="41"/>
      <c r="K472" s="41"/>
      <c r="L472" s="45"/>
      <c r="M472" s="231"/>
      <c r="N472" s="232"/>
      <c r="O472" s="85"/>
      <c r="P472" s="85"/>
      <c r="Q472" s="85"/>
      <c r="R472" s="85"/>
      <c r="S472" s="85"/>
      <c r="T472" s="86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T472" s="18" t="s">
        <v>348</v>
      </c>
      <c r="AU472" s="18" t="s">
        <v>81</v>
      </c>
    </row>
    <row r="473" s="2" customFormat="1" ht="44.25" customHeight="1">
      <c r="A473" s="39"/>
      <c r="B473" s="40"/>
      <c r="C473" s="215" t="s">
        <v>827</v>
      </c>
      <c r="D473" s="215" t="s">
        <v>342</v>
      </c>
      <c r="E473" s="216" t="s">
        <v>838</v>
      </c>
      <c r="F473" s="217" t="s">
        <v>839</v>
      </c>
      <c r="G473" s="218" t="s">
        <v>489</v>
      </c>
      <c r="H473" s="219">
        <v>48.347000000000001</v>
      </c>
      <c r="I473" s="220"/>
      <c r="J473" s="221">
        <f>ROUND(I473*H473,2)</f>
        <v>0</v>
      </c>
      <c r="K473" s="217" t="s">
        <v>346</v>
      </c>
      <c r="L473" s="45"/>
      <c r="M473" s="222" t="s">
        <v>19</v>
      </c>
      <c r="N473" s="223" t="s">
        <v>43</v>
      </c>
      <c r="O473" s="85"/>
      <c r="P473" s="224">
        <f>O473*H473</f>
        <v>0</v>
      </c>
      <c r="Q473" s="224">
        <v>0</v>
      </c>
      <c r="R473" s="224">
        <f>Q473*H473</f>
        <v>0</v>
      </c>
      <c r="S473" s="224">
        <v>0</v>
      </c>
      <c r="T473" s="225">
        <f>S473*H473</f>
        <v>0</v>
      </c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R473" s="226" t="s">
        <v>231</v>
      </c>
      <c r="AT473" s="226" t="s">
        <v>342</v>
      </c>
      <c r="AU473" s="226" t="s">
        <v>81</v>
      </c>
      <c r="AY473" s="18" t="s">
        <v>338</v>
      </c>
      <c r="BE473" s="227">
        <f>IF(N473="základní",J473,0)</f>
        <v>0</v>
      </c>
      <c r="BF473" s="227">
        <f>IF(N473="snížená",J473,0)</f>
        <v>0</v>
      </c>
      <c r="BG473" s="227">
        <f>IF(N473="zákl. přenesená",J473,0)</f>
        <v>0</v>
      </c>
      <c r="BH473" s="227">
        <f>IF(N473="sníž. přenesená",J473,0)</f>
        <v>0</v>
      </c>
      <c r="BI473" s="227">
        <f>IF(N473="nulová",J473,0)</f>
        <v>0</v>
      </c>
      <c r="BJ473" s="18" t="s">
        <v>79</v>
      </c>
      <c r="BK473" s="227">
        <f>ROUND(I473*H473,2)</f>
        <v>0</v>
      </c>
      <c r="BL473" s="18" t="s">
        <v>231</v>
      </c>
      <c r="BM473" s="226" t="s">
        <v>3329</v>
      </c>
    </row>
    <row r="474" s="2" customFormat="1">
      <c r="A474" s="39"/>
      <c r="B474" s="40"/>
      <c r="C474" s="41"/>
      <c r="D474" s="228" t="s">
        <v>348</v>
      </c>
      <c r="E474" s="41"/>
      <c r="F474" s="229" t="s">
        <v>841</v>
      </c>
      <c r="G474" s="41"/>
      <c r="H474" s="41"/>
      <c r="I474" s="230"/>
      <c r="J474" s="41"/>
      <c r="K474" s="41"/>
      <c r="L474" s="45"/>
      <c r="M474" s="231"/>
      <c r="N474" s="232"/>
      <c r="O474" s="85"/>
      <c r="P474" s="85"/>
      <c r="Q474" s="85"/>
      <c r="R474" s="85"/>
      <c r="S474" s="85"/>
      <c r="T474" s="86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T474" s="18" t="s">
        <v>348</v>
      </c>
      <c r="AU474" s="18" t="s">
        <v>81</v>
      </c>
    </row>
    <row r="475" s="12" customFormat="1" ht="22.8" customHeight="1">
      <c r="A475" s="12"/>
      <c r="B475" s="199"/>
      <c r="C475" s="200"/>
      <c r="D475" s="201" t="s">
        <v>71</v>
      </c>
      <c r="E475" s="213" t="s">
        <v>842</v>
      </c>
      <c r="F475" s="213" t="s">
        <v>843</v>
      </c>
      <c r="G475" s="200"/>
      <c r="H475" s="200"/>
      <c r="I475" s="203"/>
      <c r="J475" s="214">
        <f>BK475</f>
        <v>0</v>
      </c>
      <c r="K475" s="200"/>
      <c r="L475" s="205"/>
      <c r="M475" s="206"/>
      <c r="N475" s="207"/>
      <c r="O475" s="207"/>
      <c r="P475" s="208">
        <f>SUM(P476:P477)</f>
        <v>0</v>
      </c>
      <c r="Q475" s="207"/>
      <c r="R475" s="208">
        <f>SUM(R476:R477)</f>
        <v>0</v>
      </c>
      <c r="S475" s="207"/>
      <c r="T475" s="209">
        <f>SUM(T476:T477)</f>
        <v>0</v>
      </c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R475" s="210" t="s">
        <v>79</v>
      </c>
      <c r="AT475" s="211" t="s">
        <v>71</v>
      </c>
      <c r="AU475" s="211" t="s">
        <v>79</v>
      </c>
      <c r="AY475" s="210" t="s">
        <v>338</v>
      </c>
      <c r="BK475" s="212">
        <f>SUM(BK476:BK477)</f>
        <v>0</v>
      </c>
    </row>
    <row r="476" s="2" customFormat="1" ht="49.05" customHeight="1">
      <c r="A476" s="39"/>
      <c r="B476" s="40"/>
      <c r="C476" s="215" t="s">
        <v>833</v>
      </c>
      <c r="D476" s="215" t="s">
        <v>342</v>
      </c>
      <c r="E476" s="216" t="s">
        <v>845</v>
      </c>
      <c r="F476" s="217" t="s">
        <v>846</v>
      </c>
      <c r="G476" s="218" t="s">
        <v>489</v>
      </c>
      <c r="H476" s="219">
        <v>272.76499999999999</v>
      </c>
      <c r="I476" s="220"/>
      <c r="J476" s="221">
        <f>ROUND(I476*H476,2)</f>
        <v>0</v>
      </c>
      <c r="K476" s="217" t="s">
        <v>346</v>
      </c>
      <c r="L476" s="45"/>
      <c r="M476" s="222" t="s">
        <v>19</v>
      </c>
      <c r="N476" s="223" t="s">
        <v>43</v>
      </c>
      <c r="O476" s="85"/>
      <c r="P476" s="224">
        <f>O476*H476</f>
        <v>0</v>
      </c>
      <c r="Q476" s="224">
        <v>0</v>
      </c>
      <c r="R476" s="224">
        <f>Q476*H476</f>
        <v>0</v>
      </c>
      <c r="S476" s="224">
        <v>0</v>
      </c>
      <c r="T476" s="225">
        <f>S476*H476</f>
        <v>0</v>
      </c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R476" s="226" t="s">
        <v>231</v>
      </c>
      <c r="AT476" s="226" t="s">
        <v>342</v>
      </c>
      <c r="AU476" s="226" t="s">
        <v>81</v>
      </c>
      <c r="AY476" s="18" t="s">
        <v>338</v>
      </c>
      <c r="BE476" s="227">
        <f>IF(N476="základní",J476,0)</f>
        <v>0</v>
      </c>
      <c r="BF476" s="227">
        <f>IF(N476="snížená",J476,0)</f>
        <v>0</v>
      </c>
      <c r="BG476" s="227">
        <f>IF(N476="zákl. přenesená",J476,0)</f>
        <v>0</v>
      </c>
      <c r="BH476" s="227">
        <f>IF(N476="sníž. přenesená",J476,0)</f>
        <v>0</v>
      </c>
      <c r="BI476" s="227">
        <f>IF(N476="nulová",J476,0)</f>
        <v>0</v>
      </c>
      <c r="BJ476" s="18" t="s">
        <v>79</v>
      </c>
      <c r="BK476" s="227">
        <f>ROUND(I476*H476,2)</f>
        <v>0</v>
      </c>
      <c r="BL476" s="18" t="s">
        <v>231</v>
      </c>
      <c r="BM476" s="226" t="s">
        <v>3330</v>
      </c>
    </row>
    <row r="477" s="2" customFormat="1">
      <c r="A477" s="39"/>
      <c r="B477" s="40"/>
      <c r="C477" s="41"/>
      <c r="D477" s="228" t="s">
        <v>348</v>
      </c>
      <c r="E477" s="41"/>
      <c r="F477" s="229" t="s">
        <v>848</v>
      </c>
      <c r="G477" s="41"/>
      <c r="H477" s="41"/>
      <c r="I477" s="230"/>
      <c r="J477" s="41"/>
      <c r="K477" s="41"/>
      <c r="L477" s="45"/>
      <c r="M477" s="288"/>
      <c r="N477" s="289"/>
      <c r="O477" s="290"/>
      <c r="P477" s="290"/>
      <c r="Q477" s="290"/>
      <c r="R477" s="290"/>
      <c r="S477" s="290"/>
      <c r="T477" s="291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T477" s="18" t="s">
        <v>348</v>
      </c>
      <c r="AU477" s="18" t="s">
        <v>81</v>
      </c>
    </row>
    <row r="478" s="2" customFormat="1" ht="6.96" customHeight="1">
      <c r="A478" s="39"/>
      <c r="B478" s="60"/>
      <c r="C478" s="61"/>
      <c r="D478" s="61"/>
      <c r="E478" s="61"/>
      <c r="F478" s="61"/>
      <c r="G478" s="61"/>
      <c r="H478" s="61"/>
      <c r="I478" s="61"/>
      <c r="J478" s="61"/>
      <c r="K478" s="61"/>
      <c r="L478" s="45"/>
      <c r="M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</row>
  </sheetData>
  <sheetProtection sheet="1" autoFilter="0" formatColumns="0" formatRows="0" objects="1" scenarios="1" spinCount="100000" saltValue="52IQVDLyIYQ+UnYzpCuEqt0L8+AJqeSQk0EeDKR2EWQ8i1tLAZLQmq+uyNxQ/JLLVrkqCMFudzotWjA6pyz40g==" hashValue="8dyXX1GB4ujXsoiwr8D8CT6Gwath4E2j4s8PzGvNpRz+64bk31w5sx0lg67bjkWg9nO29VRC5oorb++pkJQhVQ==" algorithmName="SHA-512" password="CC35"/>
  <autoFilter ref="C101:K47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0:H90"/>
    <mergeCell ref="E92:H92"/>
    <mergeCell ref="E94:H94"/>
    <mergeCell ref="L2:V2"/>
  </mergeCells>
  <hyperlinks>
    <hyperlink ref="F107" r:id="rId1" display="https://podminky.urs.cz/item/CS_URS_2025_02/113107323"/>
    <hyperlink ref="F128" r:id="rId2" display="https://podminky.urs.cz/item/CS_URS_2025_02/113154512"/>
    <hyperlink ref="F131" r:id="rId3" display="https://podminky.urs.cz/item/CS_URS_2025_02/113154514"/>
    <hyperlink ref="F135" r:id="rId4" display="https://podminky.urs.cz/item/CS_URS_2025_02/113154515"/>
    <hyperlink ref="F140" r:id="rId5" display="https://podminky.urs.cz/item/CS_URS_2025_02/121151105"/>
    <hyperlink ref="F151" r:id="rId6" display="https://podminky.urs.cz/item/CS_URS_2025_02/122251403"/>
    <hyperlink ref="F155" r:id="rId7" display="https://podminky.urs.cz/item/CS_URS_2025_02/131213131"/>
    <hyperlink ref="F163" r:id="rId8" display="https://podminky.urs.cz/item/CS_URS_2025_02/132254206"/>
    <hyperlink ref="F187" r:id="rId9" display="https://podminky.urs.cz/item/CS_URS_2025_02/151101102"/>
    <hyperlink ref="F192" r:id="rId10" display="https://podminky.urs.cz/item/CS_URS_2025_02/151101112"/>
    <hyperlink ref="F195" r:id="rId11" display="https://podminky.urs.cz/item/CS_URS_2025_02/151501501"/>
    <hyperlink ref="F200" r:id="rId12" display="https://podminky.urs.cz/item/CS_URS_2025_02/162551108"/>
    <hyperlink ref="F205" r:id="rId13" display="https://podminky.urs.cz/item/CS_URS_2025_02/162751117"/>
    <hyperlink ref="F213" r:id="rId14" display="https://podminky.urs.cz/item/CS_URS_2025_02/162751119"/>
    <hyperlink ref="F219" r:id="rId15" display="https://podminky.urs.cz/item/CS_URS_2025_02/171251101"/>
    <hyperlink ref="F222" r:id="rId16" display="https://podminky.urs.cz/item/CS_URS_2025_02/171251109"/>
    <hyperlink ref="F228" r:id="rId17" display="https://podminky.urs.cz/item/CS_URS_2025_02/174111101"/>
    <hyperlink ref="F231" r:id="rId18" display="https://podminky.urs.cz/item/CS_URS_2025_02/174151101"/>
    <hyperlink ref="F237" r:id="rId19" display="https://podminky.urs.cz/item/CS_URS_2025_02/175151101"/>
    <hyperlink ref="F259" r:id="rId20" display="https://podminky.urs.cz/item/CS_URS_2025_02/171201231"/>
    <hyperlink ref="F265" r:id="rId21" display="https://podminky.urs.cz/item/CS_URS_2025_02/181152302"/>
    <hyperlink ref="F271" r:id="rId22" display="https://podminky.urs.cz/item/CS_URS_2025_02/181351005"/>
    <hyperlink ref="F274" r:id="rId23" display="https://podminky.urs.cz/item/CS_URS_2025_02/181411131"/>
    <hyperlink ref="F280" r:id="rId24" display="https://podminky.urs.cz/item/CS_URS_2025_02/184813511"/>
    <hyperlink ref="F283" r:id="rId25" display="https://podminky.urs.cz/item/CS_URS_2025_02/185802113"/>
    <hyperlink ref="F288" r:id="rId26" display="https://podminky.urs.cz/item/CS_URS_2025_02/185803111"/>
    <hyperlink ref="F291" r:id="rId27" display="https://podminky.urs.cz/item/CS_URS_2025_02/185804312"/>
    <hyperlink ref="F295" r:id="rId28" display="https://podminky.urs.cz/item/CS_URS_2025_02/185851121"/>
    <hyperlink ref="F299" r:id="rId29" display="https://podminky.urs.cz/item/CS_URS_2025_02/185851129"/>
    <hyperlink ref="F305" r:id="rId30" display="https://podminky.urs.cz/item/CS_URS_2025_02/212750101"/>
    <hyperlink ref="F309" r:id="rId31" display="https://podminky.urs.cz/item/CS_URS_2025_02/212972112"/>
    <hyperlink ref="F314" r:id="rId32" display="https://podminky.urs.cz/item/CS_URS_2025_02/564871016"/>
    <hyperlink ref="F317" r:id="rId33" display="https://podminky.urs.cz/item/CS_URS_2025_02/573111112"/>
    <hyperlink ref="F320" r:id="rId34" display="https://podminky.urs.cz/item/CS_URS_2025_02/565155101"/>
    <hyperlink ref="F324" r:id="rId35" display="https://podminky.urs.cz/item/CS_URS_2025_02/573211109"/>
    <hyperlink ref="F327" r:id="rId36" display="https://podminky.urs.cz/item/CS_URS_2025_02/577155012"/>
    <hyperlink ref="F330" r:id="rId37" display="https://podminky.urs.cz/item/CS_URS_2025_02/573211107"/>
    <hyperlink ref="F333" r:id="rId38" display="https://podminky.urs.cz/item/CS_URS_2025_02/577134011"/>
    <hyperlink ref="F337" r:id="rId39" display="https://podminky.urs.cz/item/CS_URS_2025_02/857212122"/>
    <hyperlink ref="F348" r:id="rId40" display="https://podminky.urs.cz/item/CS_URS_2025_02/871225201"/>
    <hyperlink ref="F360" r:id="rId41" display="https://podminky.urs.cz/item/CS_URS_2025_02/877185213"/>
    <hyperlink ref="F365" r:id="rId42" display="https://podminky.urs.cz/item/CS_URS_2025_02/877215201"/>
    <hyperlink ref="F372" r:id="rId43" display="https://podminky.urs.cz/item/CS_URS_2025_02/877215212"/>
    <hyperlink ref="F375" r:id="rId44" display="https://podminky.urs.cz/item/CS_URS_2025_02/891181112"/>
    <hyperlink ref="F389" r:id="rId45" display="https://podminky.urs.cz/item/CS_URS_2025_02/891212641"/>
    <hyperlink ref="F395" r:id="rId46" display="https://podminky.urs.cz/item/CS_URS_2025_02/891219111"/>
    <hyperlink ref="F401" r:id="rId47" display="https://podminky.urs.cz/item/CS_URS_2025_02/892241111"/>
    <hyperlink ref="F404" r:id="rId48" display="https://podminky.urs.cz/item/CS_URS_2025_02/899401112"/>
    <hyperlink ref="F415" r:id="rId49" display="https://podminky.urs.cz/item/CS_URS_2025_02/899401113"/>
    <hyperlink ref="F425" r:id="rId50" display="https://podminky.urs.cz/item/CS_URS_2025_02/899713111"/>
    <hyperlink ref="F430" r:id="rId51" display="https://podminky.urs.cz/item/CS_URS_2025_02/899721111"/>
    <hyperlink ref="F436" r:id="rId52" display="https://podminky.urs.cz/item/CS_URS_2025_02/892381111"/>
    <hyperlink ref="F439" r:id="rId53" display="https://podminky.urs.cz/item/CS_URS_2025_02/899722113"/>
    <hyperlink ref="F448" r:id="rId54" display="https://podminky.urs.cz/item/CS_URS_2025_02/919112233"/>
    <hyperlink ref="F453" r:id="rId55" display="https://podminky.urs.cz/item/CS_URS_2025_02/919122132"/>
    <hyperlink ref="F456" r:id="rId56" display="https://podminky.urs.cz/item/CS_URS_2025_02/919735111"/>
    <hyperlink ref="F459" r:id="rId57" display="https://podminky.urs.cz/item/CS_URS_2025_02/919735112"/>
    <hyperlink ref="F463" r:id="rId58" display="https://podminky.urs.cz/item/CS_URS_2025_02/997013501"/>
    <hyperlink ref="F466" r:id="rId59" display="https://podminky.urs.cz/item/CS_URS_2025_02/997013509"/>
    <hyperlink ref="F469" r:id="rId60" display="https://podminky.urs.cz/item/CS_URS_2025_02/997013511"/>
    <hyperlink ref="F472" r:id="rId61" display="https://podminky.urs.cz/item/CS_URS_2025_02/997013873"/>
    <hyperlink ref="F474" r:id="rId62" display="https://podminky.urs.cz/item/CS_URS_2025_02/997013875"/>
    <hyperlink ref="F477" r:id="rId63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4"/>
</worksheet>
</file>

<file path=xl/worksheets/sheet2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169</v>
      </c>
      <c r="AZ2" s="139" t="s">
        <v>225</v>
      </c>
      <c r="BA2" s="139" t="s">
        <v>19</v>
      </c>
      <c r="BB2" s="139" t="s">
        <v>19</v>
      </c>
      <c r="BC2" s="139" t="s">
        <v>3331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3332</v>
      </c>
      <c r="BA3" s="139" t="s">
        <v>19</v>
      </c>
      <c r="BB3" s="139" t="s">
        <v>19</v>
      </c>
      <c r="BC3" s="139" t="s">
        <v>3333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3334</v>
      </c>
      <c r="BA4" s="139" t="s">
        <v>19</v>
      </c>
      <c r="BB4" s="139" t="s">
        <v>19</v>
      </c>
      <c r="BC4" s="139" t="s">
        <v>3335</v>
      </c>
      <c r="BD4" s="139" t="s">
        <v>81</v>
      </c>
    </row>
    <row r="5" hidden="1" s="1" customFormat="1" ht="6.96" customHeight="1">
      <c r="B5" s="21"/>
      <c r="L5" s="21"/>
      <c r="AZ5" s="139" t="s">
        <v>3336</v>
      </c>
      <c r="BA5" s="139" t="s">
        <v>19</v>
      </c>
      <c r="BB5" s="139" t="s">
        <v>19</v>
      </c>
      <c r="BC5" s="139" t="s">
        <v>3337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1828</v>
      </c>
      <c r="BA6" s="139" t="s">
        <v>19</v>
      </c>
      <c r="BB6" s="139" t="s">
        <v>19</v>
      </c>
      <c r="BC6" s="139" t="s">
        <v>3338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855</v>
      </c>
      <c r="BA7" s="139" t="s">
        <v>19</v>
      </c>
      <c r="BB7" s="139" t="s">
        <v>19</v>
      </c>
      <c r="BC7" s="139" t="s">
        <v>3338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3339</v>
      </c>
      <c r="BA8" s="139" t="s">
        <v>19</v>
      </c>
      <c r="BB8" s="139" t="s">
        <v>19</v>
      </c>
      <c r="BC8" s="139" t="s">
        <v>3340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3341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858</v>
      </c>
      <c r="BA9" s="139" t="s">
        <v>19</v>
      </c>
      <c r="BB9" s="139" t="s">
        <v>19</v>
      </c>
      <c r="BC9" s="139" t="s">
        <v>3342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216</v>
      </c>
      <c r="BA10" s="139" t="s">
        <v>19</v>
      </c>
      <c r="BB10" s="139" t="s">
        <v>19</v>
      </c>
      <c r="BC10" s="139" t="s">
        <v>72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3343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221</v>
      </c>
      <c r="BA11" s="139" t="s">
        <v>19</v>
      </c>
      <c r="BB11" s="139" t="s">
        <v>19</v>
      </c>
      <c r="BC11" s="139" t="s">
        <v>3344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248</v>
      </c>
      <c r="BA12" s="139" t="s">
        <v>19</v>
      </c>
      <c r="BB12" s="139" t="s">
        <v>19</v>
      </c>
      <c r="BC12" s="139" t="s">
        <v>3345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218</v>
      </c>
      <c r="BA13" s="139" t="s">
        <v>19</v>
      </c>
      <c r="BB13" s="139" t="s">
        <v>19</v>
      </c>
      <c r="BC13" s="139" t="s">
        <v>3346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ROUND(J98,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ROUND((SUM(BE98:BE253)),  2)</f>
        <v>0</v>
      </c>
      <c r="G35" s="39"/>
      <c r="H35" s="39"/>
      <c r="I35" s="160">
        <v>0.20999999999999999</v>
      </c>
      <c r="J35" s="159">
        <f>ROUND(((SUM(BE98:BE253))*I35),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ROUND((SUM(BF98:BF253)),  2)</f>
        <v>0</v>
      </c>
      <c r="G36" s="39"/>
      <c r="H36" s="39"/>
      <c r="I36" s="160">
        <v>0.12</v>
      </c>
      <c r="J36" s="159">
        <f>ROUND(((SUM(BF98:BF253))*I36),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ROUND((SUM(BG98:BG253)),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ROUND((SUM(BH98:BH253)),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ROUND((SUM(BI98:BI253)),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3341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ČSOV-RnB - ČSOV - Rtyně nad Bílinou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J98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3347</v>
      </c>
      <c r="E64" s="180"/>
      <c r="F64" s="180"/>
      <c r="G64" s="180"/>
      <c r="H64" s="180"/>
      <c r="I64" s="180"/>
      <c r="J64" s="181">
        <f>J99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J100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308</v>
      </c>
      <c r="E66" s="185"/>
      <c r="F66" s="185"/>
      <c r="G66" s="185"/>
      <c r="H66" s="185"/>
      <c r="I66" s="185"/>
      <c r="J66" s="186">
        <f>J101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309</v>
      </c>
      <c r="E67" s="185"/>
      <c r="F67" s="185"/>
      <c r="G67" s="185"/>
      <c r="H67" s="185"/>
      <c r="I67" s="185"/>
      <c r="J67" s="186">
        <f>J109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310</v>
      </c>
      <c r="E68" s="185"/>
      <c r="F68" s="185"/>
      <c r="G68" s="185"/>
      <c r="H68" s="185"/>
      <c r="I68" s="185"/>
      <c r="J68" s="186">
        <f>J121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311</v>
      </c>
      <c r="E69" s="185"/>
      <c r="F69" s="185"/>
      <c r="G69" s="185"/>
      <c r="H69" s="185"/>
      <c r="I69" s="185"/>
      <c r="J69" s="186">
        <f>J129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312</v>
      </c>
      <c r="E70" s="185"/>
      <c r="F70" s="185"/>
      <c r="G70" s="185"/>
      <c r="H70" s="185"/>
      <c r="I70" s="185"/>
      <c r="J70" s="186">
        <f>J147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313</v>
      </c>
      <c r="E71" s="185"/>
      <c r="F71" s="185"/>
      <c r="G71" s="185"/>
      <c r="H71" s="185"/>
      <c r="I71" s="185"/>
      <c r="J71" s="186">
        <f>J171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9.92" customHeight="1">
      <c r="A72" s="10"/>
      <c r="B72" s="183"/>
      <c r="C72" s="126"/>
      <c r="D72" s="184" t="s">
        <v>314</v>
      </c>
      <c r="E72" s="185"/>
      <c r="F72" s="185"/>
      <c r="G72" s="185"/>
      <c r="H72" s="185"/>
      <c r="I72" s="185"/>
      <c r="J72" s="186">
        <f>J208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3348</v>
      </c>
      <c r="E73" s="185"/>
      <c r="F73" s="185"/>
      <c r="G73" s="185"/>
      <c r="H73" s="185"/>
      <c r="I73" s="185"/>
      <c r="J73" s="186">
        <f>J212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9.92" customHeight="1">
      <c r="A74" s="10"/>
      <c r="B74" s="183"/>
      <c r="C74" s="126"/>
      <c r="D74" s="184" t="s">
        <v>318</v>
      </c>
      <c r="E74" s="185"/>
      <c r="F74" s="185"/>
      <c r="G74" s="185"/>
      <c r="H74" s="185"/>
      <c r="I74" s="185"/>
      <c r="J74" s="186">
        <f>J223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322</v>
      </c>
      <c r="E75" s="185"/>
      <c r="F75" s="185"/>
      <c r="G75" s="185"/>
      <c r="H75" s="185"/>
      <c r="I75" s="185"/>
      <c r="J75" s="186">
        <f>J232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3349</v>
      </c>
      <c r="E76" s="185"/>
      <c r="F76" s="185"/>
      <c r="G76" s="185"/>
      <c r="H76" s="185"/>
      <c r="I76" s="185"/>
      <c r="J76" s="186">
        <f>J235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2" customFormat="1" ht="21.84" customHeight="1">
      <c r="A77" s="39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hidden="1" s="2" customFormat="1" ht="6.96" customHeight="1">
      <c r="A78" s="39"/>
      <c r="B78" s="60"/>
      <c r="C78" s="61"/>
      <c r="D78" s="61"/>
      <c r="E78" s="61"/>
      <c r="F78" s="61"/>
      <c r="G78" s="61"/>
      <c r="H78" s="61"/>
      <c r="I78" s="61"/>
      <c r="J78" s="61"/>
      <c r="K78" s="6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hidden="1"/>
    <row r="80" hidden="1"/>
    <row r="81" hidden="1"/>
    <row r="82" s="2" customFormat="1" ht="6.96" customHeight="1">
      <c r="A82" s="39"/>
      <c r="B82" s="62"/>
      <c r="C82" s="63"/>
      <c r="D82" s="63"/>
      <c r="E82" s="63"/>
      <c r="F82" s="63"/>
      <c r="G82" s="63"/>
      <c r="H82" s="63"/>
      <c r="I82" s="63"/>
      <c r="J82" s="63"/>
      <c r="K82" s="63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24.96" customHeight="1">
      <c r="A83" s="39"/>
      <c r="B83" s="40"/>
      <c r="C83" s="24" t="s">
        <v>323</v>
      </c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6.96" customHeight="1">
      <c r="A84" s="39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2" customHeight="1">
      <c r="A85" s="39"/>
      <c r="B85" s="40"/>
      <c r="C85" s="33" t="s">
        <v>16</v>
      </c>
      <c r="D85" s="41"/>
      <c r="E85" s="41"/>
      <c r="F85" s="41"/>
      <c r="G85" s="41"/>
      <c r="H85" s="41"/>
      <c r="I85" s="41"/>
      <c r="J85" s="41"/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6.5" customHeight="1">
      <c r="A86" s="39"/>
      <c r="B86" s="40"/>
      <c r="C86" s="41"/>
      <c r="D86" s="41"/>
      <c r="E86" s="172" t="str">
        <f>E7</f>
        <v>Odkanalizování obce Rtyně nad Bílinou – etapa 1</v>
      </c>
      <c r="F86" s="33"/>
      <c r="G86" s="33"/>
      <c r="H86" s="33"/>
      <c r="I86" s="41"/>
      <c r="J86" s="41"/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1" customFormat="1" ht="12" customHeight="1">
      <c r="B87" s="22"/>
      <c r="C87" s="33" t="s">
        <v>229</v>
      </c>
      <c r="D87" s="23"/>
      <c r="E87" s="23"/>
      <c r="F87" s="23"/>
      <c r="G87" s="23"/>
      <c r="H87" s="23"/>
      <c r="I87" s="23"/>
      <c r="J87" s="23"/>
      <c r="K87" s="23"/>
      <c r="L87" s="21"/>
    </row>
    <row r="88" s="2" customFormat="1" ht="16.5" customHeight="1">
      <c r="A88" s="39"/>
      <c r="B88" s="40"/>
      <c r="C88" s="41"/>
      <c r="D88" s="41"/>
      <c r="E88" s="172" t="s">
        <v>3341</v>
      </c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234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70" t="str">
        <f>E11</f>
        <v>ČSOV-RnB - ČSOV - Rtyně nad Bílinou</v>
      </c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6.96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2" customHeight="1">
      <c r="A92" s="39"/>
      <c r="B92" s="40"/>
      <c r="C92" s="33" t="s">
        <v>21</v>
      </c>
      <c r="D92" s="41"/>
      <c r="E92" s="41"/>
      <c r="F92" s="28" t="str">
        <f>F14</f>
        <v>Rtyně nad Bílinou</v>
      </c>
      <c r="G92" s="41"/>
      <c r="H92" s="41"/>
      <c r="I92" s="33" t="s">
        <v>23</v>
      </c>
      <c r="J92" s="73" t="str">
        <f>IF(J14="","",J14)</f>
        <v>31. 7. 2025</v>
      </c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6.96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5.65" customHeight="1">
      <c r="A94" s="39"/>
      <c r="B94" s="40"/>
      <c r="C94" s="33" t="s">
        <v>25</v>
      </c>
      <c r="D94" s="41"/>
      <c r="E94" s="41"/>
      <c r="F94" s="28" t="str">
        <f>E17</f>
        <v xml:space="preserve">Obec Rtyně nad Bílinou </v>
      </c>
      <c r="G94" s="41"/>
      <c r="H94" s="41"/>
      <c r="I94" s="33" t="s">
        <v>31</v>
      </c>
      <c r="J94" s="37" t="str">
        <f>E23</f>
        <v xml:space="preserve">AQUECON a.s. – kancelář Praha </v>
      </c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29</v>
      </c>
      <c r="D95" s="41"/>
      <c r="E95" s="41"/>
      <c r="F95" s="28" t="str">
        <f>IF(E20="","",E20)</f>
        <v>Vyplň údaj</v>
      </c>
      <c r="G95" s="41"/>
      <c r="H95" s="41"/>
      <c r="I95" s="33" t="s">
        <v>34</v>
      </c>
      <c r="J95" s="37" t="str">
        <f>E26</f>
        <v>QS-B s.r.o.</v>
      </c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0.32" customHeight="1">
      <c r="A96" s="39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11" customFormat="1" ht="29.28" customHeight="1">
      <c r="A97" s="188"/>
      <c r="B97" s="189"/>
      <c r="C97" s="190" t="s">
        <v>324</v>
      </c>
      <c r="D97" s="191" t="s">
        <v>57</v>
      </c>
      <c r="E97" s="191" t="s">
        <v>53</v>
      </c>
      <c r="F97" s="191" t="s">
        <v>54</v>
      </c>
      <c r="G97" s="191" t="s">
        <v>325</v>
      </c>
      <c r="H97" s="191" t="s">
        <v>326</v>
      </c>
      <c r="I97" s="191" t="s">
        <v>327</v>
      </c>
      <c r="J97" s="191" t="s">
        <v>303</v>
      </c>
      <c r="K97" s="192" t="s">
        <v>328</v>
      </c>
      <c r="L97" s="193"/>
      <c r="M97" s="93" t="s">
        <v>19</v>
      </c>
      <c r="N97" s="94" t="s">
        <v>42</v>
      </c>
      <c r="O97" s="94" t="s">
        <v>329</v>
      </c>
      <c r="P97" s="94" t="s">
        <v>330</v>
      </c>
      <c r="Q97" s="94" t="s">
        <v>331</v>
      </c>
      <c r="R97" s="94" t="s">
        <v>332</v>
      </c>
      <c r="S97" s="94" t="s">
        <v>333</v>
      </c>
      <c r="T97" s="95" t="s">
        <v>334</v>
      </c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</row>
    <row r="98" s="2" customFormat="1" ht="22.8" customHeight="1">
      <c r="A98" s="39"/>
      <c r="B98" s="40"/>
      <c r="C98" s="100" t="s">
        <v>335</v>
      </c>
      <c r="D98" s="41"/>
      <c r="E98" s="41"/>
      <c r="F98" s="41"/>
      <c r="G98" s="41"/>
      <c r="H98" s="41"/>
      <c r="I98" s="41"/>
      <c r="J98" s="194">
        <f>BK98</f>
        <v>0</v>
      </c>
      <c r="K98" s="41"/>
      <c r="L98" s="45"/>
      <c r="M98" s="96"/>
      <c r="N98" s="195"/>
      <c r="O98" s="97"/>
      <c r="P98" s="196">
        <f>P99</f>
        <v>0</v>
      </c>
      <c r="Q98" s="97"/>
      <c r="R98" s="196">
        <f>R99</f>
        <v>48.141154880000009</v>
      </c>
      <c r="S98" s="97"/>
      <c r="T98" s="197">
        <f>T99</f>
        <v>0</v>
      </c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T98" s="18" t="s">
        <v>71</v>
      </c>
      <c r="AU98" s="18" t="s">
        <v>304</v>
      </c>
      <c r="BK98" s="198">
        <f>BK99</f>
        <v>0</v>
      </c>
    </row>
    <row r="99" s="12" customFormat="1" ht="25.92" customHeight="1">
      <c r="A99" s="12"/>
      <c r="B99" s="199"/>
      <c r="C99" s="200"/>
      <c r="D99" s="201" t="s">
        <v>71</v>
      </c>
      <c r="E99" s="202" t="s">
        <v>336</v>
      </c>
      <c r="F99" s="202" t="s">
        <v>336</v>
      </c>
      <c r="G99" s="200"/>
      <c r="H99" s="200"/>
      <c r="I99" s="203"/>
      <c r="J99" s="204">
        <f>BK99</f>
        <v>0</v>
      </c>
      <c r="K99" s="200"/>
      <c r="L99" s="205"/>
      <c r="M99" s="206"/>
      <c r="N99" s="207"/>
      <c r="O99" s="207"/>
      <c r="P99" s="208">
        <f>P100+P208+P212+P223+P232+P235</f>
        <v>0</v>
      </c>
      <c r="Q99" s="207"/>
      <c r="R99" s="208">
        <f>R100+R208+R212+R223+R232+R235</f>
        <v>48.141154880000009</v>
      </c>
      <c r="S99" s="207"/>
      <c r="T99" s="209">
        <f>T100+T208+T212+T223+T232+T235</f>
        <v>0</v>
      </c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R99" s="210" t="s">
        <v>79</v>
      </c>
      <c r="AT99" s="211" t="s">
        <v>71</v>
      </c>
      <c r="AU99" s="211" t="s">
        <v>72</v>
      </c>
      <c r="AY99" s="210" t="s">
        <v>338</v>
      </c>
      <c r="BK99" s="212">
        <f>BK100+BK208+BK212+BK223+BK232+BK235</f>
        <v>0</v>
      </c>
    </row>
    <row r="100" s="12" customFormat="1" ht="22.8" customHeight="1">
      <c r="A100" s="12"/>
      <c r="B100" s="199"/>
      <c r="C100" s="200"/>
      <c r="D100" s="201" t="s">
        <v>71</v>
      </c>
      <c r="E100" s="213" t="s">
        <v>79</v>
      </c>
      <c r="F100" s="213" t="s">
        <v>339</v>
      </c>
      <c r="G100" s="200"/>
      <c r="H100" s="200"/>
      <c r="I100" s="203"/>
      <c r="J100" s="214">
        <f>BK100</f>
        <v>0</v>
      </c>
      <c r="K100" s="200"/>
      <c r="L100" s="205"/>
      <c r="M100" s="206"/>
      <c r="N100" s="207"/>
      <c r="O100" s="207"/>
      <c r="P100" s="208">
        <f>P101+P109+P121+P129+P147+P171</f>
        <v>0</v>
      </c>
      <c r="Q100" s="207"/>
      <c r="R100" s="208">
        <f>R101+R109+R121+R129+R147+R171</f>
        <v>30.494158880000004</v>
      </c>
      <c r="S100" s="207"/>
      <c r="T100" s="209">
        <f>T101+T109+T121+T129+T147+T171</f>
        <v>0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10" t="s">
        <v>79</v>
      </c>
      <c r="AT100" s="211" t="s">
        <v>71</v>
      </c>
      <c r="AU100" s="211" t="s">
        <v>79</v>
      </c>
      <c r="AY100" s="210" t="s">
        <v>338</v>
      </c>
      <c r="BK100" s="212">
        <f>BK101+BK109+BK121+BK129+BK147+BK171</f>
        <v>0</v>
      </c>
    </row>
    <row r="101" s="12" customFormat="1" ht="20.88" customHeight="1">
      <c r="A101" s="12"/>
      <c r="B101" s="199"/>
      <c r="C101" s="200"/>
      <c r="D101" s="201" t="s">
        <v>71</v>
      </c>
      <c r="E101" s="213" t="s">
        <v>8</v>
      </c>
      <c r="F101" s="213" t="s">
        <v>378</v>
      </c>
      <c r="G101" s="200"/>
      <c r="H101" s="200"/>
      <c r="I101" s="203"/>
      <c r="J101" s="214">
        <f>BK101</f>
        <v>0</v>
      </c>
      <c r="K101" s="200"/>
      <c r="L101" s="205"/>
      <c r="M101" s="206"/>
      <c r="N101" s="207"/>
      <c r="O101" s="207"/>
      <c r="P101" s="208">
        <f>SUM(P102:P108)</f>
        <v>0</v>
      </c>
      <c r="Q101" s="207"/>
      <c r="R101" s="208">
        <f>SUM(R102:R108)</f>
        <v>0</v>
      </c>
      <c r="S101" s="207"/>
      <c r="T101" s="209">
        <f>SUM(T102:T108)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10" t="s">
        <v>79</v>
      </c>
      <c r="AT101" s="211" t="s">
        <v>71</v>
      </c>
      <c r="AU101" s="211" t="s">
        <v>81</v>
      </c>
      <c r="AY101" s="210" t="s">
        <v>338</v>
      </c>
      <c r="BK101" s="212">
        <f>SUM(BK102:BK108)</f>
        <v>0</v>
      </c>
    </row>
    <row r="102" s="2" customFormat="1" ht="24.15" customHeight="1">
      <c r="A102" s="39"/>
      <c r="B102" s="40"/>
      <c r="C102" s="215" t="s">
        <v>79</v>
      </c>
      <c r="D102" s="215" t="s">
        <v>342</v>
      </c>
      <c r="E102" s="216" t="s">
        <v>379</v>
      </c>
      <c r="F102" s="217" t="s">
        <v>380</v>
      </c>
      <c r="G102" s="218" t="s">
        <v>345</v>
      </c>
      <c r="H102" s="219">
        <v>35.280000000000001</v>
      </c>
      <c r="I102" s="220"/>
      <c r="J102" s="221">
        <f>ROUND(I102*H102,2)</f>
        <v>0</v>
      </c>
      <c r="K102" s="217" t="s">
        <v>346</v>
      </c>
      <c r="L102" s="45"/>
      <c r="M102" s="222" t="s">
        <v>19</v>
      </c>
      <c r="N102" s="223" t="s">
        <v>43</v>
      </c>
      <c r="O102" s="85"/>
      <c r="P102" s="224">
        <f>O102*H102</f>
        <v>0</v>
      </c>
      <c r="Q102" s="224">
        <v>0</v>
      </c>
      <c r="R102" s="224">
        <f>Q102*H102</f>
        <v>0</v>
      </c>
      <c r="S102" s="224">
        <v>0</v>
      </c>
      <c r="T102" s="225">
        <f>S102*H102</f>
        <v>0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R102" s="226" t="s">
        <v>231</v>
      </c>
      <c r="AT102" s="226" t="s">
        <v>342</v>
      </c>
      <c r="AU102" s="226" t="s">
        <v>241</v>
      </c>
      <c r="AY102" s="18" t="s">
        <v>338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18" t="s">
        <v>79</v>
      </c>
      <c r="BK102" s="227">
        <f>ROUND(I102*H102,2)</f>
        <v>0</v>
      </c>
      <c r="BL102" s="18" t="s">
        <v>231</v>
      </c>
      <c r="BM102" s="226" t="s">
        <v>3350</v>
      </c>
    </row>
    <row r="103" s="2" customFormat="1">
      <c r="A103" s="39"/>
      <c r="B103" s="40"/>
      <c r="C103" s="41"/>
      <c r="D103" s="228" t="s">
        <v>348</v>
      </c>
      <c r="E103" s="41"/>
      <c r="F103" s="229" t="s">
        <v>382</v>
      </c>
      <c r="G103" s="41"/>
      <c r="H103" s="41"/>
      <c r="I103" s="230"/>
      <c r="J103" s="41"/>
      <c r="K103" s="41"/>
      <c r="L103" s="45"/>
      <c r="M103" s="231"/>
      <c r="N103" s="232"/>
      <c r="O103" s="85"/>
      <c r="P103" s="85"/>
      <c r="Q103" s="85"/>
      <c r="R103" s="85"/>
      <c r="S103" s="85"/>
      <c r="T103" s="86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T103" s="18" t="s">
        <v>348</v>
      </c>
      <c r="AU103" s="18" t="s">
        <v>241</v>
      </c>
    </row>
    <row r="104" s="14" customFormat="1">
      <c r="A104" s="14"/>
      <c r="B104" s="244"/>
      <c r="C104" s="245"/>
      <c r="D104" s="235" t="s">
        <v>350</v>
      </c>
      <c r="E104" s="246" t="s">
        <v>19</v>
      </c>
      <c r="F104" s="247" t="s">
        <v>3351</v>
      </c>
      <c r="G104" s="245"/>
      <c r="H104" s="248">
        <v>35.280000000000001</v>
      </c>
      <c r="I104" s="249"/>
      <c r="J104" s="245"/>
      <c r="K104" s="245"/>
      <c r="L104" s="250"/>
      <c r="M104" s="251"/>
      <c r="N104" s="252"/>
      <c r="O104" s="252"/>
      <c r="P104" s="252"/>
      <c r="Q104" s="252"/>
      <c r="R104" s="252"/>
      <c r="S104" s="252"/>
      <c r="T104" s="253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4" t="s">
        <v>350</v>
      </c>
      <c r="AU104" s="254" t="s">
        <v>241</v>
      </c>
      <c r="AV104" s="14" t="s">
        <v>81</v>
      </c>
      <c r="AW104" s="14" t="s">
        <v>33</v>
      </c>
      <c r="AX104" s="14" t="s">
        <v>72</v>
      </c>
      <c r="AY104" s="254" t="s">
        <v>338</v>
      </c>
    </row>
    <row r="105" s="15" customFormat="1">
      <c r="A105" s="15"/>
      <c r="B105" s="255"/>
      <c r="C105" s="256"/>
      <c r="D105" s="235" t="s">
        <v>350</v>
      </c>
      <c r="E105" s="257" t="s">
        <v>3339</v>
      </c>
      <c r="F105" s="258" t="s">
        <v>363</v>
      </c>
      <c r="G105" s="256"/>
      <c r="H105" s="259">
        <v>35.280000000000001</v>
      </c>
      <c r="I105" s="260"/>
      <c r="J105" s="256"/>
      <c r="K105" s="256"/>
      <c r="L105" s="261"/>
      <c r="M105" s="262"/>
      <c r="N105" s="263"/>
      <c r="O105" s="263"/>
      <c r="P105" s="263"/>
      <c r="Q105" s="263"/>
      <c r="R105" s="263"/>
      <c r="S105" s="263"/>
      <c r="T105" s="264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T105" s="265" t="s">
        <v>350</v>
      </c>
      <c r="AU105" s="265" t="s">
        <v>241</v>
      </c>
      <c r="AV105" s="15" t="s">
        <v>231</v>
      </c>
      <c r="AW105" s="15" t="s">
        <v>33</v>
      </c>
      <c r="AX105" s="15" t="s">
        <v>79</v>
      </c>
      <c r="AY105" s="265" t="s">
        <v>338</v>
      </c>
    </row>
    <row r="106" s="2" customFormat="1" ht="37.8" customHeight="1">
      <c r="A106" s="39"/>
      <c r="B106" s="40"/>
      <c r="C106" s="215" t="s">
        <v>81</v>
      </c>
      <c r="D106" s="215" t="s">
        <v>342</v>
      </c>
      <c r="E106" s="216" t="s">
        <v>389</v>
      </c>
      <c r="F106" s="217" t="s">
        <v>390</v>
      </c>
      <c r="G106" s="218" t="s">
        <v>391</v>
      </c>
      <c r="H106" s="219">
        <v>37.948999999999998</v>
      </c>
      <c r="I106" s="220"/>
      <c r="J106" s="221">
        <f>ROUND(I106*H106,2)</f>
        <v>0</v>
      </c>
      <c r="K106" s="217" t="s">
        <v>346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</v>
      </c>
      <c r="T106" s="225">
        <f>S106*H106</f>
        <v>0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241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3352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393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241</v>
      </c>
    </row>
    <row r="108" s="14" customFormat="1">
      <c r="A108" s="14"/>
      <c r="B108" s="244"/>
      <c r="C108" s="245"/>
      <c r="D108" s="235" t="s">
        <v>350</v>
      </c>
      <c r="E108" s="246" t="s">
        <v>19</v>
      </c>
      <c r="F108" s="247" t="s">
        <v>225</v>
      </c>
      <c r="G108" s="245"/>
      <c r="H108" s="248">
        <v>37.948999999999998</v>
      </c>
      <c r="I108" s="249"/>
      <c r="J108" s="245"/>
      <c r="K108" s="245"/>
      <c r="L108" s="250"/>
      <c r="M108" s="251"/>
      <c r="N108" s="252"/>
      <c r="O108" s="252"/>
      <c r="P108" s="252"/>
      <c r="Q108" s="252"/>
      <c r="R108" s="252"/>
      <c r="S108" s="252"/>
      <c r="T108" s="253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4" t="s">
        <v>350</v>
      </c>
      <c r="AU108" s="254" t="s">
        <v>241</v>
      </c>
      <c r="AV108" s="14" t="s">
        <v>81</v>
      </c>
      <c r="AW108" s="14" t="s">
        <v>33</v>
      </c>
      <c r="AX108" s="14" t="s">
        <v>79</v>
      </c>
      <c r="AY108" s="254" t="s">
        <v>338</v>
      </c>
    </row>
    <row r="109" s="12" customFormat="1" ht="20.88" customHeight="1">
      <c r="A109" s="12"/>
      <c r="B109" s="199"/>
      <c r="C109" s="200"/>
      <c r="D109" s="201" t="s">
        <v>71</v>
      </c>
      <c r="E109" s="213" t="s">
        <v>394</v>
      </c>
      <c r="F109" s="213" t="s">
        <v>395</v>
      </c>
      <c r="G109" s="200"/>
      <c r="H109" s="200"/>
      <c r="I109" s="203"/>
      <c r="J109" s="214">
        <f>BK109</f>
        <v>0</v>
      </c>
      <c r="K109" s="200"/>
      <c r="L109" s="205"/>
      <c r="M109" s="206"/>
      <c r="N109" s="207"/>
      <c r="O109" s="207"/>
      <c r="P109" s="208">
        <f>SUM(P110:P120)</f>
        <v>0</v>
      </c>
      <c r="Q109" s="207"/>
      <c r="R109" s="208">
        <f>SUM(R110:R120)</f>
        <v>0</v>
      </c>
      <c r="S109" s="207"/>
      <c r="T109" s="209">
        <f>SUM(T110:T120)</f>
        <v>0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R109" s="210" t="s">
        <v>79</v>
      </c>
      <c r="AT109" s="211" t="s">
        <v>71</v>
      </c>
      <c r="AU109" s="211" t="s">
        <v>81</v>
      </c>
      <c r="AY109" s="210" t="s">
        <v>338</v>
      </c>
      <c r="BK109" s="212">
        <f>SUM(BK110:BK120)</f>
        <v>0</v>
      </c>
    </row>
    <row r="110" s="2" customFormat="1" ht="44.25" customHeight="1">
      <c r="A110" s="39"/>
      <c r="B110" s="40"/>
      <c r="C110" s="215" t="s">
        <v>241</v>
      </c>
      <c r="D110" s="215" t="s">
        <v>342</v>
      </c>
      <c r="E110" s="216" t="s">
        <v>862</v>
      </c>
      <c r="F110" s="217" t="s">
        <v>863</v>
      </c>
      <c r="G110" s="218" t="s">
        <v>391</v>
      </c>
      <c r="H110" s="219">
        <v>76.117000000000004</v>
      </c>
      <c r="I110" s="220"/>
      <c r="J110" s="221">
        <f>ROUND(I110*H110,2)</f>
        <v>0</v>
      </c>
      <c r="K110" s="217" t="s">
        <v>346</v>
      </c>
      <c r="L110" s="45"/>
      <c r="M110" s="222" t="s">
        <v>19</v>
      </c>
      <c r="N110" s="223" t="s">
        <v>43</v>
      </c>
      <c r="O110" s="85"/>
      <c r="P110" s="224">
        <f>O110*H110</f>
        <v>0</v>
      </c>
      <c r="Q110" s="224">
        <v>0</v>
      </c>
      <c r="R110" s="224">
        <f>Q110*H110</f>
        <v>0</v>
      </c>
      <c r="S110" s="224">
        <v>0</v>
      </c>
      <c r="T110" s="225">
        <f>S110*H110</f>
        <v>0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R110" s="226" t="s">
        <v>231</v>
      </c>
      <c r="AT110" s="226" t="s">
        <v>342</v>
      </c>
      <c r="AU110" s="226" t="s">
        <v>241</v>
      </c>
      <c r="AY110" s="18" t="s">
        <v>338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18" t="s">
        <v>79</v>
      </c>
      <c r="BK110" s="227">
        <f>ROUND(I110*H110,2)</f>
        <v>0</v>
      </c>
      <c r="BL110" s="18" t="s">
        <v>231</v>
      </c>
      <c r="BM110" s="226" t="s">
        <v>3353</v>
      </c>
    </row>
    <row r="111" s="2" customFormat="1">
      <c r="A111" s="39"/>
      <c r="B111" s="40"/>
      <c r="C111" s="41"/>
      <c r="D111" s="228" t="s">
        <v>348</v>
      </c>
      <c r="E111" s="41"/>
      <c r="F111" s="229" t="s">
        <v>865</v>
      </c>
      <c r="G111" s="41"/>
      <c r="H111" s="41"/>
      <c r="I111" s="230"/>
      <c r="J111" s="41"/>
      <c r="K111" s="41"/>
      <c r="L111" s="45"/>
      <c r="M111" s="231"/>
      <c r="N111" s="232"/>
      <c r="O111" s="85"/>
      <c r="P111" s="85"/>
      <c r="Q111" s="85"/>
      <c r="R111" s="85"/>
      <c r="S111" s="85"/>
      <c r="T111" s="86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T111" s="18" t="s">
        <v>348</v>
      </c>
      <c r="AU111" s="18" t="s">
        <v>241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3354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3332</v>
      </c>
      <c r="F113" s="247" t="s">
        <v>3355</v>
      </c>
      <c r="G113" s="245"/>
      <c r="H113" s="248">
        <v>17.640000000000001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3" customFormat="1">
      <c r="A114" s="13"/>
      <c r="B114" s="233"/>
      <c r="C114" s="234"/>
      <c r="D114" s="235" t="s">
        <v>350</v>
      </c>
      <c r="E114" s="236" t="s">
        <v>19</v>
      </c>
      <c r="F114" s="237" t="s">
        <v>3356</v>
      </c>
      <c r="G114" s="234"/>
      <c r="H114" s="236" t="s">
        <v>19</v>
      </c>
      <c r="I114" s="238"/>
      <c r="J114" s="234"/>
      <c r="K114" s="234"/>
      <c r="L114" s="239"/>
      <c r="M114" s="240"/>
      <c r="N114" s="241"/>
      <c r="O114" s="241"/>
      <c r="P114" s="241"/>
      <c r="Q114" s="241"/>
      <c r="R114" s="241"/>
      <c r="S114" s="241"/>
      <c r="T114" s="242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3" t="s">
        <v>350</v>
      </c>
      <c r="AU114" s="243" t="s">
        <v>241</v>
      </c>
      <c r="AV114" s="13" t="s">
        <v>79</v>
      </c>
      <c r="AW114" s="13" t="s">
        <v>33</v>
      </c>
      <c r="AX114" s="13" t="s">
        <v>72</v>
      </c>
      <c r="AY114" s="243" t="s">
        <v>338</v>
      </c>
    </row>
    <row r="115" s="14" customFormat="1">
      <c r="A115" s="14"/>
      <c r="B115" s="244"/>
      <c r="C115" s="245"/>
      <c r="D115" s="235" t="s">
        <v>350</v>
      </c>
      <c r="E115" s="246" t="s">
        <v>3334</v>
      </c>
      <c r="F115" s="247" t="s">
        <v>3357</v>
      </c>
      <c r="G115" s="245"/>
      <c r="H115" s="248">
        <v>16.800000000000001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350</v>
      </c>
      <c r="AU115" s="254" t="s">
        <v>241</v>
      </c>
      <c r="AV115" s="14" t="s">
        <v>81</v>
      </c>
      <c r="AW115" s="14" t="s">
        <v>33</v>
      </c>
      <c r="AX115" s="14" t="s">
        <v>72</v>
      </c>
      <c r="AY115" s="254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3358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3336</v>
      </c>
      <c r="F117" s="247" t="s">
        <v>3337</v>
      </c>
      <c r="G117" s="245"/>
      <c r="H117" s="248">
        <v>4.3150000000000004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5" customFormat="1">
      <c r="A118" s="15"/>
      <c r="B118" s="255"/>
      <c r="C118" s="256"/>
      <c r="D118" s="235" t="s">
        <v>350</v>
      </c>
      <c r="E118" s="257" t="s">
        <v>19</v>
      </c>
      <c r="F118" s="258" t="s">
        <v>363</v>
      </c>
      <c r="G118" s="256"/>
      <c r="H118" s="259">
        <v>38.754999999999995</v>
      </c>
      <c r="I118" s="260"/>
      <c r="J118" s="256"/>
      <c r="K118" s="256"/>
      <c r="L118" s="261"/>
      <c r="M118" s="262"/>
      <c r="N118" s="263"/>
      <c r="O118" s="263"/>
      <c r="P118" s="263"/>
      <c r="Q118" s="263"/>
      <c r="R118" s="263"/>
      <c r="S118" s="263"/>
      <c r="T118" s="264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5" t="s">
        <v>350</v>
      </c>
      <c r="AU118" s="265" t="s">
        <v>241</v>
      </c>
      <c r="AV118" s="15" t="s">
        <v>231</v>
      </c>
      <c r="AW118" s="15" t="s">
        <v>33</v>
      </c>
      <c r="AX118" s="15" t="s">
        <v>72</v>
      </c>
      <c r="AY118" s="265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1828</v>
      </c>
      <c r="F119" s="247" t="s">
        <v>3359</v>
      </c>
      <c r="G119" s="245"/>
      <c r="H119" s="248">
        <v>76.117000000000004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5" customFormat="1">
      <c r="A120" s="15"/>
      <c r="B120" s="255"/>
      <c r="C120" s="256"/>
      <c r="D120" s="235" t="s">
        <v>350</v>
      </c>
      <c r="E120" s="257" t="s">
        <v>855</v>
      </c>
      <c r="F120" s="258" t="s">
        <v>363</v>
      </c>
      <c r="G120" s="256"/>
      <c r="H120" s="259">
        <v>76.117000000000004</v>
      </c>
      <c r="I120" s="260"/>
      <c r="J120" s="256"/>
      <c r="K120" s="256"/>
      <c r="L120" s="261"/>
      <c r="M120" s="262"/>
      <c r="N120" s="263"/>
      <c r="O120" s="263"/>
      <c r="P120" s="263"/>
      <c r="Q120" s="263"/>
      <c r="R120" s="263"/>
      <c r="S120" s="263"/>
      <c r="T120" s="264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5" t="s">
        <v>350</v>
      </c>
      <c r="AU120" s="265" t="s">
        <v>241</v>
      </c>
      <c r="AV120" s="15" t="s">
        <v>231</v>
      </c>
      <c r="AW120" s="15" t="s">
        <v>33</v>
      </c>
      <c r="AX120" s="15" t="s">
        <v>79</v>
      </c>
      <c r="AY120" s="265" t="s">
        <v>338</v>
      </c>
    </row>
    <row r="121" s="12" customFormat="1" ht="20.88" customHeight="1">
      <c r="A121" s="12"/>
      <c r="B121" s="199"/>
      <c r="C121" s="200"/>
      <c r="D121" s="201" t="s">
        <v>71</v>
      </c>
      <c r="E121" s="213" t="s">
        <v>423</v>
      </c>
      <c r="F121" s="213" t="s">
        <v>424</v>
      </c>
      <c r="G121" s="200"/>
      <c r="H121" s="200"/>
      <c r="I121" s="203"/>
      <c r="J121" s="214">
        <f>BK121</f>
        <v>0</v>
      </c>
      <c r="K121" s="200"/>
      <c r="L121" s="205"/>
      <c r="M121" s="206"/>
      <c r="N121" s="207"/>
      <c r="O121" s="207"/>
      <c r="P121" s="208">
        <f>SUM(P122:P128)</f>
        <v>0</v>
      </c>
      <c r="Q121" s="207"/>
      <c r="R121" s="208">
        <f>SUM(R122:R128)</f>
        <v>0.046394880000000006</v>
      </c>
      <c r="S121" s="207"/>
      <c r="T121" s="209">
        <f>SUM(T122:T128)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0" t="s">
        <v>79</v>
      </c>
      <c r="AT121" s="211" t="s">
        <v>71</v>
      </c>
      <c r="AU121" s="211" t="s">
        <v>81</v>
      </c>
      <c r="AY121" s="210" t="s">
        <v>338</v>
      </c>
      <c r="BK121" s="212">
        <f>SUM(BK122:BK128)</f>
        <v>0</v>
      </c>
    </row>
    <row r="122" s="2" customFormat="1" ht="37.8" customHeight="1">
      <c r="A122" s="39"/>
      <c r="B122" s="40"/>
      <c r="C122" s="215" t="s">
        <v>231</v>
      </c>
      <c r="D122" s="215" t="s">
        <v>342</v>
      </c>
      <c r="E122" s="216" t="s">
        <v>3360</v>
      </c>
      <c r="F122" s="217" t="s">
        <v>3361</v>
      </c>
      <c r="G122" s="218" t="s">
        <v>345</v>
      </c>
      <c r="H122" s="219">
        <v>72.492000000000004</v>
      </c>
      <c r="I122" s="220"/>
      <c r="J122" s="221">
        <f>ROUND(I122*H122,2)</f>
        <v>0</v>
      </c>
      <c r="K122" s="217" t="s">
        <v>346</v>
      </c>
      <c r="L122" s="45"/>
      <c r="M122" s="222" t="s">
        <v>19</v>
      </c>
      <c r="N122" s="223" t="s">
        <v>43</v>
      </c>
      <c r="O122" s="85"/>
      <c r="P122" s="224">
        <f>O122*H122</f>
        <v>0</v>
      </c>
      <c r="Q122" s="224">
        <v>0.00064000000000000005</v>
      </c>
      <c r="R122" s="224">
        <f>Q122*H122</f>
        <v>0.046394880000000006</v>
      </c>
      <c r="S122" s="224">
        <v>0</v>
      </c>
      <c r="T122" s="225">
        <f>S122*H122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R122" s="226" t="s">
        <v>231</v>
      </c>
      <c r="AT122" s="226" t="s">
        <v>342</v>
      </c>
      <c r="AU122" s="226" t="s">
        <v>241</v>
      </c>
      <c r="AY122" s="18" t="s">
        <v>338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18" t="s">
        <v>79</v>
      </c>
      <c r="BK122" s="227">
        <f>ROUND(I122*H122,2)</f>
        <v>0</v>
      </c>
      <c r="BL122" s="18" t="s">
        <v>231</v>
      </c>
      <c r="BM122" s="226" t="s">
        <v>3362</v>
      </c>
    </row>
    <row r="123" s="2" customFormat="1">
      <c r="A123" s="39"/>
      <c r="B123" s="40"/>
      <c r="C123" s="41"/>
      <c r="D123" s="228" t="s">
        <v>348</v>
      </c>
      <c r="E123" s="41"/>
      <c r="F123" s="229" t="s">
        <v>3363</v>
      </c>
      <c r="G123" s="41"/>
      <c r="H123" s="41"/>
      <c r="I123" s="230"/>
      <c r="J123" s="41"/>
      <c r="K123" s="41"/>
      <c r="L123" s="45"/>
      <c r="M123" s="231"/>
      <c r="N123" s="232"/>
      <c r="O123" s="85"/>
      <c r="P123" s="85"/>
      <c r="Q123" s="85"/>
      <c r="R123" s="85"/>
      <c r="S123" s="85"/>
      <c r="T123" s="86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348</v>
      </c>
      <c r="AU123" s="18" t="s">
        <v>241</v>
      </c>
    </row>
    <row r="124" s="14" customFormat="1">
      <c r="A124" s="14"/>
      <c r="B124" s="244"/>
      <c r="C124" s="245"/>
      <c r="D124" s="235" t="s">
        <v>350</v>
      </c>
      <c r="E124" s="246" t="s">
        <v>19</v>
      </c>
      <c r="F124" s="247" t="s">
        <v>3364</v>
      </c>
      <c r="G124" s="245"/>
      <c r="H124" s="248">
        <v>72.492000000000004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5" customFormat="1">
      <c r="A125" s="15"/>
      <c r="B125" s="255"/>
      <c r="C125" s="256"/>
      <c r="D125" s="235" t="s">
        <v>350</v>
      </c>
      <c r="E125" s="257" t="s">
        <v>858</v>
      </c>
      <c r="F125" s="258" t="s">
        <v>363</v>
      </c>
      <c r="G125" s="256"/>
      <c r="H125" s="259">
        <v>72.492000000000004</v>
      </c>
      <c r="I125" s="260"/>
      <c r="J125" s="256"/>
      <c r="K125" s="256"/>
      <c r="L125" s="261"/>
      <c r="M125" s="262"/>
      <c r="N125" s="263"/>
      <c r="O125" s="263"/>
      <c r="P125" s="263"/>
      <c r="Q125" s="263"/>
      <c r="R125" s="263"/>
      <c r="S125" s="263"/>
      <c r="T125" s="264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265" t="s">
        <v>350</v>
      </c>
      <c r="AU125" s="265" t="s">
        <v>241</v>
      </c>
      <c r="AV125" s="15" t="s">
        <v>231</v>
      </c>
      <c r="AW125" s="15" t="s">
        <v>33</v>
      </c>
      <c r="AX125" s="15" t="s">
        <v>79</v>
      </c>
      <c r="AY125" s="265" t="s">
        <v>338</v>
      </c>
    </row>
    <row r="126" s="2" customFormat="1" ht="37.8" customHeight="1">
      <c r="A126" s="39"/>
      <c r="B126" s="40"/>
      <c r="C126" s="215" t="s">
        <v>239</v>
      </c>
      <c r="D126" s="215" t="s">
        <v>342</v>
      </c>
      <c r="E126" s="216" t="s">
        <v>3365</v>
      </c>
      <c r="F126" s="217" t="s">
        <v>3366</v>
      </c>
      <c r="G126" s="218" t="s">
        <v>345</v>
      </c>
      <c r="H126" s="219">
        <v>72.492000000000004</v>
      </c>
      <c r="I126" s="220"/>
      <c r="J126" s="221">
        <f>ROUND(I126*H126,2)</f>
        <v>0</v>
      </c>
      <c r="K126" s="217" t="s">
        <v>346</v>
      </c>
      <c r="L126" s="45"/>
      <c r="M126" s="222" t="s">
        <v>19</v>
      </c>
      <c r="N126" s="223" t="s">
        <v>43</v>
      </c>
      <c r="O126" s="85"/>
      <c r="P126" s="224">
        <f>O126*H126</f>
        <v>0</v>
      </c>
      <c r="Q126" s="224">
        <v>0</v>
      </c>
      <c r="R126" s="224">
        <f>Q126*H126</f>
        <v>0</v>
      </c>
      <c r="S126" s="224">
        <v>0</v>
      </c>
      <c r="T126" s="225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26" t="s">
        <v>231</v>
      </c>
      <c r="AT126" s="226" t="s">
        <v>342</v>
      </c>
      <c r="AU126" s="226" t="s">
        <v>241</v>
      </c>
      <c r="AY126" s="18" t="s">
        <v>338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18" t="s">
        <v>79</v>
      </c>
      <c r="BK126" s="227">
        <f>ROUND(I126*H126,2)</f>
        <v>0</v>
      </c>
      <c r="BL126" s="18" t="s">
        <v>231</v>
      </c>
      <c r="BM126" s="226" t="s">
        <v>3367</v>
      </c>
    </row>
    <row r="127" s="2" customFormat="1">
      <c r="A127" s="39"/>
      <c r="B127" s="40"/>
      <c r="C127" s="41"/>
      <c r="D127" s="228" t="s">
        <v>348</v>
      </c>
      <c r="E127" s="41"/>
      <c r="F127" s="229" t="s">
        <v>3368</v>
      </c>
      <c r="G127" s="41"/>
      <c r="H127" s="41"/>
      <c r="I127" s="230"/>
      <c r="J127" s="41"/>
      <c r="K127" s="41"/>
      <c r="L127" s="45"/>
      <c r="M127" s="231"/>
      <c r="N127" s="232"/>
      <c r="O127" s="85"/>
      <c r="P127" s="85"/>
      <c r="Q127" s="85"/>
      <c r="R127" s="85"/>
      <c r="S127" s="85"/>
      <c r="T127" s="86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348</v>
      </c>
      <c r="AU127" s="18" t="s">
        <v>241</v>
      </c>
    </row>
    <row r="128" s="14" customFormat="1">
      <c r="A128" s="14"/>
      <c r="B128" s="244"/>
      <c r="C128" s="245"/>
      <c r="D128" s="235" t="s">
        <v>350</v>
      </c>
      <c r="E128" s="246" t="s">
        <v>19</v>
      </c>
      <c r="F128" s="247" t="s">
        <v>858</v>
      </c>
      <c r="G128" s="245"/>
      <c r="H128" s="248">
        <v>72.492000000000004</v>
      </c>
      <c r="I128" s="249"/>
      <c r="J128" s="245"/>
      <c r="K128" s="245"/>
      <c r="L128" s="250"/>
      <c r="M128" s="251"/>
      <c r="N128" s="252"/>
      <c r="O128" s="252"/>
      <c r="P128" s="252"/>
      <c r="Q128" s="252"/>
      <c r="R128" s="252"/>
      <c r="S128" s="252"/>
      <c r="T128" s="253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4" t="s">
        <v>350</v>
      </c>
      <c r="AU128" s="254" t="s">
        <v>241</v>
      </c>
      <c r="AV128" s="14" t="s">
        <v>81</v>
      </c>
      <c r="AW128" s="14" t="s">
        <v>33</v>
      </c>
      <c r="AX128" s="14" t="s">
        <v>79</v>
      </c>
      <c r="AY128" s="254" t="s">
        <v>338</v>
      </c>
    </row>
    <row r="129" s="12" customFormat="1" ht="20.88" customHeight="1">
      <c r="A129" s="12"/>
      <c r="B129" s="199"/>
      <c r="C129" s="200"/>
      <c r="D129" s="201" t="s">
        <v>71</v>
      </c>
      <c r="E129" s="213" t="s">
        <v>440</v>
      </c>
      <c r="F129" s="213" t="s">
        <v>441</v>
      </c>
      <c r="G129" s="200"/>
      <c r="H129" s="200"/>
      <c r="I129" s="203"/>
      <c r="J129" s="214">
        <f>BK129</f>
        <v>0</v>
      </c>
      <c r="K129" s="200"/>
      <c r="L129" s="205"/>
      <c r="M129" s="206"/>
      <c r="N129" s="207"/>
      <c r="O129" s="207"/>
      <c r="P129" s="208">
        <f>SUM(P130:P146)</f>
        <v>0</v>
      </c>
      <c r="Q129" s="207"/>
      <c r="R129" s="208">
        <f>SUM(R130:R146)</f>
        <v>0</v>
      </c>
      <c r="S129" s="207"/>
      <c r="T129" s="209">
        <f>SUM(T130:T146)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0" t="s">
        <v>79</v>
      </c>
      <c r="AT129" s="211" t="s">
        <v>71</v>
      </c>
      <c r="AU129" s="211" t="s">
        <v>81</v>
      </c>
      <c r="AY129" s="210" t="s">
        <v>338</v>
      </c>
      <c r="BK129" s="212">
        <f>SUM(BK130:BK146)</f>
        <v>0</v>
      </c>
    </row>
    <row r="130" s="2" customFormat="1" ht="62.7" customHeight="1">
      <c r="A130" s="39"/>
      <c r="B130" s="40"/>
      <c r="C130" s="215" t="s">
        <v>236</v>
      </c>
      <c r="D130" s="215" t="s">
        <v>342</v>
      </c>
      <c r="E130" s="216" t="s">
        <v>442</v>
      </c>
      <c r="F130" s="217" t="s">
        <v>443</v>
      </c>
      <c r="G130" s="218" t="s">
        <v>391</v>
      </c>
      <c r="H130" s="219">
        <v>75.897999999999996</v>
      </c>
      <c r="I130" s="220"/>
      <c r="J130" s="221">
        <f>ROUND(I130*H130,2)</f>
        <v>0</v>
      </c>
      <c r="K130" s="217" t="s">
        <v>346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0</v>
      </c>
      <c r="R130" s="224">
        <f>Q130*H130</f>
        <v>0</v>
      </c>
      <c r="S130" s="224">
        <v>0</v>
      </c>
      <c r="T130" s="225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241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3369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445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241</v>
      </c>
    </row>
    <row r="132" s="2" customFormat="1">
      <c r="A132" s="39"/>
      <c r="B132" s="40"/>
      <c r="C132" s="41"/>
      <c r="D132" s="235" t="s">
        <v>401</v>
      </c>
      <c r="E132" s="41"/>
      <c r="F132" s="266" t="s">
        <v>446</v>
      </c>
      <c r="G132" s="41"/>
      <c r="H132" s="41"/>
      <c r="I132" s="230"/>
      <c r="J132" s="41"/>
      <c r="K132" s="41"/>
      <c r="L132" s="45"/>
      <c r="M132" s="231"/>
      <c r="N132" s="232"/>
      <c r="O132" s="85"/>
      <c r="P132" s="85"/>
      <c r="Q132" s="85"/>
      <c r="R132" s="85"/>
      <c r="S132" s="85"/>
      <c r="T132" s="86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401</v>
      </c>
      <c r="AU132" s="18" t="s">
        <v>241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225</v>
      </c>
      <c r="G133" s="245"/>
      <c r="H133" s="248">
        <v>37.948999999999998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241</v>
      </c>
      <c r="AV133" s="14" t="s">
        <v>81</v>
      </c>
      <c r="AW133" s="14" t="s">
        <v>33</v>
      </c>
      <c r="AX133" s="14" t="s">
        <v>72</v>
      </c>
      <c r="AY133" s="254" t="s">
        <v>338</v>
      </c>
    </row>
    <row r="134" s="14" customFormat="1">
      <c r="A134" s="14"/>
      <c r="B134" s="244"/>
      <c r="C134" s="245"/>
      <c r="D134" s="235" t="s">
        <v>350</v>
      </c>
      <c r="E134" s="246" t="s">
        <v>19</v>
      </c>
      <c r="F134" s="247" t="s">
        <v>3370</v>
      </c>
      <c r="G134" s="245"/>
      <c r="H134" s="248">
        <v>75.897999999999996</v>
      </c>
      <c r="I134" s="249"/>
      <c r="J134" s="245"/>
      <c r="K134" s="245"/>
      <c r="L134" s="250"/>
      <c r="M134" s="251"/>
      <c r="N134" s="252"/>
      <c r="O134" s="252"/>
      <c r="P134" s="252"/>
      <c r="Q134" s="252"/>
      <c r="R134" s="252"/>
      <c r="S134" s="252"/>
      <c r="T134" s="253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4" t="s">
        <v>350</v>
      </c>
      <c r="AU134" s="254" t="s">
        <v>241</v>
      </c>
      <c r="AV134" s="14" t="s">
        <v>81</v>
      </c>
      <c r="AW134" s="14" t="s">
        <v>33</v>
      </c>
      <c r="AX134" s="14" t="s">
        <v>79</v>
      </c>
      <c r="AY134" s="254" t="s">
        <v>338</v>
      </c>
    </row>
    <row r="135" s="2" customFormat="1" ht="62.7" customHeight="1">
      <c r="A135" s="39"/>
      <c r="B135" s="40"/>
      <c r="C135" s="215" t="s">
        <v>396</v>
      </c>
      <c r="D135" s="215" t="s">
        <v>342</v>
      </c>
      <c r="E135" s="216" t="s">
        <v>448</v>
      </c>
      <c r="F135" s="217" t="s">
        <v>449</v>
      </c>
      <c r="G135" s="218" t="s">
        <v>391</v>
      </c>
      <c r="H135" s="219">
        <v>38.167999999999999</v>
      </c>
      <c r="I135" s="220"/>
      <c r="J135" s="221">
        <f>ROUND(I135*H135,2)</f>
        <v>0</v>
      </c>
      <c r="K135" s="217" t="s">
        <v>346</v>
      </c>
      <c r="L135" s="45"/>
      <c r="M135" s="222" t="s">
        <v>19</v>
      </c>
      <c r="N135" s="223" t="s">
        <v>43</v>
      </c>
      <c r="O135" s="85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26" t="s">
        <v>231</v>
      </c>
      <c r="AT135" s="226" t="s">
        <v>342</v>
      </c>
      <c r="AU135" s="226" t="s">
        <v>241</v>
      </c>
      <c r="AY135" s="18" t="s">
        <v>338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18" t="s">
        <v>79</v>
      </c>
      <c r="BK135" s="227">
        <f>ROUND(I135*H135,2)</f>
        <v>0</v>
      </c>
      <c r="BL135" s="18" t="s">
        <v>231</v>
      </c>
      <c r="BM135" s="226" t="s">
        <v>3371</v>
      </c>
    </row>
    <row r="136" s="2" customFormat="1">
      <c r="A136" s="39"/>
      <c r="B136" s="40"/>
      <c r="C136" s="41"/>
      <c r="D136" s="228" t="s">
        <v>348</v>
      </c>
      <c r="E136" s="41"/>
      <c r="F136" s="229" t="s">
        <v>451</v>
      </c>
      <c r="G136" s="41"/>
      <c r="H136" s="41"/>
      <c r="I136" s="230"/>
      <c r="J136" s="41"/>
      <c r="K136" s="41"/>
      <c r="L136" s="45"/>
      <c r="M136" s="231"/>
      <c r="N136" s="232"/>
      <c r="O136" s="85"/>
      <c r="P136" s="85"/>
      <c r="Q136" s="85"/>
      <c r="R136" s="85"/>
      <c r="S136" s="85"/>
      <c r="T136" s="86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348</v>
      </c>
      <c r="AU136" s="18" t="s">
        <v>241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3372</v>
      </c>
      <c r="G137" s="245"/>
      <c r="H137" s="248">
        <v>21.181000000000001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72</v>
      </c>
      <c r="AY137" s="254" t="s">
        <v>338</v>
      </c>
    </row>
    <row r="138" s="14" customFormat="1">
      <c r="A138" s="14"/>
      <c r="B138" s="244"/>
      <c r="C138" s="245"/>
      <c r="D138" s="235" t="s">
        <v>350</v>
      </c>
      <c r="E138" s="246" t="s">
        <v>19</v>
      </c>
      <c r="F138" s="247" t="s">
        <v>216</v>
      </c>
      <c r="G138" s="245"/>
      <c r="H138" s="248">
        <v>0</v>
      </c>
      <c r="I138" s="249"/>
      <c r="J138" s="245"/>
      <c r="K138" s="245"/>
      <c r="L138" s="250"/>
      <c r="M138" s="251"/>
      <c r="N138" s="252"/>
      <c r="O138" s="252"/>
      <c r="P138" s="252"/>
      <c r="Q138" s="252"/>
      <c r="R138" s="252"/>
      <c r="S138" s="252"/>
      <c r="T138" s="253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4" t="s">
        <v>350</v>
      </c>
      <c r="AU138" s="254" t="s">
        <v>241</v>
      </c>
      <c r="AV138" s="14" t="s">
        <v>81</v>
      </c>
      <c r="AW138" s="14" t="s">
        <v>33</v>
      </c>
      <c r="AX138" s="14" t="s">
        <v>72</v>
      </c>
      <c r="AY138" s="254" t="s">
        <v>338</v>
      </c>
    </row>
    <row r="139" s="14" customFormat="1">
      <c r="A139" s="14"/>
      <c r="B139" s="244"/>
      <c r="C139" s="245"/>
      <c r="D139" s="235" t="s">
        <v>350</v>
      </c>
      <c r="E139" s="246" t="s">
        <v>19</v>
      </c>
      <c r="F139" s="247" t="s">
        <v>221</v>
      </c>
      <c r="G139" s="245"/>
      <c r="H139" s="248">
        <v>15.223000000000001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350</v>
      </c>
      <c r="AU139" s="254" t="s">
        <v>241</v>
      </c>
      <c r="AV139" s="14" t="s">
        <v>81</v>
      </c>
      <c r="AW139" s="14" t="s">
        <v>33</v>
      </c>
      <c r="AX139" s="14" t="s">
        <v>72</v>
      </c>
      <c r="AY139" s="254" t="s">
        <v>338</v>
      </c>
    </row>
    <row r="140" s="14" customFormat="1">
      <c r="A140" s="14"/>
      <c r="B140" s="244"/>
      <c r="C140" s="245"/>
      <c r="D140" s="235" t="s">
        <v>350</v>
      </c>
      <c r="E140" s="246" t="s">
        <v>19</v>
      </c>
      <c r="F140" s="247" t="s">
        <v>248</v>
      </c>
      <c r="G140" s="245"/>
      <c r="H140" s="248">
        <v>1.764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350</v>
      </c>
      <c r="AU140" s="254" t="s">
        <v>241</v>
      </c>
      <c r="AV140" s="14" t="s">
        <v>81</v>
      </c>
      <c r="AW140" s="14" t="s">
        <v>33</v>
      </c>
      <c r="AX140" s="14" t="s">
        <v>72</v>
      </c>
      <c r="AY140" s="254" t="s">
        <v>338</v>
      </c>
    </row>
    <row r="141" s="15" customFormat="1">
      <c r="A141" s="15"/>
      <c r="B141" s="255"/>
      <c r="C141" s="256"/>
      <c r="D141" s="235" t="s">
        <v>350</v>
      </c>
      <c r="E141" s="257" t="s">
        <v>218</v>
      </c>
      <c r="F141" s="258" t="s">
        <v>363</v>
      </c>
      <c r="G141" s="256"/>
      <c r="H141" s="259">
        <v>38.168000000000006</v>
      </c>
      <c r="I141" s="260"/>
      <c r="J141" s="256"/>
      <c r="K141" s="256"/>
      <c r="L141" s="261"/>
      <c r="M141" s="262"/>
      <c r="N141" s="263"/>
      <c r="O141" s="263"/>
      <c r="P141" s="263"/>
      <c r="Q141" s="263"/>
      <c r="R141" s="263"/>
      <c r="S141" s="263"/>
      <c r="T141" s="264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65" t="s">
        <v>350</v>
      </c>
      <c r="AU141" s="265" t="s">
        <v>241</v>
      </c>
      <c r="AV141" s="15" t="s">
        <v>231</v>
      </c>
      <c r="AW141" s="15" t="s">
        <v>33</v>
      </c>
      <c r="AX141" s="15" t="s">
        <v>79</v>
      </c>
      <c r="AY141" s="265" t="s">
        <v>338</v>
      </c>
    </row>
    <row r="142" s="2" customFormat="1" ht="66.75" customHeight="1">
      <c r="A142" s="39"/>
      <c r="B142" s="40"/>
      <c r="C142" s="215" t="s">
        <v>405</v>
      </c>
      <c r="D142" s="215" t="s">
        <v>342</v>
      </c>
      <c r="E142" s="216" t="s">
        <v>455</v>
      </c>
      <c r="F142" s="217" t="s">
        <v>456</v>
      </c>
      <c r="G142" s="218" t="s">
        <v>391</v>
      </c>
      <c r="H142" s="219">
        <v>381.68000000000001</v>
      </c>
      <c r="I142" s="220"/>
      <c r="J142" s="221">
        <f>ROUND(I142*H142,2)</f>
        <v>0</v>
      </c>
      <c r="K142" s="217" t="s">
        <v>346</v>
      </c>
      <c r="L142" s="45"/>
      <c r="M142" s="222" t="s">
        <v>19</v>
      </c>
      <c r="N142" s="223" t="s">
        <v>43</v>
      </c>
      <c r="O142" s="85"/>
      <c r="P142" s="224">
        <f>O142*H142</f>
        <v>0</v>
      </c>
      <c r="Q142" s="224">
        <v>0</v>
      </c>
      <c r="R142" s="224">
        <f>Q142*H142</f>
        <v>0</v>
      </c>
      <c r="S142" s="224">
        <v>0</v>
      </c>
      <c r="T142" s="225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26" t="s">
        <v>231</v>
      </c>
      <c r="AT142" s="226" t="s">
        <v>342</v>
      </c>
      <c r="AU142" s="226" t="s">
        <v>241</v>
      </c>
      <c r="AY142" s="18" t="s">
        <v>338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18" t="s">
        <v>79</v>
      </c>
      <c r="BK142" s="227">
        <f>ROUND(I142*H142,2)</f>
        <v>0</v>
      </c>
      <c r="BL142" s="18" t="s">
        <v>231</v>
      </c>
      <c r="BM142" s="226" t="s">
        <v>3373</v>
      </c>
    </row>
    <row r="143" s="2" customFormat="1">
      <c r="A143" s="39"/>
      <c r="B143" s="40"/>
      <c r="C143" s="41"/>
      <c r="D143" s="228" t="s">
        <v>348</v>
      </c>
      <c r="E143" s="41"/>
      <c r="F143" s="229" t="s">
        <v>458</v>
      </c>
      <c r="G143" s="41"/>
      <c r="H143" s="41"/>
      <c r="I143" s="230"/>
      <c r="J143" s="41"/>
      <c r="K143" s="41"/>
      <c r="L143" s="45"/>
      <c r="M143" s="231"/>
      <c r="N143" s="232"/>
      <c r="O143" s="85"/>
      <c r="P143" s="85"/>
      <c r="Q143" s="85"/>
      <c r="R143" s="85"/>
      <c r="S143" s="85"/>
      <c r="T143" s="86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348</v>
      </c>
      <c r="AU143" s="18" t="s">
        <v>241</v>
      </c>
    </row>
    <row r="144" s="14" customFormat="1">
      <c r="A144" s="14"/>
      <c r="B144" s="244"/>
      <c r="C144" s="245"/>
      <c r="D144" s="235" t="s">
        <v>350</v>
      </c>
      <c r="E144" s="246" t="s">
        <v>19</v>
      </c>
      <c r="F144" s="247" t="s">
        <v>218</v>
      </c>
      <c r="G144" s="245"/>
      <c r="H144" s="248">
        <v>38.167999999999999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350</v>
      </c>
      <c r="AU144" s="254" t="s">
        <v>241</v>
      </c>
      <c r="AV144" s="14" t="s">
        <v>81</v>
      </c>
      <c r="AW144" s="14" t="s">
        <v>33</v>
      </c>
      <c r="AX144" s="14" t="s">
        <v>72</v>
      </c>
      <c r="AY144" s="254" t="s">
        <v>338</v>
      </c>
    </row>
    <row r="145" s="15" customFormat="1">
      <c r="A145" s="15"/>
      <c r="B145" s="255"/>
      <c r="C145" s="256"/>
      <c r="D145" s="235" t="s">
        <v>350</v>
      </c>
      <c r="E145" s="257" t="s">
        <v>19</v>
      </c>
      <c r="F145" s="258" t="s">
        <v>363</v>
      </c>
      <c r="G145" s="256"/>
      <c r="H145" s="259">
        <v>38.167999999999999</v>
      </c>
      <c r="I145" s="260"/>
      <c r="J145" s="256"/>
      <c r="K145" s="256"/>
      <c r="L145" s="261"/>
      <c r="M145" s="262"/>
      <c r="N145" s="263"/>
      <c r="O145" s="263"/>
      <c r="P145" s="263"/>
      <c r="Q145" s="263"/>
      <c r="R145" s="263"/>
      <c r="S145" s="263"/>
      <c r="T145" s="264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65" t="s">
        <v>350</v>
      </c>
      <c r="AU145" s="265" t="s">
        <v>241</v>
      </c>
      <c r="AV145" s="15" t="s">
        <v>231</v>
      </c>
      <c r="AW145" s="15" t="s">
        <v>33</v>
      </c>
      <c r="AX145" s="15" t="s">
        <v>72</v>
      </c>
      <c r="AY145" s="265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19</v>
      </c>
      <c r="F146" s="247" t="s">
        <v>3374</v>
      </c>
      <c r="G146" s="245"/>
      <c r="H146" s="248">
        <v>381.68000000000001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79</v>
      </c>
      <c r="AY146" s="254" t="s">
        <v>338</v>
      </c>
    </row>
    <row r="147" s="12" customFormat="1" ht="20.88" customHeight="1">
      <c r="A147" s="12"/>
      <c r="B147" s="199"/>
      <c r="C147" s="200"/>
      <c r="D147" s="201" t="s">
        <v>71</v>
      </c>
      <c r="E147" s="213" t="s">
        <v>460</v>
      </c>
      <c r="F147" s="213" t="s">
        <v>461</v>
      </c>
      <c r="G147" s="200"/>
      <c r="H147" s="200"/>
      <c r="I147" s="203"/>
      <c r="J147" s="214">
        <f>BK147</f>
        <v>0</v>
      </c>
      <c r="K147" s="200"/>
      <c r="L147" s="205"/>
      <c r="M147" s="206"/>
      <c r="N147" s="207"/>
      <c r="O147" s="207"/>
      <c r="P147" s="208">
        <f>SUM(P148:P170)</f>
        <v>0</v>
      </c>
      <c r="Q147" s="207"/>
      <c r="R147" s="208">
        <f>SUM(R148:R170)</f>
        <v>30.446000000000002</v>
      </c>
      <c r="S147" s="207"/>
      <c r="T147" s="209">
        <f>SUM(T148:T170)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10" t="s">
        <v>79</v>
      </c>
      <c r="AT147" s="211" t="s">
        <v>71</v>
      </c>
      <c r="AU147" s="211" t="s">
        <v>81</v>
      </c>
      <c r="AY147" s="210" t="s">
        <v>338</v>
      </c>
      <c r="BK147" s="212">
        <f>SUM(BK148:BK170)</f>
        <v>0</v>
      </c>
    </row>
    <row r="148" s="2" customFormat="1" ht="44.25" customHeight="1">
      <c r="A148" s="39"/>
      <c r="B148" s="40"/>
      <c r="C148" s="215" t="s">
        <v>252</v>
      </c>
      <c r="D148" s="215" t="s">
        <v>342</v>
      </c>
      <c r="E148" s="216" t="s">
        <v>504</v>
      </c>
      <c r="F148" s="217" t="s">
        <v>505</v>
      </c>
      <c r="G148" s="218" t="s">
        <v>489</v>
      </c>
      <c r="H148" s="219">
        <v>76.335999999999999</v>
      </c>
      <c r="I148" s="220"/>
      <c r="J148" s="221">
        <f>ROUND(I148*H148,2)</f>
        <v>0</v>
      </c>
      <c r="K148" s="217" t="s">
        <v>346</v>
      </c>
      <c r="L148" s="45"/>
      <c r="M148" s="222" t="s">
        <v>19</v>
      </c>
      <c r="N148" s="223" t="s">
        <v>43</v>
      </c>
      <c r="O148" s="85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26" t="s">
        <v>231</v>
      </c>
      <c r="AT148" s="226" t="s">
        <v>342</v>
      </c>
      <c r="AU148" s="226" t="s">
        <v>241</v>
      </c>
      <c r="AY148" s="18" t="s">
        <v>338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18" t="s">
        <v>79</v>
      </c>
      <c r="BK148" s="227">
        <f>ROUND(I148*H148,2)</f>
        <v>0</v>
      </c>
      <c r="BL148" s="18" t="s">
        <v>231</v>
      </c>
      <c r="BM148" s="226" t="s">
        <v>3375</v>
      </c>
    </row>
    <row r="149" s="2" customFormat="1">
      <c r="A149" s="39"/>
      <c r="B149" s="40"/>
      <c r="C149" s="41"/>
      <c r="D149" s="228" t="s">
        <v>348</v>
      </c>
      <c r="E149" s="41"/>
      <c r="F149" s="229" t="s">
        <v>507</v>
      </c>
      <c r="G149" s="41"/>
      <c r="H149" s="41"/>
      <c r="I149" s="230"/>
      <c r="J149" s="41"/>
      <c r="K149" s="41"/>
      <c r="L149" s="45"/>
      <c r="M149" s="231"/>
      <c r="N149" s="232"/>
      <c r="O149" s="85"/>
      <c r="P149" s="85"/>
      <c r="Q149" s="85"/>
      <c r="R149" s="85"/>
      <c r="S149" s="85"/>
      <c r="T149" s="86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348</v>
      </c>
      <c r="AU149" s="18" t="s">
        <v>241</v>
      </c>
    </row>
    <row r="150" s="14" customFormat="1">
      <c r="A150" s="14"/>
      <c r="B150" s="244"/>
      <c r="C150" s="245"/>
      <c r="D150" s="235" t="s">
        <v>350</v>
      </c>
      <c r="E150" s="246" t="s">
        <v>19</v>
      </c>
      <c r="F150" s="247" t="s">
        <v>218</v>
      </c>
      <c r="G150" s="245"/>
      <c r="H150" s="248">
        <v>38.167999999999999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350</v>
      </c>
      <c r="AU150" s="254" t="s">
        <v>241</v>
      </c>
      <c r="AV150" s="14" t="s">
        <v>81</v>
      </c>
      <c r="AW150" s="14" t="s">
        <v>33</v>
      </c>
      <c r="AX150" s="14" t="s">
        <v>72</v>
      </c>
      <c r="AY150" s="254" t="s">
        <v>338</v>
      </c>
    </row>
    <row r="151" s="15" customFormat="1">
      <c r="A151" s="15"/>
      <c r="B151" s="255"/>
      <c r="C151" s="256"/>
      <c r="D151" s="235" t="s">
        <v>350</v>
      </c>
      <c r="E151" s="257" t="s">
        <v>19</v>
      </c>
      <c r="F151" s="258" t="s">
        <v>363</v>
      </c>
      <c r="G151" s="256"/>
      <c r="H151" s="259">
        <v>38.167999999999999</v>
      </c>
      <c r="I151" s="260"/>
      <c r="J151" s="256"/>
      <c r="K151" s="256"/>
      <c r="L151" s="261"/>
      <c r="M151" s="262"/>
      <c r="N151" s="263"/>
      <c r="O151" s="263"/>
      <c r="P151" s="263"/>
      <c r="Q151" s="263"/>
      <c r="R151" s="263"/>
      <c r="S151" s="263"/>
      <c r="T151" s="264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65" t="s">
        <v>350</v>
      </c>
      <c r="AU151" s="265" t="s">
        <v>241</v>
      </c>
      <c r="AV151" s="15" t="s">
        <v>231</v>
      </c>
      <c r="AW151" s="15" t="s">
        <v>33</v>
      </c>
      <c r="AX151" s="15" t="s">
        <v>72</v>
      </c>
      <c r="AY151" s="265" t="s">
        <v>338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3376</v>
      </c>
      <c r="G152" s="245"/>
      <c r="H152" s="248">
        <v>76.335999999999999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2" customFormat="1" ht="37.8" customHeight="1">
      <c r="A153" s="39"/>
      <c r="B153" s="40"/>
      <c r="C153" s="215" t="s">
        <v>430</v>
      </c>
      <c r="D153" s="215" t="s">
        <v>342</v>
      </c>
      <c r="E153" s="216" t="s">
        <v>462</v>
      </c>
      <c r="F153" s="217" t="s">
        <v>463</v>
      </c>
      <c r="G153" s="218" t="s">
        <v>391</v>
      </c>
      <c r="H153" s="219">
        <v>37.948999999999998</v>
      </c>
      <c r="I153" s="220"/>
      <c r="J153" s="221">
        <f>ROUND(I153*H153,2)</f>
        <v>0</v>
      </c>
      <c r="K153" s="217" t="s">
        <v>346</v>
      </c>
      <c r="L153" s="45"/>
      <c r="M153" s="222" t="s">
        <v>19</v>
      </c>
      <c r="N153" s="223" t="s">
        <v>43</v>
      </c>
      <c r="O153" s="85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26" t="s">
        <v>231</v>
      </c>
      <c r="AT153" s="226" t="s">
        <v>342</v>
      </c>
      <c r="AU153" s="226" t="s">
        <v>241</v>
      </c>
      <c r="AY153" s="18" t="s">
        <v>338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8" t="s">
        <v>79</v>
      </c>
      <c r="BK153" s="227">
        <f>ROUND(I153*H153,2)</f>
        <v>0</v>
      </c>
      <c r="BL153" s="18" t="s">
        <v>231</v>
      </c>
      <c r="BM153" s="226" t="s">
        <v>3377</v>
      </c>
    </row>
    <row r="154" s="2" customFormat="1">
      <c r="A154" s="39"/>
      <c r="B154" s="40"/>
      <c r="C154" s="41"/>
      <c r="D154" s="228" t="s">
        <v>348</v>
      </c>
      <c r="E154" s="41"/>
      <c r="F154" s="229" t="s">
        <v>465</v>
      </c>
      <c r="G154" s="41"/>
      <c r="H154" s="41"/>
      <c r="I154" s="230"/>
      <c r="J154" s="41"/>
      <c r="K154" s="41"/>
      <c r="L154" s="45"/>
      <c r="M154" s="231"/>
      <c r="N154" s="232"/>
      <c r="O154" s="85"/>
      <c r="P154" s="85"/>
      <c r="Q154" s="85"/>
      <c r="R154" s="85"/>
      <c r="S154" s="85"/>
      <c r="T154" s="86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348</v>
      </c>
      <c r="AU154" s="18" t="s">
        <v>241</v>
      </c>
    </row>
    <row r="155" s="14" customFormat="1">
      <c r="A155" s="14"/>
      <c r="B155" s="244"/>
      <c r="C155" s="245"/>
      <c r="D155" s="235" t="s">
        <v>350</v>
      </c>
      <c r="E155" s="246" t="s">
        <v>19</v>
      </c>
      <c r="F155" s="247" t="s">
        <v>225</v>
      </c>
      <c r="G155" s="245"/>
      <c r="H155" s="248">
        <v>37.948999999999998</v>
      </c>
      <c r="I155" s="249"/>
      <c r="J155" s="245"/>
      <c r="K155" s="245"/>
      <c r="L155" s="250"/>
      <c r="M155" s="251"/>
      <c r="N155" s="252"/>
      <c r="O155" s="252"/>
      <c r="P155" s="252"/>
      <c r="Q155" s="252"/>
      <c r="R155" s="252"/>
      <c r="S155" s="252"/>
      <c r="T155" s="253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4" t="s">
        <v>350</v>
      </c>
      <c r="AU155" s="254" t="s">
        <v>241</v>
      </c>
      <c r="AV155" s="14" t="s">
        <v>81</v>
      </c>
      <c r="AW155" s="14" t="s">
        <v>33</v>
      </c>
      <c r="AX155" s="14" t="s">
        <v>79</v>
      </c>
      <c r="AY155" s="254" t="s">
        <v>338</v>
      </c>
    </row>
    <row r="156" s="2" customFormat="1" ht="24.15" customHeight="1">
      <c r="A156" s="39"/>
      <c r="B156" s="40"/>
      <c r="C156" s="215" t="s">
        <v>340</v>
      </c>
      <c r="D156" s="215" t="s">
        <v>342</v>
      </c>
      <c r="E156" s="216" t="s">
        <v>466</v>
      </c>
      <c r="F156" s="217" t="s">
        <v>467</v>
      </c>
      <c r="G156" s="218" t="s">
        <v>391</v>
      </c>
      <c r="H156" s="219">
        <v>37.948999999999998</v>
      </c>
      <c r="I156" s="220"/>
      <c r="J156" s="221">
        <f>ROUND(I156*H156,2)</f>
        <v>0</v>
      </c>
      <c r="K156" s="217" t="s">
        <v>346</v>
      </c>
      <c r="L156" s="45"/>
      <c r="M156" s="222" t="s">
        <v>19</v>
      </c>
      <c r="N156" s="223" t="s">
        <v>43</v>
      </c>
      <c r="O156" s="85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26" t="s">
        <v>231</v>
      </c>
      <c r="AT156" s="226" t="s">
        <v>342</v>
      </c>
      <c r="AU156" s="226" t="s">
        <v>241</v>
      </c>
      <c r="AY156" s="18" t="s">
        <v>338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8" t="s">
        <v>79</v>
      </c>
      <c r="BK156" s="227">
        <f>ROUND(I156*H156,2)</f>
        <v>0</v>
      </c>
      <c r="BL156" s="18" t="s">
        <v>231</v>
      </c>
      <c r="BM156" s="226" t="s">
        <v>3378</v>
      </c>
    </row>
    <row r="157" s="2" customFormat="1">
      <c r="A157" s="39"/>
      <c r="B157" s="40"/>
      <c r="C157" s="41"/>
      <c r="D157" s="228" t="s">
        <v>348</v>
      </c>
      <c r="E157" s="41"/>
      <c r="F157" s="229" t="s">
        <v>469</v>
      </c>
      <c r="G157" s="41"/>
      <c r="H157" s="41"/>
      <c r="I157" s="230"/>
      <c r="J157" s="41"/>
      <c r="K157" s="41"/>
      <c r="L157" s="45"/>
      <c r="M157" s="231"/>
      <c r="N157" s="232"/>
      <c r="O157" s="85"/>
      <c r="P157" s="85"/>
      <c r="Q157" s="85"/>
      <c r="R157" s="85"/>
      <c r="S157" s="85"/>
      <c r="T157" s="86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348</v>
      </c>
      <c r="AU157" s="18" t="s">
        <v>241</v>
      </c>
    </row>
    <row r="158" s="13" customFormat="1">
      <c r="A158" s="13"/>
      <c r="B158" s="233"/>
      <c r="C158" s="234"/>
      <c r="D158" s="235" t="s">
        <v>350</v>
      </c>
      <c r="E158" s="236" t="s">
        <v>19</v>
      </c>
      <c r="F158" s="237" t="s">
        <v>470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350</v>
      </c>
      <c r="AU158" s="243" t="s">
        <v>241</v>
      </c>
      <c r="AV158" s="13" t="s">
        <v>79</v>
      </c>
      <c r="AW158" s="13" t="s">
        <v>33</v>
      </c>
      <c r="AX158" s="13" t="s">
        <v>72</v>
      </c>
      <c r="AY158" s="243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19</v>
      </c>
      <c r="F159" s="247" t="s">
        <v>3379</v>
      </c>
      <c r="G159" s="245"/>
      <c r="H159" s="248">
        <v>37.948999999999998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5" customFormat="1">
      <c r="A160" s="15"/>
      <c r="B160" s="255"/>
      <c r="C160" s="256"/>
      <c r="D160" s="235" t="s">
        <v>350</v>
      </c>
      <c r="E160" s="257" t="s">
        <v>225</v>
      </c>
      <c r="F160" s="258" t="s">
        <v>363</v>
      </c>
      <c r="G160" s="256"/>
      <c r="H160" s="259">
        <v>37.948999999999998</v>
      </c>
      <c r="I160" s="260"/>
      <c r="J160" s="256"/>
      <c r="K160" s="256"/>
      <c r="L160" s="261"/>
      <c r="M160" s="262"/>
      <c r="N160" s="263"/>
      <c r="O160" s="263"/>
      <c r="P160" s="263"/>
      <c r="Q160" s="263"/>
      <c r="R160" s="263"/>
      <c r="S160" s="263"/>
      <c r="T160" s="264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65" t="s">
        <v>350</v>
      </c>
      <c r="AU160" s="265" t="s">
        <v>241</v>
      </c>
      <c r="AV160" s="15" t="s">
        <v>231</v>
      </c>
      <c r="AW160" s="15" t="s">
        <v>33</v>
      </c>
      <c r="AX160" s="15" t="s">
        <v>79</v>
      </c>
      <c r="AY160" s="265" t="s">
        <v>338</v>
      </c>
    </row>
    <row r="161" s="2" customFormat="1" ht="44.25" customHeight="1">
      <c r="A161" s="39"/>
      <c r="B161" s="40"/>
      <c r="C161" s="215" t="s">
        <v>8</v>
      </c>
      <c r="D161" s="215" t="s">
        <v>342</v>
      </c>
      <c r="E161" s="216" t="s">
        <v>477</v>
      </c>
      <c r="F161" s="217" t="s">
        <v>478</v>
      </c>
      <c r="G161" s="218" t="s">
        <v>391</v>
      </c>
      <c r="H161" s="219">
        <v>129.28899999999999</v>
      </c>
      <c r="I161" s="220"/>
      <c r="J161" s="221">
        <f>ROUND(I161*H161,2)</f>
        <v>0</v>
      </c>
      <c r="K161" s="217" t="s">
        <v>19</v>
      </c>
      <c r="L161" s="45"/>
      <c r="M161" s="222" t="s">
        <v>19</v>
      </c>
      <c r="N161" s="223" t="s">
        <v>43</v>
      </c>
      <c r="O161" s="85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26" t="s">
        <v>231</v>
      </c>
      <c r="AT161" s="226" t="s">
        <v>342</v>
      </c>
      <c r="AU161" s="226" t="s">
        <v>241</v>
      </c>
      <c r="AY161" s="18" t="s">
        <v>338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8" t="s">
        <v>79</v>
      </c>
      <c r="BK161" s="227">
        <f>ROUND(I161*H161,2)</f>
        <v>0</v>
      </c>
      <c r="BL161" s="18" t="s">
        <v>231</v>
      </c>
      <c r="BM161" s="226" t="s">
        <v>3380</v>
      </c>
    </row>
    <row r="162" s="14" customFormat="1">
      <c r="A162" s="14"/>
      <c r="B162" s="244"/>
      <c r="C162" s="245"/>
      <c r="D162" s="235" t="s">
        <v>350</v>
      </c>
      <c r="E162" s="246" t="s">
        <v>19</v>
      </c>
      <c r="F162" s="247" t="s">
        <v>221</v>
      </c>
      <c r="G162" s="245"/>
      <c r="H162" s="248">
        <v>15.223000000000001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19</v>
      </c>
      <c r="F163" s="247" t="s">
        <v>225</v>
      </c>
      <c r="G163" s="245"/>
      <c r="H163" s="248">
        <v>37.948999999999998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4" customFormat="1">
      <c r="A164" s="14"/>
      <c r="B164" s="244"/>
      <c r="C164" s="245"/>
      <c r="D164" s="235" t="s">
        <v>350</v>
      </c>
      <c r="E164" s="246" t="s">
        <v>19</v>
      </c>
      <c r="F164" s="247" t="s">
        <v>855</v>
      </c>
      <c r="G164" s="245"/>
      <c r="H164" s="248">
        <v>76.117000000000004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241</v>
      </c>
      <c r="AV164" s="14" t="s">
        <v>81</v>
      </c>
      <c r="AW164" s="14" t="s">
        <v>33</v>
      </c>
      <c r="AX164" s="14" t="s">
        <v>72</v>
      </c>
      <c r="AY164" s="254" t="s">
        <v>338</v>
      </c>
    </row>
    <row r="165" s="15" customFormat="1">
      <c r="A165" s="15"/>
      <c r="B165" s="255"/>
      <c r="C165" s="256"/>
      <c r="D165" s="235" t="s">
        <v>350</v>
      </c>
      <c r="E165" s="257" t="s">
        <v>19</v>
      </c>
      <c r="F165" s="258" t="s">
        <v>363</v>
      </c>
      <c r="G165" s="256"/>
      <c r="H165" s="259">
        <v>129.28899999999999</v>
      </c>
      <c r="I165" s="260"/>
      <c r="J165" s="256"/>
      <c r="K165" s="256"/>
      <c r="L165" s="261"/>
      <c r="M165" s="262"/>
      <c r="N165" s="263"/>
      <c r="O165" s="263"/>
      <c r="P165" s="263"/>
      <c r="Q165" s="263"/>
      <c r="R165" s="263"/>
      <c r="S165" s="263"/>
      <c r="T165" s="264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65" t="s">
        <v>350</v>
      </c>
      <c r="AU165" s="265" t="s">
        <v>241</v>
      </c>
      <c r="AV165" s="15" t="s">
        <v>231</v>
      </c>
      <c r="AW165" s="15" t="s">
        <v>33</v>
      </c>
      <c r="AX165" s="15" t="s">
        <v>79</v>
      </c>
      <c r="AY165" s="265" t="s">
        <v>338</v>
      </c>
    </row>
    <row r="166" s="2" customFormat="1" ht="16.5" customHeight="1">
      <c r="A166" s="39"/>
      <c r="B166" s="40"/>
      <c r="C166" s="267" t="s">
        <v>394</v>
      </c>
      <c r="D166" s="267" t="s">
        <v>486</v>
      </c>
      <c r="E166" s="268" t="s">
        <v>487</v>
      </c>
      <c r="F166" s="269" t="s">
        <v>488</v>
      </c>
      <c r="G166" s="270" t="s">
        <v>489</v>
      </c>
      <c r="H166" s="271">
        <v>30.446000000000002</v>
      </c>
      <c r="I166" s="272"/>
      <c r="J166" s="273">
        <f>ROUND(I166*H166,2)</f>
        <v>0</v>
      </c>
      <c r="K166" s="269" t="s">
        <v>346</v>
      </c>
      <c r="L166" s="274"/>
      <c r="M166" s="275" t="s">
        <v>19</v>
      </c>
      <c r="N166" s="276" t="s">
        <v>43</v>
      </c>
      <c r="O166" s="85"/>
      <c r="P166" s="224">
        <f>O166*H166</f>
        <v>0</v>
      </c>
      <c r="Q166" s="224">
        <v>1</v>
      </c>
      <c r="R166" s="224">
        <f>Q166*H166</f>
        <v>30.446000000000002</v>
      </c>
      <c r="S166" s="224">
        <v>0</v>
      </c>
      <c r="T166" s="225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26" t="s">
        <v>405</v>
      </c>
      <c r="AT166" s="226" t="s">
        <v>486</v>
      </c>
      <c r="AU166" s="226" t="s">
        <v>241</v>
      </c>
      <c r="AY166" s="18" t="s">
        <v>338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18" t="s">
        <v>79</v>
      </c>
      <c r="BK166" s="227">
        <f>ROUND(I166*H166,2)</f>
        <v>0</v>
      </c>
      <c r="BL166" s="18" t="s">
        <v>231</v>
      </c>
      <c r="BM166" s="226" t="s">
        <v>3381</v>
      </c>
    </row>
    <row r="167" s="13" customFormat="1">
      <c r="A167" s="13"/>
      <c r="B167" s="233"/>
      <c r="C167" s="234"/>
      <c r="D167" s="235" t="s">
        <v>350</v>
      </c>
      <c r="E167" s="236" t="s">
        <v>19</v>
      </c>
      <c r="F167" s="237" t="s">
        <v>491</v>
      </c>
      <c r="G167" s="234"/>
      <c r="H167" s="236" t="s">
        <v>19</v>
      </c>
      <c r="I167" s="238"/>
      <c r="J167" s="234"/>
      <c r="K167" s="234"/>
      <c r="L167" s="239"/>
      <c r="M167" s="240"/>
      <c r="N167" s="241"/>
      <c r="O167" s="241"/>
      <c r="P167" s="241"/>
      <c r="Q167" s="241"/>
      <c r="R167" s="241"/>
      <c r="S167" s="241"/>
      <c r="T167" s="242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3" t="s">
        <v>350</v>
      </c>
      <c r="AU167" s="243" t="s">
        <v>241</v>
      </c>
      <c r="AV167" s="13" t="s">
        <v>79</v>
      </c>
      <c r="AW167" s="13" t="s">
        <v>33</v>
      </c>
      <c r="AX167" s="13" t="s">
        <v>72</v>
      </c>
      <c r="AY167" s="243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3382</v>
      </c>
      <c r="G168" s="245"/>
      <c r="H168" s="248">
        <v>15.223000000000001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241</v>
      </c>
      <c r="AV168" s="14" t="s">
        <v>81</v>
      </c>
      <c r="AW168" s="14" t="s">
        <v>33</v>
      </c>
      <c r="AX168" s="14" t="s">
        <v>72</v>
      </c>
      <c r="AY168" s="254" t="s">
        <v>338</v>
      </c>
    </row>
    <row r="169" s="15" customFormat="1">
      <c r="A169" s="15"/>
      <c r="B169" s="255"/>
      <c r="C169" s="256"/>
      <c r="D169" s="235" t="s">
        <v>350</v>
      </c>
      <c r="E169" s="257" t="s">
        <v>221</v>
      </c>
      <c r="F169" s="258" t="s">
        <v>363</v>
      </c>
      <c r="G169" s="256"/>
      <c r="H169" s="259">
        <v>15.223000000000001</v>
      </c>
      <c r="I169" s="260"/>
      <c r="J169" s="256"/>
      <c r="K169" s="256"/>
      <c r="L169" s="261"/>
      <c r="M169" s="262"/>
      <c r="N169" s="263"/>
      <c r="O169" s="263"/>
      <c r="P169" s="263"/>
      <c r="Q169" s="263"/>
      <c r="R169" s="263"/>
      <c r="S169" s="263"/>
      <c r="T169" s="264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65" t="s">
        <v>350</v>
      </c>
      <c r="AU169" s="265" t="s">
        <v>241</v>
      </c>
      <c r="AV169" s="15" t="s">
        <v>231</v>
      </c>
      <c r="AW169" s="15" t="s">
        <v>33</v>
      </c>
      <c r="AX169" s="15" t="s">
        <v>72</v>
      </c>
      <c r="AY169" s="265" t="s">
        <v>338</v>
      </c>
    </row>
    <row r="170" s="14" customFormat="1">
      <c r="A170" s="14"/>
      <c r="B170" s="244"/>
      <c r="C170" s="245"/>
      <c r="D170" s="235" t="s">
        <v>350</v>
      </c>
      <c r="E170" s="246" t="s">
        <v>19</v>
      </c>
      <c r="F170" s="247" t="s">
        <v>3383</v>
      </c>
      <c r="G170" s="245"/>
      <c r="H170" s="248">
        <v>30.446000000000002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241</v>
      </c>
      <c r="AV170" s="14" t="s">
        <v>81</v>
      </c>
      <c r="AW170" s="14" t="s">
        <v>33</v>
      </c>
      <c r="AX170" s="14" t="s">
        <v>79</v>
      </c>
      <c r="AY170" s="254" t="s">
        <v>338</v>
      </c>
    </row>
    <row r="171" s="12" customFormat="1" ht="20.88" customHeight="1">
      <c r="A171" s="12"/>
      <c r="B171" s="199"/>
      <c r="C171" s="200"/>
      <c r="D171" s="201" t="s">
        <v>71</v>
      </c>
      <c r="E171" s="213" t="s">
        <v>476</v>
      </c>
      <c r="F171" s="213" t="s">
        <v>509</v>
      </c>
      <c r="G171" s="200"/>
      <c r="H171" s="200"/>
      <c r="I171" s="203"/>
      <c r="J171" s="214">
        <f>BK171</f>
        <v>0</v>
      </c>
      <c r="K171" s="200"/>
      <c r="L171" s="205"/>
      <c r="M171" s="206"/>
      <c r="N171" s="207"/>
      <c r="O171" s="207"/>
      <c r="P171" s="208">
        <f>SUM(P172:P207)</f>
        <v>0</v>
      </c>
      <c r="Q171" s="207"/>
      <c r="R171" s="208">
        <f>SUM(R172:R207)</f>
        <v>0.0017639999999999999</v>
      </c>
      <c r="S171" s="207"/>
      <c r="T171" s="209">
        <f>SUM(T172:T207)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10" t="s">
        <v>79</v>
      </c>
      <c r="AT171" s="211" t="s">
        <v>71</v>
      </c>
      <c r="AU171" s="211" t="s">
        <v>81</v>
      </c>
      <c r="AY171" s="210" t="s">
        <v>338</v>
      </c>
      <c r="BK171" s="212">
        <f>SUM(BK172:BK207)</f>
        <v>0</v>
      </c>
    </row>
    <row r="172" s="2" customFormat="1" ht="24.15" customHeight="1">
      <c r="A172" s="39"/>
      <c r="B172" s="40"/>
      <c r="C172" s="215" t="s">
        <v>454</v>
      </c>
      <c r="D172" s="215" t="s">
        <v>342</v>
      </c>
      <c r="E172" s="216" t="s">
        <v>511</v>
      </c>
      <c r="F172" s="217" t="s">
        <v>512</v>
      </c>
      <c r="G172" s="218" t="s">
        <v>345</v>
      </c>
      <c r="H172" s="219">
        <v>17.640000000000001</v>
      </c>
      <c r="I172" s="220"/>
      <c r="J172" s="221">
        <f>ROUND(I172*H172,2)</f>
        <v>0</v>
      </c>
      <c r="K172" s="217" t="s">
        <v>346</v>
      </c>
      <c r="L172" s="45"/>
      <c r="M172" s="222" t="s">
        <v>19</v>
      </c>
      <c r="N172" s="223" t="s">
        <v>43</v>
      </c>
      <c r="O172" s="85"/>
      <c r="P172" s="224">
        <f>O172*H172</f>
        <v>0</v>
      </c>
      <c r="Q172" s="224">
        <v>0</v>
      </c>
      <c r="R172" s="224">
        <f>Q172*H172</f>
        <v>0</v>
      </c>
      <c r="S172" s="224">
        <v>0</v>
      </c>
      <c r="T172" s="225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26" t="s">
        <v>231</v>
      </c>
      <c r="AT172" s="226" t="s">
        <v>342</v>
      </c>
      <c r="AU172" s="226" t="s">
        <v>241</v>
      </c>
      <c r="AY172" s="18" t="s">
        <v>338</v>
      </c>
      <c r="BE172" s="227">
        <f>IF(N172="základní",J172,0)</f>
        <v>0</v>
      </c>
      <c r="BF172" s="227">
        <f>IF(N172="snížená",J172,0)</f>
        <v>0</v>
      </c>
      <c r="BG172" s="227">
        <f>IF(N172="zákl. přenesená",J172,0)</f>
        <v>0</v>
      </c>
      <c r="BH172" s="227">
        <f>IF(N172="sníž. přenesená",J172,0)</f>
        <v>0</v>
      </c>
      <c r="BI172" s="227">
        <f>IF(N172="nulová",J172,0)</f>
        <v>0</v>
      </c>
      <c r="BJ172" s="18" t="s">
        <v>79</v>
      </c>
      <c r="BK172" s="227">
        <f>ROUND(I172*H172,2)</f>
        <v>0</v>
      </c>
      <c r="BL172" s="18" t="s">
        <v>231</v>
      </c>
      <c r="BM172" s="226" t="s">
        <v>3384</v>
      </c>
    </row>
    <row r="173" s="2" customFormat="1">
      <c r="A173" s="39"/>
      <c r="B173" s="40"/>
      <c r="C173" s="41"/>
      <c r="D173" s="228" t="s">
        <v>348</v>
      </c>
      <c r="E173" s="41"/>
      <c r="F173" s="229" t="s">
        <v>514</v>
      </c>
      <c r="G173" s="41"/>
      <c r="H173" s="41"/>
      <c r="I173" s="230"/>
      <c r="J173" s="41"/>
      <c r="K173" s="41"/>
      <c r="L173" s="45"/>
      <c r="M173" s="231"/>
      <c r="N173" s="232"/>
      <c r="O173" s="85"/>
      <c r="P173" s="85"/>
      <c r="Q173" s="85"/>
      <c r="R173" s="85"/>
      <c r="S173" s="85"/>
      <c r="T173" s="86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348</v>
      </c>
      <c r="AU173" s="18" t="s">
        <v>241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3332</v>
      </c>
      <c r="G174" s="245"/>
      <c r="H174" s="248">
        <v>17.640000000000001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241</v>
      </c>
      <c r="AV174" s="14" t="s">
        <v>81</v>
      </c>
      <c r="AW174" s="14" t="s">
        <v>33</v>
      </c>
      <c r="AX174" s="14" t="s">
        <v>72</v>
      </c>
      <c r="AY174" s="254" t="s">
        <v>338</v>
      </c>
    </row>
    <row r="175" s="15" customFormat="1">
      <c r="A175" s="15"/>
      <c r="B175" s="255"/>
      <c r="C175" s="256"/>
      <c r="D175" s="235" t="s">
        <v>350</v>
      </c>
      <c r="E175" s="257" t="s">
        <v>19</v>
      </c>
      <c r="F175" s="258" t="s">
        <v>363</v>
      </c>
      <c r="G175" s="256"/>
      <c r="H175" s="259">
        <v>17.640000000000001</v>
      </c>
      <c r="I175" s="260"/>
      <c r="J175" s="256"/>
      <c r="K175" s="256"/>
      <c r="L175" s="261"/>
      <c r="M175" s="262"/>
      <c r="N175" s="263"/>
      <c r="O175" s="263"/>
      <c r="P175" s="263"/>
      <c r="Q175" s="263"/>
      <c r="R175" s="263"/>
      <c r="S175" s="263"/>
      <c r="T175" s="264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5" t="s">
        <v>350</v>
      </c>
      <c r="AU175" s="265" t="s">
        <v>241</v>
      </c>
      <c r="AV175" s="15" t="s">
        <v>231</v>
      </c>
      <c r="AW175" s="15" t="s">
        <v>33</v>
      </c>
      <c r="AX175" s="15" t="s">
        <v>79</v>
      </c>
      <c r="AY175" s="265" t="s">
        <v>338</v>
      </c>
    </row>
    <row r="176" s="2" customFormat="1" ht="37.8" customHeight="1">
      <c r="A176" s="39"/>
      <c r="B176" s="40"/>
      <c r="C176" s="215" t="s">
        <v>423</v>
      </c>
      <c r="D176" s="215" t="s">
        <v>342</v>
      </c>
      <c r="E176" s="216" t="s">
        <v>516</v>
      </c>
      <c r="F176" s="217" t="s">
        <v>517</v>
      </c>
      <c r="G176" s="218" t="s">
        <v>345</v>
      </c>
      <c r="H176" s="219">
        <v>35.280000000000001</v>
      </c>
      <c r="I176" s="220"/>
      <c r="J176" s="221">
        <f>ROUND(I176*H176,2)</f>
        <v>0</v>
      </c>
      <c r="K176" s="217" t="s">
        <v>346</v>
      </c>
      <c r="L176" s="45"/>
      <c r="M176" s="222" t="s">
        <v>19</v>
      </c>
      <c r="N176" s="223" t="s">
        <v>43</v>
      </c>
      <c r="O176" s="85"/>
      <c r="P176" s="224">
        <f>O176*H176</f>
        <v>0</v>
      </c>
      <c r="Q176" s="224">
        <v>0</v>
      </c>
      <c r="R176" s="224">
        <f>Q176*H176</f>
        <v>0</v>
      </c>
      <c r="S176" s="224">
        <v>0</v>
      </c>
      <c r="T176" s="225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26" t="s">
        <v>231</v>
      </c>
      <c r="AT176" s="226" t="s">
        <v>342</v>
      </c>
      <c r="AU176" s="226" t="s">
        <v>241</v>
      </c>
      <c r="AY176" s="18" t="s">
        <v>338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18" t="s">
        <v>79</v>
      </c>
      <c r="BK176" s="227">
        <f>ROUND(I176*H176,2)</f>
        <v>0</v>
      </c>
      <c r="BL176" s="18" t="s">
        <v>231</v>
      </c>
      <c r="BM176" s="226" t="s">
        <v>3385</v>
      </c>
    </row>
    <row r="177" s="2" customFormat="1">
      <c r="A177" s="39"/>
      <c r="B177" s="40"/>
      <c r="C177" s="41"/>
      <c r="D177" s="228" t="s">
        <v>348</v>
      </c>
      <c r="E177" s="41"/>
      <c r="F177" s="229" t="s">
        <v>519</v>
      </c>
      <c r="G177" s="41"/>
      <c r="H177" s="41"/>
      <c r="I177" s="230"/>
      <c r="J177" s="41"/>
      <c r="K177" s="41"/>
      <c r="L177" s="45"/>
      <c r="M177" s="231"/>
      <c r="N177" s="232"/>
      <c r="O177" s="85"/>
      <c r="P177" s="85"/>
      <c r="Q177" s="85"/>
      <c r="R177" s="85"/>
      <c r="S177" s="85"/>
      <c r="T177" s="86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348</v>
      </c>
      <c r="AU177" s="18" t="s">
        <v>241</v>
      </c>
    </row>
    <row r="178" s="14" customFormat="1">
      <c r="A178" s="14"/>
      <c r="B178" s="244"/>
      <c r="C178" s="245"/>
      <c r="D178" s="235" t="s">
        <v>350</v>
      </c>
      <c r="E178" s="246" t="s">
        <v>19</v>
      </c>
      <c r="F178" s="247" t="s">
        <v>3339</v>
      </c>
      <c r="G178" s="245"/>
      <c r="H178" s="248">
        <v>35.280000000000001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350</v>
      </c>
      <c r="AU178" s="254" t="s">
        <v>241</v>
      </c>
      <c r="AV178" s="14" t="s">
        <v>81</v>
      </c>
      <c r="AW178" s="14" t="s">
        <v>33</v>
      </c>
      <c r="AX178" s="14" t="s">
        <v>79</v>
      </c>
      <c r="AY178" s="254" t="s">
        <v>338</v>
      </c>
    </row>
    <row r="179" s="2" customFormat="1" ht="37.8" customHeight="1">
      <c r="A179" s="39"/>
      <c r="B179" s="40"/>
      <c r="C179" s="215" t="s">
        <v>440</v>
      </c>
      <c r="D179" s="215" t="s">
        <v>342</v>
      </c>
      <c r="E179" s="216" t="s">
        <v>521</v>
      </c>
      <c r="F179" s="217" t="s">
        <v>522</v>
      </c>
      <c r="G179" s="218" t="s">
        <v>345</v>
      </c>
      <c r="H179" s="219">
        <v>35.280000000000001</v>
      </c>
      <c r="I179" s="220"/>
      <c r="J179" s="221">
        <f>ROUND(I179*H179,2)</f>
        <v>0</v>
      </c>
      <c r="K179" s="217" t="s">
        <v>346</v>
      </c>
      <c r="L179" s="45"/>
      <c r="M179" s="222" t="s">
        <v>19</v>
      </c>
      <c r="N179" s="223" t="s">
        <v>43</v>
      </c>
      <c r="O179" s="85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26" t="s">
        <v>231</v>
      </c>
      <c r="AT179" s="226" t="s">
        <v>342</v>
      </c>
      <c r="AU179" s="226" t="s">
        <v>241</v>
      </c>
      <c r="AY179" s="18" t="s">
        <v>338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8" t="s">
        <v>79</v>
      </c>
      <c r="BK179" s="227">
        <f>ROUND(I179*H179,2)</f>
        <v>0</v>
      </c>
      <c r="BL179" s="18" t="s">
        <v>231</v>
      </c>
      <c r="BM179" s="226" t="s">
        <v>3386</v>
      </c>
    </row>
    <row r="180" s="2" customFormat="1">
      <c r="A180" s="39"/>
      <c r="B180" s="40"/>
      <c r="C180" s="41"/>
      <c r="D180" s="228" t="s">
        <v>348</v>
      </c>
      <c r="E180" s="41"/>
      <c r="F180" s="229" t="s">
        <v>524</v>
      </c>
      <c r="G180" s="41"/>
      <c r="H180" s="41"/>
      <c r="I180" s="230"/>
      <c r="J180" s="41"/>
      <c r="K180" s="41"/>
      <c r="L180" s="45"/>
      <c r="M180" s="231"/>
      <c r="N180" s="232"/>
      <c r="O180" s="85"/>
      <c r="P180" s="85"/>
      <c r="Q180" s="85"/>
      <c r="R180" s="85"/>
      <c r="S180" s="85"/>
      <c r="T180" s="86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348</v>
      </c>
      <c r="AU180" s="18" t="s">
        <v>241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3339</v>
      </c>
      <c r="G181" s="245"/>
      <c r="H181" s="248">
        <v>35.280000000000001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79</v>
      </c>
      <c r="AY181" s="254" t="s">
        <v>338</v>
      </c>
    </row>
    <row r="182" s="2" customFormat="1" ht="16.5" customHeight="1">
      <c r="A182" s="39"/>
      <c r="B182" s="40"/>
      <c r="C182" s="267" t="s">
        <v>460</v>
      </c>
      <c r="D182" s="267" t="s">
        <v>486</v>
      </c>
      <c r="E182" s="268" t="s">
        <v>526</v>
      </c>
      <c r="F182" s="269" t="s">
        <v>527</v>
      </c>
      <c r="G182" s="270" t="s">
        <v>528</v>
      </c>
      <c r="H182" s="271">
        <v>0.70599999999999996</v>
      </c>
      <c r="I182" s="272"/>
      <c r="J182" s="273">
        <f>ROUND(I182*H182,2)</f>
        <v>0</v>
      </c>
      <c r="K182" s="269" t="s">
        <v>346</v>
      </c>
      <c r="L182" s="274"/>
      <c r="M182" s="275" t="s">
        <v>19</v>
      </c>
      <c r="N182" s="276" t="s">
        <v>43</v>
      </c>
      <c r="O182" s="85"/>
      <c r="P182" s="224">
        <f>O182*H182</f>
        <v>0</v>
      </c>
      <c r="Q182" s="224">
        <v>0.001</v>
      </c>
      <c r="R182" s="224">
        <f>Q182*H182</f>
        <v>0.00070599999999999992</v>
      </c>
      <c r="S182" s="224">
        <v>0</v>
      </c>
      <c r="T182" s="225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26" t="s">
        <v>405</v>
      </c>
      <c r="AT182" s="226" t="s">
        <v>486</v>
      </c>
      <c r="AU182" s="226" t="s">
        <v>241</v>
      </c>
      <c r="AY182" s="18" t="s">
        <v>338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18" t="s">
        <v>79</v>
      </c>
      <c r="BK182" s="227">
        <f>ROUND(I182*H182,2)</f>
        <v>0</v>
      </c>
      <c r="BL182" s="18" t="s">
        <v>231</v>
      </c>
      <c r="BM182" s="226" t="s">
        <v>3387</v>
      </c>
    </row>
    <row r="183" s="14" customFormat="1">
      <c r="A183" s="14"/>
      <c r="B183" s="244"/>
      <c r="C183" s="245"/>
      <c r="D183" s="235" t="s">
        <v>350</v>
      </c>
      <c r="E183" s="246" t="s">
        <v>19</v>
      </c>
      <c r="F183" s="247" t="s">
        <v>3339</v>
      </c>
      <c r="G183" s="245"/>
      <c r="H183" s="248">
        <v>35.280000000000001</v>
      </c>
      <c r="I183" s="249"/>
      <c r="J183" s="245"/>
      <c r="K183" s="245"/>
      <c r="L183" s="250"/>
      <c r="M183" s="251"/>
      <c r="N183" s="252"/>
      <c r="O183" s="252"/>
      <c r="P183" s="252"/>
      <c r="Q183" s="252"/>
      <c r="R183" s="252"/>
      <c r="S183" s="252"/>
      <c r="T183" s="253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4" t="s">
        <v>350</v>
      </c>
      <c r="AU183" s="254" t="s">
        <v>241</v>
      </c>
      <c r="AV183" s="14" t="s">
        <v>81</v>
      </c>
      <c r="AW183" s="14" t="s">
        <v>33</v>
      </c>
      <c r="AX183" s="14" t="s">
        <v>72</v>
      </c>
      <c r="AY183" s="254" t="s">
        <v>338</v>
      </c>
    </row>
    <row r="184" s="14" customFormat="1">
      <c r="A184" s="14"/>
      <c r="B184" s="244"/>
      <c r="C184" s="245"/>
      <c r="D184" s="235" t="s">
        <v>350</v>
      </c>
      <c r="E184" s="246" t="s">
        <v>19</v>
      </c>
      <c r="F184" s="247" t="s">
        <v>3388</v>
      </c>
      <c r="G184" s="245"/>
      <c r="H184" s="248">
        <v>0.70599999999999996</v>
      </c>
      <c r="I184" s="249"/>
      <c r="J184" s="245"/>
      <c r="K184" s="245"/>
      <c r="L184" s="250"/>
      <c r="M184" s="251"/>
      <c r="N184" s="252"/>
      <c r="O184" s="252"/>
      <c r="P184" s="252"/>
      <c r="Q184" s="252"/>
      <c r="R184" s="252"/>
      <c r="S184" s="252"/>
      <c r="T184" s="253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4" t="s">
        <v>350</v>
      </c>
      <c r="AU184" s="254" t="s">
        <v>241</v>
      </c>
      <c r="AV184" s="14" t="s">
        <v>81</v>
      </c>
      <c r="AW184" s="14" t="s">
        <v>33</v>
      </c>
      <c r="AX184" s="14" t="s">
        <v>79</v>
      </c>
      <c r="AY184" s="254" t="s">
        <v>338</v>
      </c>
    </row>
    <row r="185" s="2" customFormat="1" ht="49.05" customHeight="1">
      <c r="A185" s="39"/>
      <c r="B185" s="40"/>
      <c r="C185" s="215" t="s">
        <v>476</v>
      </c>
      <c r="D185" s="215" t="s">
        <v>342</v>
      </c>
      <c r="E185" s="216" t="s">
        <v>532</v>
      </c>
      <c r="F185" s="217" t="s">
        <v>533</v>
      </c>
      <c r="G185" s="218" t="s">
        <v>345</v>
      </c>
      <c r="H185" s="219">
        <v>35.280000000000001</v>
      </c>
      <c r="I185" s="220"/>
      <c r="J185" s="221">
        <f>ROUND(I185*H185,2)</f>
        <v>0</v>
      </c>
      <c r="K185" s="217" t="s">
        <v>346</v>
      </c>
      <c r="L185" s="45"/>
      <c r="M185" s="222" t="s">
        <v>19</v>
      </c>
      <c r="N185" s="223" t="s">
        <v>43</v>
      </c>
      <c r="O185" s="85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26" t="s">
        <v>231</v>
      </c>
      <c r="AT185" s="226" t="s">
        <v>342</v>
      </c>
      <c r="AU185" s="226" t="s">
        <v>241</v>
      </c>
      <c r="AY185" s="18" t="s">
        <v>338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8" t="s">
        <v>79</v>
      </c>
      <c r="BK185" s="227">
        <f>ROUND(I185*H185,2)</f>
        <v>0</v>
      </c>
      <c r="BL185" s="18" t="s">
        <v>231</v>
      </c>
      <c r="BM185" s="226" t="s">
        <v>3389</v>
      </c>
    </row>
    <row r="186" s="2" customFormat="1">
      <c r="A186" s="39"/>
      <c r="B186" s="40"/>
      <c r="C186" s="41"/>
      <c r="D186" s="228" t="s">
        <v>348</v>
      </c>
      <c r="E186" s="41"/>
      <c r="F186" s="229" t="s">
        <v>535</v>
      </c>
      <c r="G186" s="41"/>
      <c r="H186" s="41"/>
      <c r="I186" s="230"/>
      <c r="J186" s="41"/>
      <c r="K186" s="41"/>
      <c r="L186" s="45"/>
      <c r="M186" s="231"/>
      <c r="N186" s="232"/>
      <c r="O186" s="85"/>
      <c r="P186" s="85"/>
      <c r="Q186" s="85"/>
      <c r="R186" s="85"/>
      <c r="S186" s="85"/>
      <c r="T186" s="86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348</v>
      </c>
      <c r="AU186" s="18" t="s">
        <v>241</v>
      </c>
    </row>
    <row r="187" s="14" customFormat="1">
      <c r="A187" s="14"/>
      <c r="B187" s="244"/>
      <c r="C187" s="245"/>
      <c r="D187" s="235" t="s">
        <v>350</v>
      </c>
      <c r="E187" s="246" t="s">
        <v>19</v>
      </c>
      <c r="F187" s="247" t="s">
        <v>3339</v>
      </c>
      <c r="G187" s="245"/>
      <c r="H187" s="248">
        <v>35.280000000000001</v>
      </c>
      <c r="I187" s="249"/>
      <c r="J187" s="245"/>
      <c r="K187" s="245"/>
      <c r="L187" s="250"/>
      <c r="M187" s="251"/>
      <c r="N187" s="252"/>
      <c r="O187" s="252"/>
      <c r="P187" s="252"/>
      <c r="Q187" s="252"/>
      <c r="R187" s="252"/>
      <c r="S187" s="252"/>
      <c r="T187" s="253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4" t="s">
        <v>350</v>
      </c>
      <c r="AU187" s="254" t="s">
        <v>241</v>
      </c>
      <c r="AV187" s="14" t="s">
        <v>81</v>
      </c>
      <c r="AW187" s="14" t="s">
        <v>33</v>
      </c>
      <c r="AX187" s="14" t="s">
        <v>79</v>
      </c>
      <c r="AY187" s="254" t="s">
        <v>338</v>
      </c>
    </row>
    <row r="188" s="2" customFormat="1" ht="24.15" customHeight="1">
      <c r="A188" s="39"/>
      <c r="B188" s="40"/>
      <c r="C188" s="215" t="s">
        <v>481</v>
      </c>
      <c r="D188" s="215" t="s">
        <v>342</v>
      </c>
      <c r="E188" s="216" t="s">
        <v>537</v>
      </c>
      <c r="F188" s="217" t="s">
        <v>538</v>
      </c>
      <c r="G188" s="218" t="s">
        <v>489</v>
      </c>
      <c r="H188" s="219">
        <v>0.001</v>
      </c>
      <c r="I188" s="220"/>
      <c r="J188" s="221">
        <f>ROUND(I188*H188,2)</f>
        <v>0</v>
      </c>
      <c r="K188" s="217" t="s">
        <v>346</v>
      </c>
      <c r="L188" s="45"/>
      <c r="M188" s="222" t="s">
        <v>19</v>
      </c>
      <c r="N188" s="223" t="s">
        <v>43</v>
      </c>
      <c r="O188" s="85"/>
      <c r="P188" s="224">
        <f>O188*H188</f>
        <v>0</v>
      </c>
      <c r="Q188" s="224">
        <v>0</v>
      </c>
      <c r="R188" s="224">
        <f>Q188*H188</f>
        <v>0</v>
      </c>
      <c r="S188" s="224">
        <v>0</v>
      </c>
      <c r="T188" s="225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26" t="s">
        <v>231</v>
      </c>
      <c r="AT188" s="226" t="s">
        <v>342</v>
      </c>
      <c r="AU188" s="226" t="s">
        <v>241</v>
      </c>
      <c r="AY188" s="18" t="s">
        <v>338</v>
      </c>
      <c r="BE188" s="227">
        <f>IF(N188="základní",J188,0)</f>
        <v>0</v>
      </c>
      <c r="BF188" s="227">
        <f>IF(N188="snížená",J188,0)</f>
        <v>0</v>
      </c>
      <c r="BG188" s="227">
        <f>IF(N188="zákl. přenesená",J188,0)</f>
        <v>0</v>
      </c>
      <c r="BH188" s="227">
        <f>IF(N188="sníž. přenesená",J188,0)</f>
        <v>0</v>
      </c>
      <c r="BI188" s="227">
        <f>IF(N188="nulová",J188,0)</f>
        <v>0</v>
      </c>
      <c r="BJ188" s="18" t="s">
        <v>79</v>
      </c>
      <c r="BK188" s="227">
        <f>ROUND(I188*H188,2)</f>
        <v>0</v>
      </c>
      <c r="BL188" s="18" t="s">
        <v>231</v>
      </c>
      <c r="BM188" s="226" t="s">
        <v>3390</v>
      </c>
    </row>
    <row r="189" s="2" customFormat="1">
      <c r="A189" s="39"/>
      <c r="B189" s="40"/>
      <c r="C189" s="41"/>
      <c r="D189" s="228" t="s">
        <v>348</v>
      </c>
      <c r="E189" s="41"/>
      <c r="F189" s="229" t="s">
        <v>540</v>
      </c>
      <c r="G189" s="41"/>
      <c r="H189" s="41"/>
      <c r="I189" s="230"/>
      <c r="J189" s="41"/>
      <c r="K189" s="41"/>
      <c r="L189" s="45"/>
      <c r="M189" s="231"/>
      <c r="N189" s="232"/>
      <c r="O189" s="85"/>
      <c r="P189" s="85"/>
      <c r="Q189" s="85"/>
      <c r="R189" s="85"/>
      <c r="S189" s="85"/>
      <c r="T189" s="86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348</v>
      </c>
      <c r="AU189" s="18" t="s">
        <v>241</v>
      </c>
    </row>
    <row r="190" s="2" customFormat="1" ht="16.5" customHeight="1">
      <c r="A190" s="39"/>
      <c r="B190" s="40"/>
      <c r="C190" s="267" t="s">
        <v>254</v>
      </c>
      <c r="D190" s="267" t="s">
        <v>486</v>
      </c>
      <c r="E190" s="268" t="s">
        <v>542</v>
      </c>
      <c r="F190" s="269" t="s">
        <v>543</v>
      </c>
      <c r="G190" s="270" t="s">
        <v>528</v>
      </c>
      <c r="H190" s="271">
        <v>1.0580000000000001</v>
      </c>
      <c r="I190" s="272"/>
      <c r="J190" s="273">
        <f>ROUND(I190*H190,2)</f>
        <v>0</v>
      </c>
      <c r="K190" s="269" t="s">
        <v>346</v>
      </c>
      <c r="L190" s="274"/>
      <c r="M190" s="275" t="s">
        <v>19</v>
      </c>
      <c r="N190" s="276" t="s">
        <v>43</v>
      </c>
      <c r="O190" s="85"/>
      <c r="P190" s="224">
        <f>O190*H190</f>
        <v>0</v>
      </c>
      <c r="Q190" s="224">
        <v>0.001</v>
      </c>
      <c r="R190" s="224">
        <f>Q190*H190</f>
        <v>0.0010580000000000001</v>
      </c>
      <c r="S190" s="224">
        <v>0</v>
      </c>
      <c r="T190" s="225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26" t="s">
        <v>405</v>
      </c>
      <c r="AT190" s="226" t="s">
        <v>486</v>
      </c>
      <c r="AU190" s="226" t="s">
        <v>241</v>
      </c>
      <c r="AY190" s="18" t="s">
        <v>338</v>
      </c>
      <c r="BE190" s="227">
        <f>IF(N190="základní",J190,0)</f>
        <v>0</v>
      </c>
      <c r="BF190" s="227">
        <f>IF(N190="snížená",J190,0)</f>
        <v>0</v>
      </c>
      <c r="BG190" s="227">
        <f>IF(N190="zákl. přenesená",J190,0)</f>
        <v>0</v>
      </c>
      <c r="BH190" s="227">
        <f>IF(N190="sníž. přenesená",J190,0)</f>
        <v>0</v>
      </c>
      <c r="BI190" s="227">
        <f>IF(N190="nulová",J190,0)</f>
        <v>0</v>
      </c>
      <c r="BJ190" s="18" t="s">
        <v>79</v>
      </c>
      <c r="BK190" s="227">
        <f>ROUND(I190*H190,2)</f>
        <v>0</v>
      </c>
      <c r="BL190" s="18" t="s">
        <v>231</v>
      </c>
      <c r="BM190" s="226" t="s">
        <v>3391</v>
      </c>
    </row>
    <row r="191" s="14" customFormat="1">
      <c r="A191" s="14"/>
      <c r="B191" s="244"/>
      <c r="C191" s="245"/>
      <c r="D191" s="235" t="s">
        <v>350</v>
      </c>
      <c r="E191" s="246" t="s">
        <v>19</v>
      </c>
      <c r="F191" s="247" t="s">
        <v>3339</v>
      </c>
      <c r="G191" s="245"/>
      <c r="H191" s="248">
        <v>35.280000000000001</v>
      </c>
      <c r="I191" s="249"/>
      <c r="J191" s="245"/>
      <c r="K191" s="245"/>
      <c r="L191" s="250"/>
      <c r="M191" s="251"/>
      <c r="N191" s="252"/>
      <c r="O191" s="252"/>
      <c r="P191" s="252"/>
      <c r="Q191" s="252"/>
      <c r="R191" s="252"/>
      <c r="S191" s="252"/>
      <c r="T191" s="25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4" t="s">
        <v>350</v>
      </c>
      <c r="AU191" s="254" t="s">
        <v>241</v>
      </c>
      <c r="AV191" s="14" t="s">
        <v>81</v>
      </c>
      <c r="AW191" s="14" t="s">
        <v>33</v>
      </c>
      <c r="AX191" s="14" t="s">
        <v>72</v>
      </c>
      <c r="AY191" s="254" t="s">
        <v>338</v>
      </c>
    </row>
    <row r="192" s="14" customFormat="1">
      <c r="A192" s="14"/>
      <c r="B192" s="244"/>
      <c r="C192" s="245"/>
      <c r="D192" s="235" t="s">
        <v>350</v>
      </c>
      <c r="E192" s="246" t="s">
        <v>19</v>
      </c>
      <c r="F192" s="247" t="s">
        <v>3392</v>
      </c>
      <c r="G192" s="245"/>
      <c r="H192" s="248">
        <v>1.0580000000000001</v>
      </c>
      <c r="I192" s="249"/>
      <c r="J192" s="245"/>
      <c r="K192" s="245"/>
      <c r="L192" s="250"/>
      <c r="M192" s="251"/>
      <c r="N192" s="252"/>
      <c r="O192" s="252"/>
      <c r="P192" s="252"/>
      <c r="Q192" s="252"/>
      <c r="R192" s="252"/>
      <c r="S192" s="252"/>
      <c r="T192" s="253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4" t="s">
        <v>350</v>
      </c>
      <c r="AU192" s="254" t="s">
        <v>241</v>
      </c>
      <c r="AV192" s="14" t="s">
        <v>81</v>
      </c>
      <c r="AW192" s="14" t="s">
        <v>33</v>
      </c>
      <c r="AX192" s="14" t="s">
        <v>79</v>
      </c>
      <c r="AY192" s="254" t="s">
        <v>338</v>
      </c>
    </row>
    <row r="193" s="2" customFormat="1" ht="24.15" customHeight="1">
      <c r="A193" s="39"/>
      <c r="B193" s="40"/>
      <c r="C193" s="215" t="s">
        <v>7</v>
      </c>
      <c r="D193" s="215" t="s">
        <v>342</v>
      </c>
      <c r="E193" s="216" t="s">
        <v>547</v>
      </c>
      <c r="F193" s="217" t="s">
        <v>548</v>
      </c>
      <c r="G193" s="218" t="s">
        <v>345</v>
      </c>
      <c r="H193" s="219">
        <v>35.280000000000001</v>
      </c>
      <c r="I193" s="220"/>
      <c r="J193" s="221">
        <f>ROUND(I193*H193,2)</f>
        <v>0</v>
      </c>
      <c r="K193" s="217" t="s">
        <v>346</v>
      </c>
      <c r="L193" s="45"/>
      <c r="M193" s="222" t="s">
        <v>19</v>
      </c>
      <c r="N193" s="223" t="s">
        <v>43</v>
      </c>
      <c r="O193" s="85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26" t="s">
        <v>231</v>
      </c>
      <c r="AT193" s="226" t="s">
        <v>342</v>
      </c>
      <c r="AU193" s="226" t="s">
        <v>241</v>
      </c>
      <c r="AY193" s="18" t="s">
        <v>338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8" t="s">
        <v>79</v>
      </c>
      <c r="BK193" s="227">
        <f>ROUND(I193*H193,2)</f>
        <v>0</v>
      </c>
      <c r="BL193" s="18" t="s">
        <v>231</v>
      </c>
      <c r="BM193" s="226" t="s">
        <v>3393</v>
      </c>
    </row>
    <row r="194" s="2" customFormat="1">
      <c r="A194" s="39"/>
      <c r="B194" s="40"/>
      <c r="C194" s="41"/>
      <c r="D194" s="228" t="s">
        <v>348</v>
      </c>
      <c r="E194" s="41"/>
      <c r="F194" s="229" t="s">
        <v>550</v>
      </c>
      <c r="G194" s="41"/>
      <c r="H194" s="41"/>
      <c r="I194" s="230"/>
      <c r="J194" s="41"/>
      <c r="K194" s="41"/>
      <c r="L194" s="45"/>
      <c r="M194" s="231"/>
      <c r="N194" s="232"/>
      <c r="O194" s="85"/>
      <c r="P194" s="85"/>
      <c r="Q194" s="85"/>
      <c r="R194" s="85"/>
      <c r="S194" s="85"/>
      <c r="T194" s="86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348</v>
      </c>
      <c r="AU194" s="18" t="s">
        <v>241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3339</v>
      </c>
      <c r="G195" s="245"/>
      <c r="H195" s="248">
        <v>35.280000000000001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21.75" customHeight="1">
      <c r="A196" s="39"/>
      <c r="B196" s="40"/>
      <c r="C196" s="215" t="s">
        <v>247</v>
      </c>
      <c r="D196" s="215" t="s">
        <v>342</v>
      </c>
      <c r="E196" s="216" t="s">
        <v>552</v>
      </c>
      <c r="F196" s="217" t="s">
        <v>553</v>
      </c>
      <c r="G196" s="218" t="s">
        <v>391</v>
      </c>
      <c r="H196" s="219">
        <v>0.70599999999999996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3394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555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3339</v>
      </c>
      <c r="G198" s="245"/>
      <c r="H198" s="248">
        <v>35.280000000000001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19</v>
      </c>
      <c r="F199" s="247" t="s">
        <v>3388</v>
      </c>
      <c r="G199" s="245"/>
      <c r="H199" s="248">
        <v>0.70599999999999996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79</v>
      </c>
      <c r="AY199" s="254" t="s">
        <v>338</v>
      </c>
    </row>
    <row r="200" s="2" customFormat="1" ht="21.75" customHeight="1">
      <c r="A200" s="39"/>
      <c r="B200" s="40"/>
      <c r="C200" s="215" t="s">
        <v>510</v>
      </c>
      <c r="D200" s="215" t="s">
        <v>342</v>
      </c>
      <c r="E200" s="216" t="s">
        <v>557</v>
      </c>
      <c r="F200" s="217" t="s">
        <v>558</v>
      </c>
      <c r="G200" s="218" t="s">
        <v>391</v>
      </c>
      <c r="H200" s="219">
        <v>0.70599999999999996</v>
      </c>
      <c r="I200" s="220"/>
      <c r="J200" s="221">
        <f>ROUND(I200*H200,2)</f>
        <v>0</v>
      </c>
      <c r="K200" s="217" t="s">
        <v>346</v>
      </c>
      <c r="L200" s="45"/>
      <c r="M200" s="222" t="s">
        <v>19</v>
      </c>
      <c r="N200" s="223" t="s">
        <v>43</v>
      </c>
      <c r="O200" s="85"/>
      <c r="P200" s="224">
        <f>O200*H200</f>
        <v>0</v>
      </c>
      <c r="Q200" s="224">
        <v>0</v>
      </c>
      <c r="R200" s="224">
        <f>Q200*H200</f>
        <v>0</v>
      </c>
      <c r="S200" s="224">
        <v>0</v>
      </c>
      <c r="T200" s="225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26" t="s">
        <v>231</v>
      </c>
      <c r="AT200" s="226" t="s">
        <v>342</v>
      </c>
      <c r="AU200" s="226" t="s">
        <v>241</v>
      </c>
      <c r="AY200" s="18" t="s">
        <v>338</v>
      </c>
      <c r="BE200" s="227">
        <f>IF(N200="základní",J200,0)</f>
        <v>0</v>
      </c>
      <c r="BF200" s="227">
        <f>IF(N200="snížená",J200,0)</f>
        <v>0</v>
      </c>
      <c r="BG200" s="227">
        <f>IF(N200="zákl. přenesená",J200,0)</f>
        <v>0</v>
      </c>
      <c r="BH200" s="227">
        <f>IF(N200="sníž. přenesená",J200,0)</f>
        <v>0</v>
      </c>
      <c r="BI200" s="227">
        <f>IF(N200="nulová",J200,0)</f>
        <v>0</v>
      </c>
      <c r="BJ200" s="18" t="s">
        <v>79</v>
      </c>
      <c r="BK200" s="227">
        <f>ROUND(I200*H200,2)</f>
        <v>0</v>
      </c>
      <c r="BL200" s="18" t="s">
        <v>231</v>
      </c>
      <c r="BM200" s="226" t="s">
        <v>3395</v>
      </c>
    </row>
    <row r="201" s="2" customFormat="1">
      <c r="A201" s="39"/>
      <c r="B201" s="40"/>
      <c r="C201" s="41"/>
      <c r="D201" s="228" t="s">
        <v>348</v>
      </c>
      <c r="E201" s="41"/>
      <c r="F201" s="229" t="s">
        <v>560</v>
      </c>
      <c r="G201" s="41"/>
      <c r="H201" s="41"/>
      <c r="I201" s="230"/>
      <c r="J201" s="41"/>
      <c r="K201" s="41"/>
      <c r="L201" s="45"/>
      <c r="M201" s="231"/>
      <c r="N201" s="232"/>
      <c r="O201" s="85"/>
      <c r="P201" s="85"/>
      <c r="Q201" s="85"/>
      <c r="R201" s="85"/>
      <c r="S201" s="85"/>
      <c r="T201" s="86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348</v>
      </c>
      <c r="AU201" s="18" t="s">
        <v>241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3339</v>
      </c>
      <c r="G202" s="245"/>
      <c r="H202" s="248">
        <v>35.280000000000001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4" customFormat="1">
      <c r="A203" s="14"/>
      <c r="B203" s="244"/>
      <c r="C203" s="245"/>
      <c r="D203" s="235" t="s">
        <v>350</v>
      </c>
      <c r="E203" s="246" t="s">
        <v>19</v>
      </c>
      <c r="F203" s="247" t="s">
        <v>3388</v>
      </c>
      <c r="G203" s="245"/>
      <c r="H203" s="248">
        <v>0.70599999999999996</v>
      </c>
      <c r="I203" s="249"/>
      <c r="J203" s="245"/>
      <c r="K203" s="245"/>
      <c r="L203" s="250"/>
      <c r="M203" s="251"/>
      <c r="N203" s="252"/>
      <c r="O203" s="252"/>
      <c r="P203" s="252"/>
      <c r="Q203" s="252"/>
      <c r="R203" s="252"/>
      <c r="S203" s="252"/>
      <c r="T203" s="253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4" t="s">
        <v>350</v>
      </c>
      <c r="AU203" s="254" t="s">
        <v>241</v>
      </c>
      <c r="AV203" s="14" t="s">
        <v>81</v>
      </c>
      <c r="AW203" s="14" t="s">
        <v>33</v>
      </c>
      <c r="AX203" s="14" t="s">
        <v>79</v>
      </c>
      <c r="AY203" s="254" t="s">
        <v>338</v>
      </c>
    </row>
    <row r="204" s="2" customFormat="1" ht="24.15" customHeight="1">
      <c r="A204" s="39"/>
      <c r="B204" s="40"/>
      <c r="C204" s="215" t="s">
        <v>515</v>
      </c>
      <c r="D204" s="215" t="s">
        <v>342</v>
      </c>
      <c r="E204" s="216" t="s">
        <v>562</v>
      </c>
      <c r="F204" s="217" t="s">
        <v>563</v>
      </c>
      <c r="G204" s="218" t="s">
        <v>391</v>
      </c>
      <c r="H204" s="219">
        <v>7.056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3396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565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3339</v>
      </c>
      <c r="G206" s="245"/>
      <c r="H206" s="248">
        <v>35.280000000000001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4" customFormat="1">
      <c r="A207" s="14"/>
      <c r="B207" s="244"/>
      <c r="C207" s="245"/>
      <c r="D207" s="235" t="s">
        <v>350</v>
      </c>
      <c r="E207" s="246" t="s">
        <v>19</v>
      </c>
      <c r="F207" s="247" t="s">
        <v>3397</v>
      </c>
      <c r="G207" s="245"/>
      <c r="H207" s="248">
        <v>7.056</v>
      </c>
      <c r="I207" s="249"/>
      <c r="J207" s="245"/>
      <c r="K207" s="245"/>
      <c r="L207" s="250"/>
      <c r="M207" s="251"/>
      <c r="N207" s="252"/>
      <c r="O207" s="252"/>
      <c r="P207" s="252"/>
      <c r="Q207" s="252"/>
      <c r="R207" s="252"/>
      <c r="S207" s="252"/>
      <c r="T207" s="253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4" t="s">
        <v>350</v>
      </c>
      <c r="AU207" s="254" t="s">
        <v>241</v>
      </c>
      <c r="AV207" s="14" t="s">
        <v>81</v>
      </c>
      <c r="AW207" s="14" t="s">
        <v>33</v>
      </c>
      <c r="AX207" s="14" t="s">
        <v>79</v>
      </c>
      <c r="AY207" s="254" t="s">
        <v>338</v>
      </c>
    </row>
    <row r="208" s="12" customFormat="1" ht="22.8" customHeight="1">
      <c r="A208" s="12"/>
      <c r="B208" s="199"/>
      <c r="C208" s="200"/>
      <c r="D208" s="201" t="s">
        <v>71</v>
      </c>
      <c r="E208" s="213" t="s">
        <v>81</v>
      </c>
      <c r="F208" s="213" t="s">
        <v>567</v>
      </c>
      <c r="G208" s="200"/>
      <c r="H208" s="200"/>
      <c r="I208" s="203"/>
      <c r="J208" s="214">
        <f>BK208</f>
        <v>0</v>
      </c>
      <c r="K208" s="200"/>
      <c r="L208" s="205"/>
      <c r="M208" s="206"/>
      <c r="N208" s="207"/>
      <c r="O208" s="207"/>
      <c r="P208" s="208">
        <f>SUM(P209:P211)</f>
        <v>0</v>
      </c>
      <c r="Q208" s="207"/>
      <c r="R208" s="208">
        <f>SUM(R209:R211)</f>
        <v>0.40849600000000003</v>
      </c>
      <c r="S208" s="207"/>
      <c r="T208" s="209">
        <f>SUM(T209:T211)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210" t="s">
        <v>79</v>
      </c>
      <c r="AT208" s="211" t="s">
        <v>71</v>
      </c>
      <c r="AU208" s="211" t="s">
        <v>79</v>
      </c>
      <c r="AY208" s="210" t="s">
        <v>338</v>
      </c>
      <c r="BK208" s="212">
        <f>SUM(BK209:BK211)</f>
        <v>0</v>
      </c>
    </row>
    <row r="209" s="2" customFormat="1" ht="44.25" customHeight="1">
      <c r="A209" s="39"/>
      <c r="B209" s="40"/>
      <c r="C209" s="215" t="s">
        <v>520</v>
      </c>
      <c r="D209" s="215" t="s">
        <v>342</v>
      </c>
      <c r="E209" s="216" t="s">
        <v>3398</v>
      </c>
      <c r="F209" s="217" t="s">
        <v>3399</v>
      </c>
      <c r="G209" s="218" t="s">
        <v>572</v>
      </c>
      <c r="H209" s="219">
        <v>0.59999999999999998</v>
      </c>
      <c r="I209" s="220"/>
      <c r="J209" s="221">
        <f>ROUND(I209*H209,2)</f>
        <v>0</v>
      </c>
      <c r="K209" s="217" t="s">
        <v>346</v>
      </c>
      <c r="L209" s="45"/>
      <c r="M209" s="222" t="s">
        <v>19</v>
      </c>
      <c r="N209" s="223" t="s">
        <v>43</v>
      </c>
      <c r="O209" s="85"/>
      <c r="P209" s="224">
        <f>O209*H209</f>
        <v>0</v>
      </c>
      <c r="Q209" s="224">
        <v>0.01916</v>
      </c>
      <c r="R209" s="224">
        <f>Q209*H209</f>
        <v>0.011495999999999999</v>
      </c>
      <c r="S209" s="224">
        <v>0</v>
      </c>
      <c r="T209" s="225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26" t="s">
        <v>231</v>
      </c>
      <c r="AT209" s="226" t="s">
        <v>342</v>
      </c>
      <c r="AU209" s="226" t="s">
        <v>81</v>
      </c>
      <c r="AY209" s="18" t="s">
        <v>338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18" t="s">
        <v>79</v>
      </c>
      <c r="BK209" s="227">
        <f>ROUND(I209*H209,2)</f>
        <v>0</v>
      </c>
      <c r="BL209" s="18" t="s">
        <v>231</v>
      </c>
      <c r="BM209" s="226" t="s">
        <v>3400</v>
      </c>
    </row>
    <row r="210" s="2" customFormat="1">
      <c r="A210" s="39"/>
      <c r="B210" s="40"/>
      <c r="C210" s="41"/>
      <c r="D210" s="228" t="s">
        <v>348</v>
      </c>
      <c r="E210" s="41"/>
      <c r="F210" s="229" t="s">
        <v>3401</v>
      </c>
      <c r="G210" s="41"/>
      <c r="H210" s="41"/>
      <c r="I210" s="230"/>
      <c r="J210" s="41"/>
      <c r="K210" s="41"/>
      <c r="L210" s="45"/>
      <c r="M210" s="231"/>
      <c r="N210" s="232"/>
      <c r="O210" s="85"/>
      <c r="P210" s="85"/>
      <c r="Q210" s="85"/>
      <c r="R210" s="85"/>
      <c r="S210" s="85"/>
      <c r="T210" s="86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18" t="s">
        <v>348</v>
      </c>
      <c r="AU210" s="18" t="s">
        <v>81</v>
      </c>
    </row>
    <row r="211" s="2" customFormat="1" ht="16.5" customHeight="1">
      <c r="A211" s="39"/>
      <c r="B211" s="40"/>
      <c r="C211" s="267" t="s">
        <v>525</v>
      </c>
      <c r="D211" s="267" t="s">
        <v>486</v>
      </c>
      <c r="E211" s="268" t="s">
        <v>3402</v>
      </c>
      <c r="F211" s="269" t="s">
        <v>3403</v>
      </c>
      <c r="G211" s="270" t="s">
        <v>586</v>
      </c>
      <c r="H211" s="271">
        <v>1</v>
      </c>
      <c r="I211" s="272"/>
      <c r="J211" s="273">
        <f>ROUND(I211*H211,2)</f>
        <v>0</v>
      </c>
      <c r="K211" s="269" t="s">
        <v>346</v>
      </c>
      <c r="L211" s="274"/>
      <c r="M211" s="275" t="s">
        <v>19</v>
      </c>
      <c r="N211" s="276" t="s">
        <v>43</v>
      </c>
      <c r="O211" s="85"/>
      <c r="P211" s="224">
        <f>O211*H211</f>
        <v>0</v>
      </c>
      <c r="Q211" s="224">
        <v>0.39700000000000002</v>
      </c>
      <c r="R211" s="224">
        <f>Q211*H211</f>
        <v>0.39700000000000002</v>
      </c>
      <c r="S211" s="224">
        <v>0</v>
      </c>
      <c r="T211" s="225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26" t="s">
        <v>405</v>
      </c>
      <c r="AT211" s="226" t="s">
        <v>486</v>
      </c>
      <c r="AU211" s="226" t="s">
        <v>81</v>
      </c>
      <c r="AY211" s="18" t="s">
        <v>338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18" t="s">
        <v>79</v>
      </c>
      <c r="BK211" s="227">
        <f>ROUND(I211*H211,2)</f>
        <v>0</v>
      </c>
      <c r="BL211" s="18" t="s">
        <v>231</v>
      </c>
      <c r="BM211" s="226" t="s">
        <v>3404</v>
      </c>
    </row>
    <row r="212" s="12" customFormat="1" ht="22.8" customHeight="1">
      <c r="A212" s="12"/>
      <c r="B212" s="199"/>
      <c r="C212" s="200"/>
      <c r="D212" s="201" t="s">
        <v>71</v>
      </c>
      <c r="E212" s="213" t="s">
        <v>241</v>
      </c>
      <c r="F212" s="213" t="s">
        <v>3405</v>
      </c>
      <c r="G212" s="200"/>
      <c r="H212" s="200"/>
      <c r="I212" s="203"/>
      <c r="J212" s="214">
        <f>BK212</f>
        <v>0</v>
      </c>
      <c r="K212" s="200"/>
      <c r="L212" s="205"/>
      <c r="M212" s="206"/>
      <c r="N212" s="207"/>
      <c r="O212" s="207"/>
      <c r="P212" s="208">
        <f>SUM(P213:P222)</f>
        <v>0</v>
      </c>
      <c r="Q212" s="207"/>
      <c r="R212" s="208">
        <f>SUM(R213:R222)</f>
        <v>16.981000000000002</v>
      </c>
      <c r="S212" s="207"/>
      <c r="T212" s="209">
        <f>SUM(T213:T222)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10" t="s">
        <v>79</v>
      </c>
      <c r="AT212" s="211" t="s">
        <v>71</v>
      </c>
      <c r="AU212" s="211" t="s">
        <v>79</v>
      </c>
      <c r="AY212" s="210" t="s">
        <v>338</v>
      </c>
      <c r="BK212" s="212">
        <f>SUM(BK213:BK222)</f>
        <v>0</v>
      </c>
    </row>
    <row r="213" s="2" customFormat="1" ht="37.8" customHeight="1">
      <c r="A213" s="39"/>
      <c r="B213" s="40"/>
      <c r="C213" s="215" t="s">
        <v>531</v>
      </c>
      <c r="D213" s="215" t="s">
        <v>342</v>
      </c>
      <c r="E213" s="216" t="s">
        <v>3406</v>
      </c>
      <c r="F213" s="217" t="s">
        <v>3407</v>
      </c>
      <c r="G213" s="218" t="s">
        <v>586</v>
      </c>
      <c r="H213" s="219">
        <v>1</v>
      </c>
      <c r="I213" s="220"/>
      <c r="J213" s="221">
        <f>ROUND(I213*H213,2)</f>
        <v>0</v>
      </c>
      <c r="K213" s="217" t="s">
        <v>346</v>
      </c>
      <c r="L213" s="45"/>
      <c r="M213" s="222" t="s">
        <v>19</v>
      </c>
      <c r="N213" s="223" t="s">
        <v>43</v>
      </c>
      <c r="O213" s="85"/>
      <c r="P213" s="224">
        <f>O213*H213</f>
        <v>0</v>
      </c>
      <c r="Q213" s="224">
        <v>0.002</v>
      </c>
      <c r="R213" s="224">
        <f>Q213*H213</f>
        <v>0.002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231</v>
      </c>
      <c r="AT213" s="226" t="s">
        <v>342</v>
      </c>
      <c r="AU213" s="226" t="s">
        <v>81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3408</v>
      </c>
    </row>
    <row r="214" s="2" customFormat="1">
      <c r="A214" s="39"/>
      <c r="B214" s="40"/>
      <c r="C214" s="41"/>
      <c r="D214" s="228" t="s">
        <v>348</v>
      </c>
      <c r="E214" s="41"/>
      <c r="F214" s="229" t="s">
        <v>3409</v>
      </c>
      <c r="G214" s="41"/>
      <c r="H214" s="41"/>
      <c r="I214" s="230"/>
      <c r="J214" s="41"/>
      <c r="K214" s="41"/>
      <c r="L214" s="45"/>
      <c r="M214" s="231"/>
      <c r="N214" s="232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348</v>
      </c>
      <c r="AU214" s="18" t="s">
        <v>81</v>
      </c>
    </row>
    <row r="215" s="2" customFormat="1" ht="24.15" customHeight="1">
      <c r="A215" s="39"/>
      <c r="B215" s="40"/>
      <c r="C215" s="267" t="s">
        <v>536</v>
      </c>
      <c r="D215" s="267" t="s">
        <v>486</v>
      </c>
      <c r="E215" s="268" t="s">
        <v>3410</v>
      </c>
      <c r="F215" s="269" t="s">
        <v>3411</v>
      </c>
      <c r="G215" s="270" t="s">
        <v>586</v>
      </c>
      <c r="H215" s="271">
        <v>1</v>
      </c>
      <c r="I215" s="272"/>
      <c r="J215" s="273">
        <f>ROUND(I215*H215,2)</f>
        <v>0</v>
      </c>
      <c r="K215" s="269" t="s">
        <v>346</v>
      </c>
      <c r="L215" s="274"/>
      <c r="M215" s="275" t="s">
        <v>19</v>
      </c>
      <c r="N215" s="276" t="s">
        <v>43</v>
      </c>
      <c r="O215" s="85"/>
      <c r="P215" s="224">
        <f>O215*H215</f>
        <v>0</v>
      </c>
      <c r="Q215" s="224">
        <v>8.5500000000000007</v>
      </c>
      <c r="R215" s="224">
        <f>Q215*H215</f>
        <v>8.5500000000000007</v>
      </c>
      <c r="S215" s="224">
        <v>0</v>
      </c>
      <c r="T215" s="225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26" t="s">
        <v>405</v>
      </c>
      <c r="AT215" s="226" t="s">
        <v>486</v>
      </c>
      <c r="AU215" s="226" t="s">
        <v>81</v>
      </c>
      <c r="AY215" s="18" t="s">
        <v>338</v>
      </c>
      <c r="BE215" s="227">
        <f>IF(N215="základní",J215,0)</f>
        <v>0</v>
      </c>
      <c r="BF215" s="227">
        <f>IF(N215="snížená",J215,0)</f>
        <v>0</v>
      </c>
      <c r="BG215" s="227">
        <f>IF(N215="zákl. přenesená",J215,0)</f>
        <v>0</v>
      </c>
      <c r="BH215" s="227">
        <f>IF(N215="sníž. přenesená",J215,0)</f>
        <v>0</v>
      </c>
      <c r="BI215" s="227">
        <f>IF(N215="nulová",J215,0)</f>
        <v>0</v>
      </c>
      <c r="BJ215" s="18" t="s">
        <v>79</v>
      </c>
      <c r="BK215" s="227">
        <f>ROUND(I215*H215,2)</f>
        <v>0</v>
      </c>
      <c r="BL215" s="18" t="s">
        <v>231</v>
      </c>
      <c r="BM215" s="226" t="s">
        <v>3412</v>
      </c>
    </row>
    <row r="216" s="2" customFormat="1" ht="37.8" customHeight="1">
      <c r="A216" s="39"/>
      <c r="B216" s="40"/>
      <c r="C216" s="215" t="s">
        <v>541</v>
      </c>
      <c r="D216" s="215" t="s">
        <v>342</v>
      </c>
      <c r="E216" s="216" t="s">
        <v>3413</v>
      </c>
      <c r="F216" s="217" t="s">
        <v>3414</v>
      </c>
      <c r="G216" s="218" t="s">
        <v>586</v>
      </c>
      <c r="H216" s="219">
        <v>2</v>
      </c>
      <c r="I216" s="220"/>
      <c r="J216" s="221">
        <f>ROUND(I216*H216,2)</f>
        <v>0</v>
      </c>
      <c r="K216" s="217" t="s">
        <v>346</v>
      </c>
      <c r="L216" s="45"/>
      <c r="M216" s="222" t="s">
        <v>19</v>
      </c>
      <c r="N216" s="223" t="s">
        <v>43</v>
      </c>
      <c r="O216" s="85"/>
      <c r="P216" s="224">
        <f>O216*H216</f>
        <v>0</v>
      </c>
      <c r="Q216" s="224">
        <v>0.002</v>
      </c>
      <c r="R216" s="224">
        <f>Q216*H216</f>
        <v>0.0040000000000000001</v>
      </c>
      <c r="S216" s="224">
        <v>0</v>
      </c>
      <c r="T216" s="225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26" t="s">
        <v>231</v>
      </c>
      <c r="AT216" s="226" t="s">
        <v>342</v>
      </c>
      <c r="AU216" s="226" t="s">
        <v>81</v>
      </c>
      <c r="AY216" s="18" t="s">
        <v>338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18" t="s">
        <v>79</v>
      </c>
      <c r="BK216" s="227">
        <f>ROUND(I216*H216,2)</f>
        <v>0</v>
      </c>
      <c r="BL216" s="18" t="s">
        <v>231</v>
      </c>
      <c r="BM216" s="226" t="s">
        <v>3415</v>
      </c>
    </row>
    <row r="217" s="2" customFormat="1">
      <c r="A217" s="39"/>
      <c r="B217" s="40"/>
      <c r="C217" s="41"/>
      <c r="D217" s="228" t="s">
        <v>348</v>
      </c>
      <c r="E217" s="41"/>
      <c r="F217" s="229" t="s">
        <v>3416</v>
      </c>
      <c r="G217" s="41"/>
      <c r="H217" s="41"/>
      <c r="I217" s="230"/>
      <c r="J217" s="41"/>
      <c r="K217" s="41"/>
      <c r="L217" s="45"/>
      <c r="M217" s="231"/>
      <c r="N217" s="232"/>
      <c r="O217" s="85"/>
      <c r="P217" s="85"/>
      <c r="Q217" s="85"/>
      <c r="R217" s="85"/>
      <c r="S217" s="85"/>
      <c r="T217" s="86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348</v>
      </c>
      <c r="AU217" s="18" t="s">
        <v>81</v>
      </c>
    </row>
    <row r="218" s="2" customFormat="1" ht="24.15" customHeight="1">
      <c r="A218" s="39"/>
      <c r="B218" s="40"/>
      <c r="C218" s="267" t="s">
        <v>546</v>
      </c>
      <c r="D218" s="267" t="s">
        <v>486</v>
      </c>
      <c r="E218" s="268" t="s">
        <v>3417</v>
      </c>
      <c r="F218" s="269" t="s">
        <v>3418</v>
      </c>
      <c r="G218" s="270" t="s">
        <v>586</v>
      </c>
      <c r="H218" s="271">
        <v>1</v>
      </c>
      <c r="I218" s="272"/>
      <c r="J218" s="273">
        <f>ROUND(I218*H218,2)</f>
        <v>0</v>
      </c>
      <c r="K218" s="269" t="s">
        <v>346</v>
      </c>
      <c r="L218" s="274"/>
      <c r="M218" s="275" t="s">
        <v>19</v>
      </c>
      <c r="N218" s="276" t="s">
        <v>43</v>
      </c>
      <c r="O218" s="85"/>
      <c r="P218" s="224">
        <f>O218*H218</f>
        <v>0</v>
      </c>
      <c r="Q218" s="224">
        <v>1.8400000000000001</v>
      </c>
      <c r="R218" s="224">
        <f>Q218*H218</f>
        <v>1.8400000000000001</v>
      </c>
      <c r="S218" s="224">
        <v>0</v>
      </c>
      <c r="T218" s="225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26" t="s">
        <v>405</v>
      </c>
      <c r="AT218" s="226" t="s">
        <v>486</v>
      </c>
      <c r="AU218" s="226" t="s">
        <v>81</v>
      </c>
      <c r="AY218" s="18" t="s">
        <v>338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18" t="s">
        <v>79</v>
      </c>
      <c r="BK218" s="227">
        <f>ROUND(I218*H218,2)</f>
        <v>0</v>
      </c>
      <c r="BL218" s="18" t="s">
        <v>231</v>
      </c>
      <c r="BM218" s="226" t="s">
        <v>3419</v>
      </c>
    </row>
    <row r="219" s="2" customFormat="1" ht="24.15" customHeight="1">
      <c r="A219" s="39"/>
      <c r="B219" s="40"/>
      <c r="C219" s="267" t="s">
        <v>551</v>
      </c>
      <c r="D219" s="267" t="s">
        <v>486</v>
      </c>
      <c r="E219" s="268" t="s">
        <v>3420</v>
      </c>
      <c r="F219" s="269" t="s">
        <v>3421</v>
      </c>
      <c r="G219" s="270" t="s">
        <v>586</v>
      </c>
      <c r="H219" s="271">
        <v>1</v>
      </c>
      <c r="I219" s="272"/>
      <c r="J219" s="273">
        <f>ROUND(I219*H219,2)</f>
        <v>0</v>
      </c>
      <c r="K219" s="269" t="s">
        <v>346</v>
      </c>
      <c r="L219" s="274"/>
      <c r="M219" s="275" t="s">
        <v>19</v>
      </c>
      <c r="N219" s="276" t="s">
        <v>43</v>
      </c>
      <c r="O219" s="85"/>
      <c r="P219" s="224">
        <f>O219*H219</f>
        <v>0</v>
      </c>
      <c r="Q219" s="224">
        <v>3.3999999999999999</v>
      </c>
      <c r="R219" s="224">
        <f>Q219*H219</f>
        <v>3.3999999999999999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405</v>
      </c>
      <c r="AT219" s="226" t="s">
        <v>486</v>
      </c>
      <c r="AU219" s="226" t="s">
        <v>81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3422</v>
      </c>
    </row>
    <row r="220" s="2" customFormat="1" ht="33" customHeight="1">
      <c r="A220" s="39"/>
      <c r="B220" s="40"/>
      <c r="C220" s="215" t="s">
        <v>556</v>
      </c>
      <c r="D220" s="215" t="s">
        <v>342</v>
      </c>
      <c r="E220" s="216" t="s">
        <v>3423</v>
      </c>
      <c r="F220" s="217" t="s">
        <v>3424</v>
      </c>
      <c r="G220" s="218" t="s">
        <v>586</v>
      </c>
      <c r="H220" s="219">
        <v>1</v>
      </c>
      <c r="I220" s="220"/>
      <c r="J220" s="221">
        <f>ROUND(I220*H220,2)</f>
        <v>0</v>
      </c>
      <c r="K220" s="217" t="s">
        <v>346</v>
      </c>
      <c r="L220" s="45"/>
      <c r="M220" s="222" t="s">
        <v>19</v>
      </c>
      <c r="N220" s="223" t="s">
        <v>43</v>
      </c>
      <c r="O220" s="85"/>
      <c r="P220" s="224">
        <f>O220*H220</f>
        <v>0</v>
      </c>
      <c r="Q220" s="224">
        <v>0</v>
      </c>
      <c r="R220" s="224">
        <f>Q220*H220</f>
        <v>0</v>
      </c>
      <c r="S220" s="224">
        <v>0</v>
      </c>
      <c r="T220" s="225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26" t="s">
        <v>231</v>
      </c>
      <c r="AT220" s="226" t="s">
        <v>342</v>
      </c>
      <c r="AU220" s="226" t="s">
        <v>81</v>
      </c>
      <c r="AY220" s="18" t="s">
        <v>338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18" t="s">
        <v>79</v>
      </c>
      <c r="BK220" s="227">
        <f>ROUND(I220*H220,2)</f>
        <v>0</v>
      </c>
      <c r="BL220" s="18" t="s">
        <v>231</v>
      </c>
      <c r="BM220" s="226" t="s">
        <v>3425</v>
      </c>
    </row>
    <row r="221" s="2" customFormat="1">
      <c r="A221" s="39"/>
      <c r="B221" s="40"/>
      <c r="C221" s="41"/>
      <c r="D221" s="228" t="s">
        <v>348</v>
      </c>
      <c r="E221" s="41"/>
      <c r="F221" s="229" t="s">
        <v>3426</v>
      </c>
      <c r="G221" s="41"/>
      <c r="H221" s="41"/>
      <c r="I221" s="230"/>
      <c r="J221" s="41"/>
      <c r="K221" s="41"/>
      <c r="L221" s="45"/>
      <c r="M221" s="231"/>
      <c r="N221" s="232"/>
      <c r="O221" s="85"/>
      <c r="P221" s="85"/>
      <c r="Q221" s="85"/>
      <c r="R221" s="85"/>
      <c r="S221" s="85"/>
      <c r="T221" s="86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T221" s="18" t="s">
        <v>348</v>
      </c>
      <c r="AU221" s="18" t="s">
        <v>81</v>
      </c>
    </row>
    <row r="222" s="2" customFormat="1" ht="33" customHeight="1">
      <c r="A222" s="39"/>
      <c r="B222" s="40"/>
      <c r="C222" s="267" t="s">
        <v>561</v>
      </c>
      <c r="D222" s="267" t="s">
        <v>486</v>
      </c>
      <c r="E222" s="268" t="s">
        <v>3427</v>
      </c>
      <c r="F222" s="269" t="s">
        <v>3428</v>
      </c>
      <c r="G222" s="270" t="s">
        <v>586</v>
      </c>
      <c r="H222" s="271">
        <v>1</v>
      </c>
      <c r="I222" s="272"/>
      <c r="J222" s="273">
        <f>ROUND(I222*H222,2)</f>
        <v>0</v>
      </c>
      <c r="K222" s="269" t="s">
        <v>19</v>
      </c>
      <c r="L222" s="274"/>
      <c r="M222" s="275" t="s">
        <v>19</v>
      </c>
      <c r="N222" s="276" t="s">
        <v>43</v>
      </c>
      <c r="O222" s="85"/>
      <c r="P222" s="224">
        <f>O222*H222</f>
        <v>0</v>
      </c>
      <c r="Q222" s="224">
        <v>3.1850000000000001</v>
      </c>
      <c r="R222" s="224">
        <f>Q222*H222</f>
        <v>3.1850000000000001</v>
      </c>
      <c r="S222" s="224">
        <v>0</v>
      </c>
      <c r="T222" s="225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26" t="s">
        <v>405</v>
      </c>
      <c r="AT222" s="226" t="s">
        <v>486</v>
      </c>
      <c r="AU222" s="226" t="s">
        <v>81</v>
      </c>
      <c r="AY222" s="18" t="s">
        <v>338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8" t="s">
        <v>79</v>
      </c>
      <c r="BK222" s="227">
        <f>ROUND(I222*H222,2)</f>
        <v>0</v>
      </c>
      <c r="BL222" s="18" t="s">
        <v>231</v>
      </c>
      <c r="BM222" s="226" t="s">
        <v>3429</v>
      </c>
    </row>
    <row r="223" s="12" customFormat="1" ht="22.8" customHeight="1">
      <c r="A223" s="12"/>
      <c r="B223" s="199"/>
      <c r="C223" s="200"/>
      <c r="D223" s="201" t="s">
        <v>71</v>
      </c>
      <c r="E223" s="213" t="s">
        <v>405</v>
      </c>
      <c r="F223" s="213" t="s">
        <v>640</v>
      </c>
      <c r="G223" s="200"/>
      <c r="H223" s="200"/>
      <c r="I223" s="203"/>
      <c r="J223" s="214">
        <f>BK223</f>
        <v>0</v>
      </c>
      <c r="K223" s="200"/>
      <c r="L223" s="205"/>
      <c r="M223" s="206"/>
      <c r="N223" s="207"/>
      <c r="O223" s="207"/>
      <c r="P223" s="208">
        <f>SUM(P224:P231)</f>
        <v>0</v>
      </c>
      <c r="Q223" s="207"/>
      <c r="R223" s="208">
        <f>SUM(R224:R231)</f>
        <v>0.25750000000000001</v>
      </c>
      <c r="S223" s="207"/>
      <c r="T223" s="209">
        <f>SUM(T224:T231)</f>
        <v>0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210" t="s">
        <v>79</v>
      </c>
      <c r="AT223" s="211" t="s">
        <v>71</v>
      </c>
      <c r="AU223" s="211" t="s">
        <v>79</v>
      </c>
      <c r="AY223" s="210" t="s">
        <v>338</v>
      </c>
      <c r="BK223" s="212">
        <f>SUM(BK224:BK231)</f>
        <v>0</v>
      </c>
    </row>
    <row r="224" s="2" customFormat="1" ht="37.8" customHeight="1">
      <c r="A224" s="39"/>
      <c r="B224" s="40"/>
      <c r="C224" s="215" t="s">
        <v>569</v>
      </c>
      <c r="D224" s="215" t="s">
        <v>342</v>
      </c>
      <c r="E224" s="216" t="s">
        <v>3430</v>
      </c>
      <c r="F224" s="217" t="s">
        <v>3431</v>
      </c>
      <c r="G224" s="218" t="s">
        <v>586</v>
      </c>
      <c r="H224" s="219">
        <v>2</v>
      </c>
      <c r="I224" s="220"/>
      <c r="J224" s="221">
        <f>ROUND(I224*H224,2)</f>
        <v>0</v>
      </c>
      <c r="K224" s="217" t="s">
        <v>346</v>
      </c>
      <c r="L224" s="45"/>
      <c r="M224" s="222" t="s">
        <v>19</v>
      </c>
      <c r="N224" s="223" t="s">
        <v>43</v>
      </c>
      <c r="O224" s="85"/>
      <c r="P224" s="224">
        <f>O224*H224</f>
        <v>0</v>
      </c>
      <c r="Q224" s="224">
        <v>0.089999999999999997</v>
      </c>
      <c r="R224" s="224">
        <f>Q224*H224</f>
        <v>0.17999999999999999</v>
      </c>
      <c r="S224" s="224">
        <v>0</v>
      </c>
      <c r="T224" s="225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26" t="s">
        <v>231</v>
      </c>
      <c r="AT224" s="226" t="s">
        <v>342</v>
      </c>
      <c r="AU224" s="226" t="s">
        <v>81</v>
      </c>
      <c r="AY224" s="18" t="s">
        <v>338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18" t="s">
        <v>79</v>
      </c>
      <c r="BK224" s="227">
        <f>ROUND(I224*H224,2)</f>
        <v>0</v>
      </c>
      <c r="BL224" s="18" t="s">
        <v>231</v>
      </c>
      <c r="BM224" s="226" t="s">
        <v>3432</v>
      </c>
    </row>
    <row r="225" s="2" customFormat="1">
      <c r="A225" s="39"/>
      <c r="B225" s="40"/>
      <c r="C225" s="41"/>
      <c r="D225" s="228" t="s">
        <v>348</v>
      </c>
      <c r="E225" s="41"/>
      <c r="F225" s="229" t="s">
        <v>3433</v>
      </c>
      <c r="G225" s="41"/>
      <c r="H225" s="41"/>
      <c r="I225" s="230"/>
      <c r="J225" s="41"/>
      <c r="K225" s="41"/>
      <c r="L225" s="45"/>
      <c r="M225" s="231"/>
      <c r="N225" s="232"/>
      <c r="O225" s="85"/>
      <c r="P225" s="85"/>
      <c r="Q225" s="85"/>
      <c r="R225" s="85"/>
      <c r="S225" s="85"/>
      <c r="T225" s="86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348</v>
      </c>
      <c r="AU225" s="18" t="s">
        <v>81</v>
      </c>
    </row>
    <row r="226" s="2" customFormat="1" ht="24.15" customHeight="1">
      <c r="A226" s="39"/>
      <c r="B226" s="40"/>
      <c r="C226" s="267" t="s">
        <v>576</v>
      </c>
      <c r="D226" s="267" t="s">
        <v>486</v>
      </c>
      <c r="E226" s="268" t="s">
        <v>3434</v>
      </c>
      <c r="F226" s="269" t="s">
        <v>3435</v>
      </c>
      <c r="G226" s="270" t="s">
        <v>586</v>
      </c>
      <c r="H226" s="271">
        <v>1</v>
      </c>
      <c r="I226" s="272"/>
      <c r="J226" s="273">
        <f>ROUND(I226*H226,2)</f>
        <v>0</v>
      </c>
      <c r="K226" s="269" t="s">
        <v>346</v>
      </c>
      <c r="L226" s="274"/>
      <c r="M226" s="275" t="s">
        <v>19</v>
      </c>
      <c r="N226" s="276" t="s">
        <v>43</v>
      </c>
      <c r="O226" s="85"/>
      <c r="P226" s="224">
        <f>O226*H226</f>
        <v>0</v>
      </c>
      <c r="Q226" s="224">
        <v>0.031</v>
      </c>
      <c r="R226" s="224">
        <f>Q226*H226</f>
        <v>0.031</v>
      </c>
      <c r="S226" s="224">
        <v>0</v>
      </c>
      <c r="T226" s="225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26" t="s">
        <v>405</v>
      </c>
      <c r="AT226" s="226" t="s">
        <v>486</v>
      </c>
      <c r="AU226" s="226" t="s">
        <v>81</v>
      </c>
      <c r="AY226" s="18" t="s">
        <v>338</v>
      </c>
      <c r="BE226" s="227">
        <f>IF(N226="základní",J226,0)</f>
        <v>0</v>
      </c>
      <c r="BF226" s="227">
        <f>IF(N226="snížená",J226,0)</f>
        <v>0</v>
      </c>
      <c r="BG226" s="227">
        <f>IF(N226="zákl. přenesená",J226,0)</f>
        <v>0</v>
      </c>
      <c r="BH226" s="227">
        <f>IF(N226="sníž. přenesená",J226,0)</f>
        <v>0</v>
      </c>
      <c r="BI226" s="227">
        <f>IF(N226="nulová",J226,0)</f>
        <v>0</v>
      </c>
      <c r="BJ226" s="18" t="s">
        <v>79</v>
      </c>
      <c r="BK226" s="227">
        <f>ROUND(I226*H226,2)</f>
        <v>0</v>
      </c>
      <c r="BL226" s="18" t="s">
        <v>231</v>
      </c>
      <c r="BM226" s="226" t="s">
        <v>3436</v>
      </c>
    </row>
    <row r="227" s="2" customFormat="1" ht="24.15" customHeight="1">
      <c r="A227" s="39"/>
      <c r="B227" s="40"/>
      <c r="C227" s="267" t="s">
        <v>583</v>
      </c>
      <c r="D227" s="267" t="s">
        <v>486</v>
      </c>
      <c r="E227" s="268" t="s">
        <v>3437</v>
      </c>
      <c r="F227" s="269" t="s">
        <v>3438</v>
      </c>
      <c r="G227" s="270" t="s">
        <v>586</v>
      </c>
      <c r="H227" s="271">
        <v>1</v>
      </c>
      <c r="I227" s="272"/>
      <c r="J227" s="273">
        <f>ROUND(I227*H227,2)</f>
        <v>0</v>
      </c>
      <c r="K227" s="269" t="s">
        <v>346</v>
      </c>
      <c r="L227" s="274"/>
      <c r="M227" s="275" t="s">
        <v>19</v>
      </c>
      <c r="N227" s="276" t="s">
        <v>43</v>
      </c>
      <c r="O227" s="85"/>
      <c r="P227" s="224">
        <f>O227*H227</f>
        <v>0</v>
      </c>
      <c r="Q227" s="224">
        <v>0.0465</v>
      </c>
      <c r="R227" s="224">
        <f>Q227*H227</f>
        <v>0.0465</v>
      </c>
      <c r="S227" s="224">
        <v>0</v>
      </c>
      <c r="T227" s="225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26" t="s">
        <v>405</v>
      </c>
      <c r="AT227" s="226" t="s">
        <v>486</v>
      </c>
      <c r="AU227" s="226" t="s">
        <v>81</v>
      </c>
      <c r="AY227" s="18" t="s">
        <v>338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18" t="s">
        <v>79</v>
      </c>
      <c r="BK227" s="227">
        <f>ROUND(I227*H227,2)</f>
        <v>0</v>
      </c>
      <c r="BL227" s="18" t="s">
        <v>231</v>
      </c>
      <c r="BM227" s="226" t="s">
        <v>3439</v>
      </c>
    </row>
    <row r="228" s="2" customFormat="1" ht="33" customHeight="1">
      <c r="A228" s="39"/>
      <c r="B228" s="40"/>
      <c r="C228" s="215" t="s">
        <v>589</v>
      </c>
      <c r="D228" s="215" t="s">
        <v>342</v>
      </c>
      <c r="E228" s="216" t="s">
        <v>780</v>
      </c>
      <c r="F228" s="217" t="s">
        <v>781</v>
      </c>
      <c r="G228" s="218" t="s">
        <v>391</v>
      </c>
      <c r="H228" s="219">
        <v>1.764</v>
      </c>
      <c r="I228" s="220"/>
      <c r="J228" s="221">
        <f>ROUND(I228*H228,2)</f>
        <v>0</v>
      </c>
      <c r="K228" s="217" t="s">
        <v>346</v>
      </c>
      <c r="L228" s="45"/>
      <c r="M228" s="222" t="s">
        <v>19</v>
      </c>
      <c r="N228" s="223" t="s">
        <v>43</v>
      </c>
      <c r="O228" s="85"/>
      <c r="P228" s="224">
        <f>O228*H228</f>
        <v>0</v>
      </c>
      <c r="Q228" s="224">
        <v>0</v>
      </c>
      <c r="R228" s="224">
        <f>Q228*H228</f>
        <v>0</v>
      </c>
      <c r="S228" s="224">
        <v>0</v>
      </c>
      <c r="T228" s="225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26" t="s">
        <v>231</v>
      </c>
      <c r="AT228" s="226" t="s">
        <v>342</v>
      </c>
      <c r="AU228" s="226" t="s">
        <v>81</v>
      </c>
      <c r="AY228" s="18" t="s">
        <v>338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18" t="s">
        <v>79</v>
      </c>
      <c r="BK228" s="227">
        <f>ROUND(I228*H228,2)</f>
        <v>0</v>
      </c>
      <c r="BL228" s="18" t="s">
        <v>231</v>
      </c>
      <c r="BM228" s="226" t="s">
        <v>3440</v>
      </c>
    </row>
    <row r="229" s="2" customFormat="1">
      <c r="A229" s="39"/>
      <c r="B229" s="40"/>
      <c r="C229" s="41"/>
      <c r="D229" s="228" t="s">
        <v>348</v>
      </c>
      <c r="E229" s="41"/>
      <c r="F229" s="229" t="s">
        <v>783</v>
      </c>
      <c r="G229" s="41"/>
      <c r="H229" s="41"/>
      <c r="I229" s="230"/>
      <c r="J229" s="41"/>
      <c r="K229" s="41"/>
      <c r="L229" s="45"/>
      <c r="M229" s="231"/>
      <c r="N229" s="232"/>
      <c r="O229" s="85"/>
      <c r="P229" s="85"/>
      <c r="Q229" s="85"/>
      <c r="R229" s="85"/>
      <c r="S229" s="85"/>
      <c r="T229" s="86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348</v>
      </c>
      <c r="AU229" s="18" t="s">
        <v>81</v>
      </c>
    </row>
    <row r="230" s="14" customFormat="1">
      <c r="A230" s="14"/>
      <c r="B230" s="244"/>
      <c r="C230" s="245"/>
      <c r="D230" s="235" t="s">
        <v>350</v>
      </c>
      <c r="E230" s="246" t="s">
        <v>19</v>
      </c>
      <c r="F230" s="247" t="s">
        <v>3441</v>
      </c>
      <c r="G230" s="245"/>
      <c r="H230" s="248">
        <v>1.764</v>
      </c>
      <c r="I230" s="249"/>
      <c r="J230" s="245"/>
      <c r="K230" s="245"/>
      <c r="L230" s="250"/>
      <c r="M230" s="251"/>
      <c r="N230" s="252"/>
      <c r="O230" s="252"/>
      <c r="P230" s="252"/>
      <c r="Q230" s="252"/>
      <c r="R230" s="252"/>
      <c r="S230" s="252"/>
      <c r="T230" s="253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4" t="s">
        <v>350</v>
      </c>
      <c r="AU230" s="254" t="s">
        <v>81</v>
      </c>
      <c r="AV230" s="14" t="s">
        <v>81</v>
      </c>
      <c r="AW230" s="14" t="s">
        <v>33</v>
      </c>
      <c r="AX230" s="14" t="s">
        <v>72</v>
      </c>
      <c r="AY230" s="254" t="s">
        <v>338</v>
      </c>
    </row>
    <row r="231" s="15" customFormat="1">
      <c r="A231" s="15"/>
      <c r="B231" s="255"/>
      <c r="C231" s="256"/>
      <c r="D231" s="235" t="s">
        <v>350</v>
      </c>
      <c r="E231" s="257" t="s">
        <v>248</v>
      </c>
      <c r="F231" s="258" t="s">
        <v>363</v>
      </c>
      <c r="G231" s="256"/>
      <c r="H231" s="259">
        <v>1.764</v>
      </c>
      <c r="I231" s="260"/>
      <c r="J231" s="256"/>
      <c r="K231" s="256"/>
      <c r="L231" s="261"/>
      <c r="M231" s="262"/>
      <c r="N231" s="263"/>
      <c r="O231" s="263"/>
      <c r="P231" s="263"/>
      <c r="Q231" s="263"/>
      <c r="R231" s="263"/>
      <c r="S231" s="263"/>
      <c r="T231" s="264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T231" s="265" t="s">
        <v>350</v>
      </c>
      <c r="AU231" s="265" t="s">
        <v>81</v>
      </c>
      <c r="AV231" s="15" t="s">
        <v>231</v>
      </c>
      <c r="AW231" s="15" t="s">
        <v>33</v>
      </c>
      <c r="AX231" s="15" t="s">
        <v>79</v>
      </c>
      <c r="AY231" s="265" t="s">
        <v>338</v>
      </c>
    </row>
    <row r="232" s="12" customFormat="1" ht="22.8" customHeight="1">
      <c r="A232" s="12"/>
      <c r="B232" s="199"/>
      <c r="C232" s="200"/>
      <c r="D232" s="201" t="s">
        <v>71</v>
      </c>
      <c r="E232" s="213" t="s">
        <v>842</v>
      </c>
      <c r="F232" s="213" t="s">
        <v>843</v>
      </c>
      <c r="G232" s="200"/>
      <c r="H232" s="200"/>
      <c r="I232" s="203"/>
      <c r="J232" s="214">
        <f>BK232</f>
        <v>0</v>
      </c>
      <c r="K232" s="200"/>
      <c r="L232" s="205"/>
      <c r="M232" s="206"/>
      <c r="N232" s="207"/>
      <c r="O232" s="207"/>
      <c r="P232" s="208">
        <f>SUM(P233:P234)</f>
        <v>0</v>
      </c>
      <c r="Q232" s="207"/>
      <c r="R232" s="208">
        <f>SUM(R233:R234)</f>
        <v>0</v>
      </c>
      <c r="S232" s="207"/>
      <c r="T232" s="209">
        <f>SUM(T233:T234)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10" t="s">
        <v>79</v>
      </c>
      <c r="AT232" s="211" t="s">
        <v>71</v>
      </c>
      <c r="AU232" s="211" t="s">
        <v>79</v>
      </c>
      <c r="AY232" s="210" t="s">
        <v>338</v>
      </c>
      <c r="BK232" s="212">
        <f>SUM(BK233:BK234)</f>
        <v>0</v>
      </c>
    </row>
    <row r="233" s="2" customFormat="1" ht="49.05" customHeight="1">
      <c r="A233" s="39"/>
      <c r="B233" s="40"/>
      <c r="C233" s="215" t="s">
        <v>301</v>
      </c>
      <c r="D233" s="215" t="s">
        <v>342</v>
      </c>
      <c r="E233" s="216" t="s">
        <v>845</v>
      </c>
      <c r="F233" s="217" t="s">
        <v>846</v>
      </c>
      <c r="G233" s="218" t="s">
        <v>489</v>
      </c>
      <c r="H233" s="219">
        <v>48.140999999999998</v>
      </c>
      <c r="I233" s="220"/>
      <c r="J233" s="221">
        <f>ROUND(I233*H233,2)</f>
        <v>0</v>
      </c>
      <c r="K233" s="217" t="s">
        <v>346</v>
      </c>
      <c r="L233" s="45"/>
      <c r="M233" s="222" t="s">
        <v>19</v>
      </c>
      <c r="N233" s="223" t="s">
        <v>43</v>
      </c>
      <c r="O233" s="85"/>
      <c r="P233" s="224">
        <f>O233*H233</f>
        <v>0</v>
      </c>
      <c r="Q233" s="224">
        <v>0</v>
      </c>
      <c r="R233" s="224">
        <f>Q233*H233</f>
        <v>0</v>
      </c>
      <c r="S233" s="224">
        <v>0</v>
      </c>
      <c r="T233" s="225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26" t="s">
        <v>231</v>
      </c>
      <c r="AT233" s="226" t="s">
        <v>342</v>
      </c>
      <c r="AU233" s="226" t="s">
        <v>81</v>
      </c>
      <c r="AY233" s="18" t="s">
        <v>338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18" t="s">
        <v>79</v>
      </c>
      <c r="BK233" s="227">
        <f>ROUND(I233*H233,2)</f>
        <v>0</v>
      </c>
      <c r="BL233" s="18" t="s">
        <v>231</v>
      </c>
      <c r="BM233" s="226" t="s">
        <v>3442</v>
      </c>
    </row>
    <row r="234" s="2" customFormat="1">
      <c r="A234" s="39"/>
      <c r="B234" s="40"/>
      <c r="C234" s="41"/>
      <c r="D234" s="228" t="s">
        <v>348</v>
      </c>
      <c r="E234" s="41"/>
      <c r="F234" s="229" t="s">
        <v>848</v>
      </c>
      <c r="G234" s="41"/>
      <c r="H234" s="41"/>
      <c r="I234" s="230"/>
      <c r="J234" s="41"/>
      <c r="K234" s="41"/>
      <c r="L234" s="45"/>
      <c r="M234" s="231"/>
      <c r="N234" s="232"/>
      <c r="O234" s="85"/>
      <c r="P234" s="85"/>
      <c r="Q234" s="85"/>
      <c r="R234" s="85"/>
      <c r="S234" s="85"/>
      <c r="T234" s="86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348</v>
      </c>
      <c r="AU234" s="18" t="s">
        <v>81</v>
      </c>
    </row>
    <row r="235" s="12" customFormat="1" ht="22.8" customHeight="1">
      <c r="A235" s="12"/>
      <c r="B235" s="199"/>
      <c r="C235" s="200"/>
      <c r="D235" s="201" t="s">
        <v>71</v>
      </c>
      <c r="E235" s="213" t="s">
        <v>3443</v>
      </c>
      <c r="F235" s="213" t="s">
        <v>3444</v>
      </c>
      <c r="G235" s="200"/>
      <c r="H235" s="200"/>
      <c r="I235" s="203"/>
      <c r="J235" s="214">
        <f>BK235</f>
        <v>0</v>
      </c>
      <c r="K235" s="200"/>
      <c r="L235" s="205"/>
      <c r="M235" s="206"/>
      <c r="N235" s="207"/>
      <c r="O235" s="207"/>
      <c r="P235" s="208">
        <f>SUM(P236:P253)</f>
        <v>0</v>
      </c>
      <c r="Q235" s="207"/>
      <c r="R235" s="208">
        <f>SUM(R236:R253)</f>
        <v>0</v>
      </c>
      <c r="S235" s="207"/>
      <c r="T235" s="209">
        <f>SUM(T236:T253)</f>
        <v>0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210" t="s">
        <v>79</v>
      </c>
      <c r="AT235" s="211" t="s">
        <v>71</v>
      </c>
      <c r="AU235" s="211" t="s">
        <v>79</v>
      </c>
      <c r="AY235" s="210" t="s">
        <v>338</v>
      </c>
      <c r="BK235" s="212">
        <f>SUM(BK236:BK253)</f>
        <v>0</v>
      </c>
    </row>
    <row r="236" s="2" customFormat="1" ht="16.5" customHeight="1">
      <c r="A236" s="39"/>
      <c r="B236" s="40"/>
      <c r="C236" s="215" t="s">
        <v>596</v>
      </c>
      <c r="D236" s="215" t="s">
        <v>342</v>
      </c>
      <c r="E236" s="216" t="s">
        <v>3445</v>
      </c>
      <c r="F236" s="217" t="s">
        <v>3446</v>
      </c>
      <c r="G236" s="218" t="s">
        <v>3447</v>
      </c>
      <c r="H236" s="219">
        <v>1</v>
      </c>
      <c r="I236" s="220"/>
      <c r="J236" s="221">
        <f>ROUND(I236*H236,2)</f>
        <v>0</v>
      </c>
      <c r="K236" s="217" t="s">
        <v>19</v>
      </c>
      <c r="L236" s="45"/>
      <c r="M236" s="222" t="s">
        <v>19</v>
      </c>
      <c r="N236" s="223" t="s">
        <v>43</v>
      </c>
      <c r="O236" s="85"/>
      <c r="P236" s="224">
        <f>O236*H236</f>
        <v>0</v>
      </c>
      <c r="Q236" s="224">
        <v>0</v>
      </c>
      <c r="R236" s="224">
        <f>Q236*H236</f>
        <v>0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730</v>
      </c>
      <c r="AT236" s="226" t="s">
        <v>342</v>
      </c>
      <c r="AU236" s="226" t="s">
        <v>81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730</v>
      </c>
      <c r="BM236" s="226" t="s">
        <v>3448</v>
      </c>
    </row>
    <row r="237" s="2" customFormat="1" ht="24.15" customHeight="1">
      <c r="A237" s="39"/>
      <c r="B237" s="40"/>
      <c r="C237" s="267" t="s">
        <v>600</v>
      </c>
      <c r="D237" s="267" t="s">
        <v>486</v>
      </c>
      <c r="E237" s="268" t="s">
        <v>3449</v>
      </c>
      <c r="F237" s="269" t="s">
        <v>3450</v>
      </c>
      <c r="G237" s="270" t="s">
        <v>3451</v>
      </c>
      <c r="H237" s="271">
        <v>2</v>
      </c>
      <c r="I237" s="272"/>
      <c r="J237" s="273">
        <f>ROUND(I237*H237,2)</f>
        <v>0</v>
      </c>
      <c r="K237" s="269" t="s">
        <v>19</v>
      </c>
      <c r="L237" s="274"/>
      <c r="M237" s="275" t="s">
        <v>19</v>
      </c>
      <c r="N237" s="276" t="s">
        <v>43</v>
      </c>
      <c r="O237" s="85"/>
      <c r="P237" s="224">
        <f>O237*H237</f>
        <v>0</v>
      </c>
      <c r="Q237" s="224">
        <v>0</v>
      </c>
      <c r="R237" s="224">
        <f>Q237*H237</f>
        <v>0</v>
      </c>
      <c r="S237" s="224">
        <v>0</v>
      </c>
      <c r="T237" s="225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26" t="s">
        <v>3452</v>
      </c>
      <c r="AT237" s="226" t="s">
        <v>486</v>
      </c>
      <c r="AU237" s="226" t="s">
        <v>81</v>
      </c>
      <c r="AY237" s="18" t="s">
        <v>338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18" t="s">
        <v>79</v>
      </c>
      <c r="BK237" s="227">
        <f>ROUND(I237*H237,2)</f>
        <v>0</v>
      </c>
      <c r="BL237" s="18" t="s">
        <v>730</v>
      </c>
      <c r="BM237" s="226" t="s">
        <v>3453</v>
      </c>
    </row>
    <row r="238" s="2" customFormat="1" ht="16.5" customHeight="1">
      <c r="A238" s="39"/>
      <c r="B238" s="40"/>
      <c r="C238" s="267" t="s">
        <v>605</v>
      </c>
      <c r="D238" s="267" t="s">
        <v>486</v>
      </c>
      <c r="E238" s="268" t="s">
        <v>3454</v>
      </c>
      <c r="F238" s="269" t="s">
        <v>3455</v>
      </c>
      <c r="G238" s="270" t="s">
        <v>3451</v>
      </c>
      <c r="H238" s="271">
        <v>2</v>
      </c>
      <c r="I238" s="272"/>
      <c r="J238" s="273">
        <f>ROUND(I238*H238,2)</f>
        <v>0</v>
      </c>
      <c r="K238" s="269" t="s">
        <v>19</v>
      </c>
      <c r="L238" s="274"/>
      <c r="M238" s="275" t="s">
        <v>19</v>
      </c>
      <c r="N238" s="276" t="s">
        <v>43</v>
      </c>
      <c r="O238" s="85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26" t="s">
        <v>3452</v>
      </c>
      <c r="AT238" s="226" t="s">
        <v>486</v>
      </c>
      <c r="AU238" s="226" t="s">
        <v>81</v>
      </c>
      <c r="AY238" s="18" t="s">
        <v>338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18" t="s">
        <v>79</v>
      </c>
      <c r="BK238" s="227">
        <f>ROUND(I238*H238,2)</f>
        <v>0</v>
      </c>
      <c r="BL238" s="18" t="s">
        <v>730</v>
      </c>
      <c r="BM238" s="226" t="s">
        <v>3456</v>
      </c>
    </row>
    <row r="239" s="2" customFormat="1" ht="16.5" customHeight="1">
      <c r="A239" s="39"/>
      <c r="B239" s="40"/>
      <c r="C239" s="267" t="s">
        <v>610</v>
      </c>
      <c r="D239" s="267" t="s">
        <v>486</v>
      </c>
      <c r="E239" s="268" t="s">
        <v>3457</v>
      </c>
      <c r="F239" s="269" t="s">
        <v>3458</v>
      </c>
      <c r="G239" s="270" t="s">
        <v>3451</v>
      </c>
      <c r="H239" s="271">
        <v>2</v>
      </c>
      <c r="I239" s="272"/>
      <c r="J239" s="273">
        <f>ROUND(I239*H239,2)</f>
        <v>0</v>
      </c>
      <c r="K239" s="269" t="s">
        <v>19</v>
      </c>
      <c r="L239" s="274"/>
      <c r="M239" s="275" t="s">
        <v>19</v>
      </c>
      <c r="N239" s="276" t="s">
        <v>43</v>
      </c>
      <c r="O239" s="85"/>
      <c r="P239" s="224">
        <f>O239*H239</f>
        <v>0</v>
      </c>
      <c r="Q239" s="224">
        <v>0</v>
      </c>
      <c r="R239" s="224">
        <f>Q239*H239</f>
        <v>0</v>
      </c>
      <c r="S239" s="224">
        <v>0</v>
      </c>
      <c r="T239" s="225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26" t="s">
        <v>3452</v>
      </c>
      <c r="AT239" s="226" t="s">
        <v>486</v>
      </c>
      <c r="AU239" s="226" t="s">
        <v>81</v>
      </c>
      <c r="AY239" s="18" t="s">
        <v>338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18" t="s">
        <v>79</v>
      </c>
      <c r="BK239" s="227">
        <f>ROUND(I239*H239,2)</f>
        <v>0</v>
      </c>
      <c r="BL239" s="18" t="s">
        <v>730</v>
      </c>
      <c r="BM239" s="226" t="s">
        <v>3459</v>
      </c>
    </row>
    <row r="240" s="2" customFormat="1" ht="16.5" customHeight="1">
      <c r="A240" s="39"/>
      <c r="B240" s="40"/>
      <c r="C240" s="267" t="s">
        <v>615</v>
      </c>
      <c r="D240" s="267" t="s">
        <v>486</v>
      </c>
      <c r="E240" s="268" t="s">
        <v>3460</v>
      </c>
      <c r="F240" s="269" t="s">
        <v>3461</v>
      </c>
      <c r="G240" s="270" t="s">
        <v>3451</v>
      </c>
      <c r="H240" s="271">
        <v>2</v>
      </c>
      <c r="I240" s="272"/>
      <c r="J240" s="273">
        <f>ROUND(I240*H240,2)</f>
        <v>0</v>
      </c>
      <c r="K240" s="269" t="s">
        <v>19</v>
      </c>
      <c r="L240" s="274"/>
      <c r="M240" s="275" t="s">
        <v>19</v>
      </c>
      <c r="N240" s="276" t="s">
        <v>43</v>
      </c>
      <c r="O240" s="85"/>
      <c r="P240" s="224">
        <f>O240*H240</f>
        <v>0</v>
      </c>
      <c r="Q240" s="224">
        <v>0</v>
      </c>
      <c r="R240" s="224">
        <f>Q240*H240</f>
        <v>0</v>
      </c>
      <c r="S240" s="224">
        <v>0</v>
      </c>
      <c r="T240" s="225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26" t="s">
        <v>3452</v>
      </c>
      <c r="AT240" s="226" t="s">
        <v>486</v>
      </c>
      <c r="AU240" s="226" t="s">
        <v>81</v>
      </c>
      <c r="AY240" s="18" t="s">
        <v>338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18" t="s">
        <v>79</v>
      </c>
      <c r="BK240" s="227">
        <f>ROUND(I240*H240,2)</f>
        <v>0</v>
      </c>
      <c r="BL240" s="18" t="s">
        <v>730</v>
      </c>
      <c r="BM240" s="226" t="s">
        <v>3462</v>
      </c>
    </row>
    <row r="241" s="2" customFormat="1" ht="16.5" customHeight="1">
      <c r="A241" s="39"/>
      <c r="B241" s="40"/>
      <c r="C241" s="267" t="s">
        <v>620</v>
      </c>
      <c r="D241" s="267" t="s">
        <v>486</v>
      </c>
      <c r="E241" s="268" t="s">
        <v>3463</v>
      </c>
      <c r="F241" s="269" t="s">
        <v>3464</v>
      </c>
      <c r="G241" s="270" t="s">
        <v>3451</v>
      </c>
      <c r="H241" s="271">
        <v>10</v>
      </c>
      <c r="I241" s="272"/>
      <c r="J241" s="273">
        <f>ROUND(I241*H241,2)</f>
        <v>0</v>
      </c>
      <c r="K241" s="269" t="s">
        <v>19</v>
      </c>
      <c r="L241" s="274"/>
      <c r="M241" s="275" t="s">
        <v>19</v>
      </c>
      <c r="N241" s="276" t="s">
        <v>43</v>
      </c>
      <c r="O241" s="85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26" t="s">
        <v>3452</v>
      </c>
      <c r="AT241" s="226" t="s">
        <v>486</v>
      </c>
      <c r="AU241" s="226" t="s">
        <v>81</v>
      </c>
      <c r="AY241" s="18" t="s">
        <v>338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18" t="s">
        <v>79</v>
      </c>
      <c r="BK241" s="227">
        <f>ROUND(I241*H241,2)</f>
        <v>0</v>
      </c>
      <c r="BL241" s="18" t="s">
        <v>730</v>
      </c>
      <c r="BM241" s="226" t="s">
        <v>3465</v>
      </c>
    </row>
    <row r="242" s="2" customFormat="1" ht="16.5" customHeight="1">
      <c r="A242" s="39"/>
      <c r="B242" s="40"/>
      <c r="C242" s="267" t="s">
        <v>625</v>
      </c>
      <c r="D242" s="267" t="s">
        <v>486</v>
      </c>
      <c r="E242" s="268" t="s">
        <v>3466</v>
      </c>
      <c r="F242" s="269" t="s">
        <v>3467</v>
      </c>
      <c r="G242" s="270" t="s">
        <v>3451</v>
      </c>
      <c r="H242" s="271">
        <v>3</v>
      </c>
      <c r="I242" s="272"/>
      <c r="J242" s="273">
        <f>ROUND(I242*H242,2)</f>
        <v>0</v>
      </c>
      <c r="K242" s="269" t="s">
        <v>19</v>
      </c>
      <c r="L242" s="274"/>
      <c r="M242" s="275" t="s">
        <v>19</v>
      </c>
      <c r="N242" s="276" t="s">
        <v>43</v>
      </c>
      <c r="O242" s="85"/>
      <c r="P242" s="224">
        <f>O242*H242</f>
        <v>0</v>
      </c>
      <c r="Q242" s="224">
        <v>0</v>
      </c>
      <c r="R242" s="224">
        <f>Q242*H242</f>
        <v>0</v>
      </c>
      <c r="S242" s="224">
        <v>0</v>
      </c>
      <c r="T242" s="225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26" t="s">
        <v>3452</v>
      </c>
      <c r="AT242" s="226" t="s">
        <v>486</v>
      </c>
      <c r="AU242" s="226" t="s">
        <v>81</v>
      </c>
      <c r="AY242" s="18" t="s">
        <v>338</v>
      </c>
      <c r="BE242" s="227">
        <f>IF(N242="základní",J242,0)</f>
        <v>0</v>
      </c>
      <c r="BF242" s="227">
        <f>IF(N242="snížená",J242,0)</f>
        <v>0</v>
      </c>
      <c r="BG242" s="227">
        <f>IF(N242="zákl. přenesená",J242,0)</f>
        <v>0</v>
      </c>
      <c r="BH242" s="227">
        <f>IF(N242="sníž. přenesená",J242,0)</f>
        <v>0</v>
      </c>
      <c r="BI242" s="227">
        <f>IF(N242="nulová",J242,0)</f>
        <v>0</v>
      </c>
      <c r="BJ242" s="18" t="s">
        <v>79</v>
      </c>
      <c r="BK242" s="227">
        <f>ROUND(I242*H242,2)</f>
        <v>0</v>
      </c>
      <c r="BL242" s="18" t="s">
        <v>730</v>
      </c>
      <c r="BM242" s="226" t="s">
        <v>3468</v>
      </c>
    </row>
    <row r="243" s="2" customFormat="1" ht="16.5" customHeight="1">
      <c r="A243" s="39"/>
      <c r="B243" s="40"/>
      <c r="C243" s="267" t="s">
        <v>630</v>
      </c>
      <c r="D243" s="267" t="s">
        <v>486</v>
      </c>
      <c r="E243" s="268" t="s">
        <v>3469</v>
      </c>
      <c r="F243" s="269" t="s">
        <v>3470</v>
      </c>
      <c r="G243" s="270" t="s">
        <v>3451</v>
      </c>
      <c r="H243" s="271">
        <v>2</v>
      </c>
      <c r="I243" s="272"/>
      <c r="J243" s="273">
        <f>ROUND(I243*H243,2)</f>
        <v>0</v>
      </c>
      <c r="K243" s="269" t="s">
        <v>19</v>
      </c>
      <c r="L243" s="274"/>
      <c r="M243" s="275" t="s">
        <v>19</v>
      </c>
      <c r="N243" s="276" t="s">
        <v>43</v>
      </c>
      <c r="O243" s="85"/>
      <c r="P243" s="224">
        <f>O243*H243</f>
        <v>0</v>
      </c>
      <c r="Q243" s="224">
        <v>0</v>
      </c>
      <c r="R243" s="224">
        <f>Q243*H243</f>
        <v>0</v>
      </c>
      <c r="S243" s="224">
        <v>0</v>
      </c>
      <c r="T243" s="225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26" t="s">
        <v>3452</v>
      </c>
      <c r="AT243" s="226" t="s">
        <v>486</v>
      </c>
      <c r="AU243" s="226" t="s">
        <v>81</v>
      </c>
      <c r="AY243" s="18" t="s">
        <v>338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18" t="s">
        <v>79</v>
      </c>
      <c r="BK243" s="227">
        <f>ROUND(I243*H243,2)</f>
        <v>0</v>
      </c>
      <c r="BL243" s="18" t="s">
        <v>730</v>
      </c>
      <c r="BM243" s="226" t="s">
        <v>3471</v>
      </c>
    </row>
    <row r="244" s="2" customFormat="1" ht="16.5" customHeight="1">
      <c r="A244" s="39"/>
      <c r="B244" s="40"/>
      <c r="C244" s="267" t="s">
        <v>635</v>
      </c>
      <c r="D244" s="267" t="s">
        <v>486</v>
      </c>
      <c r="E244" s="268" t="s">
        <v>3472</v>
      </c>
      <c r="F244" s="269" t="s">
        <v>3473</v>
      </c>
      <c r="G244" s="270" t="s">
        <v>3451</v>
      </c>
      <c r="H244" s="271">
        <v>1</v>
      </c>
      <c r="I244" s="272"/>
      <c r="J244" s="273">
        <f>ROUND(I244*H244,2)</f>
        <v>0</v>
      </c>
      <c r="K244" s="269" t="s">
        <v>19</v>
      </c>
      <c r="L244" s="274"/>
      <c r="M244" s="275" t="s">
        <v>19</v>
      </c>
      <c r="N244" s="276" t="s">
        <v>43</v>
      </c>
      <c r="O244" s="85"/>
      <c r="P244" s="224">
        <f>O244*H244</f>
        <v>0</v>
      </c>
      <c r="Q244" s="224">
        <v>0</v>
      </c>
      <c r="R244" s="224">
        <f>Q244*H244</f>
        <v>0</v>
      </c>
      <c r="S244" s="224">
        <v>0</v>
      </c>
      <c r="T244" s="225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26" t="s">
        <v>3452</v>
      </c>
      <c r="AT244" s="226" t="s">
        <v>486</v>
      </c>
      <c r="AU244" s="226" t="s">
        <v>81</v>
      </c>
      <c r="AY244" s="18" t="s">
        <v>338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18" t="s">
        <v>79</v>
      </c>
      <c r="BK244" s="227">
        <f>ROUND(I244*H244,2)</f>
        <v>0</v>
      </c>
      <c r="BL244" s="18" t="s">
        <v>730</v>
      </c>
      <c r="BM244" s="226" t="s">
        <v>3474</v>
      </c>
    </row>
    <row r="245" s="2" customFormat="1" ht="16.5" customHeight="1">
      <c r="A245" s="39"/>
      <c r="B245" s="40"/>
      <c r="C245" s="267" t="s">
        <v>641</v>
      </c>
      <c r="D245" s="267" t="s">
        <v>486</v>
      </c>
      <c r="E245" s="268" t="s">
        <v>3475</v>
      </c>
      <c r="F245" s="269" t="s">
        <v>3476</v>
      </c>
      <c r="G245" s="270" t="s">
        <v>3451</v>
      </c>
      <c r="H245" s="271">
        <v>1</v>
      </c>
      <c r="I245" s="272"/>
      <c r="J245" s="273">
        <f>ROUND(I245*H245,2)</f>
        <v>0</v>
      </c>
      <c r="K245" s="269" t="s">
        <v>19</v>
      </c>
      <c r="L245" s="274"/>
      <c r="M245" s="275" t="s">
        <v>19</v>
      </c>
      <c r="N245" s="276" t="s">
        <v>43</v>
      </c>
      <c r="O245" s="85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26" t="s">
        <v>3452</v>
      </c>
      <c r="AT245" s="226" t="s">
        <v>486</v>
      </c>
      <c r="AU245" s="226" t="s">
        <v>81</v>
      </c>
      <c r="AY245" s="18" t="s">
        <v>338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18" t="s">
        <v>79</v>
      </c>
      <c r="BK245" s="227">
        <f>ROUND(I245*H245,2)</f>
        <v>0</v>
      </c>
      <c r="BL245" s="18" t="s">
        <v>730</v>
      </c>
      <c r="BM245" s="226" t="s">
        <v>3477</v>
      </c>
    </row>
    <row r="246" s="2" customFormat="1" ht="16.5" customHeight="1">
      <c r="A246" s="39"/>
      <c r="B246" s="40"/>
      <c r="C246" s="267" t="s">
        <v>646</v>
      </c>
      <c r="D246" s="267" t="s">
        <v>486</v>
      </c>
      <c r="E246" s="268" t="s">
        <v>3478</v>
      </c>
      <c r="F246" s="269" t="s">
        <v>3479</v>
      </c>
      <c r="G246" s="270" t="s">
        <v>3447</v>
      </c>
      <c r="H246" s="271">
        <v>1</v>
      </c>
      <c r="I246" s="272"/>
      <c r="J246" s="273">
        <f>ROUND(I246*H246,2)</f>
        <v>0</v>
      </c>
      <c r="K246" s="269" t="s">
        <v>19</v>
      </c>
      <c r="L246" s="274"/>
      <c r="M246" s="275" t="s">
        <v>19</v>
      </c>
      <c r="N246" s="276" t="s">
        <v>43</v>
      </c>
      <c r="O246" s="85"/>
      <c r="P246" s="224">
        <f>O246*H246</f>
        <v>0</v>
      </c>
      <c r="Q246" s="224">
        <v>0</v>
      </c>
      <c r="R246" s="224">
        <f>Q246*H246</f>
        <v>0</v>
      </c>
      <c r="S246" s="224">
        <v>0</v>
      </c>
      <c r="T246" s="225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26" t="s">
        <v>3452</v>
      </c>
      <c r="AT246" s="226" t="s">
        <v>486</v>
      </c>
      <c r="AU246" s="226" t="s">
        <v>81</v>
      </c>
      <c r="AY246" s="18" t="s">
        <v>338</v>
      </c>
      <c r="BE246" s="227">
        <f>IF(N246="základní",J246,0)</f>
        <v>0</v>
      </c>
      <c r="BF246" s="227">
        <f>IF(N246="snížená",J246,0)</f>
        <v>0</v>
      </c>
      <c r="BG246" s="227">
        <f>IF(N246="zákl. přenesená",J246,0)</f>
        <v>0</v>
      </c>
      <c r="BH246" s="227">
        <f>IF(N246="sníž. přenesená",J246,0)</f>
        <v>0</v>
      </c>
      <c r="BI246" s="227">
        <f>IF(N246="nulová",J246,0)</f>
        <v>0</v>
      </c>
      <c r="BJ246" s="18" t="s">
        <v>79</v>
      </c>
      <c r="BK246" s="227">
        <f>ROUND(I246*H246,2)</f>
        <v>0</v>
      </c>
      <c r="BL246" s="18" t="s">
        <v>730</v>
      </c>
      <c r="BM246" s="226" t="s">
        <v>3480</v>
      </c>
    </row>
    <row r="247" s="2" customFormat="1" ht="16.5" customHeight="1">
      <c r="A247" s="39"/>
      <c r="B247" s="40"/>
      <c r="C247" s="267" t="s">
        <v>654</v>
      </c>
      <c r="D247" s="267" t="s">
        <v>486</v>
      </c>
      <c r="E247" s="268" t="s">
        <v>71</v>
      </c>
      <c r="F247" s="269" t="s">
        <v>3481</v>
      </c>
      <c r="G247" s="270" t="s">
        <v>3447</v>
      </c>
      <c r="H247" s="271">
        <v>1</v>
      </c>
      <c r="I247" s="272"/>
      <c r="J247" s="273">
        <f>ROUND(I247*H247,2)</f>
        <v>0</v>
      </c>
      <c r="K247" s="269" t="s">
        <v>19</v>
      </c>
      <c r="L247" s="274"/>
      <c r="M247" s="275" t="s">
        <v>19</v>
      </c>
      <c r="N247" s="276" t="s">
        <v>43</v>
      </c>
      <c r="O247" s="85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26" t="s">
        <v>3452</v>
      </c>
      <c r="AT247" s="226" t="s">
        <v>486</v>
      </c>
      <c r="AU247" s="226" t="s">
        <v>81</v>
      </c>
      <c r="AY247" s="18" t="s">
        <v>338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18" t="s">
        <v>79</v>
      </c>
      <c r="BK247" s="227">
        <f>ROUND(I247*H247,2)</f>
        <v>0</v>
      </c>
      <c r="BL247" s="18" t="s">
        <v>730</v>
      </c>
      <c r="BM247" s="226" t="s">
        <v>3482</v>
      </c>
    </row>
    <row r="248" s="2" customFormat="1" ht="16.5" customHeight="1">
      <c r="A248" s="39"/>
      <c r="B248" s="40"/>
      <c r="C248" s="267" t="s">
        <v>659</v>
      </c>
      <c r="D248" s="267" t="s">
        <v>486</v>
      </c>
      <c r="E248" s="268" t="s">
        <v>3483</v>
      </c>
      <c r="F248" s="269" t="s">
        <v>3484</v>
      </c>
      <c r="G248" s="270" t="s">
        <v>3447</v>
      </c>
      <c r="H248" s="271">
        <v>1</v>
      </c>
      <c r="I248" s="272"/>
      <c r="J248" s="273">
        <f>ROUND(I248*H248,2)</f>
        <v>0</v>
      </c>
      <c r="K248" s="269" t="s">
        <v>19</v>
      </c>
      <c r="L248" s="274"/>
      <c r="M248" s="275" t="s">
        <v>19</v>
      </c>
      <c r="N248" s="276" t="s">
        <v>43</v>
      </c>
      <c r="O248" s="85"/>
      <c r="P248" s="224">
        <f>O248*H248</f>
        <v>0</v>
      </c>
      <c r="Q248" s="224">
        <v>0</v>
      </c>
      <c r="R248" s="224">
        <f>Q248*H248</f>
        <v>0</v>
      </c>
      <c r="S248" s="224">
        <v>0</v>
      </c>
      <c r="T248" s="225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26" t="s">
        <v>3452</v>
      </c>
      <c r="AT248" s="226" t="s">
        <v>486</v>
      </c>
      <c r="AU248" s="226" t="s">
        <v>81</v>
      </c>
      <c r="AY248" s="18" t="s">
        <v>338</v>
      </c>
      <c r="BE248" s="227">
        <f>IF(N248="základní",J248,0)</f>
        <v>0</v>
      </c>
      <c r="BF248" s="227">
        <f>IF(N248="snížená",J248,0)</f>
        <v>0</v>
      </c>
      <c r="BG248" s="227">
        <f>IF(N248="zákl. přenesená",J248,0)</f>
        <v>0</v>
      </c>
      <c r="BH248" s="227">
        <f>IF(N248="sníž. přenesená",J248,0)</f>
        <v>0</v>
      </c>
      <c r="BI248" s="227">
        <f>IF(N248="nulová",J248,0)</f>
        <v>0</v>
      </c>
      <c r="BJ248" s="18" t="s">
        <v>79</v>
      </c>
      <c r="BK248" s="227">
        <f>ROUND(I248*H248,2)</f>
        <v>0</v>
      </c>
      <c r="BL248" s="18" t="s">
        <v>730</v>
      </c>
      <c r="BM248" s="226" t="s">
        <v>3485</v>
      </c>
    </row>
    <row r="249" s="2" customFormat="1" ht="16.5" customHeight="1">
      <c r="A249" s="39"/>
      <c r="B249" s="40"/>
      <c r="C249" s="267" t="s">
        <v>290</v>
      </c>
      <c r="D249" s="267" t="s">
        <v>486</v>
      </c>
      <c r="E249" s="268" t="s">
        <v>3486</v>
      </c>
      <c r="F249" s="269" t="s">
        <v>3487</v>
      </c>
      <c r="G249" s="270" t="s">
        <v>3451</v>
      </c>
      <c r="H249" s="271">
        <v>1</v>
      </c>
      <c r="I249" s="272"/>
      <c r="J249" s="273">
        <f>ROUND(I249*H249,2)</f>
        <v>0</v>
      </c>
      <c r="K249" s="269" t="s">
        <v>19</v>
      </c>
      <c r="L249" s="274"/>
      <c r="M249" s="275" t="s">
        <v>19</v>
      </c>
      <c r="N249" s="276" t="s">
        <v>43</v>
      </c>
      <c r="O249" s="85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26" t="s">
        <v>3452</v>
      </c>
      <c r="AT249" s="226" t="s">
        <v>486</v>
      </c>
      <c r="AU249" s="226" t="s">
        <v>81</v>
      </c>
      <c r="AY249" s="18" t="s">
        <v>338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18" t="s">
        <v>79</v>
      </c>
      <c r="BK249" s="227">
        <f>ROUND(I249*H249,2)</f>
        <v>0</v>
      </c>
      <c r="BL249" s="18" t="s">
        <v>730</v>
      </c>
      <c r="BM249" s="226" t="s">
        <v>3488</v>
      </c>
    </row>
    <row r="250" s="2" customFormat="1" ht="16.5" customHeight="1">
      <c r="A250" s="39"/>
      <c r="B250" s="40"/>
      <c r="C250" s="267" t="s">
        <v>672</v>
      </c>
      <c r="D250" s="267" t="s">
        <v>486</v>
      </c>
      <c r="E250" s="268" t="s">
        <v>3489</v>
      </c>
      <c r="F250" s="269" t="s">
        <v>3490</v>
      </c>
      <c r="G250" s="270" t="s">
        <v>3451</v>
      </c>
      <c r="H250" s="271">
        <v>1</v>
      </c>
      <c r="I250" s="272"/>
      <c r="J250" s="273">
        <f>ROUND(I250*H250,2)</f>
        <v>0</v>
      </c>
      <c r="K250" s="269" t="s">
        <v>19</v>
      </c>
      <c r="L250" s="274"/>
      <c r="M250" s="275" t="s">
        <v>19</v>
      </c>
      <c r="N250" s="276" t="s">
        <v>43</v>
      </c>
      <c r="O250" s="85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26" t="s">
        <v>3452</v>
      </c>
      <c r="AT250" s="226" t="s">
        <v>486</v>
      </c>
      <c r="AU250" s="226" t="s">
        <v>81</v>
      </c>
      <c r="AY250" s="18" t="s">
        <v>338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18" t="s">
        <v>79</v>
      </c>
      <c r="BK250" s="227">
        <f>ROUND(I250*H250,2)</f>
        <v>0</v>
      </c>
      <c r="BL250" s="18" t="s">
        <v>730</v>
      </c>
      <c r="BM250" s="226" t="s">
        <v>3491</v>
      </c>
    </row>
    <row r="251" s="2" customFormat="1" ht="21.75" customHeight="1">
      <c r="A251" s="39"/>
      <c r="B251" s="40"/>
      <c r="C251" s="267" t="s">
        <v>676</v>
      </c>
      <c r="D251" s="267" t="s">
        <v>486</v>
      </c>
      <c r="E251" s="268" t="s">
        <v>3492</v>
      </c>
      <c r="F251" s="269" t="s">
        <v>3493</v>
      </c>
      <c r="G251" s="270" t="s">
        <v>3451</v>
      </c>
      <c r="H251" s="271">
        <v>1</v>
      </c>
      <c r="I251" s="272"/>
      <c r="J251" s="273">
        <f>ROUND(I251*H251,2)</f>
        <v>0</v>
      </c>
      <c r="K251" s="269" t="s">
        <v>19</v>
      </c>
      <c r="L251" s="274"/>
      <c r="M251" s="275" t="s">
        <v>19</v>
      </c>
      <c r="N251" s="276" t="s">
        <v>43</v>
      </c>
      <c r="O251" s="85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26" t="s">
        <v>3452</v>
      </c>
      <c r="AT251" s="226" t="s">
        <v>486</v>
      </c>
      <c r="AU251" s="226" t="s">
        <v>81</v>
      </c>
      <c r="AY251" s="18" t="s">
        <v>338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8" t="s">
        <v>79</v>
      </c>
      <c r="BK251" s="227">
        <f>ROUND(I251*H251,2)</f>
        <v>0</v>
      </c>
      <c r="BL251" s="18" t="s">
        <v>730</v>
      </c>
      <c r="BM251" s="226" t="s">
        <v>3494</v>
      </c>
    </row>
    <row r="252" s="2" customFormat="1" ht="16.5" customHeight="1">
      <c r="A252" s="39"/>
      <c r="B252" s="40"/>
      <c r="C252" s="267" t="s">
        <v>682</v>
      </c>
      <c r="D252" s="267" t="s">
        <v>486</v>
      </c>
      <c r="E252" s="268" t="s">
        <v>3495</v>
      </c>
      <c r="F252" s="269" t="s">
        <v>3496</v>
      </c>
      <c r="G252" s="270" t="s">
        <v>3451</v>
      </c>
      <c r="H252" s="271">
        <v>1</v>
      </c>
      <c r="I252" s="272"/>
      <c r="J252" s="273">
        <f>ROUND(I252*H252,2)</f>
        <v>0</v>
      </c>
      <c r="K252" s="269" t="s">
        <v>19</v>
      </c>
      <c r="L252" s="274"/>
      <c r="M252" s="275" t="s">
        <v>19</v>
      </c>
      <c r="N252" s="276" t="s">
        <v>43</v>
      </c>
      <c r="O252" s="85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26" t="s">
        <v>3452</v>
      </c>
      <c r="AT252" s="226" t="s">
        <v>486</v>
      </c>
      <c r="AU252" s="226" t="s">
        <v>81</v>
      </c>
      <c r="AY252" s="18" t="s">
        <v>338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18" t="s">
        <v>79</v>
      </c>
      <c r="BK252" s="227">
        <f>ROUND(I252*H252,2)</f>
        <v>0</v>
      </c>
      <c r="BL252" s="18" t="s">
        <v>730</v>
      </c>
      <c r="BM252" s="226" t="s">
        <v>3497</v>
      </c>
    </row>
    <row r="253" s="2" customFormat="1" ht="24.15" customHeight="1">
      <c r="A253" s="39"/>
      <c r="B253" s="40"/>
      <c r="C253" s="267" t="s">
        <v>686</v>
      </c>
      <c r="D253" s="267" t="s">
        <v>486</v>
      </c>
      <c r="E253" s="268" t="s">
        <v>1</v>
      </c>
      <c r="F253" s="269" t="s">
        <v>3498</v>
      </c>
      <c r="G253" s="270" t="s">
        <v>3451</v>
      </c>
      <c r="H253" s="271">
        <v>1</v>
      </c>
      <c r="I253" s="272"/>
      <c r="J253" s="273">
        <f>ROUND(I253*H253,2)</f>
        <v>0</v>
      </c>
      <c r="K253" s="269" t="s">
        <v>19</v>
      </c>
      <c r="L253" s="274"/>
      <c r="M253" s="294" t="s">
        <v>19</v>
      </c>
      <c r="N253" s="295" t="s">
        <v>43</v>
      </c>
      <c r="O253" s="290"/>
      <c r="P253" s="296">
        <f>O253*H253</f>
        <v>0</v>
      </c>
      <c r="Q253" s="296">
        <v>0</v>
      </c>
      <c r="R253" s="296">
        <f>Q253*H253</f>
        <v>0</v>
      </c>
      <c r="S253" s="296">
        <v>0</v>
      </c>
      <c r="T253" s="297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26" t="s">
        <v>3452</v>
      </c>
      <c r="AT253" s="226" t="s">
        <v>486</v>
      </c>
      <c r="AU253" s="226" t="s">
        <v>81</v>
      </c>
      <c r="AY253" s="18" t="s">
        <v>338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18" t="s">
        <v>79</v>
      </c>
      <c r="BK253" s="227">
        <f>ROUND(I253*H253,2)</f>
        <v>0</v>
      </c>
      <c r="BL253" s="18" t="s">
        <v>730</v>
      </c>
      <c r="BM253" s="226" t="s">
        <v>3499</v>
      </c>
    </row>
    <row r="254" s="2" customFormat="1" ht="6.96" customHeight="1">
      <c r="A254" s="39"/>
      <c r="B254" s="60"/>
      <c r="C254" s="61"/>
      <c r="D254" s="61"/>
      <c r="E254" s="61"/>
      <c r="F254" s="61"/>
      <c r="G254" s="61"/>
      <c r="H254" s="61"/>
      <c r="I254" s="61"/>
      <c r="J254" s="61"/>
      <c r="K254" s="61"/>
      <c r="L254" s="45"/>
      <c r="M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</row>
  </sheetData>
  <sheetProtection sheet="1" autoFilter="0" formatColumns="0" formatRows="0" objects="1" scenarios="1" spinCount="100000" saltValue="Uxo8spjV3MZ/9rvG77adumCWRVbtsuWNB8u7v7Hu/ZEf426W6NeCdE8Z/lX5P9WkS5UjTUtDBHNXWWJBhOlRmw==" hashValue="sO8d6wkYYk0JUXrXhqa/3yPGR38X7BZRnZbdDvdAvlfRUup91NTHzgY/3tMyPk5M3Q6Dki4doT1mfwHeK8C9ig==" algorithmName="SHA-512" password="CC35"/>
  <autoFilter ref="C97:K25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6:H86"/>
    <mergeCell ref="E88:H88"/>
    <mergeCell ref="E90:H90"/>
    <mergeCell ref="L2:V2"/>
  </mergeCells>
  <hyperlinks>
    <hyperlink ref="F103" r:id="rId1" display="https://podminky.urs.cz/item/CS_URS_2025_02/121151105"/>
    <hyperlink ref="F107" r:id="rId2" display="https://podminky.urs.cz/item/CS_URS_2025_02/122251403"/>
    <hyperlink ref="F111" r:id="rId3" display="https://podminky.urs.cz/item/CS_URS_2025_02/131251201"/>
    <hyperlink ref="F123" r:id="rId4" display="https://podminky.urs.cz/item/CS_URS_2025_02/151811143"/>
    <hyperlink ref="F127" r:id="rId5" display="https://podminky.urs.cz/item/CS_URS_2025_02/151811243"/>
    <hyperlink ref="F131" r:id="rId6" display="https://podminky.urs.cz/item/CS_URS_2025_02/162551108"/>
    <hyperlink ref="F136" r:id="rId7" display="https://podminky.urs.cz/item/CS_URS_2025_02/162751117"/>
    <hyperlink ref="F143" r:id="rId8" display="https://podminky.urs.cz/item/CS_URS_2025_02/162751119"/>
    <hyperlink ref="F149" r:id="rId9" display="https://podminky.urs.cz/item/CS_URS_2025_02/171201231"/>
    <hyperlink ref="F154" r:id="rId10" display="https://podminky.urs.cz/item/CS_URS_2025_02/171251101"/>
    <hyperlink ref="F157" r:id="rId11" display="https://podminky.urs.cz/item/CS_URS_2025_02/171251109"/>
    <hyperlink ref="F173" r:id="rId12" display="https://podminky.urs.cz/item/CS_URS_2025_02/181152302"/>
    <hyperlink ref="F177" r:id="rId13" display="https://podminky.urs.cz/item/CS_URS_2025_02/181351005"/>
    <hyperlink ref="F180" r:id="rId14" display="https://podminky.urs.cz/item/CS_URS_2025_02/181411131"/>
    <hyperlink ref="F186" r:id="rId15" display="https://podminky.urs.cz/item/CS_URS_2025_02/184813511"/>
    <hyperlink ref="F189" r:id="rId16" display="https://podminky.urs.cz/item/CS_URS_2025_02/185802113"/>
    <hyperlink ref="F194" r:id="rId17" display="https://podminky.urs.cz/item/CS_URS_2025_02/185803111"/>
    <hyperlink ref="F197" r:id="rId18" display="https://podminky.urs.cz/item/CS_URS_2025_02/185804312"/>
    <hyperlink ref="F201" r:id="rId19" display="https://podminky.urs.cz/item/CS_URS_2025_02/185851121"/>
    <hyperlink ref="F205" r:id="rId20" display="https://podminky.urs.cz/item/CS_URS_2025_02/185851129"/>
    <hyperlink ref="F210" r:id="rId21" display="https://podminky.urs.cz/item/CS_URS_2025_02/242111111"/>
    <hyperlink ref="F214" r:id="rId22" display="https://podminky.urs.cz/item/CS_URS_2025_02/382121112"/>
    <hyperlink ref="F217" r:id="rId23" display="https://podminky.urs.cz/item/CS_URS_2025_02/382121122"/>
    <hyperlink ref="F221" r:id="rId24" display="https://podminky.urs.cz/item/CS_URS_2025_02/382121132"/>
    <hyperlink ref="F225" r:id="rId25" display="https://podminky.urs.cz/item/CS_URS_2025_02/899114112"/>
    <hyperlink ref="F229" r:id="rId26" display="https://podminky.urs.cz/item/CS_URS_2025_02/899623151"/>
    <hyperlink ref="F234" r:id="rId27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8"/>
</worksheet>
</file>

<file path=xl/worksheets/sheet2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172</v>
      </c>
      <c r="AZ2" s="139" t="s">
        <v>1315</v>
      </c>
      <c r="BA2" s="139" t="s">
        <v>19</v>
      </c>
      <c r="BB2" s="139" t="s">
        <v>19</v>
      </c>
      <c r="BC2" s="139" t="s">
        <v>72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1470</v>
      </c>
      <c r="BA3" s="139" t="s">
        <v>19</v>
      </c>
      <c r="BB3" s="139" t="s">
        <v>19</v>
      </c>
      <c r="BC3" s="139" t="s">
        <v>72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1471</v>
      </c>
      <c r="BA4" s="139" t="s">
        <v>19</v>
      </c>
      <c r="BB4" s="139" t="s">
        <v>19</v>
      </c>
      <c r="BC4" s="139" t="s">
        <v>72</v>
      </c>
      <c r="BD4" s="139" t="s">
        <v>81</v>
      </c>
    </row>
    <row r="5" hidden="1" s="1" customFormat="1" ht="6.96" customHeight="1">
      <c r="B5" s="21"/>
      <c r="L5" s="21"/>
      <c r="AZ5" s="139" t="s">
        <v>270</v>
      </c>
      <c r="BA5" s="139" t="s">
        <v>19</v>
      </c>
      <c r="BB5" s="139" t="s">
        <v>19</v>
      </c>
      <c r="BC5" s="139" t="s">
        <v>3500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298</v>
      </c>
      <c r="BA6" s="139" t="s">
        <v>19</v>
      </c>
      <c r="BB6" s="139" t="s">
        <v>19</v>
      </c>
      <c r="BC6" s="139" t="s">
        <v>72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216</v>
      </c>
      <c r="BA7" s="139" t="s">
        <v>19</v>
      </c>
      <c r="BB7" s="139" t="s">
        <v>19</v>
      </c>
      <c r="BC7" s="139" t="s">
        <v>72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218</v>
      </c>
      <c r="BA8" s="139" t="s">
        <v>19</v>
      </c>
      <c r="BB8" s="139" t="s">
        <v>19</v>
      </c>
      <c r="BC8" s="139" t="s">
        <v>3501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3341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221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223</v>
      </c>
      <c r="BA10" s="139" t="s">
        <v>19</v>
      </c>
      <c r="BB10" s="139" t="s">
        <v>19</v>
      </c>
      <c r="BC10" s="139" t="s">
        <v>72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3502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225</v>
      </c>
      <c r="BA11" s="139" t="s">
        <v>19</v>
      </c>
      <c r="BB11" s="139" t="s">
        <v>19</v>
      </c>
      <c r="BC11" s="139" t="s">
        <v>3503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230</v>
      </c>
      <c r="BA12" s="139" t="s">
        <v>19</v>
      </c>
      <c r="BB12" s="139" t="s">
        <v>19</v>
      </c>
      <c r="BC12" s="139" t="s">
        <v>72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233</v>
      </c>
      <c r="BA13" s="139" t="s">
        <v>19</v>
      </c>
      <c r="BB13" s="139" t="s">
        <v>19</v>
      </c>
      <c r="BC13" s="139" t="s">
        <v>72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235</v>
      </c>
      <c r="BA14" s="139" t="s">
        <v>19</v>
      </c>
      <c r="BB14" s="139" t="s">
        <v>19</v>
      </c>
      <c r="BC14" s="139" t="s">
        <v>79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238</v>
      </c>
      <c r="BA15" s="139" t="s">
        <v>19</v>
      </c>
      <c r="BB15" s="139" t="s">
        <v>19</v>
      </c>
      <c r="BC15" s="139" t="s">
        <v>72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240</v>
      </c>
      <c r="BA16" s="139" t="s">
        <v>19</v>
      </c>
      <c r="BB16" s="139" t="s">
        <v>19</v>
      </c>
      <c r="BC16" s="139" t="s">
        <v>72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242</v>
      </c>
      <c r="BA17" s="139" t="s">
        <v>19</v>
      </c>
      <c r="BB17" s="139" t="s">
        <v>19</v>
      </c>
      <c r="BC17" s="139" t="s">
        <v>72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243</v>
      </c>
      <c r="BA18" s="139" t="s">
        <v>19</v>
      </c>
      <c r="BB18" s="139" t="s">
        <v>19</v>
      </c>
      <c r="BC18" s="139" t="s">
        <v>72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244</v>
      </c>
      <c r="BA19" s="139" t="s">
        <v>19</v>
      </c>
      <c r="BB19" s="139" t="s">
        <v>19</v>
      </c>
      <c r="BC19" s="139" t="s">
        <v>72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245</v>
      </c>
      <c r="BA20" s="139" t="s">
        <v>19</v>
      </c>
      <c r="BB20" s="139" t="s">
        <v>19</v>
      </c>
      <c r="BC20" s="139" t="s">
        <v>79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246</v>
      </c>
      <c r="BA21" s="139" t="s">
        <v>19</v>
      </c>
      <c r="BB21" s="139" t="s">
        <v>19</v>
      </c>
      <c r="BC21" s="139" t="s">
        <v>79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248</v>
      </c>
      <c r="BA22" s="139" t="s">
        <v>19</v>
      </c>
      <c r="BB22" s="139" t="s">
        <v>19</v>
      </c>
      <c r="BC22" s="139" t="s">
        <v>3504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250</v>
      </c>
      <c r="BA23" s="139" t="s">
        <v>19</v>
      </c>
      <c r="BB23" s="139" t="s">
        <v>19</v>
      </c>
      <c r="BC23" s="139" t="s">
        <v>79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253</v>
      </c>
      <c r="BA24" s="139" t="s">
        <v>19</v>
      </c>
      <c r="BB24" s="139" t="s">
        <v>19</v>
      </c>
      <c r="BC24" s="139" t="s">
        <v>79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255</v>
      </c>
      <c r="BA25" s="139" t="s">
        <v>19</v>
      </c>
      <c r="BB25" s="139" t="s">
        <v>19</v>
      </c>
      <c r="BC25" s="139" t="s">
        <v>72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1177</v>
      </c>
      <c r="BA26" s="139" t="s">
        <v>19</v>
      </c>
      <c r="BB26" s="139" t="s">
        <v>19</v>
      </c>
      <c r="BC26" s="139" t="s">
        <v>72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1178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849</v>
      </c>
      <c r="BA28" s="139" t="s">
        <v>19</v>
      </c>
      <c r="BB28" s="139" t="s">
        <v>19</v>
      </c>
      <c r="BC28" s="139" t="s">
        <v>3505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851</v>
      </c>
      <c r="BA29" s="153" t="s">
        <v>19</v>
      </c>
      <c r="BB29" s="153" t="s">
        <v>19</v>
      </c>
      <c r="BC29" s="153" t="s">
        <v>3506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853</v>
      </c>
      <c r="BA30" s="139" t="s">
        <v>19</v>
      </c>
      <c r="BB30" s="139" t="s">
        <v>19</v>
      </c>
      <c r="BC30" s="139" t="s">
        <v>72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855</v>
      </c>
      <c r="BA31" s="139" t="s">
        <v>19</v>
      </c>
      <c r="BB31" s="139" t="s">
        <v>19</v>
      </c>
      <c r="BC31" s="139" t="s">
        <v>3507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ROUND(J96,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857</v>
      </c>
      <c r="BA32" s="139" t="s">
        <v>19</v>
      </c>
      <c r="BB32" s="139" t="s">
        <v>19</v>
      </c>
      <c r="BC32" s="139" t="s">
        <v>430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858</v>
      </c>
      <c r="BA33" s="139" t="s">
        <v>19</v>
      </c>
      <c r="BB33" s="139" t="s">
        <v>19</v>
      </c>
      <c r="BC33" s="139" t="s">
        <v>3508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1828</v>
      </c>
      <c r="BA34" s="139" t="s">
        <v>19</v>
      </c>
      <c r="BB34" s="139" t="s">
        <v>19</v>
      </c>
      <c r="BC34" s="139" t="s">
        <v>3507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ROUND((SUM(BE96:BE259)),  2)</f>
        <v>0</v>
      </c>
      <c r="G35" s="39"/>
      <c r="H35" s="39"/>
      <c r="I35" s="160">
        <v>0.20999999999999999</v>
      </c>
      <c r="J35" s="159">
        <f>ROUND(((SUM(BE96:BE259))*I35),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ROUND((SUM(BF96:BF259)),  2)</f>
        <v>0</v>
      </c>
      <c r="G36" s="39"/>
      <c r="H36" s="39"/>
      <c r="I36" s="160">
        <v>0.12</v>
      </c>
      <c r="J36" s="159">
        <f>ROUND(((SUM(BF96:BF259))*I36),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ROUND((SUM(BG96:BG259)),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ROUND((SUM(BH96:BH259)),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ROUND((SUM(BI96:BI259)),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3341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TK ŠA20 - Napojení na ŠA20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J96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J97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J98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308</v>
      </c>
      <c r="E66" s="185"/>
      <c r="F66" s="185"/>
      <c r="G66" s="185"/>
      <c r="H66" s="185"/>
      <c r="I66" s="185"/>
      <c r="J66" s="186">
        <f>J99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309</v>
      </c>
      <c r="E67" s="185"/>
      <c r="F67" s="185"/>
      <c r="G67" s="185"/>
      <c r="H67" s="185"/>
      <c r="I67" s="185"/>
      <c r="J67" s="186">
        <f>J103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310</v>
      </c>
      <c r="E68" s="185"/>
      <c r="F68" s="185"/>
      <c r="G68" s="185"/>
      <c r="H68" s="185"/>
      <c r="I68" s="185"/>
      <c r="J68" s="186">
        <f>J121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311</v>
      </c>
      <c r="E69" s="185"/>
      <c r="F69" s="185"/>
      <c r="G69" s="185"/>
      <c r="H69" s="185"/>
      <c r="I69" s="185"/>
      <c r="J69" s="186">
        <f>J130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312</v>
      </c>
      <c r="E70" s="185"/>
      <c r="F70" s="185"/>
      <c r="G70" s="185"/>
      <c r="H70" s="185"/>
      <c r="I70" s="185"/>
      <c r="J70" s="186">
        <f>J149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9.92" customHeight="1">
      <c r="A71" s="10"/>
      <c r="B71" s="183"/>
      <c r="C71" s="126"/>
      <c r="D71" s="184" t="s">
        <v>316</v>
      </c>
      <c r="E71" s="185"/>
      <c r="F71" s="185"/>
      <c r="G71" s="185"/>
      <c r="H71" s="185"/>
      <c r="I71" s="185"/>
      <c r="J71" s="186">
        <f>J170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9.92" customHeight="1">
      <c r="A72" s="10"/>
      <c r="B72" s="183"/>
      <c r="C72" s="126"/>
      <c r="D72" s="184" t="s">
        <v>318</v>
      </c>
      <c r="E72" s="185"/>
      <c r="F72" s="185"/>
      <c r="G72" s="185"/>
      <c r="H72" s="185"/>
      <c r="I72" s="185"/>
      <c r="J72" s="186">
        <f>J181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4.88" customHeight="1">
      <c r="A73" s="10"/>
      <c r="B73" s="183"/>
      <c r="C73" s="126"/>
      <c r="D73" s="184" t="s">
        <v>319</v>
      </c>
      <c r="E73" s="185"/>
      <c r="F73" s="185"/>
      <c r="G73" s="185"/>
      <c r="H73" s="185"/>
      <c r="I73" s="185"/>
      <c r="J73" s="186">
        <f>J182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9.92" customHeight="1">
      <c r="A74" s="10"/>
      <c r="B74" s="183"/>
      <c r="C74" s="126"/>
      <c r="D74" s="184" t="s">
        <v>322</v>
      </c>
      <c r="E74" s="185"/>
      <c r="F74" s="185"/>
      <c r="G74" s="185"/>
      <c r="H74" s="185"/>
      <c r="I74" s="185"/>
      <c r="J74" s="186">
        <f>J257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2" customFormat="1" ht="21.84" customHeight="1">
      <c r="A75" s="39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146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hidden="1" s="2" customFormat="1" ht="6.96" customHeight="1">
      <c r="A76" s="39"/>
      <c r="B76" s="60"/>
      <c r="C76" s="61"/>
      <c r="D76" s="61"/>
      <c r="E76" s="61"/>
      <c r="F76" s="61"/>
      <c r="G76" s="61"/>
      <c r="H76" s="61"/>
      <c r="I76" s="61"/>
      <c r="J76" s="61"/>
      <c r="K76" s="61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hidden="1"/>
    <row r="78" hidden="1"/>
    <row r="79" hidden="1"/>
    <row r="80" s="2" customFormat="1" ht="6.96" customHeight="1">
      <c r="A80" s="39"/>
      <c r="B80" s="62"/>
      <c r="C80" s="63"/>
      <c r="D80" s="63"/>
      <c r="E80" s="63"/>
      <c r="F80" s="63"/>
      <c r="G80" s="63"/>
      <c r="H80" s="63"/>
      <c r="I80" s="63"/>
      <c r="J80" s="63"/>
      <c r="K80" s="63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24.96" customHeight="1">
      <c r="A81" s="39"/>
      <c r="B81" s="40"/>
      <c r="C81" s="24" t="s">
        <v>323</v>
      </c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6.96" customHeight="1">
      <c r="A82" s="39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2" customHeight="1">
      <c r="A83" s="39"/>
      <c r="B83" s="40"/>
      <c r="C83" s="33" t="s">
        <v>16</v>
      </c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6.5" customHeight="1">
      <c r="A84" s="39"/>
      <c r="B84" s="40"/>
      <c r="C84" s="41"/>
      <c r="D84" s="41"/>
      <c r="E84" s="172" t="str">
        <f>E7</f>
        <v>Odkanalizování obce Rtyně nad Bílinou – etapa 1</v>
      </c>
      <c r="F84" s="33"/>
      <c r="G84" s="33"/>
      <c r="H84" s="33"/>
      <c r="I84" s="41"/>
      <c r="J84" s="41"/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1" customFormat="1" ht="12" customHeight="1">
      <c r="B85" s="22"/>
      <c r="C85" s="33" t="s">
        <v>229</v>
      </c>
      <c r="D85" s="23"/>
      <c r="E85" s="23"/>
      <c r="F85" s="23"/>
      <c r="G85" s="23"/>
      <c r="H85" s="23"/>
      <c r="I85" s="23"/>
      <c r="J85" s="23"/>
      <c r="K85" s="23"/>
      <c r="L85" s="21"/>
    </row>
    <row r="86" s="2" customFormat="1" ht="16.5" customHeight="1">
      <c r="A86" s="39"/>
      <c r="B86" s="40"/>
      <c r="C86" s="41"/>
      <c r="D86" s="41"/>
      <c r="E86" s="172" t="s">
        <v>3341</v>
      </c>
      <c r="F86" s="41"/>
      <c r="G86" s="41"/>
      <c r="H86" s="41"/>
      <c r="I86" s="41"/>
      <c r="J86" s="41"/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2" customHeight="1">
      <c r="A87" s="39"/>
      <c r="B87" s="40"/>
      <c r="C87" s="33" t="s">
        <v>234</v>
      </c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6.5" customHeight="1">
      <c r="A88" s="39"/>
      <c r="B88" s="40"/>
      <c r="C88" s="41"/>
      <c r="D88" s="41"/>
      <c r="E88" s="70" t="str">
        <f>E11</f>
        <v>TK ŠA20 - Napojení na ŠA20</v>
      </c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6.96" customHeight="1">
      <c r="A89" s="39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21</v>
      </c>
      <c r="D90" s="41"/>
      <c r="E90" s="41"/>
      <c r="F90" s="28" t="str">
        <f>F14</f>
        <v>Rtyně nad Bílinou</v>
      </c>
      <c r="G90" s="41"/>
      <c r="H90" s="41"/>
      <c r="I90" s="33" t="s">
        <v>23</v>
      </c>
      <c r="J90" s="73" t="str">
        <f>IF(J14="","",J14)</f>
        <v>31. 7. 2025</v>
      </c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6.96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25.65" customHeight="1">
      <c r="A92" s="39"/>
      <c r="B92" s="40"/>
      <c r="C92" s="33" t="s">
        <v>25</v>
      </c>
      <c r="D92" s="41"/>
      <c r="E92" s="41"/>
      <c r="F92" s="28" t="str">
        <f>E17</f>
        <v xml:space="preserve">Obec Rtyně nad Bílinou </v>
      </c>
      <c r="G92" s="41"/>
      <c r="H92" s="41"/>
      <c r="I92" s="33" t="s">
        <v>31</v>
      </c>
      <c r="J92" s="37" t="str">
        <f>E23</f>
        <v xml:space="preserve">AQUECON a.s. – kancelář Praha </v>
      </c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29</v>
      </c>
      <c r="D93" s="41"/>
      <c r="E93" s="41"/>
      <c r="F93" s="28" t="str">
        <f>IF(E20="","",E20)</f>
        <v>Vyplň údaj</v>
      </c>
      <c r="G93" s="41"/>
      <c r="H93" s="41"/>
      <c r="I93" s="33" t="s">
        <v>34</v>
      </c>
      <c r="J93" s="37" t="str">
        <f>E26</f>
        <v>QS-B s.r.o.</v>
      </c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0.32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11" customFormat="1" ht="29.28" customHeight="1">
      <c r="A95" s="188"/>
      <c r="B95" s="189"/>
      <c r="C95" s="190" t="s">
        <v>324</v>
      </c>
      <c r="D95" s="191" t="s">
        <v>57</v>
      </c>
      <c r="E95" s="191" t="s">
        <v>53</v>
      </c>
      <c r="F95" s="191" t="s">
        <v>54</v>
      </c>
      <c r="G95" s="191" t="s">
        <v>325</v>
      </c>
      <c r="H95" s="191" t="s">
        <v>326</v>
      </c>
      <c r="I95" s="191" t="s">
        <v>327</v>
      </c>
      <c r="J95" s="191" t="s">
        <v>303</v>
      </c>
      <c r="K95" s="192" t="s">
        <v>328</v>
      </c>
      <c r="L95" s="193"/>
      <c r="M95" s="93" t="s">
        <v>19</v>
      </c>
      <c r="N95" s="94" t="s">
        <v>42</v>
      </c>
      <c r="O95" s="94" t="s">
        <v>329</v>
      </c>
      <c r="P95" s="94" t="s">
        <v>330</v>
      </c>
      <c r="Q95" s="94" t="s">
        <v>331</v>
      </c>
      <c r="R95" s="94" t="s">
        <v>332</v>
      </c>
      <c r="S95" s="94" t="s">
        <v>333</v>
      </c>
      <c r="T95" s="95" t="s">
        <v>334</v>
      </c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</row>
    <row r="96" s="2" customFormat="1" ht="22.8" customHeight="1">
      <c r="A96" s="39"/>
      <c r="B96" s="40"/>
      <c r="C96" s="100" t="s">
        <v>335</v>
      </c>
      <c r="D96" s="41"/>
      <c r="E96" s="41"/>
      <c r="F96" s="41"/>
      <c r="G96" s="41"/>
      <c r="H96" s="41"/>
      <c r="I96" s="41"/>
      <c r="J96" s="194">
        <f>BK96</f>
        <v>0</v>
      </c>
      <c r="K96" s="41"/>
      <c r="L96" s="45"/>
      <c r="M96" s="96"/>
      <c r="N96" s="195"/>
      <c r="O96" s="97"/>
      <c r="P96" s="196">
        <f>P97</f>
        <v>0</v>
      </c>
      <c r="Q96" s="97"/>
      <c r="R96" s="196">
        <f>R97</f>
        <v>4.4797200000000004</v>
      </c>
      <c r="S96" s="97"/>
      <c r="T96" s="197">
        <f>T97</f>
        <v>0</v>
      </c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T96" s="18" t="s">
        <v>71</v>
      </c>
      <c r="AU96" s="18" t="s">
        <v>304</v>
      </c>
      <c r="BK96" s="198">
        <f>BK97</f>
        <v>0</v>
      </c>
    </row>
    <row r="97" s="12" customFormat="1" ht="25.92" customHeight="1">
      <c r="A97" s="12"/>
      <c r="B97" s="199"/>
      <c r="C97" s="200"/>
      <c r="D97" s="201" t="s">
        <v>71</v>
      </c>
      <c r="E97" s="202" t="s">
        <v>336</v>
      </c>
      <c r="F97" s="202" t="s">
        <v>337</v>
      </c>
      <c r="G97" s="200"/>
      <c r="H97" s="200"/>
      <c r="I97" s="203"/>
      <c r="J97" s="204">
        <f>BK97</f>
        <v>0</v>
      </c>
      <c r="K97" s="200"/>
      <c r="L97" s="205"/>
      <c r="M97" s="206"/>
      <c r="N97" s="207"/>
      <c r="O97" s="207"/>
      <c r="P97" s="208">
        <f>P98+P170+P181+P257</f>
        <v>0</v>
      </c>
      <c r="Q97" s="207"/>
      <c r="R97" s="208">
        <f>R98+R170+R181+R257</f>
        <v>4.4797200000000004</v>
      </c>
      <c r="S97" s="207"/>
      <c r="T97" s="209">
        <f>T98+T170+T181+T257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0" t="s">
        <v>79</v>
      </c>
      <c r="AT97" s="211" t="s">
        <v>71</v>
      </c>
      <c r="AU97" s="211" t="s">
        <v>72</v>
      </c>
      <c r="AY97" s="210" t="s">
        <v>338</v>
      </c>
      <c r="BK97" s="212">
        <f>BK98+BK170+BK181+BK257</f>
        <v>0</v>
      </c>
    </row>
    <row r="98" s="12" customFormat="1" ht="22.8" customHeight="1">
      <c r="A98" s="12"/>
      <c r="B98" s="199"/>
      <c r="C98" s="200"/>
      <c r="D98" s="201" t="s">
        <v>71</v>
      </c>
      <c r="E98" s="213" t="s">
        <v>79</v>
      </c>
      <c r="F98" s="213" t="s">
        <v>339</v>
      </c>
      <c r="G98" s="200"/>
      <c r="H98" s="200"/>
      <c r="I98" s="203"/>
      <c r="J98" s="214">
        <f>BK98</f>
        <v>0</v>
      </c>
      <c r="K98" s="200"/>
      <c r="L98" s="205"/>
      <c r="M98" s="206"/>
      <c r="N98" s="207"/>
      <c r="O98" s="207"/>
      <c r="P98" s="208">
        <f>P99+P103+P121+P130+P149</f>
        <v>0</v>
      </c>
      <c r="Q98" s="207"/>
      <c r="R98" s="208">
        <f>R99+R103+R121+R130+R149</f>
        <v>0.017600000000000001</v>
      </c>
      <c r="S98" s="207"/>
      <c r="T98" s="209">
        <f>T99+T103+T121+T130+T149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10" t="s">
        <v>79</v>
      </c>
      <c r="AT98" s="211" t="s">
        <v>71</v>
      </c>
      <c r="AU98" s="211" t="s">
        <v>79</v>
      </c>
      <c r="AY98" s="210" t="s">
        <v>338</v>
      </c>
      <c r="BK98" s="212">
        <f>BK99+BK103+BK121+BK130+BK149</f>
        <v>0</v>
      </c>
    </row>
    <row r="99" s="12" customFormat="1" ht="20.88" customHeight="1">
      <c r="A99" s="12"/>
      <c r="B99" s="199"/>
      <c r="C99" s="200"/>
      <c r="D99" s="201" t="s">
        <v>71</v>
      </c>
      <c r="E99" s="213" t="s">
        <v>8</v>
      </c>
      <c r="F99" s="213" t="s">
        <v>378</v>
      </c>
      <c r="G99" s="200"/>
      <c r="H99" s="200"/>
      <c r="I99" s="203"/>
      <c r="J99" s="214">
        <f>BK99</f>
        <v>0</v>
      </c>
      <c r="K99" s="200"/>
      <c r="L99" s="205"/>
      <c r="M99" s="206"/>
      <c r="N99" s="207"/>
      <c r="O99" s="207"/>
      <c r="P99" s="208">
        <f>SUM(P100:P102)</f>
        <v>0</v>
      </c>
      <c r="Q99" s="207"/>
      <c r="R99" s="208">
        <f>SUM(R100:R102)</f>
        <v>0</v>
      </c>
      <c r="S99" s="207"/>
      <c r="T99" s="209">
        <f>SUM(T100:T102)</f>
        <v>0</v>
      </c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R99" s="210" t="s">
        <v>79</v>
      </c>
      <c r="AT99" s="211" t="s">
        <v>71</v>
      </c>
      <c r="AU99" s="211" t="s">
        <v>81</v>
      </c>
      <c r="AY99" s="210" t="s">
        <v>338</v>
      </c>
      <c r="BK99" s="212">
        <f>SUM(BK100:BK102)</f>
        <v>0</v>
      </c>
    </row>
    <row r="100" s="2" customFormat="1" ht="37.8" customHeight="1">
      <c r="A100" s="39"/>
      <c r="B100" s="40"/>
      <c r="C100" s="215" t="s">
        <v>79</v>
      </c>
      <c r="D100" s="215" t="s">
        <v>342</v>
      </c>
      <c r="E100" s="216" t="s">
        <v>389</v>
      </c>
      <c r="F100" s="217" t="s">
        <v>390</v>
      </c>
      <c r="G100" s="218" t="s">
        <v>391</v>
      </c>
      <c r="H100" s="219">
        <v>14.430999999999999</v>
      </c>
      <c r="I100" s="220"/>
      <c r="J100" s="221">
        <f>ROUND(I100*H100,2)</f>
        <v>0</v>
      </c>
      <c r="K100" s="217" t="s">
        <v>346</v>
      </c>
      <c r="L100" s="45"/>
      <c r="M100" s="222" t="s">
        <v>19</v>
      </c>
      <c r="N100" s="223" t="s">
        <v>43</v>
      </c>
      <c r="O100" s="85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R100" s="226" t="s">
        <v>231</v>
      </c>
      <c r="AT100" s="226" t="s">
        <v>342</v>
      </c>
      <c r="AU100" s="226" t="s">
        <v>241</v>
      </c>
      <c r="AY100" s="18" t="s">
        <v>338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18" t="s">
        <v>79</v>
      </c>
      <c r="BK100" s="227">
        <f>ROUND(I100*H100,2)</f>
        <v>0</v>
      </c>
      <c r="BL100" s="18" t="s">
        <v>231</v>
      </c>
      <c r="BM100" s="226" t="s">
        <v>3509</v>
      </c>
    </row>
    <row r="101" s="2" customFormat="1">
      <c r="A101" s="39"/>
      <c r="B101" s="40"/>
      <c r="C101" s="41"/>
      <c r="D101" s="228" t="s">
        <v>348</v>
      </c>
      <c r="E101" s="41"/>
      <c r="F101" s="229" t="s">
        <v>393</v>
      </c>
      <c r="G101" s="41"/>
      <c r="H101" s="41"/>
      <c r="I101" s="230"/>
      <c r="J101" s="41"/>
      <c r="K101" s="41"/>
      <c r="L101" s="45"/>
      <c r="M101" s="231"/>
      <c r="N101" s="232"/>
      <c r="O101" s="85"/>
      <c r="P101" s="85"/>
      <c r="Q101" s="85"/>
      <c r="R101" s="85"/>
      <c r="S101" s="85"/>
      <c r="T101" s="86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T101" s="18" t="s">
        <v>348</v>
      </c>
      <c r="AU101" s="18" t="s">
        <v>241</v>
      </c>
    </row>
    <row r="102" s="14" customFormat="1">
      <c r="A102" s="14"/>
      <c r="B102" s="244"/>
      <c r="C102" s="245"/>
      <c r="D102" s="235" t="s">
        <v>350</v>
      </c>
      <c r="E102" s="246" t="s">
        <v>19</v>
      </c>
      <c r="F102" s="247" t="s">
        <v>225</v>
      </c>
      <c r="G102" s="245"/>
      <c r="H102" s="248">
        <v>14.430999999999999</v>
      </c>
      <c r="I102" s="249"/>
      <c r="J102" s="245"/>
      <c r="K102" s="245"/>
      <c r="L102" s="250"/>
      <c r="M102" s="251"/>
      <c r="N102" s="252"/>
      <c r="O102" s="252"/>
      <c r="P102" s="252"/>
      <c r="Q102" s="252"/>
      <c r="R102" s="252"/>
      <c r="S102" s="252"/>
      <c r="T102" s="253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4" t="s">
        <v>350</v>
      </c>
      <c r="AU102" s="254" t="s">
        <v>241</v>
      </c>
      <c r="AV102" s="14" t="s">
        <v>81</v>
      </c>
      <c r="AW102" s="14" t="s">
        <v>33</v>
      </c>
      <c r="AX102" s="14" t="s">
        <v>79</v>
      </c>
      <c r="AY102" s="254" t="s">
        <v>338</v>
      </c>
    </row>
    <row r="103" s="12" customFormat="1" ht="20.88" customHeight="1">
      <c r="A103" s="12"/>
      <c r="B103" s="199"/>
      <c r="C103" s="200"/>
      <c r="D103" s="201" t="s">
        <v>71</v>
      </c>
      <c r="E103" s="213" t="s">
        <v>394</v>
      </c>
      <c r="F103" s="213" t="s">
        <v>395</v>
      </c>
      <c r="G103" s="200"/>
      <c r="H103" s="200"/>
      <c r="I103" s="203"/>
      <c r="J103" s="214">
        <f>BK103</f>
        <v>0</v>
      </c>
      <c r="K103" s="200"/>
      <c r="L103" s="205"/>
      <c r="M103" s="206"/>
      <c r="N103" s="207"/>
      <c r="O103" s="207"/>
      <c r="P103" s="208">
        <f>SUM(P104:P120)</f>
        <v>0</v>
      </c>
      <c r="Q103" s="207"/>
      <c r="R103" s="208">
        <f>SUM(R104:R120)</f>
        <v>0</v>
      </c>
      <c r="S103" s="207"/>
      <c r="T103" s="209">
        <f>SUM(T104:T120)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81</v>
      </c>
      <c r="AY103" s="210" t="s">
        <v>338</v>
      </c>
      <c r="BK103" s="212">
        <f>SUM(BK104:BK120)</f>
        <v>0</v>
      </c>
    </row>
    <row r="104" s="2" customFormat="1" ht="44.25" customHeight="1">
      <c r="A104" s="39"/>
      <c r="B104" s="40"/>
      <c r="C104" s="215" t="s">
        <v>81</v>
      </c>
      <c r="D104" s="215" t="s">
        <v>342</v>
      </c>
      <c r="E104" s="216" t="s">
        <v>862</v>
      </c>
      <c r="F104" s="217" t="s">
        <v>863</v>
      </c>
      <c r="G104" s="218" t="s">
        <v>391</v>
      </c>
      <c r="H104" s="219">
        <v>17.187999999999999</v>
      </c>
      <c r="I104" s="220"/>
      <c r="J104" s="221">
        <f>ROUND(I104*H104,2)</f>
        <v>0</v>
      </c>
      <c r="K104" s="217" t="s">
        <v>346</v>
      </c>
      <c r="L104" s="45"/>
      <c r="M104" s="222" t="s">
        <v>19</v>
      </c>
      <c r="N104" s="223" t="s">
        <v>43</v>
      </c>
      <c r="O104" s="85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R104" s="226" t="s">
        <v>231</v>
      </c>
      <c r="AT104" s="226" t="s">
        <v>342</v>
      </c>
      <c r="AU104" s="226" t="s">
        <v>241</v>
      </c>
      <c r="AY104" s="18" t="s">
        <v>338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18" t="s">
        <v>79</v>
      </c>
      <c r="BK104" s="227">
        <f>ROUND(I104*H104,2)</f>
        <v>0</v>
      </c>
      <c r="BL104" s="18" t="s">
        <v>231</v>
      </c>
      <c r="BM104" s="226" t="s">
        <v>3510</v>
      </c>
    </row>
    <row r="105" s="2" customFormat="1">
      <c r="A105" s="39"/>
      <c r="B105" s="40"/>
      <c r="C105" s="41"/>
      <c r="D105" s="228" t="s">
        <v>348</v>
      </c>
      <c r="E105" s="41"/>
      <c r="F105" s="229" t="s">
        <v>865</v>
      </c>
      <c r="G105" s="41"/>
      <c r="H105" s="41"/>
      <c r="I105" s="230"/>
      <c r="J105" s="41"/>
      <c r="K105" s="41"/>
      <c r="L105" s="45"/>
      <c r="M105" s="231"/>
      <c r="N105" s="232"/>
      <c r="O105" s="85"/>
      <c r="P105" s="85"/>
      <c r="Q105" s="85"/>
      <c r="R105" s="85"/>
      <c r="S105" s="85"/>
      <c r="T105" s="86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T105" s="18" t="s">
        <v>348</v>
      </c>
      <c r="AU105" s="18" t="s">
        <v>241</v>
      </c>
    </row>
    <row r="106" s="13" customFormat="1">
      <c r="A106" s="13"/>
      <c r="B106" s="233"/>
      <c r="C106" s="234"/>
      <c r="D106" s="235" t="s">
        <v>350</v>
      </c>
      <c r="E106" s="236" t="s">
        <v>19</v>
      </c>
      <c r="F106" s="237" t="s">
        <v>3511</v>
      </c>
      <c r="G106" s="234"/>
      <c r="H106" s="236" t="s">
        <v>19</v>
      </c>
      <c r="I106" s="238"/>
      <c r="J106" s="234"/>
      <c r="K106" s="234"/>
      <c r="L106" s="239"/>
      <c r="M106" s="240"/>
      <c r="N106" s="241"/>
      <c r="O106" s="241"/>
      <c r="P106" s="241"/>
      <c r="Q106" s="241"/>
      <c r="R106" s="241"/>
      <c r="S106" s="241"/>
      <c r="T106" s="242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3" t="s">
        <v>350</v>
      </c>
      <c r="AU106" s="243" t="s">
        <v>241</v>
      </c>
      <c r="AV106" s="13" t="s">
        <v>79</v>
      </c>
      <c r="AW106" s="13" t="s">
        <v>33</v>
      </c>
      <c r="AX106" s="13" t="s">
        <v>72</v>
      </c>
      <c r="AY106" s="243" t="s">
        <v>338</v>
      </c>
    </row>
    <row r="107" s="14" customFormat="1">
      <c r="A107" s="14"/>
      <c r="B107" s="244"/>
      <c r="C107" s="245"/>
      <c r="D107" s="235" t="s">
        <v>350</v>
      </c>
      <c r="E107" s="246" t="s">
        <v>849</v>
      </c>
      <c r="F107" s="247" t="s">
        <v>3512</v>
      </c>
      <c r="G107" s="245"/>
      <c r="H107" s="248">
        <v>6.25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350</v>
      </c>
      <c r="AU107" s="254" t="s">
        <v>241</v>
      </c>
      <c r="AV107" s="14" t="s">
        <v>81</v>
      </c>
      <c r="AW107" s="14" t="s">
        <v>33</v>
      </c>
      <c r="AX107" s="14" t="s">
        <v>72</v>
      </c>
      <c r="AY107" s="254" t="s">
        <v>338</v>
      </c>
    </row>
    <row r="108" s="13" customFormat="1">
      <c r="A108" s="13"/>
      <c r="B108" s="233"/>
      <c r="C108" s="234"/>
      <c r="D108" s="235" t="s">
        <v>350</v>
      </c>
      <c r="E108" s="236" t="s">
        <v>19</v>
      </c>
      <c r="F108" s="237" t="s">
        <v>3356</v>
      </c>
      <c r="G108" s="234"/>
      <c r="H108" s="236" t="s">
        <v>19</v>
      </c>
      <c r="I108" s="238"/>
      <c r="J108" s="234"/>
      <c r="K108" s="234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350</v>
      </c>
      <c r="AU108" s="243" t="s">
        <v>241</v>
      </c>
      <c r="AV108" s="13" t="s">
        <v>79</v>
      </c>
      <c r="AW108" s="13" t="s">
        <v>33</v>
      </c>
      <c r="AX108" s="13" t="s">
        <v>72</v>
      </c>
      <c r="AY108" s="243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857</v>
      </c>
      <c r="F109" s="247" t="s">
        <v>3513</v>
      </c>
      <c r="G109" s="245"/>
      <c r="H109" s="248">
        <v>10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241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3" customFormat="1">
      <c r="A110" s="13"/>
      <c r="B110" s="233"/>
      <c r="C110" s="234"/>
      <c r="D110" s="235" t="s">
        <v>350</v>
      </c>
      <c r="E110" s="236" t="s">
        <v>19</v>
      </c>
      <c r="F110" s="237" t="s">
        <v>3358</v>
      </c>
      <c r="G110" s="234"/>
      <c r="H110" s="236" t="s">
        <v>19</v>
      </c>
      <c r="I110" s="238"/>
      <c r="J110" s="234"/>
      <c r="K110" s="234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350</v>
      </c>
      <c r="AU110" s="243" t="s">
        <v>241</v>
      </c>
      <c r="AV110" s="13" t="s">
        <v>79</v>
      </c>
      <c r="AW110" s="13" t="s">
        <v>33</v>
      </c>
      <c r="AX110" s="13" t="s">
        <v>72</v>
      </c>
      <c r="AY110" s="243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851</v>
      </c>
      <c r="F111" s="247" t="s">
        <v>3506</v>
      </c>
      <c r="G111" s="245"/>
      <c r="H111" s="248">
        <v>2.75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871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241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853</v>
      </c>
      <c r="F113" s="247" t="s">
        <v>72</v>
      </c>
      <c r="G113" s="245"/>
      <c r="H113" s="248">
        <v>0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241</v>
      </c>
      <c r="AV113" s="14" t="s">
        <v>81</v>
      </c>
      <c r="AW113" s="14" t="s">
        <v>33</v>
      </c>
      <c r="AX113" s="14" t="s">
        <v>72</v>
      </c>
      <c r="AY113" s="254" t="s">
        <v>338</v>
      </c>
    </row>
    <row r="114" s="13" customFormat="1">
      <c r="A114" s="13"/>
      <c r="B114" s="233"/>
      <c r="C114" s="234"/>
      <c r="D114" s="235" t="s">
        <v>350</v>
      </c>
      <c r="E114" s="236" t="s">
        <v>19</v>
      </c>
      <c r="F114" s="237" t="s">
        <v>878</v>
      </c>
      <c r="G114" s="234"/>
      <c r="H114" s="236" t="s">
        <v>19</v>
      </c>
      <c r="I114" s="238"/>
      <c r="J114" s="234"/>
      <c r="K114" s="234"/>
      <c r="L114" s="239"/>
      <c r="M114" s="240"/>
      <c r="N114" s="241"/>
      <c r="O114" s="241"/>
      <c r="P114" s="241"/>
      <c r="Q114" s="241"/>
      <c r="R114" s="241"/>
      <c r="S114" s="241"/>
      <c r="T114" s="242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3" t="s">
        <v>350</v>
      </c>
      <c r="AU114" s="243" t="s">
        <v>241</v>
      </c>
      <c r="AV114" s="13" t="s">
        <v>79</v>
      </c>
      <c r="AW114" s="13" t="s">
        <v>33</v>
      </c>
      <c r="AX114" s="13" t="s">
        <v>72</v>
      </c>
      <c r="AY114" s="243" t="s">
        <v>338</v>
      </c>
    </row>
    <row r="115" s="14" customFormat="1">
      <c r="A115" s="14"/>
      <c r="B115" s="244"/>
      <c r="C115" s="245"/>
      <c r="D115" s="235" t="s">
        <v>350</v>
      </c>
      <c r="E115" s="246" t="s">
        <v>879</v>
      </c>
      <c r="F115" s="247" t="s">
        <v>72</v>
      </c>
      <c r="G115" s="245"/>
      <c r="H115" s="248">
        <v>0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350</v>
      </c>
      <c r="AU115" s="254" t="s">
        <v>241</v>
      </c>
      <c r="AV115" s="14" t="s">
        <v>81</v>
      </c>
      <c r="AW115" s="14" t="s">
        <v>33</v>
      </c>
      <c r="AX115" s="14" t="s">
        <v>72</v>
      </c>
      <c r="AY115" s="254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880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5" customFormat="1">
      <c r="A117" s="15"/>
      <c r="B117" s="255"/>
      <c r="C117" s="256"/>
      <c r="D117" s="235" t="s">
        <v>350</v>
      </c>
      <c r="E117" s="257" t="s">
        <v>19</v>
      </c>
      <c r="F117" s="258" t="s">
        <v>363</v>
      </c>
      <c r="G117" s="256"/>
      <c r="H117" s="259">
        <v>19</v>
      </c>
      <c r="I117" s="260"/>
      <c r="J117" s="256"/>
      <c r="K117" s="256"/>
      <c r="L117" s="261"/>
      <c r="M117" s="262"/>
      <c r="N117" s="263"/>
      <c r="O117" s="263"/>
      <c r="P117" s="263"/>
      <c r="Q117" s="263"/>
      <c r="R117" s="263"/>
      <c r="S117" s="263"/>
      <c r="T117" s="264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T117" s="265" t="s">
        <v>350</v>
      </c>
      <c r="AU117" s="265" t="s">
        <v>241</v>
      </c>
      <c r="AV117" s="15" t="s">
        <v>231</v>
      </c>
      <c r="AW117" s="15" t="s">
        <v>33</v>
      </c>
      <c r="AX117" s="15" t="s">
        <v>72</v>
      </c>
      <c r="AY117" s="265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1828</v>
      </c>
      <c r="F118" s="247" t="s">
        <v>872</v>
      </c>
      <c r="G118" s="245"/>
      <c r="H118" s="248">
        <v>17.187999999999999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19</v>
      </c>
      <c r="F119" s="247" t="s">
        <v>873</v>
      </c>
      <c r="G119" s="245"/>
      <c r="H119" s="248">
        <v>0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5" customFormat="1">
      <c r="A120" s="15"/>
      <c r="B120" s="255"/>
      <c r="C120" s="256"/>
      <c r="D120" s="235" t="s">
        <v>350</v>
      </c>
      <c r="E120" s="257" t="s">
        <v>855</v>
      </c>
      <c r="F120" s="258" t="s">
        <v>363</v>
      </c>
      <c r="G120" s="256"/>
      <c r="H120" s="259">
        <v>17.187999999999999</v>
      </c>
      <c r="I120" s="260"/>
      <c r="J120" s="256"/>
      <c r="K120" s="256"/>
      <c r="L120" s="261"/>
      <c r="M120" s="262"/>
      <c r="N120" s="263"/>
      <c r="O120" s="263"/>
      <c r="P120" s="263"/>
      <c r="Q120" s="263"/>
      <c r="R120" s="263"/>
      <c r="S120" s="263"/>
      <c r="T120" s="264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5" t="s">
        <v>350</v>
      </c>
      <c r="AU120" s="265" t="s">
        <v>241</v>
      </c>
      <c r="AV120" s="15" t="s">
        <v>231</v>
      </c>
      <c r="AW120" s="15" t="s">
        <v>33</v>
      </c>
      <c r="AX120" s="15" t="s">
        <v>79</v>
      </c>
      <c r="AY120" s="265" t="s">
        <v>338</v>
      </c>
    </row>
    <row r="121" s="12" customFormat="1" ht="20.88" customHeight="1">
      <c r="A121" s="12"/>
      <c r="B121" s="199"/>
      <c r="C121" s="200"/>
      <c r="D121" s="201" t="s">
        <v>71</v>
      </c>
      <c r="E121" s="213" t="s">
        <v>423</v>
      </c>
      <c r="F121" s="213" t="s">
        <v>424</v>
      </c>
      <c r="G121" s="200"/>
      <c r="H121" s="200"/>
      <c r="I121" s="203"/>
      <c r="J121" s="214">
        <f>BK121</f>
        <v>0</v>
      </c>
      <c r="K121" s="200"/>
      <c r="L121" s="205"/>
      <c r="M121" s="206"/>
      <c r="N121" s="207"/>
      <c r="O121" s="207"/>
      <c r="P121" s="208">
        <f>SUM(P122:P129)</f>
        <v>0</v>
      </c>
      <c r="Q121" s="207"/>
      <c r="R121" s="208">
        <f>SUM(R122:R129)</f>
        <v>0.017600000000000001</v>
      </c>
      <c r="S121" s="207"/>
      <c r="T121" s="209">
        <f>SUM(T122:T129)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0" t="s">
        <v>79</v>
      </c>
      <c r="AT121" s="211" t="s">
        <v>71</v>
      </c>
      <c r="AU121" s="211" t="s">
        <v>81</v>
      </c>
      <c r="AY121" s="210" t="s">
        <v>338</v>
      </c>
      <c r="BK121" s="212">
        <f>SUM(BK122:BK129)</f>
        <v>0</v>
      </c>
    </row>
    <row r="122" s="2" customFormat="1" ht="37.8" customHeight="1">
      <c r="A122" s="39"/>
      <c r="B122" s="40"/>
      <c r="C122" s="215" t="s">
        <v>241</v>
      </c>
      <c r="D122" s="215" t="s">
        <v>342</v>
      </c>
      <c r="E122" s="216" t="s">
        <v>882</v>
      </c>
      <c r="F122" s="217" t="s">
        <v>883</v>
      </c>
      <c r="G122" s="218" t="s">
        <v>345</v>
      </c>
      <c r="H122" s="219">
        <v>27.5</v>
      </c>
      <c r="I122" s="220"/>
      <c r="J122" s="221">
        <f>ROUND(I122*H122,2)</f>
        <v>0</v>
      </c>
      <c r="K122" s="217" t="s">
        <v>346</v>
      </c>
      <c r="L122" s="45"/>
      <c r="M122" s="222" t="s">
        <v>19</v>
      </c>
      <c r="N122" s="223" t="s">
        <v>43</v>
      </c>
      <c r="O122" s="85"/>
      <c r="P122" s="224">
        <f>O122*H122</f>
        <v>0</v>
      </c>
      <c r="Q122" s="224">
        <v>0.00064000000000000005</v>
      </c>
      <c r="R122" s="224">
        <f>Q122*H122</f>
        <v>0.017600000000000001</v>
      </c>
      <c r="S122" s="224">
        <v>0</v>
      </c>
      <c r="T122" s="225">
        <f>S122*H122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R122" s="226" t="s">
        <v>231</v>
      </c>
      <c r="AT122" s="226" t="s">
        <v>342</v>
      </c>
      <c r="AU122" s="226" t="s">
        <v>241</v>
      </c>
      <c r="AY122" s="18" t="s">
        <v>338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18" t="s">
        <v>79</v>
      </c>
      <c r="BK122" s="227">
        <f>ROUND(I122*H122,2)</f>
        <v>0</v>
      </c>
      <c r="BL122" s="18" t="s">
        <v>231</v>
      </c>
      <c r="BM122" s="226" t="s">
        <v>3514</v>
      </c>
    </row>
    <row r="123" s="2" customFormat="1">
      <c r="A123" s="39"/>
      <c r="B123" s="40"/>
      <c r="C123" s="41"/>
      <c r="D123" s="228" t="s">
        <v>348</v>
      </c>
      <c r="E123" s="41"/>
      <c r="F123" s="229" t="s">
        <v>885</v>
      </c>
      <c r="G123" s="41"/>
      <c r="H123" s="41"/>
      <c r="I123" s="230"/>
      <c r="J123" s="41"/>
      <c r="K123" s="41"/>
      <c r="L123" s="45"/>
      <c r="M123" s="231"/>
      <c r="N123" s="232"/>
      <c r="O123" s="85"/>
      <c r="P123" s="85"/>
      <c r="Q123" s="85"/>
      <c r="R123" s="85"/>
      <c r="S123" s="85"/>
      <c r="T123" s="86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348</v>
      </c>
      <c r="AU123" s="18" t="s">
        <v>241</v>
      </c>
    </row>
    <row r="124" s="14" customFormat="1">
      <c r="A124" s="14"/>
      <c r="B124" s="244"/>
      <c r="C124" s="245"/>
      <c r="D124" s="235" t="s">
        <v>350</v>
      </c>
      <c r="E124" s="246" t="s">
        <v>19</v>
      </c>
      <c r="F124" s="247" t="s">
        <v>886</v>
      </c>
      <c r="G124" s="245"/>
      <c r="H124" s="248">
        <v>27.5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241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19</v>
      </c>
      <c r="F125" s="247" t="s">
        <v>887</v>
      </c>
      <c r="G125" s="245"/>
      <c r="H125" s="248">
        <v>0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241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858</v>
      </c>
      <c r="F126" s="258" t="s">
        <v>363</v>
      </c>
      <c r="G126" s="256"/>
      <c r="H126" s="259">
        <v>27.5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241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2" customFormat="1" ht="37.8" customHeight="1">
      <c r="A127" s="39"/>
      <c r="B127" s="40"/>
      <c r="C127" s="215" t="s">
        <v>231</v>
      </c>
      <c r="D127" s="215" t="s">
        <v>342</v>
      </c>
      <c r="E127" s="216" t="s">
        <v>888</v>
      </c>
      <c r="F127" s="217" t="s">
        <v>889</v>
      </c>
      <c r="G127" s="218" t="s">
        <v>345</v>
      </c>
      <c r="H127" s="219">
        <v>27.5</v>
      </c>
      <c r="I127" s="220"/>
      <c r="J127" s="221">
        <f>ROUND(I127*H127,2)</f>
        <v>0</v>
      </c>
      <c r="K127" s="217" t="s">
        <v>346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241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3515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891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241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858</v>
      </c>
      <c r="G129" s="245"/>
      <c r="H129" s="248">
        <v>27.5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241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12" customFormat="1" ht="20.88" customHeight="1">
      <c r="A130" s="12"/>
      <c r="B130" s="199"/>
      <c r="C130" s="200"/>
      <c r="D130" s="201" t="s">
        <v>71</v>
      </c>
      <c r="E130" s="213" t="s">
        <v>440</v>
      </c>
      <c r="F130" s="213" t="s">
        <v>441</v>
      </c>
      <c r="G130" s="200"/>
      <c r="H130" s="200"/>
      <c r="I130" s="203"/>
      <c r="J130" s="214">
        <f>BK130</f>
        <v>0</v>
      </c>
      <c r="K130" s="200"/>
      <c r="L130" s="205"/>
      <c r="M130" s="206"/>
      <c r="N130" s="207"/>
      <c r="O130" s="207"/>
      <c r="P130" s="208">
        <f>SUM(P131:P148)</f>
        <v>0</v>
      </c>
      <c r="Q130" s="207"/>
      <c r="R130" s="208">
        <f>SUM(R131:R148)</f>
        <v>0</v>
      </c>
      <c r="S130" s="207"/>
      <c r="T130" s="209">
        <f>SUM(T131:T148)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0" t="s">
        <v>79</v>
      </c>
      <c r="AT130" s="211" t="s">
        <v>71</v>
      </c>
      <c r="AU130" s="211" t="s">
        <v>81</v>
      </c>
      <c r="AY130" s="210" t="s">
        <v>338</v>
      </c>
      <c r="BK130" s="212">
        <f>SUM(BK131:BK148)</f>
        <v>0</v>
      </c>
    </row>
    <row r="131" s="2" customFormat="1" ht="62.7" customHeight="1">
      <c r="A131" s="39"/>
      <c r="B131" s="40"/>
      <c r="C131" s="215" t="s">
        <v>239</v>
      </c>
      <c r="D131" s="215" t="s">
        <v>342</v>
      </c>
      <c r="E131" s="216" t="s">
        <v>442</v>
      </c>
      <c r="F131" s="217" t="s">
        <v>443</v>
      </c>
      <c r="G131" s="218" t="s">
        <v>391</v>
      </c>
      <c r="H131" s="219">
        <v>28.861999999999998</v>
      </c>
      <c r="I131" s="220"/>
      <c r="J131" s="221">
        <f>ROUND(I131*H131,2)</f>
        <v>0</v>
      </c>
      <c r="K131" s="217" t="s">
        <v>346</v>
      </c>
      <c r="L131" s="45"/>
      <c r="M131" s="222" t="s">
        <v>19</v>
      </c>
      <c r="N131" s="223" t="s">
        <v>43</v>
      </c>
      <c r="O131" s="85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26" t="s">
        <v>231</v>
      </c>
      <c r="AT131" s="226" t="s">
        <v>342</v>
      </c>
      <c r="AU131" s="226" t="s">
        <v>241</v>
      </c>
      <c r="AY131" s="18" t="s">
        <v>338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8" t="s">
        <v>79</v>
      </c>
      <c r="BK131" s="227">
        <f>ROUND(I131*H131,2)</f>
        <v>0</v>
      </c>
      <c r="BL131" s="18" t="s">
        <v>231</v>
      </c>
      <c r="BM131" s="226" t="s">
        <v>3516</v>
      </c>
    </row>
    <row r="132" s="2" customFormat="1">
      <c r="A132" s="39"/>
      <c r="B132" s="40"/>
      <c r="C132" s="41"/>
      <c r="D132" s="228" t="s">
        <v>348</v>
      </c>
      <c r="E132" s="41"/>
      <c r="F132" s="229" t="s">
        <v>445</v>
      </c>
      <c r="G132" s="41"/>
      <c r="H132" s="41"/>
      <c r="I132" s="230"/>
      <c r="J132" s="41"/>
      <c r="K132" s="41"/>
      <c r="L132" s="45"/>
      <c r="M132" s="231"/>
      <c r="N132" s="232"/>
      <c r="O132" s="85"/>
      <c r="P132" s="85"/>
      <c r="Q132" s="85"/>
      <c r="R132" s="85"/>
      <c r="S132" s="85"/>
      <c r="T132" s="86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348</v>
      </c>
      <c r="AU132" s="18" t="s">
        <v>241</v>
      </c>
    </row>
    <row r="133" s="2" customFormat="1">
      <c r="A133" s="39"/>
      <c r="B133" s="40"/>
      <c r="C133" s="41"/>
      <c r="D133" s="235" t="s">
        <v>401</v>
      </c>
      <c r="E133" s="41"/>
      <c r="F133" s="266" t="s">
        <v>446</v>
      </c>
      <c r="G133" s="41"/>
      <c r="H133" s="41"/>
      <c r="I133" s="230"/>
      <c r="J133" s="41"/>
      <c r="K133" s="41"/>
      <c r="L133" s="45"/>
      <c r="M133" s="231"/>
      <c r="N133" s="232"/>
      <c r="O133" s="85"/>
      <c r="P133" s="85"/>
      <c r="Q133" s="85"/>
      <c r="R133" s="85"/>
      <c r="S133" s="85"/>
      <c r="T133" s="86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401</v>
      </c>
      <c r="AU133" s="18" t="s">
        <v>241</v>
      </c>
    </row>
    <row r="134" s="14" customFormat="1">
      <c r="A134" s="14"/>
      <c r="B134" s="244"/>
      <c r="C134" s="245"/>
      <c r="D134" s="235" t="s">
        <v>350</v>
      </c>
      <c r="E134" s="246" t="s">
        <v>19</v>
      </c>
      <c r="F134" s="247" t="s">
        <v>225</v>
      </c>
      <c r="G134" s="245"/>
      <c r="H134" s="248">
        <v>14.430999999999999</v>
      </c>
      <c r="I134" s="249"/>
      <c r="J134" s="245"/>
      <c r="K134" s="245"/>
      <c r="L134" s="250"/>
      <c r="M134" s="251"/>
      <c r="N134" s="252"/>
      <c r="O134" s="252"/>
      <c r="P134" s="252"/>
      <c r="Q134" s="252"/>
      <c r="R134" s="252"/>
      <c r="S134" s="252"/>
      <c r="T134" s="253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4" t="s">
        <v>350</v>
      </c>
      <c r="AU134" s="254" t="s">
        <v>241</v>
      </c>
      <c r="AV134" s="14" t="s">
        <v>81</v>
      </c>
      <c r="AW134" s="14" t="s">
        <v>33</v>
      </c>
      <c r="AX134" s="14" t="s">
        <v>72</v>
      </c>
      <c r="AY134" s="254" t="s">
        <v>338</v>
      </c>
    </row>
    <row r="135" s="14" customFormat="1">
      <c r="A135" s="14"/>
      <c r="B135" s="244"/>
      <c r="C135" s="245"/>
      <c r="D135" s="235" t="s">
        <v>350</v>
      </c>
      <c r="E135" s="246" t="s">
        <v>19</v>
      </c>
      <c r="F135" s="247" t="s">
        <v>3517</v>
      </c>
      <c r="G135" s="245"/>
      <c r="H135" s="248">
        <v>28.861999999999998</v>
      </c>
      <c r="I135" s="249"/>
      <c r="J135" s="245"/>
      <c r="K135" s="245"/>
      <c r="L135" s="250"/>
      <c r="M135" s="251"/>
      <c r="N135" s="252"/>
      <c r="O135" s="252"/>
      <c r="P135" s="252"/>
      <c r="Q135" s="252"/>
      <c r="R135" s="252"/>
      <c r="S135" s="252"/>
      <c r="T135" s="25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4" t="s">
        <v>350</v>
      </c>
      <c r="AU135" s="254" t="s">
        <v>241</v>
      </c>
      <c r="AV135" s="14" t="s">
        <v>81</v>
      </c>
      <c r="AW135" s="14" t="s">
        <v>33</v>
      </c>
      <c r="AX135" s="14" t="s">
        <v>79</v>
      </c>
      <c r="AY135" s="254" t="s">
        <v>338</v>
      </c>
    </row>
    <row r="136" s="2" customFormat="1" ht="62.7" customHeight="1">
      <c r="A136" s="39"/>
      <c r="B136" s="40"/>
      <c r="C136" s="215" t="s">
        <v>236</v>
      </c>
      <c r="D136" s="215" t="s">
        <v>342</v>
      </c>
      <c r="E136" s="216" t="s">
        <v>448</v>
      </c>
      <c r="F136" s="217" t="s">
        <v>449</v>
      </c>
      <c r="G136" s="218" t="s">
        <v>391</v>
      </c>
      <c r="H136" s="219">
        <v>2.7570000000000001</v>
      </c>
      <c r="I136" s="220"/>
      <c r="J136" s="221">
        <f>ROUND(I136*H136,2)</f>
        <v>0</v>
      </c>
      <c r="K136" s="217" t="s">
        <v>346</v>
      </c>
      <c r="L136" s="45"/>
      <c r="M136" s="222" t="s">
        <v>19</v>
      </c>
      <c r="N136" s="223" t="s">
        <v>43</v>
      </c>
      <c r="O136" s="85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26" t="s">
        <v>231</v>
      </c>
      <c r="AT136" s="226" t="s">
        <v>342</v>
      </c>
      <c r="AU136" s="226" t="s">
        <v>241</v>
      </c>
      <c r="AY136" s="18" t="s">
        <v>338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18" t="s">
        <v>79</v>
      </c>
      <c r="BK136" s="227">
        <f>ROUND(I136*H136,2)</f>
        <v>0</v>
      </c>
      <c r="BL136" s="18" t="s">
        <v>231</v>
      </c>
      <c r="BM136" s="226" t="s">
        <v>3518</v>
      </c>
    </row>
    <row r="137" s="2" customFormat="1">
      <c r="A137" s="39"/>
      <c r="B137" s="40"/>
      <c r="C137" s="41"/>
      <c r="D137" s="228" t="s">
        <v>348</v>
      </c>
      <c r="E137" s="41"/>
      <c r="F137" s="229" t="s">
        <v>451</v>
      </c>
      <c r="G137" s="41"/>
      <c r="H137" s="41"/>
      <c r="I137" s="230"/>
      <c r="J137" s="41"/>
      <c r="K137" s="41"/>
      <c r="L137" s="45"/>
      <c r="M137" s="231"/>
      <c r="N137" s="232"/>
      <c r="O137" s="85"/>
      <c r="P137" s="85"/>
      <c r="Q137" s="85"/>
      <c r="R137" s="85"/>
      <c r="S137" s="85"/>
      <c r="T137" s="86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348</v>
      </c>
      <c r="AU137" s="18" t="s">
        <v>241</v>
      </c>
    </row>
    <row r="138" s="14" customFormat="1">
      <c r="A138" s="14"/>
      <c r="B138" s="244"/>
      <c r="C138" s="245"/>
      <c r="D138" s="235" t="s">
        <v>350</v>
      </c>
      <c r="E138" s="246" t="s">
        <v>19</v>
      </c>
      <c r="F138" s="247" t="s">
        <v>216</v>
      </c>
      <c r="G138" s="245"/>
      <c r="H138" s="248">
        <v>0</v>
      </c>
      <c r="I138" s="249"/>
      <c r="J138" s="245"/>
      <c r="K138" s="245"/>
      <c r="L138" s="250"/>
      <c r="M138" s="251"/>
      <c r="N138" s="252"/>
      <c r="O138" s="252"/>
      <c r="P138" s="252"/>
      <c r="Q138" s="252"/>
      <c r="R138" s="252"/>
      <c r="S138" s="252"/>
      <c r="T138" s="253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4" t="s">
        <v>350</v>
      </c>
      <c r="AU138" s="254" t="s">
        <v>241</v>
      </c>
      <c r="AV138" s="14" t="s">
        <v>81</v>
      </c>
      <c r="AW138" s="14" t="s">
        <v>33</v>
      </c>
      <c r="AX138" s="14" t="s">
        <v>72</v>
      </c>
      <c r="AY138" s="254" t="s">
        <v>338</v>
      </c>
    </row>
    <row r="139" s="14" customFormat="1">
      <c r="A139" s="14"/>
      <c r="B139" s="244"/>
      <c r="C139" s="245"/>
      <c r="D139" s="235" t="s">
        <v>350</v>
      </c>
      <c r="E139" s="246" t="s">
        <v>19</v>
      </c>
      <c r="F139" s="247" t="s">
        <v>221</v>
      </c>
      <c r="G139" s="245"/>
      <c r="H139" s="248">
        <v>0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350</v>
      </c>
      <c r="AU139" s="254" t="s">
        <v>241</v>
      </c>
      <c r="AV139" s="14" t="s">
        <v>81</v>
      </c>
      <c r="AW139" s="14" t="s">
        <v>33</v>
      </c>
      <c r="AX139" s="14" t="s">
        <v>72</v>
      </c>
      <c r="AY139" s="254" t="s">
        <v>338</v>
      </c>
    </row>
    <row r="140" s="14" customFormat="1">
      <c r="A140" s="14"/>
      <c r="B140" s="244"/>
      <c r="C140" s="245"/>
      <c r="D140" s="235" t="s">
        <v>350</v>
      </c>
      <c r="E140" s="246" t="s">
        <v>19</v>
      </c>
      <c r="F140" s="247" t="s">
        <v>452</v>
      </c>
      <c r="G140" s="245"/>
      <c r="H140" s="248">
        <v>0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350</v>
      </c>
      <c r="AU140" s="254" t="s">
        <v>241</v>
      </c>
      <c r="AV140" s="14" t="s">
        <v>81</v>
      </c>
      <c r="AW140" s="14" t="s">
        <v>33</v>
      </c>
      <c r="AX140" s="14" t="s">
        <v>72</v>
      </c>
      <c r="AY140" s="254" t="s">
        <v>338</v>
      </c>
    </row>
    <row r="141" s="14" customFormat="1">
      <c r="A141" s="14"/>
      <c r="B141" s="244"/>
      <c r="C141" s="245"/>
      <c r="D141" s="235" t="s">
        <v>350</v>
      </c>
      <c r="E141" s="246" t="s">
        <v>19</v>
      </c>
      <c r="F141" s="247" t="s">
        <v>453</v>
      </c>
      <c r="G141" s="245"/>
      <c r="H141" s="248">
        <v>2.419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350</v>
      </c>
      <c r="AU141" s="254" t="s">
        <v>241</v>
      </c>
      <c r="AV141" s="14" t="s">
        <v>81</v>
      </c>
      <c r="AW141" s="14" t="s">
        <v>33</v>
      </c>
      <c r="AX141" s="14" t="s">
        <v>72</v>
      </c>
      <c r="AY141" s="254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19</v>
      </c>
      <c r="F142" s="247" t="s">
        <v>248</v>
      </c>
      <c r="G142" s="245"/>
      <c r="H142" s="248">
        <v>0.33800000000000002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5" customFormat="1">
      <c r="A143" s="15"/>
      <c r="B143" s="255"/>
      <c r="C143" s="256"/>
      <c r="D143" s="235" t="s">
        <v>350</v>
      </c>
      <c r="E143" s="257" t="s">
        <v>218</v>
      </c>
      <c r="F143" s="258" t="s">
        <v>363</v>
      </c>
      <c r="G143" s="256"/>
      <c r="H143" s="259">
        <v>2.7570000000000001</v>
      </c>
      <c r="I143" s="260"/>
      <c r="J143" s="256"/>
      <c r="K143" s="256"/>
      <c r="L143" s="261"/>
      <c r="M143" s="262"/>
      <c r="N143" s="263"/>
      <c r="O143" s="263"/>
      <c r="P143" s="263"/>
      <c r="Q143" s="263"/>
      <c r="R143" s="263"/>
      <c r="S143" s="263"/>
      <c r="T143" s="264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65" t="s">
        <v>350</v>
      </c>
      <c r="AU143" s="265" t="s">
        <v>241</v>
      </c>
      <c r="AV143" s="15" t="s">
        <v>231</v>
      </c>
      <c r="AW143" s="15" t="s">
        <v>33</v>
      </c>
      <c r="AX143" s="15" t="s">
        <v>79</v>
      </c>
      <c r="AY143" s="265" t="s">
        <v>338</v>
      </c>
    </row>
    <row r="144" s="2" customFormat="1" ht="66.75" customHeight="1">
      <c r="A144" s="39"/>
      <c r="B144" s="40"/>
      <c r="C144" s="215" t="s">
        <v>396</v>
      </c>
      <c r="D144" s="215" t="s">
        <v>342</v>
      </c>
      <c r="E144" s="216" t="s">
        <v>455</v>
      </c>
      <c r="F144" s="217" t="s">
        <v>456</v>
      </c>
      <c r="G144" s="218" t="s">
        <v>391</v>
      </c>
      <c r="H144" s="219">
        <v>27.57</v>
      </c>
      <c r="I144" s="220"/>
      <c r="J144" s="221">
        <f>ROUND(I144*H144,2)</f>
        <v>0</v>
      </c>
      <c r="K144" s="217" t="s">
        <v>346</v>
      </c>
      <c r="L144" s="45"/>
      <c r="M144" s="222" t="s">
        <v>19</v>
      </c>
      <c r="N144" s="223" t="s">
        <v>43</v>
      </c>
      <c r="O144" s="85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26" t="s">
        <v>231</v>
      </c>
      <c r="AT144" s="226" t="s">
        <v>342</v>
      </c>
      <c r="AU144" s="226" t="s">
        <v>241</v>
      </c>
      <c r="AY144" s="18" t="s">
        <v>338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8" t="s">
        <v>79</v>
      </c>
      <c r="BK144" s="227">
        <f>ROUND(I144*H144,2)</f>
        <v>0</v>
      </c>
      <c r="BL144" s="18" t="s">
        <v>231</v>
      </c>
      <c r="BM144" s="226" t="s">
        <v>3519</v>
      </c>
    </row>
    <row r="145" s="2" customFormat="1">
      <c r="A145" s="39"/>
      <c r="B145" s="40"/>
      <c r="C145" s="41"/>
      <c r="D145" s="228" t="s">
        <v>348</v>
      </c>
      <c r="E145" s="41"/>
      <c r="F145" s="229" t="s">
        <v>458</v>
      </c>
      <c r="G145" s="41"/>
      <c r="H145" s="41"/>
      <c r="I145" s="230"/>
      <c r="J145" s="41"/>
      <c r="K145" s="41"/>
      <c r="L145" s="45"/>
      <c r="M145" s="231"/>
      <c r="N145" s="232"/>
      <c r="O145" s="85"/>
      <c r="P145" s="85"/>
      <c r="Q145" s="85"/>
      <c r="R145" s="85"/>
      <c r="S145" s="85"/>
      <c r="T145" s="86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348</v>
      </c>
      <c r="AU145" s="18" t="s">
        <v>241</v>
      </c>
    </row>
    <row r="146" s="14" customFormat="1">
      <c r="A146" s="14"/>
      <c r="B146" s="244"/>
      <c r="C146" s="245"/>
      <c r="D146" s="235" t="s">
        <v>350</v>
      </c>
      <c r="E146" s="246" t="s">
        <v>19</v>
      </c>
      <c r="F146" s="247" t="s">
        <v>218</v>
      </c>
      <c r="G146" s="245"/>
      <c r="H146" s="248">
        <v>2.7570000000000001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5" customFormat="1">
      <c r="A147" s="15"/>
      <c r="B147" s="255"/>
      <c r="C147" s="256"/>
      <c r="D147" s="235" t="s">
        <v>350</v>
      </c>
      <c r="E147" s="257" t="s">
        <v>19</v>
      </c>
      <c r="F147" s="258" t="s">
        <v>363</v>
      </c>
      <c r="G147" s="256"/>
      <c r="H147" s="259">
        <v>2.7570000000000001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350</v>
      </c>
      <c r="AU147" s="265" t="s">
        <v>241</v>
      </c>
      <c r="AV147" s="15" t="s">
        <v>231</v>
      </c>
      <c r="AW147" s="15" t="s">
        <v>33</v>
      </c>
      <c r="AX147" s="15" t="s">
        <v>72</v>
      </c>
      <c r="AY147" s="265" t="s">
        <v>338</v>
      </c>
    </row>
    <row r="148" s="14" customFormat="1">
      <c r="A148" s="14"/>
      <c r="B148" s="244"/>
      <c r="C148" s="245"/>
      <c r="D148" s="235" t="s">
        <v>350</v>
      </c>
      <c r="E148" s="246" t="s">
        <v>19</v>
      </c>
      <c r="F148" s="247" t="s">
        <v>3520</v>
      </c>
      <c r="G148" s="245"/>
      <c r="H148" s="248">
        <v>27.57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350</v>
      </c>
      <c r="AU148" s="254" t="s">
        <v>241</v>
      </c>
      <c r="AV148" s="14" t="s">
        <v>81</v>
      </c>
      <c r="AW148" s="14" t="s">
        <v>33</v>
      </c>
      <c r="AX148" s="14" t="s">
        <v>79</v>
      </c>
      <c r="AY148" s="254" t="s">
        <v>338</v>
      </c>
    </row>
    <row r="149" s="12" customFormat="1" ht="20.88" customHeight="1">
      <c r="A149" s="12"/>
      <c r="B149" s="199"/>
      <c r="C149" s="200"/>
      <c r="D149" s="201" t="s">
        <v>71</v>
      </c>
      <c r="E149" s="213" t="s">
        <v>460</v>
      </c>
      <c r="F149" s="213" t="s">
        <v>461</v>
      </c>
      <c r="G149" s="200"/>
      <c r="H149" s="200"/>
      <c r="I149" s="203"/>
      <c r="J149" s="214">
        <f>BK149</f>
        <v>0</v>
      </c>
      <c r="K149" s="200"/>
      <c r="L149" s="205"/>
      <c r="M149" s="206"/>
      <c r="N149" s="207"/>
      <c r="O149" s="207"/>
      <c r="P149" s="208">
        <f>SUM(P150:P169)</f>
        <v>0</v>
      </c>
      <c r="Q149" s="207"/>
      <c r="R149" s="208">
        <f>SUM(R150:R169)</f>
        <v>0</v>
      </c>
      <c r="S149" s="207"/>
      <c r="T149" s="209">
        <f>SUM(T150:T169)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0" t="s">
        <v>79</v>
      </c>
      <c r="AT149" s="211" t="s">
        <v>71</v>
      </c>
      <c r="AU149" s="211" t="s">
        <v>81</v>
      </c>
      <c r="AY149" s="210" t="s">
        <v>338</v>
      </c>
      <c r="BK149" s="212">
        <f>SUM(BK150:BK169)</f>
        <v>0</v>
      </c>
    </row>
    <row r="150" s="2" customFormat="1" ht="37.8" customHeight="1">
      <c r="A150" s="39"/>
      <c r="B150" s="40"/>
      <c r="C150" s="215" t="s">
        <v>405</v>
      </c>
      <c r="D150" s="215" t="s">
        <v>342</v>
      </c>
      <c r="E150" s="216" t="s">
        <v>462</v>
      </c>
      <c r="F150" s="217" t="s">
        <v>463</v>
      </c>
      <c r="G150" s="218" t="s">
        <v>391</v>
      </c>
      <c r="H150" s="219">
        <v>14.430999999999999</v>
      </c>
      <c r="I150" s="220"/>
      <c r="J150" s="221">
        <f>ROUND(I150*H150,2)</f>
        <v>0</v>
      </c>
      <c r="K150" s="217" t="s">
        <v>346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241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3521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465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241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225</v>
      </c>
      <c r="G152" s="245"/>
      <c r="H152" s="248">
        <v>14.430999999999999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241</v>
      </c>
      <c r="AV152" s="14" t="s">
        <v>81</v>
      </c>
      <c r="AW152" s="14" t="s">
        <v>33</v>
      </c>
      <c r="AX152" s="14" t="s">
        <v>79</v>
      </c>
      <c r="AY152" s="254" t="s">
        <v>338</v>
      </c>
    </row>
    <row r="153" s="2" customFormat="1" ht="24.15" customHeight="1">
      <c r="A153" s="39"/>
      <c r="B153" s="40"/>
      <c r="C153" s="215" t="s">
        <v>252</v>
      </c>
      <c r="D153" s="215" t="s">
        <v>342</v>
      </c>
      <c r="E153" s="216" t="s">
        <v>466</v>
      </c>
      <c r="F153" s="217" t="s">
        <v>467</v>
      </c>
      <c r="G153" s="218" t="s">
        <v>391</v>
      </c>
      <c r="H153" s="219">
        <v>14.430999999999999</v>
      </c>
      <c r="I153" s="220"/>
      <c r="J153" s="221">
        <f>ROUND(I153*H153,2)</f>
        <v>0</v>
      </c>
      <c r="K153" s="217" t="s">
        <v>346</v>
      </c>
      <c r="L153" s="45"/>
      <c r="M153" s="222" t="s">
        <v>19</v>
      </c>
      <c r="N153" s="223" t="s">
        <v>43</v>
      </c>
      <c r="O153" s="85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26" t="s">
        <v>231</v>
      </c>
      <c r="AT153" s="226" t="s">
        <v>342</v>
      </c>
      <c r="AU153" s="226" t="s">
        <v>241</v>
      </c>
      <c r="AY153" s="18" t="s">
        <v>338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8" t="s">
        <v>79</v>
      </c>
      <c r="BK153" s="227">
        <f>ROUND(I153*H153,2)</f>
        <v>0</v>
      </c>
      <c r="BL153" s="18" t="s">
        <v>231</v>
      </c>
      <c r="BM153" s="226" t="s">
        <v>3522</v>
      </c>
    </row>
    <row r="154" s="2" customFormat="1">
      <c r="A154" s="39"/>
      <c r="B154" s="40"/>
      <c r="C154" s="41"/>
      <c r="D154" s="228" t="s">
        <v>348</v>
      </c>
      <c r="E154" s="41"/>
      <c r="F154" s="229" t="s">
        <v>469</v>
      </c>
      <c r="G154" s="41"/>
      <c r="H154" s="41"/>
      <c r="I154" s="230"/>
      <c r="J154" s="41"/>
      <c r="K154" s="41"/>
      <c r="L154" s="45"/>
      <c r="M154" s="231"/>
      <c r="N154" s="232"/>
      <c r="O154" s="85"/>
      <c r="P154" s="85"/>
      <c r="Q154" s="85"/>
      <c r="R154" s="85"/>
      <c r="S154" s="85"/>
      <c r="T154" s="86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348</v>
      </c>
      <c r="AU154" s="18" t="s">
        <v>241</v>
      </c>
    </row>
    <row r="155" s="13" customFormat="1">
      <c r="A155" s="13"/>
      <c r="B155" s="233"/>
      <c r="C155" s="234"/>
      <c r="D155" s="235" t="s">
        <v>350</v>
      </c>
      <c r="E155" s="236" t="s">
        <v>19</v>
      </c>
      <c r="F155" s="237" t="s">
        <v>470</v>
      </c>
      <c r="G155" s="234"/>
      <c r="H155" s="236" t="s">
        <v>19</v>
      </c>
      <c r="I155" s="238"/>
      <c r="J155" s="234"/>
      <c r="K155" s="234"/>
      <c r="L155" s="239"/>
      <c r="M155" s="240"/>
      <c r="N155" s="241"/>
      <c r="O155" s="241"/>
      <c r="P155" s="241"/>
      <c r="Q155" s="241"/>
      <c r="R155" s="241"/>
      <c r="S155" s="241"/>
      <c r="T155" s="24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3" t="s">
        <v>350</v>
      </c>
      <c r="AU155" s="243" t="s">
        <v>241</v>
      </c>
      <c r="AV155" s="13" t="s">
        <v>79</v>
      </c>
      <c r="AW155" s="13" t="s">
        <v>33</v>
      </c>
      <c r="AX155" s="13" t="s">
        <v>72</v>
      </c>
      <c r="AY155" s="243" t="s">
        <v>338</v>
      </c>
    </row>
    <row r="156" s="14" customFormat="1">
      <c r="A156" s="14"/>
      <c r="B156" s="244"/>
      <c r="C156" s="245"/>
      <c r="D156" s="235" t="s">
        <v>350</v>
      </c>
      <c r="E156" s="246" t="s">
        <v>19</v>
      </c>
      <c r="F156" s="247" t="s">
        <v>3523</v>
      </c>
      <c r="G156" s="245"/>
      <c r="H156" s="248">
        <v>17.187999999999999</v>
      </c>
      <c r="I156" s="249"/>
      <c r="J156" s="245"/>
      <c r="K156" s="245"/>
      <c r="L156" s="250"/>
      <c r="M156" s="251"/>
      <c r="N156" s="252"/>
      <c r="O156" s="252"/>
      <c r="P156" s="252"/>
      <c r="Q156" s="252"/>
      <c r="R156" s="252"/>
      <c r="S156" s="252"/>
      <c r="T156" s="253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4" t="s">
        <v>350</v>
      </c>
      <c r="AU156" s="254" t="s">
        <v>241</v>
      </c>
      <c r="AV156" s="14" t="s">
        <v>81</v>
      </c>
      <c r="AW156" s="14" t="s">
        <v>33</v>
      </c>
      <c r="AX156" s="14" t="s">
        <v>72</v>
      </c>
      <c r="AY156" s="254" t="s">
        <v>338</v>
      </c>
    </row>
    <row r="157" s="14" customFormat="1">
      <c r="A157" s="14"/>
      <c r="B157" s="244"/>
      <c r="C157" s="245"/>
      <c r="D157" s="235" t="s">
        <v>350</v>
      </c>
      <c r="E157" s="246" t="s">
        <v>19</v>
      </c>
      <c r="F157" s="247" t="s">
        <v>471</v>
      </c>
      <c r="G157" s="245"/>
      <c r="H157" s="248">
        <v>-2.7570000000000001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241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5" customFormat="1">
      <c r="A158" s="15"/>
      <c r="B158" s="255"/>
      <c r="C158" s="256"/>
      <c r="D158" s="235" t="s">
        <v>350</v>
      </c>
      <c r="E158" s="257" t="s">
        <v>225</v>
      </c>
      <c r="F158" s="258" t="s">
        <v>363</v>
      </c>
      <c r="G158" s="256"/>
      <c r="H158" s="259">
        <v>14.430999999999999</v>
      </c>
      <c r="I158" s="260"/>
      <c r="J158" s="256"/>
      <c r="K158" s="256"/>
      <c r="L158" s="261"/>
      <c r="M158" s="262"/>
      <c r="N158" s="263"/>
      <c r="O158" s="263"/>
      <c r="P158" s="263"/>
      <c r="Q158" s="263"/>
      <c r="R158" s="263"/>
      <c r="S158" s="263"/>
      <c r="T158" s="264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5" t="s">
        <v>350</v>
      </c>
      <c r="AU158" s="265" t="s">
        <v>241</v>
      </c>
      <c r="AV158" s="15" t="s">
        <v>231</v>
      </c>
      <c r="AW158" s="15" t="s">
        <v>33</v>
      </c>
      <c r="AX158" s="15" t="s">
        <v>79</v>
      </c>
      <c r="AY158" s="265" t="s">
        <v>338</v>
      </c>
    </row>
    <row r="159" s="2" customFormat="1" ht="44.25" customHeight="1">
      <c r="A159" s="39"/>
      <c r="B159" s="40"/>
      <c r="C159" s="215" t="s">
        <v>430</v>
      </c>
      <c r="D159" s="215" t="s">
        <v>342</v>
      </c>
      <c r="E159" s="216" t="s">
        <v>477</v>
      </c>
      <c r="F159" s="217" t="s">
        <v>478</v>
      </c>
      <c r="G159" s="218" t="s">
        <v>391</v>
      </c>
      <c r="H159" s="219">
        <v>31.619</v>
      </c>
      <c r="I159" s="220"/>
      <c r="J159" s="221">
        <f>ROUND(I159*H159,2)</f>
        <v>0</v>
      </c>
      <c r="K159" s="217" t="s">
        <v>346</v>
      </c>
      <c r="L159" s="45"/>
      <c r="M159" s="222" t="s">
        <v>19</v>
      </c>
      <c r="N159" s="223" t="s">
        <v>43</v>
      </c>
      <c r="O159" s="85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26" t="s">
        <v>231</v>
      </c>
      <c r="AT159" s="226" t="s">
        <v>342</v>
      </c>
      <c r="AU159" s="226" t="s">
        <v>241</v>
      </c>
      <c r="AY159" s="18" t="s">
        <v>338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8" t="s">
        <v>79</v>
      </c>
      <c r="BK159" s="227">
        <f>ROUND(I159*H159,2)</f>
        <v>0</v>
      </c>
      <c r="BL159" s="18" t="s">
        <v>231</v>
      </c>
      <c r="BM159" s="226" t="s">
        <v>3524</v>
      </c>
    </row>
    <row r="160" s="2" customFormat="1">
      <c r="A160" s="39"/>
      <c r="B160" s="40"/>
      <c r="C160" s="41"/>
      <c r="D160" s="228" t="s">
        <v>348</v>
      </c>
      <c r="E160" s="41"/>
      <c r="F160" s="229" t="s">
        <v>480</v>
      </c>
      <c r="G160" s="41"/>
      <c r="H160" s="41"/>
      <c r="I160" s="230"/>
      <c r="J160" s="41"/>
      <c r="K160" s="41"/>
      <c r="L160" s="45"/>
      <c r="M160" s="231"/>
      <c r="N160" s="232"/>
      <c r="O160" s="85"/>
      <c r="P160" s="85"/>
      <c r="Q160" s="85"/>
      <c r="R160" s="85"/>
      <c r="S160" s="85"/>
      <c r="T160" s="86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348</v>
      </c>
      <c r="AU160" s="18" t="s">
        <v>241</v>
      </c>
    </row>
    <row r="161" s="14" customFormat="1">
      <c r="A161" s="14"/>
      <c r="B161" s="244"/>
      <c r="C161" s="245"/>
      <c r="D161" s="235" t="s">
        <v>350</v>
      </c>
      <c r="E161" s="246" t="s">
        <v>19</v>
      </c>
      <c r="F161" s="247" t="s">
        <v>221</v>
      </c>
      <c r="G161" s="245"/>
      <c r="H161" s="248">
        <v>0</v>
      </c>
      <c r="I161" s="249"/>
      <c r="J161" s="245"/>
      <c r="K161" s="245"/>
      <c r="L161" s="250"/>
      <c r="M161" s="251"/>
      <c r="N161" s="252"/>
      <c r="O161" s="252"/>
      <c r="P161" s="252"/>
      <c r="Q161" s="252"/>
      <c r="R161" s="252"/>
      <c r="S161" s="252"/>
      <c r="T161" s="253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4" t="s">
        <v>350</v>
      </c>
      <c r="AU161" s="254" t="s">
        <v>241</v>
      </c>
      <c r="AV161" s="14" t="s">
        <v>81</v>
      </c>
      <c r="AW161" s="14" t="s">
        <v>33</v>
      </c>
      <c r="AX161" s="14" t="s">
        <v>72</v>
      </c>
      <c r="AY161" s="254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19</v>
      </c>
      <c r="F162" s="247" t="s">
        <v>225</v>
      </c>
      <c r="G162" s="245"/>
      <c r="H162" s="248">
        <v>14.430999999999999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19</v>
      </c>
      <c r="F163" s="247" t="s">
        <v>855</v>
      </c>
      <c r="G163" s="245"/>
      <c r="H163" s="248">
        <v>17.187999999999999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5" customFormat="1">
      <c r="A164" s="15"/>
      <c r="B164" s="255"/>
      <c r="C164" s="256"/>
      <c r="D164" s="235" t="s">
        <v>350</v>
      </c>
      <c r="E164" s="257" t="s">
        <v>19</v>
      </c>
      <c r="F164" s="258" t="s">
        <v>363</v>
      </c>
      <c r="G164" s="256"/>
      <c r="H164" s="259">
        <v>31.619</v>
      </c>
      <c r="I164" s="260"/>
      <c r="J164" s="256"/>
      <c r="K164" s="256"/>
      <c r="L164" s="261"/>
      <c r="M164" s="262"/>
      <c r="N164" s="263"/>
      <c r="O164" s="263"/>
      <c r="P164" s="263"/>
      <c r="Q164" s="263"/>
      <c r="R164" s="263"/>
      <c r="S164" s="263"/>
      <c r="T164" s="264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65" t="s">
        <v>350</v>
      </c>
      <c r="AU164" s="265" t="s">
        <v>241</v>
      </c>
      <c r="AV164" s="15" t="s">
        <v>231</v>
      </c>
      <c r="AW164" s="15" t="s">
        <v>33</v>
      </c>
      <c r="AX164" s="15" t="s">
        <v>79</v>
      </c>
      <c r="AY164" s="265" t="s">
        <v>338</v>
      </c>
    </row>
    <row r="165" s="2" customFormat="1" ht="44.25" customHeight="1">
      <c r="A165" s="39"/>
      <c r="B165" s="40"/>
      <c r="C165" s="215" t="s">
        <v>340</v>
      </c>
      <c r="D165" s="215" t="s">
        <v>342</v>
      </c>
      <c r="E165" s="216" t="s">
        <v>504</v>
      </c>
      <c r="F165" s="217" t="s">
        <v>505</v>
      </c>
      <c r="G165" s="218" t="s">
        <v>489</v>
      </c>
      <c r="H165" s="219">
        <v>5.5140000000000002</v>
      </c>
      <c r="I165" s="220"/>
      <c r="J165" s="221">
        <f>ROUND(I165*H165,2)</f>
        <v>0</v>
      </c>
      <c r="K165" s="217" t="s">
        <v>346</v>
      </c>
      <c r="L165" s="45"/>
      <c r="M165" s="222" t="s">
        <v>19</v>
      </c>
      <c r="N165" s="223" t="s">
        <v>43</v>
      </c>
      <c r="O165" s="85"/>
      <c r="P165" s="224">
        <f>O165*H165</f>
        <v>0</v>
      </c>
      <c r="Q165" s="224">
        <v>0</v>
      </c>
      <c r="R165" s="224">
        <f>Q165*H165</f>
        <v>0</v>
      </c>
      <c r="S165" s="224">
        <v>0</v>
      </c>
      <c r="T165" s="225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26" t="s">
        <v>231</v>
      </c>
      <c r="AT165" s="226" t="s">
        <v>342</v>
      </c>
      <c r="AU165" s="226" t="s">
        <v>241</v>
      </c>
      <c r="AY165" s="18" t="s">
        <v>338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8" t="s">
        <v>79</v>
      </c>
      <c r="BK165" s="227">
        <f>ROUND(I165*H165,2)</f>
        <v>0</v>
      </c>
      <c r="BL165" s="18" t="s">
        <v>231</v>
      </c>
      <c r="BM165" s="226" t="s">
        <v>3525</v>
      </c>
    </row>
    <row r="166" s="2" customFormat="1">
      <c r="A166" s="39"/>
      <c r="B166" s="40"/>
      <c r="C166" s="41"/>
      <c r="D166" s="228" t="s">
        <v>348</v>
      </c>
      <c r="E166" s="41"/>
      <c r="F166" s="229" t="s">
        <v>507</v>
      </c>
      <c r="G166" s="41"/>
      <c r="H166" s="41"/>
      <c r="I166" s="230"/>
      <c r="J166" s="41"/>
      <c r="K166" s="41"/>
      <c r="L166" s="45"/>
      <c r="M166" s="231"/>
      <c r="N166" s="232"/>
      <c r="O166" s="85"/>
      <c r="P166" s="85"/>
      <c r="Q166" s="85"/>
      <c r="R166" s="85"/>
      <c r="S166" s="85"/>
      <c r="T166" s="86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348</v>
      </c>
      <c r="AU166" s="18" t="s">
        <v>241</v>
      </c>
    </row>
    <row r="167" s="14" customFormat="1">
      <c r="A167" s="14"/>
      <c r="B167" s="244"/>
      <c r="C167" s="245"/>
      <c r="D167" s="235" t="s">
        <v>350</v>
      </c>
      <c r="E167" s="246" t="s">
        <v>19</v>
      </c>
      <c r="F167" s="247" t="s">
        <v>218</v>
      </c>
      <c r="G167" s="245"/>
      <c r="H167" s="248">
        <v>2.7570000000000001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350</v>
      </c>
      <c r="AU167" s="254" t="s">
        <v>241</v>
      </c>
      <c r="AV167" s="14" t="s">
        <v>81</v>
      </c>
      <c r="AW167" s="14" t="s">
        <v>33</v>
      </c>
      <c r="AX167" s="14" t="s">
        <v>72</v>
      </c>
      <c r="AY167" s="254" t="s">
        <v>338</v>
      </c>
    </row>
    <row r="168" s="15" customFormat="1">
      <c r="A168" s="15"/>
      <c r="B168" s="255"/>
      <c r="C168" s="256"/>
      <c r="D168" s="235" t="s">
        <v>350</v>
      </c>
      <c r="E168" s="257" t="s">
        <v>19</v>
      </c>
      <c r="F168" s="258" t="s">
        <v>363</v>
      </c>
      <c r="G168" s="256"/>
      <c r="H168" s="259">
        <v>2.7570000000000001</v>
      </c>
      <c r="I168" s="260"/>
      <c r="J168" s="256"/>
      <c r="K168" s="256"/>
      <c r="L168" s="261"/>
      <c r="M168" s="262"/>
      <c r="N168" s="263"/>
      <c r="O168" s="263"/>
      <c r="P168" s="263"/>
      <c r="Q168" s="263"/>
      <c r="R168" s="263"/>
      <c r="S168" s="263"/>
      <c r="T168" s="264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65" t="s">
        <v>350</v>
      </c>
      <c r="AU168" s="265" t="s">
        <v>241</v>
      </c>
      <c r="AV168" s="15" t="s">
        <v>231</v>
      </c>
      <c r="AW168" s="15" t="s">
        <v>33</v>
      </c>
      <c r="AX168" s="15" t="s">
        <v>72</v>
      </c>
      <c r="AY168" s="265" t="s">
        <v>338</v>
      </c>
    </row>
    <row r="169" s="14" customFormat="1">
      <c r="A169" s="14"/>
      <c r="B169" s="244"/>
      <c r="C169" s="245"/>
      <c r="D169" s="235" t="s">
        <v>350</v>
      </c>
      <c r="E169" s="246" t="s">
        <v>19</v>
      </c>
      <c r="F169" s="247" t="s">
        <v>3526</v>
      </c>
      <c r="G169" s="245"/>
      <c r="H169" s="248">
        <v>5.5140000000000002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350</v>
      </c>
      <c r="AU169" s="254" t="s">
        <v>241</v>
      </c>
      <c r="AV169" s="14" t="s">
        <v>81</v>
      </c>
      <c r="AW169" s="14" t="s">
        <v>33</v>
      </c>
      <c r="AX169" s="14" t="s">
        <v>79</v>
      </c>
      <c r="AY169" s="254" t="s">
        <v>338</v>
      </c>
    </row>
    <row r="170" s="12" customFormat="1" ht="22.8" customHeight="1">
      <c r="A170" s="12"/>
      <c r="B170" s="199"/>
      <c r="C170" s="200"/>
      <c r="D170" s="201" t="s">
        <v>71</v>
      </c>
      <c r="E170" s="213" t="s">
        <v>231</v>
      </c>
      <c r="F170" s="213" t="s">
        <v>582</v>
      </c>
      <c r="G170" s="200"/>
      <c r="H170" s="200"/>
      <c r="I170" s="203"/>
      <c r="J170" s="214">
        <f>BK170</f>
        <v>0</v>
      </c>
      <c r="K170" s="200"/>
      <c r="L170" s="205"/>
      <c r="M170" s="206"/>
      <c r="N170" s="207"/>
      <c r="O170" s="207"/>
      <c r="P170" s="208">
        <f>SUM(P171:P180)</f>
        <v>0</v>
      </c>
      <c r="Q170" s="207"/>
      <c r="R170" s="208">
        <f>SUM(R171:R180)</f>
        <v>0.49668000000000001</v>
      </c>
      <c r="S170" s="207"/>
      <c r="T170" s="209">
        <f>SUM(T171:T180)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10" t="s">
        <v>79</v>
      </c>
      <c r="AT170" s="211" t="s">
        <v>71</v>
      </c>
      <c r="AU170" s="211" t="s">
        <v>79</v>
      </c>
      <c r="AY170" s="210" t="s">
        <v>338</v>
      </c>
      <c r="BK170" s="212">
        <f>SUM(BK171:BK180)</f>
        <v>0</v>
      </c>
    </row>
    <row r="171" s="2" customFormat="1" ht="33" customHeight="1">
      <c r="A171" s="39"/>
      <c r="B171" s="40"/>
      <c r="C171" s="215" t="s">
        <v>8</v>
      </c>
      <c r="D171" s="215" t="s">
        <v>342</v>
      </c>
      <c r="E171" s="216" t="s">
        <v>584</v>
      </c>
      <c r="F171" s="217" t="s">
        <v>585</v>
      </c>
      <c r="G171" s="218" t="s">
        <v>586</v>
      </c>
      <c r="H171" s="219">
        <v>4</v>
      </c>
      <c r="I171" s="220"/>
      <c r="J171" s="221">
        <f>ROUND(I171*H171,2)</f>
        <v>0</v>
      </c>
      <c r="K171" s="217" t="s">
        <v>346</v>
      </c>
      <c r="L171" s="45"/>
      <c r="M171" s="222" t="s">
        <v>19</v>
      </c>
      <c r="N171" s="223" t="s">
        <v>43</v>
      </c>
      <c r="O171" s="85"/>
      <c r="P171" s="224">
        <f>O171*H171</f>
        <v>0</v>
      </c>
      <c r="Q171" s="224">
        <v>0.087419999999999998</v>
      </c>
      <c r="R171" s="224">
        <f>Q171*H171</f>
        <v>0.34967999999999999</v>
      </c>
      <c r="S171" s="224">
        <v>0</v>
      </c>
      <c r="T171" s="225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26" t="s">
        <v>231</v>
      </c>
      <c r="AT171" s="226" t="s">
        <v>342</v>
      </c>
      <c r="AU171" s="226" t="s">
        <v>81</v>
      </c>
      <c r="AY171" s="18" t="s">
        <v>338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8" t="s">
        <v>79</v>
      </c>
      <c r="BK171" s="227">
        <f>ROUND(I171*H171,2)</f>
        <v>0</v>
      </c>
      <c r="BL171" s="18" t="s">
        <v>231</v>
      </c>
      <c r="BM171" s="226" t="s">
        <v>3527</v>
      </c>
    </row>
    <row r="172" s="2" customFormat="1">
      <c r="A172" s="39"/>
      <c r="B172" s="40"/>
      <c r="C172" s="41"/>
      <c r="D172" s="228" t="s">
        <v>348</v>
      </c>
      <c r="E172" s="41"/>
      <c r="F172" s="229" t="s">
        <v>588</v>
      </c>
      <c r="G172" s="41"/>
      <c r="H172" s="41"/>
      <c r="I172" s="230"/>
      <c r="J172" s="41"/>
      <c r="K172" s="41"/>
      <c r="L172" s="45"/>
      <c r="M172" s="231"/>
      <c r="N172" s="232"/>
      <c r="O172" s="85"/>
      <c r="P172" s="85"/>
      <c r="Q172" s="85"/>
      <c r="R172" s="85"/>
      <c r="S172" s="85"/>
      <c r="T172" s="86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348</v>
      </c>
      <c r="AU172" s="18" t="s">
        <v>81</v>
      </c>
    </row>
    <row r="173" s="2" customFormat="1" ht="24.15" customHeight="1">
      <c r="A173" s="39"/>
      <c r="B173" s="40"/>
      <c r="C173" s="267" t="s">
        <v>394</v>
      </c>
      <c r="D173" s="267" t="s">
        <v>486</v>
      </c>
      <c r="E173" s="268" t="s">
        <v>590</v>
      </c>
      <c r="F173" s="269" t="s">
        <v>591</v>
      </c>
      <c r="G173" s="270" t="s">
        <v>586</v>
      </c>
      <c r="H173" s="271">
        <v>1</v>
      </c>
      <c r="I173" s="272"/>
      <c r="J173" s="273">
        <f>ROUND(I173*H173,2)</f>
        <v>0</v>
      </c>
      <c r="K173" s="269" t="s">
        <v>346</v>
      </c>
      <c r="L173" s="274"/>
      <c r="M173" s="275" t="s">
        <v>19</v>
      </c>
      <c r="N173" s="276" t="s">
        <v>43</v>
      </c>
      <c r="O173" s="85"/>
      <c r="P173" s="224">
        <f>O173*H173</f>
        <v>0</v>
      </c>
      <c r="Q173" s="224">
        <v>0.021000000000000001</v>
      </c>
      <c r="R173" s="224">
        <f>Q173*H173</f>
        <v>0.021000000000000001</v>
      </c>
      <c r="S173" s="224">
        <v>0</v>
      </c>
      <c r="T173" s="225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26" t="s">
        <v>405</v>
      </c>
      <c r="AT173" s="226" t="s">
        <v>486</v>
      </c>
      <c r="AU173" s="226" t="s">
        <v>81</v>
      </c>
      <c r="AY173" s="18" t="s">
        <v>338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8" t="s">
        <v>79</v>
      </c>
      <c r="BK173" s="227">
        <f>ROUND(I173*H173,2)</f>
        <v>0</v>
      </c>
      <c r="BL173" s="18" t="s">
        <v>231</v>
      </c>
      <c r="BM173" s="226" t="s">
        <v>3528</v>
      </c>
    </row>
    <row r="174" s="14" customFormat="1">
      <c r="A174" s="14"/>
      <c r="B174" s="244"/>
      <c r="C174" s="245"/>
      <c r="D174" s="235" t="s">
        <v>350</v>
      </c>
      <c r="E174" s="246" t="s">
        <v>19</v>
      </c>
      <c r="F174" s="247" t="s">
        <v>246</v>
      </c>
      <c r="G174" s="245"/>
      <c r="H174" s="248">
        <v>1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350</v>
      </c>
      <c r="AU174" s="254" t="s">
        <v>81</v>
      </c>
      <c r="AV174" s="14" t="s">
        <v>81</v>
      </c>
      <c r="AW174" s="14" t="s">
        <v>33</v>
      </c>
      <c r="AX174" s="14" t="s">
        <v>79</v>
      </c>
      <c r="AY174" s="254" t="s">
        <v>338</v>
      </c>
    </row>
    <row r="175" s="2" customFormat="1" ht="24.15" customHeight="1">
      <c r="A175" s="39"/>
      <c r="B175" s="40"/>
      <c r="C175" s="267" t="s">
        <v>454</v>
      </c>
      <c r="D175" s="267" t="s">
        <v>486</v>
      </c>
      <c r="E175" s="268" t="s">
        <v>593</v>
      </c>
      <c r="F175" s="269" t="s">
        <v>594</v>
      </c>
      <c r="G175" s="270" t="s">
        <v>586</v>
      </c>
      <c r="H175" s="271">
        <v>1</v>
      </c>
      <c r="I175" s="272"/>
      <c r="J175" s="273">
        <f>ROUND(I175*H175,2)</f>
        <v>0</v>
      </c>
      <c r="K175" s="269" t="s">
        <v>346</v>
      </c>
      <c r="L175" s="274"/>
      <c r="M175" s="275" t="s">
        <v>19</v>
      </c>
      <c r="N175" s="276" t="s">
        <v>43</v>
      </c>
      <c r="O175" s="85"/>
      <c r="P175" s="224">
        <f>O175*H175</f>
        <v>0</v>
      </c>
      <c r="Q175" s="224">
        <v>0.032000000000000001</v>
      </c>
      <c r="R175" s="224">
        <f>Q175*H175</f>
        <v>0.032000000000000001</v>
      </c>
      <c r="S175" s="224">
        <v>0</v>
      </c>
      <c r="T175" s="225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26" t="s">
        <v>405</v>
      </c>
      <c r="AT175" s="226" t="s">
        <v>486</v>
      </c>
      <c r="AU175" s="226" t="s">
        <v>81</v>
      </c>
      <c r="AY175" s="18" t="s">
        <v>338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8" t="s">
        <v>79</v>
      </c>
      <c r="BK175" s="227">
        <f>ROUND(I175*H175,2)</f>
        <v>0</v>
      </c>
      <c r="BL175" s="18" t="s">
        <v>231</v>
      </c>
      <c r="BM175" s="226" t="s">
        <v>3529</v>
      </c>
    </row>
    <row r="176" s="14" customFormat="1">
      <c r="A176" s="14"/>
      <c r="B176" s="244"/>
      <c r="C176" s="245"/>
      <c r="D176" s="235" t="s">
        <v>350</v>
      </c>
      <c r="E176" s="246" t="s">
        <v>19</v>
      </c>
      <c r="F176" s="247" t="s">
        <v>246</v>
      </c>
      <c r="G176" s="245"/>
      <c r="H176" s="248">
        <v>1</v>
      </c>
      <c r="I176" s="249"/>
      <c r="J176" s="245"/>
      <c r="K176" s="245"/>
      <c r="L176" s="250"/>
      <c r="M176" s="251"/>
      <c r="N176" s="252"/>
      <c r="O176" s="252"/>
      <c r="P176" s="252"/>
      <c r="Q176" s="252"/>
      <c r="R176" s="252"/>
      <c r="S176" s="252"/>
      <c r="T176" s="253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4" t="s">
        <v>350</v>
      </c>
      <c r="AU176" s="254" t="s">
        <v>81</v>
      </c>
      <c r="AV176" s="14" t="s">
        <v>81</v>
      </c>
      <c r="AW176" s="14" t="s">
        <v>33</v>
      </c>
      <c r="AX176" s="14" t="s">
        <v>79</v>
      </c>
      <c r="AY176" s="254" t="s">
        <v>338</v>
      </c>
    </row>
    <row r="177" s="2" customFormat="1" ht="24.15" customHeight="1">
      <c r="A177" s="39"/>
      <c r="B177" s="40"/>
      <c r="C177" s="267" t="s">
        <v>423</v>
      </c>
      <c r="D177" s="267" t="s">
        <v>486</v>
      </c>
      <c r="E177" s="268" t="s">
        <v>597</v>
      </c>
      <c r="F177" s="269" t="s">
        <v>598</v>
      </c>
      <c r="G177" s="270" t="s">
        <v>586</v>
      </c>
      <c r="H177" s="271">
        <v>1</v>
      </c>
      <c r="I177" s="272"/>
      <c r="J177" s="273">
        <f>ROUND(I177*H177,2)</f>
        <v>0</v>
      </c>
      <c r="K177" s="269" t="s">
        <v>346</v>
      </c>
      <c r="L177" s="274"/>
      <c r="M177" s="275" t="s">
        <v>19</v>
      </c>
      <c r="N177" s="276" t="s">
        <v>43</v>
      </c>
      <c r="O177" s="85"/>
      <c r="P177" s="224">
        <f>O177*H177</f>
        <v>0</v>
      </c>
      <c r="Q177" s="224">
        <v>0.041000000000000002</v>
      </c>
      <c r="R177" s="224">
        <f>Q177*H177</f>
        <v>0.041000000000000002</v>
      </c>
      <c r="S177" s="224">
        <v>0</v>
      </c>
      <c r="T177" s="225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26" t="s">
        <v>405</v>
      </c>
      <c r="AT177" s="226" t="s">
        <v>486</v>
      </c>
      <c r="AU177" s="226" t="s">
        <v>81</v>
      </c>
      <c r="AY177" s="18" t="s">
        <v>338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18" t="s">
        <v>79</v>
      </c>
      <c r="BK177" s="227">
        <f>ROUND(I177*H177,2)</f>
        <v>0</v>
      </c>
      <c r="BL177" s="18" t="s">
        <v>231</v>
      </c>
      <c r="BM177" s="226" t="s">
        <v>3530</v>
      </c>
    </row>
    <row r="178" s="14" customFormat="1">
      <c r="A178" s="14"/>
      <c r="B178" s="244"/>
      <c r="C178" s="245"/>
      <c r="D178" s="235" t="s">
        <v>350</v>
      </c>
      <c r="E178" s="246" t="s">
        <v>19</v>
      </c>
      <c r="F178" s="247" t="s">
        <v>246</v>
      </c>
      <c r="G178" s="245"/>
      <c r="H178" s="248">
        <v>1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350</v>
      </c>
      <c r="AU178" s="254" t="s">
        <v>81</v>
      </c>
      <c r="AV178" s="14" t="s">
        <v>81</v>
      </c>
      <c r="AW178" s="14" t="s">
        <v>33</v>
      </c>
      <c r="AX178" s="14" t="s">
        <v>79</v>
      </c>
      <c r="AY178" s="254" t="s">
        <v>338</v>
      </c>
    </row>
    <row r="179" s="2" customFormat="1" ht="24.15" customHeight="1">
      <c r="A179" s="39"/>
      <c r="B179" s="40"/>
      <c r="C179" s="267" t="s">
        <v>440</v>
      </c>
      <c r="D179" s="267" t="s">
        <v>486</v>
      </c>
      <c r="E179" s="268" t="s">
        <v>601</v>
      </c>
      <c r="F179" s="269" t="s">
        <v>602</v>
      </c>
      <c r="G179" s="270" t="s">
        <v>586</v>
      </c>
      <c r="H179" s="271">
        <v>1</v>
      </c>
      <c r="I179" s="272"/>
      <c r="J179" s="273">
        <f>ROUND(I179*H179,2)</f>
        <v>0</v>
      </c>
      <c r="K179" s="269" t="s">
        <v>346</v>
      </c>
      <c r="L179" s="274"/>
      <c r="M179" s="275" t="s">
        <v>19</v>
      </c>
      <c r="N179" s="276" t="s">
        <v>43</v>
      </c>
      <c r="O179" s="85"/>
      <c r="P179" s="224">
        <f>O179*H179</f>
        <v>0</v>
      </c>
      <c r="Q179" s="224">
        <v>0.052999999999999998</v>
      </c>
      <c r="R179" s="224">
        <f>Q179*H179</f>
        <v>0.052999999999999998</v>
      </c>
      <c r="S179" s="224">
        <v>0</v>
      </c>
      <c r="T179" s="225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26" t="s">
        <v>405</v>
      </c>
      <c r="AT179" s="226" t="s">
        <v>486</v>
      </c>
      <c r="AU179" s="226" t="s">
        <v>81</v>
      </c>
      <c r="AY179" s="18" t="s">
        <v>338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8" t="s">
        <v>79</v>
      </c>
      <c r="BK179" s="227">
        <f>ROUND(I179*H179,2)</f>
        <v>0</v>
      </c>
      <c r="BL179" s="18" t="s">
        <v>231</v>
      </c>
      <c r="BM179" s="226" t="s">
        <v>3531</v>
      </c>
    </row>
    <row r="180" s="14" customFormat="1">
      <c r="A180" s="14"/>
      <c r="B180" s="244"/>
      <c r="C180" s="245"/>
      <c r="D180" s="235" t="s">
        <v>350</v>
      </c>
      <c r="E180" s="246" t="s">
        <v>19</v>
      </c>
      <c r="F180" s="247" t="s">
        <v>246</v>
      </c>
      <c r="G180" s="245"/>
      <c r="H180" s="248">
        <v>1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81</v>
      </c>
      <c r="AV180" s="14" t="s">
        <v>81</v>
      </c>
      <c r="AW180" s="14" t="s">
        <v>33</v>
      </c>
      <c r="AX180" s="14" t="s">
        <v>79</v>
      </c>
      <c r="AY180" s="254" t="s">
        <v>338</v>
      </c>
    </row>
    <row r="181" s="12" customFormat="1" ht="22.8" customHeight="1">
      <c r="A181" s="12"/>
      <c r="B181" s="199"/>
      <c r="C181" s="200"/>
      <c r="D181" s="201" t="s">
        <v>71</v>
      </c>
      <c r="E181" s="213" t="s">
        <v>405</v>
      </c>
      <c r="F181" s="213" t="s">
        <v>640</v>
      </c>
      <c r="G181" s="200"/>
      <c r="H181" s="200"/>
      <c r="I181" s="203"/>
      <c r="J181" s="214">
        <f>BK181</f>
        <v>0</v>
      </c>
      <c r="K181" s="200"/>
      <c r="L181" s="205"/>
      <c r="M181" s="206"/>
      <c r="N181" s="207"/>
      <c r="O181" s="207"/>
      <c r="P181" s="208">
        <f>P182</f>
        <v>0</v>
      </c>
      <c r="Q181" s="207"/>
      <c r="R181" s="208">
        <f>R182</f>
        <v>3.9654400000000001</v>
      </c>
      <c r="S181" s="207"/>
      <c r="T181" s="209">
        <f>T182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10" t="s">
        <v>79</v>
      </c>
      <c r="AT181" s="211" t="s">
        <v>71</v>
      </c>
      <c r="AU181" s="211" t="s">
        <v>79</v>
      </c>
      <c r="AY181" s="210" t="s">
        <v>338</v>
      </c>
      <c r="BK181" s="212">
        <f>BK182</f>
        <v>0</v>
      </c>
    </row>
    <row r="182" s="12" customFormat="1" ht="20.88" customHeight="1">
      <c r="A182" s="12"/>
      <c r="B182" s="199"/>
      <c r="C182" s="200"/>
      <c r="D182" s="201" t="s">
        <v>71</v>
      </c>
      <c r="E182" s="213" t="s">
        <v>695</v>
      </c>
      <c r="F182" s="213" t="s">
        <v>696</v>
      </c>
      <c r="G182" s="200"/>
      <c r="H182" s="200"/>
      <c r="I182" s="203"/>
      <c r="J182" s="214">
        <f>BK182</f>
        <v>0</v>
      </c>
      <c r="K182" s="200"/>
      <c r="L182" s="205"/>
      <c r="M182" s="206"/>
      <c r="N182" s="207"/>
      <c r="O182" s="207"/>
      <c r="P182" s="208">
        <f>SUM(P183:P256)</f>
        <v>0</v>
      </c>
      <c r="Q182" s="207"/>
      <c r="R182" s="208">
        <f>SUM(R183:R256)</f>
        <v>3.9654400000000001</v>
      </c>
      <c r="S182" s="207"/>
      <c r="T182" s="209">
        <f>SUM(T183:T256)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10" t="s">
        <v>79</v>
      </c>
      <c r="AT182" s="211" t="s">
        <v>71</v>
      </c>
      <c r="AU182" s="211" t="s">
        <v>81</v>
      </c>
      <c r="AY182" s="210" t="s">
        <v>338</v>
      </c>
      <c r="BK182" s="212">
        <f>SUM(BK183:BK256)</f>
        <v>0</v>
      </c>
    </row>
    <row r="183" s="2" customFormat="1" ht="24.15" customHeight="1">
      <c r="A183" s="39"/>
      <c r="B183" s="40"/>
      <c r="C183" s="215" t="s">
        <v>460</v>
      </c>
      <c r="D183" s="215" t="s">
        <v>342</v>
      </c>
      <c r="E183" s="216" t="s">
        <v>703</v>
      </c>
      <c r="F183" s="217" t="s">
        <v>704</v>
      </c>
      <c r="G183" s="218" t="s">
        <v>586</v>
      </c>
      <c r="H183" s="219">
        <v>1</v>
      </c>
      <c r="I183" s="220"/>
      <c r="J183" s="221">
        <f>ROUND(I183*H183,2)</f>
        <v>0</v>
      </c>
      <c r="K183" s="217" t="s">
        <v>346</v>
      </c>
      <c r="L183" s="45"/>
      <c r="M183" s="222" t="s">
        <v>19</v>
      </c>
      <c r="N183" s="223" t="s">
        <v>43</v>
      </c>
      <c r="O183" s="85"/>
      <c r="P183" s="224">
        <f>O183*H183</f>
        <v>0</v>
      </c>
      <c r="Q183" s="224">
        <v>0.41948000000000002</v>
      </c>
      <c r="R183" s="224">
        <f>Q183*H183</f>
        <v>0.41948000000000002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231</v>
      </c>
      <c r="AT183" s="226" t="s">
        <v>342</v>
      </c>
      <c r="AU183" s="226" t="s">
        <v>241</v>
      </c>
      <c r="AY183" s="18" t="s">
        <v>338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79</v>
      </c>
      <c r="BK183" s="227">
        <f>ROUND(I183*H183,2)</f>
        <v>0</v>
      </c>
      <c r="BL183" s="18" t="s">
        <v>231</v>
      </c>
      <c r="BM183" s="226" t="s">
        <v>3532</v>
      </c>
    </row>
    <row r="184" s="2" customFormat="1">
      <c r="A184" s="39"/>
      <c r="B184" s="40"/>
      <c r="C184" s="41"/>
      <c r="D184" s="228" t="s">
        <v>348</v>
      </c>
      <c r="E184" s="41"/>
      <c r="F184" s="229" t="s">
        <v>706</v>
      </c>
      <c r="G184" s="41"/>
      <c r="H184" s="41"/>
      <c r="I184" s="230"/>
      <c r="J184" s="41"/>
      <c r="K184" s="41"/>
      <c r="L184" s="45"/>
      <c r="M184" s="231"/>
      <c r="N184" s="23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348</v>
      </c>
      <c r="AU184" s="18" t="s">
        <v>241</v>
      </c>
    </row>
    <row r="185" s="13" customFormat="1">
      <c r="A185" s="13"/>
      <c r="B185" s="233"/>
      <c r="C185" s="234"/>
      <c r="D185" s="235" t="s">
        <v>350</v>
      </c>
      <c r="E185" s="236" t="s">
        <v>1244</v>
      </c>
      <c r="F185" s="237" t="s">
        <v>3533</v>
      </c>
      <c r="G185" s="234"/>
      <c r="H185" s="236" t="s">
        <v>19</v>
      </c>
      <c r="I185" s="238"/>
      <c r="J185" s="234"/>
      <c r="K185" s="234"/>
      <c r="L185" s="239"/>
      <c r="M185" s="240"/>
      <c r="N185" s="241"/>
      <c r="O185" s="241"/>
      <c r="P185" s="241"/>
      <c r="Q185" s="241"/>
      <c r="R185" s="241"/>
      <c r="S185" s="241"/>
      <c r="T185" s="24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3" t="s">
        <v>350</v>
      </c>
      <c r="AU185" s="243" t="s">
        <v>241</v>
      </c>
      <c r="AV185" s="13" t="s">
        <v>79</v>
      </c>
      <c r="AW185" s="13" t="s">
        <v>33</v>
      </c>
      <c r="AX185" s="13" t="s">
        <v>72</v>
      </c>
      <c r="AY185" s="243" t="s">
        <v>338</v>
      </c>
    </row>
    <row r="186" s="13" customFormat="1">
      <c r="A186" s="13"/>
      <c r="B186" s="233"/>
      <c r="C186" s="234"/>
      <c r="D186" s="235" t="s">
        <v>350</v>
      </c>
      <c r="E186" s="236" t="s">
        <v>1178</v>
      </c>
      <c r="F186" s="237" t="s">
        <v>3534</v>
      </c>
      <c r="G186" s="234"/>
      <c r="H186" s="236" t="s">
        <v>19</v>
      </c>
      <c r="I186" s="238"/>
      <c r="J186" s="234"/>
      <c r="K186" s="234"/>
      <c r="L186" s="239"/>
      <c r="M186" s="240"/>
      <c r="N186" s="241"/>
      <c r="O186" s="241"/>
      <c r="P186" s="241"/>
      <c r="Q186" s="241"/>
      <c r="R186" s="241"/>
      <c r="S186" s="241"/>
      <c r="T186" s="242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3" t="s">
        <v>350</v>
      </c>
      <c r="AU186" s="243" t="s">
        <v>241</v>
      </c>
      <c r="AV186" s="13" t="s">
        <v>79</v>
      </c>
      <c r="AW186" s="13" t="s">
        <v>33</v>
      </c>
      <c r="AX186" s="13" t="s">
        <v>72</v>
      </c>
      <c r="AY186" s="243" t="s">
        <v>338</v>
      </c>
    </row>
    <row r="187" s="13" customFormat="1">
      <c r="A187" s="13"/>
      <c r="B187" s="233"/>
      <c r="C187" s="234"/>
      <c r="D187" s="235" t="s">
        <v>350</v>
      </c>
      <c r="E187" s="236" t="s">
        <v>1177</v>
      </c>
      <c r="F187" s="237" t="s">
        <v>3535</v>
      </c>
      <c r="G187" s="234"/>
      <c r="H187" s="236" t="s">
        <v>19</v>
      </c>
      <c r="I187" s="238"/>
      <c r="J187" s="234"/>
      <c r="K187" s="234"/>
      <c r="L187" s="239"/>
      <c r="M187" s="240"/>
      <c r="N187" s="241"/>
      <c r="O187" s="241"/>
      <c r="P187" s="241"/>
      <c r="Q187" s="241"/>
      <c r="R187" s="241"/>
      <c r="S187" s="241"/>
      <c r="T187" s="24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3" t="s">
        <v>350</v>
      </c>
      <c r="AU187" s="243" t="s">
        <v>241</v>
      </c>
      <c r="AV187" s="13" t="s">
        <v>79</v>
      </c>
      <c r="AW187" s="13" t="s">
        <v>33</v>
      </c>
      <c r="AX187" s="13" t="s">
        <v>72</v>
      </c>
      <c r="AY187" s="243" t="s">
        <v>338</v>
      </c>
    </row>
    <row r="188" s="13" customFormat="1">
      <c r="A188" s="13"/>
      <c r="B188" s="233"/>
      <c r="C188" s="234"/>
      <c r="D188" s="235" t="s">
        <v>350</v>
      </c>
      <c r="E188" s="236" t="s">
        <v>233</v>
      </c>
      <c r="F188" s="237" t="s">
        <v>3536</v>
      </c>
      <c r="G188" s="234"/>
      <c r="H188" s="236" t="s">
        <v>19</v>
      </c>
      <c r="I188" s="238"/>
      <c r="J188" s="234"/>
      <c r="K188" s="234"/>
      <c r="L188" s="239"/>
      <c r="M188" s="240"/>
      <c r="N188" s="241"/>
      <c r="O188" s="241"/>
      <c r="P188" s="241"/>
      <c r="Q188" s="241"/>
      <c r="R188" s="241"/>
      <c r="S188" s="241"/>
      <c r="T188" s="24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3" t="s">
        <v>350</v>
      </c>
      <c r="AU188" s="243" t="s">
        <v>241</v>
      </c>
      <c r="AV188" s="13" t="s">
        <v>79</v>
      </c>
      <c r="AW188" s="13" t="s">
        <v>33</v>
      </c>
      <c r="AX188" s="13" t="s">
        <v>72</v>
      </c>
      <c r="AY188" s="243" t="s">
        <v>338</v>
      </c>
    </row>
    <row r="189" s="14" customFormat="1">
      <c r="A189" s="14"/>
      <c r="B189" s="244"/>
      <c r="C189" s="245"/>
      <c r="D189" s="235" t="s">
        <v>350</v>
      </c>
      <c r="E189" s="246" t="s">
        <v>235</v>
      </c>
      <c r="F189" s="247" t="s">
        <v>3537</v>
      </c>
      <c r="G189" s="245"/>
      <c r="H189" s="248">
        <v>1</v>
      </c>
      <c r="I189" s="249"/>
      <c r="J189" s="245"/>
      <c r="K189" s="245"/>
      <c r="L189" s="250"/>
      <c r="M189" s="251"/>
      <c r="N189" s="252"/>
      <c r="O189" s="252"/>
      <c r="P189" s="252"/>
      <c r="Q189" s="252"/>
      <c r="R189" s="252"/>
      <c r="S189" s="252"/>
      <c r="T189" s="253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4" t="s">
        <v>350</v>
      </c>
      <c r="AU189" s="254" t="s">
        <v>241</v>
      </c>
      <c r="AV189" s="14" t="s">
        <v>81</v>
      </c>
      <c r="AW189" s="14" t="s">
        <v>33</v>
      </c>
      <c r="AX189" s="14" t="s">
        <v>72</v>
      </c>
      <c r="AY189" s="254" t="s">
        <v>338</v>
      </c>
    </row>
    <row r="190" s="13" customFormat="1">
      <c r="A190" s="13"/>
      <c r="B190" s="233"/>
      <c r="C190" s="234"/>
      <c r="D190" s="235" t="s">
        <v>350</v>
      </c>
      <c r="E190" s="236" t="s">
        <v>238</v>
      </c>
      <c r="F190" s="237" t="s">
        <v>3538</v>
      </c>
      <c r="G190" s="234"/>
      <c r="H190" s="236" t="s">
        <v>19</v>
      </c>
      <c r="I190" s="238"/>
      <c r="J190" s="234"/>
      <c r="K190" s="234"/>
      <c r="L190" s="239"/>
      <c r="M190" s="240"/>
      <c r="N190" s="241"/>
      <c r="O190" s="241"/>
      <c r="P190" s="241"/>
      <c r="Q190" s="241"/>
      <c r="R190" s="241"/>
      <c r="S190" s="241"/>
      <c r="T190" s="242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3" t="s">
        <v>350</v>
      </c>
      <c r="AU190" s="243" t="s">
        <v>241</v>
      </c>
      <c r="AV190" s="13" t="s">
        <v>79</v>
      </c>
      <c r="AW190" s="13" t="s">
        <v>33</v>
      </c>
      <c r="AX190" s="13" t="s">
        <v>72</v>
      </c>
      <c r="AY190" s="243" t="s">
        <v>338</v>
      </c>
    </row>
    <row r="191" s="13" customFormat="1">
      <c r="A191" s="13"/>
      <c r="B191" s="233"/>
      <c r="C191" s="234"/>
      <c r="D191" s="235" t="s">
        <v>350</v>
      </c>
      <c r="E191" s="236" t="s">
        <v>240</v>
      </c>
      <c r="F191" s="237" t="s">
        <v>3539</v>
      </c>
      <c r="G191" s="234"/>
      <c r="H191" s="236" t="s">
        <v>19</v>
      </c>
      <c r="I191" s="238"/>
      <c r="J191" s="234"/>
      <c r="K191" s="234"/>
      <c r="L191" s="239"/>
      <c r="M191" s="240"/>
      <c r="N191" s="241"/>
      <c r="O191" s="241"/>
      <c r="P191" s="241"/>
      <c r="Q191" s="241"/>
      <c r="R191" s="241"/>
      <c r="S191" s="241"/>
      <c r="T191" s="242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3" t="s">
        <v>350</v>
      </c>
      <c r="AU191" s="243" t="s">
        <v>241</v>
      </c>
      <c r="AV191" s="13" t="s">
        <v>79</v>
      </c>
      <c r="AW191" s="13" t="s">
        <v>33</v>
      </c>
      <c r="AX191" s="13" t="s">
        <v>72</v>
      </c>
      <c r="AY191" s="243" t="s">
        <v>338</v>
      </c>
    </row>
    <row r="192" s="13" customFormat="1">
      <c r="A192" s="13"/>
      <c r="B192" s="233"/>
      <c r="C192" s="234"/>
      <c r="D192" s="235" t="s">
        <v>350</v>
      </c>
      <c r="E192" s="236" t="s">
        <v>230</v>
      </c>
      <c r="F192" s="237" t="s">
        <v>3540</v>
      </c>
      <c r="G192" s="234"/>
      <c r="H192" s="236" t="s">
        <v>19</v>
      </c>
      <c r="I192" s="238"/>
      <c r="J192" s="234"/>
      <c r="K192" s="234"/>
      <c r="L192" s="239"/>
      <c r="M192" s="240"/>
      <c r="N192" s="241"/>
      <c r="O192" s="241"/>
      <c r="P192" s="241"/>
      <c r="Q192" s="241"/>
      <c r="R192" s="241"/>
      <c r="S192" s="241"/>
      <c r="T192" s="242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3" t="s">
        <v>350</v>
      </c>
      <c r="AU192" s="243" t="s">
        <v>241</v>
      </c>
      <c r="AV192" s="13" t="s">
        <v>79</v>
      </c>
      <c r="AW192" s="13" t="s">
        <v>33</v>
      </c>
      <c r="AX192" s="13" t="s">
        <v>72</v>
      </c>
      <c r="AY192" s="243" t="s">
        <v>338</v>
      </c>
    </row>
    <row r="193" s="13" customFormat="1">
      <c r="A193" s="13"/>
      <c r="B193" s="233"/>
      <c r="C193" s="234"/>
      <c r="D193" s="235" t="s">
        <v>350</v>
      </c>
      <c r="E193" s="236" t="s">
        <v>242</v>
      </c>
      <c r="F193" s="237" t="s">
        <v>3541</v>
      </c>
      <c r="G193" s="234"/>
      <c r="H193" s="236" t="s">
        <v>19</v>
      </c>
      <c r="I193" s="238"/>
      <c r="J193" s="234"/>
      <c r="K193" s="234"/>
      <c r="L193" s="239"/>
      <c r="M193" s="240"/>
      <c r="N193" s="241"/>
      <c r="O193" s="241"/>
      <c r="P193" s="241"/>
      <c r="Q193" s="241"/>
      <c r="R193" s="241"/>
      <c r="S193" s="241"/>
      <c r="T193" s="24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3" t="s">
        <v>350</v>
      </c>
      <c r="AU193" s="243" t="s">
        <v>241</v>
      </c>
      <c r="AV193" s="13" t="s">
        <v>79</v>
      </c>
      <c r="AW193" s="13" t="s">
        <v>33</v>
      </c>
      <c r="AX193" s="13" t="s">
        <v>72</v>
      </c>
      <c r="AY193" s="243" t="s">
        <v>338</v>
      </c>
    </row>
    <row r="194" s="13" customFormat="1">
      <c r="A194" s="13"/>
      <c r="B194" s="233"/>
      <c r="C194" s="234"/>
      <c r="D194" s="235" t="s">
        <v>350</v>
      </c>
      <c r="E194" s="236" t="s">
        <v>243</v>
      </c>
      <c r="F194" s="237" t="s">
        <v>3542</v>
      </c>
      <c r="G194" s="234"/>
      <c r="H194" s="236" t="s">
        <v>19</v>
      </c>
      <c r="I194" s="238"/>
      <c r="J194" s="234"/>
      <c r="K194" s="234"/>
      <c r="L194" s="239"/>
      <c r="M194" s="240"/>
      <c r="N194" s="241"/>
      <c r="O194" s="241"/>
      <c r="P194" s="241"/>
      <c r="Q194" s="241"/>
      <c r="R194" s="241"/>
      <c r="S194" s="241"/>
      <c r="T194" s="242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3" t="s">
        <v>350</v>
      </c>
      <c r="AU194" s="243" t="s">
        <v>241</v>
      </c>
      <c r="AV194" s="13" t="s">
        <v>79</v>
      </c>
      <c r="AW194" s="13" t="s">
        <v>33</v>
      </c>
      <c r="AX194" s="13" t="s">
        <v>72</v>
      </c>
      <c r="AY194" s="243" t="s">
        <v>338</v>
      </c>
    </row>
    <row r="195" s="13" customFormat="1">
      <c r="A195" s="13"/>
      <c r="B195" s="233"/>
      <c r="C195" s="234"/>
      <c r="D195" s="235" t="s">
        <v>350</v>
      </c>
      <c r="E195" s="236" t="s">
        <v>244</v>
      </c>
      <c r="F195" s="237" t="s">
        <v>3543</v>
      </c>
      <c r="G195" s="234"/>
      <c r="H195" s="236" t="s">
        <v>19</v>
      </c>
      <c r="I195" s="238"/>
      <c r="J195" s="234"/>
      <c r="K195" s="234"/>
      <c r="L195" s="239"/>
      <c r="M195" s="240"/>
      <c r="N195" s="241"/>
      <c r="O195" s="241"/>
      <c r="P195" s="241"/>
      <c r="Q195" s="241"/>
      <c r="R195" s="241"/>
      <c r="S195" s="241"/>
      <c r="T195" s="24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3" t="s">
        <v>350</v>
      </c>
      <c r="AU195" s="243" t="s">
        <v>241</v>
      </c>
      <c r="AV195" s="13" t="s">
        <v>79</v>
      </c>
      <c r="AW195" s="13" t="s">
        <v>33</v>
      </c>
      <c r="AX195" s="13" t="s">
        <v>72</v>
      </c>
      <c r="AY195" s="243" t="s">
        <v>338</v>
      </c>
    </row>
    <row r="196" s="13" customFormat="1">
      <c r="A196" s="13"/>
      <c r="B196" s="233"/>
      <c r="C196" s="234"/>
      <c r="D196" s="235" t="s">
        <v>350</v>
      </c>
      <c r="E196" s="236" t="s">
        <v>1315</v>
      </c>
      <c r="F196" s="237" t="s">
        <v>3544</v>
      </c>
      <c r="G196" s="234"/>
      <c r="H196" s="236" t="s">
        <v>19</v>
      </c>
      <c r="I196" s="238"/>
      <c r="J196" s="234"/>
      <c r="K196" s="234"/>
      <c r="L196" s="239"/>
      <c r="M196" s="240"/>
      <c r="N196" s="241"/>
      <c r="O196" s="241"/>
      <c r="P196" s="241"/>
      <c r="Q196" s="241"/>
      <c r="R196" s="241"/>
      <c r="S196" s="241"/>
      <c r="T196" s="24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3" t="s">
        <v>350</v>
      </c>
      <c r="AU196" s="243" t="s">
        <v>241</v>
      </c>
      <c r="AV196" s="13" t="s">
        <v>79</v>
      </c>
      <c r="AW196" s="13" t="s">
        <v>33</v>
      </c>
      <c r="AX196" s="13" t="s">
        <v>72</v>
      </c>
      <c r="AY196" s="243" t="s">
        <v>338</v>
      </c>
    </row>
    <row r="197" s="13" customFormat="1">
      <c r="A197" s="13"/>
      <c r="B197" s="233"/>
      <c r="C197" s="234"/>
      <c r="D197" s="235" t="s">
        <v>350</v>
      </c>
      <c r="E197" s="236" t="s">
        <v>1470</v>
      </c>
      <c r="F197" s="237" t="s">
        <v>3545</v>
      </c>
      <c r="G197" s="234"/>
      <c r="H197" s="236" t="s">
        <v>19</v>
      </c>
      <c r="I197" s="238"/>
      <c r="J197" s="234"/>
      <c r="K197" s="234"/>
      <c r="L197" s="239"/>
      <c r="M197" s="240"/>
      <c r="N197" s="241"/>
      <c r="O197" s="241"/>
      <c r="P197" s="241"/>
      <c r="Q197" s="241"/>
      <c r="R197" s="241"/>
      <c r="S197" s="241"/>
      <c r="T197" s="24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3" t="s">
        <v>350</v>
      </c>
      <c r="AU197" s="243" t="s">
        <v>241</v>
      </c>
      <c r="AV197" s="13" t="s">
        <v>79</v>
      </c>
      <c r="AW197" s="13" t="s">
        <v>33</v>
      </c>
      <c r="AX197" s="13" t="s">
        <v>72</v>
      </c>
      <c r="AY197" s="243" t="s">
        <v>338</v>
      </c>
    </row>
    <row r="198" s="13" customFormat="1">
      <c r="A198" s="13"/>
      <c r="B198" s="233"/>
      <c r="C198" s="234"/>
      <c r="D198" s="235" t="s">
        <v>350</v>
      </c>
      <c r="E198" s="236" t="s">
        <v>1471</v>
      </c>
      <c r="F198" s="237" t="s">
        <v>3546</v>
      </c>
      <c r="G198" s="234"/>
      <c r="H198" s="236" t="s">
        <v>19</v>
      </c>
      <c r="I198" s="238"/>
      <c r="J198" s="234"/>
      <c r="K198" s="234"/>
      <c r="L198" s="239"/>
      <c r="M198" s="240"/>
      <c r="N198" s="241"/>
      <c r="O198" s="241"/>
      <c r="P198" s="241"/>
      <c r="Q198" s="241"/>
      <c r="R198" s="241"/>
      <c r="S198" s="241"/>
      <c r="T198" s="242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3" t="s">
        <v>350</v>
      </c>
      <c r="AU198" s="243" t="s">
        <v>241</v>
      </c>
      <c r="AV198" s="13" t="s">
        <v>79</v>
      </c>
      <c r="AW198" s="13" t="s">
        <v>33</v>
      </c>
      <c r="AX198" s="13" t="s">
        <v>72</v>
      </c>
      <c r="AY198" s="243" t="s">
        <v>338</v>
      </c>
    </row>
    <row r="199" s="15" customFormat="1">
      <c r="A199" s="15"/>
      <c r="B199" s="255"/>
      <c r="C199" s="256"/>
      <c r="D199" s="235" t="s">
        <v>350</v>
      </c>
      <c r="E199" s="257" t="s">
        <v>245</v>
      </c>
      <c r="F199" s="258" t="s">
        <v>363</v>
      </c>
      <c r="G199" s="256"/>
      <c r="H199" s="259">
        <v>1</v>
      </c>
      <c r="I199" s="260"/>
      <c r="J199" s="256"/>
      <c r="K199" s="256"/>
      <c r="L199" s="261"/>
      <c r="M199" s="262"/>
      <c r="N199" s="263"/>
      <c r="O199" s="263"/>
      <c r="P199" s="263"/>
      <c r="Q199" s="263"/>
      <c r="R199" s="263"/>
      <c r="S199" s="263"/>
      <c r="T199" s="264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65" t="s">
        <v>350</v>
      </c>
      <c r="AU199" s="265" t="s">
        <v>241</v>
      </c>
      <c r="AV199" s="15" t="s">
        <v>231</v>
      </c>
      <c r="AW199" s="15" t="s">
        <v>33</v>
      </c>
      <c r="AX199" s="15" t="s">
        <v>79</v>
      </c>
      <c r="AY199" s="265" t="s">
        <v>338</v>
      </c>
    </row>
    <row r="200" s="2" customFormat="1" ht="24.15" customHeight="1">
      <c r="A200" s="39"/>
      <c r="B200" s="40"/>
      <c r="C200" s="267" t="s">
        <v>476</v>
      </c>
      <c r="D200" s="267" t="s">
        <v>486</v>
      </c>
      <c r="E200" s="268" t="s">
        <v>716</v>
      </c>
      <c r="F200" s="269" t="s">
        <v>717</v>
      </c>
      <c r="G200" s="270" t="s">
        <v>586</v>
      </c>
      <c r="H200" s="271">
        <v>1</v>
      </c>
      <c r="I200" s="272"/>
      <c r="J200" s="273">
        <f>ROUND(I200*H200,2)</f>
        <v>0</v>
      </c>
      <c r="K200" s="269" t="s">
        <v>346</v>
      </c>
      <c r="L200" s="274"/>
      <c r="M200" s="275" t="s">
        <v>19</v>
      </c>
      <c r="N200" s="276" t="s">
        <v>43</v>
      </c>
      <c r="O200" s="85"/>
      <c r="P200" s="224">
        <f>O200*H200</f>
        <v>0</v>
      </c>
      <c r="Q200" s="224">
        <v>0.002</v>
      </c>
      <c r="R200" s="224">
        <f>Q200*H200</f>
        <v>0.002</v>
      </c>
      <c r="S200" s="224">
        <v>0</v>
      </c>
      <c r="T200" s="225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26" t="s">
        <v>405</v>
      </c>
      <c r="AT200" s="226" t="s">
        <v>486</v>
      </c>
      <c r="AU200" s="226" t="s">
        <v>241</v>
      </c>
      <c r="AY200" s="18" t="s">
        <v>338</v>
      </c>
      <c r="BE200" s="227">
        <f>IF(N200="základní",J200,0)</f>
        <v>0</v>
      </c>
      <c r="BF200" s="227">
        <f>IF(N200="snížená",J200,0)</f>
        <v>0</v>
      </c>
      <c r="BG200" s="227">
        <f>IF(N200="zákl. přenesená",J200,0)</f>
        <v>0</v>
      </c>
      <c r="BH200" s="227">
        <f>IF(N200="sníž. přenesená",J200,0)</f>
        <v>0</v>
      </c>
      <c r="BI200" s="227">
        <f>IF(N200="nulová",J200,0)</f>
        <v>0</v>
      </c>
      <c r="BJ200" s="18" t="s">
        <v>79</v>
      </c>
      <c r="BK200" s="227">
        <f>ROUND(I200*H200,2)</f>
        <v>0</v>
      </c>
      <c r="BL200" s="18" t="s">
        <v>231</v>
      </c>
      <c r="BM200" s="226" t="s">
        <v>3547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245</v>
      </c>
      <c r="G201" s="245"/>
      <c r="H201" s="248">
        <v>1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79</v>
      </c>
      <c r="AY201" s="254" t="s">
        <v>338</v>
      </c>
    </row>
    <row r="202" s="2" customFormat="1" ht="24.15" customHeight="1">
      <c r="A202" s="39"/>
      <c r="B202" s="40"/>
      <c r="C202" s="267" t="s">
        <v>481</v>
      </c>
      <c r="D202" s="267" t="s">
        <v>486</v>
      </c>
      <c r="E202" s="268" t="s">
        <v>720</v>
      </c>
      <c r="F202" s="269" t="s">
        <v>3548</v>
      </c>
      <c r="G202" s="270" t="s">
        <v>586</v>
      </c>
      <c r="H202" s="271">
        <v>1</v>
      </c>
      <c r="I202" s="272"/>
      <c r="J202" s="273">
        <f>ROUND(I202*H202,2)</f>
        <v>0</v>
      </c>
      <c r="K202" s="269" t="s">
        <v>19</v>
      </c>
      <c r="L202" s="274"/>
      <c r="M202" s="275" t="s">
        <v>19</v>
      </c>
      <c r="N202" s="276" t="s">
        <v>43</v>
      </c>
      <c r="O202" s="85"/>
      <c r="P202" s="224">
        <f>O202*H202</f>
        <v>0</v>
      </c>
      <c r="Q202" s="224">
        <v>1.4099999999999999</v>
      </c>
      <c r="R202" s="224">
        <f>Q202*H202</f>
        <v>1.4099999999999999</v>
      </c>
      <c r="S202" s="224">
        <v>0</v>
      </c>
      <c r="T202" s="225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26" t="s">
        <v>405</v>
      </c>
      <c r="AT202" s="226" t="s">
        <v>486</v>
      </c>
      <c r="AU202" s="226" t="s">
        <v>241</v>
      </c>
      <c r="AY202" s="18" t="s">
        <v>338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18" t="s">
        <v>79</v>
      </c>
      <c r="BK202" s="227">
        <f>ROUND(I202*H202,2)</f>
        <v>0</v>
      </c>
      <c r="BL202" s="18" t="s">
        <v>231</v>
      </c>
      <c r="BM202" s="226" t="s">
        <v>3549</v>
      </c>
    </row>
    <row r="203" s="14" customFormat="1">
      <c r="A203" s="14"/>
      <c r="B203" s="244"/>
      <c r="C203" s="245"/>
      <c r="D203" s="235" t="s">
        <v>350</v>
      </c>
      <c r="E203" s="246" t="s">
        <v>19</v>
      </c>
      <c r="F203" s="247" t="s">
        <v>245</v>
      </c>
      <c r="G203" s="245"/>
      <c r="H203" s="248">
        <v>1</v>
      </c>
      <c r="I203" s="249"/>
      <c r="J203" s="245"/>
      <c r="K203" s="245"/>
      <c r="L203" s="250"/>
      <c r="M203" s="251"/>
      <c r="N203" s="252"/>
      <c r="O203" s="252"/>
      <c r="P203" s="252"/>
      <c r="Q203" s="252"/>
      <c r="R203" s="252"/>
      <c r="S203" s="252"/>
      <c r="T203" s="253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4" t="s">
        <v>350</v>
      </c>
      <c r="AU203" s="254" t="s">
        <v>241</v>
      </c>
      <c r="AV203" s="14" t="s">
        <v>81</v>
      </c>
      <c r="AW203" s="14" t="s">
        <v>33</v>
      </c>
      <c r="AX203" s="14" t="s">
        <v>79</v>
      </c>
      <c r="AY203" s="254" t="s">
        <v>338</v>
      </c>
    </row>
    <row r="204" s="2" customFormat="1" ht="24.15" customHeight="1">
      <c r="A204" s="39"/>
      <c r="B204" s="40"/>
      <c r="C204" s="215" t="s">
        <v>254</v>
      </c>
      <c r="D204" s="215" t="s">
        <v>342</v>
      </c>
      <c r="E204" s="216" t="s">
        <v>724</v>
      </c>
      <c r="F204" s="217" t="s">
        <v>725</v>
      </c>
      <c r="G204" s="218" t="s">
        <v>586</v>
      </c>
      <c r="H204" s="219">
        <v>1</v>
      </c>
      <c r="I204" s="220"/>
      <c r="J204" s="221">
        <f>ROUND(I204*H204,2)</f>
        <v>0</v>
      </c>
      <c r="K204" s="217" t="s">
        <v>346</v>
      </c>
      <c r="L204" s="45"/>
      <c r="M204" s="222" t="s">
        <v>19</v>
      </c>
      <c r="N204" s="223" t="s">
        <v>43</v>
      </c>
      <c r="O204" s="85"/>
      <c r="P204" s="224">
        <f>O204*H204</f>
        <v>0</v>
      </c>
      <c r="Q204" s="224">
        <v>0.0098899999999999995</v>
      </c>
      <c r="R204" s="224">
        <f>Q204*H204</f>
        <v>0.0098899999999999995</v>
      </c>
      <c r="S204" s="224">
        <v>0</v>
      </c>
      <c r="T204" s="22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26" t="s">
        <v>231</v>
      </c>
      <c r="AT204" s="226" t="s">
        <v>342</v>
      </c>
      <c r="AU204" s="226" t="s">
        <v>241</v>
      </c>
      <c r="AY204" s="18" t="s">
        <v>338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8" t="s">
        <v>79</v>
      </c>
      <c r="BK204" s="227">
        <f>ROUND(I204*H204,2)</f>
        <v>0</v>
      </c>
      <c r="BL204" s="18" t="s">
        <v>231</v>
      </c>
      <c r="BM204" s="226" t="s">
        <v>3550</v>
      </c>
    </row>
    <row r="205" s="2" customFormat="1">
      <c r="A205" s="39"/>
      <c r="B205" s="40"/>
      <c r="C205" s="41"/>
      <c r="D205" s="228" t="s">
        <v>348</v>
      </c>
      <c r="E205" s="41"/>
      <c r="F205" s="229" t="s">
        <v>727</v>
      </c>
      <c r="G205" s="41"/>
      <c r="H205" s="41"/>
      <c r="I205" s="230"/>
      <c r="J205" s="41"/>
      <c r="K205" s="41"/>
      <c r="L205" s="45"/>
      <c r="M205" s="231"/>
      <c r="N205" s="23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348</v>
      </c>
      <c r="AU205" s="18" t="s">
        <v>241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1178</v>
      </c>
      <c r="G206" s="245"/>
      <c r="H206" s="248">
        <v>0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4" customFormat="1">
      <c r="A207" s="14"/>
      <c r="B207" s="244"/>
      <c r="C207" s="245"/>
      <c r="D207" s="235" t="s">
        <v>350</v>
      </c>
      <c r="E207" s="246" t="s">
        <v>19</v>
      </c>
      <c r="F207" s="247" t="s">
        <v>1177</v>
      </c>
      <c r="G207" s="245"/>
      <c r="H207" s="248">
        <v>0</v>
      </c>
      <c r="I207" s="249"/>
      <c r="J207" s="245"/>
      <c r="K207" s="245"/>
      <c r="L207" s="250"/>
      <c r="M207" s="251"/>
      <c r="N207" s="252"/>
      <c r="O207" s="252"/>
      <c r="P207" s="252"/>
      <c r="Q207" s="252"/>
      <c r="R207" s="252"/>
      <c r="S207" s="252"/>
      <c r="T207" s="253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4" t="s">
        <v>350</v>
      </c>
      <c r="AU207" s="254" t="s">
        <v>241</v>
      </c>
      <c r="AV207" s="14" t="s">
        <v>81</v>
      </c>
      <c r="AW207" s="14" t="s">
        <v>33</v>
      </c>
      <c r="AX207" s="14" t="s">
        <v>72</v>
      </c>
      <c r="AY207" s="254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233</v>
      </c>
      <c r="G208" s="245"/>
      <c r="H208" s="248">
        <v>0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72</v>
      </c>
      <c r="AY208" s="254" t="s">
        <v>338</v>
      </c>
    </row>
    <row r="209" s="14" customFormat="1">
      <c r="A209" s="14"/>
      <c r="B209" s="244"/>
      <c r="C209" s="245"/>
      <c r="D209" s="235" t="s">
        <v>350</v>
      </c>
      <c r="E209" s="246" t="s">
        <v>19</v>
      </c>
      <c r="F209" s="247" t="s">
        <v>235</v>
      </c>
      <c r="G209" s="245"/>
      <c r="H209" s="248">
        <v>1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350</v>
      </c>
      <c r="AU209" s="254" t="s">
        <v>241</v>
      </c>
      <c r="AV209" s="14" t="s">
        <v>81</v>
      </c>
      <c r="AW209" s="14" t="s">
        <v>33</v>
      </c>
      <c r="AX209" s="14" t="s">
        <v>72</v>
      </c>
      <c r="AY209" s="254" t="s">
        <v>338</v>
      </c>
    </row>
    <row r="210" s="14" customFormat="1">
      <c r="A210" s="14"/>
      <c r="B210" s="244"/>
      <c r="C210" s="245"/>
      <c r="D210" s="235" t="s">
        <v>350</v>
      </c>
      <c r="E210" s="246" t="s">
        <v>19</v>
      </c>
      <c r="F210" s="247" t="s">
        <v>238</v>
      </c>
      <c r="G210" s="245"/>
      <c r="H210" s="248">
        <v>0</v>
      </c>
      <c r="I210" s="249"/>
      <c r="J210" s="245"/>
      <c r="K210" s="245"/>
      <c r="L210" s="250"/>
      <c r="M210" s="251"/>
      <c r="N210" s="252"/>
      <c r="O210" s="252"/>
      <c r="P210" s="252"/>
      <c r="Q210" s="252"/>
      <c r="R210" s="252"/>
      <c r="S210" s="252"/>
      <c r="T210" s="253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4" t="s">
        <v>350</v>
      </c>
      <c r="AU210" s="254" t="s">
        <v>241</v>
      </c>
      <c r="AV210" s="14" t="s">
        <v>81</v>
      </c>
      <c r="AW210" s="14" t="s">
        <v>33</v>
      </c>
      <c r="AX210" s="14" t="s">
        <v>72</v>
      </c>
      <c r="AY210" s="254" t="s">
        <v>338</v>
      </c>
    </row>
    <row r="211" s="14" customFormat="1">
      <c r="A211" s="14"/>
      <c r="B211" s="244"/>
      <c r="C211" s="245"/>
      <c r="D211" s="235" t="s">
        <v>350</v>
      </c>
      <c r="E211" s="246" t="s">
        <v>19</v>
      </c>
      <c r="F211" s="247" t="s">
        <v>240</v>
      </c>
      <c r="G211" s="245"/>
      <c r="H211" s="248">
        <v>0</v>
      </c>
      <c r="I211" s="249"/>
      <c r="J211" s="245"/>
      <c r="K211" s="245"/>
      <c r="L211" s="250"/>
      <c r="M211" s="251"/>
      <c r="N211" s="252"/>
      <c r="O211" s="252"/>
      <c r="P211" s="252"/>
      <c r="Q211" s="252"/>
      <c r="R211" s="252"/>
      <c r="S211" s="252"/>
      <c r="T211" s="253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4" t="s">
        <v>350</v>
      </c>
      <c r="AU211" s="254" t="s">
        <v>241</v>
      </c>
      <c r="AV211" s="14" t="s">
        <v>81</v>
      </c>
      <c r="AW211" s="14" t="s">
        <v>33</v>
      </c>
      <c r="AX211" s="14" t="s">
        <v>72</v>
      </c>
      <c r="AY211" s="254" t="s">
        <v>338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230</v>
      </c>
      <c r="G212" s="245"/>
      <c r="H212" s="248">
        <v>0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72</v>
      </c>
      <c r="AY212" s="254" t="s">
        <v>338</v>
      </c>
    </row>
    <row r="213" s="14" customFormat="1">
      <c r="A213" s="14"/>
      <c r="B213" s="244"/>
      <c r="C213" s="245"/>
      <c r="D213" s="235" t="s">
        <v>350</v>
      </c>
      <c r="E213" s="246" t="s">
        <v>19</v>
      </c>
      <c r="F213" s="247" t="s">
        <v>242</v>
      </c>
      <c r="G213" s="245"/>
      <c r="H213" s="248">
        <v>0</v>
      </c>
      <c r="I213" s="249"/>
      <c r="J213" s="245"/>
      <c r="K213" s="245"/>
      <c r="L213" s="250"/>
      <c r="M213" s="251"/>
      <c r="N213" s="252"/>
      <c r="O213" s="252"/>
      <c r="P213" s="252"/>
      <c r="Q213" s="252"/>
      <c r="R213" s="252"/>
      <c r="S213" s="252"/>
      <c r="T213" s="253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4" t="s">
        <v>350</v>
      </c>
      <c r="AU213" s="254" t="s">
        <v>241</v>
      </c>
      <c r="AV213" s="14" t="s">
        <v>81</v>
      </c>
      <c r="AW213" s="14" t="s">
        <v>33</v>
      </c>
      <c r="AX213" s="14" t="s">
        <v>72</v>
      </c>
      <c r="AY213" s="254" t="s">
        <v>338</v>
      </c>
    </row>
    <row r="214" s="14" customFormat="1">
      <c r="A214" s="14"/>
      <c r="B214" s="244"/>
      <c r="C214" s="245"/>
      <c r="D214" s="235" t="s">
        <v>350</v>
      </c>
      <c r="E214" s="246" t="s">
        <v>19</v>
      </c>
      <c r="F214" s="247" t="s">
        <v>243</v>
      </c>
      <c r="G214" s="245"/>
      <c r="H214" s="248">
        <v>0</v>
      </c>
      <c r="I214" s="249"/>
      <c r="J214" s="245"/>
      <c r="K214" s="245"/>
      <c r="L214" s="250"/>
      <c r="M214" s="251"/>
      <c r="N214" s="252"/>
      <c r="O214" s="252"/>
      <c r="P214" s="252"/>
      <c r="Q214" s="252"/>
      <c r="R214" s="252"/>
      <c r="S214" s="252"/>
      <c r="T214" s="253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4" t="s">
        <v>350</v>
      </c>
      <c r="AU214" s="254" t="s">
        <v>241</v>
      </c>
      <c r="AV214" s="14" t="s">
        <v>81</v>
      </c>
      <c r="AW214" s="14" t="s">
        <v>33</v>
      </c>
      <c r="AX214" s="14" t="s">
        <v>72</v>
      </c>
      <c r="AY214" s="254" t="s">
        <v>338</v>
      </c>
    </row>
    <row r="215" s="14" customFormat="1">
      <c r="A215" s="14"/>
      <c r="B215" s="244"/>
      <c r="C215" s="245"/>
      <c r="D215" s="235" t="s">
        <v>350</v>
      </c>
      <c r="E215" s="246" t="s">
        <v>19</v>
      </c>
      <c r="F215" s="247" t="s">
        <v>244</v>
      </c>
      <c r="G215" s="245"/>
      <c r="H215" s="248">
        <v>0</v>
      </c>
      <c r="I215" s="249"/>
      <c r="J215" s="245"/>
      <c r="K215" s="245"/>
      <c r="L215" s="250"/>
      <c r="M215" s="251"/>
      <c r="N215" s="252"/>
      <c r="O215" s="252"/>
      <c r="P215" s="252"/>
      <c r="Q215" s="252"/>
      <c r="R215" s="252"/>
      <c r="S215" s="252"/>
      <c r="T215" s="253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4" t="s">
        <v>350</v>
      </c>
      <c r="AU215" s="254" t="s">
        <v>241</v>
      </c>
      <c r="AV215" s="14" t="s">
        <v>81</v>
      </c>
      <c r="AW215" s="14" t="s">
        <v>33</v>
      </c>
      <c r="AX215" s="14" t="s">
        <v>72</v>
      </c>
      <c r="AY215" s="254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1315</v>
      </c>
      <c r="G216" s="245"/>
      <c r="H216" s="248">
        <v>0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5" customFormat="1">
      <c r="A217" s="15"/>
      <c r="B217" s="255"/>
      <c r="C217" s="256"/>
      <c r="D217" s="235" t="s">
        <v>350</v>
      </c>
      <c r="E217" s="257" t="s">
        <v>250</v>
      </c>
      <c r="F217" s="258" t="s">
        <v>363</v>
      </c>
      <c r="G217" s="256"/>
      <c r="H217" s="259">
        <v>1</v>
      </c>
      <c r="I217" s="260"/>
      <c r="J217" s="256"/>
      <c r="K217" s="256"/>
      <c r="L217" s="261"/>
      <c r="M217" s="262"/>
      <c r="N217" s="263"/>
      <c r="O217" s="263"/>
      <c r="P217" s="263"/>
      <c r="Q217" s="263"/>
      <c r="R217" s="263"/>
      <c r="S217" s="263"/>
      <c r="T217" s="264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T217" s="265" t="s">
        <v>350</v>
      </c>
      <c r="AU217" s="265" t="s">
        <v>241</v>
      </c>
      <c r="AV217" s="15" t="s">
        <v>231</v>
      </c>
      <c r="AW217" s="15" t="s">
        <v>33</v>
      </c>
      <c r="AX217" s="15" t="s">
        <v>79</v>
      </c>
      <c r="AY217" s="265" t="s">
        <v>338</v>
      </c>
    </row>
    <row r="218" s="2" customFormat="1" ht="24.15" customHeight="1">
      <c r="A218" s="39"/>
      <c r="B218" s="40"/>
      <c r="C218" s="267" t="s">
        <v>7</v>
      </c>
      <c r="D218" s="267" t="s">
        <v>486</v>
      </c>
      <c r="E218" s="268" t="s">
        <v>716</v>
      </c>
      <c r="F218" s="269" t="s">
        <v>717</v>
      </c>
      <c r="G218" s="270" t="s">
        <v>586</v>
      </c>
      <c r="H218" s="271">
        <v>1</v>
      </c>
      <c r="I218" s="272"/>
      <c r="J218" s="273">
        <f>ROUND(I218*H218,2)</f>
        <v>0</v>
      </c>
      <c r="K218" s="269" t="s">
        <v>346</v>
      </c>
      <c r="L218" s="274"/>
      <c r="M218" s="275" t="s">
        <v>19</v>
      </c>
      <c r="N218" s="276" t="s">
        <v>43</v>
      </c>
      <c r="O218" s="85"/>
      <c r="P218" s="224">
        <f>O218*H218</f>
        <v>0</v>
      </c>
      <c r="Q218" s="224">
        <v>0.002</v>
      </c>
      <c r="R218" s="224">
        <f>Q218*H218</f>
        <v>0.002</v>
      </c>
      <c r="S218" s="224">
        <v>0</v>
      </c>
      <c r="T218" s="225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26" t="s">
        <v>405</v>
      </c>
      <c r="AT218" s="226" t="s">
        <v>486</v>
      </c>
      <c r="AU218" s="226" t="s">
        <v>241</v>
      </c>
      <c r="AY218" s="18" t="s">
        <v>338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18" t="s">
        <v>79</v>
      </c>
      <c r="BK218" s="227">
        <f>ROUND(I218*H218,2)</f>
        <v>0</v>
      </c>
      <c r="BL218" s="18" t="s">
        <v>231</v>
      </c>
      <c r="BM218" s="226" t="s">
        <v>3551</v>
      </c>
    </row>
    <row r="219" s="14" customFormat="1">
      <c r="A219" s="14"/>
      <c r="B219" s="244"/>
      <c r="C219" s="245"/>
      <c r="D219" s="235" t="s">
        <v>350</v>
      </c>
      <c r="E219" s="246" t="s">
        <v>19</v>
      </c>
      <c r="F219" s="247" t="s">
        <v>250</v>
      </c>
      <c r="G219" s="245"/>
      <c r="H219" s="248">
        <v>1</v>
      </c>
      <c r="I219" s="249"/>
      <c r="J219" s="245"/>
      <c r="K219" s="245"/>
      <c r="L219" s="250"/>
      <c r="M219" s="251"/>
      <c r="N219" s="252"/>
      <c r="O219" s="252"/>
      <c r="P219" s="252"/>
      <c r="Q219" s="252"/>
      <c r="R219" s="252"/>
      <c r="S219" s="252"/>
      <c r="T219" s="253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4" t="s">
        <v>350</v>
      </c>
      <c r="AU219" s="254" t="s">
        <v>241</v>
      </c>
      <c r="AV219" s="14" t="s">
        <v>81</v>
      </c>
      <c r="AW219" s="14" t="s">
        <v>33</v>
      </c>
      <c r="AX219" s="14" t="s">
        <v>79</v>
      </c>
      <c r="AY219" s="254" t="s">
        <v>338</v>
      </c>
    </row>
    <row r="220" s="2" customFormat="1" ht="16.5" customHeight="1">
      <c r="A220" s="39"/>
      <c r="B220" s="40"/>
      <c r="C220" s="267" t="s">
        <v>247</v>
      </c>
      <c r="D220" s="267" t="s">
        <v>486</v>
      </c>
      <c r="E220" s="268" t="s">
        <v>731</v>
      </c>
      <c r="F220" s="269" t="s">
        <v>732</v>
      </c>
      <c r="G220" s="270" t="s">
        <v>586</v>
      </c>
      <c r="H220" s="271">
        <v>1</v>
      </c>
      <c r="I220" s="272"/>
      <c r="J220" s="273">
        <f>ROUND(I220*H220,2)</f>
        <v>0</v>
      </c>
      <c r="K220" s="269" t="s">
        <v>346</v>
      </c>
      <c r="L220" s="274"/>
      <c r="M220" s="275" t="s">
        <v>19</v>
      </c>
      <c r="N220" s="276" t="s">
        <v>43</v>
      </c>
      <c r="O220" s="85"/>
      <c r="P220" s="224">
        <f>O220*H220</f>
        <v>0</v>
      </c>
      <c r="Q220" s="224">
        <v>0.26200000000000001</v>
      </c>
      <c r="R220" s="224">
        <f>Q220*H220</f>
        <v>0.26200000000000001</v>
      </c>
      <c r="S220" s="224">
        <v>0</v>
      </c>
      <c r="T220" s="225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26" t="s">
        <v>405</v>
      </c>
      <c r="AT220" s="226" t="s">
        <v>486</v>
      </c>
      <c r="AU220" s="226" t="s">
        <v>241</v>
      </c>
      <c r="AY220" s="18" t="s">
        <v>338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18" t="s">
        <v>79</v>
      </c>
      <c r="BK220" s="227">
        <f>ROUND(I220*H220,2)</f>
        <v>0</v>
      </c>
      <c r="BL220" s="18" t="s">
        <v>231</v>
      </c>
      <c r="BM220" s="226" t="s">
        <v>3552</v>
      </c>
    </row>
    <row r="221" s="14" customFormat="1">
      <c r="A221" s="14"/>
      <c r="B221" s="244"/>
      <c r="C221" s="245"/>
      <c r="D221" s="235" t="s">
        <v>350</v>
      </c>
      <c r="E221" s="246" t="s">
        <v>19</v>
      </c>
      <c r="F221" s="247" t="s">
        <v>250</v>
      </c>
      <c r="G221" s="245"/>
      <c r="H221" s="248">
        <v>1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350</v>
      </c>
      <c r="AU221" s="254" t="s">
        <v>241</v>
      </c>
      <c r="AV221" s="14" t="s">
        <v>81</v>
      </c>
      <c r="AW221" s="14" t="s">
        <v>33</v>
      </c>
      <c r="AX221" s="14" t="s">
        <v>79</v>
      </c>
      <c r="AY221" s="254" t="s">
        <v>338</v>
      </c>
    </row>
    <row r="222" s="2" customFormat="1" ht="24.15" customHeight="1">
      <c r="A222" s="39"/>
      <c r="B222" s="40"/>
      <c r="C222" s="215" t="s">
        <v>510</v>
      </c>
      <c r="D222" s="215" t="s">
        <v>342</v>
      </c>
      <c r="E222" s="216" t="s">
        <v>746</v>
      </c>
      <c r="F222" s="217" t="s">
        <v>747</v>
      </c>
      <c r="G222" s="218" t="s">
        <v>586</v>
      </c>
      <c r="H222" s="219">
        <v>1</v>
      </c>
      <c r="I222" s="220"/>
      <c r="J222" s="221">
        <f>ROUND(I222*H222,2)</f>
        <v>0</v>
      </c>
      <c r="K222" s="217" t="s">
        <v>346</v>
      </c>
      <c r="L222" s="45"/>
      <c r="M222" s="222" t="s">
        <v>19</v>
      </c>
      <c r="N222" s="223" t="s">
        <v>43</v>
      </c>
      <c r="O222" s="85"/>
      <c r="P222" s="224">
        <f>O222*H222</f>
        <v>0</v>
      </c>
      <c r="Q222" s="224">
        <v>0.0098899999999999995</v>
      </c>
      <c r="R222" s="224">
        <f>Q222*H222</f>
        <v>0.0098899999999999995</v>
      </c>
      <c r="S222" s="224">
        <v>0</v>
      </c>
      <c r="T222" s="225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26" t="s">
        <v>231</v>
      </c>
      <c r="AT222" s="226" t="s">
        <v>342</v>
      </c>
      <c r="AU222" s="226" t="s">
        <v>241</v>
      </c>
      <c r="AY222" s="18" t="s">
        <v>338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8" t="s">
        <v>79</v>
      </c>
      <c r="BK222" s="227">
        <f>ROUND(I222*H222,2)</f>
        <v>0</v>
      </c>
      <c r="BL222" s="18" t="s">
        <v>231</v>
      </c>
      <c r="BM222" s="226" t="s">
        <v>3553</v>
      </c>
    </row>
    <row r="223" s="2" customFormat="1">
      <c r="A223" s="39"/>
      <c r="B223" s="40"/>
      <c r="C223" s="41"/>
      <c r="D223" s="228" t="s">
        <v>348</v>
      </c>
      <c r="E223" s="41"/>
      <c r="F223" s="229" t="s">
        <v>749</v>
      </c>
      <c r="G223" s="41"/>
      <c r="H223" s="41"/>
      <c r="I223" s="230"/>
      <c r="J223" s="41"/>
      <c r="K223" s="41"/>
      <c r="L223" s="45"/>
      <c r="M223" s="231"/>
      <c r="N223" s="232"/>
      <c r="O223" s="85"/>
      <c r="P223" s="85"/>
      <c r="Q223" s="85"/>
      <c r="R223" s="85"/>
      <c r="S223" s="85"/>
      <c r="T223" s="86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348</v>
      </c>
      <c r="AU223" s="18" t="s">
        <v>241</v>
      </c>
    </row>
    <row r="224" s="14" customFormat="1">
      <c r="A224" s="14"/>
      <c r="B224" s="244"/>
      <c r="C224" s="245"/>
      <c r="D224" s="235" t="s">
        <v>350</v>
      </c>
      <c r="E224" s="246" t="s">
        <v>19</v>
      </c>
      <c r="F224" s="247" t="s">
        <v>235</v>
      </c>
      <c r="G224" s="245"/>
      <c r="H224" s="248">
        <v>1</v>
      </c>
      <c r="I224" s="249"/>
      <c r="J224" s="245"/>
      <c r="K224" s="245"/>
      <c r="L224" s="250"/>
      <c r="M224" s="251"/>
      <c r="N224" s="252"/>
      <c r="O224" s="252"/>
      <c r="P224" s="252"/>
      <c r="Q224" s="252"/>
      <c r="R224" s="252"/>
      <c r="S224" s="252"/>
      <c r="T224" s="253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4" t="s">
        <v>350</v>
      </c>
      <c r="AU224" s="254" t="s">
        <v>241</v>
      </c>
      <c r="AV224" s="14" t="s">
        <v>81</v>
      </c>
      <c r="AW224" s="14" t="s">
        <v>33</v>
      </c>
      <c r="AX224" s="14" t="s">
        <v>72</v>
      </c>
      <c r="AY224" s="254" t="s">
        <v>338</v>
      </c>
    </row>
    <row r="225" s="14" customFormat="1">
      <c r="A225" s="14"/>
      <c r="B225" s="244"/>
      <c r="C225" s="245"/>
      <c r="D225" s="235" t="s">
        <v>350</v>
      </c>
      <c r="E225" s="246" t="s">
        <v>19</v>
      </c>
      <c r="F225" s="247" t="s">
        <v>238</v>
      </c>
      <c r="G225" s="245"/>
      <c r="H225" s="248">
        <v>0</v>
      </c>
      <c r="I225" s="249"/>
      <c r="J225" s="245"/>
      <c r="K225" s="245"/>
      <c r="L225" s="250"/>
      <c r="M225" s="251"/>
      <c r="N225" s="252"/>
      <c r="O225" s="252"/>
      <c r="P225" s="252"/>
      <c r="Q225" s="252"/>
      <c r="R225" s="252"/>
      <c r="S225" s="252"/>
      <c r="T225" s="253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4" t="s">
        <v>350</v>
      </c>
      <c r="AU225" s="254" t="s">
        <v>241</v>
      </c>
      <c r="AV225" s="14" t="s">
        <v>81</v>
      </c>
      <c r="AW225" s="14" t="s">
        <v>33</v>
      </c>
      <c r="AX225" s="14" t="s">
        <v>72</v>
      </c>
      <c r="AY225" s="254" t="s">
        <v>338</v>
      </c>
    </row>
    <row r="226" s="14" customFormat="1">
      <c r="A226" s="14"/>
      <c r="B226" s="244"/>
      <c r="C226" s="245"/>
      <c r="D226" s="235" t="s">
        <v>350</v>
      </c>
      <c r="E226" s="246" t="s">
        <v>19</v>
      </c>
      <c r="F226" s="247" t="s">
        <v>240</v>
      </c>
      <c r="G226" s="245"/>
      <c r="H226" s="248">
        <v>0</v>
      </c>
      <c r="I226" s="249"/>
      <c r="J226" s="245"/>
      <c r="K226" s="245"/>
      <c r="L226" s="250"/>
      <c r="M226" s="251"/>
      <c r="N226" s="252"/>
      <c r="O226" s="252"/>
      <c r="P226" s="252"/>
      <c r="Q226" s="252"/>
      <c r="R226" s="252"/>
      <c r="S226" s="252"/>
      <c r="T226" s="253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4" t="s">
        <v>350</v>
      </c>
      <c r="AU226" s="254" t="s">
        <v>241</v>
      </c>
      <c r="AV226" s="14" t="s">
        <v>81</v>
      </c>
      <c r="AW226" s="14" t="s">
        <v>33</v>
      </c>
      <c r="AX226" s="14" t="s">
        <v>72</v>
      </c>
      <c r="AY226" s="254" t="s">
        <v>338</v>
      </c>
    </row>
    <row r="227" s="14" customFormat="1">
      <c r="A227" s="14"/>
      <c r="B227" s="244"/>
      <c r="C227" s="245"/>
      <c r="D227" s="235" t="s">
        <v>350</v>
      </c>
      <c r="E227" s="246" t="s">
        <v>19</v>
      </c>
      <c r="F227" s="247" t="s">
        <v>230</v>
      </c>
      <c r="G227" s="245"/>
      <c r="H227" s="248">
        <v>0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350</v>
      </c>
      <c r="AU227" s="254" t="s">
        <v>241</v>
      </c>
      <c r="AV227" s="14" t="s">
        <v>81</v>
      </c>
      <c r="AW227" s="14" t="s">
        <v>33</v>
      </c>
      <c r="AX227" s="14" t="s">
        <v>72</v>
      </c>
      <c r="AY227" s="254" t="s">
        <v>338</v>
      </c>
    </row>
    <row r="228" s="14" customFormat="1">
      <c r="A228" s="14"/>
      <c r="B228" s="244"/>
      <c r="C228" s="245"/>
      <c r="D228" s="235" t="s">
        <v>350</v>
      </c>
      <c r="E228" s="246" t="s">
        <v>19</v>
      </c>
      <c r="F228" s="247" t="s">
        <v>750</v>
      </c>
      <c r="G228" s="245"/>
      <c r="H228" s="248">
        <v>0</v>
      </c>
      <c r="I228" s="249"/>
      <c r="J228" s="245"/>
      <c r="K228" s="245"/>
      <c r="L228" s="250"/>
      <c r="M228" s="251"/>
      <c r="N228" s="252"/>
      <c r="O228" s="252"/>
      <c r="P228" s="252"/>
      <c r="Q228" s="252"/>
      <c r="R228" s="252"/>
      <c r="S228" s="252"/>
      <c r="T228" s="253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4" t="s">
        <v>350</v>
      </c>
      <c r="AU228" s="254" t="s">
        <v>241</v>
      </c>
      <c r="AV228" s="14" t="s">
        <v>81</v>
      </c>
      <c r="AW228" s="14" t="s">
        <v>33</v>
      </c>
      <c r="AX228" s="14" t="s">
        <v>72</v>
      </c>
      <c r="AY228" s="254" t="s">
        <v>338</v>
      </c>
    </row>
    <row r="229" s="14" customFormat="1">
      <c r="A229" s="14"/>
      <c r="B229" s="244"/>
      <c r="C229" s="245"/>
      <c r="D229" s="235" t="s">
        <v>350</v>
      </c>
      <c r="E229" s="246" t="s">
        <v>19</v>
      </c>
      <c r="F229" s="247" t="s">
        <v>751</v>
      </c>
      <c r="G229" s="245"/>
      <c r="H229" s="248">
        <v>0</v>
      </c>
      <c r="I229" s="249"/>
      <c r="J229" s="245"/>
      <c r="K229" s="245"/>
      <c r="L229" s="250"/>
      <c r="M229" s="251"/>
      <c r="N229" s="252"/>
      <c r="O229" s="252"/>
      <c r="P229" s="252"/>
      <c r="Q229" s="252"/>
      <c r="R229" s="252"/>
      <c r="S229" s="252"/>
      <c r="T229" s="253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4" t="s">
        <v>350</v>
      </c>
      <c r="AU229" s="254" t="s">
        <v>241</v>
      </c>
      <c r="AV229" s="14" t="s">
        <v>81</v>
      </c>
      <c r="AW229" s="14" t="s">
        <v>33</v>
      </c>
      <c r="AX229" s="14" t="s">
        <v>72</v>
      </c>
      <c r="AY229" s="254" t="s">
        <v>338</v>
      </c>
    </row>
    <row r="230" s="14" customFormat="1">
      <c r="A230" s="14"/>
      <c r="B230" s="244"/>
      <c r="C230" s="245"/>
      <c r="D230" s="235" t="s">
        <v>350</v>
      </c>
      <c r="E230" s="246" t="s">
        <v>19</v>
      </c>
      <c r="F230" s="247" t="s">
        <v>752</v>
      </c>
      <c r="G230" s="245"/>
      <c r="H230" s="248">
        <v>0</v>
      </c>
      <c r="I230" s="249"/>
      <c r="J230" s="245"/>
      <c r="K230" s="245"/>
      <c r="L230" s="250"/>
      <c r="M230" s="251"/>
      <c r="N230" s="252"/>
      <c r="O230" s="252"/>
      <c r="P230" s="252"/>
      <c r="Q230" s="252"/>
      <c r="R230" s="252"/>
      <c r="S230" s="252"/>
      <c r="T230" s="253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4" t="s">
        <v>350</v>
      </c>
      <c r="AU230" s="254" t="s">
        <v>241</v>
      </c>
      <c r="AV230" s="14" t="s">
        <v>81</v>
      </c>
      <c r="AW230" s="14" t="s">
        <v>33</v>
      </c>
      <c r="AX230" s="14" t="s">
        <v>72</v>
      </c>
      <c r="AY230" s="254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1426</v>
      </c>
      <c r="G231" s="245"/>
      <c r="H231" s="248">
        <v>0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4" customFormat="1">
      <c r="A232" s="14"/>
      <c r="B232" s="244"/>
      <c r="C232" s="245"/>
      <c r="D232" s="235" t="s">
        <v>350</v>
      </c>
      <c r="E232" s="246" t="s">
        <v>19</v>
      </c>
      <c r="F232" s="247" t="s">
        <v>1549</v>
      </c>
      <c r="G232" s="245"/>
      <c r="H232" s="248">
        <v>0</v>
      </c>
      <c r="I232" s="249"/>
      <c r="J232" s="245"/>
      <c r="K232" s="245"/>
      <c r="L232" s="250"/>
      <c r="M232" s="251"/>
      <c r="N232" s="252"/>
      <c r="O232" s="252"/>
      <c r="P232" s="252"/>
      <c r="Q232" s="252"/>
      <c r="R232" s="252"/>
      <c r="S232" s="252"/>
      <c r="T232" s="253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4" t="s">
        <v>350</v>
      </c>
      <c r="AU232" s="254" t="s">
        <v>241</v>
      </c>
      <c r="AV232" s="14" t="s">
        <v>81</v>
      </c>
      <c r="AW232" s="14" t="s">
        <v>33</v>
      </c>
      <c r="AX232" s="14" t="s">
        <v>72</v>
      </c>
      <c r="AY232" s="254" t="s">
        <v>338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1550</v>
      </c>
      <c r="G233" s="245"/>
      <c r="H233" s="248">
        <v>0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253</v>
      </c>
      <c r="F234" s="258" t="s">
        <v>363</v>
      </c>
      <c r="G234" s="256"/>
      <c r="H234" s="259">
        <v>1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79</v>
      </c>
      <c r="AY234" s="265" t="s">
        <v>338</v>
      </c>
    </row>
    <row r="235" s="2" customFormat="1" ht="24.15" customHeight="1">
      <c r="A235" s="39"/>
      <c r="B235" s="40"/>
      <c r="C235" s="267" t="s">
        <v>515</v>
      </c>
      <c r="D235" s="267" t="s">
        <v>486</v>
      </c>
      <c r="E235" s="268" t="s">
        <v>716</v>
      </c>
      <c r="F235" s="269" t="s">
        <v>717</v>
      </c>
      <c r="G235" s="270" t="s">
        <v>586</v>
      </c>
      <c r="H235" s="271">
        <v>1</v>
      </c>
      <c r="I235" s="272"/>
      <c r="J235" s="273">
        <f>ROUND(I235*H235,2)</f>
        <v>0</v>
      </c>
      <c r="K235" s="269" t="s">
        <v>346</v>
      </c>
      <c r="L235" s="274"/>
      <c r="M235" s="275" t="s">
        <v>19</v>
      </c>
      <c r="N235" s="276" t="s">
        <v>43</v>
      </c>
      <c r="O235" s="85"/>
      <c r="P235" s="224">
        <f>O235*H235</f>
        <v>0</v>
      </c>
      <c r="Q235" s="224">
        <v>0.002</v>
      </c>
      <c r="R235" s="224">
        <f>Q235*H235</f>
        <v>0.002</v>
      </c>
      <c r="S235" s="224">
        <v>0</v>
      </c>
      <c r="T235" s="225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26" t="s">
        <v>405</v>
      </c>
      <c r="AT235" s="226" t="s">
        <v>486</v>
      </c>
      <c r="AU235" s="226" t="s">
        <v>241</v>
      </c>
      <c r="AY235" s="18" t="s">
        <v>338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8" t="s">
        <v>79</v>
      </c>
      <c r="BK235" s="227">
        <f>ROUND(I235*H235,2)</f>
        <v>0</v>
      </c>
      <c r="BL235" s="18" t="s">
        <v>231</v>
      </c>
      <c r="BM235" s="226" t="s">
        <v>3554</v>
      </c>
    </row>
    <row r="236" s="14" customFormat="1">
      <c r="A236" s="14"/>
      <c r="B236" s="244"/>
      <c r="C236" s="245"/>
      <c r="D236" s="235" t="s">
        <v>350</v>
      </c>
      <c r="E236" s="246" t="s">
        <v>19</v>
      </c>
      <c r="F236" s="247" t="s">
        <v>253</v>
      </c>
      <c r="G236" s="245"/>
      <c r="H236" s="248">
        <v>1</v>
      </c>
      <c r="I236" s="249"/>
      <c r="J236" s="245"/>
      <c r="K236" s="245"/>
      <c r="L236" s="250"/>
      <c r="M236" s="251"/>
      <c r="N236" s="252"/>
      <c r="O236" s="252"/>
      <c r="P236" s="252"/>
      <c r="Q236" s="252"/>
      <c r="R236" s="252"/>
      <c r="S236" s="252"/>
      <c r="T236" s="253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4" t="s">
        <v>350</v>
      </c>
      <c r="AU236" s="254" t="s">
        <v>241</v>
      </c>
      <c r="AV236" s="14" t="s">
        <v>81</v>
      </c>
      <c r="AW236" s="14" t="s">
        <v>33</v>
      </c>
      <c r="AX236" s="14" t="s">
        <v>79</v>
      </c>
      <c r="AY236" s="254" t="s">
        <v>338</v>
      </c>
    </row>
    <row r="237" s="2" customFormat="1" ht="16.5" customHeight="1">
      <c r="A237" s="39"/>
      <c r="B237" s="40"/>
      <c r="C237" s="267" t="s">
        <v>520</v>
      </c>
      <c r="D237" s="267" t="s">
        <v>486</v>
      </c>
      <c r="E237" s="268" t="s">
        <v>756</v>
      </c>
      <c r="F237" s="269" t="s">
        <v>757</v>
      </c>
      <c r="G237" s="270" t="s">
        <v>586</v>
      </c>
      <c r="H237" s="271">
        <v>1</v>
      </c>
      <c r="I237" s="272"/>
      <c r="J237" s="273">
        <f>ROUND(I237*H237,2)</f>
        <v>0</v>
      </c>
      <c r="K237" s="269" t="s">
        <v>346</v>
      </c>
      <c r="L237" s="274"/>
      <c r="M237" s="275" t="s">
        <v>19</v>
      </c>
      <c r="N237" s="276" t="s">
        <v>43</v>
      </c>
      <c r="O237" s="85"/>
      <c r="P237" s="224">
        <f>O237*H237</f>
        <v>0</v>
      </c>
      <c r="Q237" s="224">
        <v>1.0540000000000001</v>
      </c>
      <c r="R237" s="224">
        <f>Q237*H237</f>
        <v>1.0540000000000001</v>
      </c>
      <c r="S237" s="224">
        <v>0</v>
      </c>
      <c r="T237" s="225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26" t="s">
        <v>405</v>
      </c>
      <c r="AT237" s="226" t="s">
        <v>486</v>
      </c>
      <c r="AU237" s="226" t="s">
        <v>241</v>
      </c>
      <c r="AY237" s="18" t="s">
        <v>338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18" t="s">
        <v>79</v>
      </c>
      <c r="BK237" s="227">
        <f>ROUND(I237*H237,2)</f>
        <v>0</v>
      </c>
      <c r="BL237" s="18" t="s">
        <v>231</v>
      </c>
      <c r="BM237" s="226" t="s">
        <v>3555</v>
      </c>
    </row>
    <row r="238" s="14" customFormat="1">
      <c r="A238" s="14"/>
      <c r="B238" s="244"/>
      <c r="C238" s="245"/>
      <c r="D238" s="235" t="s">
        <v>350</v>
      </c>
      <c r="E238" s="246" t="s">
        <v>19</v>
      </c>
      <c r="F238" s="247" t="s">
        <v>253</v>
      </c>
      <c r="G238" s="245"/>
      <c r="H238" s="248">
        <v>1</v>
      </c>
      <c r="I238" s="249"/>
      <c r="J238" s="245"/>
      <c r="K238" s="245"/>
      <c r="L238" s="250"/>
      <c r="M238" s="251"/>
      <c r="N238" s="252"/>
      <c r="O238" s="252"/>
      <c r="P238" s="252"/>
      <c r="Q238" s="252"/>
      <c r="R238" s="252"/>
      <c r="S238" s="252"/>
      <c r="T238" s="253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4" t="s">
        <v>350</v>
      </c>
      <c r="AU238" s="254" t="s">
        <v>241</v>
      </c>
      <c r="AV238" s="14" t="s">
        <v>81</v>
      </c>
      <c r="AW238" s="14" t="s">
        <v>33</v>
      </c>
      <c r="AX238" s="14" t="s">
        <v>79</v>
      </c>
      <c r="AY238" s="254" t="s">
        <v>338</v>
      </c>
    </row>
    <row r="239" s="2" customFormat="1" ht="24.15" customHeight="1">
      <c r="A239" s="39"/>
      <c r="B239" s="40"/>
      <c r="C239" s="215" t="s">
        <v>525</v>
      </c>
      <c r="D239" s="215" t="s">
        <v>342</v>
      </c>
      <c r="E239" s="216" t="s">
        <v>760</v>
      </c>
      <c r="F239" s="217" t="s">
        <v>761</v>
      </c>
      <c r="G239" s="218" t="s">
        <v>586</v>
      </c>
      <c r="H239" s="219">
        <v>1</v>
      </c>
      <c r="I239" s="220"/>
      <c r="J239" s="221">
        <f>ROUND(I239*H239,2)</f>
        <v>0</v>
      </c>
      <c r="K239" s="217" t="s">
        <v>346</v>
      </c>
      <c r="L239" s="45"/>
      <c r="M239" s="222" t="s">
        <v>19</v>
      </c>
      <c r="N239" s="223" t="s">
        <v>43</v>
      </c>
      <c r="O239" s="85"/>
      <c r="P239" s="224">
        <f>O239*H239</f>
        <v>0</v>
      </c>
      <c r="Q239" s="224">
        <v>0.01218</v>
      </c>
      <c r="R239" s="224">
        <f>Q239*H239</f>
        <v>0.01218</v>
      </c>
      <c r="S239" s="224">
        <v>0</v>
      </c>
      <c r="T239" s="225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26" t="s">
        <v>231</v>
      </c>
      <c r="AT239" s="226" t="s">
        <v>342</v>
      </c>
      <c r="AU239" s="226" t="s">
        <v>241</v>
      </c>
      <c r="AY239" s="18" t="s">
        <v>338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18" t="s">
        <v>79</v>
      </c>
      <c r="BK239" s="227">
        <f>ROUND(I239*H239,2)</f>
        <v>0</v>
      </c>
      <c r="BL239" s="18" t="s">
        <v>231</v>
      </c>
      <c r="BM239" s="226" t="s">
        <v>3556</v>
      </c>
    </row>
    <row r="240" s="2" customFormat="1">
      <c r="A240" s="39"/>
      <c r="B240" s="40"/>
      <c r="C240" s="41"/>
      <c r="D240" s="228" t="s">
        <v>348</v>
      </c>
      <c r="E240" s="41"/>
      <c r="F240" s="229" t="s">
        <v>763</v>
      </c>
      <c r="G240" s="41"/>
      <c r="H240" s="41"/>
      <c r="I240" s="230"/>
      <c r="J240" s="41"/>
      <c r="K240" s="41"/>
      <c r="L240" s="45"/>
      <c r="M240" s="231"/>
      <c r="N240" s="232"/>
      <c r="O240" s="85"/>
      <c r="P240" s="85"/>
      <c r="Q240" s="85"/>
      <c r="R240" s="85"/>
      <c r="S240" s="85"/>
      <c r="T240" s="86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T240" s="18" t="s">
        <v>348</v>
      </c>
      <c r="AU240" s="18" t="s">
        <v>241</v>
      </c>
    </row>
    <row r="241" s="14" customFormat="1">
      <c r="A241" s="14"/>
      <c r="B241" s="244"/>
      <c r="C241" s="245"/>
      <c r="D241" s="235" t="s">
        <v>350</v>
      </c>
      <c r="E241" s="246" t="s">
        <v>19</v>
      </c>
      <c r="F241" s="247" t="s">
        <v>246</v>
      </c>
      <c r="G241" s="245"/>
      <c r="H241" s="248">
        <v>1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350</v>
      </c>
      <c r="AU241" s="254" t="s">
        <v>241</v>
      </c>
      <c r="AV241" s="14" t="s">
        <v>81</v>
      </c>
      <c r="AW241" s="14" t="s">
        <v>33</v>
      </c>
      <c r="AX241" s="14" t="s">
        <v>79</v>
      </c>
      <c r="AY241" s="254" t="s">
        <v>338</v>
      </c>
    </row>
    <row r="242" s="2" customFormat="1" ht="24.15" customHeight="1">
      <c r="A242" s="39"/>
      <c r="B242" s="40"/>
      <c r="C242" s="267" t="s">
        <v>531</v>
      </c>
      <c r="D242" s="267" t="s">
        <v>486</v>
      </c>
      <c r="E242" s="268" t="s">
        <v>716</v>
      </c>
      <c r="F242" s="269" t="s">
        <v>717</v>
      </c>
      <c r="G242" s="270" t="s">
        <v>586</v>
      </c>
      <c r="H242" s="271">
        <v>1</v>
      </c>
      <c r="I242" s="272"/>
      <c r="J242" s="273">
        <f>ROUND(I242*H242,2)</f>
        <v>0</v>
      </c>
      <c r="K242" s="269" t="s">
        <v>346</v>
      </c>
      <c r="L242" s="274"/>
      <c r="M242" s="275" t="s">
        <v>19</v>
      </c>
      <c r="N242" s="276" t="s">
        <v>43</v>
      </c>
      <c r="O242" s="85"/>
      <c r="P242" s="224">
        <f>O242*H242</f>
        <v>0</v>
      </c>
      <c r="Q242" s="224">
        <v>0.002</v>
      </c>
      <c r="R242" s="224">
        <f>Q242*H242</f>
        <v>0.002</v>
      </c>
      <c r="S242" s="224">
        <v>0</v>
      </c>
      <c r="T242" s="225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26" t="s">
        <v>405</v>
      </c>
      <c r="AT242" s="226" t="s">
        <v>486</v>
      </c>
      <c r="AU242" s="226" t="s">
        <v>241</v>
      </c>
      <c r="AY242" s="18" t="s">
        <v>338</v>
      </c>
      <c r="BE242" s="227">
        <f>IF(N242="základní",J242,0)</f>
        <v>0</v>
      </c>
      <c r="BF242" s="227">
        <f>IF(N242="snížená",J242,0)</f>
        <v>0</v>
      </c>
      <c r="BG242" s="227">
        <f>IF(N242="zákl. přenesená",J242,0)</f>
        <v>0</v>
      </c>
      <c r="BH242" s="227">
        <f>IF(N242="sníž. přenesená",J242,0)</f>
        <v>0</v>
      </c>
      <c r="BI242" s="227">
        <f>IF(N242="nulová",J242,0)</f>
        <v>0</v>
      </c>
      <c r="BJ242" s="18" t="s">
        <v>79</v>
      </c>
      <c r="BK242" s="227">
        <f>ROUND(I242*H242,2)</f>
        <v>0</v>
      </c>
      <c r="BL242" s="18" t="s">
        <v>231</v>
      </c>
      <c r="BM242" s="226" t="s">
        <v>3557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246</v>
      </c>
      <c r="G243" s="245"/>
      <c r="H243" s="248">
        <v>1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79</v>
      </c>
      <c r="AY243" s="254" t="s">
        <v>338</v>
      </c>
    </row>
    <row r="244" s="2" customFormat="1" ht="24.15" customHeight="1">
      <c r="A244" s="39"/>
      <c r="B244" s="40"/>
      <c r="C244" s="267" t="s">
        <v>536</v>
      </c>
      <c r="D244" s="267" t="s">
        <v>486</v>
      </c>
      <c r="E244" s="268" t="s">
        <v>767</v>
      </c>
      <c r="F244" s="269" t="s">
        <v>768</v>
      </c>
      <c r="G244" s="270" t="s">
        <v>586</v>
      </c>
      <c r="H244" s="271">
        <v>1</v>
      </c>
      <c r="I244" s="272"/>
      <c r="J244" s="273">
        <f>ROUND(I244*H244,2)</f>
        <v>0</v>
      </c>
      <c r="K244" s="269" t="s">
        <v>346</v>
      </c>
      <c r="L244" s="274"/>
      <c r="M244" s="275" t="s">
        <v>19</v>
      </c>
      <c r="N244" s="276" t="s">
        <v>43</v>
      </c>
      <c r="O244" s="85"/>
      <c r="P244" s="224">
        <f>O244*H244</f>
        <v>0</v>
      </c>
      <c r="Q244" s="224">
        <v>0.56999999999999995</v>
      </c>
      <c r="R244" s="224">
        <f>Q244*H244</f>
        <v>0.56999999999999995</v>
      </c>
      <c r="S244" s="224">
        <v>0</v>
      </c>
      <c r="T244" s="225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26" t="s">
        <v>405</v>
      </c>
      <c r="AT244" s="226" t="s">
        <v>486</v>
      </c>
      <c r="AU244" s="226" t="s">
        <v>241</v>
      </c>
      <c r="AY244" s="18" t="s">
        <v>338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18" t="s">
        <v>79</v>
      </c>
      <c r="BK244" s="227">
        <f>ROUND(I244*H244,2)</f>
        <v>0</v>
      </c>
      <c r="BL244" s="18" t="s">
        <v>231</v>
      </c>
      <c r="BM244" s="226" t="s">
        <v>3558</v>
      </c>
    </row>
    <row r="245" s="14" customFormat="1">
      <c r="A245" s="14"/>
      <c r="B245" s="244"/>
      <c r="C245" s="245"/>
      <c r="D245" s="235" t="s">
        <v>350</v>
      </c>
      <c r="E245" s="246" t="s">
        <v>19</v>
      </c>
      <c r="F245" s="247" t="s">
        <v>246</v>
      </c>
      <c r="G245" s="245"/>
      <c r="H245" s="248">
        <v>1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350</v>
      </c>
      <c r="AU245" s="254" t="s">
        <v>241</v>
      </c>
      <c r="AV245" s="14" t="s">
        <v>81</v>
      </c>
      <c r="AW245" s="14" t="s">
        <v>33</v>
      </c>
      <c r="AX245" s="14" t="s">
        <v>79</v>
      </c>
      <c r="AY245" s="254" t="s">
        <v>338</v>
      </c>
    </row>
    <row r="246" s="2" customFormat="1" ht="37.8" customHeight="1">
      <c r="A246" s="39"/>
      <c r="B246" s="40"/>
      <c r="C246" s="215" t="s">
        <v>541</v>
      </c>
      <c r="D246" s="215" t="s">
        <v>342</v>
      </c>
      <c r="E246" s="216" t="s">
        <v>771</v>
      </c>
      <c r="F246" s="217" t="s">
        <v>772</v>
      </c>
      <c r="G246" s="218" t="s">
        <v>586</v>
      </c>
      <c r="H246" s="219">
        <v>1</v>
      </c>
      <c r="I246" s="220"/>
      <c r="J246" s="221">
        <f>ROUND(I246*H246,2)</f>
        <v>0</v>
      </c>
      <c r="K246" s="217" t="s">
        <v>346</v>
      </c>
      <c r="L246" s="45"/>
      <c r="M246" s="222" t="s">
        <v>19</v>
      </c>
      <c r="N246" s="223" t="s">
        <v>43</v>
      </c>
      <c r="O246" s="85"/>
      <c r="P246" s="224">
        <f>O246*H246</f>
        <v>0</v>
      </c>
      <c r="Q246" s="224">
        <v>0.089999999999999997</v>
      </c>
      <c r="R246" s="224">
        <f>Q246*H246</f>
        <v>0.089999999999999997</v>
      </c>
      <c r="S246" s="224">
        <v>0</v>
      </c>
      <c r="T246" s="225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26" t="s">
        <v>231</v>
      </c>
      <c r="AT246" s="226" t="s">
        <v>342</v>
      </c>
      <c r="AU246" s="226" t="s">
        <v>241</v>
      </c>
      <c r="AY246" s="18" t="s">
        <v>338</v>
      </c>
      <c r="BE246" s="227">
        <f>IF(N246="základní",J246,0)</f>
        <v>0</v>
      </c>
      <c r="BF246" s="227">
        <f>IF(N246="snížená",J246,0)</f>
        <v>0</v>
      </c>
      <c r="BG246" s="227">
        <f>IF(N246="zákl. přenesená",J246,0)</f>
        <v>0</v>
      </c>
      <c r="BH246" s="227">
        <f>IF(N246="sníž. přenesená",J246,0)</f>
        <v>0</v>
      </c>
      <c r="BI246" s="227">
        <f>IF(N246="nulová",J246,0)</f>
        <v>0</v>
      </c>
      <c r="BJ246" s="18" t="s">
        <v>79</v>
      </c>
      <c r="BK246" s="227">
        <f>ROUND(I246*H246,2)</f>
        <v>0</v>
      </c>
      <c r="BL246" s="18" t="s">
        <v>231</v>
      </c>
      <c r="BM246" s="226" t="s">
        <v>3559</v>
      </c>
    </row>
    <row r="247" s="2" customFormat="1">
      <c r="A247" s="39"/>
      <c r="B247" s="40"/>
      <c r="C247" s="41"/>
      <c r="D247" s="228" t="s">
        <v>348</v>
      </c>
      <c r="E247" s="41"/>
      <c r="F247" s="229" t="s">
        <v>774</v>
      </c>
      <c r="G247" s="41"/>
      <c r="H247" s="41"/>
      <c r="I247" s="230"/>
      <c r="J247" s="41"/>
      <c r="K247" s="41"/>
      <c r="L247" s="45"/>
      <c r="M247" s="231"/>
      <c r="N247" s="232"/>
      <c r="O247" s="85"/>
      <c r="P247" s="85"/>
      <c r="Q247" s="85"/>
      <c r="R247" s="85"/>
      <c r="S247" s="85"/>
      <c r="T247" s="86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348</v>
      </c>
      <c r="AU247" s="18" t="s">
        <v>241</v>
      </c>
    </row>
    <row r="248" s="14" customFormat="1">
      <c r="A248" s="14"/>
      <c r="B248" s="244"/>
      <c r="C248" s="245"/>
      <c r="D248" s="235" t="s">
        <v>350</v>
      </c>
      <c r="E248" s="246" t="s">
        <v>19</v>
      </c>
      <c r="F248" s="247" t="s">
        <v>245</v>
      </c>
      <c r="G248" s="245"/>
      <c r="H248" s="248">
        <v>1</v>
      </c>
      <c r="I248" s="249"/>
      <c r="J248" s="245"/>
      <c r="K248" s="245"/>
      <c r="L248" s="250"/>
      <c r="M248" s="251"/>
      <c r="N248" s="252"/>
      <c r="O248" s="252"/>
      <c r="P248" s="252"/>
      <c r="Q248" s="252"/>
      <c r="R248" s="252"/>
      <c r="S248" s="252"/>
      <c r="T248" s="253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4" t="s">
        <v>350</v>
      </c>
      <c r="AU248" s="254" t="s">
        <v>241</v>
      </c>
      <c r="AV248" s="14" t="s">
        <v>81</v>
      </c>
      <c r="AW248" s="14" t="s">
        <v>33</v>
      </c>
      <c r="AX248" s="14" t="s">
        <v>72</v>
      </c>
      <c r="AY248" s="254" t="s">
        <v>338</v>
      </c>
    </row>
    <row r="249" s="14" customFormat="1">
      <c r="A249" s="14"/>
      <c r="B249" s="244"/>
      <c r="C249" s="245"/>
      <c r="D249" s="235" t="s">
        <v>350</v>
      </c>
      <c r="E249" s="246" t="s">
        <v>19</v>
      </c>
      <c r="F249" s="247" t="s">
        <v>255</v>
      </c>
      <c r="G249" s="245"/>
      <c r="H249" s="248">
        <v>0</v>
      </c>
      <c r="I249" s="249"/>
      <c r="J249" s="245"/>
      <c r="K249" s="245"/>
      <c r="L249" s="250"/>
      <c r="M249" s="251"/>
      <c r="N249" s="252"/>
      <c r="O249" s="252"/>
      <c r="P249" s="252"/>
      <c r="Q249" s="252"/>
      <c r="R249" s="252"/>
      <c r="S249" s="252"/>
      <c r="T249" s="253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4" t="s">
        <v>350</v>
      </c>
      <c r="AU249" s="254" t="s">
        <v>241</v>
      </c>
      <c r="AV249" s="14" t="s">
        <v>81</v>
      </c>
      <c r="AW249" s="14" t="s">
        <v>33</v>
      </c>
      <c r="AX249" s="14" t="s">
        <v>72</v>
      </c>
      <c r="AY249" s="254" t="s">
        <v>338</v>
      </c>
    </row>
    <row r="250" s="15" customFormat="1">
      <c r="A250" s="15"/>
      <c r="B250" s="255"/>
      <c r="C250" s="256"/>
      <c r="D250" s="235" t="s">
        <v>350</v>
      </c>
      <c r="E250" s="257" t="s">
        <v>246</v>
      </c>
      <c r="F250" s="258" t="s">
        <v>363</v>
      </c>
      <c r="G250" s="256"/>
      <c r="H250" s="259">
        <v>1</v>
      </c>
      <c r="I250" s="260"/>
      <c r="J250" s="256"/>
      <c r="K250" s="256"/>
      <c r="L250" s="261"/>
      <c r="M250" s="262"/>
      <c r="N250" s="263"/>
      <c r="O250" s="263"/>
      <c r="P250" s="263"/>
      <c r="Q250" s="263"/>
      <c r="R250" s="263"/>
      <c r="S250" s="263"/>
      <c r="T250" s="264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65" t="s">
        <v>350</v>
      </c>
      <c r="AU250" s="265" t="s">
        <v>241</v>
      </c>
      <c r="AV250" s="15" t="s">
        <v>231</v>
      </c>
      <c r="AW250" s="15" t="s">
        <v>33</v>
      </c>
      <c r="AX250" s="15" t="s">
        <v>79</v>
      </c>
      <c r="AY250" s="265" t="s">
        <v>338</v>
      </c>
    </row>
    <row r="251" s="2" customFormat="1" ht="24.15" customHeight="1">
      <c r="A251" s="39"/>
      <c r="B251" s="40"/>
      <c r="C251" s="267" t="s">
        <v>546</v>
      </c>
      <c r="D251" s="267" t="s">
        <v>486</v>
      </c>
      <c r="E251" s="268" t="s">
        <v>776</v>
      </c>
      <c r="F251" s="269" t="s">
        <v>777</v>
      </c>
      <c r="G251" s="270" t="s">
        <v>586</v>
      </c>
      <c r="H251" s="271">
        <v>1</v>
      </c>
      <c r="I251" s="272"/>
      <c r="J251" s="273">
        <f>ROUND(I251*H251,2)</f>
        <v>0</v>
      </c>
      <c r="K251" s="269" t="s">
        <v>346</v>
      </c>
      <c r="L251" s="274"/>
      <c r="M251" s="275" t="s">
        <v>19</v>
      </c>
      <c r="N251" s="276" t="s">
        <v>43</v>
      </c>
      <c r="O251" s="85"/>
      <c r="P251" s="224">
        <f>O251*H251</f>
        <v>0</v>
      </c>
      <c r="Q251" s="224">
        <v>0.12</v>
      </c>
      <c r="R251" s="224">
        <f>Q251*H251</f>
        <v>0.12</v>
      </c>
      <c r="S251" s="224">
        <v>0</v>
      </c>
      <c r="T251" s="22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26" t="s">
        <v>405</v>
      </c>
      <c r="AT251" s="226" t="s">
        <v>486</v>
      </c>
      <c r="AU251" s="226" t="s">
        <v>241</v>
      </c>
      <c r="AY251" s="18" t="s">
        <v>338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8" t="s">
        <v>79</v>
      </c>
      <c r="BK251" s="227">
        <f>ROUND(I251*H251,2)</f>
        <v>0</v>
      </c>
      <c r="BL251" s="18" t="s">
        <v>231</v>
      </c>
      <c r="BM251" s="226" t="s">
        <v>3560</v>
      </c>
    </row>
    <row r="252" s="14" customFormat="1">
      <c r="A252" s="14"/>
      <c r="B252" s="244"/>
      <c r="C252" s="245"/>
      <c r="D252" s="235" t="s">
        <v>350</v>
      </c>
      <c r="E252" s="246" t="s">
        <v>19</v>
      </c>
      <c r="F252" s="247" t="s">
        <v>246</v>
      </c>
      <c r="G252" s="245"/>
      <c r="H252" s="248">
        <v>1</v>
      </c>
      <c r="I252" s="249"/>
      <c r="J252" s="245"/>
      <c r="K252" s="245"/>
      <c r="L252" s="250"/>
      <c r="M252" s="251"/>
      <c r="N252" s="252"/>
      <c r="O252" s="252"/>
      <c r="P252" s="252"/>
      <c r="Q252" s="252"/>
      <c r="R252" s="252"/>
      <c r="S252" s="252"/>
      <c r="T252" s="253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4" t="s">
        <v>350</v>
      </c>
      <c r="AU252" s="254" t="s">
        <v>241</v>
      </c>
      <c r="AV252" s="14" t="s">
        <v>81</v>
      </c>
      <c r="AW252" s="14" t="s">
        <v>33</v>
      </c>
      <c r="AX252" s="14" t="s">
        <v>79</v>
      </c>
      <c r="AY252" s="254" t="s">
        <v>338</v>
      </c>
    </row>
    <row r="253" s="2" customFormat="1" ht="33" customHeight="1">
      <c r="A253" s="39"/>
      <c r="B253" s="40"/>
      <c r="C253" s="215" t="s">
        <v>551</v>
      </c>
      <c r="D253" s="215" t="s">
        <v>342</v>
      </c>
      <c r="E253" s="216" t="s">
        <v>780</v>
      </c>
      <c r="F253" s="217" t="s">
        <v>781</v>
      </c>
      <c r="G253" s="218" t="s">
        <v>391</v>
      </c>
      <c r="H253" s="219">
        <v>0.33800000000000002</v>
      </c>
      <c r="I253" s="220"/>
      <c r="J253" s="221">
        <f>ROUND(I253*H253,2)</f>
        <v>0</v>
      </c>
      <c r="K253" s="217" t="s">
        <v>346</v>
      </c>
      <c r="L253" s="45"/>
      <c r="M253" s="222" t="s">
        <v>19</v>
      </c>
      <c r="N253" s="223" t="s">
        <v>43</v>
      </c>
      <c r="O253" s="85"/>
      <c r="P253" s="224">
        <f>O253*H253</f>
        <v>0</v>
      </c>
      <c r="Q253" s="224">
        <v>0</v>
      </c>
      <c r="R253" s="224">
        <f>Q253*H253</f>
        <v>0</v>
      </c>
      <c r="S253" s="224">
        <v>0</v>
      </c>
      <c r="T253" s="225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26" t="s">
        <v>231</v>
      </c>
      <c r="AT253" s="226" t="s">
        <v>342</v>
      </c>
      <c r="AU253" s="226" t="s">
        <v>241</v>
      </c>
      <c r="AY253" s="18" t="s">
        <v>338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18" t="s">
        <v>79</v>
      </c>
      <c r="BK253" s="227">
        <f>ROUND(I253*H253,2)</f>
        <v>0</v>
      </c>
      <c r="BL253" s="18" t="s">
        <v>231</v>
      </c>
      <c r="BM253" s="226" t="s">
        <v>3561</v>
      </c>
    </row>
    <row r="254" s="2" customFormat="1">
      <c r="A254" s="39"/>
      <c r="B254" s="40"/>
      <c r="C254" s="41"/>
      <c r="D254" s="228" t="s">
        <v>348</v>
      </c>
      <c r="E254" s="41"/>
      <c r="F254" s="229" t="s">
        <v>783</v>
      </c>
      <c r="G254" s="41"/>
      <c r="H254" s="41"/>
      <c r="I254" s="230"/>
      <c r="J254" s="41"/>
      <c r="K254" s="41"/>
      <c r="L254" s="45"/>
      <c r="M254" s="231"/>
      <c r="N254" s="232"/>
      <c r="O254" s="85"/>
      <c r="P254" s="85"/>
      <c r="Q254" s="85"/>
      <c r="R254" s="85"/>
      <c r="S254" s="85"/>
      <c r="T254" s="86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T254" s="18" t="s">
        <v>348</v>
      </c>
      <c r="AU254" s="18" t="s">
        <v>241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784</v>
      </c>
      <c r="G255" s="245"/>
      <c r="H255" s="248">
        <v>0.33800000000000002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72</v>
      </c>
      <c r="AY255" s="254" t="s">
        <v>338</v>
      </c>
    </row>
    <row r="256" s="15" customFormat="1">
      <c r="A256" s="15"/>
      <c r="B256" s="255"/>
      <c r="C256" s="256"/>
      <c r="D256" s="235" t="s">
        <v>350</v>
      </c>
      <c r="E256" s="257" t="s">
        <v>248</v>
      </c>
      <c r="F256" s="258" t="s">
        <v>363</v>
      </c>
      <c r="G256" s="256"/>
      <c r="H256" s="259">
        <v>0.33800000000000002</v>
      </c>
      <c r="I256" s="260"/>
      <c r="J256" s="256"/>
      <c r="K256" s="256"/>
      <c r="L256" s="261"/>
      <c r="M256" s="262"/>
      <c r="N256" s="263"/>
      <c r="O256" s="263"/>
      <c r="P256" s="263"/>
      <c r="Q256" s="263"/>
      <c r="R256" s="263"/>
      <c r="S256" s="263"/>
      <c r="T256" s="264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T256" s="265" t="s">
        <v>350</v>
      </c>
      <c r="AU256" s="265" t="s">
        <v>241</v>
      </c>
      <c r="AV256" s="15" t="s">
        <v>231</v>
      </c>
      <c r="AW256" s="15" t="s">
        <v>33</v>
      </c>
      <c r="AX256" s="15" t="s">
        <v>79</v>
      </c>
      <c r="AY256" s="265" t="s">
        <v>338</v>
      </c>
    </row>
    <row r="257" s="12" customFormat="1" ht="22.8" customHeight="1">
      <c r="A257" s="12"/>
      <c r="B257" s="199"/>
      <c r="C257" s="200"/>
      <c r="D257" s="201" t="s">
        <v>71</v>
      </c>
      <c r="E257" s="213" t="s">
        <v>842</v>
      </c>
      <c r="F257" s="213" t="s">
        <v>843</v>
      </c>
      <c r="G257" s="200"/>
      <c r="H257" s="200"/>
      <c r="I257" s="203"/>
      <c r="J257" s="214">
        <f>BK257</f>
        <v>0</v>
      </c>
      <c r="K257" s="200"/>
      <c r="L257" s="205"/>
      <c r="M257" s="206"/>
      <c r="N257" s="207"/>
      <c r="O257" s="207"/>
      <c r="P257" s="208">
        <f>SUM(P258:P259)</f>
        <v>0</v>
      </c>
      <c r="Q257" s="207"/>
      <c r="R257" s="208">
        <f>SUM(R258:R259)</f>
        <v>0</v>
      </c>
      <c r="S257" s="207"/>
      <c r="T257" s="209">
        <f>SUM(T258:T259)</f>
        <v>0</v>
      </c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R257" s="210" t="s">
        <v>79</v>
      </c>
      <c r="AT257" s="211" t="s">
        <v>71</v>
      </c>
      <c r="AU257" s="211" t="s">
        <v>79</v>
      </c>
      <c r="AY257" s="210" t="s">
        <v>338</v>
      </c>
      <c r="BK257" s="212">
        <f>SUM(BK258:BK259)</f>
        <v>0</v>
      </c>
    </row>
    <row r="258" s="2" customFormat="1" ht="49.05" customHeight="1">
      <c r="A258" s="39"/>
      <c r="B258" s="40"/>
      <c r="C258" s="215" t="s">
        <v>556</v>
      </c>
      <c r="D258" s="215" t="s">
        <v>342</v>
      </c>
      <c r="E258" s="216" t="s">
        <v>845</v>
      </c>
      <c r="F258" s="217" t="s">
        <v>846</v>
      </c>
      <c r="G258" s="218" t="s">
        <v>489</v>
      </c>
      <c r="H258" s="219">
        <v>4.4800000000000004</v>
      </c>
      <c r="I258" s="220"/>
      <c r="J258" s="221">
        <f>ROUND(I258*H258,2)</f>
        <v>0</v>
      </c>
      <c r="K258" s="217" t="s">
        <v>346</v>
      </c>
      <c r="L258" s="45"/>
      <c r="M258" s="222" t="s">
        <v>19</v>
      </c>
      <c r="N258" s="223" t="s">
        <v>43</v>
      </c>
      <c r="O258" s="85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26" t="s">
        <v>231</v>
      </c>
      <c r="AT258" s="226" t="s">
        <v>342</v>
      </c>
      <c r="AU258" s="226" t="s">
        <v>81</v>
      </c>
      <c r="AY258" s="18" t="s">
        <v>338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18" t="s">
        <v>79</v>
      </c>
      <c r="BK258" s="227">
        <f>ROUND(I258*H258,2)</f>
        <v>0</v>
      </c>
      <c r="BL258" s="18" t="s">
        <v>231</v>
      </c>
      <c r="BM258" s="226" t="s">
        <v>3562</v>
      </c>
    </row>
    <row r="259" s="2" customFormat="1">
      <c r="A259" s="39"/>
      <c r="B259" s="40"/>
      <c r="C259" s="41"/>
      <c r="D259" s="228" t="s">
        <v>348</v>
      </c>
      <c r="E259" s="41"/>
      <c r="F259" s="229" t="s">
        <v>848</v>
      </c>
      <c r="G259" s="41"/>
      <c r="H259" s="41"/>
      <c r="I259" s="230"/>
      <c r="J259" s="41"/>
      <c r="K259" s="41"/>
      <c r="L259" s="45"/>
      <c r="M259" s="288"/>
      <c r="N259" s="289"/>
      <c r="O259" s="290"/>
      <c r="P259" s="290"/>
      <c r="Q259" s="290"/>
      <c r="R259" s="290"/>
      <c r="S259" s="290"/>
      <c r="T259" s="291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T259" s="18" t="s">
        <v>348</v>
      </c>
      <c r="AU259" s="18" t="s">
        <v>81</v>
      </c>
    </row>
    <row r="260" s="2" customFormat="1" ht="6.96" customHeight="1">
      <c r="A260" s="39"/>
      <c r="B260" s="60"/>
      <c r="C260" s="61"/>
      <c r="D260" s="61"/>
      <c r="E260" s="61"/>
      <c r="F260" s="61"/>
      <c r="G260" s="61"/>
      <c r="H260" s="61"/>
      <c r="I260" s="61"/>
      <c r="J260" s="61"/>
      <c r="K260" s="61"/>
      <c r="L260" s="45"/>
      <c r="M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</row>
  </sheetData>
  <sheetProtection sheet="1" autoFilter="0" formatColumns="0" formatRows="0" objects="1" scenarios="1" spinCount="100000" saltValue="kE9A4F2YXI9b6A1c4MstsCHug73EOxUerg7bucsYzPEKg+1Q+3MUIrpa77XPN4XLbd8IME6JeAmpFhGjUCjL7A==" hashValue="ko99uy8jEmpqKwXmbFhz08Kj6hjLB/etxX/r05VD0Z7FocHUJsmXTsJNI8BGSHNLCj9ZYGVqVKIAC9LMa+KgBw==" algorithmName="SHA-512" password="CC35"/>
  <autoFilter ref="C95:K25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4:H84"/>
    <mergeCell ref="E86:H86"/>
    <mergeCell ref="E88:H88"/>
    <mergeCell ref="L2:V2"/>
  </mergeCells>
  <hyperlinks>
    <hyperlink ref="F101" r:id="rId1" display="https://podminky.urs.cz/item/CS_URS_2025_02/122251403"/>
    <hyperlink ref="F105" r:id="rId2" display="https://podminky.urs.cz/item/CS_URS_2025_02/131251201"/>
    <hyperlink ref="F123" r:id="rId3" display="https://podminky.urs.cz/item/CS_URS_2025_02/151811133"/>
    <hyperlink ref="F128" r:id="rId4" display="https://podminky.urs.cz/item/CS_URS_2025_02/151811233"/>
    <hyperlink ref="F132" r:id="rId5" display="https://podminky.urs.cz/item/CS_URS_2025_02/162551108"/>
    <hyperlink ref="F137" r:id="rId6" display="https://podminky.urs.cz/item/CS_URS_2025_02/162751117"/>
    <hyperlink ref="F145" r:id="rId7" display="https://podminky.urs.cz/item/CS_URS_2025_02/162751119"/>
    <hyperlink ref="F151" r:id="rId8" display="https://podminky.urs.cz/item/CS_URS_2025_02/171251101"/>
    <hyperlink ref="F154" r:id="rId9" display="https://podminky.urs.cz/item/CS_URS_2025_02/171251109"/>
    <hyperlink ref="F160" r:id="rId10" display="https://podminky.urs.cz/item/CS_URS_2025_02/174151101"/>
    <hyperlink ref="F166" r:id="rId11" display="https://podminky.urs.cz/item/CS_URS_2025_02/171201231"/>
    <hyperlink ref="F172" r:id="rId12" display="https://podminky.urs.cz/item/CS_URS_2025_02/452112112"/>
    <hyperlink ref="F184" r:id="rId13" display="https://podminky.urs.cz/item/CS_URS_2025_02/894410101"/>
    <hyperlink ref="F205" r:id="rId14" display="https://podminky.urs.cz/item/CS_URS_2025_02/894410211"/>
    <hyperlink ref="F223" r:id="rId15" display="https://podminky.urs.cz/item/CS_URS_2025_02/894410213"/>
    <hyperlink ref="F240" r:id="rId16" display="https://podminky.urs.cz/item/CS_URS_2025_02/894410232"/>
    <hyperlink ref="F247" r:id="rId17" display="https://podminky.urs.cz/item/CS_URS_2025_02/899104112"/>
    <hyperlink ref="F254" r:id="rId18" display="https://podminky.urs.cz/item/CS_URS_2025_02/899623151"/>
    <hyperlink ref="F259" r:id="rId19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0"/>
</worksheet>
</file>

<file path=xl/worksheets/sheet2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175</v>
      </c>
      <c r="AZ2" s="139" t="s">
        <v>225</v>
      </c>
      <c r="BA2" s="139" t="s">
        <v>19</v>
      </c>
      <c r="BB2" s="139" t="s">
        <v>19</v>
      </c>
      <c r="BC2" s="139" t="s">
        <v>3563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227</v>
      </c>
      <c r="BA3" s="139" t="s">
        <v>19</v>
      </c>
      <c r="BB3" s="139" t="s">
        <v>19</v>
      </c>
      <c r="BC3" s="139" t="s">
        <v>72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230</v>
      </c>
      <c r="BA4" s="139" t="s">
        <v>19</v>
      </c>
      <c r="BB4" s="139" t="s">
        <v>19</v>
      </c>
      <c r="BC4" s="139" t="s">
        <v>72</v>
      </c>
      <c r="BD4" s="139" t="s">
        <v>81</v>
      </c>
    </row>
    <row r="5" hidden="1" s="1" customFormat="1" ht="6.96" customHeight="1">
      <c r="B5" s="21"/>
      <c r="L5" s="21"/>
      <c r="AZ5" s="139" t="s">
        <v>233</v>
      </c>
      <c r="BA5" s="139" t="s">
        <v>19</v>
      </c>
      <c r="BB5" s="139" t="s">
        <v>19</v>
      </c>
      <c r="BC5" s="139" t="s">
        <v>72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235</v>
      </c>
      <c r="BA6" s="139" t="s">
        <v>19</v>
      </c>
      <c r="BB6" s="139" t="s">
        <v>19</v>
      </c>
      <c r="BC6" s="139" t="s">
        <v>72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238</v>
      </c>
      <c r="BA7" s="139" t="s">
        <v>19</v>
      </c>
      <c r="BB7" s="139" t="s">
        <v>19</v>
      </c>
      <c r="BC7" s="139" t="s">
        <v>79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240</v>
      </c>
      <c r="BA8" s="139" t="s">
        <v>19</v>
      </c>
      <c r="BB8" s="139" t="s">
        <v>19</v>
      </c>
      <c r="BC8" s="139" t="s">
        <v>72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3341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242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243</v>
      </c>
      <c r="BA10" s="139" t="s">
        <v>19</v>
      </c>
      <c r="BB10" s="139" t="s">
        <v>19</v>
      </c>
      <c r="BC10" s="139" t="s">
        <v>72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3564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244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245</v>
      </c>
      <c r="BA12" s="139" t="s">
        <v>19</v>
      </c>
      <c r="BB12" s="139" t="s">
        <v>19</v>
      </c>
      <c r="BC12" s="139" t="s">
        <v>79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246</v>
      </c>
      <c r="BA13" s="139" t="s">
        <v>19</v>
      </c>
      <c r="BB13" s="139" t="s">
        <v>19</v>
      </c>
      <c r="BC13" s="139" t="s">
        <v>79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248</v>
      </c>
      <c r="BA14" s="139" t="s">
        <v>19</v>
      </c>
      <c r="BB14" s="139" t="s">
        <v>19</v>
      </c>
      <c r="BC14" s="139" t="s">
        <v>3504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250</v>
      </c>
      <c r="BA15" s="139" t="s">
        <v>19</v>
      </c>
      <c r="BB15" s="139" t="s">
        <v>19</v>
      </c>
      <c r="BC15" s="139" t="s">
        <v>79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253</v>
      </c>
      <c r="BA16" s="139" t="s">
        <v>19</v>
      </c>
      <c r="BB16" s="139" t="s">
        <v>19</v>
      </c>
      <c r="BC16" s="139" t="s">
        <v>79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255</v>
      </c>
      <c r="BA17" s="139" t="s">
        <v>19</v>
      </c>
      <c r="BB17" s="139" t="s">
        <v>19</v>
      </c>
      <c r="BC17" s="139" t="s">
        <v>72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952</v>
      </c>
      <c r="BA18" s="139" t="s">
        <v>19</v>
      </c>
      <c r="BB18" s="139" t="s">
        <v>19</v>
      </c>
      <c r="BC18" s="139" t="s">
        <v>72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954</v>
      </c>
      <c r="BA19" s="139" t="s">
        <v>19</v>
      </c>
      <c r="BB19" s="139" t="s">
        <v>19</v>
      </c>
      <c r="BC19" s="139" t="s">
        <v>955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1177</v>
      </c>
      <c r="BA20" s="139" t="s">
        <v>19</v>
      </c>
      <c r="BB20" s="139" t="s">
        <v>19</v>
      </c>
      <c r="BC20" s="139" t="s">
        <v>72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1178</v>
      </c>
      <c r="BA21" s="139" t="s">
        <v>19</v>
      </c>
      <c r="BB21" s="139" t="s">
        <v>19</v>
      </c>
      <c r="BC21" s="139" t="s">
        <v>72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849</v>
      </c>
      <c r="BA22" s="139" t="s">
        <v>19</v>
      </c>
      <c r="BB22" s="139" t="s">
        <v>19</v>
      </c>
      <c r="BC22" s="139" t="s">
        <v>850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851</v>
      </c>
      <c r="BA23" s="139" t="s">
        <v>19</v>
      </c>
      <c r="BB23" s="139" t="s">
        <v>19</v>
      </c>
      <c r="BC23" s="139" t="s">
        <v>3565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853</v>
      </c>
      <c r="BA24" s="139" t="s">
        <v>19</v>
      </c>
      <c r="BB24" s="139" t="s">
        <v>19</v>
      </c>
      <c r="BC24" s="139" t="s">
        <v>3566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855</v>
      </c>
      <c r="BA25" s="139" t="s">
        <v>19</v>
      </c>
      <c r="BB25" s="139" t="s">
        <v>19</v>
      </c>
      <c r="BC25" s="139" t="s">
        <v>3567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857</v>
      </c>
      <c r="BA26" s="139" t="s">
        <v>19</v>
      </c>
      <c r="BB26" s="139" t="s">
        <v>19</v>
      </c>
      <c r="BC26" s="139" t="s">
        <v>8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300</v>
      </c>
      <c r="BA27" s="139" t="s">
        <v>19</v>
      </c>
      <c r="BB27" s="139" t="s">
        <v>19</v>
      </c>
      <c r="BC27" s="139" t="s">
        <v>72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858</v>
      </c>
      <c r="BA28" s="139" t="s">
        <v>19</v>
      </c>
      <c r="BB28" s="139" t="s">
        <v>19</v>
      </c>
      <c r="BC28" s="139" t="s">
        <v>3568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879</v>
      </c>
      <c r="BA29" s="153" t="s">
        <v>19</v>
      </c>
      <c r="BB29" s="153" t="s">
        <v>19</v>
      </c>
      <c r="BC29" s="153" t="s">
        <v>72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881</v>
      </c>
      <c r="BA30" s="139" t="s">
        <v>19</v>
      </c>
      <c r="BB30" s="139" t="s">
        <v>19</v>
      </c>
      <c r="BC30" s="139" t="s">
        <v>3569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1304</v>
      </c>
      <c r="BA31" s="139" t="s">
        <v>19</v>
      </c>
      <c r="BB31" s="139" t="s">
        <v>19</v>
      </c>
      <c r="BC31" s="139" t="s">
        <v>264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ROUND(J104,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1821</v>
      </c>
      <c r="BA32" s="139" t="s">
        <v>19</v>
      </c>
      <c r="BB32" s="139" t="s">
        <v>19</v>
      </c>
      <c r="BC32" s="139" t="s">
        <v>72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1822</v>
      </c>
      <c r="BA33" s="139" t="s">
        <v>19</v>
      </c>
      <c r="BB33" s="139" t="s">
        <v>19</v>
      </c>
      <c r="BC33" s="139" t="s">
        <v>72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1823</v>
      </c>
      <c r="BA34" s="139" t="s">
        <v>19</v>
      </c>
      <c r="BB34" s="139" t="s">
        <v>19</v>
      </c>
      <c r="BC34" s="139" t="s">
        <v>3570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ROUND((SUM(BE104:BE526)),  2)</f>
        <v>0</v>
      </c>
      <c r="G35" s="39"/>
      <c r="H35" s="39"/>
      <c r="I35" s="160">
        <v>0.20999999999999999</v>
      </c>
      <c r="J35" s="159">
        <f>ROUND(((SUM(BE104:BE526))*I35),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1824</v>
      </c>
      <c r="BA35" s="139" t="s">
        <v>19</v>
      </c>
      <c r="BB35" s="139" t="s">
        <v>19</v>
      </c>
      <c r="BC35" s="139" t="s">
        <v>1825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ROUND((SUM(BF104:BF526)),  2)</f>
        <v>0</v>
      </c>
      <c r="G36" s="39"/>
      <c r="H36" s="39"/>
      <c r="I36" s="160">
        <v>0.12</v>
      </c>
      <c r="J36" s="159">
        <f>ROUND(((SUM(BF104:BF526))*I36),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1826</v>
      </c>
      <c r="BA36" s="139" t="s">
        <v>19</v>
      </c>
      <c r="BB36" s="139" t="s">
        <v>19</v>
      </c>
      <c r="BC36" s="139" t="s">
        <v>1827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ROUND((SUM(BG104:BG526)),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1828</v>
      </c>
      <c r="BA37" s="139" t="s">
        <v>19</v>
      </c>
      <c r="BB37" s="139" t="s">
        <v>19</v>
      </c>
      <c r="BC37" s="139" t="s">
        <v>3571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ROUND((SUM(BH104:BH526)),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1829</v>
      </c>
      <c r="BA38" s="139" t="s">
        <v>19</v>
      </c>
      <c r="BB38" s="139" t="s">
        <v>19</v>
      </c>
      <c r="BC38" s="139" t="s">
        <v>72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ROUND((SUM(BI104:BI526)),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1831</v>
      </c>
      <c r="BA39" s="139" t="s">
        <v>19</v>
      </c>
      <c r="BB39" s="139" t="s">
        <v>19</v>
      </c>
      <c r="BC39" s="139" t="s">
        <v>72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1305</v>
      </c>
      <c r="BA40" s="139" t="s">
        <v>19</v>
      </c>
      <c r="BB40" s="139" t="s">
        <v>19</v>
      </c>
      <c r="BC40" s="139" t="s">
        <v>72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1306</v>
      </c>
      <c r="BA41" s="139" t="s">
        <v>19</v>
      </c>
      <c r="BB41" s="139" t="s">
        <v>19</v>
      </c>
      <c r="BC41" s="139" t="s">
        <v>1307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1308</v>
      </c>
      <c r="BA42" s="139" t="s">
        <v>19</v>
      </c>
      <c r="BB42" s="139" t="s">
        <v>19</v>
      </c>
      <c r="BC42" s="139" t="s">
        <v>72</v>
      </c>
      <c r="BD42" s="139" t="s">
        <v>81</v>
      </c>
    </row>
    <row r="43" hidden="1">
      <c r="AZ43" s="139" t="s">
        <v>1309</v>
      </c>
      <c r="BA43" s="139" t="s">
        <v>19</v>
      </c>
      <c r="BB43" s="139" t="s">
        <v>19</v>
      </c>
      <c r="BC43" s="139" t="s">
        <v>1307</v>
      </c>
      <c r="BD43" s="139" t="s">
        <v>81</v>
      </c>
    </row>
    <row r="44" hidden="1">
      <c r="AZ44" s="139" t="s">
        <v>1310</v>
      </c>
      <c r="BA44" s="139" t="s">
        <v>19</v>
      </c>
      <c r="BB44" s="139" t="s">
        <v>19</v>
      </c>
      <c r="BC44" s="139" t="s">
        <v>3572</v>
      </c>
      <c r="BD44" s="139" t="s">
        <v>81</v>
      </c>
    </row>
    <row r="45" hidden="1">
      <c r="AZ45" s="139" t="s">
        <v>1312</v>
      </c>
      <c r="BA45" s="139" t="s">
        <v>19</v>
      </c>
      <c r="BB45" s="139" t="s">
        <v>19</v>
      </c>
      <c r="BC45" s="139" t="s">
        <v>955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1313</v>
      </c>
      <c r="BA46" s="139" t="s">
        <v>19</v>
      </c>
      <c r="BB46" s="139" t="s">
        <v>19</v>
      </c>
      <c r="BC46" s="139" t="s">
        <v>3573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1315</v>
      </c>
      <c r="BA47" s="139" t="s">
        <v>19</v>
      </c>
      <c r="BB47" s="139" t="s">
        <v>19</v>
      </c>
      <c r="BC47" s="139" t="s">
        <v>72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1470</v>
      </c>
      <c r="BA48" s="139" t="s">
        <v>19</v>
      </c>
      <c r="BB48" s="139" t="s">
        <v>19</v>
      </c>
      <c r="BC48" s="139" t="s">
        <v>72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1471</v>
      </c>
      <c r="BA49" s="139" t="s">
        <v>19</v>
      </c>
      <c r="BB49" s="139" t="s">
        <v>19</v>
      </c>
      <c r="BC49" s="139" t="s">
        <v>72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1835</v>
      </c>
      <c r="BA50" s="139" t="s">
        <v>19</v>
      </c>
      <c r="BB50" s="139" t="s">
        <v>19</v>
      </c>
      <c r="BC50" s="139" t="s">
        <v>1836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256</v>
      </c>
      <c r="BA51" s="139" t="s">
        <v>19</v>
      </c>
      <c r="BB51" s="139" t="s">
        <v>19</v>
      </c>
      <c r="BC51" s="139" t="s">
        <v>72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3341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258</v>
      </c>
      <c r="BA52" s="139" t="s">
        <v>19</v>
      </c>
      <c r="BB52" s="139" t="s">
        <v>19</v>
      </c>
      <c r="BC52" s="139" t="s">
        <v>72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1272</v>
      </c>
      <c r="BA53" s="139" t="s">
        <v>19</v>
      </c>
      <c r="BB53" s="139" t="s">
        <v>19</v>
      </c>
      <c r="BC53" s="139" t="s">
        <v>79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>VŘ-A - Výtlačný řad A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1273</v>
      </c>
      <c r="BA54" s="139" t="s">
        <v>19</v>
      </c>
      <c r="BB54" s="139" t="s">
        <v>19</v>
      </c>
      <c r="BC54" s="139" t="s">
        <v>3574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263</v>
      </c>
      <c r="BA55" s="139" t="s">
        <v>19</v>
      </c>
      <c r="BB55" s="139" t="s">
        <v>19</v>
      </c>
      <c r="BC55" s="139" t="s">
        <v>3575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265</v>
      </c>
      <c r="BA56" s="139" t="s">
        <v>19</v>
      </c>
      <c r="BB56" s="139" t="s">
        <v>19</v>
      </c>
      <c r="BC56" s="139" t="s">
        <v>264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Z57" s="139" t="s">
        <v>266</v>
      </c>
      <c r="BA57" s="139" t="s">
        <v>19</v>
      </c>
      <c r="BB57" s="139" t="s">
        <v>19</v>
      </c>
      <c r="BC57" s="139" t="s">
        <v>264</v>
      </c>
      <c r="BD57" s="139" t="s">
        <v>81</v>
      </c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Z58" s="139" t="s">
        <v>267</v>
      </c>
      <c r="BA58" s="139" t="s">
        <v>19</v>
      </c>
      <c r="BB58" s="139" t="s">
        <v>19</v>
      </c>
      <c r="BC58" s="139" t="s">
        <v>3576</v>
      </c>
      <c r="BD58" s="139" t="s">
        <v>81</v>
      </c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Z59" s="139" t="s">
        <v>269</v>
      </c>
      <c r="BA59" s="139" t="s">
        <v>19</v>
      </c>
      <c r="BB59" s="139" t="s">
        <v>19</v>
      </c>
      <c r="BC59" s="139" t="s">
        <v>79</v>
      </c>
      <c r="BD59" s="139" t="s">
        <v>81</v>
      </c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Z60" s="139" t="s">
        <v>270</v>
      </c>
      <c r="BA60" s="139" t="s">
        <v>19</v>
      </c>
      <c r="BB60" s="139" t="s">
        <v>19</v>
      </c>
      <c r="BC60" s="139" t="s">
        <v>3577</v>
      </c>
      <c r="BD60" s="139" t="s">
        <v>81</v>
      </c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Z61" s="139" t="s">
        <v>1277</v>
      </c>
      <c r="BA61" s="139" t="s">
        <v>19</v>
      </c>
      <c r="BB61" s="139" t="s">
        <v>19</v>
      </c>
      <c r="BC61" s="139" t="s">
        <v>273</v>
      </c>
      <c r="BD61" s="139" t="s">
        <v>81</v>
      </c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Z62" s="139" t="s">
        <v>2047</v>
      </c>
      <c r="BA62" s="139" t="s">
        <v>19</v>
      </c>
      <c r="BB62" s="139" t="s">
        <v>19</v>
      </c>
      <c r="BC62" s="139" t="s">
        <v>72</v>
      </c>
      <c r="BD62" s="139" t="s">
        <v>81</v>
      </c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J104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  <c r="AZ63" s="139" t="s">
        <v>2049</v>
      </c>
      <c r="BA63" s="139" t="s">
        <v>19</v>
      </c>
      <c r="BB63" s="139" t="s">
        <v>19</v>
      </c>
      <c r="BC63" s="139" t="s">
        <v>72</v>
      </c>
      <c r="BD63" s="139" t="s">
        <v>81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J105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Z64" s="292" t="s">
        <v>275</v>
      </c>
      <c r="BA64" s="292" t="s">
        <v>19</v>
      </c>
      <c r="BB64" s="292" t="s">
        <v>19</v>
      </c>
      <c r="BC64" s="292" t="s">
        <v>72</v>
      </c>
      <c r="BD64" s="292" t="s">
        <v>81</v>
      </c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J106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Z65" s="293" t="s">
        <v>277</v>
      </c>
      <c r="BA65" s="293" t="s">
        <v>19</v>
      </c>
      <c r="BB65" s="293" t="s">
        <v>19</v>
      </c>
      <c r="BC65" s="293" t="s">
        <v>264</v>
      </c>
      <c r="BD65" s="293" t="s">
        <v>81</v>
      </c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J107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Z66" s="293" t="s">
        <v>1279</v>
      </c>
      <c r="BA66" s="293" t="s">
        <v>19</v>
      </c>
      <c r="BB66" s="293" t="s">
        <v>19</v>
      </c>
      <c r="BC66" s="293" t="s">
        <v>279</v>
      </c>
      <c r="BD66" s="293" t="s">
        <v>81</v>
      </c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J162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Z67" s="293" t="s">
        <v>1280</v>
      </c>
      <c r="BA67" s="293" t="s">
        <v>19</v>
      </c>
      <c r="BB67" s="293" t="s">
        <v>19</v>
      </c>
      <c r="BC67" s="293" t="s">
        <v>279</v>
      </c>
      <c r="BD67" s="293" t="s">
        <v>81</v>
      </c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J166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Z68" s="293" t="s">
        <v>1281</v>
      </c>
      <c r="BA68" s="293" t="s">
        <v>19</v>
      </c>
      <c r="BB68" s="293" t="s">
        <v>19</v>
      </c>
      <c r="BC68" s="293" t="s">
        <v>3578</v>
      </c>
      <c r="BD68" s="293" t="s">
        <v>81</v>
      </c>
    </row>
    <row r="69" hidden="1" s="10" customFormat="1" ht="14.88" customHeight="1">
      <c r="A69" s="10"/>
      <c r="B69" s="183"/>
      <c r="C69" s="126"/>
      <c r="D69" s="184" t="s">
        <v>861</v>
      </c>
      <c r="E69" s="185"/>
      <c r="F69" s="185"/>
      <c r="G69" s="185"/>
      <c r="H69" s="185"/>
      <c r="I69" s="185"/>
      <c r="J69" s="186">
        <f>J216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Z69" s="293" t="s">
        <v>1283</v>
      </c>
      <c r="BA69" s="293" t="s">
        <v>19</v>
      </c>
      <c r="BB69" s="293" t="s">
        <v>19</v>
      </c>
      <c r="BC69" s="293" t="s">
        <v>3579</v>
      </c>
      <c r="BD69" s="293" t="s">
        <v>81</v>
      </c>
    </row>
    <row r="70" hidden="1" s="10" customFormat="1" ht="14.88" customHeight="1">
      <c r="A70" s="10"/>
      <c r="B70" s="183"/>
      <c r="C70" s="126"/>
      <c r="D70" s="184" t="s">
        <v>310</v>
      </c>
      <c r="E70" s="185"/>
      <c r="F70" s="185"/>
      <c r="G70" s="185"/>
      <c r="H70" s="185"/>
      <c r="I70" s="185"/>
      <c r="J70" s="186">
        <f>J222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Z70" s="293" t="s">
        <v>1285</v>
      </c>
      <c r="BA70" s="293" t="s">
        <v>19</v>
      </c>
      <c r="BB70" s="293" t="s">
        <v>19</v>
      </c>
      <c r="BC70" s="293" t="s">
        <v>3580</v>
      </c>
      <c r="BD70" s="293" t="s">
        <v>81</v>
      </c>
    </row>
    <row r="71" hidden="1" s="10" customFormat="1" ht="14.88" customHeight="1">
      <c r="A71" s="10"/>
      <c r="B71" s="183"/>
      <c r="C71" s="126"/>
      <c r="D71" s="184" t="s">
        <v>311</v>
      </c>
      <c r="E71" s="185"/>
      <c r="F71" s="185"/>
      <c r="G71" s="185"/>
      <c r="H71" s="185"/>
      <c r="I71" s="185"/>
      <c r="J71" s="186">
        <f>J243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Z71" s="293" t="s">
        <v>1287</v>
      </c>
      <c r="BA71" s="293" t="s">
        <v>19</v>
      </c>
      <c r="BB71" s="293" t="s">
        <v>19</v>
      </c>
      <c r="BC71" s="293" t="s">
        <v>3581</v>
      </c>
      <c r="BD71" s="293" t="s">
        <v>81</v>
      </c>
    </row>
    <row r="72" hidden="1" s="10" customFormat="1" ht="14.88" customHeight="1">
      <c r="A72" s="10"/>
      <c r="B72" s="183"/>
      <c r="C72" s="126"/>
      <c r="D72" s="184" t="s">
        <v>312</v>
      </c>
      <c r="E72" s="185"/>
      <c r="F72" s="185"/>
      <c r="G72" s="185"/>
      <c r="H72" s="185"/>
      <c r="I72" s="185"/>
      <c r="J72" s="186">
        <f>J262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Z72" s="293" t="s">
        <v>1289</v>
      </c>
      <c r="BA72" s="293" t="s">
        <v>19</v>
      </c>
      <c r="BB72" s="293" t="s">
        <v>19</v>
      </c>
      <c r="BC72" s="293" t="s">
        <v>72</v>
      </c>
      <c r="BD72" s="293" t="s">
        <v>81</v>
      </c>
    </row>
    <row r="73" hidden="1" s="10" customFormat="1" ht="14.88" customHeight="1">
      <c r="A73" s="10"/>
      <c r="B73" s="183"/>
      <c r="C73" s="126"/>
      <c r="D73" s="184" t="s">
        <v>313</v>
      </c>
      <c r="E73" s="185"/>
      <c r="F73" s="185"/>
      <c r="G73" s="185"/>
      <c r="H73" s="185"/>
      <c r="I73" s="185"/>
      <c r="J73" s="186">
        <f>J306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Z73" s="293" t="s">
        <v>1290</v>
      </c>
      <c r="BA73" s="293" t="s">
        <v>19</v>
      </c>
      <c r="BB73" s="293" t="s">
        <v>19</v>
      </c>
      <c r="BC73" s="293" t="s">
        <v>72</v>
      </c>
      <c r="BD73" s="293" t="s">
        <v>81</v>
      </c>
    </row>
    <row r="74" hidden="1" s="10" customFormat="1" ht="19.92" customHeight="1">
      <c r="A74" s="10"/>
      <c r="B74" s="183"/>
      <c r="C74" s="126"/>
      <c r="D74" s="184" t="s">
        <v>314</v>
      </c>
      <c r="E74" s="185"/>
      <c r="F74" s="185"/>
      <c r="G74" s="185"/>
      <c r="H74" s="185"/>
      <c r="I74" s="185"/>
      <c r="J74" s="186">
        <f>J313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Z74" s="293" t="s">
        <v>286</v>
      </c>
      <c r="BA74" s="293" t="s">
        <v>19</v>
      </c>
      <c r="BB74" s="293" t="s">
        <v>19</v>
      </c>
      <c r="BC74" s="293" t="s">
        <v>3582</v>
      </c>
      <c r="BD74" s="293" t="s">
        <v>81</v>
      </c>
    </row>
    <row r="75" hidden="1" s="10" customFormat="1" ht="14.88" customHeight="1">
      <c r="A75" s="10"/>
      <c r="B75" s="183"/>
      <c r="C75" s="126"/>
      <c r="D75" s="184" t="s">
        <v>315</v>
      </c>
      <c r="E75" s="185"/>
      <c r="F75" s="185"/>
      <c r="G75" s="185"/>
      <c r="H75" s="185"/>
      <c r="I75" s="185"/>
      <c r="J75" s="186">
        <f>J314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Z75" s="293" t="s">
        <v>287</v>
      </c>
      <c r="BA75" s="293" t="s">
        <v>19</v>
      </c>
      <c r="BB75" s="293" t="s">
        <v>19</v>
      </c>
      <c r="BC75" s="293" t="s">
        <v>3583</v>
      </c>
      <c r="BD75" s="293" t="s">
        <v>81</v>
      </c>
    </row>
    <row r="76" hidden="1" s="10" customFormat="1" ht="19.92" customHeight="1">
      <c r="A76" s="10"/>
      <c r="B76" s="183"/>
      <c r="C76" s="126"/>
      <c r="D76" s="184" t="s">
        <v>316</v>
      </c>
      <c r="E76" s="185"/>
      <c r="F76" s="185"/>
      <c r="G76" s="185"/>
      <c r="H76" s="185"/>
      <c r="I76" s="185"/>
      <c r="J76" s="186">
        <f>J323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Z76" s="293" t="s">
        <v>289</v>
      </c>
      <c r="BA76" s="293" t="s">
        <v>19</v>
      </c>
      <c r="BB76" s="293" t="s">
        <v>19</v>
      </c>
      <c r="BC76" s="293" t="s">
        <v>546</v>
      </c>
      <c r="BD76" s="293" t="s">
        <v>81</v>
      </c>
    </row>
    <row r="77" hidden="1" s="10" customFormat="1" ht="19.92" customHeight="1">
      <c r="A77" s="10"/>
      <c r="B77" s="183"/>
      <c r="C77" s="126"/>
      <c r="D77" s="184" t="s">
        <v>317</v>
      </c>
      <c r="E77" s="185"/>
      <c r="F77" s="185"/>
      <c r="G77" s="185"/>
      <c r="H77" s="185"/>
      <c r="I77" s="185"/>
      <c r="J77" s="186">
        <f>J334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Z77" s="293" t="s">
        <v>291</v>
      </c>
      <c r="BA77" s="293" t="s">
        <v>19</v>
      </c>
      <c r="BB77" s="293" t="s">
        <v>19</v>
      </c>
      <c r="BC77" s="293" t="s">
        <v>3584</v>
      </c>
      <c r="BD77" s="293" t="s">
        <v>81</v>
      </c>
    </row>
    <row r="78" hidden="1" s="10" customFormat="1" ht="19.92" customHeight="1">
      <c r="A78" s="10"/>
      <c r="B78" s="183"/>
      <c r="C78" s="126"/>
      <c r="D78" s="184" t="s">
        <v>318</v>
      </c>
      <c r="E78" s="185"/>
      <c r="F78" s="185"/>
      <c r="G78" s="185"/>
      <c r="H78" s="185"/>
      <c r="I78" s="185"/>
      <c r="J78" s="186">
        <f>J368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Z78" s="293" t="s">
        <v>294</v>
      </c>
      <c r="BA78" s="293" t="s">
        <v>19</v>
      </c>
      <c r="BB78" s="293" t="s">
        <v>19</v>
      </c>
      <c r="BC78" s="293" t="s">
        <v>3585</v>
      </c>
      <c r="BD78" s="293" t="s">
        <v>81</v>
      </c>
    </row>
    <row r="79" hidden="1" s="10" customFormat="1" ht="14.88" customHeight="1">
      <c r="A79" s="10"/>
      <c r="B79" s="183"/>
      <c r="C79" s="126"/>
      <c r="D79" s="184" t="s">
        <v>319</v>
      </c>
      <c r="E79" s="185"/>
      <c r="F79" s="185"/>
      <c r="G79" s="185"/>
      <c r="H79" s="185"/>
      <c r="I79" s="185"/>
      <c r="J79" s="186">
        <f>J402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Z79" s="293" t="s">
        <v>296</v>
      </c>
      <c r="BA79" s="293" t="s">
        <v>19</v>
      </c>
      <c r="BB79" s="293" t="s">
        <v>19</v>
      </c>
      <c r="BC79" s="293" t="s">
        <v>3586</v>
      </c>
      <c r="BD79" s="293" t="s">
        <v>81</v>
      </c>
    </row>
    <row r="80" hidden="1" s="10" customFormat="1" ht="19.92" customHeight="1">
      <c r="A80" s="10"/>
      <c r="B80" s="183"/>
      <c r="C80" s="126"/>
      <c r="D80" s="184" t="s">
        <v>320</v>
      </c>
      <c r="E80" s="185"/>
      <c r="F80" s="185"/>
      <c r="G80" s="185"/>
      <c r="H80" s="185"/>
      <c r="I80" s="185"/>
      <c r="J80" s="186">
        <f>J493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Z80" s="293" t="s">
        <v>298</v>
      </c>
      <c r="BA80" s="293" t="s">
        <v>19</v>
      </c>
      <c r="BB80" s="293" t="s">
        <v>19</v>
      </c>
      <c r="BC80" s="293" t="s">
        <v>3587</v>
      </c>
      <c r="BD80" s="293" t="s">
        <v>81</v>
      </c>
    </row>
    <row r="81" hidden="1" s="10" customFormat="1" ht="19.92" customHeight="1">
      <c r="A81" s="10"/>
      <c r="B81" s="183"/>
      <c r="C81" s="126"/>
      <c r="D81" s="184" t="s">
        <v>321</v>
      </c>
      <c r="E81" s="185"/>
      <c r="F81" s="185"/>
      <c r="G81" s="185"/>
      <c r="H81" s="185"/>
      <c r="I81" s="185"/>
      <c r="J81" s="186">
        <f>J508</f>
        <v>0</v>
      </c>
      <c r="K81" s="126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Z81" s="293" t="s">
        <v>216</v>
      </c>
      <c r="BA81" s="293" t="s">
        <v>19</v>
      </c>
      <c r="BB81" s="293" t="s">
        <v>19</v>
      </c>
      <c r="BC81" s="293" t="s">
        <v>3588</v>
      </c>
      <c r="BD81" s="293" t="s">
        <v>81</v>
      </c>
    </row>
    <row r="82" hidden="1" s="10" customFormat="1" ht="19.92" customHeight="1">
      <c r="A82" s="10"/>
      <c r="B82" s="183"/>
      <c r="C82" s="126"/>
      <c r="D82" s="184" t="s">
        <v>322</v>
      </c>
      <c r="E82" s="185"/>
      <c r="F82" s="185"/>
      <c r="G82" s="185"/>
      <c r="H82" s="185"/>
      <c r="I82" s="185"/>
      <c r="J82" s="186">
        <f>J524</f>
        <v>0</v>
      </c>
      <c r="K82" s="126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Z82" s="293" t="s">
        <v>218</v>
      </c>
      <c r="BA82" s="293" t="s">
        <v>19</v>
      </c>
      <c r="BB82" s="293" t="s">
        <v>19</v>
      </c>
      <c r="BC82" s="293" t="s">
        <v>3589</v>
      </c>
      <c r="BD82" s="293" t="s">
        <v>81</v>
      </c>
    </row>
    <row r="83" hidden="1" s="2" customFormat="1" ht="21.84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Z83" s="139" t="s">
        <v>221</v>
      </c>
      <c r="BA83" s="139" t="s">
        <v>19</v>
      </c>
      <c r="BB83" s="139" t="s">
        <v>19</v>
      </c>
      <c r="BC83" s="139" t="s">
        <v>72</v>
      </c>
      <c r="BD83" s="139" t="s">
        <v>81</v>
      </c>
    </row>
    <row r="84" hidden="1" s="2" customFormat="1" ht="6.96" customHeight="1">
      <c r="A84" s="39"/>
      <c r="B84" s="60"/>
      <c r="C84" s="61"/>
      <c r="D84" s="61"/>
      <c r="E84" s="61"/>
      <c r="F84" s="61"/>
      <c r="G84" s="61"/>
      <c r="H84" s="61"/>
      <c r="I84" s="61"/>
      <c r="J84" s="61"/>
      <c r="K84" s="6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Z84" s="139" t="s">
        <v>223</v>
      </c>
      <c r="BA84" s="139" t="s">
        <v>19</v>
      </c>
      <c r="BB84" s="139" t="s">
        <v>19</v>
      </c>
      <c r="BC84" s="139" t="s">
        <v>3590</v>
      </c>
      <c r="BD84" s="139" t="s">
        <v>81</v>
      </c>
    </row>
    <row r="85" hidden="1">
      <c r="AZ85" s="139" t="s">
        <v>3591</v>
      </c>
      <c r="BA85" s="139" t="s">
        <v>19</v>
      </c>
      <c r="BB85" s="139" t="s">
        <v>19</v>
      </c>
      <c r="BC85" s="139" t="s">
        <v>3575</v>
      </c>
      <c r="BD85" s="139" t="s">
        <v>81</v>
      </c>
    </row>
    <row r="86" hidden="1">
      <c r="AZ86" s="139" t="s">
        <v>3592</v>
      </c>
      <c r="BA86" s="139" t="s">
        <v>19</v>
      </c>
      <c r="BB86" s="139" t="s">
        <v>19</v>
      </c>
      <c r="BC86" s="139" t="s">
        <v>3585</v>
      </c>
      <c r="BD86" s="139" t="s">
        <v>81</v>
      </c>
    </row>
    <row r="87" hidden="1">
      <c r="AZ87" s="139" t="s">
        <v>3593</v>
      </c>
      <c r="BA87" s="139" t="s">
        <v>19</v>
      </c>
      <c r="BB87" s="139" t="s">
        <v>19</v>
      </c>
      <c r="BC87" s="139" t="s">
        <v>7</v>
      </c>
      <c r="BD87" s="139" t="s">
        <v>81</v>
      </c>
    </row>
    <row r="88" s="2" customFormat="1" ht="6.96" customHeight="1">
      <c r="A88" s="39"/>
      <c r="B88" s="62"/>
      <c r="C88" s="63"/>
      <c r="D88" s="63"/>
      <c r="E88" s="63"/>
      <c r="F88" s="63"/>
      <c r="G88" s="63"/>
      <c r="H88" s="63"/>
      <c r="I88" s="63"/>
      <c r="J88" s="63"/>
      <c r="K88" s="63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24.96" customHeight="1">
      <c r="A89" s="39"/>
      <c r="B89" s="40"/>
      <c r="C89" s="24" t="s">
        <v>323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16</v>
      </c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6.5" customHeight="1">
      <c r="A92" s="39"/>
      <c r="B92" s="40"/>
      <c r="C92" s="41"/>
      <c r="D92" s="41"/>
      <c r="E92" s="172" t="str">
        <f>E7</f>
        <v>Odkanalizování obce Rtyně nad Bílinou – etapa 1</v>
      </c>
      <c r="F92" s="33"/>
      <c r="G92" s="33"/>
      <c r="H92" s="33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1" customFormat="1" ht="12" customHeight="1">
      <c r="B93" s="22"/>
      <c r="C93" s="33" t="s">
        <v>229</v>
      </c>
      <c r="D93" s="23"/>
      <c r="E93" s="23"/>
      <c r="F93" s="23"/>
      <c r="G93" s="23"/>
      <c r="H93" s="23"/>
      <c r="I93" s="23"/>
      <c r="J93" s="23"/>
      <c r="K93" s="23"/>
      <c r="L93" s="21"/>
    </row>
    <row r="94" s="2" customFormat="1" ht="16.5" customHeight="1">
      <c r="A94" s="39"/>
      <c r="B94" s="40"/>
      <c r="C94" s="41"/>
      <c r="D94" s="41"/>
      <c r="E94" s="172" t="s">
        <v>3341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2" customHeight="1">
      <c r="A95" s="39"/>
      <c r="B95" s="40"/>
      <c r="C95" s="33" t="s">
        <v>234</v>
      </c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6.5" customHeight="1">
      <c r="A96" s="39"/>
      <c r="B96" s="40"/>
      <c r="C96" s="41"/>
      <c r="D96" s="41"/>
      <c r="E96" s="70" t="str">
        <f>E11</f>
        <v>VŘ-A - Výtlačný řad A</v>
      </c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2" customHeight="1">
      <c r="A98" s="39"/>
      <c r="B98" s="40"/>
      <c r="C98" s="33" t="s">
        <v>21</v>
      </c>
      <c r="D98" s="41"/>
      <c r="E98" s="41"/>
      <c r="F98" s="28" t="str">
        <f>F14</f>
        <v>Rtyně nad Bílinou</v>
      </c>
      <c r="G98" s="41"/>
      <c r="H98" s="41"/>
      <c r="I98" s="33" t="s">
        <v>23</v>
      </c>
      <c r="J98" s="73" t="str">
        <f>IF(J14="","",J14)</f>
        <v>31. 7. 2025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6.96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5.65" customHeight="1">
      <c r="A100" s="39"/>
      <c r="B100" s="40"/>
      <c r="C100" s="33" t="s">
        <v>25</v>
      </c>
      <c r="D100" s="41"/>
      <c r="E100" s="41"/>
      <c r="F100" s="28" t="str">
        <f>E17</f>
        <v xml:space="preserve">Obec Rtyně nad Bílinou </v>
      </c>
      <c r="G100" s="41"/>
      <c r="H100" s="41"/>
      <c r="I100" s="33" t="s">
        <v>31</v>
      </c>
      <c r="J100" s="37" t="str">
        <f>E23</f>
        <v xml:space="preserve">AQUECON a.s. – kancelář Praha </v>
      </c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5.15" customHeight="1">
      <c r="A101" s="39"/>
      <c r="B101" s="40"/>
      <c r="C101" s="33" t="s">
        <v>29</v>
      </c>
      <c r="D101" s="41"/>
      <c r="E101" s="41"/>
      <c r="F101" s="28" t="str">
        <f>IF(E20="","",E20)</f>
        <v>Vyplň údaj</v>
      </c>
      <c r="G101" s="41"/>
      <c r="H101" s="41"/>
      <c r="I101" s="33" t="s">
        <v>34</v>
      </c>
      <c r="J101" s="37" t="str">
        <f>E26</f>
        <v>QS-B s.r.o.</v>
      </c>
      <c r="K101" s="41"/>
      <c r="L101" s="146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10.32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146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11" customFormat="1" ht="29.28" customHeight="1">
      <c r="A103" s="188"/>
      <c r="B103" s="189"/>
      <c r="C103" s="190" t="s">
        <v>324</v>
      </c>
      <c r="D103" s="191" t="s">
        <v>57</v>
      </c>
      <c r="E103" s="191" t="s">
        <v>53</v>
      </c>
      <c r="F103" s="191" t="s">
        <v>54</v>
      </c>
      <c r="G103" s="191" t="s">
        <v>325</v>
      </c>
      <c r="H103" s="191" t="s">
        <v>326</v>
      </c>
      <c r="I103" s="191" t="s">
        <v>327</v>
      </c>
      <c r="J103" s="191" t="s">
        <v>303</v>
      </c>
      <c r="K103" s="192" t="s">
        <v>328</v>
      </c>
      <c r="L103" s="193"/>
      <c r="M103" s="93" t="s">
        <v>19</v>
      </c>
      <c r="N103" s="94" t="s">
        <v>42</v>
      </c>
      <c r="O103" s="94" t="s">
        <v>329</v>
      </c>
      <c r="P103" s="94" t="s">
        <v>330</v>
      </c>
      <c r="Q103" s="94" t="s">
        <v>331</v>
      </c>
      <c r="R103" s="94" t="s">
        <v>332</v>
      </c>
      <c r="S103" s="94" t="s">
        <v>333</v>
      </c>
      <c r="T103" s="95" t="s">
        <v>334</v>
      </c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</row>
    <row r="104" s="2" customFormat="1" ht="22.8" customHeight="1">
      <c r="A104" s="39"/>
      <c r="B104" s="40"/>
      <c r="C104" s="100" t="s">
        <v>335</v>
      </c>
      <c r="D104" s="41"/>
      <c r="E104" s="41"/>
      <c r="F104" s="41"/>
      <c r="G104" s="41"/>
      <c r="H104" s="41"/>
      <c r="I104" s="41"/>
      <c r="J104" s="194">
        <f>BK104</f>
        <v>0</v>
      </c>
      <c r="K104" s="41"/>
      <c r="L104" s="45"/>
      <c r="M104" s="96"/>
      <c r="N104" s="195"/>
      <c r="O104" s="97"/>
      <c r="P104" s="196">
        <f>P105</f>
        <v>0</v>
      </c>
      <c r="Q104" s="97"/>
      <c r="R104" s="196">
        <f>R105</f>
        <v>82.616572239999996</v>
      </c>
      <c r="S104" s="97"/>
      <c r="T104" s="197">
        <f>T105</f>
        <v>377.66688899999997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71</v>
      </c>
      <c r="AU104" s="18" t="s">
        <v>304</v>
      </c>
      <c r="BK104" s="198">
        <f>BK105</f>
        <v>0</v>
      </c>
    </row>
    <row r="105" s="12" customFormat="1" ht="25.92" customHeight="1">
      <c r="A105" s="12"/>
      <c r="B105" s="199"/>
      <c r="C105" s="200"/>
      <c r="D105" s="201" t="s">
        <v>71</v>
      </c>
      <c r="E105" s="202" t="s">
        <v>336</v>
      </c>
      <c r="F105" s="202" t="s">
        <v>337</v>
      </c>
      <c r="G105" s="200"/>
      <c r="H105" s="200"/>
      <c r="I105" s="203"/>
      <c r="J105" s="204">
        <f>BK105</f>
        <v>0</v>
      </c>
      <c r="K105" s="200"/>
      <c r="L105" s="205"/>
      <c r="M105" s="206"/>
      <c r="N105" s="207"/>
      <c r="O105" s="207"/>
      <c r="P105" s="208">
        <f>P106+P313+P323+P334+P368+P493+P508+P524</f>
        <v>0</v>
      </c>
      <c r="Q105" s="207"/>
      <c r="R105" s="208">
        <f>R106+R313+R323+R334+R368+R493+R508+R524</f>
        <v>82.616572239999996</v>
      </c>
      <c r="S105" s="207"/>
      <c r="T105" s="209">
        <f>T106+T313+T323+T334+T368+T493+T508+T524</f>
        <v>377.66688899999997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72</v>
      </c>
      <c r="AY105" s="210" t="s">
        <v>338</v>
      </c>
      <c r="BK105" s="212">
        <f>BK106+BK313+BK323+BK334+BK368+BK493+BK508+BK524</f>
        <v>0</v>
      </c>
    </row>
    <row r="106" s="12" customFormat="1" ht="22.8" customHeight="1">
      <c r="A106" s="12"/>
      <c r="B106" s="199"/>
      <c r="C106" s="200"/>
      <c r="D106" s="201" t="s">
        <v>71</v>
      </c>
      <c r="E106" s="213" t="s">
        <v>79</v>
      </c>
      <c r="F106" s="213" t="s">
        <v>339</v>
      </c>
      <c r="G106" s="200"/>
      <c r="H106" s="200"/>
      <c r="I106" s="203"/>
      <c r="J106" s="214">
        <f>BK106</f>
        <v>0</v>
      </c>
      <c r="K106" s="200"/>
      <c r="L106" s="205"/>
      <c r="M106" s="206"/>
      <c r="N106" s="207"/>
      <c r="O106" s="207"/>
      <c r="P106" s="208">
        <f>P107+P162+P166+P216+P222+P243+P262+P306</f>
        <v>0</v>
      </c>
      <c r="Q106" s="207"/>
      <c r="R106" s="208">
        <f>R107+R162+R166+R216+R222+R243+R262+R306</f>
        <v>47.116517020000003</v>
      </c>
      <c r="S106" s="207"/>
      <c r="T106" s="209">
        <f>T107+T162+T166+T216+T222+T243+T262+T306</f>
        <v>377.66688899999997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0" t="s">
        <v>79</v>
      </c>
      <c r="AT106" s="211" t="s">
        <v>71</v>
      </c>
      <c r="AU106" s="211" t="s">
        <v>79</v>
      </c>
      <c r="AY106" s="210" t="s">
        <v>338</v>
      </c>
      <c r="BK106" s="212">
        <f>BK107+BK162+BK166+BK216+BK222+BK243+BK262+BK306</f>
        <v>0</v>
      </c>
    </row>
    <row r="107" s="12" customFormat="1" ht="20.88" customHeight="1">
      <c r="A107" s="12"/>
      <c r="B107" s="199"/>
      <c r="C107" s="200"/>
      <c r="D107" s="201" t="s">
        <v>71</v>
      </c>
      <c r="E107" s="213" t="s">
        <v>340</v>
      </c>
      <c r="F107" s="213" t="s">
        <v>341</v>
      </c>
      <c r="G107" s="200"/>
      <c r="H107" s="200"/>
      <c r="I107" s="203"/>
      <c r="J107" s="214">
        <f>BK107</f>
        <v>0</v>
      </c>
      <c r="K107" s="200"/>
      <c r="L107" s="205"/>
      <c r="M107" s="206"/>
      <c r="N107" s="207"/>
      <c r="O107" s="207"/>
      <c r="P107" s="208">
        <f>SUM(P108:P161)</f>
        <v>0</v>
      </c>
      <c r="Q107" s="207"/>
      <c r="R107" s="208">
        <f>SUM(R108:R161)</f>
        <v>0.021292869999999998</v>
      </c>
      <c r="S107" s="207"/>
      <c r="T107" s="209">
        <f>SUM(T108:T161)</f>
        <v>377.66688899999997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10" t="s">
        <v>79</v>
      </c>
      <c r="AT107" s="211" t="s">
        <v>71</v>
      </c>
      <c r="AU107" s="211" t="s">
        <v>81</v>
      </c>
      <c r="AY107" s="210" t="s">
        <v>338</v>
      </c>
      <c r="BK107" s="212">
        <f>SUM(BK108:BK161)</f>
        <v>0</v>
      </c>
    </row>
    <row r="108" s="2" customFormat="1" ht="66.75" customHeight="1">
      <c r="A108" s="39"/>
      <c r="B108" s="40"/>
      <c r="C108" s="215" t="s">
        <v>79</v>
      </c>
      <c r="D108" s="215" t="s">
        <v>342</v>
      </c>
      <c r="E108" s="216" t="s">
        <v>1316</v>
      </c>
      <c r="F108" s="217" t="s">
        <v>1317</v>
      </c>
      <c r="G108" s="218" t="s">
        <v>345</v>
      </c>
      <c r="H108" s="219">
        <v>23.655999999999999</v>
      </c>
      <c r="I108" s="220"/>
      <c r="J108" s="221">
        <f>ROUND(I108*H108,2)</f>
        <v>0</v>
      </c>
      <c r="K108" s="217" t="s">
        <v>346</v>
      </c>
      <c r="L108" s="45"/>
      <c r="M108" s="222" t="s">
        <v>19</v>
      </c>
      <c r="N108" s="223" t="s">
        <v>43</v>
      </c>
      <c r="O108" s="85"/>
      <c r="P108" s="224">
        <f>O108*H108</f>
        <v>0</v>
      </c>
      <c r="Q108" s="224">
        <v>0</v>
      </c>
      <c r="R108" s="224">
        <f>Q108*H108</f>
        <v>0</v>
      </c>
      <c r="S108" s="224">
        <v>0.26000000000000001</v>
      </c>
      <c r="T108" s="225">
        <f>S108*H108</f>
        <v>6.1505599999999996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26" t="s">
        <v>231</v>
      </c>
      <c r="AT108" s="226" t="s">
        <v>342</v>
      </c>
      <c r="AU108" s="226" t="s">
        <v>241</v>
      </c>
      <c r="AY108" s="18" t="s">
        <v>338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8" t="s">
        <v>79</v>
      </c>
      <c r="BK108" s="227">
        <f>ROUND(I108*H108,2)</f>
        <v>0</v>
      </c>
      <c r="BL108" s="18" t="s">
        <v>231</v>
      </c>
      <c r="BM108" s="226" t="s">
        <v>3594</v>
      </c>
    </row>
    <row r="109" s="2" customFormat="1">
      <c r="A109" s="39"/>
      <c r="B109" s="40"/>
      <c r="C109" s="41"/>
      <c r="D109" s="228" t="s">
        <v>348</v>
      </c>
      <c r="E109" s="41"/>
      <c r="F109" s="229" t="s">
        <v>1319</v>
      </c>
      <c r="G109" s="41"/>
      <c r="H109" s="41"/>
      <c r="I109" s="230"/>
      <c r="J109" s="41"/>
      <c r="K109" s="41"/>
      <c r="L109" s="45"/>
      <c r="M109" s="231"/>
      <c r="N109" s="23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348</v>
      </c>
      <c r="AU109" s="18" t="s">
        <v>241</v>
      </c>
    </row>
    <row r="110" s="13" customFormat="1">
      <c r="A110" s="13"/>
      <c r="B110" s="233"/>
      <c r="C110" s="234"/>
      <c r="D110" s="235" t="s">
        <v>350</v>
      </c>
      <c r="E110" s="236" t="s">
        <v>19</v>
      </c>
      <c r="F110" s="237" t="s">
        <v>1320</v>
      </c>
      <c r="G110" s="234"/>
      <c r="H110" s="236" t="s">
        <v>19</v>
      </c>
      <c r="I110" s="238"/>
      <c r="J110" s="234"/>
      <c r="K110" s="234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350</v>
      </c>
      <c r="AU110" s="243" t="s">
        <v>241</v>
      </c>
      <c r="AV110" s="13" t="s">
        <v>79</v>
      </c>
      <c r="AW110" s="13" t="s">
        <v>33</v>
      </c>
      <c r="AX110" s="13" t="s">
        <v>72</v>
      </c>
      <c r="AY110" s="243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1309</v>
      </c>
      <c r="F111" s="247" t="s">
        <v>1321</v>
      </c>
      <c r="G111" s="245"/>
      <c r="H111" s="248">
        <v>0.59999999999999998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5" customFormat="1">
      <c r="A112" s="15"/>
      <c r="B112" s="255"/>
      <c r="C112" s="256"/>
      <c r="D112" s="235" t="s">
        <v>350</v>
      </c>
      <c r="E112" s="257" t="s">
        <v>19</v>
      </c>
      <c r="F112" s="258" t="s">
        <v>353</v>
      </c>
      <c r="G112" s="256"/>
      <c r="H112" s="259">
        <v>0.59999999999999998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350</v>
      </c>
      <c r="AU112" s="265" t="s">
        <v>241</v>
      </c>
      <c r="AV112" s="15" t="s">
        <v>231</v>
      </c>
      <c r="AW112" s="15" t="s">
        <v>33</v>
      </c>
      <c r="AX112" s="15" t="s">
        <v>72</v>
      </c>
      <c r="AY112" s="265" t="s">
        <v>338</v>
      </c>
    </row>
    <row r="113" s="13" customFormat="1">
      <c r="A113" s="13"/>
      <c r="B113" s="233"/>
      <c r="C113" s="234"/>
      <c r="D113" s="235" t="s">
        <v>350</v>
      </c>
      <c r="E113" s="236" t="s">
        <v>19</v>
      </c>
      <c r="F113" s="237" t="s">
        <v>3595</v>
      </c>
      <c r="G113" s="234"/>
      <c r="H113" s="236" t="s">
        <v>19</v>
      </c>
      <c r="I113" s="238"/>
      <c r="J113" s="234"/>
      <c r="K113" s="234"/>
      <c r="L113" s="239"/>
      <c r="M113" s="240"/>
      <c r="N113" s="241"/>
      <c r="O113" s="241"/>
      <c r="P113" s="241"/>
      <c r="Q113" s="241"/>
      <c r="R113" s="241"/>
      <c r="S113" s="241"/>
      <c r="T113" s="242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3" t="s">
        <v>350</v>
      </c>
      <c r="AU113" s="243" t="s">
        <v>241</v>
      </c>
      <c r="AV113" s="13" t="s">
        <v>79</v>
      </c>
      <c r="AW113" s="13" t="s">
        <v>33</v>
      </c>
      <c r="AX113" s="13" t="s">
        <v>72</v>
      </c>
      <c r="AY113" s="243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1310</v>
      </c>
      <c r="F114" s="247" t="s">
        <v>3572</v>
      </c>
      <c r="G114" s="245"/>
      <c r="H114" s="248">
        <v>13.674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19</v>
      </c>
      <c r="F115" s="258" t="s">
        <v>353</v>
      </c>
      <c r="G115" s="256"/>
      <c r="H115" s="259">
        <v>13.674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1312</v>
      </c>
      <c r="F117" s="247" t="s">
        <v>1322</v>
      </c>
      <c r="G117" s="245"/>
      <c r="H117" s="248">
        <v>0.25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5" customFormat="1">
      <c r="A118" s="15"/>
      <c r="B118" s="255"/>
      <c r="C118" s="256"/>
      <c r="D118" s="235" t="s">
        <v>350</v>
      </c>
      <c r="E118" s="257" t="s">
        <v>19</v>
      </c>
      <c r="F118" s="258" t="s">
        <v>353</v>
      </c>
      <c r="G118" s="256"/>
      <c r="H118" s="259">
        <v>0.25</v>
      </c>
      <c r="I118" s="260"/>
      <c r="J118" s="256"/>
      <c r="K118" s="256"/>
      <c r="L118" s="261"/>
      <c r="M118" s="262"/>
      <c r="N118" s="263"/>
      <c r="O118" s="263"/>
      <c r="P118" s="263"/>
      <c r="Q118" s="263"/>
      <c r="R118" s="263"/>
      <c r="S118" s="263"/>
      <c r="T118" s="264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5" t="s">
        <v>350</v>
      </c>
      <c r="AU118" s="265" t="s">
        <v>241</v>
      </c>
      <c r="AV118" s="15" t="s">
        <v>231</v>
      </c>
      <c r="AW118" s="15" t="s">
        <v>33</v>
      </c>
      <c r="AX118" s="15" t="s">
        <v>72</v>
      </c>
      <c r="AY118" s="265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19</v>
      </c>
      <c r="F119" s="247" t="s">
        <v>1323</v>
      </c>
      <c r="G119" s="245"/>
      <c r="H119" s="248">
        <v>23.655999999999999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5" customFormat="1">
      <c r="A120" s="15"/>
      <c r="B120" s="255"/>
      <c r="C120" s="256"/>
      <c r="D120" s="235" t="s">
        <v>350</v>
      </c>
      <c r="E120" s="257" t="s">
        <v>1313</v>
      </c>
      <c r="F120" s="258" t="s">
        <v>363</v>
      </c>
      <c r="G120" s="256"/>
      <c r="H120" s="259">
        <v>23.655999999999999</v>
      </c>
      <c r="I120" s="260"/>
      <c r="J120" s="256"/>
      <c r="K120" s="256"/>
      <c r="L120" s="261"/>
      <c r="M120" s="262"/>
      <c r="N120" s="263"/>
      <c r="O120" s="263"/>
      <c r="P120" s="263"/>
      <c r="Q120" s="263"/>
      <c r="R120" s="263"/>
      <c r="S120" s="263"/>
      <c r="T120" s="264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5" t="s">
        <v>350</v>
      </c>
      <c r="AU120" s="265" t="s">
        <v>241</v>
      </c>
      <c r="AV120" s="15" t="s">
        <v>231</v>
      </c>
      <c r="AW120" s="15" t="s">
        <v>33</v>
      </c>
      <c r="AX120" s="15" t="s">
        <v>79</v>
      </c>
      <c r="AY120" s="265" t="s">
        <v>338</v>
      </c>
    </row>
    <row r="121" s="2" customFormat="1" ht="66.75" customHeight="1">
      <c r="A121" s="39"/>
      <c r="B121" s="40"/>
      <c r="C121" s="215" t="s">
        <v>81</v>
      </c>
      <c r="D121" s="215" t="s">
        <v>342</v>
      </c>
      <c r="E121" s="216" t="s">
        <v>1324</v>
      </c>
      <c r="F121" s="217" t="s">
        <v>1325</v>
      </c>
      <c r="G121" s="218" t="s">
        <v>345</v>
      </c>
      <c r="H121" s="219">
        <v>23.655999999999999</v>
      </c>
      <c r="I121" s="220"/>
      <c r="J121" s="221">
        <f>ROUND(I121*H121,2)</f>
        <v>0</v>
      </c>
      <c r="K121" s="217" t="s">
        <v>346</v>
      </c>
      <c r="L121" s="45"/>
      <c r="M121" s="222" t="s">
        <v>19</v>
      </c>
      <c r="N121" s="223" t="s">
        <v>43</v>
      </c>
      <c r="O121" s="85"/>
      <c r="P121" s="224">
        <f>O121*H121</f>
        <v>0</v>
      </c>
      <c r="Q121" s="224">
        <v>0</v>
      </c>
      <c r="R121" s="224">
        <f>Q121*H121</f>
        <v>0</v>
      </c>
      <c r="S121" s="224">
        <v>0.28999999999999998</v>
      </c>
      <c r="T121" s="225">
        <f>S121*H121</f>
        <v>6.8602399999999992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26" t="s">
        <v>231</v>
      </c>
      <c r="AT121" s="226" t="s">
        <v>342</v>
      </c>
      <c r="AU121" s="226" t="s">
        <v>241</v>
      </c>
      <c r="AY121" s="18" t="s">
        <v>338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8" t="s">
        <v>79</v>
      </c>
      <c r="BK121" s="227">
        <f>ROUND(I121*H121,2)</f>
        <v>0</v>
      </c>
      <c r="BL121" s="18" t="s">
        <v>231</v>
      </c>
      <c r="BM121" s="226" t="s">
        <v>3596</v>
      </c>
    </row>
    <row r="122" s="2" customFormat="1">
      <c r="A122" s="39"/>
      <c r="B122" s="40"/>
      <c r="C122" s="41"/>
      <c r="D122" s="228" t="s">
        <v>348</v>
      </c>
      <c r="E122" s="41"/>
      <c r="F122" s="229" t="s">
        <v>1327</v>
      </c>
      <c r="G122" s="41"/>
      <c r="H122" s="41"/>
      <c r="I122" s="230"/>
      <c r="J122" s="41"/>
      <c r="K122" s="41"/>
      <c r="L122" s="45"/>
      <c r="M122" s="231"/>
      <c r="N122" s="232"/>
      <c r="O122" s="85"/>
      <c r="P122" s="85"/>
      <c r="Q122" s="85"/>
      <c r="R122" s="85"/>
      <c r="S122" s="85"/>
      <c r="T122" s="86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348</v>
      </c>
      <c r="AU122" s="18" t="s">
        <v>241</v>
      </c>
    </row>
    <row r="123" s="14" customFormat="1">
      <c r="A123" s="14"/>
      <c r="B123" s="244"/>
      <c r="C123" s="245"/>
      <c r="D123" s="235" t="s">
        <v>350</v>
      </c>
      <c r="E123" s="246" t="s">
        <v>19</v>
      </c>
      <c r="F123" s="247" t="s">
        <v>1313</v>
      </c>
      <c r="G123" s="245"/>
      <c r="H123" s="248">
        <v>23.655999999999999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79</v>
      </c>
      <c r="AY123" s="254" t="s">
        <v>338</v>
      </c>
    </row>
    <row r="124" s="2" customFormat="1" ht="66.75" customHeight="1">
      <c r="A124" s="39"/>
      <c r="B124" s="40"/>
      <c r="C124" s="215" t="s">
        <v>241</v>
      </c>
      <c r="D124" s="215" t="s">
        <v>342</v>
      </c>
      <c r="E124" s="216" t="s">
        <v>343</v>
      </c>
      <c r="F124" s="217" t="s">
        <v>344</v>
      </c>
      <c r="G124" s="218" t="s">
        <v>345</v>
      </c>
      <c r="H124" s="219">
        <v>450.67399999999998</v>
      </c>
      <c r="I124" s="220"/>
      <c r="J124" s="221">
        <f>ROUND(I124*H124,2)</f>
        <v>0</v>
      </c>
      <c r="K124" s="217" t="s">
        <v>346</v>
      </c>
      <c r="L124" s="45"/>
      <c r="M124" s="222" t="s">
        <v>19</v>
      </c>
      <c r="N124" s="223" t="s">
        <v>43</v>
      </c>
      <c r="O124" s="85"/>
      <c r="P124" s="224">
        <f>O124*H124</f>
        <v>0</v>
      </c>
      <c r="Q124" s="224">
        <v>0</v>
      </c>
      <c r="R124" s="224">
        <f>Q124*H124</f>
        <v>0</v>
      </c>
      <c r="S124" s="224">
        <v>0.44</v>
      </c>
      <c r="T124" s="225">
        <f>S124*H124</f>
        <v>198.29656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26" t="s">
        <v>231</v>
      </c>
      <c r="AT124" s="226" t="s">
        <v>342</v>
      </c>
      <c r="AU124" s="226" t="s">
        <v>241</v>
      </c>
      <c r="AY124" s="18" t="s">
        <v>338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8" t="s">
        <v>79</v>
      </c>
      <c r="BK124" s="227">
        <f>ROUND(I124*H124,2)</f>
        <v>0</v>
      </c>
      <c r="BL124" s="18" t="s">
        <v>231</v>
      </c>
      <c r="BM124" s="226" t="s">
        <v>3597</v>
      </c>
    </row>
    <row r="125" s="2" customFormat="1">
      <c r="A125" s="39"/>
      <c r="B125" s="40"/>
      <c r="C125" s="41"/>
      <c r="D125" s="228" t="s">
        <v>348</v>
      </c>
      <c r="E125" s="41"/>
      <c r="F125" s="229" t="s">
        <v>349</v>
      </c>
      <c r="G125" s="41"/>
      <c r="H125" s="41"/>
      <c r="I125" s="230"/>
      <c r="J125" s="41"/>
      <c r="K125" s="41"/>
      <c r="L125" s="45"/>
      <c r="M125" s="231"/>
      <c r="N125" s="232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348</v>
      </c>
      <c r="AU125" s="18" t="s">
        <v>241</v>
      </c>
    </row>
    <row r="126" s="13" customFormat="1">
      <c r="A126" s="13"/>
      <c r="B126" s="233"/>
      <c r="C126" s="234"/>
      <c r="D126" s="235" t="s">
        <v>350</v>
      </c>
      <c r="E126" s="236" t="s">
        <v>19</v>
      </c>
      <c r="F126" s="237" t="s">
        <v>351</v>
      </c>
      <c r="G126" s="234"/>
      <c r="H126" s="236" t="s">
        <v>19</v>
      </c>
      <c r="I126" s="238"/>
      <c r="J126" s="234"/>
      <c r="K126" s="234"/>
      <c r="L126" s="239"/>
      <c r="M126" s="240"/>
      <c r="N126" s="241"/>
      <c r="O126" s="241"/>
      <c r="P126" s="241"/>
      <c r="Q126" s="241"/>
      <c r="R126" s="241"/>
      <c r="S126" s="241"/>
      <c r="T126" s="242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3" t="s">
        <v>350</v>
      </c>
      <c r="AU126" s="243" t="s">
        <v>241</v>
      </c>
      <c r="AV126" s="13" t="s">
        <v>79</v>
      </c>
      <c r="AW126" s="13" t="s">
        <v>33</v>
      </c>
      <c r="AX126" s="13" t="s">
        <v>72</v>
      </c>
      <c r="AY126" s="243" t="s">
        <v>338</v>
      </c>
    </row>
    <row r="127" s="14" customFormat="1">
      <c r="A127" s="14"/>
      <c r="B127" s="244"/>
      <c r="C127" s="245"/>
      <c r="D127" s="235" t="s">
        <v>350</v>
      </c>
      <c r="E127" s="246" t="s">
        <v>1272</v>
      </c>
      <c r="F127" s="247" t="s">
        <v>352</v>
      </c>
      <c r="G127" s="245"/>
      <c r="H127" s="248">
        <v>1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350</v>
      </c>
      <c r="AU127" s="254" t="s">
        <v>241</v>
      </c>
      <c r="AV127" s="14" t="s">
        <v>81</v>
      </c>
      <c r="AW127" s="14" t="s">
        <v>33</v>
      </c>
      <c r="AX127" s="14" t="s">
        <v>72</v>
      </c>
      <c r="AY127" s="254" t="s">
        <v>338</v>
      </c>
    </row>
    <row r="128" s="14" customFormat="1">
      <c r="A128" s="14"/>
      <c r="B128" s="244"/>
      <c r="C128" s="245"/>
      <c r="D128" s="235" t="s">
        <v>350</v>
      </c>
      <c r="E128" s="246" t="s">
        <v>1306</v>
      </c>
      <c r="F128" s="247" t="s">
        <v>1321</v>
      </c>
      <c r="G128" s="245"/>
      <c r="H128" s="248">
        <v>0.59999999999999998</v>
      </c>
      <c r="I128" s="249"/>
      <c r="J128" s="245"/>
      <c r="K128" s="245"/>
      <c r="L128" s="250"/>
      <c r="M128" s="251"/>
      <c r="N128" s="252"/>
      <c r="O128" s="252"/>
      <c r="P128" s="252"/>
      <c r="Q128" s="252"/>
      <c r="R128" s="252"/>
      <c r="S128" s="252"/>
      <c r="T128" s="253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4" t="s">
        <v>350</v>
      </c>
      <c r="AU128" s="254" t="s">
        <v>241</v>
      </c>
      <c r="AV128" s="14" t="s">
        <v>81</v>
      </c>
      <c r="AW128" s="14" t="s">
        <v>33</v>
      </c>
      <c r="AX128" s="14" t="s">
        <v>72</v>
      </c>
      <c r="AY128" s="254" t="s">
        <v>338</v>
      </c>
    </row>
    <row r="129" s="15" customFormat="1">
      <c r="A129" s="15"/>
      <c r="B129" s="255"/>
      <c r="C129" s="256"/>
      <c r="D129" s="235" t="s">
        <v>350</v>
      </c>
      <c r="E129" s="257" t="s">
        <v>19</v>
      </c>
      <c r="F129" s="258" t="s">
        <v>353</v>
      </c>
      <c r="G129" s="256"/>
      <c r="H129" s="259">
        <v>1.6000000000000001</v>
      </c>
      <c r="I129" s="260"/>
      <c r="J129" s="256"/>
      <c r="K129" s="256"/>
      <c r="L129" s="261"/>
      <c r="M129" s="262"/>
      <c r="N129" s="263"/>
      <c r="O129" s="263"/>
      <c r="P129" s="263"/>
      <c r="Q129" s="263"/>
      <c r="R129" s="263"/>
      <c r="S129" s="263"/>
      <c r="T129" s="264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65" t="s">
        <v>350</v>
      </c>
      <c r="AU129" s="265" t="s">
        <v>241</v>
      </c>
      <c r="AV129" s="15" t="s">
        <v>231</v>
      </c>
      <c r="AW129" s="15" t="s">
        <v>33</v>
      </c>
      <c r="AX129" s="15" t="s">
        <v>72</v>
      </c>
      <c r="AY129" s="265" t="s">
        <v>338</v>
      </c>
    </row>
    <row r="130" s="13" customFormat="1">
      <c r="A130" s="13"/>
      <c r="B130" s="233"/>
      <c r="C130" s="234"/>
      <c r="D130" s="235" t="s">
        <v>350</v>
      </c>
      <c r="E130" s="236" t="s">
        <v>19</v>
      </c>
      <c r="F130" s="237" t="s">
        <v>1848</v>
      </c>
      <c r="G130" s="234"/>
      <c r="H130" s="236" t="s">
        <v>19</v>
      </c>
      <c r="I130" s="238"/>
      <c r="J130" s="234"/>
      <c r="K130" s="234"/>
      <c r="L130" s="239"/>
      <c r="M130" s="240"/>
      <c r="N130" s="241"/>
      <c r="O130" s="241"/>
      <c r="P130" s="241"/>
      <c r="Q130" s="241"/>
      <c r="R130" s="241"/>
      <c r="S130" s="241"/>
      <c r="T130" s="24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3" t="s">
        <v>350</v>
      </c>
      <c r="AU130" s="243" t="s">
        <v>241</v>
      </c>
      <c r="AV130" s="13" t="s">
        <v>79</v>
      </c>
      <c r="AW130" s="13" t="s">
        <v>33</v>
      </c>
      <c r="AX130" s="13" t="s">
        <v>72</v>
      </c>
      <c r="AY130" s="243" t="s">
        <v>338</v>
      </c>
    </row>
    <row r="131" s="14" customFormat="1">
      <c r="A131" s="14"/>
      <c r="B131" s="244"/>
      <c r="C131" s="245"/>
      <c r="D131" s="235" t="s">
        <v>350</v>
      </c>
      <c r="E131" s="246" t="s">
        <v>1273</v>
      </c>
      <c r="F131" s="247" t="s">
        <v>3598</v>
      </c>
      <c r="G131" s="245"/>
      <c r="H131" s="248">
        <v>205.78399999999999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350</v>
      </c>
      <c r="AU131" s="254" t="s">
        <v>241</v>
      </c>
      <c r="AV131" s="14" t="s">
        <v>81</v>
      </c>
      <c r="AW131" s="14" t="s">
        <v>33</v>
      </c>
      <c r="AX131" s="14" t="s">
        <v>72</v>
      </c>
      <c r="AY131" s="254" t="s">
        <v>338</v>
      </c>
    </row>
    <row r="132" s="14" customFormat="1">
      <c r="A132" s="14"/>
      <c r="B132" s="244"/>
      <c r="C132" s="245"/>
      <c r="D132" s="235" t="s">
        <v>350</v>
      </c>
      <c r="E132" s="246" t="s">
        <v>1285</v>
      </c>
      <c r="F132" s="247" t="s">
        <v>3599</v>
      </c>
      <c r="G132" s="245"/>
      <c r="H132" s="248">
        <v>5.7999999999999998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241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5" customFormat="1">
      <c r="A133" s="15"/>
      <c r="B133" s="255"/>
      <c r="C133" s="256"/>
      <c r="D133" s="235" t="s">
        <v>350</v>
      </c>
      <c r="E133" s="257" t="s">
        <v>286</v>
      </c>
      <c r="F133" s="258" t="s">
        <v>353</v>
      </c>
      <c r="G133" s="256"/>
      <c r="H133" s="259">
        <v>211.584</v>
      </c>
      <c r="I133" s="260"/>
      <c r="J133" s="256"/>
      <c r="K133" s="256"/>
      <c r="L133" s="261"/>
      <c r="M133" s="262"/>
      <c r="N133" s="263"/>
      <c r="O133" s="263"/>
      <c r="P133" s="263"/>
      <c r="Q133" s="263"/>
      <c r="R133" s="263"/>
      <c r="S133" s="263"/>
      <c r="T133" s="264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65" t="s">
        <v>350</v>
      </c>
      <c r="AU133" s="265" t="s">
        <v>241</v>
      </c>
      <c r="AV133" s="15" t="s">
        <v>231</v>
      </c>
      <c r="AW133" s="15" t="s">
        <v>33</v>
      </c>
      <c r="AX133" s="15" t="s">
        <v>72</v>
      </c>
      <c r="AY133" s="265" t="s">
        <v>338</v>
      </c>
    </row>
    <row r="134" s="13" customFormat="1">
      <c r="A134" s="13"/>
      <c r="B134" s="233"/>
      <c r="C134" s="234"/>
      <c r="D134" s="235" t="s">
        <v>350</v>
      </c>
      <c r="E134" s="236" t="s">
        <v>19</v>
      </c>
      <c r="F134" s="237" t="s">
        <v>355</v>
      </c>
      <c r="G134" s="234"/>
      <c r="H134" s="236" t="s">
        <v>19</v>
      </c>
      <c r="I134" s="238"/>
      <c r="J134" s="234"/>
      <c r="K134" s="234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350</v>
      </c>
      <c r="AU134" s="243" t="s">
        <v>241</v>
      </c>
      <c r="AV134" s="13" t="s">
        <v>79</v>
      </c>
      <c r="AW134" s="13" t="s">
        <v>33</v>
      </c>
      <c r="AX134" s="13" t="s">
        <v>72</v>
      </c>
      <c r="AY134" s="243" t="s">
        <v>338</v>
      </c>
    </row>
    <row r="135" s="14" customFormat="1">
      <c r="A135" s="14"/>
      <c r="B135" s="244"/>
      <c r="C135" s="245"/>
      <c r="D135" s="235" t="s">
        <v>350</v>
      </c>
      <c r="E135" s="246" t="s">
        <v>1277</v>
      </c>
      <c r="F135" s="247" t="s">
        <v>356</v>
      </c>
      <c r="G135" s="245"/>
      <c r="H135" s="248">
        <v>0.46999999999999997</v>
      </c>
      <c r="I135" s="249"/>
      <c r="J135" s="245"/>
      <c r="K135" s="245"/>
      <c r="L135" s="250"/>
      <c r="M135" s="251"/>
      <c r="N135" s="252"/>
      <c r="O135" s="252"/>
      <c r="P135" s="252"/>
      <c r="Q135" s="252"/>
      <c r="R135" s="252"/>
      <c r="S135" s="252"/>
      <c r="T135" s="25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4" t="s">
        <v>350</v>
      </c>
      <c r="AU135" s="254" t="s">
        <v>241</v>
      </c>
      <c r="AV135" s="14" t="s">
        <v>81</v>
      </c>
      <c r="AW135" s="14" t="s">
        <v>33</v>
      </c>
      <c r="AX135" s="14" t="s">
        <v>72</v>
      </c>
      <c r="AY135" s="254" t="s">
        <v>338</v>
      </c>
    </row>
    <row r="136" s="14" customFormat="1">
      <c r="A136" s="14"/>
      <c r="B136" s="244"/>
      <c r="C136" s="245"/>
      <c r="D136" s="235" t="s">
        <v>350</v>
      </c>
      <c r="E136" s="246" t="s">
        <v>1279</v>
      </c>
      <c r="F136" s="247" t="s">
        <v>357</v>
      </c>
      <c r="G136" s="245"/>
      <c r="H136" s="248">
        <v>0.48999999999999999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1280</v>
      </c>
      <c r="F137" s="247" t="s">
        <v>357</v>
      </c>
      <c r="G137" s="245"/>
      <c r="H137" s="248">
        <v>0.48999999999999999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72</v>
      </c>
      <c r="AY137" s="254" t="s">
        <v>338</v>
      </c>
    </row>
    <row r="138" s="14" customFormat="1">
      <c r="A138" s="14"/>
      <c r="B138" s="244"/>
      <c r="C138" s="245"/>
      <c r="D138" s="235" t="s">
        <v>350</v>
      </c>
      <c r="E138" s="246" t="s">
        <v>1304</v>
      </c>
      <c r="F138" s="247" t="s">
        <v>1329</v>
      </c>
      <c r="G138" s="245"/>
      <c r="H138" s="248">
        <v>0.29999999999999999</v>
      </c>
      <c r="I138" s="249"/>
      <c r="J138" s="245"/>
      <c r="K138" s="245"/>
      <c r="L138" s="250"/>
      <c r="M138" s="251"/>
      <c r="N138" s="252"/>
      <c r="O138" s="252"/>
      <c r="P138" s="252"/>
      <c r="Q138" s="252"/>
      <c r="R138" s="252"/>
      <c r="S138" s="252"/>
      <c r="T138" s="253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4" t="s">
        <v>350</v>
      </c>
      <c r="AU138" s="254" t="s">
        <v>241</v>
      </c>
      <c r="AV138" s="14" t="s">
        <v>81</v>
      </c>
      <c r="AW138" s="14" t="s">
        <v>33</v>
      </c>
      <c r="AX138" s="14" t="s">
        <v>72</v>
      </c>
      <c r="AY138" s="254" t="s">
        <v>338</v>
      </c>
    </row>
    <row r="139" s="15" customFormat="1">
      <c r="A139" s="15"/>
      <c r="B139" s="255"/>
      <c r="C139" s="256"/>
      <c r="D139" s="235" t="s">
        <v>350</v>
      </c>
      <c r="E139" s="257" t="s">
        <v>19</v>
      </c>
      <c r="F139" s="258" t="s">
        <v>353</v>
      </c>
      <c r="G139" s="256"/>
      <c r="H139" s="259">
        <v>1.75</v>
      </c>
      <c r="I139" s="260"/>
      <c r="J139" s="256"/>
      <c r="K139" s="256"/>
      <c r="L139" s="261"/>
      <c r="M139" s="262"/>
      <c r="N139" s="263"/>
      <c r="O139" s="263"/>
      <c r="P139" s="263"/>
      <c r="Q139" s="263"/>
      <c r="R139" s="263"/>
      <c r="S139" s="263"/>
      <c r="T139" s="264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65" t="s">
        <v>350</v>
      </c>
      <c r="AU139" s="265" t="s">
        <v>241</v>
      </c>
      <c r="AV139" s="15" t="s">
        <v>231</v>
      </c>
      <c r="AW139" s="15" t="s">
        <v>33</v>
      </c>
      <c r="AX139" s="15" t="s">
        <v>72</v>
      </c>
      <c r="AY139" s="265" t="s">
        <v>338</v>
      </c>
    </row>
    <row r="140" s="14" customFormat="1">
      <c r="A140" s="14"/>
      <c r="B140" s="244"/>
      <c r="C140" s="245"/>
      <c r="D140" s="235" t="s">
        <v>350</v>
      </c>
      <c r="E140" s="246" t="s">
        <v>1283</v>
      </c>
      <c r="F140" s="247" t="s">
        <v>1330</v>
      </c>
      <c r="G140" s="245"/>
      <c r="H140" s="248">
        <v>438.31999999999999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350</v>
      </c>
      <c r="AU140" s="254" t="s">
        <v>241</v>
      </c>
      <c r="AV140" s="14" t="s">
        <v>81</v>
      </c>
      <c r="AW140" s="14" t="s">
        <v>33</v>
      </c>
      <c r="AX140" s="14" t="s">
        <v>72</v>
      </c>
      <c r="AY140" s="254" t="s">
        <v>338</v>
      </c>
    </row>
    <row r="141" s="14" customFormat="1">
      <c r="A141" s="14"/>
      <c r="B141" s="244"/>
      <c r="C141" s="245"/>
      <c r="D141" s="235" t="s">
        <v>350</v>
      </c>
      <c r="E141" s="246" t="s">
        <v>1287</v>
      </c>
      <c r="F141" s="247" t="s">
        <v>1331</v>
      </c>
      <c r="G141" s="245"/>
      <c r="H141" s="248">
        <v>12.353999999999999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350</v>
      </c>
      <c r="AU141" s="254" t="s">
        <v>241</v>
      </c>
      <c r="AV141" s="14" t="s">
        <v>81</v>
      </c>
      <c r="AW141" s="14" t="s">
        <v>33</v>
      </c>
      <c r="AX141" s="14" t="s">
        <v>72</v>
      </c>
      <c r="AY141" s="254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1289</v>
      </c>
      <c r="F142" s="247" t="s">
        <v>1332</v>
      </c>
      <c r="G142" s="245"/>
      <c r="H142" s="248">
        <v>0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4" customFormat="1">
      <c r="A143" s="14"/>
      <c r="B143" s="244"/>
      <c r="C143" s="245"/>
      <c r="D143" s="235" t="s">
        <v>350</v>
      </c>
      <c r="E143" s="246" t="s">
        <v>1308</v>
      </c>
      <c r="F143" s="247" t="s">
        <v>1333</v>
      </c>
      <c r="G143" s="245"/>
      <c r="H143" s="248">
        <v>0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350</v>
      </c>
      <c r="AU143" s="254" t="s">
        <v>241</v>
      </c>
      <c r="AV143" s="14" t="s">
        <v>81</v>
      </c>
      <c r="AW143" s="14" t="s">
        <v>33</v>
      </c>
      <c r="AX143" s="14" t="s">
        <v>72</v>
      </c>
      <c r="AY143" s="254" t="s">
        <v>338</v>
      </c>
    </row>
    <row r="144" s="15" customFormat="1">
      <c r="A144" s="15"/>
      <c r="B144" s="255"/>
      <c r="C144" s="256"/>
      <c r="D144" s="235" t="s">
        <v>350</v>
      </c>
      <c r="E144" s="257" t="s">
        <v>1281</v>
      </c>
      <c r="F144" s="258" t="s">
        <v>363</v>
      </c>
      <c r="G144" s="256"/>
      <c r="H144" s="259">
        <v>450.67399999999998</v>
      </c>
      <c r="I144" s="260"/>
      <c r="J144" s="256"/>
      <c r="K144" s="256"/>
      <c r="L144" s="261"/>
      <c r="M144" s="262"/>
      <c r="N144" s="263"/>
      <c r="O144" s="263"/>
      <c r="P144" s="263"/>
      <c r="Q144" s="263"/>
      <c r="R144" s="263"/>
      <c r="S144" s="263"/>
      <c r="T144" s="264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5" t="s">
        <v>350</v>
      </c>
      <c r="AU144" s="265" t="s">
        <v>241</v>
      </c>
      <c r="AV144" s="15" t="s">
        <v>231</v>
      </c>
      <c r="AW144" s="15" t="s">
        <v>33</v>
      </c>
      <c r="AX144" s="15" t="s">
        <v>79</v>
      </c>
      <c r="AY144" s="265" t="s">
        <v>338</v>
      </c>
    </row>
    <row r="145" s="2" customFormat="1" ht="44.25" customHeight="1">
      <c r="A145" s="39"/>
      <c r="B145" s="40"/>
      <c r="C145" s="215" t="s">
        <v>231</v>
      </c>
      <c r="D145" s="215" t="s">
        <v>342</v>
      </c>
      <c r="E145" s="216" t="s">
        <v>364</v>
      </c>
      <c r="F145" s="217" t="s">
        <v>365</v>
      </c>
      <c r="G145" s="218" t="s">
        <v>345</v>
      </c>
      <c r="H145" s="219">
        <v>450.67399999999998</v>
      </c>
      <c r="I145" s="220"/>
      <c r="J145" s="221">
        <f>ROUND(I145*H145,2)</f>
        <v>0</v>
      </c>
      <c r="K145" s="217" t="s">
        <v>346</v>
      </c>
      <c r="L145" s="45"/>
      <c r="M145" s="222" t="s">
        <v>19</v>
      </c>
      <c r="N145" s="223" t="s">
        <v>43</v>
      </c>
      <c r="O145" s="85"/>
      <c r="P145" s="224">
        <f>O145*H145</f>
        <v>0</v>
      </c>
      <c r="Q145" s="224">
        <v>1.0000000000000001E-05</v>
      </c>
      <c r="R145" s="224">
        <f>Q145*H145</f>
        <v>0.0045067400000000004</v>
      </c>
      <c r="S145" s="224">
        <v>0.091999999999999998</v>
      </c>
      <c r="T145" s="225">
        <f>S145*H145</f>
        <v>41.462007999999997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26" t="s">
        <v>231</v>
      </c>
      <c r="AT145" s="226" t="s">
        <v>342</v>
      </c>
      <c r="AU145" s="226" t="s">
        <v>241</v>
      </c>
      <c r="AY145" s="18" t="s">
        <v>338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8" t="s">
        <v>79</v>
      </c>
      <c r="BK145" s="227">
        <f>ROUND(I145*H145,2)</f>
        <v>0</v>
      </c>
      <c r="BL145" s="18" t="s">
        <v>231</v>
      </c>
      <c r="BM145" s="226" t="s">
        <v>3600</v>
      </c>
    </row>
    <row r="146" s="2" customFormat="1">
      <c r="A146" s="39"/>
      <c r="B146" s="40"/>
      <c r="C146" s="41"/>
      <c r="D146" s="228" t="s">
        <v>348</v>
      </c>
      <c r="E146" s="41"/>
      <c r="F146" s="229" t="s">
        <v>367</v>
      </c>
      <c r="G146" s="41"/>
      <c r="H146" s="41"/>
      <c r="I146" s="230"/>
      <c r="J146" s="41"/>
      <c r="K146" s="41"/>
      <c r="L146" s="45"/>
      <c r="M146" s="231"/>
      <c r="N146" s="232"/>
      <c r="O146" s="85"/>
      <c r="P146" s="85"/>
      <c r="Q146" s="85"/>
      <c r="R146" s="85"/>
      <c r="S146" s="85"/>
      <c r="T146" s="86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348</v>
      </c>
      <c r="AU146" s="18" t="s">
        <v>241</v>
      </c>
    </row>
    <row r="147" s="14" customFormat="1">
      <c r="A147" s="14"/>
      <c r="B147" s="244"/>
      <c r="C147" s="245"/>
      <c r="D147" s="235" t="s">
        <v>350</v>
      </c>
      <c r="E147" s="246" t="s">
        <v>19</v>
      </c>
      <c r="F147" s="247" t="s">
        <v>1335</v>
      </c>
      <c r="G147" s="245"/>
      <c r="H147" s="248">
        <v>450.67399999999998</v>
      </c>
      <c r="I147" s="249"/>
      <c r="J147" s="245"/>
      <c r="K147" s="245"/>
      <c r="L147" s="250"/>
      <c r="M147" s="251"/>
      <c r="N147" s="252"/>
      <c r="O147" s="252"/>
      <c r="P147" s="252"/>
      <c r="Q147" s="252"/>
      <c r="R147" s="252"/>
      <c r="S147" s="252"/>
      <c r="T147" s="253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4" t="s">
        <v>350</v>
      </c>
      <c r="AU147" s="254" t="s">
        <v>241</v>
      </c>
      <c r="AV147" s="14" t="s">
        <v>81</v>
      </c>
      <c r="AW147" s="14" t="s">
        <v>33</v>
      </c>
      <c r="AX147" s="14" t="s">
        <v>79</v>
      </c>
      <c r="AY147" s="254" t="s">
        <v>338</v>
      </c>
    </row>
    <row r="148" s="2" customFormat="1" ht="44.25" customHeight="1">
      <c r="A148" s="39"/>
      <c r="B148" s="40"/>
      <c r="C148" s="215" t="s">
        <v>239</v>
      </c>
      <c r="D148" s="215" t="s">
        <v>342</v>
      </c>
      <c r="E148" s="216" t="s">
        <v>368</v>
      </c>
      <c r="F148" s="217" t="s">
        <v>369</v>
      </c>
      <c r="G148" s="218" t="s">
        <v>345</v>
      </c>
      <c r="H148" s="219">
        <v>428.13999999999999</v>
      </c>
      <c r="I148" s="220"/>
      <c r="J148" s="221">
        <f>ROUND(I148*H148,2)</f>
        <v>0</v>
      </c>
      <c r="K148" s="217" t="s">
        <v>346</v>
      </c>
      <c r="L148" s="45"/>
      <c r="M148" s="222" t="s">
        <v>19</v>
      </c>
      <c r="N148" s="223" t="s">
        <v>43</v>
      </c>
      <c r="O148" s="85"/>
      <c r="P148" s="224">
        <f>O148*H148</f>
        <v>0</v>
      </c>
      <c r="Q148" s="224">
        <v>2.0000000000000002E-05</v>
      </c>
      <c r="R148" s="224">
        <f>Q148*H148</f>
        <v>0.0085628000000000006</v>
      </c>
      <c r="S148" s="224">
        <v>0.13800000000000001</v>
      </c>
      <c r="T148" s="225">
        <f>S148*H148</f>
        <v>59.083320000000001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26" t="s">
        <v>231</v>
      </c>
      <c r="AT148" s="226" t="s">
        <v>342</v>
      </c>
      <c r="AU148" s="226" t="s">
        <v>241</v>
      </c>
      <c r="AY148" s="18" t="s">
        <v>338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18" t="s">
        <v>79</v>
      </c>
      <c r="BK148" s="227">
        <f>ROUND(I148*H148,2)</f>
        <v>0</v>
      </c>
      <c r="BL148" s="18" t="s">
        <v>231</v>
      </c>
      <c r="BM148" s="226" t="s">
        <v>3601</v>
      </c>
    </row>
    <row r="149" s="2" customFormat="1">
      <c r="A149" s="39"/>
      <c r="B149" s="40"/>
      <c r="C149" s="41"/>
      <c r="D149" s="228" t="s">
        <v>348</v>
      </c>
      <c r="E149" s="41"/>
      <c r="F149" s="229" t="s">
        <v>371</v>
      </c>
      <c r="G149" s="41"/>
      <c r="H149" s="41"/>
      <c r="I149" s="230"/>
      <c r="J149" s="41"/>
      <c r="K149" s="41"/>
      <c r="L149" s="45"/>
      <c r="M149" s="231"/>
      <c r="N149" s="232"/>
      <c r="O149" s="85"/>
      <c r="P149" s="85"/>
      <c r="Q149" s="85"/>
      <c r="R149" s="85"/>
      <c r="S149" s="85"/>
      <c r="T149" s="86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348</v>
      </c>
      <c r="AU149" s="18" t="s">
        <v>241</v>
      </c>
    </row>
    <row r="150" s="14" customFormat="1">
      <c r="A150" s="14"/>
      <c r="B150" s="244"/>
      <c r="C150" s="245"/>
      <c r="D150" s="235" t="s">
        <v>350</v>
      </c>
      <c r="E150" s="246" t="s">
        <v>19</v>
      </c>
      <c r="F150" s="247" t="s">
        <v>1335</v>
      </c>
      <c r="G150" s="245"/>
      <c r="H150" s="248">
        <v>450.67399999999998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350</v>
      </c>
      <c r="AU150" s="254" t="s">
        <v>241</v>
      </c>
      <c r="AV150" s="14" t="s">
        <v>81</v>
      </c>
      <c r="AW150" s="14" t="s">
        <v>33</v>
      </c>
      <c r="AX150" s="14" t="s">
        <v>72</v>
      </c>
      <c r="AY150" s="254" t="s">
        <v>338</v>
      </c>
    </row>
    <row r="151" s="14" customFormat="1">
      <c r="A151" s="14"/>
      <c r="B151" s="244"/>
      <c r="C151" s="245"/>
      <c r="D151" s="235" t="s">
        <v>350</v>
      </c>
      <c r="E151" s="246" t="s">
        <v>19</v>
      </c>
      <c r="F151" s="247" t="s">
        <v>3602</v>
      </c>
      <c r="G151" s="245"/>
      <c r="H151" s="248">
        <v>428.13999999999999</v>
      </c>
      <c r="I151" s="249"/>
      <c r="J151" s="245"/>
      <c r="K151" s="245"/>
      <c r="L151" s="250"/>
      <c r="M151" s="251"/>
      <c r="N151" s="252"/>
      <c r="O151" s="252"/>
      <c r="P151" s="252"/>
      <c r="Q151" s="252"/>
      <c r="R151" s="252"/>
      <c r="S151" s="252"/>
      <c r="T151" s="253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4" t="s">
        <v>350</v>
      </c>
      <c r="AU151" s="254" t="s">
        <v>241</v>
      </c>
      <c r="AV151" s="14" t="s">
        <v>81</v>
      </c>
      <c r="AW151" s="14" t="s">
        <v>33</v>
      </c>
      <c r="AX151" s="14" t="s">
        <v>79</v>
      </c>
      <c r="AY151" s="254" t="s">
        <v>338</v>
      </c>
    </row>
    <row r="152" s="2" customFormat="1" ht="44.25" customHeight="1">
      <c r="A152" s="39"/>
      <c r="B152" s="40"/>
      <c r="C152" s="215" t="s">
        <v>236</v>
      </c>
      <c r="D152" s="215" t="s">
        <v>342</v>
      </c>
      <c r="E152" s="216" t="s">
        <v>373</v>
      </c>
      <c r="F152" s="217" t="s">
        <v>374</v>
      </c>
      <c r="G152" s="218" t="s">
        <v>345</v>
      </c>
      <c r="H152" s="219">
        <v>394.488</v>
      </c>
      <c r="I152" s="220"/>
      <c r="J152" s="221">
        <f>ROUND(I152*H152,2)</f>
        <v>0</v>
      </c>
      <c r="K152" s="217" t="s">
        <v>346</v>
      </c>
      <c r="L152" s="45"/>
      <c r="M152" s="222" t="s">
        <v>19</v>
      </c>
      <c r="N152" s="223" t="s">
        <v>43</v>
      </c>
      <c r="O152" s="85"/>
      <c r="P152" s="224">
        <f>O152*H152</f>
        <v>0</v>
      </c>
      <c r="Q152" s="224">
        <v>2.0000000000000002E-05</v>
      </c>
      <c r="R152" s="224">
        <f>Q152*H152</f>
        <v>0.0078897600000000009</v>
      </c>
      <c r="S152" s="224">
        <v>0.161</v>
      </c>
      <c r="T152" s="225">
        <f>S152*H152</f>
        <v>63.512568000000002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26" t="s">
        <v>231</v>
      </c>
      <c r="AT152" s="226" t="s">
        <v>342</v>
      </c>
      <c r="AU152" s="226" t="s">
        <v>241</v>
      </c>
      <c r="AY152" s="18" t="s">
        <v>338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18" t="s">
        <v>79</v>
      </c>
      <c r="BK152" s="227">
        <f>ROUND(I152*H152,2)</f>
        <v>0</v>
      </c>
      <c r="BL152" s="18" t="s">
        <v>231</v>
      </c>
      <c r="BM152" s="226" t="s">
        <v>3603</v>
      </c>
    </row>
    <row r="153" s="2" customFormat="1">
      <c r="A153" s="39"/>
      <c r="B153" s="40"/>
      <c r="C153" s="41"/>
      <c r="D153" s="228" t="s">
        <v>348</v>
      </c>
      <c r="E153" s="41"/>
      <c r="F153" s="229" t="s">
        <v>376</v>
      </c>
      <c r="G153" s="41"/>
      <c r="H153" s="41"/>
      <c r="I153" s="230"/>
      <c r="J153" s="41"/>
      <c r="K153" s="41"/>
      <c r="L153" s="45"/>
      <c r="M153" s="231"/>
      <c r="N153" s="232"/>
      <c r="O153" s="85"/>
      <c r="P153" s="85"/>
      <c r="Q153" s="85"/>
      <c r="R153" s="85"/>
      <c r="S153" s="85"/>
      <c r="T153" s="86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348</v>
      </c>
      <c r="AU153" s="18" t="s">
        <v>241</v>
      </c>
    </row>
    <row r="154" s="14" customFormat="1">
      <c r="A154" s="14"/>
      <c r="B154" s="244"/>
      <c r="C154" s="245"/>
      <c r="D154" s="235" t="s">
        <v>350</v>
      </c>
      <c r="E154" s="246" t="s">
        <v>19</v>
      </c>
      <c r="F154" s="247" t="s">
        <v>1283</v>
      </c>
      <c r="G154" s="245"/>
      <c r="H154" s="248">
        <v>438.31999999999999</v>
      </c>
      <c r="I154" s="249"/>
      <c r="J154" s="245"/>
      <c r="K154" s="245"/>
      <c r="L154" s="250"/>
      <c r="M154" s="251"/>
      <c r="N154" s="252"/>
      <c r="O154" s="252"/>
      <c r="P154" s="252"/>
      <c r="Q154" s="252"/>
      <c r="R154" s="252"/>
      <c r="S154" s="252"/>
      <c r="T154" s="253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4" t="s">
        <v>350</v>
      </c>
      <c r="AU154" s="254" t="s">
        <v>241</v>
      </c>
      <c r="AV154" s="14" t="s">
        <v>81</v>
      </c>
      <c r="AW154" s="14" t="s">
        <v>33</v>
      </c>
      <c r="AX154" s="14" t="s">
        <v>72</v>
      </c>
      <c r="AY154" s="254" t="s">
        <v>338</v>
      </c>
    </row>
    <row r="155" s="14" customFormat="1">
      <c r="A155" s="14"/>
      <c r="B155" s="244"/>
      <c r="C155" s="245"/>
      <c r="D155" s="235" t="s">
        <v>350</v>
      </c>
      <c r="E155" s="246" t="s">
        <v>19</v>
      </c>
      <c r="F155" s="247" t="s">
        <v>3604</v>
      </c>
      <c r="G155" s="245"/>
      <c r="H155" s="248">
        <v>394.488</v>
      </c>
      <c r="I155" s="249"/>
      <c r="J155" s="245"/>
      <c r="K155" s="245"/>
      <c r="L155" s="250"/>
      <c r="M155" s="251"/>
      <c r="N155" s="252"/>
      <c r="O155" s="252"/>
      <c r="P155" s="252"/>
      <c r="Q155" s="252"/>
      <c r="R155" s="252"/>
      <c r="S155" s="252"/>
      <c r="T155" s="253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4" t="s">
        <v>350</v>
      </c>
      <c r="AU155" s="254" t="s">
        <v>241</v>
      </c>
      <c r="AV155" s="14" t="s">
        <v>81</v>
      </c>
      <c r="AW155" s="14" t="s">
        <v>33</v>
      </c>
      <c r="AX155" s="14" t="s">
        <v>79</v>
      </c>
      <c r="AY155" s="254" t="s">
        <v>338</v>
      </c>
    </row>
    <row r="156" s="2" customFormat="1" ht="44.25" customHeight="1">
      <c r="A156" s="39"/>
      <c r="B156" s="40"/>
      <c r="C156" s="215" t="s">
        <v>396</v>
      </c>
      <c r="D156" s="215" t="s">
        <v>342</v>
      </c>
      <c r="E156" s="216" t="s">
        <v>966</v>
      </c>
      <c r="F156" s="217" t="s">
        <v>967</v>
      </c>
      <c r="G156" s="218" t="s">
        <v>345</v>
      </c>
      <c r="H156" s="219">
        <v>11.119</v>
      </c>
      <c r="I156" s="220"/>
      <c r="J156" s="221">
        <f>ROUND(I156*H156,2)</f>
        <v>0</v>
      </c>
      <c r="K156" s="217" t="s">
        <v>346</v>
      </c>
      <c r="L156" s="45"/>
      <c r="M156" s="222" t="s">
        <v>19</v>
      </c>
      <c r="N156" s="223" t="s">
        <v>43</v>
      </c>
      <c r="O156" s="85"/>
      <c r="P156" s="224">
        <f>O156*H156</f>
        <v>0</v>
      </c>
      <c r="Q156" s="224">
        <v>3.0000000000000001E-05</v>
      </c>
      <c r="R156" s="224">
        <f>Q156*H156</f>
        <v>0.00033356999999999999</v>
      </c>
      <c r="S156" s="224">
        <v>0.20699999999999999</v>
      </c>
      <c r="T156" s="225">
        <f>S156*H156</f>
        <v>2.3016329999999998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26" t="s">
        <v>231</v>
      </c>
      <c r="AT156" s="226" t="s">
        <v>342</v>
      </c>
      <c r="AU156" s="226" t="s">
        <v>241</v>
      </c>
      <c r="AY156" s="18" t="s">
        <v>338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8" t="s">
        <v>79</v>
      </c>
      <c r="BK156" s="227">
        <f>ROUND(I156*H156,2)</f>
        <v>0</v>
      </c>
      <c r="BL156" s="18" t="s">
        <v>231</v>
      </c>
      <c r="BM156" s="226" t="s">
        <v>3605</v>
      </c>
    </row>
    <row r="157" s="2" customFormat="1">
      <c r="A157" s="39"/>
      <c r="B157" s="40"/>
      <c r="C157" s="41"/>
      <c r="D157" s="228" t="s">
        <v>348</v>
      </c>
      <c r="E157" s="41"/>
      <c r="F157" s="229" t="s">
        <v>969</v>
      </c>
      <c r="G157" s="41"/>
      <c r="H157" s="41"/>
      <c r="I157" s="230"/>
      <c r="J157" s="41"/>
      <c r="K157" s="41"/>
      <c r="L157" s="45"/>
      <c r="M157" s="231"/>
      <c r="N157" s="232"/>
      <c r="O157" s="85"/>
      <c r="P157" s="85"/>
      <c r="Q157" s="85"/>
      <c r="R157" s="85"/>
      <c r="S157" s="85"/>
      <c r="T157" s="86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348</v>
      </c>
      <c r="AU157" s="18" t="s">
        <v>241</v>
      </c>
    </row>
    <row r="158" s="14" customFormat="1">
      <c r="A158" s="14"/>
      <c r="B158" s="244"/>
      <c r="C158" s="245"/>
      <c r="D158" s="235" t="s">
        <v>350</v>
      </c>
      <c r="E158" s="246" t="s">
        <v>19</v>
      </c>
      <c r="F158" s="247" t="s">
        <v>1289</v>
      </c>
      <c r="G158" s="245"/>
      <c r="H158" s="248">
        <v>0</v>
      </c>
      <c r="I158" s="249"/>
      <c r="J158" s="245"/>
      <c r="K158" s="245"/>
      <c r="L158" s="250"/>
      <c r="M158" s="251"/>
      <c r="N158" s="252"/>
      <c r="O158" s="252"/>
      <c r="P158" s="252"/>
      <c r="Q158" s="252"/>
      <c r="R158" s="252"/>
      <c r="S158" s="252"/>
      <c r="T158" s="253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4" t="s">
        <v>350</v>
      </c>
      <c r="AU158" s="254" t="s">
        <v>241</v>
      </c>
      <c r="AV158" s="14" t="s">
        <v>81</v>
      </c>
      <c r="AW158" s="14" t="s">
        <v>33</v>
      </c>
      <c r="AX158" s="14" t="s">
        <v>72</v>
      </c>
      <c r="AY158" s="254" t="s">
        <v>338</v>
      </c>
    </row>
    <row r="159" s="14" customFormat="1">
      <c r="A159" s="14"/>
      <c r="B159" s="244"/>
      <c r="C159" s="245"/>
      <c r="D159" s="235" t="s">
        <v>350</v>
      </c>
      <c r="E159" s="246" t="s">
        <v>19</v>
      </c>
      <c r="F159" s="247" t="s">
        <v>1287</v>
      </c>
      <c r="G159" s="245"/>
      <c r="H159" s="248">
        <v>12.353999999999999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241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5" customFormat="1">
      <c r="A160" s="15"/>
      <c r="B160" s="255"/>
      <c r="C160" s="256"/>
      <c r="D160" s="235" t="s">
        <v>350</v>
      </c>
      <c r="E160" s="257" t="s">
        <v>19</v>
      </c>
      <c r="F160" s="258" t="s">
        <v>363</v>
      </c>
      <c r="G160" s="256"/>
      <c r="H160" s="259">
        <v>12.353999999999999</v>
      </c>
      <c r="I160" s="260"/>
      <c r="J160" s="256"/>
      <c r="K160" s="256"/>
      <c r="L160" s="261"/>
      <c r="M160" s="262"/>
      <c r="N160" s="263"/>
      <c r="O160" s="263"/>
      <c r="P160" s="263"/>
      <c r="Q160" s="263"/>
      <c r="R160" s="263"/>
      <c r="S160" s="263"/>
      <c r="T160" s="264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65" t="s">
        <v>350</v>
      </c>
      <c r="AU160" s="265" t="s">
        <v>241</v>
      </c>
      <c r="AV160" s="15" t="s">
        <v>231</v>
      </c>
      <c r="AW160" s="15" t="s">
        <v>33</v>
      </c>
      <c r="AX160" s="15" t="s">
        <v>72</v>
      </c>
      <c r="AY160" s="265" t="s">
        <v>338</v>
      </c>
    </row>
    <row r="161" s="14" customFormat="1">
      <c r="A161" s="14"/>
      <c r="B161" s="244"/>
      <c r="C161" s="245"/>
      <c r="D161" s="235" t="s">
        <v>350</v>
      </c>
      <c r="E161" s="246" t="s">
        <v>19</v>
      </c>
      <c r="F161" s="247" t="s">
        <v>3606</v>
      </c>
      <c r="G161" s="245"/>
      <c r="H161" s="248">
        <v>11.119</v>
      </c>
      <c r="I161" s="249"/>
      <c r="J161" s="245"/>
      <c r="K161" s="245"/>
      <c r="L161" s="250"/>
      <c r="M161" s="251"/>
      <c r="N161" s="252"/>
      <c r="O161" s="252"/>
      <c r="P161" s="252"/>
      <c r="Q161" s="252"/>
      <c r="R161" s="252"/>
      <c r="S161" s="252"/>
      <c r="T161" s="253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4" t="s">
        <v>350</v>
      </c>
      <c r="AU161" s="254" t="s">
        <v>241</v>
      </c>
      <c r="AV161" s="14" t="s">
        <v>81</v>
      </c>
      <c r="AW161" s="14" t="s">
        <v>33</v>
      </c>
      <c r="AX161" s="14" t="s">
        <v>79</v>
      </c>
      <c r="AY161" s="254" t="s">
        <v>338</v>
      </c>
    </row>
    <row r="162" s="12" customFormat="1" ht="20.88" customHeight="1">
      <c r="A162" s="12"/>
      <c r="B162" s="199"/>
      <c r="C162" s="200"/>
      <c r="D162" s="201" t="s">
        <v>71</v>
      </c>
      <c r="E162" s="213" t="s">
        <v>8</v>
      </c>
      <c r="F162" s="213" t="s">
        <v>378</v>
      </c>
      <c r="G162" s="200"/>
      <c r="H162" s="200"/>
      <c r="I162" s="203"/>
      <c r="J162" s="214">
        <f>BK162</f>
        <v>0</v>
      </c>
      <c r="K162" s="200"/>
      <c r="L162" s="205"/>
      <c r="M162" s="206"/>
      <c r="N162" s="207"/>
      <c r="O162" s="207"/>
      <c r="P162" s="208">
        <f>SUM(P163:P165)</f>
        <v>0</v>
      </c>
      <c r="Q162" s="207"/>
      <c r="R162" s="208">
        <f>SUM(R163:R165)</f>
        <v>0</v>
      </c>
      <c r="S162" s="207"/>
      <c r="T162" s="209">
        <f>SUM(T163:T165)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10" t="s">
        <v>79</v>
      </c>
      <c r="AT162" s="211" t="s">
        <v>71</v>
      </c>
      <c r="AU162" s="211" t="s">
        <v>81</v>
      </c>
      <c r="AY162" s="210" t="s">
        <v>338</v>
      </c>
      <c r="BK162" s="212">
        <f>SUM(BK163:BK165)</f>
        <v>0</v>
      </c>
    </row>
    <row r="163" s="2" customFormat="1" ht="37.8" customHeight="1">
      <c r="A163" s="39"/>
      <c r="B163" s="40"/>
      <c r="C163" s="215" t="s">
        <v>405</v>
      </c>
      <c r="D163" s="215" t="s">
        <v>342</v>
      </c>
      <c r="E163" s="216" t="s">
        <v>389</v>
      </c>
      <c r="F163" s="217" t="s">
        <v>390</v>
      </c>
      <c r="G163" s="218" t="s">
        <v>391</v>
      </c>
      <c r="H163" s="219">
        <v>369.78199999999998</v>
      </c>
      <c r="I163" s="220"/>
      <c r="J163" s="221">
        <f>ROUND(I163*H163,2)</f>
        <v>0</v>
      </c>
      <c r="K163" s="217" t="s">
        <v>346</v>
      </c>
      <c r="L163" s="45"/>
      <c r="M163" s="222" t="s">
        <v>19</v>
      </c>
      <c r="N163" s="223" t="s">
        <v>43</v>
      </c>
      <c r="O163" s="85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26" t="s">
        <v>231</v>
      </c>
      <c r="AT163" s="226" t="s">
        <v>342</v>
      </c>
      <c r="AU163" s="226" t="s">
        <v>241</v>
      </c>
      <c r="AY163" s="18" t="s">
        <v>338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8" t="s">
        <v>79</v>
      </c>
      <c r="BK163" s="227">
        <f>ROUND(I163*H163,2)</f>
        <v>0</v>
      </c>
      <c r="BL163" s="18" t="s">
        <v>231</v>
      </c>
      <c r="BM163" s="226" t="s">
        <v>3607</v>
      </c>
    </row>
    <row r="164" s="2" customFormat="1">
      <c r="A164" s="39"/>
      <c r="B164" s="40"/>
      <c r="C164" s="41"/>
      <c r="D164" s="228" t="s">
        <v>348</v>
      </c>
      <c r="E164" s="41"/>
      <c r="F164" s="229" t="s">
        <v>393</v>
      </c>
      <c r="G164" s="41"/>
      <c r="H164" s="41"/>
      <c r="I164" s="230"/>
      <c r="J164" s="41"/>
      <c r="K164" s="41"/>
      <c r="L164" s="45"/>
      <c r="M164" s="231"/>
      <c r="N164" s="232"/>
      <c r="O164" s="85"/>
      <c r="P164" s="85"/>
      <c r="Q164" s="85"/>
      <c r="R164" s="85"/>
      <c r="S164" s="85"/>
      <c r="T164" s="86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348</v>
      </c>
      <c r="AU164" s="18" t="s">
        <v>241</v>
      </c>
    </row>
    <row r="165" s="14" customFormat="1">
      <c r="A165" s="14"/>
      <c r="B165" s="244"/>
      <c r="C165" s="245"/>
      <c r="D165" s="235" t="s">
        <v>350</v>
      </c>
      <c r="E165" s="246" t="s">
        <v>19</v>
      </c>
      <c r="F165" s="247" t="s">
        <v>225</v>
      </c>
      <c r="G165" s="245"/>
      <c r="H165" s="248">
        <v>369.78199999999998</v>
      </c>
      <c r="I165" s="249"/>
      <c r="J165" s="245"/>
      <c r="K165" s="245"/>
      <c r="L165" s="250"/>
      <c r="M165" s="251"/>
      <c r="N165" s="252"/>
      <c r="O165" s="252"/>
      <c r="P165" s="252"/>
      <c r="Q165" s="252"/>
      <c r="R165" s="252"/>
      <c r="S165" s="252"/>
      <c r="T165" s="253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4" t="s">
        <v>350</v>
      </c>
      <c r="AU165" s="254" t="s">
        <v>241</v>
      </c>
      <c r="AV165" s="14" t="s">
        <v>81</v>
      </c>
      <c r="AW165" s="14" t="s">
        <v>33</v>
      </c>
      <c r="AX165" s="14" t="s">
        <v>79</v>
      </c>
      <c r="AY165" s="254" t="s">
        <v>338</v>
      </c>
    </row>
    <row r="166" s="12" customFormat="1" ht="20.88" customHeight="1">
      <c r="A166" s="12"/>
      <c r="B166" s="199"/>
      <c r="C166" s="200"/>
      <c r="D166" s="201" t="s">
        <v>71</v>
      </c>
      <c r="E166" s="213" t="s">
        <v>394</v>
      </c>
      <c r="F166" s="213" t="s">
        <v>395</v>
      </c>
      <c r="G166" s="200"/>
      <c r="H166" s="200"/>
      <c r="I166" s="203"/>
      <c r="J166" s="214">
        <f>BK166</f>
        <v>0</v>
      </c>
      <c r="K166" s="200"/>
      <c r="L166" s="205"/>
      <c r="M166" s="206"/>
      <c r="N166" s="207"/>
      <c r="O166" s="207"/>
      <c r="P166" s="208">
        <f>SUM(P167:P215)</f>
        <v>0</v>
      </c>
      <c r="Q166" s="207"/>
      <c r="R166" s="208">
        <f>SUM(R167:R215)</f>
        <v>0</v>
      </c>
      <c r="S166" s="207"/>
      <c r="T166" s="209">
        <f>SUM(T167:T215)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10" t="s">
        <v>79</v>
      </c>
      <c r="AT166" s="211" t="s">
        <v>71</v>
      </c>
      <c r="AU166" s="211" t="s">
        <v>81</v>
      </c>
      <c r="AY166" s="210" t="s">
        <v>338</v>
      </c>
      <c r="BK166" s="212">
        <f>SUM(BK167:BK215)</f>
        <v>0</v>
      </c>
    </row>
    <row r="167" s="2" customFormat="1" ht="66.75" customHeight="1">
      <c r="A167" s="39"/>
      <c r="B167" s="40"/>
      <c r="C167" s="215" t="s">
        <v>252</v>
      </c>
      <c r="D167" s="215" t="s">
        <v>342</v>
      </c>
      <c r="E167" s="216" t="s">
        <v>397</v>
      </c>
      <c r="F167" s="217" t="s">
        <v>398</v>
      </c>
      <c r="G167" s="218" t="s">
        <v>391</v>
      </c>
      <c r="H167" s="219">
        <v>58.109999999999999</v>
      </c>
      <c r="I167" s="220"/>
      <c r="J167" s="221">
        <f>ROUND(I167*H167,2)</f>
        <v>0</v>
      </c>
      <c r="K167" s="217" t="s">
        <v>346</v>
      </c>
      <c r="L167" s="45"/>
      <c r="M167" s="222" t="s">
        <v>19</v>
      </c>
      <c r="N167" s="223" t="s">
        <v>43</v>
      </c>
      <c r="O167" s="85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26" t="s">
        <v>231</v>
      </c>
      <c r="AT167" s="226" t="s">
        <v>342</v>
      </c>
      <c r="AU167" s="226" t="s">
        <v>241</v>
      </c>
      <c r="AY167" s="18" t="s">
        <v>338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8" t="s">
        <v>79</v>
      </c>
      <c r="BK167" s="227">
        <f>ROUND(I167*H167,2)</f>
        <v>0</v>
      </c>
      <c r="BL167" s="18" t="s">
        <v>231</v>
      </c>
      <c r="BM167" s="226" t="s">
        <v>3608</v>
      </c>
    </row>
    <row r="168" s="2" customFormat="1">
      <c r="A168" s="39"/>
      <c r="B168" s="40"/>
      <c r="C168" s="41"/>
      <c r="D168" s="228" t="s">
        <v>348</v>
      </c>
      <c r="E168" s="41"/>
      <c r="F168" s="229" t="s">
        <v>400</v>
      </c>
      <c r="G168" s="41"/>
      <c r="H168" s="41"/>
      <c r="I168" s="230"/>
      <c r="J168" s="41"/>
      <c r="K168" s="41"/>
      <c r="L168" s="45"/>
      <c r="M168" s="231"/>
      <c r="N168" s="232"/>
      <c r="O168" s="85"/>
      <c r="P168" s="85"/>
      <c r="Q168" s="85"/>
      <c r="R168" s="85"/>
      <c r="S168" s="85"/>
      <c r="T168" s="86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348</v>
      </c>
      <c r="AU168" s="18" t="s">
        <v>241</v>
      </c>
    </row>
    <row r="169" s="2" customFormat="1">
      <c r="A169" s="39"/>
      <c r="B169" s="40"/>
      <c r="C169" s="41"/>
      <c r="D169" s="235" t="s">
        <v>401</v>
      </c>
      <c r="E169" s="41"/>
      <c r="F169" s="266" t="s">
        <v>402</v>
      </c>
      <c r="G169" s="41"/>
      <c r="H169" s="41"/>
      <c r="I169" s="230"/>
      <c r="J169" s="41"/>
      <c r="K169" s="41"/>
      <c r="L169" s="45"/>
      <c r="M169" s="231"/>
      <c r="N169" s="232"/>
      <c r="O169" s="85"/>
      <c r="P169" s="85"/>
      <c r="Q169" s="85"/>
      <c r="R169" s="85"/>
      <c r="S169" s="85"/>
      <c r="T169" s="86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401</v>
      </c>
      <c r="AU169" s="18" t="s">
        <v>241</v>
      </c>
    </row>
    <row r="170" s="13" customFormat="1">
      <c r="A170" s="13"/>
      <c r="B170" s="233"/>
      <c r="C170" s="234"/>
      <c r="D170" s="235" t="s">
        <v>350</v>
      </c>
      <c r="E170" s="236" t="s">
        <v>19</v>
      </c>
      <c r="F170" s="237" t="s">
        <v>403</v>
      </c>
      <c r="G170" s="234"/>
      <c r="H170" s="236" t="s">
        <v>19</v>
      </c>
      <c r="I170" s="238"/>
      <c r="J170" s="234"/>
      <c r="K170" s="234"/>
      <c r="L170" s="239"/>
      <c r="M170" s="240"/>
      <c r="N170" s="241"/>
      <c r="O170" s="241"/>
      <c r="P170" s="241"/>
      <c r="Q170" s="241"/>
      <c r="R170" s="241"/>
      <c r="S170" s="241"/>
      <c r="T170" s="242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3" t="s">
        <v>350</v>
      </c>
      <c r="AU170" s="243" t="s">
        <v>241</v>
      </c>
      <c r="AV170" s="13" t="s">
        <v>79</v>
      </c>
      <c r="AW170" s="13" t="s">
        <v>33</v>
      </c>
      <c r="AX170" s="13" t="s">
        <v>72</v>
      </c>
      <c r="AY170" s="243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289</v>
      </c>
      <c r="F171" s="247" t="s">
        <v>546</v>
      </c>
      <c r="G171" s="245"/>
      <c r="H171" s="248">
        <v>30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5" customFormat="1">
      <c r="A172" s="15"/>
      <c r="B172" s="255"/>
      <c r="C172" s="256"/>
      <c r="D172" s="235" t="s">
        <v>350</v>
      </c>
      <c r="E172" s="257" t="s">
        <v>19</v>
      </c>
      <c r="F172" s="258" t="s">
        <v>363</v>
      </c>
      <c r="G172" s="256"/>
      <c r="H172" s="259">
        <v>30</v>
      </c>
      <c r="I172" s="260"/>
      <c r="J172" s="256"/>
      <c r="K172" s="256"/>
      <c r="L172" s="261"/>
      <c r="M172" s="262"/>
      <c r="N172" s="263"/>
      <c r="O172" s="263"/>
      <c r="P172" s="263"/>
      <c r="Q172" s="263"/>
      <c r="R172" s="263"/>
      <c r="S172" s="263"/>
      <c r="T172" s="264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65" t="s">
        <v>350</v>
      </c>
      <c r="AU172" s="265" t="s">
        <v>241</v>
      </c>
      <c r="AV172" s="15" t="s">
        <v>231</v>
      </c>
      <c r="AW172" s="15" t="s">
        <v>33</v>
      </c>
      <c r="AX172" s="15" t="s">
        <v>72</v>
      </c>
      <c r="AY172" s="265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404</v>
      </c>
      <c r="G173" s="245"/>
      <c r="H173" s="248">
        <v>58.109999999999999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72</v>
      </c>
      <c r="AY173" s="254" t="s">
        <v>338</v>
      </c>
    </row>
    <row r="174" s="15" customFormat="1">
      <c r="A174" s="15"/>
      <c r="B174" s="255"/>
      <c r="C174" s="256"/>
      <c r="D174" s="235" t="s">
        <v>350</v>
      </c>
      <c r="E174" s="257" t="s">
        <v>291</v>
      </c>
      <c r="F174" s="258" t="s">
        <v>363</v>
      </c>
      <c r="G174" s="256"/>
      <c r="H174" s="259">
        <v>58.109999999999999</v>
      </c>
      <c r="I174" s="260"/>
      <c r="J174" s="256"/>
      <c r="K174" s="256"/>
      <c r="L174" s="261"/>
      <c r="M174" s="262"/>
      <c r="N174" s="263"/>
      <c r="O174" s="263"/>
      <c r="P174" s="263"/>
      <c r="Q174" s="263"/>
      <c r="R174" s="263"/>
      <c r="S174" s="263"/>
      <c r="T174" s="264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65" t="s">
        <v>350</v>
      </c>
      <c r="AU174" s="265" t="s">
        <v>241</v>
      </c>
      <c r="AV174" s="15" t="s">
        <v>231</v>
      </c>
      <c r="AW174" s="15" t="s">
        <v>33</v>
      </c>
      <c r="AX174" s="15" t="s">
        <v>79</v>
      </c>
      <c r="AY174" s="265" t="s">
        <v>338</v>
      </c>
    </row>
    <row r="175" s="2" customFormat="1" ht="44.25" customHeight="1">
      <c r="A175" s="39"/>
      <c r="B175" s="40"/>
      <c r="C175" s="215" t="s">
        <v>430</v>
      </c>
      <c r="D175" s="215" t="s">
        <v>342</v>
      </c>
      <c r="E175" s="216" t="s">
        <v>862</v>
      </c>
      <c r="F175" s="217" t="s">
        <v>863</v>
      </c>
      <c r="G175" s="218" t="s">
        <v>391</v>
      </c>
      <c r="H175" s="219">
        <v>40.512999999999998</v>
      </c>
      <c r="I175" s="220"/>
      <c r="J175" s="221">
        <f>ROUND(I175*H175,2)</f>
        <v>0</v>
      </c>
      <c r="K175" s="217" t="s">
        <v>346</v>
      </c>
      <c r="L175" s="45"/>
      <c r="M175" s="222" t="s">
        <v>19</v>
      </c>
      <c r="N175" s="223" t="s">
        <v>43</v>
      </c>
      <c r="O175" s="85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26" t="s">
        <v>231</v>
      </c>
      <c r="AT175" s="226" t="s">
        <v>342</v>
      </c>
      <c r="AU175" s="226" t="s">
        <v>241</v>
      </c>
      <c r="AY175" s="18" t="s">
        <v>338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8" t="s">
        <v>79</v>
      </c>
      <c r="BK175" s="227">
        <f>ROUND(I175*H175,2)</f>
        <v>0</v>
      </c>
      <c r="BL175" s="18" t="s">
        <v>231</v>
      </c>
      <c r="BM175" s="226" t="s">
        <v>3609</v>
      </c>
    </row>
    <row r="176" s="2" customFormat="1">
      <c r="A176" s="39"/>
      <c r="B176" s="40"/>
      <c r="C176" s="41"/>
      <c r="D176" s="228" t="s">
        <v>348</v>
      </c>
      <c r="E176" s="41"/>
      <c r="F176" s="229" t="s">
        <v>865</v>
      </c>
      <c r="G176" s="41"/>
      <c r="H176" s="41"/>
      <c r="I176" s="230"/>
      <c r="J176" s="41"/>
      <c r="K176" s="41"/>
      <c r="L176" s="45"/>
      <c r="M176" s="231"/>
      <c r="N176" s="232"/>
      <c r="O176" s="85"/>
      <c r="P176" s="85"/>
      <c r="Q176" s="85"/>
      <c r="R176" s="85"/>
      <c r="S176" s="85"/>
      <c r="T176" s="86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348</v>
      </c>
      <c r="AU176" s="18" t="s">
        <v>241</v>
      </c>
    </row>
    <row r="177" s="13" customFormat="1">
      <c r="A177" s="13"/>
      <c r="B177" s="233"/>
      <c r="C177" s="234"/>
      <c r="D177" s="235" t="s">
        <v>350</v>
      </c>
      <c r="E177" s="236" t="s">
        <v>19</v>
      </c>
      <c r="F177" s="237" t="s">
        <v>3511</v>
      </c>
      <c r="G177" s="234"/>
      <c r="H177" s="236" t="s">
        <v>19</v>
      </c>
      <c r="I177" s="238"/>
      <c r="J177" s="234"/>
      <c r="K177" s="234"/>
      <c r="L177" s="239"/>
      <c r="M177" s="240"/>
      <c r="N177" s="241"/>
      <c r="O177" s="241"/>
      <c r="P177" s="241"/>
      <c r="Q177" s="241"/>
      <c r="R177" s="241"/>
      <c r="S177" s="241"/>
      <c r="T177" s="242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3" t="s">
        <v>350</v>
      </c>
      <c r="AU177" s="243" t="s">
        <v>241</v>
      </c>
      <c r="AV177" s="13" t="s">
        <v>79</v>
      </c>
      <c r="AW177" s="13" t="s">
        <v>33</v>
      </c>
      <c r="AX177" s="13" t="s">
        <v>72</v>
      </c>
      <c r="AY177" s="243" t="s">
        <v>338</v>
      </c>
    </row>
    <row r="178" s="14" customFormat="1">
      <c r="A178" s="14"/>
      <c r="B178" s="244"/>
      <c r="C178" s="245"/>
      <c r="D178" s="235" t="s">
        <v>350</v>
      </c>
      <c r="E178" s="246" t="s">
        <v>849</v>
      </c>
      <c r="F178" s="247" t="s">
        <v>867</v>
      </c>
      <c r="G178" s="245"/>
      <c r="H178" s="248">
        <v>8.75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350</v>
      </c>
      <c r="AU178" s="254" t="s">
        <v>241</v>
      </c>
      <c r="AV178" s="14" t="s">
        <v>81</v>
      </c>
      <c r="AW178" s="14" t="s">
        <v>33</v>
      </c>
      <c r="AX178" s="14" t="s">
        <v>72</v>
      </c>
      <c r="AY178" s="254" t="s">
        <v>338</v>
      </c>
    </row>
    <row r="179" s="13" customFormat="1">
      <c r="A179" s="13"/>
      <c r="B179" s="233"/>
      <c r="C179" s="234"/>
      <c r="D179" s="235" t="s">
        <v>350</v>
      </c>
      <c r="E179" s="236" t="s">
        <v>19</v>
      </c>
      <c r="F179" s="237" t="s">
        <v>3356</v>
      </c>
      <c r="G179" s="234"/>
      <c r="H179" s="236" t="s">
        <v>19</v>
      </c>
      <c r="I179" s="238"/>
      <c r="J179" s="234"/>
      <c r="K179" s="234"/>
      <c r="L179" s="239"/>
      <c r="M179" s="240"/>
      <c r="N179" s="241"/>
      <c r="O179" s="241"/>
      <c r="P179" s="241"/>
      <c r="Q179" s="241"/>
      <c r="R179" s="241"/>
      <c r="S179" s="241"/>
      <c r="T179" s="24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3" t="s">
        <v>350</v>
      </c>
      <c r="AU179" s="243" t="s">
        <v>241</v>
      </c>
      <c r="AV179" s="13" t="s">
        <v>79</v>
      </c>
      <c r="AW179" s="13" t="s">
        <v>33</v>
      </c>
      <c r="AX179" s="13" t="s">
        <v>72</v>
      </c>
      <c r="AY179" s="243" t="s">
        <v>338</v>
      </c>
    </row>
    <row r="180" s="14" customFormat="1">
      <c r="A180" s="14"/>
      <c r="B180" s="244"/>
      <c r="C180" s="245"/>
      <c r="D180" s="235" t="s">
        <v>350</v>
      </c>
      <c r="E180" s="246" t="s">
        <v>857</v>
      </c>
      <c r="F180" s="247" t="s">
        <v>869</v>
      </c>
      <c r="G180" s="245"/>
      <c r="H180" s="248">
        <v>12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241</v>
      </c>
      <c r="AV180" s="14" t="s">
        <v>81</v>
      </c>
      <c r="AW180" s="14" t="s">
        <v>33</v>
      </c>
      <c r="AX180" s="14" t="s">
        <v>72</v>
      </c>
      <c r="AY180" s="254" t="s">
        <v>338</v>
      </c>
    </row>
    <row r="181" s="13" customFormat="1">
      <c r="A181" s="13"/>
      <c r="B181" s="233"/>
      <c r="C181" s="234"/>
      <c r="D181" s="235" t="s">
        <v>350</v>
      </c>
      <c r="E181" s="236" t="s">
        <v>19</v>
      </c>
      <c r="F181" s="237" t="s">
        <v>3358</v>
      </c>
      <c r="G181" s="234"/>
      <c r="H181" s="236" t="s">
        <v>19</v>
      </c>
      <c r="I181" s="238"/>
      <c r="J181" s="234"/>
      <c r="K181" s="234"/>
      <c r="L181" s="239"/>
      <c r="M181" s="240"/>
      <c r="N181" s="241"/>
      <c r="O181" s="241"/>
      <c r="P181" s="241"/>
      <c r="Q181" s="241"/>
      <c r="R181" s="241"/>
      <c r="S181" s="241"/>
      <c r="T181" s="24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3" t="s">
        <v>350</v>
      </c>
      <c r="AU181" s="243" t="s">
        <v>241</v>
      </c>
      <c r="AV181" s="13" t="s">
        <v>79</v>
      </c>
      <c r="AW181" s="13" t="s">
        <v>33</v>
      </c>
      <c r="AX181" s="13" t="s">
        <v>72</v>
      </c>
      <c r="AY181" s="243" t="s">
        <v>338</v>
      </c>
    </row>
    <row r="182" s="14" customFormat="1">
      <c r="A182" s="14"/>
      <c r="B182" s="244"/>
      <c r="C182" s="245"/>
      <c r="D182" s="235" t="s">
        <v>350</v>
      </c>
      <c r="E182" s="246" t="s">
        <v>851</v>
      </c>
      <c r="F182" s="247" t="s">
        <v>3565</v>
      </c>
      <c r="G182" s="245"/>
      <c r="H182" s="248">
        <v>2.2599999999999998</v>
      </c>
      <c r="I182" s="249"/>
      <c r="J182" s="245"/>
      <c r="K182" s="245"/>
      <c r="L182" s="250"/>
      <c r="M182" s="251"/>
      <c r="N182" s="252"/>
      <c r="O182" s="252"/>
      <c r="P182" s="252"/>
      <c r="Q182" s="252"/>
      <c r="R182" s="252"/>
      <c r="S182" s="252"/>
      <c r="T182" s="253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4" t="s">
        <v>350</v>
      </c>
      <c r="AU182" s="254" t="s">
        <v>241</v>
      </c>
      <c r="AV182" s="14" t="s">
        <v>81</v>
      </c>
      <c r="AW182" s="14" t="s">
        <v>33</v>
      </c>
      <c r="AX182" s="14" t="s">
        <v>72</v>
      </c>
      <c r="AY182" s="254" t="s">
        <v>338</v>
      </c>
    </row>
    <row r="183" s="13" customFormat="1">
      <c r="A183" s="13"/>
      <c r="B183" s="233"/>
      <c r="C183" s="234"/>
      <c r="D183" s="235" t="s">
        <v>350</v>
      </c>
      <c r="E183" s="236" t="s">
        <v>19</v>
      </c>
      <c r="F183" s="237" t="s">
        <v>871</v>
      </c>
      <c r="G183" s="234"/>
      <c r="H183" s="236" t="s">
        <v>19</v>
      </c>
      <c r="I183" s="238"/>
      <c r="J183" s="234"/>
      <c r="K183" s="234"/>
      <c r="L183" s="239"/>
      <c r="M183" s="240"/>
      <c r="N183" s="241"/>
      <c r="O183" s="241"/>
      <c r="P183" s="241"/>
      <c r="Q183" s="241"/>
      <c r="R183" s="241"/>
      <c r="S183" s="241"/>
      <c r="T183" s="242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3" t="s">
        <v>350</v>
      </c>
      <c r="AU183" s="243" t="s">
        <v>241</v>
      </c>
      <c r="AV183" s="13" t="s">
        <v>79</v>
      </c>
      <c r="AW183" s="13" t="s">
        <v>33</v>
      </c>
      <c r="AX183" s="13" t="s">
        <v>72</v>
      </c>
      <c r="AY183" s="243" t="s">
        <v>338</v>
      </c>
    </row>
    <row r="184" s="14" customFormat="1">
      <c r="A184" s="14"/>
      <c r="B184" s="244"/>
      <c r="C184" s="245"/>
      <c r="D184" s="235" t="s">
        <v>350</v>
      </c>
      <c r="E184" s="246" t="s">
        <v>853</v>
      </c>
      <c r="F184" s="247" t="s">
        <v>3566</v>
      </c>
      <c r="G184" s="245"/>
      <c r="H184" s="248">
        <v>2.3700000000000001</v>
      </c>
      <c r="I184" s="249"/>
      <c r="J184" s="245"/>
      <c r="K184" s="245"/>
      <c r="L184" s="250"/>
      <c r="M184" s="251"/>
      <c r="N184" s="252"/>
      <c r="O184" s="252"/>
      <c r="P184" s="252"/>
      <c r="Q184" s="252"/>
      <c r="R184" s="252"/>
      <c r="S184" s="252"/>
      <c r="T184" s="253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4" t="s">
        <v>350</v>
      </c>
      <c r="AU184" s="254" t="s">
        <v>241</v>
      </c>
      <c r="AV184" s="14" t="s">
        <v>81</v>
      </c>
      <c r="AW184" s="14" t="s">
        <v>33</v>
      </c>
      <c r="AX184" s="14" t="s">
        <v>72</v>
      </c>
      <c r="AY184" s="254" t="s">
        <v>338</v>
      </c>
    </row>
    <row r="185" s="13" customFormat="1">
      <c r="A185" s="13"/>
      <c r="B185" s="233"/>
      <c r="C185" s="234"/>
      <c r="D185" s="235" t="s">
        <v>350</v>
      </c>
      <c r="E185" s="236" t="s">
        <v>19</v>
      </c>
      <c r="F185" s="237" t="s">
        <v>878</v>
      </c>
      <c r="G185" s="234"/>
      <c r="H185" s="236" t="s">
        <v>19</v>
      </c>
      <c r="I185" s="238"/>
      <c r="J185" s="234"/>
      <c r="K185" s="234"/>
      <c r="L185" s="239"/>
      <c r="M185" s="240"/>
      <c r="N185" s="241"/>
      <c r="O185" s="241"/>
      <c r="P185" s="241"/>
      <c r="Q185" s="241"/>
      <c r="R185" s="241"/>
      <c r="S185" s="241"/>
      <c r="T185" s="24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3" t="s">
        <v>350</v>
      </c>
      <c r="AU185" s="243" t="s">
        <v>241</v>
      </c>
      <c r="AV185" s="13" t="s">
        <v>79</v>
      </c>
      <c r="AW185" s="13" t="s">
        <v>33</v>
      </c>
      <c r="AX185" s="13" t="s">
        <v>72</v>
      </c>
      <c r="AY185" s="243" t="s">
        <v>338</v>
      </c>
    </row>
    <row r="186" s="14" customFormat="1">
      <c r="A186" s="14"/>
      <c r="B186" s="244"/>
      <c r="C186" s="245"/>
      <c r="D186" s="235" t="s">
        <v>350</v>
      </c>
      <c r="E186" s="246" t="s">
        <v>879</v>
      </c>
      <c r="F186" s="247" t="s">
        <v>72</v>
      </c>
      <c r="G186" s="245"/>
      <c r="H186" s="248">
        <v>0</v>
      </c>
      <c r="I186" s="249"/>
      <c r="J186" s="245"/>
      <c r="K186" s="245"/>
      <c r="L186" s="250"/>
      <c r="M186" s="251"/>
      <c r="N186" s="252"/>
      <c r="O186" s="252"/>
      <c r="P186" s="252"/>
      <c r="Q186" s="252"/>
      <c r="R186" s="252"/>
      <c r="S186" s="252"/>
      <c r="T186" s="25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4" t="s">
        <v>350</v>
      </c>
      <c r="AU186" s="254" t="s">
        <v>241</v>
      </c>
      <c r="AV186" s="14" t="s">
        <v>81</v>
      </c>
      <c r="AW186" s="14" t="s">
        <v>33</v>
      </c>
      <c r="AX186" s="14" t="s">
        <v>72</v>
      </c>
      <c r="AY186" s="254" t="s">
        <v>338</v>
      </c>
    </row>
    <row r="187" s="13" customFormat="1">
      <c r="A187" s="13"/>
      <c r="B187" s="233"/>
      <c r="C187" s="234"/>
      <c r="D187" s="235" t="s">
        <v>350</v>
      </c>
      <c r="E187" s="236" t="s">
        <v>19</v>
      </c>
      <c r="F187" s="237" t="s">
        <v>880</v>
      </c>
      <c r="G187" s="234"/>
      <c r="H187" s="236" t="s">
        <v>19</v>
      </c>
      <c r="I187" s="238"/>
      <c r="J187" s="234"/>
      <c r="K187" s="234"/>
      <c r="L187" s="239"/>
      <c r="M187" s="240"/>
      <c r="N187" s="241"/>
      <c r="O187" s="241"/>
      <c r="P187" s="241"/>
      <c r="Q187" s="241"/>
      <c r="R187" s="241"/>
      <c r="S187" s="241"/>
      <c r="T187" s="24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3" t="s">
        <v>350</v>
      </c>
      <c r="AU187" s="243" t="s">
        <v>241</v>
      </c>
      <c r="AV187" s="13" t="s">
        <v>79</v>
      </c>
      <c r="AW187" s="13" t="s">
        <v>33</v>
      </c>
      <c r="AX187" s="13" t="s">
        <v>72</v>
      </c>
      <c r="AY187" s="243" t="s">
        <v>338</v>
      </c>
    </row>
    <row r="188" s="14" customFormat="1">
      <c r="A188" s="14"/>
      <c r="B188" s="244"/>
      <c r="C188" s="245"/>
      <c r="D188" s="235" t="s">
        <v>350</v>
      </c>
      <c r="E188" s="246" t="s">
        <v>881</v>
      </c>
      <c r="F188" s="247" t="s">
        <v>3569</v>
      </c>
      <c r="G188" s="245"/>
      <c r="H188" s="248">
        <v>15.5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5" customFormat="1">
      <c r="A189" s="15"/>
      <c r="B189" s="255"/>
      <c r="C189" s="256"/>
      <c r="D189" s="235" t="s">
        <v>350</v>
      </c>
      <c r="E189" s="257" t="s">
        <v>19</v>
      </c>
      <c r="F189" s="258" t="s">
        <v>363</v>
      </c>
      <c r="G189" s="256"/>
      <c r="H189" s="259">
        <v>40.879999999999995</v>
      </c>
      <c r="I189" s="260"/>
      <c r="J189" s="256"/>
      <c r="K189" s="256"/>
      <c r="L189" s="261"/>
      <c r="M189" s="262"/>
      <c r="N189" s="263"/>
      <c r="O189" s="263"/>
      <c r="P189" s="263"/>
      <c r="Q189" s="263"/>
      <c r="R189" s="263"/>
      <c r="S189" s="263"/>
      <c r="T189" s="264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5" t="s">
        <v>350</v>
      </c>
      <c r="AU189" s="265" t="s">
        <v>241</v>
      </c>
      <c r="AV189" s="15" t="s">
        <v>231</v>
      </c>
      <c r="AW189" s="15" t="s">
        <v>33</v>
      </c>
      <c r="AX189" s="15" t="s">
        <v>72</v>
      </c>
      <c r="AY189" s="265" t="s">
        <v>338</v>
      </c>
    </row>
    <row r="190" s="14" customFormat="1">
      <c r="A190" s="14"/>
      <c r="B190" s="244"/>
      <c r="C190" s="245"/>
      <c r="D190" s="235" t="s">
        <v>350</v>
      </c>
      <c r="E190" s="246" t="s">
        <v>1828</v>
      </c>
      <c r="F190" s="247" t="s">
        <v>872</v>
      </c>
      <c r="G190" s="245"/>
      <c r="H190" s="248">
        <v>19.774999999999999</v>
      </c>
      <c r="I190" s="249"/>
      <c r="J190" s="245"/>
      <c r="K190" s="245"/>
      <c r="L190" s="250"/>
      <c r="M190" s="251"/>
      <c r="N190" s="252"/>
      <c r="O190" s="252"/>
      <c r="P190" s="252"/>
      <c r="Q190" s="252"/>
      <c r="R190" s="252"/>
      <c r="S190" s="252"/>
      <c r="T190" s="253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4" t="s">
        <v>350</v>
      </c>
      <c r="AU190" s="254" t="s">
        <v>241</v>
      </c>
      <c r="AV190" s="14" t="s">
        <v>81</v>
      </c>
      <c r="AW190" s="14" t="s">
        <v>33</v>
      </c>
      <c r="AX190" s="14" t="s">
        <v>72</v>
      </c>
      <c r="AY190" s="254" t="s">
        <v>338</v>
      </c>
    </row>
    <row r="191" s="14" customFormat="1">
      <c r="A191" s="14"/>
      <c r="B191" s="244"/>
      <c r="C191" s="245"/>
      <c r="D191" s="235" t="s">
        <v>350</v>
      </c>
      <c r="E191" s="246" t="s">
        <v>19</v>
      </c>
      <c r="F191" s="247" t="s">
        <v>873</v>
      </c>
      <c r="G191" s="245"/>
      <c r="H191" s="248">
        <v>20.738</v>
      </c>
      <c r="I191" s="249"/>
      <c r="J191" s="245"/>
      <c r="K191" s="245"/>
      <c r="L191" s="250"/>
      <c r="M191" s="251"/>
      <c r="N191" s="252"/>
      <c r="O191" s="252"/>
      <c r="P191" s="252"/>
      <c r="Q191" s="252"/>
      <c r="R191" s="252"/>
      <c r="S191" s="252"/>
      <c r="T191" s="25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4" t="s">
        <v>350</v>
      </c>
      <c r="AU191" s="254" t="s">
        <v>241</v>
      </c>
      <c r="AV191" s="14" t="s">
        <v>81</v>
      </c>
      <c r="AW191" s="14" t="s">
        <v>33</v>
      </c>
      <c r="AX191" s="14" t="s">
        <v>72</v>
      </c>
      <c r="AY191" s="254" t="s">
        <v>338</v>
      </c>
    </row>
    <row r="192" s="15" customFormat="1">
      <c r="A192" s="15"/>
      <c r="B192" s="255"/>
      <c r="C192" s="256"/>
      <c r="D192" s="235" t="s">
        <v>350</v>
      </c>
      <c r="E192" s="257" t="s">
        <v>855</v>
      </c>
      <c r="F192" s="258" t="s">
        <v>363</v>
      </c>
      <c r="G192" s="256"/>
      <c r="H192" s="259">
        <v>40.512999999999998</v>
      </c>
      <c r="I192" s="260"/>
      <c r="J192" s="256"/>
      <c r="K192" s="256"/>
      <c r="L192" s="261"/>
      <c r="M192" s="262"/>
      <c r="N192" s="263"/>
      <c r="O192" s="263"/>
      <c r="P192" s="263"/>
      <c r="Q192" s="263"/>
      <c r="R192" s="263"/>
      <c r="S192" s="263"/>
      <c r="T192" s="264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5" t="s">
        <v>350</v>
      </c>
      <c r="AU192" s="265" t="s">
        <v>241</v>
      </c>
      <c r="AV192" s="15" t="s">
        <v>231</v>
      </c>
      <c r="AW192" s="15" t="s">
        <v>33</v>
      </c>
      <c r="AX192" s="15" t="s">
        <v>79</v>
      </c>
      <c r="AY192" s="265" t="s">
        <v>338</v>
      </c>
    </row>
    <row r="193" s="2" customFormat="1" ht="55.5" customHeight="1">
      <c r="A193" s="39"/>
      <c r="B193" s="40"/>
      <c r="C193" s="215" t="s">
        <v>340</v>
      </c>
      <c r="D193" s="215" t="s">
        <v>342</v>
      </c>
      <c r="E193" s="216" t="s">
        <v>406</v>
      </c>
      <c r="F193" s="217" t="s">
        <v>407</v>
      </c>
      <c r="G193" s="218" t="s">
        <v>391</v>
      </c>
      <c r="H193" s="219">
        <v>376.68099999999998</v>
      </c>
      <c r="I193" s="220"/>
      <c r="J193" s="221">
        <f>ROUND(I193*H193,2)</f>
        <v>0</v>
      </c>
      <c r="K193" s="217" t="s">
        <v>346</v>
      </c>
      <c r="L193" s="45"/>
      <c r="M193" s="222" t="s">
        <v>19</v>
      </c>
      <c r="N193" s="223" t="s">
        <v>43</v>
      </c>
      <c r="O193" s="85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26" t="s">
        <v>231</v>
      </c>
      <c r="AT193" s="226" t="s">
        <v>342</v>
      </c>
      <c r="AU193" s="226" t="s">
        <v>241</v>
      </c>
      <c r="AY193" s="18" t="s">
        <v>338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8" t="s">
        <v>79</v>
      </c>
      <c r="BK193" s="227">
        <f>ROUND(I193*H193,2)</f>
        <v>0</v>
      </c>
      <c r="BL193" s="18" t="s">
        <v>231</v>
      </c>
      <c r="BM193" s="226" t="s">
        <v>3610</v>
      </c>
    </row>
    <row r="194" s="2" customFormat="1">
      <c r="A194" s="39"/>
      <c r="B194" s="40"/>
      <c r="C194" s="41"/>
      <c r="D194" s="228" t="s">
        <v>348</v>
      </c>
      <c r="E194" s="41"/>
      <c r="F194" s="229" t="s">
        <v>409</v>
      </c>
      <c r="G194" s="41"/>
      <c r="H194" s="41"/>
      <c r="I194" s="230"/>
      <c r="J194" s="41"/>
      <c r="K194" s="41"/>
      <c r="L194" s="45"/>
      <c r="M194" s="231"/>
      <c r="N194" s="232"/>
      <c r="O194" s="85"/>
      <c r="P194" s="85"/>
      <c r="Q194" s="85"/>
      <c r="R194" s="85"/>
      <c r="S194" s="85"/>
      <c r="T194" s="86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348</v>
      </c>
      <c r="AU194" s="18" t="s">
        <v>241</v>
      </c>
    </row>
    <row r="195" s="13" customFormat="1">
      <c r="A195" s="13"/>
      <c r="B195" s="233"/>
      <c r="C195" s="234"/>
      <c r="D195" s="235" t="s">
        <v>350</v>
      </c>
      <c r="E195" s="236" t="s">
        <v>19</v>
      </c>
      <c r="F195" s="237" t="s">
        <v>1861</v>
      </c>
      <c r="G195" s="234"/>
      <c r="H195" s="236" t="s">
        <v>19</v>
      </c>
      <c r="I195" s="238"/>
      <c r="J195" s="234"/>
      <c r="K195" s="234"/>
      <c r="L195" s="239"/>
      <c r="M195" s="240"/>
      <c r="N195" s="241"/>
      <c r="O195" s="241"/>
      <c r="P195" s="241"/>
      <c r="Q195" s="241"/>
      <c r="R195" s="241"/>
      <c r="S195" s="241"/>
      <c r="T195" s="24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3" t="s">
        <v>350</v>
      </c>
      <c r="AU195" s="243" t="s">
        <v>241</v>
      </c>
      <c r="AV195" s="13" t="s">
        <v>79</v>
      </c>
      <c r="AW195" s="13" t="s">
        <v>33</v>
      </c>
      <c r="AX195" s="13" t="s">
        <v>72</v>
      </c>
      <c r="AY195" s="243" t="s">
        <v>338</v>
      </c>
    </row>
    <row r="196" s="14" customFormat="1">
      <c r="A196" s="14"/>
      <c r="B196" s="244"/>
      <c r="C196" s="245"/>
      <c r="D196" s="235" t="s">
        <v>350</v>
      </c>
      <c r="E196" s="246" t="s">
        <v>263</v>
      </c>
      <c r="F196" s="247" t="s">
        <v>3575</v>
      </c>
      <c r="G196" s="245"/>
      <c r="H196" s="248">
        <v>0.089999999999999997</v>
      </c>
      <c r="I196" s="249"/>
      <c r="J196" s="245"/>
      <c r="K196" s="245"/>
      <c r="L196" s="250"/>
      <c r="M196" s="251"/>
      <c r="N196" s="252"/>
      <c r="O196" s="252"/>
      <c r="P196" s="252"/>
      <c r="Q196" s="252"/>
      <c r="R196" s="252"/>
      <c r="S196" s="252"/>
      <c r="T196" s="253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4" t="s">
        <v>350</v>
      </c>
      <c r="AU196" s="254" t="s">
        <v>241</v>
      </c>
      <c r="AV196" s="14" t="s">
        <v>81</v>
      </c>
      <c r="AW196" s="14" t="s">
        <v>33</v>
      </c>
      <c r="AX196" s="14" t="s">
        <v>72</v>
      </c>
      <c r="AY196" s="254" t="s">
        <v>338</v>
      </c>
    </row>
    <row r="197" s="13" customFormat="1">
      <c r="A197" s="13"/>
      <c r="B197" s="233"/>
      <c r="C197" s="234"/>
      <c r="D197" s="235" t="s">
        <v>350</v>
      </c>
      <c r="E197" s="236" t="s">
        <v>19</v>
      </c>
      <c r="F197" s="237" t="s">
        <v>1862</v>
      </c>
      <c r="G197" s="234"/>
      <c r="H197" s="236" t="s">
        <v>19</v>
      </c>
      <c r="I197" s="238"/>
      <c r="J197" s="234"/>
      <c r="K197" s="234"/>
      <c r="L197" s="239"/>
      <c r="M197" s="240"/>
      <c r="N197" s="241"/>
      <c r="O197" s="241"/>
      <c r="P197" s="241"/>
      <c r="Q197" s="241"/>
      <c r="R197" s="241"/>
      <c r="S197" s="241"/>
      <c r="T197" s="24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3" t="s">
        <v>350</v>
      </c>
      <c r="AU197" s="243" t="s">
        <v>241</v>
      </c>
      <c r="AV197" s="13" t="s">
        <v>79</v>
      </c>
      <c r="AW197" s="13" t="s">
        <v>33</v>
      </c>
      <c r="AX197" s="13" t="s">
        <v>72</v>
      </c>
      <c r="AY197" s="243" t="s">
        <v>338</v>
      </c>
    </row>
    <row r="198" s="14" customFormat="1">
      <c r="A198" s="14"/>
      <c r="B198" s="244"/>
      <c r="C198" s="245"/>
      <c r="D198" s="235" t="s">
        <v>350</v>
      </c>
      <c r="E198" s="246" t="s">
        <v>1835</v>
      </c>
      <c r="F198" s="247" t="s">
        <v>1863</v>
      </c>
      <c r="G198" s="245"/>
      <c r="H198" s="248">
        <v>0.40000000000000002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72</v>
      </c>
      <c r="AY198" s="254" t="s">
        <v>338</v>
      </c>
    </row>
    <row r="199" s="14" customFormat="1">
      <c r="A199" s="14"/>
      <c r="B199" s="244"/>
      <c r="C199" s="245"/>
      <c r="D199" s="235" t="s">
        <v>350</v>
      </c>
      <c r="E199" s="246" t="s">
        <v>267</v>
      </c>
      <c r="F199" s="247" t="s">
        <v>1864</v>
      </c>
      <c r="G199" s="245"/>
      <c r="H199" s="248">
        <v>1.1299999999999999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241</v>
      </c>
      <c r="AV199" s="14" t="s">
        <v>81</v>
      </c>
      <c r="AW199" s="14" t="s">
        <v>33</v>
      </c>
      <c r="AX199" s="14" t="s">
        <v>72</v>
      </c>
      <c r="AY199" s="254" t="s">
        <v>338</v>
      </c>
    </row>
    <row r="200" s="13" customFormat="1">
      <c r="A200" s="13"/>
      <c r="B200" s="233"/>
      <c r="C200" s="234"/>
      <c r="D200" s="235" t="s">
        <v>350</v>
      </c>
      <c r="E200" s="236" t="s">
        <v>19</v>
      </c>
      <c r="F200" s="237" t="s">
        <v>1865</v>
      </c>
      <c r="G200" s="234"/>
      <c r="H200" s="236" t="s">
        <v>19</v>
      </c>
      <c r="I200" s="238"/>
      <c r="J200" s="234"/>
      <c r="K200" s="234"/>
      <c r="L200" s="239"/>
      <c r="M200" s="240"/>
      <c r="N200" s="241"/>
      <c r="O200" s="241"/>
      <c r="P200" s="241"/>
      <c r="Q200" s="241"/>
      <c r="R200" s="241"/>
      <c r="S200" s="241"/>
      <c r="T200" s="24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3" t="s">
        <v>350</v>
      </c>
      <c r="AU200" s="243" t="s">
        <v>241</v>
      </c>
      <c r="AV200" s="13" t="s">
        <v>79</v>
      </c>
      <c r="AW200" s="13" t="s">
        <v>33</v>
      </c>
      <c r="AX200" s="13" t="s">
        <v>72</v>
      </c>
      <c r="AY200" s="243" t="s">
        <v>338</v>
      </c>
    </row>
    <row r="201" s="14" customFormat="1">
      <c r="A201" s="14"/>
      <c r="B201" s="244"/>
      <c r="C201" s="245"/>
      <c r="D201" s="235" t="s">
        <v>350</v>
      </c>
      <c r="E201" s="246" t="s">
        <v>270</v>
      </c>
      <c r="F201" s="247" t="s">
        <v>3577</v>
      </c>
      <c r="G201" s="245"/>
      <c r="H201" s="248">
        <v>1.9370000000000001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269</v>
      </c>
      <c r="F202" s="247" t="s">
        <v>1866</v>
      </c>
      <c r="G202" s="245"/>
      <c r="H202" s="248">
        <v>1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4" customFormat="1">
      <c r="A203" s="14"/>
      <c r="B203" s="244"/>
      <c r="C203" s="245"/>
      <c r="D203" s="235" t="s">
        <v>350</v>
      </c>
      <c r="E203" s="246" t="s">
        <v>1823</v>
      </c>
      <c r="F203" s="247" t="s">
        <v>3611</v>
      </c>
      <c r="G203" s="245"/>
      <c r="H203" s="248">
        <v>197.75999999999999</v>
      </c>
      <c r="I203" s="249"/>
      <c r="J203" s="245"/>
      <c r="K203" s="245"/>
      <c r="L203" s="250"/>
      <c r="M203" s="251"/>
      <c r="N203" s="252"/>
      <c r="O203" s="252"/>
      <c r="P203" s="252"/>
      <c r="Q203" s="252"/>
      <c r="R203" s="252"/>
      <c r="S203" s="252"/>
      <c r="T203" s="253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4" t="s">
        <v>350</v>
      </c>
      <c r="AU203" s="254" t="s">
        <v>241</v>
      </c>
      <c r="AV203" s="14" t="s">
        <v>81</v>
      </c>
      <c r="AW203" s="14" t="s">
        <v>33</v>
      </c>
      <c r="AX203" s="14" t="s">
        <v>72</v>
      </c>
      <c r="AY203" s="254" t="s">
        <v>338</v>
      </c>
    </row>
    <row r="204" s="13" customFormat="1">
      <c r="A204" s="13"/>
      <c r="B204" s="233"/>
      <c r="C204" s="234"/>
      <c r="D204" s="235" t="s">
        <v>350</v>
      </c>
      <c r="E204" s="236" t="s">
        <v>19</v>
      </c>
      <c r="F204" s="237" t="s">
        <v>1347</v>
      </c>
      <c r="G204" s="234"/>
      <c r="H204" s="236" t="s">
        <v>19</v>
      </c>
      <c r="I204" s="238"/>
      <c r="J204" s="234"/>
      <c r="K204" s="234"/>
      <c r="L204" s="239"/>
      <c r="M204" s="240"/>
      <c r="N204" s="241"/>
      <c r="O204" s="241"/>
      <c r="P204" s="241"/>
      <c r="Q204" s="241"/>
      <c r="R204" s="241"/>
      <c r="S204" s="241"/>
      <c r="T204" s="24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3" t="s">
        <v>350</v>
      </c>
      <c r="AU204" s="243" t="s">
        <v>241</v>
      </c>
      <c r="AV204" s="13" t="s">
        <v>79</v>
      </c>
      <c r="AW204" s="13" t="s">
        <v>33</v>
      </c>
      <c r="AX204" s="13" t="s">
        <v>72</v>
      </c>
      <c r="AY204" s="243" t="s">
        <v>338</v>
      </c>
    </row>
    <row r="205" s="14" customFormat="1">
      <c r="A205" s="14"/>
      <c r="B205" s="244"/>
      <c r="C205" s="245"/>
      <c r="D205" s="235" t="s">
        <v>350</v>
      </c>
      <c r="E205" s="246" t="s">
        <v>300</v>
      </c>
      <c r="F205" s="247" t="s">
        <v>72</v>
      </c>
      <c r="G205" s="245"/>
      <c r="H205" s="248">
        <v>0</v>
      </c>
      <c r="I205" s="249"/>
      <c r="J205" s="245"/>
      <c r="K205" s="245"/>
      <c r="L205" s="250"/>
      <c r="M205" s="251"/>
      <c r="N205" s="252"/>
      <c r="O205" s="252"/>
      <c r="P205" s="252"/>
      <c r="Q205" s="252"/>
      <c r="R205" s="252"/>
      <c r="S205" s="252"/>
      <c r="T205" s="253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4" t="s">
        <v>350</v>
      </c>
      <c r="AU205" s="254" t="s">
        <v>241</v>
      </c>
      <c r="AV205" s="14" t="s">
        <v>81</v>
      </c>
      <c r="AW205" s="14" t="s">
        <v>33</v>
      </c>
      <c r="AX205" s="14" t="s">
        <v>72</v>
      </c>
      <c r="AY205" s="254" t="s">
        <v>338</v>
      </c>
    </row>
    <row r="206" s="15" customFormat="1">
      <c r="A206" s="15"/>
      <c r="B206" s="255"/>
      <c r="C206" s="256"/>
      <c r="D206" s="235" t="s">
        <v>350</v>
      </c>
      <c r="E206" s="257" t="s">
        <v>19</v>
      </c>
      <c r="F206" s="258" t="s">
        <v>363</v>
      </c>
      <c r="G206" s="256"/>
      <c r="H206" s="259">
        <v>202.31699999999998</v>
      </c>
      <c r="I206" s="260"/>
      <c r="J206" s="256"/>
      <c r="K206" s="256"/>
      <c r="L206" s="261"/>
      <c r="M206" s="262"/>
      <c r="N206" s="263"/>
      <c r="O206" s="263"/>
      <c r="P206" s="263"/>
      <c r="Q206" s="263"/>
      <c r="R206" s="263"/>
      <c r="S206" s="263"/>
      <c r="T206" s="264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65" t="s">
        <v>350</v>
      </c>
      <c r="AU206" s="265" t="s">
        <v>241</v>
      </c>
      <c r="AV206" s="15" t="s">
        <v>231</v>
      </c>
      <c r="AW206" s="15" t="s">
        <v>33</v>
      </c>
      <c r="AX206" s="15" t="s">
        <v>72</v>
      </c>
      <c r="AY206" s="265" t="s">
        <v>338</v>
      </c>
    </row>
    <row r="207" s="14" customFormat="1">
      <c r="A207" s="14"/>
      <c r="B207" s="244"/>
      <c r="C207" s="245"/>
      <c r="D207" s="235" t="s">
        <v>350</v>
      </c>
      <c r="E207" s="246" t="s">
        <v>19</v>
      </c>
      <c r="F207" s="247" t="s">
        <v>418</v>
      </c>
      <c r="G207" s="245"/>
      <c r="H207" s="248">
        <v>0</v>
      </c>
      <c r="I207" s="249"/>
      <c r="J207" s="245"/>
      <c r="K207" s="245"/>
      <c r="L207" s="250"/>
      <c r="M207" s="251"/>
      <c r="N207" s="252"/>
      <c r="O207" s="252"/>
      <c r="P207" s="252"/>
      <c r="Q207" s="252"/>
      <c r="R207" s="252"/>
      <c r="S207" s="252"/>
      <c r="T207" s="253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4" t="s">
        <v>350</v>
      </c>
      <c r="AU207" s="254" t="s">
        <v>241</v>
      </c>
      <c r="AV207" s="14" t="s">
        <v>81</v>
      </c>
      <c r="AW207" s="14" t="s">
        <v>33</v>
      </c>
      <c r="AX207" s="14" t="s">
        <v>72</v>
      </c>
      <c r="AY207" s="254" t="s">
        <v>338</v>
      </c>
    </row>
    <row r="208" s="14" customFormat="1">
      <c r="A208" s="14"/>
      <c r="B208" s="244"/>
      <c r="C208" s="245"/>
      <c r="D208" s="235" t="s">
        <v>350</v>
      </c>
      <c r="E208" s="246" t="s">
        <v>19</v>
      </c>
      <c r="F208" s="247" t="s">
        <v>1348</v>
      </c>
      <c r="G208" s="245"/>
      <c r="H208" s="248">
        <v>341.13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241</v>
      </c>
      <c r="AV208" s="14" t="s">
        <v>81</v>
      </c>
      <c r="AW208" s="14" t="s">
        <v>33</v>
      </c>
      <c r="AX208" s="14" t="s">
        <v>72</v>
      </c>
      <c r="AY208" s="254" t="s">
        <v>338</v>
      </c>
    </row>
    <row r="209" s="14" customFormat="1">
      <c r="A209" s="14"/>
      <c r="B209" s="244"/>
      <c r="C209" s="245"/>
      <c r="D209" s="235" t="s">
        <v>350</v>
      </c>
      <c r="E209" s="246" t="s">
        <v>19</v>
      </c>
      <c r="F209" s="247" t="s">
        <v>1349</v>
      </c>
      <c r="G209" s="245"/>
      <c r="H209" s="248">
        <v>9.484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350</v>
      </c>
      <c r="AU209" s="254" t="s">
        <v>241</v>
      </c>
      <c r="AV209" s="14" t="s">
        <v>81</v>
      </c>
      <c r="AW209" s="14" t="s">
        <v>33</v>
      </c>
      <c r="AX209" s="14" t="s">
        <v>72</v>
      </c>
      <c r="AY209" s="254" t="s">
        <v>338</v>
      </c>
    </row>
    <row r="210" s="14" customFormat="1">
      <c r="A210" s="14"/>
      <c r="B210" s="244"/>
      <c r="C210" s="245"/>
      <c r="D210" s="235" t="s">
        <v>350</v>
      </c>
      <c r="E210" s="246" t="s">
        <v>19</v>
      </c>
      <c r="F210" s="247" t="s">
        <v>1350</v>
      </c>
      <c r="G210" s="245"/>
      <c r="H210" s="248">
        <v>0</v>
      </c>
      <c r="I210" s="249"/>
      <c r="J210" s="245"/>
      <c r="K210" s="245"/>
      <c r="L210" s="250"/>
      <c r="M210" s="251"/>
      <c r="N210" s="252"/>
      <c r="O210" s="252"/>
      <c r="P210" s="252"/>
      <c r="Q210" s="252"/>
      <c r="R210" s="252"/>
      <c r="S210" s="252"/>
      <c r="T210" s="253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4" t="s">
        <v>350</v>
      </c>
      <c r="AU210" s="254" t="s">
        <v>241</v>
      </c>
      <c r="AV210" s="14" t="s">
        <v>81</v>
      </c>
      <c r="AW210" s="14" t="s">
        <v>33</v>
      </c>
      <c r="AX210" s="14" t="s">
        <v>72</v>
      </c>
      <c r="AY210" s="254" t="s">
        <v>338</v>
      </c>
    </row>
    <row r="211" s="14" customFormat="1">
      <c r="A211" s="14"/>
      <c r="B211" s="244"/>
      <c r="C211" s="245"/>
      <c r="D211" s="235" t="s">
        <v>350</v>
      </c>
      <c r="E211" s="246" t="s">
        <v>19</v>
      </c>
      <c r="F211" s="247" t="s">
        <v>1350</v>
      </c>
      <c r="G211" s="245"/>
      <c r="H211" s="248">
        <v>0</v>
      </c>
      <c r="I211" s="249"/>
      <c r="J211" s="245"/>
      <c r="K211" s="245"/>
      <c r="L211" s="250"/>
      <c r="M211" s="251"/>
      <c r="N211" s="252"/>
      <c r="O211" s="252"/>
      <c r="P211" s="252"/>
      <c r="Q211" s="252"/>
      <c r="R211" s="252"/>
      <c r="S211" s="252"/>
      <c r="T211" s="253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4" t="s">
        <v>350</v>
      </c>
      <c r="AU211" s="254" t="s">
        <v>241</v>
      </c>
      <c r="AV211" s="14" t="s">
        <v>81</v>
      </c>
      <c r="AW211" s="14" t="s">
        <v>33</v>
      </c>
      <c r="AX211" s="14" t="s">
        <v>72</v>
      </c>
      <c r="AY211" s="254" t="s">
        <v>338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1351</v>
      </c>
      <c r="G212" s="245"/>
      <c r="H212" s="248">
        <v>26.067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72</v>
      </c>
      <c r="AY212" s="254" t="s">
        <v>338</v>
      </c>
    </row>
    <row r="213" s="14" customFormat="1">
      <c r="A213" s="14"/>
      <c r="B213" s="244"/>
      <c r="C213" s="245"/>
      <c r="D213" s="235" t="s">
        <v>350</v>
      </c>
      <c r="E213" s="246" t="s">
        <v>19</v>
      </c>
      <c r="F213" s="247" t="s">
        <v>1352</v>
      </c>
      <c r="G213" s="245"/>
      <c r="H213" s="248">
        <v>0</v>
      </c>
      <c r="I213" s="249"/>
      <c r="J213" s="245"/>
      <c r="K213" s="245"/>
      <c r="L213" s="250"/>
      <c r="M213" s="251"/>
      <c r="N213" s="252"/>
      <c r="O213" s="252"/>
      <c r="P213" s="252"/>
      <c r="Q213" s="252"/>
      <c r="R213" s="252"/>
      <c r="S213" s="252"/>
      <c r="T213" s="253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4" t="s">
        <v>350</v>
      </c>
      <c r="AU213" s="254" t="s">
        <v>241</v>
      </c>
      <c r="AV213" s="14" t="s">
        <v>81</v>
      </c>
      <c r="AW213" s="14" t="s">
        <v>33</v>
      </c>
      <c r="AX213" s="14" t="s">
        <v>72</v>
      </c>
      <c r="AY213" s="254" t="s">
        <v>338</v>
      </c>
    </row>
    <row r="214" s="14" customFormat="1">
      <c r="A214" s="14"/>
      <c r="B214" s="244"/>
      <c r="C214" s="245"/>
      <c r="D214" s="235" t="s">
        <v>350</v>
      </c>
      <c r="E214" s="246" t="s">
        <v>19</v>
      </c>
      <c r="F214" s="247" t="s">
        <v>422</v>
      </c>
      <c r="G214" s="245"/>
      <c r="H214" s="248">
        <v>0</v>
      </c>
      <c r="I214" s="249"/>
      <c r="J214" s="245"/>
      <c r="K214" s="245"/>
      <c r="L214" s="250"/>
      <c r="M214" s="251"/>
      <c r="N214" s="252"/>
      <c r="O214" s="252"/>
      <c r="P214" s="252"/>
      <c r="Q214" s="252"/>
      <c r="R214" s="252"/>
      <c r="S214" s="252"/>
      <c r="T214" s="253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4" t="s">
        <v>350</v>
      </c>
      <c r="AU214" s="254" t="s">
        <v>241</v>
      </c>
      <c r="AV214" s="14" t="s">
        <v>81</v>
      </c>
      <c r="AW214" s="14" t="s">
        <v>33</v>
      </c>
      <c r="AX214" s="14" t="s">
        <v>72</v>
      </c>
      <c r="AY214" s="254" t="s">
        <v>338</v>
      </c>
    </row>
    <row r="215" s="15" customFormat="1">
      <c r="A215" s="15"/>
      <c r="B215" s="255"/>
      <c r="C215" s="256"/>
      <c r="D215" s="235" t="s">
        <v>350</v>
      </c>
      <c r="E215" s="257" t="s">
        <v>223</v>
      </c>
      <c r="F215" s="258" t="s">
        <v>363</v>
      </c>
      <c r="G215" s="256"/>
      <c r="H215" s="259">
        <v>376.68099999999998</v>
      </c>
      <c r="I215" s="260"/>
      <c r="J215" s="256"/>
      <c r="K215" s="256"/>
      <c r="L215" s="261"/>
      <c r="M215" s="262"/>
      <c r="N215" s="263"/>
      <c r="O215" s="263"/>
      <c r="P215" s="263"/>
      <c r="Q215" s="263"/>
      <c r="R215" s="263"/>
      <c r="S215" s="263"/>
      <c r="T215" s="264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65" t="s">
        <v>350</v>
      </c>
      <c r="AU215" s="265" t="s">
        <v>241</v>
      </c>
      <c r="AV215" s="15" t="s">
        <v>231</v>
      </c>
      <c r="AW215" s="15" t="s">
        <v>33</v>
      </c>
      <c r="AX215" s="15" t="s">
        <v>79</v>
      </c>
      <c r="AY215" s="265" t="s">
        <v>338</v>
      </c>
    </row>
    <row r="216" s="12" customFormat="1" ht="20.88" customHeight="1">
      <c r="A216" s="12"/>
      <c r="B216" s="199"/>
      <c r="C216" s="200"/>
      <c r="D216" s="201" t="s">
        <v>71</v>
      </c>
      <c r="E216" s="213" t="s">
        <v>454</v>
      </c>
      <c r="F216" s="213" t="s">
        <v>874</v>
      </c>
      <c r="G216" s="200"/>
      <c r="H216" s="200"/>
      <c r="I216" s="203"/>
      <c r="J216" s="214">
        <f>BK216</f>
        <v>0</v>
      </c>
      <c r="K216" s="200"/>
      <c r="L216" s="205"/>
      <c r="M216" s="206"/>
      <c r="N216" s="207"/>
      <c r="O216" s="207"/>
      <c r="P216" s="208">
        <f>SUM(P217:P221)</f>
        <v>0</v>
      </c>
      <c r="Q216" s="207"/>
      <c r="R216" s="208">
        <f>SUM(R217:R221)</f>
        <v>0.055799999999999995</v>
      </c>
      <c r="S216" s="207"/>
      <c r="T216" s="209">
        <f>SUM(T217:T221)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0" t="s">
        <v>79</v>
      </c>
      <c r="AT216" s="211" t="s">
        <v>71</v>
      </c>
      <c r="AU216" s="211" t="s">
        <v>81</v>
      </c>
      <c r="AY216" s="210" t="s">
        <v>338</v>
      </c>
      <c r="BK216" s="212">
        <f>SUM(BK217:BK221)</f>
        <v>0</v>
      </c>
    </row>
    <row r="217" s="2" customFormat="1" ht="44.25" customHeight="1">
      <c r="A217" s="39"/>
      <c r="B217" s="40"/>
      <c r="C217" s="215" t="s">
        <v>8</v>
      </c>
      <c r="D217" s="215" t="s">
        <v>342</v>
      </c>
      <c r="E217" s="216" t="s">
        <v>3612</v>
      </c>
      <c r="F217" s="217" t="s">
        <v>3613</v>
      </c>
      <c r="G217" s="218" t="s">
        <v>572</v>
      </c>
      <c r="H217" s="219">
        <v>15.5</v>
      </c>
      <c r="I217" s="220"/>
      <c r="J217" s="221">
        <f>ROUND(I217*H217,2)</f>
        <v>0</v>
      </c>
      <c r="K217" s="217" t="s">
        <v>346</v>
      </c>
      <c r="L217" s="45"/>
      <c r="M217" s="222" t="s">
        <v>19</v>
      </c>
      <c r="N217" s="223" t="s">
        <v>43</v>
      </c>
      <c r="O217" s="85"/>
      <c r="P217" s="224">
        <f>O217*H217</f>
        <v>0</v>
      </c>
      <c r="Q217" s="224">
        <v>0.0035999999999999999</v>
      </c>
      <c r="R217" s="224">
        <f>Q217*H217</f>
        <v>0.055799999999999995</v>
      </c>
      <c r="S217" s="224">
        <v>0</v>
      </c>
      <c r="T217" s="225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26" t="s">
        <v>231</v>
      </c>
      <c r="AT217" s="226" t="s">
        <v>342</v>
      </c>
      <c r="AU217" s="226" t="s">
        <v>241</v>
      </c>
      <c r="AY217" s="18" t="s">
        <v>338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18" t="s">
        <v>79</v>
      </c>
      <c r="BK217" s="227">
        <f>ROUND(I217*H217,2)</f>
        <v>0</v>
      </c>
      <c r="BL217" s="18" t="s">
        <v>231</v>
      </c>
      <c r="BM217" s="226" t="s">
        <v>3614</v>
      </c>
    </row>
    <row r="218" s="2" customFormat="1">
      <c r="A218" s="39"/>
      <c r="B218" s="40"/>
      <c r="C218" s="41"/>
      <c r="D218" s="228" t="s">
        <v>348</v>
      </c>
      <c r="E218" s="41"/>
      <c r="F218" s="229" t="s">
        <v>3615</v>
      </c>
      <c r="G218" s="41"/>
      <c r="H218" s="41"/>
      <c r="I218" s="230"/>
      <c r="J218" s="41"/>
      <c r="K218" s="41"/>
      <c r="L218" s="45"/>
      <c r="M218" s="231"/>
      <c r="N218" s="232"/>
      <c r="O218" s="85"/>
      <c r="P218" s="85"/>
      <c r="Q218" s="85"/>
      <c r="R218" s="85"/>
      <c r="S218" s="85"/>
      <c r="T218" s="86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348</v>
      </c>
      <c r="AU218" s="18" t="s">
        <v>241</v>
      </c>
    </row>
    <row r="219" s="14" customFormat="1">
      <c r="A219" s="14"/>
      <c r="B219" s="244"/>
      <c r="C219" s="245"/>
      <c r="D219" s="235" t="s">
        <v>350</v>
      </c>
      <c r="E219" s="246" t="s">
        <v>19</v>
      </c>
      <c r="F219" s="247" t="s">
        <v>879</v>
      </c>
      <c r="G219" s="245"/>
      <c r="H219" s="248">
        <v>0</v>
      </c>
      <c r="I219" s="249"/>
      <c r="J219" s="245"/>
      <c r="K219" s="245"/>
      <c r="L219" s="250"/>
      <c r="M219" s="251"/>
      <c r="N219" s="252"/>
      <c r="O219" s="252"/>
      <c r="P219" s="252"/>
      <c r="Q219" s="252"/>
      <c r="R219" s="252"/>
      <c r="S219" s="252"/>
      <c r="T219" s="253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4" t="s">
        <v>350</v>
      </c>
      <c r="AU219" s="254" t="s">
        <v>241</v>
      </c>
      <c r="AV219" s="14" t="s">
        <v>81</v>
      </c>
      <c r="AW219" s="14" t="s">
        <v>33</v>
      </c>
      <c r="AX219" s="14" t="s">
        <v>72</v>
      </c>
      <c r="AY219" s="254" t="s">
        <v>338</v>
      </c>
    </row>
    <row r="220" s="14" customFormat="1">
      <c r="A220" s="14"/>
      <c r="B220" s="244"/>
      <c r="C220" s="245"/>
      <c r="D220" s="235" t="s">
        <v>350</v>
      </c>
      <c r="E220" s="246" t="s">
        <v>19</v>
      </c>
      <c r="F220" s="247" t="s">
        <v>881</v>
      </c>
      <c r="G220" s="245"/>
      <c r="H220" s="248">
        <v>15.5</v>
      </c>
      <c r="I220" s="249"/>
      <c r="J220" s="245"/>
      <c r="K220" s="245"/>
      <c r="L220" s="250"/>
      <c r="M220" s="251"/>
      <c r="N220" s="252"/>
      <c r="O220" s="252"/>
      <c r="P220" s="252"/>
      <c r="Q220" s="252"/>
      <c r="R220" s="252"/>
      <c r="S220" s="252"/>
      <c r="T220" s="253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4" t="s">
        <v>350</v>
      </c>
      <c r="AU220" s="254" t="s">
        <v>241</v>
      </c>
      <c r="AV220" s="14" t="s">
        <v>81</v>
      </c>
      <c r="AW220" s="14" t="s">
        <v>33</v>
      </c>
      <c r="AX220" s="14" t="s">
        <v>72</v>
      </c>
      <c r="AY220" s="254" t="s">
        <v>338</v>
      </c>
    </row>
    <row r="221" s="15" customFormat="1">
      <c r="A221" s="15"/>
      <c r="B221" s="255"/>
      <c r="C221" s="256"/>
      <c r="D221" s="235" t="s">
        <v>350</v>
      </c>
      <c r="E221" s="257" t="s">
        <v>19</v>
      </c>
      <c r="F221" s="258" t="s">
        <v>363</v>
      </c>
      <c r="G221" s="256"/>
      <c r="H221" s="259">
        <v>15.5</v>
      </c>
      <c r="I221" s="260"/>
      <c r="J221" s="256"/>
      <c r="K221" s="256"/>
      <c r="L221" s="261"/>
      <c r="M221" s="262"/>
      <c r="N221" s="263"/>
      <c r="O221" s="263"/>
      <c r="P221" s="263"/>
      <c r="Q221" s="263"/>
      <c r="R221" s="263"/>
      <c r="S221" s="263"/>
      <c r="T221" s="264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65" t="s">
        <v>350</v>
      </c>
      <c r="AU221" s="265" t="s">
        <v>241</v>
      </c>
      <c r="AV221" s="15" t="s">
        <v>231</v>
      </c>
      <c r="AW221" s="15" t="s">
        <v>33</v>
      </c>
      <c r="AX221" s="15" t="s">
        <v>79</v>
      </c>
      <c r="AY221" s="265" t="s">
        <v>338</v>
      </c>
    </row>
    <row r="222" s="12" customFormat="1" ht="20.88" customHeight="1">
      <c r="A222" s="12"/>
      <c r="B222" s="199"/>
      <c r="C222" s="200"/>
      <c r="D222" s="201" t="s">
        <v>71</v>
      </c>
      <c r="E222" s="213" t="s">
        <v>423</v>
      </c>
      <c r="F222" s="213" t="s">
        <v>424</v>
      </c>
      <c r="G222" s="200"/>
      <c r="H222" s="200"/>
      <c r="I222" s="203"/>
      <c r="J222" s="214">
        <f>BK222</f>
        <v>0</v>
      </c>
      <c r="K222" s="200"/>
      <c r="L222" s="205"/>
      <c r="M222" s="206"/>
      <c r="N222" s="207"/>
      <c r="O222" s="207"/>
      <c r="P222" s="208">
        <f>SUM(P223:P242)</f>
        <v>0</v>
      </c>
      <c r="Q222" s="207"/>
      <c r="R222" s="208">
        <f>SUM(R223:R242)</f>
        <v>0.51342415000000008</v>
      </c>
      <c r="S222" s="207"/>
      <c r="T222" s="209">
        <f>SUM(T223:T242)</f>
        <v>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210" t="s">
        <v>79</v>
      </c>
      <c r="AT222" s="211" t="s">
        <v>71</v>
      </c>
      <c r="AU222" s="211" t="s">
        <v>81</v>
      </c>
      <c r="AY222" s="210" t="s">
        <v>338</v>
      </c>
      <c r="BK222" s="212">
        <f>SUM(BK223:BK242)</f>
        <v>0</v>
      </c>
    </row>
    <row r="223" s="2" customFormat="1" ht="37.8" customHeight="1">
      <c r="A223" s="39"/>
      <c r="B223" s="40"/>
      <c r="C223" s="215" t="s">
        <v>394</v>
      </c>
      <c r="D223" s="215" t="s">
        <v>342</v>
      </c>
      <c r="E223" s="216" t="s">
        <v>425</v>
      </c>
      <c r="F223" s="217" t="s">
        <v>426</v>
      </c>
      <c r="G223" s="218" t="s">
        <v>345</v>
      </c>
      <c r="H223" s="219">
        <v>562.19500000000005</v>
      </c>
      <c r="I223" s="220"/>
      <c r="J223" s="221">
        <f>ROUND(I223*H223,2)</f>
        <v>0</v>
      </c>
      <c r="K223" s="217" t="s">
        <v>346</v>
      </c>
      <c r="L223" s="45"/>
      <c r="M223" s="222" t="s">
        <v>19</v>
      </c>
      <c r="N223" s="223" t="s">
        <v>43</v>
      </c>
      <c r="O223" s="85"/>
      <c r="P223" s="224">
        <f>O223*H223</f>
        <v>0</v>
      </c>
      <c r="Q223" s="224">
        <v>0.00084999999999999995</v>
      </c>
      <c r="R223" s="224">
        <f>Q223*H223</f>
        <v>0.47786575000000003</v>
      </c>
      <c r="S223" s="224">
        <v>0</v>
      </c>
      <c r="T223" s="225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26" t="s">
        <v>231</v>
      </c>
      <c r="AT223" s="226" t="s">
        <v>342</v>
      </c>
      <c r="AU223" s="226" t="s">
        <v>241</v>
      </c>
      <c r="AY223" s="18" t="s">
        <v>338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18" t="s">
        <v>79</v>
      </c>
      <c r="BK223" s="227">
        <f>ROUND(I223*H223,2)</f>
        <v>0</v>
      </c>
      <c r="BL223" s="18" t="s">
        <v>231</v>
      </c>
      <c r="BM223" s="226" t="s">
        <v>3616</v>
      </c>
    </row>
    <row r="224" s="2" customFormat="1">
      <c r="A224" s="39"/>
      <c r="B224" s="40"/>
      <c r="C224" s="41"/>
      <c r="D224" s="228" t="s">
        <v>348</v>
      </c>
      <c r="E224" s="41"/>
      <c r="F224" s="229" t="s">
        <v>428</v>
      </c>
      <c r="G224" s="41"/>
      <c r="H224" s="41"/>
      <c r="I224" s="230"/>
      <c r="J224" s="41"/>
      <c r="K224" s="41"/>
      <c r="L224" s="45"/>
      <c r="M224" s="231"/>
      <c r="N224" s="232"/>
      <c r="O224" s="85"/>
      <c r="P224" s="85"/>
      <c r="Q224" s="85"/>
      <c r="R224" s="85"/>
      <c r="S224" s="85"/>
      <c r="T224" s="86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T224" s="18" t="s">
        <v>348</v>
      </c>
      <c r="AU224" s="18" t="s">
        <v>241</v>
      </c>
    </row>
    <row r="225" s="14" customFormat="1">
      <c r="A225" s="14"/>
      <c r="B225" s="244"/>
      <c r="C225" s="245"/>
      <c r="D225" s="235" t="s">
        <v>350</v>
      </c>
      <c r="E225" s="246" t="s">
        <v>19</v>
      </c>
      <c r="F225" s="247" t="s">
        <v>429</v>
      </c>
      <c r="G225" s="245"/>
      <c r="H225" s="248">
        <v>945.25599999999997</v>
      </c>
      <c r="I225" s="249"/>
      <c r="J225" s="245"/>
      <c r="K225" s="245"/>
      <c r="L225" s="250"/>
      <c r="M225" s="251"/>
      <c r="N225" s="252"/>
      <c r="O225" s="252"/>
      <c r="P225" s="252"/>
      <c r="Q225" s="252"/>
      <c r="R225" s="252"/>
      <c r="S225" s="252"/>
      <c r="T225" s="253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4" t="s">
        <v>350</v>
      </c>
      <c r="AU225" s="254" t="s">
        <v>241</v>
      </c>
      <c r="AV225" s="14" t="s">
        <v>81</v>
      </c>
      <c r="AW225" s="14" t="s">
        <v>33</v>
      </c>
      <c r="AX225" s="14" t="s">
        <v>72</v>
      </c>
      <c r="AY225" s="254" t="s">
        <v>338</v>
      </c>
    </row>
    <row r="226" s="14" customFormat="1">
      <c r="A226" s="14"/>
      <c r="B226" s="244"/>
      <c r="C226" s="245"/>
      <c r="D226" s="235" t="s">
        <v>350</v>
      </c>
      <c r="E226" s="246" t="s">
        <v>19</v>
      </c>
      <c r="F226" s="247" t="s">
        <v>1869</v>
      </c>
      <c r="G226" s="245"/>
      <c r="H226" s="248">
        <v>-383.06099999999998</v>
      </c>
      <c r="I226" s="249"/>
      <c r="J226" s="245"/>
      <c r="K226" s="245"/>
      <c r="L226" s="250"/>
      <c r="M226" s="251"/>
      <c r="N226" s="252"/>
      <c r="O226" s="252"/>
      <c r="P226" s="252"/>
      <c r="Q226" s="252"/>
      <c r="R226" s="252"/>
      <c r="S226" s="252"/>
      <c r="T226" s="253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4" t="s">
        <v>350</v>
      </c>
      <c r="AU226" s="254" t="s">
        <v>241</v>
      </c>
      <c r="AV226" s="14" t="s">
        <v>81</v>
      </c>
      <c r="AW226" s="14" t="s">
        <v>33</v>
      </c>
      <c r="AX226" s="14" t="s">
        <v>72</v>
      </c>
      <c r="AY226" s="254" t="s">
        <v>338</v>
      </c>
    </row>
    <row r="227" s="15" customFormat="1">
      <c r="A227" s="15"/>
      <c r="B227" s="255"/>
      <c r="C227" s="256"/>
      <c r="D227" s="235" t="s">
        <v>350</v>
      </c>
      <c r="E227" s="257" t="s">
        <v>296</v>
      </c>
      <c r="F227" s="258" t="s">
        <v>363</v>
      </c>
      <c r="G227" s="256"/>
      <c r="H227" s="259">
        <v>562.19499999999994</v>
      </c>
      <c r="I227" s="260"/>
      <c r="J227" s="256"/>
      <c r="K227" s="256"/>
      <c r="L227" s="261"/>
      <c r="M227" s="262"/>
      <c r="N227" s="263"/>
      <c r="O227" s="263"/>
      <c r="P227" s="263"/>
      <c r="Q227" s="263"/>
      <c r="R227" s="263"/>
      <c r="S227" s="263"/>
      <c r="T227" s="264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T227" s="265" t="s">
        <v>350</v>
      </c>
      <c r="AU227" s="265" t="s">
        <v>241</v>
      </c>
      <c r="AV227" s="15" t="s">
        <v>231</v>
      </c>
      <c r="AW227" s="15" t="s">
        <v>33</v>
      </c>
      <c r="AX227" s="15" t="s">
        <v>79</v>
      </c>
      <c r="AY227" s="265" t="s">
        <v>338</v>
      </c>
    </row>
    <row r="228" s="2" customFormat="1" ht="44.25" customHeight="1">
      <c r="A228" s="39"/>
      <c r="B228" s="40"/>
      <c r="C228" s="215" t="s">
        <v>454</v>
      </c>
      <c r="D228" s="215" t="s">
        <v>342</v>
      </c>
      <c r="E228" s="216" t="s">
        <v>431</v>
      </c>
      <c r="F228" s="217" t="s">
        <v>432</v>
      </c>
      <c r="G228" s="218" t="s">
        <v>345</v>
      </c>
      <c r="H228" s="219">
        <v>562.19500000000005</v>
      </c>
      <c r="I228" s="220"/>
      <c r="J228" s="221">
        <f>ROUND(I228*H228,2)</f>
        <v>0</v>
      </c>
      <c r="K228" s="217" t="s">
        <v>346</v>
      </c>
      <c r="L228" s="45"/>
      <c r="M228" s="222" t="s">
        <v>19</v>
      </c>
      <c r="N228" s="223" t="s">
        <v>43</v>
      </c>
      <c r="O228" s="85"/>
      <c r="P228" s="224">
        <f>O228*H228</f>
        <v>0</v>
      </c>
      <c r="Q228" s="224">
        <v>0</v>
      </c>
      <c r="R228" s="224">
        <f>Q228*H228</f>
        <v>0</v>
      </c>
      <c r="S228" s="224">
        <v>0</v>
      </c>
      <c r="T228" s="225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26" t="s">
        <v>231</v>
      </c>
      <c r="AT228" s="226" t="s">
        <v>342</v>
      </c>
      <c r="AU228" s="226" t="s">
        <v>241</v>
      </c>
      <c r="AY228" s="18" t="s">
        <v>338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18" t="s">
        <v>79</v>
      </c>
      <c r="BK228" s="227">
        <f>ROUND(I228*H228,2)</f>
        <v>0</v>
      </c>
      <c r="BL228" s="18" t="s">
        <v>231</v>
      </c>
      <c r="BM228" s="226" t="s">
        <v>3617</v>
      </c>
    </row>
    <row r="229" s="2" customFormat="1">
      <c r="A229" s="39"/>
      <c r="B229" s="40"/>
      <c r="C229" s="41"/>
      <c r="D229" s="228" t="s">
        <v>348</v>
      </c>
      <c r="E229" s="41"/>
      <c r="F229" s="229" t="s">
        <v>434</v>
      </c>
      <c r="G229" s="41"/>
      <c r="H229" s="41"/>
      <c r="I229" s="230"/>
      <c r="J229" s="41"/>
      <c r="K229" s="41"/>
      <c r="L229" s="45"/>
      <c r="M229" s="231"/>
      <c r="N229" s="232"/>
      <c r="O229" s="85"/>
      <c r="P229" s="85"/>
      <c r="Q229" s="85"/>
      <c r="R229" s="85"/>
      <c r="S229" s="85"/>
      <c r="T229" s="86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348</v>
      </c>
      <c r="AU229" s="18" t="s">
        <v>241</v>
      </c>
    </row>
    <row r="230" s="14" customFormat="1">
      <c r="A230" s="14"/>
      <c r="B230" s="244"/>
      <c r="C230" s="245"/>
      <c r="D230" s="235" t="s">
        <v>350</v>
      </c>
      <c r="E230" s="246" t="s">
        <v>19</v>
      </c>
      <c r="F230" s="247" t="s">
        <v>296</v>
      </c>
      <c r="G230" s="245"/>
      <c r="H230" s="248">
        <v>562.19500000000005</v>
      </c>
      <c r="I230" s="249"/>
      <c r="J230" s="245"/>
      <c r="K230" s="245"/>
      <c r="L230" s="250"/>
      <c r="M230" s="251"/>
      <c r="N230" s="252"/>
      <c r="O230" s="252"/>
      <c r="P230" s="252"/>
      <c r="Q230" s="252"/>
      <c r="R230" s="252"/>
      <c r="S230" s="252"/>
      <c r="T230" s="253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4" t="s">
        <v>350</v>
      </c>
      <c r="AU230" s="254" t="s">
        <v>241</v>
      </c>
      <c r="AV230" s="14" t="s">
        <v>81</v>
      </c>
      <c r="AW230" s="14" t="s">
        <v>33</v>
      </c>
      <c r="AX230" s="14" t="s">
        <v>79</v>
      </c>
      <c r="AY230" s="254" t="s">
        <v>338</v>
      </c>
    </row>
    <row r="231" s="2" customFormat="1" ht="24.15" customHeight="1">
      <c r="A231" s="39"/>
      <c r="B231" s="40"/>
      <c r="C231" s="215" t="s">
        <v>423</v>
      </c>
      <c r="D231" s="215" t="s">
        <v>342</v>
      </c>
      <c r="E231" s="216" t="s">
        <v>435</v>
      </c>
      <c r="F231" s="217" t="s">
        <v>436</v>
      </c>
      <c r="G231" s="218" t="s">
        <v>391</v>
      </c>
      <c r="H231" s="219">
        <v>317.63999999999999</v>
      </c>
      <c r="I231" s="220"/>
      <c r="J231" s="221">
        <f>ROUND(I231*H231,2)</f>
        <v>0</v>
      </c>
      <c r="K231" s="217" t="s">
        <v>346</v>
      </c>
      <c r="L231" s="45"/>
      <c r="M231" s="222" t="s">
        <v>19</v>
      </c>
      <c r="N231" s="223" t="s">
        <v>43</v>
      </c>
      <c r="O231" s="85"/>
      <c r="P231" s="224">
        <f>O231*H231</f>
        <v>0</v>
      </c>
      <c r="Q231" s="224">
        <v>0</v>
      </c>
      <c r="R231" s="224">
        <f>Q231*H231</f>
        <v>0</v>
      </c>
      <c r="S231" s="224">
        <v>0</v>
      </c>
      <c r="T231" s="225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26" t="s">
        <v>231</v>
      </c>
      <c r="AT231" s="226" t="s">
        <v>342</v>
      </c>
      <c r="AU231" s="226" t="s">
        <v>241</v>
      </c>
      <c r="AY231" s="18" t="s">
        <v>338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18" t="s">
        <v>79</v>
      </c>
      <c r="BK231" s="227">
        <f>ROUND(I231*H231,2)</f>
        <v>0</v>
      </c>
      <c r="BL231" s="18" t="s">
        <v>231</v>
      </c>
      <c r="BM231" s="226" t="s">
        <v>3618</v>
      </c>
    </row>
    <row r="232" s="2" customFormat="1">
      <c r="A232" s="39"/>
      <c r="B232" s="40"/>
      <c r="C232" s="41"/>
      <c r="D232" s="228" t="s">
        <v>348</v>
      </c>
      <c r="E232" s="41"/>
      <c r="F232" s="229" t="s">
        <v>438</v>
      </c>
      <c r="G232" s="41"/>
      <c r="H232" s="41"/>
      <c r="I232" s="230"/>
      <c r="J232" s="41"/>
      <c r="K232" s="41"/>
      <c r="L232" s="45"/>
      <c r="M232" s="231"/>
      <c r="N232" s="232"/>
      <c r="O232" s="85"/>
      <c r="P232" s="85"/>
      <c r="Q232" s="85"/>
      <c r="R232" s="85"/>
      <c r="S232" s="85"/>
      <c r="T232" s="86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T232" s="18" t="s">
        <v>348</v>
      </c>
      <c r="AU232" s="18" t="s">
        <v>241</v>
      </c>
    </row>
    <row r="233" s="14" customFormat="1">
      <c r="A233" s="14"/>
      <c r="B233" s="244"/>
      <c r="C233" s="245"/>
      <c r="D233" s="235" t="s">
        <v>350</v>
      </c>
      <c r="E233" s="246" t="s">
        <v>19</v>
      </c>
      <c r="F233" s="247" t="s">
        <v>439</v>
      </c>
      <c r="G233" s="245"/>
      <c r="H233" s="248">
        <v>317.63999999999999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350</v>
      </c>
      <c r="AU233" s="254" t="s">
        <v>241</v>
      </c>
      <c r="AV233" s="14" t="s">
        <v>81</v>
      </c>
      <c r="AW233" s="14" t="s">
        <v>33</v>
      </c>
      <c r="AX233" s="14" t="s">
        <v>72</v>
      </c>
      <c r="AY233" s="254" t="s">
        <v>338</v>
      </c>
    </row>
    <row r="234" s="15" customFormat="1">
      <c r="A234" s="15"/>
      <c r="B234" s="255"/>
      <c r="C234" s="256"/>
      <c r="D234" s="235" t="s">
        <v>350</v>
      </c>
      <c r="E234" s="257" t="s">
        <v>19</v>
      </c>
      <c r="F234" s="258" t="s">
        <v>363</v>
      </c>
      <c r="G234" s="256"/>
      <c r="H234" s="259">
        <v>317.63999999999999</v>
      </c>
      <c r="I234" s="260"/>
      <c r="J234" s="256"/>
      <c r="K234" s="256"/>
      <c r="L234" s="261"/>
      <c r="M234" s="262"/>
      <c r="N234" s="263"/>
      <c r="O234" s="263"/>
      <c r="P234" s="263"/>
      <c r="Q234" s="263"/>
      <c r="R234" s="263"/>
      <c r="S234" s="263"/>
      <c r="T234" s="264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65" t="s">
        <v>350</v>
      </c>
      <c r="AU234" s="265" t="s">
        <v>241</v>
      </c>
      <c r="AV234" s="15" t="s">
        <v>231</v>
      </c>
      <c r="AW234" s="15" t="s">
        <v>33</v>
      </c>
      <c r="AX234" s="15" t="s">
        <v>79</v>
      </c>
      <c r="AY234" s="265" t="s">
        <v>338</v>
      </c>
    </row>
    <row r="235" s="2" customFormat="1" ht="37.8" customHeight="1">
      <c r="A235" s="39"/>
      <c r="B235" s="40"/>
      <c r="C235" s="215" t="s">
        <v>440</v>
      </c>
      <c r="D235" s="215" t="s">
        <v>342</v>
      </c>
      <c r="E235" s="216" t="s">
        <v>882</v>
      </c>
      <c r="F235" s="217" t="s">
        <v>883</v>
      </c>
      <c r="G235" s="218" t="s">
        <v>345</v>
      </c>
      <c r="H235" s="219">
        <v>55.560000000000002</v>
      </c>
      <c r="I235" s="220"/>
      <c r="J235" s="221">
        <f>ROUND(I235*H235,2)</f>
        <v>0</v>
      </c>
      <c r="K235" s="217" t="s">
        <v>346</v>
      </c>
      <c r="L235" s="45"/>
      <c r="M235" s="222" t="s">
        <v>19</v>
      </c>
      <c r="N235" s="223" t="s">
        <v>43</v>
      </c>
      <c r="O235" s="85"/>
      <c r="P235" s="224">
        <f>O235*H235</f>
        <v>0</v>
      </c>
      <c r="Q235" s="224">
        <v>0.00064000000000000005</v>
      </c>
      <c r="R235" s="224">
        <f>Q235*H235</f>
        <v>0.035558400000000004</v>
      </c>
      <c r="S235" s="224">
        <v>0</v>
      </c>
      <c r="T235" s="225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26" t="s">
        <v>231</v>
      </c>
      <c r="AT235" s="226" t="s">
        <v>342</v>
      </c>
      <c r="AU235" s="226" t="s">
        <v>241</v>
      </c>
      <c r="AY235" s="18" t="s">
        <v>338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8" t="s">
        <v>79</v>
      </c>
      <c r="BK235" s="227">
        <f>ROUND(I235*H235,2)</f>
        <v>0</v>
      </c>
      <c r="BL235" s="18" t="s">
        <v>231</v>
      </c>
      <c r="BM235" s="226" t="s">
        <v>3619</v>
      </c>
    </row>
    <row r="236" s="2" customFormat="1">
      <c r="A236" s="39"/>
      <c r="B236" s="40"/>
      <c r="C236" s="41"/>
      <c r="D236" s="228" t="s">
        <v>348</v>
      </c>
      <c r="E236" s="41"/>
      <c r="F236" s="229" t="s">
        <v>885</v>
      </c>
      <c r="G236" s="41"/>
      <c r="H236" s="41"/>
      <c r="I236" s="230"/>
      <c r="J236" s="41"/>
      <c r="K236" s="41"/>
      <c r="L236" s="45"/>
      <c r="M236" s="231"/>
      <c r="N236" s="232"/>
      <c r="O236" s="85"/>
      <c r="P236" s="85"/>
      <c r="Q236" s="85"/>
      <c r="R236" s="85"/>
      <c r="S236" s="85"/>
      <c r="T236" s="86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T236" s="18" t="s">
        <v>348</v>
      </c>
      <c r="AU236" s="18" t="s">
        <v>241</v>
      </c>
    </row>
    <row r="237" s="14" customFormat="1">
      <c r="A237" s="14"/>
      <c r="B237" s="244"/>
      <c r="C237" s="245"/>
      <c r="D237" s="235" t="s">
        <v>350</v>
      </c>
      <c r="E237" s="246" t="s">
        <v>19</v>
      </c>
      <c r="F237" s="247" t="s">
        <v>886</v>
      </c>
      <c r="G237" s="245"/>
      <c r="H237" s="248">
        <v>27.120000000000001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350</v>
      </c>
      <c r="AU237" s="254" t="s">
        <v>241</v>
      </c>
      <c r="AV237" s="14" t="s">
        <v>81</v>
      </c>
      <c r="AW237" s="14" t="s">
        <v>33</v>
      </c>
      <c r="AX237" s="14" t="s">
        <v>72</v>
      </c>
      <c r="AY237" s="254" t="s">
        <v>338</v>
      </c>
    </row>
    <row r="238" s="14" customFormat="1">
      <c r="A238" s="14"/>
      <c r="B238" s="244"/>
      <c r="C238" s="245"/>
      <c r="D238" s="235" t="s">
        <v>350</v>
      </c>
      <c r="E238" s="246" t="s">
        <v>19</v>
      </c>
      <c r="F238" s="247" t="s">
        <v>887</v>
      </c>
      <c r="G238" s="245"/>
      <c r="H238" s="248">
        <v>28.440000000000001</v>
      </c>
      <c r="I238" s="249"/>
      <c r="J238" s="245"/>
      <c r="K238" s="245"/>
      <c r="L238" s="250"/>
      <c r="M238" s="251"/>
      <c r="N238" s="252"/>
      <c r="O238" s="252"/>
      <c r="P238" s="252"/>
      <c r="Q238" s="252"/>
      <c r="R238" s="252"/>
      <c r="S238" s="252"/>
      <c r="T238" s="253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4" t="s">
        <v>350</v>
      </c>
      <c r="AU238" s="254" t="s">
        <v>241</v>
      </c>
      <c r="AV238" s="14" t="s">
        <v>81</v>
      </c>
      <c r="AW238" s="14" t="s">
        <v>33</v>
      </c>
      <c r="AX238" s="14" t="s">
        <v>72</v>
      </c>
      <c r="AY238" s="254" t="s">
        <v>338</v>
      </c>
    </row>
    <row r="239" s="15" customFormat="1">
      <c r="A239" s="15"/>
      <c r="B239" s="255"/>
      <c r="C239" s="256"/>
      <c r="D239" s="235" t="s">
        <v>350</v>
      </c>
      <c r="E239" s="257" t="s">
        <v>858</v>
      </c>
      <c r="F239" s="258" t="s">
        <v>363</v>
      </c>
      <c r="G239" s="256"/>
      <c r="H239" s="259">
        <v>55.560000000000002</v>
      </c>
      <c r="I239" s="260"/>
      <c r="J239" s="256"/>
      <c r="K239" s="256"/>
      <c r="L239" s="261"/>
      <c r="M239" s="262"/>
      <c r="N239" s="263"/>
      <c r="O239" s="263"/>
      <c r="P239" s="263"/>
      <c r="Q239" s="263"/>
      <c r="R239" s="263"/>
      <c r="S239" s="263"/>
      <c r="T239" s="264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65" t="s">
        <v>350</v>
      </c>
      <c r="AU239" s="265" t="s">
        <v>241</v>
      </c>
      <c r="AV239" s="15" t="s">
        <v>231</v>
      </c>
      <c r="AW239" s="15" t="s">
        <v>33</v>
      </c>
      <c r="AX239" s="15" t="s">
        <v>79</v>
      </c>
      <c r="AY239" s="265" t="s">
        <v>338</v>
      </c>
    </row>
    <row r="240" s="2" customFormat="1" ht="37.8" customHeight="1">
      <c r="A240" s="39"/>
      <c r="B240" s="40"/>
      <c r="C240" s="215" t="s">
        <v>460</v>
      </c>
      <c r="D240" s="215" t="s">
        <v>342</v>
      </c>
      <c r="E240" s="216" t="s">
        <v>888</v>
      </c>
      <c r="F240" s="217" t="s">
        <v>889</v>
      </c>
      <c r="G240" s="218" t="s">
        <v>345</v>
      </c>
      <c r="H240" s="219">
        <v>55.560000000000002</v>
      </c>
      <c r="I240" s="220"/>
      <c r="J240" s="221">
        <f>ROUND(I240*H240,2)</f>
        <v>0</v>
      </c>
      <c r="K240" s="217" t="s">
        <v>346</v>
      </c>
      <c r="L240" s="45"/>
      <c r="M240" s="222" t="s">
        <v>19</v>
      </c>
      <c r="N240" s="223" t="s">
        <v>43</v>
      </c>
      <c r="O240" s="85"/>
      <c r="P240" s="224">
        <f>O240*H240</f>
        <v>0</v>
      </c>
      <c r="Q240" s="224">
        <v>0</v>
      </c>
      <c r="R240" s="224">
        <f>Q240*H240</f>
        <v>0</v>
      </c>
      <c r="S240" s="224">
        <v>0</v>
      </c>
      <c r="T240" s="225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26" t="s">
        <v>231</v>
      </c>
      <c r="AT240" s="226" t="s">
        <v>342</v>
      </c>
      <c r="AU240" s="226" t="s">
        <v>241</v>
      </c>
      <c r="AY240" s="18" t="s">
        <v>338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18" t="s">
        <v>79</v>
      </c>
      <c r="BK240" s="227">
        <f>ROUND(I240*H240,2)</f>
        <v>0</v>
      </c>
      <c r="BL240" s="18" t="s">
        <v>231</v>
      </c>
      <c r="BM240" s="226" t="s">
        <v>3620</v>
      </c>
    </row>
    <row r="241" s="2" customFormat="1">
      <c r="A241" s="39"/>
      <c r="B241" s="40"/>
      <c r="C241" s="41"/>
      <c r="D241" s="228" t="s">
        <v>348</v>
      </c>
      <c r="E241" s="41"/>
      <c r="F241" s="229" t="s">
        <v>891</v>
      </c>
      <c r="G241" s="41"/>
      <c r="H241" s="41"/>
      <c r="I241" s="230"/>
      <c r="J241" s="41"/>
      <c r="K241" s="41"/>
      <c r="L241" s="45"/>
      <c r="M241" s="231"/>
      <c r="N241" s="232"/>
      <c r="O241" s="85"/>
      <c r="P241" s="85"/>
      <c r="Q241" s="85"/>
      <c r="R241" s="85"/>
      <c r="S241" s="85"/>
      <c r="T241" s="86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8" t="s">
        <v>348</v>
      </c>
      <c r="AU241" s="18" t="s">
        <v>241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858</v>
      </c>
      <c r="G242" s="245"/>
      <c r="H242" s="248">
        <v>55.560000000000002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79</v>
      </c>
      <c r="AY242" s="254" t="s">
        <v>338</v>
      </c>
    </row>
    <row r="243" s="12" customFormat="1" ht="20.88" customHeight="1">
      <c r="A243" s="12"/>
      <c r="B243" s="199"/>
      <c r="C243" s="200"/>
      <c r="D243" s="201" t="s">
        <v>71</v>
      </c>
      <c r="E243" s="213" t="s">
        <v>440</v>
      </c>
      <c r="F243" s="213" t="s">
        <v>441</v>
      </c>
      <c r="G243" s="200"/>
      <c r="H243" s="200"/>
      <c r="I243" s="203"/>
      <c r="J243" s="214">
        <f>BK243</f>
        <v>0</v>
      </c>
      <c r="K243" s="200"/>
      <c r="L243" s="205"/>
      <c r="M243" s="206"/>
      <c r="N243" s="207"/>
      <c r="O243" s="207"/>
      <c r="P243" s="208">
        <f>SUM(P244:P261)</f>
        <v>0</v>
      </c>
      <c r="Q243" s="207"/>
      <c r="R243" s="208">
        <f>SUM(R244:R261)</f>
        <v>0</v>
      </c>
      <c r="S243" s="207"/>
      <c r="T243" s="209">
        <f>SUM(T244:T261)</f>
        <v>0</v>
      </c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R243" s="210" t="s">
        <v>79</v>
      </c>
      <c r="AT243" s="211" t="s">
        <v>71</v>
      </c>
      <c r="AU243" s="211" t="s">
        <v>81</v>
      </c>
      <c r="AY243" s="210" t="s">
        <v>338</v>
      </c>
      <c r="BK243" s="212">
        <f>SUM(BK244:BK261)</f>
        <v>0</v>
      </c>
    </row>
    <row r="244" s="2" customFormat="1" ht="62.7" customHeight="1">
      <c r="A244" s="39"/>
      <c r="B244" s="40"/>
      <c r="C244" s="215" t="s">
        <v>476</v>
      </c>
      <c r="D244" s="215" t="s">
        <v>342</v>
      </c>
      <c r="E244" s="216" t="s">
        <v>442</v>
      </c>
      <c r="F244" s="217" t="s">
        <v>443</v>
      </c>
      <c r="G244" s="218" t="s">
        <v>391</v>
      </c>
      <c r="H244" s="219">
        <v>739.56399999999996</v>
      </c>
      <c r="I244" s="220"/>
      <c r="J244" s="221">
        <f>ROUND(I244*H244,2)</f>
        <v>0</v>
      </c>
      <c r="K244" s="217" t="s">
        <v>346</v>
      </c>
      <c r="L244" s="45"/>
      <c r="M244" s="222" t="s">
        <v>19</v>
      </c>
      <c r="N244" s="223" t="s">
        <v>43</v>
      </c>
      <c r="O244" s="85"/>
      <c r="P244" s="224">
        <f>O244*H244</f>
        <v>0</v>
      </c>
      <c r="Q244" s="224">
        <v>0</v>
      </c>
      <c r="R244" s="224">
        <f>Q244*H244</f>
        <v>0</v>
      </c>
      <c r="S244" s="224">
        <v>0</v>
      </c>
      <c r="T244" s="225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26" t="s">
        <v>231</v>
      </c>
      <c r="AT244" s="226" t="s">
        <v>342</v>
      </c>
      <c r="AU244" s="226" t="s">
        <v>241</v>
      </c>
      <c r="AY244" s="18" t="s">
        <v>338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18" t="s">
        <v>79</v>
      </c>
      <c r="BK244" s="227">
        <f>ROUND(I244*H244,2)</f>
        <v>0</v>
      </c>
      <c r="BL244" s="18" t="s">
        <v>231</v>
      </c>
      <c r="BM244" s="226" t="s">
        <v>3621</v>
      </c>
    </row>
    <row r="245" s="2" customFormat="1">
      <c r="A245" s="39"/>
      <c r="B245" s="40"/>
      <c r="C245" s="41"/>
      <c r="D245" s="228" t="s">
        <v>348</v>
      </c>
      <c r="E245" s="41"/>
      <c r="F245" s="229" t="s">
        <v>445</v>
      </c>
      <c r="G245" s="41"/>
      <c r="H245" s="41"/>
      <c r="I245" s="230"/>
      <c r="J245" s="41"/>
      <c r="K245" s="41"/>
      <c r="L245" s="45"/>
      <c r="M245" s="231"/>
      <c r="N245" s="232"/>
      <c r="O245" s="85"/>
      <c r="P245" s="85"/>
      <c r="Q245" s="85"/>
      <c r="R245" s="85"/>
      <c r="S245" s="85"/>
      <c r="T245" s="86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T245" s="18" t="s">
        <v>348</v>
      </c>
      <c r="AU245" s="18" t="s">
        <v>241</v>
      </c>
    </row>
    <row r="246" s="2" customFormat="1">
      <c r="A246" s="39"/>
      <c r="B246" s="40"/>
      <c r="C246" s="41"/>
      <c r="D246" s="235" t="s">
        <v>401</v>
      </c>
      <c r="E246" s="41"/>
      <c r="F246" s="266" t="s">
        <v>446</v>
      </c>
      <c r="G246" s="41"/>
      <c r="H246" s="41"/>
      <c r="I246" s="230"/>
      <c r="J246" s="41"/>
      <c r="K246" s="41"/>
      <c r="L246" s="45"/>
      <c r="M246" s="231"/>
      <c r="N246" s="232"/>
      <c r="O246" s="85"/>
      <c r="P246" s="85"/>
      <c r="Q246" s="85"/>
      <c r="R246" s="85"/>
      <c r="S246" s="85"/>
      <c r="T246" s="86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T246" s="18" t="s">
        <v>401</v>
      </c>
      <c r="AU246" s="18" t="s">
        <v>241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225</v>
      </c>
      <c r="G247" s="245"/>
      <c r="H247" s="248">
        <v>369.78199999999998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72</v>
      </c>
      <c r="AY247" s="254" t="s">
        <v>338</v>
      </c>
    </row>
    <row r="248" s="14" customFormat="1">
      <c r="A248" s="14"/>
      <c r="B248" s="244"/>
      <c r="C248" s="245"/>
      <c r="D248" s="235" t="s">
        <v>350</v>
      </c>
      <c r="E248" s="246" t="s">
        <v>19</v>
      </c>
      <c r="F248" s="247" t="s">
        <v>3622</v>
      </c>
      <c r="G248" s="245"/>
      <c r="H248" s="248">
        <v>739.56399999999996</v>
      </c>
      <c r="I248" s="249"/>
      <c r="J248" s="245"/>
      <c r="K248" s="245"/>
      <c r="L248" s="250"/>
      <c r="M248" s="251"/>
      <c r="N248" s="252"/>
      <c r="O248" s="252"/>
      <c r="P248" s="252"/>
      <c r="Q248" s="252"/>
      <c r="R248" s="252"/>
      <c r="S248" s="252"/>
      <c r="T248" s="253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4" t="s">
        <v>350</v>
      </c>
      <c r="AU248" s="254" t="s">
        <v>241</v>
      </c>
      <c r="AV248" s="14" t="s">
        <v>81</v>
      </c>
      <c r="AW248" s="14" t="s">
        <v>33</v>
      </c>
      <c r="AX248" s="14" t="s">
        <v>79</v>
      </c>
      <c r="AY248" s="254" t="s">
        <v>338</v>
      </c>
    </row>
    <row r="249" s="2" customFormat="1" ht="62.7" customHeight="1">
      <c r="A249" s="39"/>
      <c r="B249" s="40"/>
      <c r="C249" s="215" t="s">
        <v>481</v>
      </c>
      <c r="D249" s="215" t="s">
        <v>342</v>
      </c>
      <c r="E249" s="216" t="s">
        <v>448</v>
      </c>
      <c r="F249" s="217" t="s">
        <v>449</v>
      </c>
      <c r="G249" s="218" t="s">
        <v>391</v>
      </c>
      <c r="H249" s="219">
        <v>26.673999999999999</v>
      </c>
      <c r="I249" s="220"/>
      <c r="J249" s="221">
        <f>ROUND(I249*H249,2)</f>
        <v>0</v>
      </c>
      <c r="K249" s="217" t="s">
        <v>346</v>
      </c>
      <c r="L249" s="45"/>
      <c r="M249" s="222" t="s">
        <v>19</v>
      </c>
      <c r="N249" s="223" t="s">
        <v>43</v>
      </c>
      <c r="O249" s="85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26" t="s">
        <v>231</v>
      </c>
      <c r="AT249" s="226" t="s">
        <v>342</v>
      </c>
      <c r="AU249" s="226" t="s">
        <v>241</v>
      </c>
      <c r="AY249" s="18" t="s">
        <v>338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18" t="s">
        <v>79</v>
      </c>
      <c r="BK249" s="227">
        <f>ROUND(I249*H249,2)</f>
        <v>0</v>
      </c>
      <c r="BL249" s="18" t="s">
        <v>231</v>
      </c>
      <c r="BM249" s="226" t="s">
        <v>3623</v>
      </c>
    </row>
    <row r="250" s="2" customFormat="1">
      <c r="A250" s="39"/>
      <c r="B250" s="40"/>
      <c r="C250" s="41"/>
      <c r="D250" s="228" t="s">
        <v>348</v>
      </c>
      <c r="E250" s="41"/>
      <c r="F250" s="229" t="s">
        <v>451</v>
      </c>
      <c r="G250" s="41"/>
      <c r="H250" s="41"/>
      <c r="I250" s="230"/>
      <c r="J250" s="41"/>
      <c r="K250" s="41"/>
      <c r="L250" s="45"/>
      <c r="M250" s="231"/>
      <c r="N250" s="232"/>
      <c r="O250" s="85"/>
      <c r="P250" s="85"/>
      <c r="Q250" s="85"/>
      <c r="R250" s="85"/>
      <c r="S250" s="85"/>
      <c r="T250" s="86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T250" s="18" t="s">
        <v>348</v>
      </c>
      <c r="AU250" s="18" t="s">
        <v>241</v>
      </c>
    </row>
    <row r="251" s="14" customFormat="1">
      <c r="A251" s="14"/>
      <c r="B251" s="244"/>
      <c r="C251" s="245"/>
      <c r="D251" s="235" t="s">
        <v>350</v>
      </c>
      <c r="E251" s="246" t="s">
        <v>19</v>
      </c>
      <c r="F251" s="247" t="s">
        <v>216</v>
      </c>
      <c r="G251" s="245"/>
      <c r="H251" s="248">
        <v>23.263000000000002</v>
      </c>
      <c r="I251" s="249"/>
      <c r="J251" s="245"/>
      <c r="K251" s="245"/>
      <c r="L251" s="250"/>
      <c r="M251" s="251"/>
      <c r="N251" s="252"/>
      <c r="O251" s="252"/>
      <c r="P251" s="252"/>
      <c r="Q251" s="252"/>
      <c r="R251" s="252"/>
      <c r="S251" s="252"/>
      <c r="T251" s="253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4" t="s">
        <v>350</v>
      </c>
      <c r="AU251" s="254" t="s">
        <v>241</v>
      </c>
      <c r="AV251" s="14" t="s">
        <v>81</v>
      </c>
      <c r="AW251" s="14" t="s">
        <v>33</v>
      </c>
      <c r="AX251" s="14" t="s">
        <v>72</v>
      </c>
      <c r="AY251" s="254" t="s">
        <v>338</v>
      </c>
    </row>
    <row r="252" s="14" customFormat="1">
      <c r="A252" s="14"/>
      <c r="B252" s="244"/>
      <c r="C252" s="245"/>
      <c r="D252" s="235" t="s">
        <v>350</v>
      </c>
      <c r="E252" s="246" t="s">
        <v>19</v>
      </c>
      <c r="F252" s="247" t="s">
        <v>221</v>
      </c>
      <c r="G252" s="245"/>
      <c r="H252" s="248">
        <v>0</v>
      </c>
      <c r="I252" s="249"/>
      <c r="J252" s="245"/>
      <c r="K252" s="245"/>
      <c r="L252" s="250"/>
      <c r="M252" s="251"/>
      <c r="N252" s="252"/>
      <c r="O252" s="252"/>
      <c r="P252" s="252"/>
      <c r="Q252" s="252"/>
      <c r="R252" s="252"/>
      <c r="S252" s="252"/>
      <c r="T252" s="253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4" t="s">
        <v>350</v>
      </c>
      <c r="AU252" s="254" t="s">
        <v>241</v>
      </c>
      <c r="AV252" s="14" t="s">
        <v>81</v>
      </c>
      <c r="AW252" s="14" t="s">
        <v>33</v>
      </c>
      <c r="AX252" s="14" t="s">
        <v>72</v>
      </c>
      <c r="AY252" s="254" t="s">
        <v>338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452</v>
      </c>
      <c r="G253" s="245"/>
      <c r="H253" s="248">
        <v>1.5520000000000001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72</v>
      </c>
      <c r="AY253" s="254" t="s">
        <v>338</v>
      </c>
    </row>
    <row r="254" s="14" customFormat="1">
      <c r="A254" s="14"/>
      <c r="B254" s="244"/>
      <c r="C254" s="245"/>
      <c r="D254" s="235" t="s">
        <v>350</v>
      </c>
      <c r="E254" s="246" t="s">
        <v>19</v>
      </c>
      <c r="F254" s="247" t="s">
        <v>453</v>
      </c>
      <c r="G254" s="245"/>
      <c r="H254" s="248">
        <v>1.5209999999999999</v>
      </c>
      <c r="I254" s="249"/>
      <c r="J254" s="245"/>
      <c r="K254" s="245"/>
      <c r="L254" s="250"/>
      <c r="M254" s="251"/>
      <c r="N254" s="252"/>
      <c r="O254" s="252"/>
      <c r="P254" s="252"/>
      <c r="Q254" s="252"/>
      <c r="R254" s="252"/>
      <c r="S254" s="252"/>
      <c r="T254" s="253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4" t="s">
        <v>350</v>
      </c>
      <c r="AU254" s="254" t="s">
        <v>241</v>
      </c>
      <c r="AV254" s="14" t="s">
        <v>81</v>
      </c>
      <c r="AW254" s="14" t="s">
        <v>33</v>
      </c>
      <c r="AX254" s="14" t="s">
        <v>72</v>
      </c>
      <c r="AY254" s="254" t="s">
        <v>338</v>
      </c>
    </row>
    <row r="255" s="14" customFormat="1">
      <c r="A255" s="14"/>
      <c r="B255" s="244"/>
      <c r="C255" s="245"/>
      <c r="D255" s="235" t="s">
        <v>350</v>
      </c>
      <c r="E255" s="246" t="s">
        <v>19</v>
      </c>
      <c r="F255" s="247" t="s">
        <v>248</v>
      </c>
      <c r="G255" s="245"/>
      <c r="H255" s="248">
        <v>0.33800000000000002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350</v>
      </c>
      <c r="AU255" s="254" t="s">
        <v>241</v>
      </c>
      <c r="AV255" s="14" t="s">
        <v>81</v>
      </c>
      <c r="AW255" s="14" t="s">
        <v>33</v>
      </c>
      <c r="AX255" s="14" t="s">
        <v>72</v>
      </c>
      <c r="AY255" s="254" t="s">
        <v>338</v>
      </c>
    </row>
    <row r="256" s="15" customFormat="1">
      <c r="A256" s="15"/>
      <c r="B256" s="255"/>
      <c r="C256" s="256"/>
      <c r="D256" s="235" t="s">
        <v>350</v>
      </c>
      <c r="E256" s="257" t="s">
        <v>218</v>
      </c>
      <c r="F256" s="258" t="s">
        <v>363</v>
      </c>
      <c r="G256" s="256"/>
      <c r="H256" s="259">
        <v>26.674000000000003</v>
      </c>
      <c r="I256" s="260"/>
      <c r="J256" s="256"/>
      <c r="K256" s="256"/>
      <c r="L256" s="261"/>
      <c r="M256" s="262"/>
      <c r="N256" s="263"/>
      <c r="O256" s="263"/>
      <c r="P256" s="263"/>
      <c r="Q256" s="263"/>
      <c r="R256" s="263"/>
      <c r="S256" s="263"/>
      <c r="T256" s="264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T256" s="265" t="s">
        <v>350</v>
      </c>
      <c r="AU256" s="265" t="s">
        <v>241</v>
      </c>
      <c r="AV256" s="15" t="s">
        <v>231</v>
      </c>
      <c r="AW256" s="15" t="s">
        <v>33</v>
      </c>
      <c r="AX256" s="15" t="s">
        <v>79</v>
      </c>
      <c r="AY256" s="265" t="s">
        <v>338</v>
      </c>
    </row>
    <row r="257" s="2" customFormat="1" ht="66.75" customHeight="1">
      <c r="A257" s="39"/>
      <c r="B257" s="40"/>
      <c r="C257" s="215" t="s">
        <v>254</v>
      </c>
      <c r="D257" s="215" t="s">
        <v>342</v>
      </c>
      <c r="E257" s="216" t="s">
        <v>455</v>
      </c>
      <c r="F257" s="217" t="s">
        <v>456</v>
      </c>
      <c r="G257" s="218" t="s">
        <v>391</v>
      </c>
      <c r="H257" s="219">
        <v>266.74000000000001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231</v>
      </c>
      <c r="AT257" s="226" t="s">
        <v>342</v>
      </c>
      <c r="AU257" s="226" t="s">
        <v>241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231</v>
      </c>
      <c r="BM257" s="226" t="s">
        <v>3624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458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241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218</v>
      </c>
      <c r="G259" s="245"/>
      <c r="H259" s="248">
        <v>26.673999999999999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5" customFormat="1">
      <c r="A260" s="15"/>
      <c r="B260" s="255"/>
      <c r="C260" s="256"/>
      <c r="D260" s="235" t="s">
        <v>350</v>
      </c>
      <c r="E260" s="257" t="s">
        <v>19</v>
      </c>
      <c r="F260" s="258" t="s">
        <v>363</v>
      </c>
      <c r="G260" s="256"/>
      <c r="H260" s="259">
        <v>26.673999999999999</v>
      </c>
      <c r="I260" s="260"/>
      <c r="J260" s="256"/>
      <c r="K260" s="256"/>
      <c r="L260" s="261"/>
      <c r="M260" s="262"/>
      <c r="N260" s="263"/>
      <c r="O260" s="263"/>
      <c r="P260" s="263"/>
      <c r="Q260" s="263"/>
      <c r="R260" s="263"/>
      <c r="S260" s="263"/>
      <c r="T260" s="264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65" t="s">
        <v>350</v>
      </c>
      <c r="AU260" s="265" t="s">
        <v>241</v>
      </c>
      <c r="AV260" s="15" t="s">
        <v>231</v>
      </c>
      <c r="AW260" s="15" t="s">
        <v>33</v>
      </c>
      <c r="AX260" s="15" t="s">
        <v>72</v>
      </c>
      <c r="AY260" s="265" t="s">
        <v>338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3625</v>
      </c>
      <c r="G261" s="245"/>
      <c r="H261" s="248">
        <v>266.74000000000001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241</v>
      </c>
      <c r="AV261" s="14" t="s">
        <v>81</v>
      </c>
      <c r="AW261" s="14" t="s">
        <v>33</v>
      </c>
      <c r="AX261" s="14" t="s">
        <v>79</v>
      </c>
      <c r="AY261" s="254" t="s">
        <v>338</v>
      </c>
    </row>
    <row r="262" s="12" customFormat="1" ht="20.88" customHeight="1">
      <c r="A262" s="12"/>
      <c r="B262" s="199"/>
      <c r="C262" s="200"/>
      <c r="D262" s="201" t="s">
        <v>71</v>
      </c>
      <c r="E262" s="213" t="s">
        <v>460</v>
      </c>
      <c r="F262" s="213" t="s">
        <v>461</v>
      </c>
      <c r="G262" s="200"/>
      <c r="H262" s="200"/>
      <c r="I262" s="203"/>
      <c r="J262" s="214">
        <f>BK262</f>
        <v>0</v>
      </c>
      <c r="K262" s="200"/>
      <c r="L262" s="205"/>
      <c r="M262" s="206"/>
      <c r="N262" s="207"/>
      <c r="O262" s="207"/>
      <c r="P262" s="208">
        <f>SUM(P263:P305)</f>
        <v>0</v>
      </c>
      <c r="Q262" s="207"/>
      <c r="R262" s="208">
        <f>SUM(R263:R305)</f>
        <v>46.526000000000003</v>
      </c>
      <c r="S262" s="207"/>
      <c r="T262" s="209">
        <f>SUM(T263:T305)</f>
        <v>0</v>
      </c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R262" s="210" t="s">
        <v>79</v>
      </c>
      <c r="AT262" s="211" t="s">
        <v>71</v>
      </c>
      <c r="AU262" s="211" t="s">
        <v>81</v>
      </c>
      <c r="AY262" s="210" t="s">
        <v>338</v>
      </c>
      <c r="BK262" s="212">
        <f>SUM(BK263:BK305)</f>
        <v>0</v>
      </c>
    </row>
    <row r="263" s="2" customFormat="1" ht="37.8" customHeight="1">
      <c r="A263" s="39"/>
      <c r="B263" s="40"/>
      <c r="C263" s="215" t="s">
        <v>7</v>
      </c>
      <c r="D263" s="215" t="s">
        <v>342</v>
      </c>
      <c r="E263" s="216" t="s">
        <v>462</v>
      </c>
      <c r="F263" s="217" t="s">
        <v>463</v>
      </c>
      <c r="G263" s="218" t="s">
        <v>391</v>
      </c>
      <c r="H263" s="219">
        <v>369.78199999999998</v>
      </c>
      <c r="I263" s="220"/>
      <c r="J263" s="221">
        <f>ROUND(I263*H263,2)</f>
        <v>0</v>
      </c>
      <c r="K263" s="217" t="s">
        <v>346</v>
      </c>
      <c r="L263" s="45"/>
      <c r="M263" s="222" t="s">
        <v>19</v>
      </c>
      <c r="N263" s="223" t="s">
        <v>43</v>
      </c>
      <c r="O263" s="85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231</v>
      </c>
      <c r="AT263" s="226" t="s">
        <v>342</v>
      </c>
      <c r="AU263" s="226" t="s">
        <v>241</v>
      </c>
      <c r="AY263" s="18" t="s">
        <v>338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79</v>
      </c>
      <c r="BK263" s="227">
        <f>ROUND(I263*H263,2)</f>
        <v>0</v>
      </c>
      <c r="BL263" s="18" t="s">
        <v>231</v>
      </c>
      <c r="BM263" s="226" t="s">
        <v>3626</v>
      </c>
    </row>
    <row r="264" s="2" customFormat="1">
      <c r="A264" s="39"/>
      <c r="B264" s="40"/>
      <c r="C264" s="41"/>
      <c r="D264" s="228" t="s">
        <v>348</v>
      </c>
      <c r="E264" s="41"/>
      <c r="F264" s="229" t="s">
        <v>465</v>
      </c>
      <c r="G264" s="41"/>
      <c r="H264" s="41"/>
      <c r="I264" s="230"/>
      <c r="J264" s="41"/>
      <c r="K264" s="41"/>
      <c r="L264" s="45"/>
      <c r="M264" s="231"/>
      <c r="N264" s="23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348</v>
      </c>
      <c r="AU264" s="18" t="s">
        <v>241</v>
      </c>
    </row>
    <row r="265" s="14" customFormat="1">
      <c r="A265" s="14"/>
      <c r="B265" s="244"/>
      <c r="C265" s="245"/>
      <c r="D265" s="235" t="s">
        <v>350</v>
      </c>
      <c r="E265" s="246" t="s">
        <v>19</v>
      </c>
      <c r="F265" s="247" t="s">
        <v>225</v>
      </c>
      <c r="G265" s="245"/>
      <c r="H265" s="248">
        <v>369.78199999999998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350</v>
      </c>
      <c r="AU265" s="254" t="s">
        <v>241</v>
      </c>
      <c r="AV265" s="14" t="s">
        <v>81</v>
      </c>
      <c r="AW265" s="14" t="s">
        <v>33</v>
      </c>
      <c r="AX265" s="14" t="s">
        <v>79</v>
      </c>
      <c r="AY265" s="254" t="s">
        <v>338</v>
      </c>
    </row>
    <row r="266" s="2" customFormat="1" ht="24.15" customHeight="1">
      <c r="A266" s="39"/>
      <c r="B266" s="40"/>
      <c r="C266" s="215" t="s">
        <v>247</v>
      </c>
      <c r="D266" s="215" t="s">
        <v>342</v>
      </c>
      <c r="E266" s="216" t="s">
        <v>466</v>
      </c>
      <c r="F266" s="217" t="s">
        <v>467</v>
      </c>
      <c r="G266" s="218" t="s">
        <v>391</v>
      </c>
      <c r="H266" s="219">
        <v>369.78199999999998</v>
      </c>
      <c r="I266" s="220"/>
      <c r="J266" s="221">
        <f>ROUND(I266*H266,2)</f>
        <v>0</v>
      </c>
      <c r="K266" s="217" t="s">
        <v>346</v>
      </c>
      <c r="L266" s="45"/>
      <c r="M266" s="222" t="s">
        <v>19</v>
      </c>
      <c r="N266" s="223" t="s">
        <v>43</v>
      </c>
      <c r="O266" s="85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231</v>
      </c>
      <c r="AT266" s="226" t="s">
        <v>342</v>
      </c>
      <c r="AU266" s="226" t="s">
        <v>241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3627</v>
      </c>
    </row>
    <row r="267" s="2" customFormat="1">
      <c r="A267" s="39"/>
      <c r="B267" s="40"/>
      <c r="C267" s="41"/>
      <c r="D267" s="228" t="s">
        <v>348</v>
      </c>
      <c r="E267" s="41"/>
      <c r="F267" s="229" t="s">
        <v>469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348</v>
      </c>
      <c r="AU267" s="18" t="s">
        <v>241</v>
      </c>
    </row>
    <row r="268" s="13" customFormat="1">
      <c r="A268" s="13"/>
      <c r="B268" s="233"/>
      <c r="C268" s="234"/>
      <c r="D268" s="235" t="s">
        <v>350</v>
      </c>
      <c r="E268" s="236" t="s">
        <v>19</v>
      </c>
      <c r="F268" s="237" t="s">
        <v>470</v>
      </c>
      <c r="G268" s="234"/>
      <c r="H268" s="236" t="s">
        <v>19</v>
      </c>
      <c r="I268" s="238"/>
      <c r="J268" s="234"/>
      <c r="K268" s="234"/>
      <c r="L268" s="239"/>
      <c r="M268" s="240"/>
      <c r="N268" s="241"/>
      <c r="O268" s="241"/>
      <c r="P268" s="241"/>
      <c r="Q268" s="241"/>
      <c r="R268" s="241"/>
      <c r="S268" s="241"/>
      <c r="T268" s="242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3" t="s">
        <v>350</v>
      </c>
      <c r="AU268" s="243" t="s">
        <v>241</v>
      </c>
      <c r="AV268" s="13" t="s">
        <v>79</v>
      </c>
      <c r="AW268" s="13" t="s">
        <v>33</v>
      </c>
      <c r="AX268" s="13" t="s">
        <v>72</v>
      </c>
      <c r="AY268" s="243" t="s">
        <v>338</v>
      </c>
    </row>
    <row r="269" s="14" customFormat="1">
      <c r="A269" s="14"/>
      <c r="B269" s="244"/>
      <c r="C269" s="245"/>
      <c r="D269" s="235" t="s">
        <v>350</v>
      </c>
      <c r="E269" s="246" t="s">
        <v>19</v>
      </c>
      <c r="F269" s="247" t="s">
        <v>1879</v>
      </c>
      <c r="G269" s="245"/>
      <c r="H269" s="248">
        <v>396.45600000000002</v>
      </c>
      <c r="I269" s="249"/>
      <c r="J269" s="245"/>
      <c r="K269" s="245"/>
      <c r="L269" s="250"/>
      <c r="M269" s="251"/>
      <c r="N269" s="252"/>
      <c r="O269" s="252"/>
      <c r="P269" s="252"/>
      <c r="Q269" s="252"/>
      <c r="R269" s="252"/>
      <c r="S269" s="252"/>
      <c r="T269" s="253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4" t="s">
        <v>350</v>
      </c>
      <c r="AU269" s="254" t="s">
        <v>241</v>
      </c>
      <c r="AV269" s="14" t="s">
        <v>81</v>
      </c>
      <c r="AW269" s="14" t="s">
        <v>33</v>
      </c>
      <c r="AX269" s="14" t="s">
        <v>72</v>
      </c>
      <c r="AY269" s="254" t="s">
        <v>338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471</v>
      </c>
      <c r="G270" s="245"/>
      <c r="H270" s="248">
        <v>-26.673999999999999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72</v>
      </c>
      <c r="AY270" s="254" t="s">
        <v>338</v>
      </c>
    </row>
    <row r="271" s="15" customFormat="1">
      <c r="A271" s="15"/>
      <c r="B271" s="255"/>
      <c r="C271" s="256"/>
      <c r="D271" s="235" t="s">
        <v>350</v>
      </c>
      <c r="E271" s="257" t="s">
        <v>225</v>
      </c>
      <c r="F271" s="258" t="s">
        <v>363</v>
      </c>
      <c r="G271" s="256"/>
      <c r="H271" s="259">
        <v>369.78200000000004</v>
      </c>
      <c r="I271" s="260"/>
      <c r="J271" s="256"/>
      <c r="K271" s="256"/>
      <c r="L271" s="261"/>
      <c r="M271" s="262"/>
      <c r="N271" s="263"/>
      <c r="O271" s="263"/>
      <c r="P271" s="263"/>
      <c r="Q271" s="263"/>
      <c r="R271" s="263"/>
      <c r="S271" s="263"/>
      <c r="T271" s="264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T271" s="265" t="s">
        <v>350</v>
      </c>
      <c r="AU271" s="265" t="s">
        <v>241</v>
      </c>
      <c r="AV271" s="15" t="s">
        <v>231</v>
      </c>
      <c r="AW271" s="15" t="s">
        <v>33</v>
      </c>
      <c r="AX271" s="15" t="s">
        <v>79</v>
      </c>
      <c r="AY271" s="265" t="s">
        <v>338</v>
      </c>
    </row>
    <row r="272" s="2" customFormat="1" ht="44.25" customHeight="1">
      <c r="A272" s="39"/>
      <c r="B272" s="40"/>
      <c r="C272" s="215" t="s">
        <v>510</v>
      </c>
      <c r="D272" s="215" t="s">
        <v>342</v>
      </c>
      <c r="E272" s="216" t="s">
        <v>472</v>
      </c>
      <c r="F272" s="217" t="s">
        <v>473</v>
      </c>
      <c r="G272" s="218" t="s">
        <v>391</v>
      </c>
      <c r="H272" s="219">
        <v>58.109999999999999</v>
      </c>
      <c r="I272" s="220"/>
      <c r="J272" s="221">
        <f>ROUND(I272*H272,2)</f>
        <v>0</v>
      </c>
      <c r="K272" s="217" t="s">
        <v>346</v>
      </c>
      <c r="L272" s="45"/>
      <c r="M272" s="222" t="s">
        <v>19</v>
      </c>
      <c r="N272" s="223" t="s">
        <v>43</v>
      </c>
      <c r="O272" s="85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231</v>
      </c>
      <c r="AT272" s="226" t="s">
        <v>342</v>
      </c>
      <c r="AU272" s="226" t="s">
        <v>241</v>
      </c>
      <c r="AY272" s="18" t="s">
        <v>338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79</v>
      </c>
      <c r="BK272" s="227">
        <f>ROUND(I272*H272,2)</f>
        <v>0</v>
      </c>
      <c r="BL272" s="18" t="s">
        <v>231</v>
      </c>
      <c r="BM272" s="226" t="s">
        <v>3628</v>
      </c>
    </row>
    <row r="273" s="2" customFormat="1">
      <c r="A273" s="39"/>
      <c r="B273" s="40"/>
      <c r="C273" s="41"/>
      <c r="D273" s="228" t="s">
        <v>348</v>
      </c>
      <c r="E273" s="41"/>
      <c r="F273" s="229" t="s">
        <v>475</v>
      </c>
      <c r="G273" s="41"/>
      <c r="H273" s="41"/>
      <c r="I273" s="230"/>
      <c r="J273" s="41"/>
      <c r="K273" s="41"/>
      <c r="L273" s="45"/>
      <c r="M273" s="231"/>
      <c r="N273" s="232"/>
      <c r="O273" s="85"/>
      <c r="P273" s="85"/>
      <c r="Q273" s="85"/>
      <c r="R273" s="85"/>
      <c r="S273" s="85"/>
      <c r="T273" s="8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348</v>
      </c>
      <c r="AU273" s="18" t="s">
        <v>241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291</v>
      </c>
      <c r="G274" s="245"/>
      <c r="H274" s="248">
        <v>58.109999999999999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79</v>
      </c>
      <c r="AY274" s="254" t="s">
        <v>338</v>
      </c>
    </row>
    <row r="275" s="2" customFormat="1" ht="44.25" customHeight="1">
      <c r="A275" s="39"/>
      <c r="B275" s="40"/>
      <c r="C275" s="215" t="s">
        <v>515</v>
      </c>
      <c r="D275" s="215" t="s">
        <v>342</v>
      </c>
      <c r="E275" s="216" t="s">
        <v>477</v>
      </c>
      <c r="F275" s="217" t="s">
        <v>478</v>
      </c>
      <c r="G275" s="218" t="s">
        <v>391</v>
      </c>
      <c r="H275" s="219">
        <v>410.29500000000002</v>
      </c>
      <c r="I275" s="220"/>
      <c r="J275" s="221">
        <f>ROUND(I275*H275,2)</f>
        <v>0</v>
      </c>
      <c r="K275" s="217" t="s">
        <v>346</v>
      </c>
      <c r="L275" s="45"/>
      <c r="M275" s="222" t="s">
        <v>19</v>
      </c>
      <c r="N275" s="223" t="s">
        <v>43</v>
      </c>
      <c r="O275" s="85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231</v>
      </c>
      <c r="AT275" s="226" t="s">
        <v>342</v>
      </c>
      <c r="AU275" s="226" t="s">
        <v>241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231</v>
      </c>
      <c r="BM275" s="226" t="s">
        <v>3629</v>
      </c>
    </row>
    <row r="276" s="2" customFormat="1">
      <c r="A276" s="39"/>
      <c r="B276" s="40"/>
      <c r="C276" s="41"/>
      <c r="D276" s="228" t="s">
        <v>348</v>
      </c>
      <c r="E276" s="41"/>
      <c r="F276" s="229" t="s">
        <v>480</v>
      </c>
      <c r="G276" s="41"/>
      <c r="H276" s="41"/>
      <c r="I276" s="230"/>
      <c r="J276" s="41"/>
      <c r="K276" s="41"/>
      <c r="L276" s="45"/>
      <c r="M276" s="231"/>
      <c r="N276" s="232"/>
      <c r="O276" s="85"/>
      <c r="P276" s="85"/>
      <c r="Q276" s="85"/>
      <c r="R276" s="85"/>
      <c r="S276" s="85"/>
      <c r="T276" s="8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348</v>
      </c>
      <c r="AU276" s="18" t="s">
        <v>241</v>
      </c>
    </row>
    <row r="277" s="14" customFormat="1">
      <c r="A277" s="14"/>
      <c r="B277" s="244"/>
      <c r="C277" s="245"/>
      <c r="D277" s="235" t="s">
        <v>350</v>
      </c>
      <c r="E277" s="246" t="s">
        <v>19</v>
      </c>
      <c r="F277" s="247" t="s">
        <v>221</v>
      </c>
      <c r="G277" s="245"/>
      <c r="H277" s="248">
        <v>0</v>
      </c>
      <c r="I277" s="249"/>
      <c r="J277" s="245"/>
      <c r="K277" s="245"/>
      <c r="L277" s="250"/>
      <c r="M277" s="251"/>
      <c r="N277" s="252"/>
      <c r="O277" s="252"/>
      <c r="P277" s="252"/>
      <c r="Q277" s="252"/>
      <c r="R277" s="252"/>
      <c r="S277" s="252"/>
      <c r="T277" s="253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4" t="s">
        <v>350</v>
      </c>
      <c r="AU277" s="254" t="s">
        <v>241</v>
      </c>
      <c r="AV277" s="14" t="s">
        <v>81</v>
      </c>
      <c r="AW277" s="14" t="s">
        <v>33</v>
      </c>
      <c r="AX277" s="14" t="s">
        <v>72</v>
      </c>
      <c r="AY277" s="254" t="s">
        <v>338</v>
      </c>
    </row>
    <row r="278" s="14" customFormat="1">
      <c r="A278" s="14"/>
      <c r="B278" s="244"/>
      <c r="C278" s="245"/>
      <c r="D278" s="235" t="s">
        <v>350</v>
      </c>
      <c r="E278" s="246" t="s">
        <v>19</v>
      </c>
      <c r="F278" s="247" t="s">
        <v>225</v>
      </c>
      <c r="G278" s="245"/>
      <c r="H278" s="248">
        <v>369.78199999999998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350</v>
      </c>
      <c r="AU278" s="254" t="s">
        <v>241</v>
      </c>
      <c r="AV278" s="14" t="s">
        <v>81</v>
      </c>
      <c r="AW278" s="14" t="s">
        <v>33</v>
      </c>
      <c r="AX278" s="14" t="s">
        <v>72</v>
      </c>
      <c r="AY278" s="254" t="s">
        <v>338</v>
      </c>
    </row>
    <row r="279" s="14" customFormat="1">
      <c r="A279" s="14"/>
      <c r="B279" s="244"/>
      <c r="C279" s="245"/>
      <c r="D279" s="235" t="s">
        <v>350</v>
      </c>
      <c r="E279" s="246" t="s">
        <v>19</v>
      </c>
      <c r="F279" s="247" t="s">
        <v>855</v>
      </c>
      <c r="G279" s="245"/>
      <c r="H279" s="248">
        <v>40.512999999999998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350</v>
      </c>
      <c r="AU279" s="254" t="s">
        <v>241</v>
      </c>
      <c r="AV279" s="14" t="s">
        <v>81</v>
      </c>
      <c r="AW279" s="14" t="s">
        <v>33</v>
      </c>
      <c r="AX279" s="14" t="s">
        <v>72</v>
      </c>
      <c r="AY279" s="254" t="s">
        <v>338</v>
      </c>
    </row>
    <row r="280" s="15" customFormat="1">
      <c r="A280" s="15"/>
      <c r="B280" s="255"/>
      <c r="C280" s="256"/>
      <c r="D280" s="235" t="s">
        <v>350</v>
      </c>
      <c r="E280" s="257" t="s">
        <v>19</v>
      </c>
      <c r="F280" s="258" t="s">
        <v>363</v>
      </c>
      <c r="G280" s="256"/>
      <c r="H280" s="259">
        <v>410.29499999999996</v>
      </c>
      <c r="I280" s="260"/>
      <c r="J280" s="256"/>
      <c r="K280" s="256"/>
      <c r="L280" s="261"/>
      <c r="M280" s="262"/>
      <c r="N280" s="263"/>
      <c r="O280" s="263"/>
      <c r="P280" s="263"/>
      <c r="Q280" s="263"/>
      <c r="R280" s="263"/>
      <c r="S280" s="263"/>
      <c r="T280" s="264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T280" s="265" t="s">
        <v>350</v>
      </c>
      <c r="AU280" s="265" t="s">
        <v>241</v>
      </c>
      <c r="AV280" s="15" t="s">
        <v>231</v>
      </c>
      <c r="AW280" s="15" t="s">
        <v>33</v>
      </c>
      <c r="AX280" s="15" t="s">
        <v>79</v>
      </c>
      <c r="AY280" s="265" t="s">
        <v>338</v>
      </c>
    </row>
    <row r="281" s="2" customFormat="1" ht="66.75" customHeight="1">
      <c r="A281" s="39"/>
      <c r="B281" s="40"/>
      <c r="C281" s="215" t="s">
        <v>520</v>
      </c>
      <c r="D281" s="215" t="s">
        <v>342</v>
      </c>
      <c r="E281" s="216" t="s">
        <v>482</v>
      </c>
      <c r="F281" s="217" t="s">
        <v>483</v>
      </c>
      <c r="G281" s="218" t="s">
        <v>391</v>
      </c>
      <c r="H281" s="219">
        <v>23.263000000000002</v>
      </c>
      <c r="I281" s="220"/>
      <c r="J281" s="221">
        <f>ROUND(I281*H281,2)</f>
        <v>0</v>
      </c>
      <c r="K281" s="217" t="s">
        <v>346</v>
      </c>
      <c r="L281" s="45"/>
      <c r="M281" s="222" t="s">
        <v>19</v>
      </c>
      <c r="N281" s="223" t="s">
        <v>43</v>
      </c>
      <c r="O281" s="85"/>
      <c r="P281" s="224">
        <f>O281*H281</f>
        <v>0</v>
      </c>
      <c r="Q281" s="224">
        <v>0</v>
      </c>
      <c r="R281" s="224">
        <f>Q281*H281</f>
        <v>0</v>
      </c>
      <c r="S281" s="224">
        <v>0</v>
      </c>
      <c r="T281" s="225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26" t="s">
        <v>231</v>
      </c>
      <c r="AT281" s="226" t="s">
        <v>342</v>
      </c>
      <c r="AU281" s="226" t="s">
        <v>241</v>
      </c>
      <c r="AY281" s="18" t="s">
        <v>338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18" t="s">
        <v>79</v>
      </c>
      <c r="BK281" s="227">
        <f>ROUND(I281*H281,2)</f>
        <v>0</v>
      </c>
      <c r="BL281" s="18" t="s">
        <v>231</v>
      </c>
      <c r="BM281" s="226" t="s">
        <v>3630</v>
      </c>
    </row>
    <row r="282" s="2" customFormat="1">
      <c r="A282" s="39"/>
      <c r="B282" s="40"/>
      <c r="C282" s="41"/>
      <c r="D282" s="228" t="s">
        <v>348</v>
      </c>
      <c r="E282" s="41"/>
      <c r="F282" s="229" t="s">
        <v>485</v>
      </c>
      <c r="G282" s="41"/>
      <c r="H282" s="41"/>
      <c r="I282" s="230"/>
      <c r="J282" s="41"/>
      <c r="K282" s="41"/>
      <c r="L282" s="45"/>
      <c r="M282" s="231"/>
      <c r="N282" s="232"/>
      <c r="O282" s="85"/>
      <c r="P282" s="85"/>
      <c r="Q282" s="85"/>
      <c r="R282" s="85"/>
      <c r="S282" s="85"/>
      <c r="T282" s="86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T282" s="18" t="s">
        <v>348</v>
      </c>
      <c r="AU282" s="18" t="s">
        <v>241</v>
      </c>
    </row>
    <row r="283" s="14" customFormat="1">
      <c r="A283" s="14"/>
      <c r="B283" s="244"/>
      <c r="C283" s="245"/>
      <c r="D283" s="235" t="s">
        <v>350</v>
      </c>
      <c r="E283" s="246" t="s">
        <v>19</v>
      </c>
      <c r="F283" s="247" t="s">
        <v>216</v>
      </c>
      <c r="G283" s="245"/>
      <c r="H283" s="248">
        <v>23.263000000000002</v>
      </c>
      <c r="I283" s="249"/>
      <c r="J283" s="245"/>
      <c r="K283" s="245"/>
      <c r="L283" s="250"/>
      <c r="M283" s="251"/>
      <c r="N283" s="252"/>
      <c r="O283" s="252"/>
      <c r="P283" s="252"/>
      <c r="Q283" s="252"/>
      <c r="R283" s="252"/>
      <c r="S283" s="252"/>
      <c r="T283" s="253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4" t="s">
        <v>350</v>
      </c>
      <c r="AU283" s="254" t="s">
        <v>241</v>
      </c>
      <c r="AV283" s="14" t="s">
        <v>81</v>
      </c>
      <c r="AW283" s="14" t="s">
        <v>33</v>
      </c>
      <c r="AX283" s="14" t="s">
        <v>72</v>
      </c>
      <c r="AY283" s="254" t="s">
        <v>338</v>
      </c>
    </row>
    <row r="284" s="15" customFormat="1">
      <c r="A284" s="15"/>
      <c r="B284" s="255"/>
      <c r="C284" s="256"/>
      <c r="D284" s="235" t="s">
        <v>350</v>
      </c>
      <c r="E284" s="257" t="s">
        <v>19</v>
      </c>
      <c r="F284" s="258" t="s">
        <v>363</v>
      </c>
      <c r="G284" s="256"/>
      <c r="H284" s="259">
        <v>23.263000000000002</v>
      </c>
      <c r="I284" s="260"/>
      <c r="J284" s="256"/>
      <c r="K284" s="256"/>
      <c r="L284" s="261"/>
      <c r="M284" s="262"/>
      <c r="N284" s="263"/>
      <c r="O284" s="263"/>
      <c r="P284" s="263"/>
      <c r="Q284" s="263"/>
      <c r="R284" s="263"/>
      <c r="S284" s="263"/>
      <c r="T284" s="264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T284" s="265" t="s">
        <v>350</v>
      </c>
      <c r="AU284" s="265" t="s">
        <v>241</v>
      </c>
      <c r="AV284" s="15" t="s">
        <v>231</v>
      </c>
      <c r="AW284" s="15" t="s">
        <v>33</v>
      </c>
      <c r="AX284" s="15" t="s">
        <v>79</v>
      </c>
      <c r="AY284" s="265" t="s">
        <v>338</v>
      </c>
    </row>
    <row r="285" s="2" customFormat="1" ht="16.5" customHeight="1">
      <c r="A285" s="39"/>
      <c r="B285" s="40"/>
      <c r="C285" s="267" t="s">
        <v>525</v>
      </c>
      <c r="D285" s="267" t="s">
        <v>486</v>
      </c>
      <c r="E285" s="268" t="s">
        <v>496</v>
      </c>
      <c r="F285" s="269" t="s">
        <v>497</v>
      </c>
      <c r="G285" s="270" t="s">
        <v>489</v>
      </c>
      <c r="H285" s="271">
        <v>46.526000000000003</v>
      </c>
      <c r="I285" s="272"/>
      <c r="J285" s="273">
        <f>ROUND(I285*H285,2)</f>
        <v>0</v>
      </c>
      <c r="K285" s="269" t="s">
        <v>346</v>
      </c>
      <c r="L285" s="274"/>
      <c r="M285" s="275" t="s">
        <v>19</v>
      </c>
      <c r="N285" s="276" t="s">
        <v>43</v>
      </c>
      <c r="O285" s="85"/>
      <c r="P285" s="224">
        <f>O285*H285</f>
        <v>0</v>
      </c>
      <c r="Q285" s="224">
        <v>1</v>
      </c>
      <c r="R285" s="224">
        <f>Q285*H285</f>
        <v>46.526000000000003</v>
      </c>
      <c r="S285" s="224">
        <v>0</v>
      </c>
      <c r="T285" s="225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26" t="s">
        <v>405</v>
      </c>
      <c r="AT285" s="226" t="s">
        <v>486</v>
      </c>
      <c r="AU285" s="226" t="s">
        <v>241</v>
      </c>
      <c r="AY285" s="18" t="s">
        <v>338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18" t="s">
        <v>79</v>
      </c>
      <c r="BK285" s="227">
        <f>ROUND(I285*H285,2)</f>
        <v>0</v>
      </c>
      <c r="BL285" s="18" t="s">
        <v>231</v>
      </c>
      <c r="BM285" s="226" t="s">
        <v>3631</v>
      </c>
    </row>
    <row r="286" s="14" customFormat="1">
      <c r="A286" s="14"/>
      <c r="B286" s="244"/>
      <c r="C286" s="245"/>
      <c r="D286" s="235" t="s">
        <v>350</v>
      </c>
      <c r="E286" s="246" t="s">
        <v>19</v>
      </c>
      <c r="F286" s="247" t="s">
        <v>499</v>
      </c>
      <c r="G286" s="245"/>
      <c r="H286" s="248">
        <v>24.815000000000001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350</v>
      </c>
      <c r="AU286" s="254" t="s">
        <v>241</v>
      </c>
      <c r="AV286" s="14" t="s">
        <v>81</v>
      </c>
      <c r="AW286" s="14" t="s">
        <v>33</v>
      </c>
      <c r="AX286" s="14" t="s">
        <v>72</v>
      </c>
      <c r="AY286" s="254" t="s">
        <v>338</v>
      </c>
    </row>
    <row r="287" s="16" customFormat="1">
      <c r="A287" s="16"/>
      <c r="B287" s="277"/>
      <c r="C287" s="278"/>
      <c r="D287" s="235" t="s">
        <v>350</v>
      </c>
      <c r="E287" s="279" t="s">
        <v>19</v>
      </c>
      <c r="F287" s="280" t="s">
        <v>500</v>
      </c>
      <c r="G287" s="278"/>
      <c r="H287" s="281">
        <v>24.815000000000001</v>
      </c>
      <c r="I287" s="282"/>
      <c r="J287" s="278"/>
      <c r="K287" s="278"/>
      <c r="L287" s="283"/>
      <c r="M287" s="284"/>
      <c r="N287" s="285"/>
      <c r="O287" s="285"/>
      <c r="P287" s="285"/>
      <c r="Q287" s="285"/>
      <c r="R287" s="285"/>
      <c r="S287" s="285"/>
      <c r="T287" s="28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T287" s="287" t="s">
        <v>350</v>
      </c>
      <c r="AU287" s="287" t="s">
        <v>241</v>
      </c>
      <c r="AV287" s="16" t="s">
        <v>241</v>
      </c>
      <c r="AW287" s="16" t="s">
        <v>33</v>
      </c>
      <c r="AX287" s="16" t="s">
        <v>72</v>
      </c>
      <c r="AY287" s="287" t="s">
        <v>338</v>
      </c>
    </row>
    <row r="288" s="14" customFormat="1">
      <c r="A288" s="14"/>
      <c r="B288" s="244"/>
      <c r="C288" s="245"/>
      <c r="D288" s="235" t="s">
        <v>350</v>
      </c>
      <c r="E288" s="246" t="s">
        <v>19</v>
      </c>
      <c r="F288" s="247" t="s">
        <v>2074</v>
      </c>
      <c r="G288" s="245"/>
      <c r="H288" s="248">
        <v>0</v>
      </c>
      <c r="I288" s="249"/>
      <c r="J288" s="245"/>
      <c r="K288" s="245"/>
      <c r="L288" s="250"/>
      <c r="M288" s="251"/>
      <c r="N288" s="252"/>
      <c r="O288" s="252"/>
      <c r="P288" s="252"/>
      <c r="Q288" s="252"/>
      <c r="R288" s="252"/>
      <c r="S288" s="252"/>
      <c r="T288" s="253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4" t="s">
        <v>350</v>
      </c>
      <c r="AU288" s="254" t="s">
        <v>241</v>
      </c>
      <c r="AV288" s="14" t="s">
        <v>81</v>
      </c>
      <c r="AW288" s="14" t="s">
        <v>33</v>
      </c>
      <c r="AX288" s="14" t="s">
        <v>72</v>
      </c>
      <c r="AY288" s="254" t="s">
        <v>338</v>
      </c>
    </row>
    <row r="289" s="14" customFormat="1">
      <c r="A289" s="14"/>
      <c r="B289" s="244"/>
      <c r="C289" s="245"/>
      <c r="D289" s="235" t="s">
        <v>350</v>
      </c>
      <c r="E289" s="246" t="s">
        <v>19</v>
      </c>
      <c r="F289" s="247" t="s">
        <v>2075</v>
      </c>
      <c r="G289" s="245"/>
      <c r="H289" s="248">
        <v>0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350</v>
      </c>
      <c r="AU289" s="254" t="s">
        <v>241</v>
      </c>
      <c r="AV289" s="14" t="s">
        <v>81</v>
      </c>
      <c r="AW289" s="14" t="s">
        <v>33</v>
      </c>
      <c r="AX289" s="14" t="s">
        <v>72</v>
      </c>
      <c r="AY289" s="254" t="s">
        <v>338</v>
      </c>
    </row>
    <row r="290" s="14" customFormat="1">
      <c r="A290" s="14"/>
      <c r="B290" s="244"/>
      <c r="C290" s="245"/>
      <c r="D290" s="235" t="s">
        <v>350</v>
      </c>
      <c r="E290" s="246" t="s">
        <v>19</v>
      </c>
      <c r="F290" s="247" t="s">
        <v>1885</v>
      </c>
      <c r="G290" s="245"/>
      <c r="H290" s="248">
        <v>0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350</v>
      </c>
      <c r="AU290" s="254" t="s">
        <v>241</v>
      </c>
      <c r="AV290" s="14" t="s">
        <v>81</v>
      </c>
      <c r="AW290" s="14" t="s">
        <v>33</v>
      </c>
      <c r="AX290" s="14" t="s">
        <v>72</v>
      </c>
      <c r="AY290" s="254" t="s">
        <v>338</v>
      </c>
    </row>
    <row r="291" s="14" customFormat="1">
      <c r="A291" s="14"/>
      <c r="B291" s="244"/>
      <c r="C291" s="245"/>
      <c r="D291" s="235" t="s">
        <v>350</v>
      </c>
      <c r="E291" s="246" t="s">
        <v>19</v>
      </c>
      <c r="F291" s="247" t="s">
        <v>1886</v>
      </c>
      <c r="G291" s="245"/>
      <c r="H291" s="248">
        <v>0</v>
      </c>
      <c r="I291" s="249"/>
      <c r="J291" s="245"/>
      <c r="K291" s="245"/>
      <c r="L291" s="250"/>
      <c r="M291" s="251"/>
      <c r="N291" s="252"/>
      <c r="O291" s="252"/>
      <c r="P291" s="252"/>
      <c r="Q291" s="252"/>
      <c r="R291" s="252"/>
      <c r="S291" s="252"/>
      <c r="T291" s="253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4" t="s">
        <v>350</v>
      </c>
      <c r="AU291" s="254" t="s">
        <v>241</v>
      </c>
      <c r="AV291" s="14" t="s">
        <v>81</v>
      </c>
      <c r="AW291" s="14" t="s">
        <v>33</v>
      </c>
      <c r="AX291" s="14" t="s">
        <v>72</v>
      </c>
      <c r="AY291" s="254" t="s">
        <v>338</v>
      </c>
    </row>
    <row r="292" s="14" customFormat="1">
      <c r="A292" s="14"/>
      <c r="B292" s="244"/>
      <c r="C292" s="245"/>
      <c r="D292" s="235" t="s">
        <v>350</v>
      </c>
      <c r="E292" s="246" t="s">
        <v>19</v>
      </c>
      <c r="F292" s="247" t="s">
        <v>1887</v>
      </c>
      <c r="G292" s="245"/>
      <c r="H292" s="248">
        <v>0</v>
      </c>
      <c r="I292" s="249"/>
      <c r="J292" s="245"/>
      <c r="K292" s="245"/>
      <c r="L292" s="250"/>
      <c r="M292" s="251"/>
      <c r="N292" s="252"/>
      <c r="O292" s="252"/>
      <c r="P292" s="252"/>
      <c r="Q292" s="252"/>
      <c r="R292" s="252"/>
      <c r="S292" s="252"/>
      <c r="T292" s="253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4" t="s">
        <v>350</v>
      </c>
      <c r="AU292" s="254" t="s">
        <v>241</v>
      </c>
      <c r="AV292" s="14" t="s">
        <v>81</v>
      </c>
      <c r="AW292" s="14" t="s">
        <v>33</v>
      </c>
      <c r="AX292" s="14" t="s">
        <v>72</v>
      </c>
      <c r="AY292" s="254" t="s">
        <v>338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1888</v>
      </c>
      <c r="G293" s="245"/>
      <c r="H293" s="248">
        <v>0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3632</v>
      </c>
      <c r="G294" s="245"/>
      <c r="H294" s="248">
        <v>-1.5520000000000001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241</v>
      </c>
      <c r="AV294" s="14" t="s">
        <v>81</v>
      </c>
      <c r="AW294" s="14" t="s">
        <v>33</v>
      </c>
      <c r="AX294" s="14" t="s">
        <v>72</v>
      </c>
      <c r="AY294" s="254" t="s">
        <v>338</v>
      </c>
    </row>
    <row r="295" s="14" customFormat="1">
      <c r="A295" s="14"/>
      <c r="B295" s="244"/>
      <c r="C295" s="245"/>
      <c r="D295" s="235" t="s">
        <v>350</v>
      </c>
      <c r="E295" s="246" t="s">
        <v>19</v>
      </c>
      <c r="F295" s="247" t="s">
        <v>501</v>
      </c>
      <c r="G295" s="245"/>
      <c r="H295" s="248">
        <v>0</v>
      </c>
      <c r="I295" s="249"/>
      <c r="J295" s="245"/>
      <c r="K295" s="245"/>
      <c r="L295" s="250"/>
      <c r="M295" s="251"/>
      <c r="N295" s="252"/>
      <c r="O295" s="252"/>
      <c r="P295" s="252"/>
      <c r="Q295" s="252"/>
      <c r="R295" s="252"/>
      <c r="S295" s="252"/>
      <c r="T295" s="253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4" t="s">
        <v>350</v>
      </c>
      <c r="AU295" s="254" t="s">
        <v>241</v>
      </c>
      <c r="AV295" s="14" t="s">
        <v>81</v>
      </c>
      <c r="AW295" s="14" t="s">
        <v>33</v>
      </c>
      <c r="AX295" s="14" t="s">
        <v>72</v>
      </c>
      <c r="AY295" s="254" t="s">
        <v>338</v>
      </c>
    </row>
    <row r="296" s="14" customFormat="1">
      <c r="A296" s="14"/>
      <c r="B296" s="244"/>
      <c r="C296" s="245"/>
      <c r="D296" s="235" t="s">
        <v>350</v>
      </c>
      <c r="E296" s="246" t="s">
        <v>19</v>
      </c>
      <c r="F296" s="247" t="s">
        <v>993</v>
      </c>
      <c r="G296" s="245"/>
      <c r="H296" s="248">
        <v>0</v>
      </c>
      <c r="I296" s="249"/>
      <c r="J296" s="245"/>
      <c r="K296" s="245"/>
      <c r="L296" s="250"/>
      <c r="M296" s="251"/>
      <c r="N296" s="252"/>
      <c r="O296" s="252"/>
      <c r="P296" s="252"/>
      <c r="Q296" s="252"/>
      <c r="R296" s="252"/>
      <c r="S296" s="252"/>
      <c r="T296" s="253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4" t="s">
        <v>350</v>
      </c>
      <c r="AU296" s="254" t="s">
        <v>241</v>
      </c>
      <c r="AV296" s="14" t="s">
        <v>81</v>
      </c>
      <c r="AW296" s="14" t="s">
        <v>33</v>
      </c>
      <c r="AX296" s="14" t="s">
        <v>72</v>
      </c>
      <c r="AY296" s="254" t="s">
        <v>338</v>
      </c>
    </row>
    <row r="297" s="14" customFormat="1">
      <c r="A297" s="14"/>
      <c r="B297" s="244"/>
      <c r="C297" s="245"/>
      <c r="D297" s="235" t="s">
        <v>350</v>
      </c>
      <c r="E297" s="246" t="s">
        <v>19</v>
      </c>
      <c r="F297" s="247" t="s">
        <v>502</v>
      </c>
      <c r="G297" s="245"/>
      <c r="H297" s="248">
        <v>0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350</v>
      </c>
      <c r="AU297" s="254" t="s">
        <v>241</v>
      </c>
      <c r="AV297" s="14" t="s">
        <v>81</v>
      </c>
      <c r="AW297" s="14" t="s">
        <v>33</v>
      </c>
      <c r="AX297" s="14" t="s">
        <v>72</v>
      </c>
      <c r="AY297" s="254" t="s">
        <v>338</v>
      </c>
    </row>
    <row r="298" s="16" customFormat="1">
      <c r="A298" s="16"/>
      <c r="B298" s="277"/>
      <c r="C298" s="278"/>
      <c r="D298" s="235" t="s">
        <v>350</v>
      </c>
      <c r="E298" s="279" t="s">
        <v>298</v>
      </c>
      <c r="F298" s="280" t="s">
        <v>500</v>
      </c>
      <c r="G298" s="278"/>
      <c r="H298" s="281">
        <v>-1.5520000000000001</v>
      </c>
      <c r="I298" s="282"/>
      <c r="J298" s="278"/>
      <c r="K298" s="278"/>
      <c r="L298" s="283"/>
      <c r="M298" s="284"/>
      <c r="N298" s="285"/>
      <c r="O298" s="285"/>
      <c r="P298" s="285"/>
      <c r="Q298" s="285"/>
      <c r="R298" s="285"/>
      <c r="S298" s="285"/>
      <c r="T298" s="28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T298" s="287" t="s">
        <v>350</v>
      </c>
      <c r="AU298" s="287" t="s">
        <v>241</v>
      </c>
      <c r="AV298" s="16" t="s">
        <v>241</v>
      </c>
      <c r="AW298" s="16" t="s">
        <v>33</v>
      </c>
      <c r="AX298" s="16" t="s">
        <v>72</v>
      </c>
      <c r="AY298" s="287" t="s">
        <v>338</v>
      </c>
    </row>
    <row r="299" s="15" customFormat="1">
      <c r="A299" s="15"/>
      <c r="B299" s="255"/>
      <c r="C299" s="256"/>
      <c r="D299" s="235" t="s">
        <v>350</v>
      </c>
      <c r="E299" s="257" t="s">
        <v>216</v>
      </c>
      <c r="F299" s="258" t="s">
        <v>363</v>
      </c>
      <c r="G299" s="256"/>
      <c r="H299" s="259">
        <v>23.263000000000002</v>
      </c>
      <c r="I299" s="260"/>
      <c r="J299" s="256"/>
      <c r="K299" s="256"/>
      <c r="L299" s="261"/>
      <c r="M299" s="262"/>
      <c r="N299" s="263"/>
      <c r="O299" s="263"/>
      <c r="P299" s="263"/>
      <c r="Q299" s="263"/>
      <c r="R299" s="263"/>
      <c r="S299" s="263"/>
      <c r="T299" s="264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T299" s="265" t="s">
        <v>350</v>
      </c>
      <c r="AU299" s="265" t="s">
        <v>241</v>
      </c>
      <c r="AV299" s="15" t="s">
        <v>231</v>
      </c>
      <c r="AW299" s="15" t="s">
        <v>33</v>
      </c>
      <c r="AX299" s="15" t="s">
        <v>72</v>
      </c>
      <c r="AY299" s="265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3633</v>
      </c>
      <c r="G300" s="245"/>
      <c r="H300" s="248">
        <v>46.526000000000003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79</v>
      </c>
      <c r="AY300" s="254" t="s">
        <v>338</v>
      </c>
    </row>
    <row r="301" s="2" customFormat="1" ht="44.25" customHeight="1">
      <c r="A301" s="39"/>
      <c r="B301" s="40"/>
      <c r="C301" s="215" t="s">
        <v>531</v>
      </c>
      <c r="D301" s="215" t="s">
        <v>342</v>
      </c>
      <c r="E301" s="216" t="s">
        <v>504</v>
      </c>
      <c r="F301" s="217" t="s">
        <v>505</v>
      </c>
      <c r="G301" s="218" t="s">
        <v>489</v>
      </c>
      <c r="H301" s="219">
        <v>53.347999999999999</v>
      </c>
      <c r="I301" s="220"/>
      <c r="J301" s="221">
        <f>ROUND(I301*H301,2)</f>
        <v>0</v>
      </c>
      <c r="K301" s="217" t="s">
        <v>346</v>
      </c>
      <c r="L301" s="45"/>
      <c r="M301" s="222" t="s">
        <v>19</v>
      </c>
      <c r="N301" s="223" t="s">
        <v>43</v>
      </c>
      <c r="O301" s="85"/>
      <c r="P301" s="224">
        <f>O301*H301</f>
        <v>0</v>
      </c>
      <c r="Q301" s="224">
        <v>0</v>
      </c>
      <c r="R301" s="224">
        <f>Q301*H301</f>
        <v>0</v>
      </c>
      <c r="S301" s="224">
        <v>0</v>
      </c>
      <c r="T301" s="22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26" t="s">
        <v>231</v>
      </c>
      <c r="AT301" s="226" t="s">
        <v>342</v>
      </c>
      <c r="AU301" s="226" t="s">
        <v>241</v>
      </c>
      <c r="AY301" s="18" t="s">
        <v>338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8" t="s">
        <v>79</v>
      </c>
      <c r="BK301" s="227">
        <f>ROUND(I301*H301,2)</f>
        <v>0</v>
      </c>
      <c r="BL301" s="18" t="s">
        <v>231</v>
      </c>
      <c r="BM301" s="226" t="s">
        <v>3634</v>
      </c>
    </row>
    <row r="302" s="2" customFormat="1">
      <c r="A302" s="39"/>
      <c r="B302" s="40"/>
      <c r="C302" s="41"/>
      <c r="D302" s="228" t="s">
        <v>348</v>
      </c>
      <c r="E302" s="41"/>
      <c r="F302" s="229" t="s">
        <v>507</v>
      </c>
      <c r="G302" s="41"/>
      <c r="H302" s="41"/>
      <c r="I302" s="230"/>
      <c r="J302" s="41"/>
      <c r="K302" s="41"/>
      <c r="L302" s="45"/>
      <c r="M302" s="231"/>
      <c r="N302" s="232"/>
      <c r="O302" s="85"/>
      <c r="P302" s="85"/>
      <c r="Q302" s="85"/>
      <c r="R302" s="85"/>
      <c r="S302" s="85"/>
      <c r="T302" s="8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T302" s="18" t="s">
        <v>348</v>
      </c>
      <c r="AU302" s="18" t="s">
        <v>241</v>
      </c>
    </row>
    <row r="303" s="14" customFormat="1">
      <c r="A303" s="14"/>
      <c r="B303" s="244"/>
      <c r="C303" s="245"/>
      <c r="D303" s="235" t="s">
        <v>350</v>
      </c>
      <c r="E303" s="246" t="s">
        <v>19</v>
      </c>
      <c r="F303" s="247" t="s">
        <v>218</v>
      </c>
      <c r="G303" s="245"/>
      <c r="H303" s="248">
        <v>26.673999999999999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350</v>
      </c>
      <c r="AU303" s="254" t="s">
        <v>241</v>
      </c>
      <c r="AV303" s="14" t="s">
        <v>81</v>
      </c>
      <c r="AW303" s="14" t="s">
        <v>33</v>
      </c>
      <c r="AX303" s="14" t="s">
        <v>72</v>
      </c>
      <c r="AY303" s="254" t="s">
        <v>338</v>
      </c>
    </row>
    <row r="304" s="15" customFormat="1">
      <c r="A304" s="15"/>
      <c r="B304" s="255"/>
      <c r="C304" s="256"/>
      <c r="D304" s="235" t="s">
        <v>350</v>
      </c>
      <c r="E304" s="257" t="s">
        <v>19</v>
      </c>
      <c r="F304" s="258" t="s">
        <v>363</v>
      </c>
      <c r="G304" s="256"/>
      <c r="H304" s="259">
        <v>26.673999999999999</v>
      </c>
      <c r="I304" s="260"/>
      <c r="J304" s="256"/>
      <c r="K304" s="256"/>
      <c r="L304" s="261"/>
      <c r="M304" s="262"/>
      <c r="N304" s="263"/>
      <c r="O304" s="263"/>
      <c r="P304" s="263"/>
      <c r="Q304" s="263"/>
      <c r="R304" s="263"/>
      <c r="S304" s="263"/>
      <c r="T304" s="264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T304" s="265" t="s">
        <v>350</v>
      </c>
      <c r="AU304" s="265" t="s">
        <v>241</v>
      </c>
      <c r="AV304" s="15" t="s">
        <v>231</v>
      </c>
      <c r="AW304" s="15" t="s">
        <v>33</v>
      </c>
      <c r="AX304" s="15" t="s">
        <v>72</v>
      </c>
      <c r="AY304" s="265" t="s">
        <v>338</v>
      </c>
    </row>
    <row r="305" s="14" customFormat="1">
      <c r="A305" s="14"/>
      <c r="B305" s="244"/>
      <c r="C305" s="245"/>
      <c r="D305" s="235" t="s">
        <v>350</v>
      </c>
      <c r="E305" s="246" t="s">
        <v>19</v>
      </c>
      <c r="F305" s="247" t="s">
        <v>3635</v>
      </c>
      <c r="G305" s="245"/>
      <c r="H305" s="248">
        <v>53.347999999999999</v>
      </c>
      <c r="I305" s="249"/>
      <c r="J305" s="245"/>
      <c r="K305" s="245"/>
      <c r="L305" s="250"/>
      <c r="M305" s="251"/>
      <c r="N305" s="252"/>
      <c r="O305" s="252"/>
      <c r="P305" s="252"/>
      <c r="Q305" s="252"/>
      <c r="R305" s="252"/>
      <c r="S305" s="252"/>
      <c r="T305" s="253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54" t="s">
        <v>350</v>
      </c>
      <c r="AU305" s="254" t="s">
        <v>241</v>
      </c>
      <c r="AV305" s="14" t="s">
        <v>81</v>
      </c>
      <c r="AW305" s="14" t="s">
        <v>33</v>
      </c>
      <c r="AX305" s="14" t="s">
        <v>79</v>
      </c>
      <c r="AY305" s="254" t="s">
        <v>338</v>
      </c>
    </row>
    <row r="306" s="12" customFormat="1" ht="20.88" customHeight="1">
      <c r="A306" s="12"/>
      <c r="B306" s="199"/>
      <c r="C306" s="200"/>
      <c r="D306" s="201" t="s">
        <v>71</v>
      </c>
      <c r="E306" s="213" t="s">
        <v>476</v>
      </c>
      <c r="F306" s="213" t="s">
        <v>509</v>
      </c>
      <c r="G306" s="200"/>
      <c r="H306" s="200"/>
      <c r="I306" s="203"/>
      <c r="J306" s="214">
        <f>BK306</f>
        <v>0</v>
      </c>
      <c r="K306" s="200"/>
      <c r="L306" s="205"/>
      <c r="M306" s="206"/>
      <c r="N306" s="207"/>
      <c r="O306" s="207"/>
      <c r="P306" s="208">
        <f>SUM(P307:P312)</f>
        <v>0</v>
      </c>
      <c r="Q306" s="207"/>
      <c r="R306" s="208">
        <f>SUM(R307:R312)</f>
        <v>0</v>
      </c>
      <c r="S306" s="207"/>
      <c r="T306" s="209">
        <f>SUM(T307:T312)</f>
        <v>0</v>
      </c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R306" s="210" t="s">
        <v>79</v>
      </c>
      <c r="AT306" s="211" t="s">
        <v>71</v>
      </c>
      <c r="AU306" s="211" t="s">
        <v>81</v>
      </c>
      <c r="AY306" s="210" t="s">
        <v>338</v>
      </c>
      <c r="BK306" s="212">
        <f>SUM(BK307:BK312)</f>
        <v>0</v>
      </c>
    </row>
    <row r="307" s="2" customFormat="1" ht="24.15" customHeight="1">
      <c r="A307" s="39"/>
      <c r="B307" s="40"/>
      <c r="C307" s="215" t="s">
        <v>536</v>
      </c>
      <c r="D307" s="215" t="s">
        <v>342</v>
      </c>
      <c r="E307" s="216" t="s">
        <v>511</v>
      </c>
      <c r="F307" s="217" t="s">
        <v>512</v>
      </c>
      <c r="G307" s="218" t="s">
        <v>345</v>
      </c>
      <c r="H307" s="219">
        <v>474.32999999999998</v>
      </c>
      <c r="I307" s="220"/>
      <c r="J307" s="221">
        <f>ROUND(I307*H307,2)</f>
        <v>0</v>
      </c>
      <c r="K307" s="217" t="s">
        <v>346</v>
      </c>
      <c r="L307" s="45"/>
      <c r="M307" s="222" t="s">
        <v>19</v>
      </c>
      <c r="N307" s="223" t="s">
        <v>43</v>
      </c>
      <c r="O307" s="85"/>
      <c r="P307" s="224">
        <f>O307*H307</f>
        <v>0</v>
      </c>
      <c r="Q307" s="224">
        <v>0</v>
      </c>
      <c r="R307" s="224">
        <f>Q307*H307</f>
        <v>0</v>
      </c>
      <c r="S307" s="224">
        <v>0</v>
      </c>
      <c r="T307" s="225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26" t="s">
        <v>231</v>
      </c>
      <c r="AT307" s="226" t="s">
        <v>342</v>
      </c>
      <c r="AU307" s="226" t="s">
        <v>241</v>
      </c>
      <c r="AY307" s="18" t="s">
        <v>338</v>
      </c>
      <c r="BE307" s="227">
        <f>IF(N307="základní",J307,0)</f>
        <v>0</v>
      </c>
      <c r="BF307" s="227">
        <f>IF(N307="snížená",J307,0)</f>
        <v>0</v>
      </c>
      <c r="BG307" s="227">
        <f>IF(N307="zákl. přenesená",J307,0)</f>
        <v>0</v>
      </c>
      <c r="BH307" s="227">
        <f>IF(N307="sníž. přenesená",J307,0)</f>
        <v>0</v>
      </c>
      <c r="BI307" s="227">
        <f>IF(N307="nulová",J307,0)</f>
        <v>0</v>
      </c>
      <c r="BJ307" s="18" t="s">
        <v>79</v>
      </c>
      <c r="BK307" s="227">
        <f>ROUND(I307*H307,2)</f>
        <v>0</v>
      </c>
      <c r="BL307" s="18" t="s">
        <v>231</v>
      </c>
      <c r="BM307" s="226" t="s">
        <v>3636</v>
      </c>
    </row>
    <row r="308" s="2" customFormat="1">
      <c r="A308" s="39"/>
      <c r="B308" s="40"/>
      <c r="C308" s="41"/>
      <c r="D308" s="228" t="s">
        <v>348</v>
      </c>
      <c r="E308" s="41"/>
      <c r="F308" s="229" t="s">
        <v>514</v>
      </c>
      <c r="G308" s="41"/>
      <c r="H308" s="41"/>
      <c r="I308" s="230"/>
      <c r="J308" s="41"/>
      <c r="K308" s="41"/>
      <c r="L308" s="45"/>
      <c r="M308" s="231"/>
      <c r="N308" s="232"/>
      <c r="O308" s="85"/>
      <c r="P308" s="85"/>
      <c r="Q308" s="85"/>
      <c r="R308" s="85"/>
      <c r="S308" s="85"/>
      <c r="T308" s="86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8" t="s">
        <v>348</v>
      </c>
      <c r="AU308" s="18" t="s">
        <v>241</v>
      </c>
    </row>
    <row r="309" s="14" customFormat="1">
      <c r="A309" s="14"/>
      <c r="B309" s="244"/>
      <c r="C309" s="245"/>
      <c r="D309" s="235" t="s">
        <v>350</v>
      </c>
      <c r="E309" s="246" t="s">
        <v>19</v>
      </c>
      <c r="F309" s="247" t="s">
        <v>227</v>
      </c>
      <c r="G309" s="245"/>
      <c r="H309" s="248">
        <v>0</v>
      </c>
      <c r="I309" s="249"/>
      <c r="J309" s="245"/>
      <c r="K309" s="245"/>
      <c r="L309" s="250"/>
      <c r="M309" s="251"/>
      <c r="N309" s="252"/>
      <c r="O309" s="252"/>
      <c r="P309" s="252"/>
      <c r="Q309" s="252"/>
      <c r="R309" s="252"/>
      <c r="S309" s="252"/>
      <c r="T309" s="253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4" t="s">
        <v>350</v>
      </c>
      <c r="AU309" s="254" t="s">
        <v>241</v>
      </c>
      <c r="AV309" s="14" t="s">
        <v>81</v>
      </c>
      <c r="AW309" s="14" t="s">
        <v>33</v>
      </c>
      <c r="AX309" s="14" t="s">
        <v>72</v>
      </c>
      <c r="AY309" s="254" t="s">
        <v>338</v>
      </c>
    </row>
    <row r="310" s="14" customFormat="1">
      <c r="A310" s="14"/>
      <c r="B310" s="244"/>
      <c r="C310" s="245"/>
      <c r="D310" s="235" t="s">
        <v>350</v>
      </c>
      <c r="E310" s="246" t="s">
        <v>19</v>
      </c>
      <c r="F310" s="247" t="s">
        <v>1281</v>
      </c>
      <c r="G310" s="245"/>
      <c r="H310" s="248">
        <v>450.67399999999998</v>
      </c>
      <c r="I310" s="249"/>
      <c r="J310" s="245"/>
      <c r="K310" s="245"/>
      <c r="L310" s="250"/>
      <c r="M310" s="251"/>
      <c r="N310" s="252"/>
      <c r="O310" s="252"/>
      <c r="P310" s="252"/>
      <c r="Q310" s="252"/>
      <c r="R310" s="252"/>
      <c r="S310" s="252"/>
      <c r="T310" s="253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4" t="s">
        <v>350</v>
      </c>
      <c r="AU310" s="254" t="s">
        <v>241</v>
      </c>
      <c r="AV310" s="14" t="s">
        <v>81</v>
      </c>
      <c r="AW310" s="14" t="s">
        <v>33</v>
      </c>
      <c r="AX310" s="14" t="s">
        <v>72</v>
      </c>
      <c r="AY310" s="254" t="s">
        <v>338</v>
      </c>
    </row>
    <row r="311" s="14" customFormat="1">
      <c r="A311" s="14"/>
      <c r="B311" s="244"/>
      <c r="C311" s="245"/>
      <c r="D311" s="235" t="s">
        <v>350</v>
      </c>
      <c r="E311" s="246" t="s">
        <v>19</v>
      </c>
      <c r="F311" s="247" t="s">
        <v>1313</v>
      </c>
      <c r="G311" s="245"/>
      <c r="H311" s="248">
        <v>23.655999999999999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350</v>
      </c>
      <c r="AU311" s="254" t="s">
        <v>241</v>
      </c>
      <c r="AV311" s="14" t="s">
        <v>81</v>
      </c>
      <c r="AW311" s="14" t="s">
        <v>33</v>
      </c>
      <c r="AX311" s="14" t="s">
        <v>72</v>
      </c>
      <c r="AY311" s="254" t="s">
        <v>338</v>
      </c>
    </row>
    <row r="312" s="15" customFormat="1">
      <c r="A312" s="15"/>
      <c r="B312" s="255"/>
      <c r="C312" s="256"/>
      <c r="D312" s="235" t="s">
        <v>350</v>
      </c>
      <c r="E312" s="257" t="s">
        <v>19</v>
      </c>
      <c r="F312" s="258" t="s">
        <v>363</v>
      </c>
      <c r="G312" s="256"/>
      <c r="H312" s="259">
        <v>474.32999999999998</v>
      </c>
      <c r="I312" s="260"/>
      <c r="J312" s="256"/>
      <c r="K312" s="256"/>
      <c r="L312" s="261"/>
      <c r="M312" s="262"/>
      <c r="N312" s="263"/>
      <c r="O312" s="263"/>
      <c r="P312" s="263"/>
      <c r="Q312" s="263"/>
      <c r="R312" s="263"/>
      <c r="S312" s="263"/>
      <c r="T312" s="264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65" t="s">
        <v>350</v>
      </c>
      <c r="AU312" s="265" t="s">
        <v>241</v>
      </c>
      <c r="AV312" s="15" t="s">
        <v>231</v>
      </c>
      <c r="AW312" s="15" t="s">
        <v>33</v>
      </c>
      <c r="AX312" s="15" t="s">
        <v>79</v>
      </c>
      <c r="AY312" s="265" t="s">
        <v>338</v>
      </c>
    </row>
    <row r="313" s="12" customFormat="1" ht="22.8" customHeight="1">
      <c r="A313" s="12"/>
      <c r="B313" s="199"/>
      <c r="C313" s="200"/>
      <c r="D313" s="201" t="s">
        <v>71</v>
      </c>
      <c r="E313" s="213" t="s">
        <v>81</v>
      </c>
      <c r="F313" s="213" t="s">
        <v>567</v>
      </c>
      <c r="G313" s="200"/>
      <c r="H313" s="200"/>
      <c r="I313" s="203"/>
      <c r="J313" s="214">
        <f>BK313</f>
        <v>0</v>
      </c>
      <c r="K313" s="200"/>
      <c r="L313" s="205"/>
      <c r="M313" s="206"/>
      <c r="N313" s="207"/>
      <c r="O313" s="207"/>
      <c r="P313" s="208">
        <f>P314</f>
        <v>0</v>
      </c>
      <c r="Q313" s="207"/>
      <c r="R313" s="208">
        <f>R314</f>
        <v>24.951439999999998</v>
      </c>
      <c r="S313" s="207"/>
      <c r="T313" s="209">
        <f>T314</f>
        <v>0</v>
      </c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R313" s="210" t="s">
        <v>79</v>
      </c>
      <c r="AT313" s="211" t="s">
        <v>71</v>
      </c>
      <c r="AU313" s="211" t="s">
        <v>79</v>
      </c>
      <c r="AY313" s="210" t="s">
        <v>338</v>
      </c>
      <c r="BK313" s="212">
        <f>BK314</f>
        <v>0</v>
      </c>
    </row>
    <row r="314" s="12" customFormat="1" ht="20.88" customHeight="1">
      <c r="A314" s="12"/>
      <c r="B314" s="199"/>
      <c r="C314" s="200"/>
      <c r="D314" s="201" t="s">
        <v>71</v>
      </c>
      <c r="E314" s="213" t="s">
        <v>7</v>
      </c>
      <c r="F314" s="213" t="s">
        <v>568</v>
      </c>
      <c r="G314" s="200"/>
      <c r="H314" s="200"/>
      <c r="I314" s="203"/>
      <c r="J314" s="214">
        <f>BK314</f>
        <v>0</v>
      </c>
      <c r="K314" s="200"/>
      <c r="L314" s="205"/>
      <c r="M314" s="206"/>
      <c r="N314" s="207"/>
      <c r="O314" s="207"/>
      <c r="P314" s="208">
        <f>SUM(P315:P322)</f>
        <v>0</v>
      </c>
      <c r="Q314" s="207"/>
      <c r="R314" s="208">
        <f>SUM(R315:R322)</f>
        <v>24.951439999999998</v>
      </c>
      <c r="S314" s="207"/>
      <c r="T314" s="209">
        <f>SUM(T315:T322)</f>
        <v>0</v>
      </c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R314" s="210" t="s">
        <v>79</v>
      </c>
      <c r="AT314" s="211" t="s">
        <v>71</v>
      </c>
      <c r="AU314" s="211" t="s">
        <v>81</v>
      </c>
      <c r="AY314" s="210" t="s">
        <v>338</v>
      </c>
      <c r="BK314" s="212">
        <f>SUM(BK315:BK322)</f>
        <v>0</v>
      </c>
    </row>
    <row r="315" s="2" customFormat="1" ht="62.7" customHeight="1">
      <c r="A315" s="39"/>
      <c r="B315" s="40"/>
      <c r="C315" s="215" t="s">
        <v>541</v>
      </c>
      <c r="D315" s="215" t="s">
        <v>342</v>
      </c>
      <c r="E315" s="216" t="s">
        <v>570</v>
      </c>
      <c r="F315" s="217" t="s">
        <v>571</v>
      </c>
      <c r="G315" s="218" t="s">
        <v>572</v>
      </c>
      <c r="H315" s="219">
        <v>122</v>
      </c>
      <c r="I315" s="220"/>
      <c r="J315" s="221">
        <f>ROUND(I315*H315,2)</f>
        <v>0</v>
      </c>
      <c r="K315" s="217" t="s">
        <v>346</v>
      </c>
      <c r="L315" s="45"/>
      <c r="M315" s="222" t="s">
        <v>19</v>
      </c>
      <c r="N315" s="223" t="s">
        <v>43</v>
      </c>
      <c r="O315" s="85"/>
      <c r="P315" s="224">
        <f>O315*H315</f>
        <v>0</v>
      </c>
      <c r="Q315" s="224">
        <v>0.2044</v>
      </c>
      <c r="R315" s="224">
        <f>Q315*H315</f>
        <v>24.936799999999998</v>
      </c>
      <c r="S315" s="224">
        <v>0</v>
      </c>
      <c r="T315" s="225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26" t="s">
        <v>231</v>
      </c>
      <c r="AT315" s="226" t="s">
        <v>342</v>
      </c>
      <c r="AU315" s="226" t="s">
        <v>241</v>
      </c>
      <c r="AY315" s="18" t="s">
        <v>338</v>
      </c>
      <c r="BE315" s="227">
        <f>IF(N315="základní",J315,0)</f>
        <v>0</v>
      </c>
      <c r="BF315" s="227">
        <f>IF(N315="snížená",J315,0)</f>
        <v>0</v>
      </c>
      <c r="BG315" s="227">
        <f>IF(N315="zákl. přenesená",J315,0)</f>
        <v>0</v>
      </c>
      <c r="BH315" s="227">
        <f>IF(N315="sníž. přenesená",J315,0)</f>
        <v>0</v>
      </c>
      <c r="BI315" s="227">
        <f>IF(N315="nulová",J315,0)</f>
        <v>0</v>
      </c>
      <c r="BJ315" s="18" t="s">
        <v>79</v>
      </c>
      <c r="BK315" s="227">
        <f>ROUND(I315*H315,2)</f>
        <v>0</v>
      </c>
      <c r="BL315" s="18" t="s">
        <v>231</v>
      </c>
      <c r="BM315" s="226" t="s">
        <v>3637</v>
      </c>
    </row>
    <row r="316" s="2" customFormat="1">
      <c r="A316" s="39"/>
      <c r="B316" s="40"/>
      <c r="C316" s="41"/>
      <c r="D316" s="228" t="s">
        <v>348</v>
      </c>
      <c r="E316" s="41"/>
      <c r="F316" s="229" t="s">
        <v>574</v>
      </c>
      <c r="G316" s="41"/>
      <c r="H316" s="41"/>
      <c r="I316" s="230"/>
      <c r="J316" s="41"/>
      <c r="K316" s="41"/>
      <c r="L316" s="45"/>
      <c r="M316" s="231"/>
      <c r="N316" s="232"/>
      <c r="O316" s="85"/>
      <c r="P316" s="85"/>
      <c r="Q316" s="85"/>
      <c r="R316" s="85"/>
      <c r="S316" s="85"/>
      <c r="T316" s="86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T316" s="18" t="s">
        <v>348</v>
      </c>
      <c r="AU316" s="18" t="s">
        <v>241</v>
      </c>
    </row>
    <row r="317" s="14" customFormat="1">
      <c r="A317" s="14"/>
      <c r="B317" s="244"/>
      <c r="C317" s="245"/>
      <c r="D317" s="235" t="s">
        <v>350</v>
      </c>
      <c r="E317" s="246" t="s">
        <v>19</v>
      </c>
      <c r="F317" s="247" t="s">
        <v>294</v>
      </c>
      <c r="G317" s="245"/>
      <c r="H317" s="248">
        <v>244</v>
      </c>
      <c r="I317" s="249"/>
      <c r="J317" s="245"/>
      <c r="K317" s="245"/>
      <c r="L317" s="250"/>
      <c r="M317" s="251"/>
      <c r="N317" s="252"/>
      <c r="O317" s="252"/>
      <c r="P317" s="252"/>
      <c r="Q317" s="252"/>
      <c r="R317" s="252"/>
      <c r="S317" s="252"/>
      <c r="T317" s="253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54" t="s">
        <v>350</v>
      </c>
      <c r="AU317" s="254" t="s">
        <v>241</v>
      </c>
      <c r="AV317" s="14" t="s">
        <v>81</v>
      </c>
      <c r="AW317" s="14" t="s">
        <v>33</v>
      </c>
      <c r="AX317" s="14" t="s">
        <v>72</v>
      </c>
      <c r="AY317" s="254" t="s">
        <v>338</v>
      </c>
    </row>
    <row r="318" s="14" customFormat="1">
      <c r="A318" s="14"/>
      <c r="B318" s="244"/>
      <c r="C318" s="245"/>
      <c r="D318" s="235" t="s">
        <v>350</v>
      </c>
      <c r="E318" s="246" t="s">
        <v>19</v>
      </c>
      <c r="F318" s="247" t="s">
        <v>3638</v>
      </c>
      <c r="G318" s="245"/>
      <c r="H318" s="248">
        <v>122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350</v>
      </c>
      <c r="AU318" s="254" t="s">
        <v>241</v>
      </c>
      <c r="AV318" s="14" t="s">
        <v>81</v>
      </c>
      <c r="AW318" s="14" t="s">
        <v>33</v>
      </c>
      <c r="AX318" s="14" t="s">
        <v>79</v>
      </c>
      <c r="AY318" s="254" t="s">
        <v>338</v>
      </c>
    </row>
    <row r="319" s="2" customFormat="1" ht="16.5" customHeight="1">
      <c r="A319" s="39"/>
      <c r="B319" s="40"/>
      <c r="C319" s="215" t="s">
        <v>546</v>
      </c>
      <c r="D319" s="215" t="s">
        <v>342</v>
      </c>
      <c r="E319" s="216" t="s">
        <v>577</v>
      </c>
      <c r="F319" s="217" t="s">
        <v>578</v>
      </c>
      <c r="G319" s="218" t="s">
        <v>572</v>
      </c>
      <c r="H319" s="219">
        <v>146.40000000000001</v>
      </c>
      <c r="I319" s="220"/>
      <c r="J319" s="221">
        <f>ROUND(I319*H319,2)</f>
        <v>0</v>
      </c>
      <c r="K319" s="217" t="s">
        <v>346</v>
      </c>
      <c r="L319" s="45"/>
      <c r="M319" s="222" t="s">
        <v>19</v>
      </c>
      <c r="N319" s="223" t="s">
        <v>43</v>
      </c>
      <c r="O319" s="85"/>
      <c r="P319" s="224">
        <f>O319*H319</f>
        <v>0</v>
      </c>
      <c r="Q319" s="224">
        <v>0.00010000000000000001</v>
      </c>
      <c r="R319" s="224">
        <f>Q319*H319</f>
        <v>0.014640000000000002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231</v>
      </c>
      <c r="AT319" s="226" t="s">
        <v>342</v>
      </c>
      <c r="AU319" s="226" t="s">
        <v>241</v>
      </c>
      <c r="AY319" s="18" t="s">
        <v>338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79</v>
      </c>
      <c r="BK319" s="227">
        <f>ROUND(I319*H319,2)</f>
        <v>0</v>
      </c>
      <c r="BL319" s="18" t="s">
        <v>231</v>
      </c>
      <c r="BM319" s="226" t="s">
        <v>3639</v>
      </c>
    </row>
    <row r="320" s="2" customFormat="1">
      <c r="A320" s="39"/>
      <c r="B320" s="40"/>
      <c r="C320" s="41"/>
      <c r="D320" s="228" t="s">
        <v>348</v>
      </c>
      <c r="E320" s="41"/>
      <c r="F320" s="229" t="s">
        <v>580</v>
      </c>
      <c r="G320" s="41"/>
      <c r="H320" s="41"/>
      <c r="I320" s="230"/>
      <c r="J320" s="41"/>
      <c r="K320" s="41"/>
      <c r="L320" s="45"/>
      <c r="M320" s="231"/>
      <c r="N320" s="23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348</v>
      </c>
      <c r="AU320" s="18" t="s">
        <v>241</v>
      </c>
    </row>
    <row r="321" s="14" customFormat="1">
      <c r="A321" s="14"/>
      <c r="B321" s="244"/>
      <c r="C321" s="245"/>
      <c r="D321" s="235" t="s">
        <v>350</v>
      </c>
      <c r="E321" s="246" t="s">
        <v>19</v>
      </c>
      <c r="F321" s="247" t="s">
        <v>294</v>
      </c>
      <c r="G321" s="245"/>
      <c r="H321" s="248">
        <v>244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350</v>
      </c>
      <c r="AU321" s="254" t="s">
        <v>241</v>
      </c>
      <c r="AV321" s="14" t="s">
        <v>81</v>
      </c>
      <c r="AW321" s="14" t="s">
        <v>33</v>
      </c>
      <c r="AX321" s="14" t="s">
        <v>72</v>
      </c>
      <c r="AY321" s="254" t="s">
        <v>338</v>
      </c>
    </row>
    <row r="322" s="14" customFormat="1">
      <c r="A322" s="14"/>
      <c r="B322" s="244"/>
      <c r="C322" s="245"/>
      <c r="D322" s="235" t="s">
        <v>350</v>
      </c>
      <c r="E322" s="246" t="s">
        <v>19</v>
      </c>
      <c r="F322" s="247" t="s">
        <v>3640</v>
      </c>
      <c r="G322" s="245"/>
      <c r="H322" s="248">
        <v>146.40000000000001</v>
      </c>
      <c r="I322" s="249"/>
      <c r="J322" s="245"/>
      <c r="K322" s="245"/>
      <c r="L322" s="250"/>
      <c r="M322" s="251"/>
      <c r="N322" s="252"/>
      <c r="O322" s="252"/>
      <c r="P322" s="252"/>
      <c r="Q322" s="252"/>
      <c r="R322" s="252"/>
      <c r="S322" s="252"/>
      <c r="T322" s="253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4" t="s">
        <v>350</v>
      </c>
      <c r="AU322" s="254" t="s">
        <v>241</v>
      </c>
      <c r="AV322" s="14" t="s">
        <v>81</v>
      </c>
      <c r="AW322" s="14" t="s">
        <v>33</v>
      </c>
      <c r="AX322" s="14" t="s">
        <v>79</v>
      </c>
      <c r="AY322" s="254" t="s">
        <v>338</v>
      </c>
    </row>
    <row r="323" s="12" customFormat="1" ht="22.8" customHeight="1">
      <c r="A323" s="12"/>
      <c r="B323" s="199"/>
      <c r="C323" s="200"/>
      <c r="D323" s="201" t="s">
        <v>71</v>
      </c>
      <c r="E323" s="213" t="s">
        <v>231</v>
      </c>
      <c r="F323" s="213" t="s">
        <v>582</v>
      </c>
      <c r="G323" s="200"/>
      <c r="H323" s="200"/>
      <c r="I323" s="203"/>
      <c r="J323" s="214">
        <f>BK323</f>
        <v>0</v>
      </c>
      <c r="K323" s="200"/>
      <c r="L323" s="205"/>
      <c r="M323" s="206"/>
      <c r="N323" s="207"/>
      <c r="O323" s="207"/>
      <c r="P323" s="208">
        <f>SUM(P324:P333)</f>
        <v>0</v>
      </c>
      <c r="Q323" s="207"/>
      <c r="R323" s="208">
        <f>SUM(R324:R333)</f>
        <v>0.49668000000000001</v>
      </c>
      <c r="S323" s="207"/>
      <c r="T323" s="209">
        <f>SUM(T324:T333)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10" t="s">
        <v>79</v>
      </c>
      <c r="AT323" s="211" t="s">
        <v>71</v>
      </c>
      <c r="AU323" s="211" t="s">
        <v>79</v>
      </c>
      <c r="AY323" s="210" t="s">
        <v>338</v>
      </c>
      <c r="BK323" s="212">
        <f>SUM(BK324:BK333)</f>
        <v>0</v>
      </c>
    </row>
    <row r="324" s="2" customFormat="1" ht="33" customHeight="1">
      <c r="A324" s="39"/>
      <c r="B324" s="40"/>
      <c r="C324" s="215" t="s">
        <v>551</v>
      </c>
      <c r="D324" s="215" t="s">
        <v>342</v>
      </c>
      <c r="E324" s="216" t="s">
        <v>584</v>
      </c>
      <c r="F324" s="217" t="s">
        <v>585</v>
      </c>
      <c r="G324" s="218" t="s">
        <v>586</v>
      </c>
      <c r="H324" s="219">
        <v>4</v>
      </c>
      <c r="I324" s="220"/>
      <c r="J324" s="221">
        <f>ROUND(I324*H324,2)</f>
        <v>0</v>
      </c>
      <c r="K324" s="217" t="s">
        <v>346</v>
      </c>
      <c r="L324" s="45"/>
      <c r="M324" s="222" t="s">
        <v>19</v>
      </c>
      <c r="N324" s="223" t="s">
        <v>43</v>
      </c>
      <c r="O324" s="85"/>
      <c r="P324" s="224">
        <f>O324*H324</f>
        <v>0</v>
      </c>
      <c r="Q324" s="224">
        <v>0.087419999999999998</v>
      </c>
      <c r="R324" s="224">
        <f>Q324*H324</f>
        <v>0.34967999999999999</v>
      </c>
      <c r="S324" s="224">
        <v>0</v>
      </c>
      <c r="T324" s="225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26" t="s">
        <v>231</v>
      </c>
      <c r="AT324" s="226" t="s">
        <v>342</v>
      </c>
      <c r="AU324" s="226" t="s">
        <v>81</v>
      </c>
      <c r="AY324" s="18" t="s">
        <v>338</v>
      </c>
      <c r="BE324" s="227">
        <f>IF(N324="základní",J324,0)</f>
        <v>0</v>
      </c>
      <c r="BF324" s="227">
        <f>IF(N324="snížená",J324,0)</f>
        <v>0</v>
      </c>
      <c r="BG324" s="227">
        <f>IF(N324="zákl. přenesená",J324,0)</f>
        <v>0</v>
      </c>
      <c r="BH324" s="227">
        <f>IF(N324="sníž. přenesená",J324,0)</f>
        <v>0</v>
      </c>
      <c r="BI324" s="227">
        <f>IF(N324="nulová",J324,0)</f>
        <v>0</v>
      </c>
      <c r="BJ324" s="18" t="s">
        <v>79</v>
      </c>
      <c r="BK324" s="227">
        <f>ROUND(I324*H324,2)</f>
        <v>0</v>
      </c>
      <c r="BL324" s="18" t="s">
        <v>231</v>
      </c>
      <c r="BM324" s="226" t="s">
        <v>3641</v>
      </c>
    </row>
    <row r="325" s="2" customFormat="1">
      <c r="A325" s="39"/>
      <c r="B325" s="40"/>
      <c r="C325" s="41"/>
      <c r="D325" s="228" t="s">
        <v>348</v>
      </c>
      <c r="E325" s="41"/>
      <c r="F325" s="229" t="s">
        <v>588</v>
      </c>
      <c r="G325" s="41"/>
      <c r="H325" s="41"/>
      <c r="I325" s="230"/>
      <c r="J325" s="41"/>
      <c r="K325" s="41"/>
      <c r="L325" s="45"/>
      <c r="M325" s="231"/>
      <c r="N325" s="232"/>
      <c r="O325" s="85"/>
      <c r="P325" s="85"/>
      <c r="Q325" s="85"/>
      <c r="R325" s="85"/>
      <c r="S325" s="85"/>
      <c r="T325" s="86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348</v>
      </c>
      <c r="AU325" s="18" t="s">
        <v>81</v>
      </c>
    </row>
    <row r="326" s="2" customFormat="1" ht="24.15" customHeight="1">
      <c r="A326" s="39"/>
      <c r="B326" s="40"/>
      <c r="C326" s="267" t="s">
        <v>556</v>
      </c>
      <c r="D326" s="267" t="s">
        <v>486</v>
      </c>
      <c r="E326" s="268" t="s">
        <v>590</v>
      </c>
      <c r="F326" s="269" t="s">
        <v>591</v>
      </c>
      <c r="G326" s="270" t="s">
        <v>586</v>
      </c>
      <c r="H326" s="271">
        <v>1</v>
      </c>
      <c r="I326" s="272"/>
      <c r="J326" s="273">
        <f>ROUND(I326*H326,2)</f>
        <v>0</v>
      </c>
      <c r="K326" s="269" t="s">
        <v>346</v>
      </c>
      <c r="L326" s="274"/>
      <c r="M326" s="275" t="s">
        <v>19</v>
      </c>
      <c r="N326" s="276" t="s">
        <v>43</v>
      </c>
      <c r="O326" s="85"/>
      <c r="P326" s="224">
        <f>O326*H326</f>
        <v>0</v>
      </c>
      <c r="Q326" s="224">
        <v>0.021000000000000001</v>
      </c>
      <c r="R326" s="224">
        <f>Q326*H326</f>
        <v>0.021000000000000001</v>
      </c>
      <c r="S326" s="224">
        <v>0</v>
      </c>
      <c r="T326" s="225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26" t="s">
        <v>405</v>
      </c>
      <c r="AT326" s="226" t="s">
        <v>486</v>
      </c>
      <c r="AU326" s="226" t="s">
        <v>81</v>
      </c>
      <c r="AY326" s="18" t="s">
        <v>338</v>
      </c>
      <c r="BE326" s="227">
        <f>IF(N326="základní",J326,0)</f>
        <v>0</v>
      </c>
      <c r="BF326" s="227">
        <f>IF(N326="snížená",J326,0)</f>
        <v>0</v>
      </c>
      <c r="BG326" s="227">
        <f>IF(N326="zákl. přenesená",J326,0)</f>
        <v>0</v>
      </c>
      <c r="BH326" s="227">
        <f>IF(N326="sníž. přenesená",J326,0)</f>
        <v>0</v>
      </c>
      <c r="BI326" s="227">
        <f>IF(N326="nulová",J326,0)</f>
        <v>0</v>
      </c>
      <c r="BJ326" s="18" t="s">
        <v>79</v>
      </c>
      <c r="BK326" s="227">
        <f>ROUND(I326*H326,2)</f>
        <v>0</v>
      </c>
      <c r="BL326" s="18" t="s">
        <v>231</v>
      </c>
      <c r="BM326" s="226" t="s">
        <v>3642</v>
      </c>
    </row>
    <row r="327" s="14" customFormat="1">
      <c r="A327" s="14"/>
      <c r="B327" s="244"/>
      <c r="C327" s="245"/>
      <c r="D327" s="235" t="s">
        <v>350</v>
      </c>
      <c r="E327" s="246" t="s">
        <v>19</v>
      </c>
      <c r="F327" s="247" t="s">
        <v>246</v>
      </c>
      <c r="G327" s="245"/>
      <c r="H327" s="248">
        <v>1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350</v>
      </c>
      <c r="AU327" s="254" t="s">
        <v>81</v>
      </c>
      <c r="AV327" s="14" t="s">
        <v>81</v>
      </c>
      <c r="AW327" s="14" t="s">
        <v>33</v>
      </c>
      <c r="AX327" s="14" t="s">
        <v>79</v>
      </c>
      <c r="AY327" s="254" t="s">
        <v>338</v>
      </c>
    </row>
    <row r="328" s="2" customFormat="1" ht="24.15" customHeight="1">
      <c r="A328" s="39"/>
      <c r="B328" s="40"/>
      <c r="C328" s="267" t="s">
        <v>561</v>
      </c>
      <c r="D328" s="267" t="s">
        <v>486</v>
      </c>
      <c r="E328" s="268" t="s">
        <v>593</v>
      </c>
      <c r="F328" s="269" t="s">
        <v>594</v>
      </c>
      <c r="G328" s="270" t="s">
        <v>586</v>
      </c>
      <c r="H328" s="271">
        <v>1</v>
      </c>
      <c r="I328" s="272"/>
      <c r="J328" s="273">
        <f>ROUND(I328*H328,2)</f>
        <v>0</v>
      </c>
      <c r="K328" s="269" t="s">
        <v>346</v>
      </c>
      <c r="L328" s="274"/>
      <c r="M328" s="275" t="s">
        <v>19</v>
      </c>
      <c r="N328" s="276" t="s">
        <v>43</v>
      </c>
      <c r="O328" s="85"/>
      <c r="P328" s="224">
        <f>O328*H328</f>
        <v>0</v>
      </c>
      <c r="Q328" s="224">
        <v>0.032000000000000001</v>
      </c>
      <c r="R328" s="224">
        <f>Q328*H328</f>
        <v>0.032000000000000001</v>
      </c>
      <c r="S328" s="224">
        <v>0</v>
      </c>
      <c r="T328" s="225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26" t="s">
        <v>405</v>
      </c>
      <c r="AT328" s="226" t="s">
        <v>486</v>
      </c>
      <c r="AU328" s="226" t="s">
        <v>81</v>
      </c>
      <c r="AY328" s="18" t="s">
        <v>338</v>
      </c>
      <c r="BE328" s="227">
        <f>IF(N328="základní",J328,0)</f>
        <v>0</v>
      </c>
      <c r="BF328" s="227">
        <f>IF(N328="snížená",J328,0)</f>
        <v>0</v>
      </c>
      <c r="BG328" s="227">
        <f>IF(N328="zákl. přenesená",J328,0)</f>
        <v>0</v>
      </c>
      <c r="BH328" s="227">
        <f>IF(N328="sníž. přenesená",J328,0)</f>
        <v>0</v>
      </c>
      <c r="BI328" s="227">
        <f>IF(N328="nulová",J328,0)</f>
        <v>0</v>
      </c>
      <c r="BJ328" s="18" t="s">
        <v>79</v>
      </c>
      <c r="BK328" s="227">
        <f>ROUND(I328*H328,2)</f>
        <v>0</v>
      </c>
      <c r="BL328" s="18" t="s">
        <v>231</v>
      </c>
      <c r="BM328" s="226" t="s">
        <v>3643</v>
      </c>
    </row>
    <row r="329" s="14" customFormat="1">
      <c r="A329" s="14"/>
      <c r="B329" s="244"/>
      <c r="C329" s="245"/>
      <c r="D329" s="235" t="s">
        <v>350</v>
      </c>
      <c r="E329" s="246" t="s">
        <v>19</v>
      </c>
      <c r="F329" s="247" t="s">
        <v>246</v>
      </c>
      <c r="G329" s="245"/>
      <c r="H329" s="248">
        <v>1</v>
      </c>
      <c r="I329" s="249"/>
      <c r="J329" s="245"/>
      <c r="K329" s="245"/>
      <c r="L329" s="250"/>
      <c r="M329" s="251"/>
      <c r="N329" s="252"/>
      <c r="O329" s="252"/>
      <c r="P329" s="252"/>
      <c r="Q329" s="252"/>
      <c r="R329" s="252"/>
      <c r="S329" s="252"/>
      <c r="T329" s="253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4" t="s">
        <v>350</v>
      </c>
      <c r="AU329" s="254" t="s">
        <v>81</v>
      </c>
      <c r="AV329" s="14" t="s">
        <v>81</v>
      </c>
      <c r="AW329" s="14" t="s">
        <v>33</v>
      </c>
      <c r="AX329" s="14" t="s">
        <v>79</v>
      </c>
      <c r="AY329" s="254" t="s">
        <v>338</v>
      </c>
    </row>
    <row r="330" s="2" customFormat="1" ht="24.15" customHeight="1">
      <c r="A330" s="39"/>
      <c r="B330" s="40"/>
      <c r="C330" s="267" t="s">
        <v>569</v>
      </c>
      <c r="D330" s="267" t="s">
        <v>486</v>
      </c>
      <c r="E330" s="268" t="s">
        <v>597</v>
      </c>
      <c r="F330" s="269" t="s">
        <v>598</v>
      </c>
      <c r="G330" s="270" t="s">
        <v>586</v>
      </c>
      <c r="H330" s="271">
        <v>1</v>
      </c>
      <c r="I330" s="272"/>
      <c r="J330" s="273">
        <f>ROUND(I330*H330,2)</f>
        <v>0</v>
      </c>
      <c r="K330" s="269" t="s">
        <v>346</v>
      </c>
      <c r="L330" s="274"/>
      <c r="M330" s="275" t="s">
        <v>19</v>
      </c>
      <c r="N330" s="276" t="s">
        <v>43</v>
      </c>
      <c r="O330" s="85"/>
      <c r="P330" s="224">
        <f>O330*H330</f>
        <v>0</v>
      </c>
      <c r="Q330" s="224">
        <v>0.041000000000000002</v>
      </c>
      <c r="R330" s="224">
        <f>Q330*H330</f>
        <v>0.041000000000000002</v>
      </c>
      <c r="S330" s="224">
        <v>0</v>
      </c>
      <c r="T330" s="225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26" t="s">
        <v>405</v>
      </c>
      <c r="AT330" s="226" t="s">
        <v>486</v>
      </c>
      <c r="AU330" s="226" t="s">
        <v>81</v>
      </c>
      <c r="AY330" s="18" t="s">
        <v>338</v>
      </c>
      <c r="BE330" s="227">
        <f>IF(N330="základní",J330,0)</f>
        <v>0</v>
      </c>
      <c r="BF330" s="227">
        <f>IF(N330="snížená",J330,0)</f>
        <v>0</v>
      </c>
      <c r="BG330" s="227">
        <f>IF(N330="zákl. přenesená",J330,0)</f>
        <v>0</v>
      </c>
      <c r="BH330" s="227">
        <f>IF(N330="sníž. přenesená",J330,0)</f>
        <v>0</v>
      </c>
      <c r="BI330" s="227">
        <f>IF(N330="nulová",J330,0)</f>
        <v>0</v>
      </c>
      <c r="BJ330" s="18" t="s">
        <v>79</v>
      </c>
      <c r="BK330" s="227">
        <f>ROUND(I330*H330,2)</f>
        <v>0</v>
      </c>
      <c r="BL330" s="18" t="s">
        <v>231</v>
      </c>
      <c r="BM330" s="226" t="s">
        <v>3644</v>
      </c>
    </row>
    <row r="331" s="14" customFormat="1">
      <c r="A331" s="14"/>
      <c r="B331" s="244"/>
      <c r="C331" s="245"/>
      <c r="D331" s="235" t="s">
        <v>350</v>
      </c>
      <c r="E331" s="246" t="s">
        <v>19</v>
      </c>
      <c r="F331" s="247" t="s">
        <v>246</v>
      </c>
      <c r="G331" s="245"/>
      <c r="H331" s="248">
        <v>1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350</v>
      </c>
      <c r="AU331" s="254" t="s">
        <v>81</v>
      </c>
      <c r="AV331" s="14" t="s">
        <v>81</v>
      </c>
      <c r="AW331" s="14" t="s">
        <v>33</v>
      </c>
      <c r="AX331" s="14" t="s">
        <v>79</v>
      </c>
      <c r="AY331" s="254" t="s">
        <v>338</v>
      </c>
    </row>
    <row r="332" s="2" customFormat="1" ht="24.15" customHeight="1">
      <c r="A332" s="39"/>
      <c r="B332" s="40"/>
      <c r="C332" s="267" t="s">
        <v>576</v>
      </c>
      <c r="D332" s="267" t="s">
        <v>486</v>
      </c>
      <c r="E332" s="268" t="s">
        <v>601</v>
      </c>
      <c r="F332" s="269" t="s">
        <v>602</v>
      </c>
      <c r="G332" s="270" t="s">
        <v>586</v>
      </c>
      <c r="H332" s="271">
        <v>1</v>
      </c>
      <c r="I332" s="272"/>
      <c r="J332" s="273">
        <f>ROUND(I332*H332,2)</f>
        <v>0</v>
      </c>
      <c r="K332" s="269" t="s">
        <v>346</v>
      </c>
      <c r="L332" s="274"/>
      <c r="M332" s="275" t="s">
        <v>19</v>
      </c>
      <c r="N332" s="276" t="s">
        <v>43</v>
      </c>
      <c r="O332" s="85"/>
      <c r="P332" s="224">
        <f>O332*H332</f>
        <v>0</v>
      </c>
      <c r="Q332" s="224">
        <v>0.052999999999999998</v>
      </c>
      <c r="R332" s="224">
        <f>Q332*H332</f>
        <v>0.052999999999999998</v>
      </c>
      <c r="S332" s="224">
        <v>0</v>
      </c>
      <c r="T332" s="225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26" t="s">
        <v>405</v>
      </c>
      <c r="AT332" s="226" t="s">
        <v>486</v>
      </c>
      <c r="AU332" s="226" t="s">
        <v>81</v>
      </c>
      <c r="AY332" s="18" t="s">
        <v>338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18" t="s">
        <v>79</v>
      </c>
      <c r="BK332" s="227">
        <f>ROUND(I332*H332,2)</f>
        <v>0</v>
      </c>
      <c r="BL332" s="18" t="s">
        <v>231</v>
      </c>
      <c r="BM332" s="226" t="s">
        <v>3645</v>
      </c>
    </row>
    <row r="333" s="14" customFormat="1">
      <c r="A333" s="14"/>
      <c r="B333" s="244"/>
      <c r="C333" s="245"/>
      <c r="D333" s="235" t="s">
        <v>350</v>
      </c>
      <c r="E333" s="246" t="s">
        <v>19</v>
      </c>
      <c r="F333" s="247" t="s">
        <v>246</v>
      </c>
      <c r="G333" s="245"/>
      <c r="H333" s="248">
        <v>1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350</v>
      </c>
      <c r="AU333" s="254" t="s">
        <v>81</v>
      </c>
      <c r="AV333" s="14" t="s">
        <v>81</v>
      </c>
      <c r="AW333" s="14" t="s">
        <v>33</v>
      </c>
      <c r="AX333" s="14" t="s">
        <v>79</v>
      </c>
      <c r="AY333" s="254" t="s">
        <v>338</v>
      </c>
    </row>
    <row r="334" s="12" customFormat="1" ht="22.8" customHeight="1">
      <c r="A334" s="12"/>
      <c r="B334" s="199"/>
      <c r="C334" s="200"/>
      <c r="D334" s="201" t="s">
        <v>71</v>
      </c>
      <c r="E334" s="213" t="s">
        <v>239</v>
      </c>
      <c r="F334" s="213" t="s">
        <v>604</v>
      </c>
      <c r="G334" s="200"/>
      <c r="H334" s="200"/>
      <c r="I334" s="203"/>
      <c r="J334" s="214">
        <f>BK334</f>
        <v>0</v>
      </c>
      <c r="K334" s="200"/>
      <c r="L334" s="205"/>
      <c r="M334" s="206"/>
      <c r="N334" s="207"/>
      <c r="O334" s="207"/>
      <c r="P334" s="208">
        <f>SUM(P335:P367)</f>
        <v>0</v>
      </c>
      <c r="Q334" s="207"/>
      <c r="R334" s="208">
        <f>SUM(R335:R367)</f>
        <v>5.32690032</v>
      </c>
      <c r="S334" s="207"/>
      <c r="T334" s="209">
        <f>SUM(T335:T367)</f>
        <v>0</v>
      </c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R334" s="210" t="s">
        <v>79</v>
      </c>
      <c r="AT334" s="211" t="s">
        <v>71</v>
      </c>
      <c r="AU334" s="211" t="s">
        <v>79</v>
      </c>
      <c r="AY334" s="210" t="s">
        <v>338</v>
      </c>
      <c r="BK334" s="212">
        <f>SUM(BK335:BK367)</f>
        <v>0</v>
      </c>
    </row>
    <row r="335" s="2" customFormat="1" ht="33" customHeight="1">
      <c r="A335" s="39"/>
      <c r="B335" s="40"/>
      <c r="C335" s="215" t="s">
        <v>583</v>
      </c>
      <c r="D335" s="215" t="s">
        <v>342</v>
      </c>
      <c r="E335" s="216" t="s">
        <v>606</v>
      </c>
      <c r="F335" s="217" t="s">
        <v>607</v>
      </c>
      <c r="G335" s="218" t="s">
        <v>345</v>
      </c>
      <c r="H335" s="219">
        <v>450.67399999999998</v>
      </c>
      <c r="I335" s="220"/>
      <c r="J335" s="221">
        <f>ROUND(I335*H335,2)</f>
        <v>0</v>
      </c>
      <c r="K335" s="217" t="s">
        <v>346</v>
      </c>
      <c r="L335" s="45"/>
      <c r="M335" s="222" t="s">
        <v>19</v>
      </c>
      <c r="N335" s="223" t="s">
        <v>43</v>
      </c>
      <c r="O335" s="85"/>
      <c r="P335" s="224">
        <f>O335*H335</f>
        <v>0</v>
      </c>
      <c r="Q335" s="224">
        <v>0</v>
      </c>
      <c r="R335" s="224">
        <f>Q335*H335</f>
        <v>0</v>
      </c>
      <c r="S335" s="224">
        <v>0</v>
      </c>
      <c r="T335" s="225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26" t="s">
        <v>231</v>
      </c>
      <c r="AT335" s="226" t="s">
        <v>342</v>
      </c>
      <c r="AU335" s="226" t="s">
        <v>81</v>
      </c>
      <c r="AY335" s="18" t="s">
        <v>338</v>
      </c>
      <c r="BE335" s="227">
        <f>IF(N335="základní",J335,0)</f>
        <v>0</v>
      </c>
      <c r="BF335" s="227">
        <f>IF(N335="snížená",J335,0)</f>
        <v>0</v>
      </c>
      <c r="BG335" s="227">
        <f>IF(N335="zákl. přenesená",J335,0)</f>
        <v>0</v>
      </c>
      <c r="BH335" s="227">
        <f>IF(N335="sníž. přenesená",J335,0)</f>
        <v>0</v>
      </c>
      <c r="BI335" s="227">
        <f>IF(N335="nulová",J335,0)</f>
        <v>0</v>
      </c>
      <c r="BJ335" s="18" t="s">
        <v>79</v>
      </c>
      <c r="BK335" s="227">
        <f>ROUND(I335*H335,2)</f>
        <v>0</v>
      </c>
      <c r="BL335" s="18" t="s">
        <v>231</v>
      </c>
      <c r="BM335" s="226" t="s">
        <v>3646</v>
      </c>
    </row>
    <row r="336" s="2" customFormat="1">
      <c r="A336" s="39"/>
      <c r="B336" s="40"/>
      <c r="C336" s="41"/>
      <c r="D336" s="228" t="s">
        <v>348</v>
      </c>
      <c r="E336" s="41"/>
      <c r="F336" s="229" t="s">
        <v>609</v>
      </c>
      <c r="G336" s="41"/>
      <c r="H336" s="41"/>
      <c r="I336" s="230"/>
      <c r="J336" s="41"/>
      <c r="K336" s="41"/>
      <c r="L336" s="45"/>
      <c r="M336" s="231"/>
      <c r="N336" s="232"/>
      <c r="O336" s="85"/>
      <c r="P336" s="85"/>
      <c r="Q336" s="85"/>
      <c r="R336" s="85"/>
      <c r="S336" s="85"/>
      <c r="T336" s="86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348</v>
      </c>
      <c r="AU336" s="18" t="s">
        <v>81</v>
      </c>
    </row>
    <row r="337" s="14" customFormat="1">
      <c r="A337" s="14"/>
      <c r="B337" s="244"/>
      <c r="C337" s="245"/>
      <c r="D337" s="235" t="s">
        <v>350</v>
      </c>
      <c r="E337" s="246" t="s">
        <v>19</v>
      </c>
      <c r="F337" s="247" t="s">
        <v>1281</v>
      </c>
      <c r="G337" s="245"/>
      <c r="H337" s="248">
        <v>450.67399999999998</v>
      </c>
      <c r="I337" s="249"/>
      <c r="J337" s="245"/>
      <c r="K337" s="245"/>
      <c r="L337" s="250"/>
      <c r="M337" s="251"/>
      <c r="N337" s="252"/>
      <c r="O337" s="252"/>
      <c r="P337" s="252"/>
      <c r="Q337" s="252"/>
      <c r="R337" s="252"/>
      <c r="S337" s="252"/>
      <c r="T337" s="253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4" t="s">
        <v>350</v>
      </c>
      <c r="AU337" s="254" t="s">
        <v>81</v>
      </c>
      <c r="AV337" s="14" t="s">
        <v>81</v>
      </c>
      <c r="AW337" s="14" t="s">
        <v>33</v>
      </c>
      <c r="AX337" s="14" t="s">
        <v>79</v>
      </c>
      <c r="AY337" s="254" t="s">
        <v>338</v>
      </c>
    </row>
    <row r="338" s="2" customFormat="1" ht="24.15" customHeight="1">
      <c r="A338" s="39"/>
      <c r="B338" s="40"/>
      <c r="C338" s="215" t="s">
        <v>589</v>
      </c>
      <c r="D338" s="215" t="s">
        <v>342</v>
      </c>
      <c r="E338" s="216" t="s">
        <v>611</v>
      </c>
      <c r="F338" s="217" t="s">
        <v>612</v>
      </c>
      <c r="G338" s="218" t="s">
        <v>345</v>
      </c>
      <c r="H338" s="219">
        <v>450.67399999999998</v>
      </c>
      <c r="I338" s="220"/>
      <c r="J338" s="221">
        <f>ROUND(I338*H338,2)</f>
        <v>0</v>
      </c>
      <c r="K338" s="217" t="s">
        <v>346</v>
      </c>
      <c r="L338" s="45"/>
      <c r="M338" s="222" t="s">
        <v>19</v>
      </c>
      <c r="N338" s="223" t="s">
        <v>43</v>
      </c>
      <c r="O338" s="85"/>
      <c r="P338" s="224">
        <f>O338*H338</f>
        <v>0</v>
      </c>
      <c r="Q338" s="224">
        <v>0</v>
      </c>
      <c r="R338" s="224">
        <f>Q338*H338</f>
        <v>0</v>
      </c>
      <c r="S338" s="224">
        <v>0</v>
      </c>
      <c r="T338" s="225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26" t="s">
        <v>231</v>
      </c>
      <c r="AT338" s="226" t="s">
        <v>342</v>
      </c>
      <c r="AU338" s="226" t="s">
        <v>81</v>
      </c>
      <c r="AY338" s="18" t="s">
        <v>338</v>
      </c>
      <c r="BE338" s="227">
        <f>IF(N338="základní",J338,0)</f>
        <v>0</v>
      </c>
      <c r="BF338" s="227">
        <f>IF(N338="snížená",J338,0)</f>
        <v>0</v>
      </c>
      <c r="BG338" s="227">
        <f>IF(N338="zákl. přenesená",J338,0)</f>
        <v>0</v>
      </c>
      <c r="BH338" s="227">
        <f>IF(N338="sníž. přenesená",J338,0)</f>
        <v>0</v>
      </c>
      <c r="BI338" s="227">
        <f>IF(N338="nulová",J338,0)</f>
        <v>0</v>
      </c>
      <c r="BJ338" s="18" t="s">
        <v>79</v>
      </c>
      <c r="BK338" s="227">
        <f>ROUND(I338*H338,2)</f>
        <v>0</v>
      </c>
      <c r="BL338" s="18" t="s">
        <v>231</v>
      </c>
      <c r="BM338" s="226" t="s">
        <v>3647</v>
      </c>
    </row>
    <row r="339" s="2" customFormat="1">
      <c r="A339" s="39"/>
      <c r="B339" s="40"/>
      <c r="C339" s="41"/>
      <c r="D339" s="228" t="s">
        <v>348</v>
      </c>
      <c r="E339" s="41"/>
      <c r="F339" s="229" t="s">
        <v>614</v>
      </c>
      <c r="G339" s="41"/>
      <c r="H339" s="41"/>
      <c r="I339" s="230"/>
      <c r="J339" s="41"/>
      <c r="K339" s="41"/>
      <c r="L339" s="45"/>
      <c r="M339" s="231"/>
      <c r="N339" s="232"/>
      <c r="O339" s="85"/>
      <c r="P339" s="85"/>
      <c r="Q339" s="85"/>
      <c r="R339" s="85"/>
      <c r="S339" s="85"/>
      <c r="T339" s="86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T339" s="18" t="s">
        <v>348</v>
      </c>
      <c r="AU339" s="18" t="s">
        <v>81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1335</v>
      </c>
      <c r="G340" s="245"/>
      <c r="H340" s="248">
        <v>450.67399999999998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81</v>
      </c>
      <c r="AV340" s="14" t="s">
        <v>81</v>
      </c>
      <c r="AW340" s="14" t="s">
        <v>33</v>
      </c>
      <c r="AX340" s="14" t="s">
        <v>79</v>
      </c>
      <c r="AY340" s="254" t="s">
        <v>338</v>
      </c>
    </row>
    <row r="341" s="2" customFormat="1" ht="44.25" customHeight="1">
      <c r="A341" s="39"/>
      <c r="B341" s="40"/>
      <c r="C341" s="215" t="s">
        <v>301</v>
      </c>
      <c r="D341" s="215" t="s">
        <v>342</v>
      </c>
      <c r="E341" s="216" t="s">
        <v>1009</v>
      </c>
      <c r="F341" s="217" t="s">
        <v>1010</v>
      </c>
      <c r="G341" s="218" t="s">
        <v>345</v>
      </c>
      <c r="H341" s="219">
        <v>12.353999999999999</v>
      </c>
      <c r="I341" s="220"/>
      <c r="J341" s="221">
        <f>ROUND(I341*H341,2)</f>
        <v>0</v>
      </c>
      <c r="K341" s="217" t="s">
        <v>346</v>
      </c>
      <c r="L341" s="45"/>
      <c r="M341" s="222" t="s">
        <v>19</v>
      </c>
      <c r="N341" s="223" t="s">
        <v>43</v>
      </c>
      <c r="O341" s="85"/>
      <c r="P341" s="224">
        <f>O341*H341</f>
        <v>0</v>
      </c>
      <c r="Q341" s="224">
        <v>0</v>
      </c>
      <c r="R341" s="224">
        <f>Q341*H341</f>
        <v>0</v>
      </c>
      <c r="S341" s="224">
        <v>0</v>
      </c>
      <c r="T341" s="225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26" t="s">
        <v>231</v>
      </c>
      <c r="AT341" s="226" t="s">
        <v>342</v>
      </c>
      <c r="AU341" s="226" t="s">
        <v>81</v>
      </c>
      <c r="AY341" s="18" t="s">
        <v>338</v>
      </c>
      <c r="BE341" s="227">
        <f>IF(N341="základní",J341,0)</f>
        <v>0</v>
      </c>
      <c r="BF341" s="227">
        <f>IF(N341="snížená",J341,0)</f>
        <v>0</v>
      </c>
      <c r="BG341" s="227">
        <f>IF(N341="zákl. přenesená",J341,0)</f>
        <v>0</v>
      </c>
      <c r="BH341" s="227">
        <f>IF(N341="sníž. přenesená",J341,0)</f>
        <v>0</v>
      </c>
      <c r="BI341" s="227">
        <f>IF(N341="nulová",J341,0)</f>
        <v>0</v>
      </c>
      <c r="BJ341" s="18" t="s">
        <v>79</v>
      </c>
      <c r="BK341" s="227">
        <f>ROUND(I341*H341,2)</f>
        <v>0</v>
      </c>
      <c r="BL341" s="18" t="s">
        <v>231</v>
      </c>
      <c r="BM341" s="226" t="s">
        <v>3648</v>
      </c>
    </row>
    <row r="342" s="2" customFormat="1">
      <c r="A342" s="39"/>
      <c r="B342" s="40"/>
      <c r="C342" s="41"/>
      <c r="D342" s="228" t="s">
        <v>348</v>
      </c>
      <c r="E342" s="41"/>
      <c r="F342" s="229" t="s">
        <v>1012</v>
      </c>
      <c r="G342" s="41"/>
      <c r="H342" s="41"/>
      <c r="I342" s="230"/>
      <c r="J342" s="41"/>
      <c r="K342" s="41"/>
      <c r="L342" s="45"/>
      <c r="M342" s="231"/>
      <c r="N342" s="232"/>
      <c r="O342" s="85"/>
      <c r="P342" s="85"/>
      <c r="Q342" s="85"/>
      <c r="R342" s="85"/>
      <c r="S342" s="85"/>
      <c r="T342" s="86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T342" s="18" t="s">
        <v>348</v>
      </c>
      <c r="AU342" s="18" t="s">
        <v>81</v>
      </c>
    </row>
    <row r="343" s="14" customFormat="1">
      <c r="A343" s="14"/>
      <c r="B343" s="244"/>
      <c r="C343" s="245"/>
      <c r="D343" s="235" t="s">
        <v>350</v>
      </c>
      <c r="E343" s="246" t="s">
        <v>19</v>
      </c>
      <c r="F343" s="247" t="s">
        <v>1289</v>
      </c>
      <c r="G343" s="245"/>
      <c r="H343" s="248">
        <v>0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350</v>
      </c>
      <c r="AU343" s="254" t="s">
        <v>81</v>
      </c>
      <c r="AV343" s="14" t="s">
        <v>81</v>
      </c>
      <c r="AW343" s="14" t="s">
        <v>33</v>
      </c>
      <c r="AX343" s="14" t="s">
        <v>72</v>
      </c>
      <c r="AY343" s="254" t="s">
        <v>338</v>
      </c>
    </row>
    <row r="344" s="14" customFormat="1">
      <c r="A344" s="14"/>
      <c r="B344" s="244"/>
      <c r="C344" s="245"/>
      <c r="D344" s="235" t="s">
        <v>350</v>
      </c>
      <c r="E344" s="246" t="s">
        <v>19</v>
      </c>
      <c r="F344" s="247" t="s">
        <v>1287</v>
      </c>
      <c r="G344" s="245"/>
      <c r="H344" s="248">
        <v>12.353999999999999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350</v>
      </c>
      <c r="AU344" s="254" t="s">
        <v>81</v>
      </c>
      <c r="AV344" s="14" t="s">
        <v>81</v>
      </c>
      <c r="AW344" s="14" t="s">
        <v>33</v>
      </c>
      <c r="AX344" s="14" t="s">
        <v>72</v>
      </c>
      <c r="AY344" s="254" t="s">
        <v>338</v>
      </c>
    </row>
    <row r="345" s="15" customFormat="1">
      <c r="A345" s="15"/>
      <c r="B345" s="255"/>
      <c r="C345" s="256"/>
      <c r="D345" s="235" t="s">
        <v>350</v>
      </c>
      <c r="E345" s="257" t="s">
        <v>19</v>
      </c>
      <c r="F345" s="258" t="s">
        <v>363</v>
      </c>
      <c r="G345" s="256"/>
      <c r="H345" s="259">
        <v>12.353999999999999</v>
      </c>
      <c r="I345" s="260"/>
      <c r="J345" s="256"/>
      <c r="K345" s="256"/>
      <c r="L345" s="261"/>
      <c r="M345" s="262"/>
      <c r="N345" s="263"/>
      <c r="O345" s="263"/>
      <c r="P345" s="263"/>
      <c r="Q345" s="263"/>
      <c r="R345" s="263"/>
      <c r="S345" s="263"/>
      <c r="T345" s="264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T345" s="265" t="s">
        <v>350</v>
      </c>
      <c r="AU345" s="265" t="s">
        <v>81</v>
      </c>
      <c r="AV345" s="15" t="s">
        <v>231</v>
      </c>
      <c r="AW345" s="15" t="s">
        <v>33</v>
      </c>
      <c r="AX345" s="15" t="s">
        <v>79</v>
      </c>
      <c r="AY345" s="265" t="s">
        <v>338</v>
      </c>
    </row>
    <row r="346" s="2" customFormat="1" ht="44.25" customHeight="1">
      <c r="A346" s="39"/>
      <c r="B346" s="40"/>
      <c r="C346" s="215" t="s">
        <v>596</v>
      </c>
      <c r="D346" s="215" t="s">
        <v>342</v>
      </c>
      <c r="E346" s="216" t="s">
        <v>616</v>
      </c>
      <c r="F346" s="217" t="s">
        <v>617</v>
      </c>
      <c r="G346" s="218" t="s">
        <v>345</v>
      </c>
      <c r="H346" s="219">
        <v>438.31999999999999</v>
      </c>
      <c r="I346" s="220"/>
      <c r="J346" s="221">
        <f>ROUND(I346*H346,2)</f>
        <v>0</v>
      </c>
      <c r="K346" s="217" t="s">
        <v>346</v>
      </c>
      <c r="L346" s="45"/>
      <c r="M346" s="222" t="s">
        <v>19</v>
      </c>
      <c r="N346" s="223" t="s">
        <v>43</v>
      </c>
      <c r="O346" s="85"/>
      <c r="P346" s="224">
        <f>O346*H346</f>
        <v>0</v>
      </c>
      <c r="Q346" s="224">
        <v>0</v>
      </c>
      <c r="R346" s="224">
        <f>Q346*H346</f>
        <v>0</v>
      </c>
      <c r="S346" s="224">
        <v>0</v>
      </c>
      <c r="T346" s="225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26" t="s">
        <v>231</v>
      </c>
      <c r="AT346" s="226" t="s">
        <v>342</v>
      </c>
      <c r="AU346" s="226" t="s">
        <v>81</v>
      </c>
      <c r="AY346" s="18" t="s">
        <v>338</v>
      </c>
      <c r="BE346" s="227">
        <f>IF(N346="základní",J346,0)</f>
        <v>0</v>
      </c>
      <c r="BF346" s="227">
        <f>IF(N346="snížená",J346,0)</f>
        <v>0</v>
      </c>
      <c r="BG346" s="227">
        <f>IF(N346="zákl. přenesená",J346,0)</f>
        <v>0</v>
      </c>
      <c r="BH346" s="227">
        <f>IF(N346="sníž. přenesená",J346,0)</f>
        <v>0</v>
      </c>
      <c r="BI346" s="227">
        <f>IF(N346="nulová",J346,0)</f>
        <v>0</v>
      </c>
      <c r="BJ346" s="18" t="s">
        <v>79</v>
      </c>
      <c r="BK346" s="227">
        <f>ROUND(I346*H346,2)</f>
        <v>0</v>
      </c>
      <c r="BL346" s="18" t="s">
        <v>231</v>
      </c>
      <c r="BM346" s="226" t="s">
        <v>3649</v>
      </c>
    </row>
    <row r="347" s="2" customFormat="1">
      <c r="A347" s="39"/>
      <c r="B347" s="40"/>
      <c r="C347" s="41"/>
      <c r="D347" s="228" t="s">
        <v>348</v>
      </c>
      <c r="E347" s="41"/>
      <c r="F347" s="229" t="s">
        <v>619</v>
      </c>
      <c r="G347" s="41"/>
      <c r="H347" s="41"/>
      <c r="I347" s="230"/>
      <c r="J347" s="41"/>
      <c r="K347" s="41"/>
      <c r="L347" s="45"/>
      <c r="M347" s="231"/>
      <c r="N347" s="232"/>
      <c r="O347" s="85"/>
      <c r="P347" s="85"/>
      <c r="Q347" s="85"/>
      <c r="R347" s="85"/>
      <c r="S347" s="85"/>
      <c r="T347" s="86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348</v>
      </c>
      <c r="AU347" s="18" t="s">
        <v>81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1283</v>
      </c>
      <c r="G348" s="245"/>
      <c r="H348" s="248">
        <v>438.31999999999999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81</v>
      </c>
      <c r="AV348" s="14" t="s">
        <v>81</v>
      </c>
      <c r="AW348" s="14" t="s">
        <v>33</v>
      </c>
      <c r="AX348" s="14" t="s">
        <v>72</v>
      </c>
      <c r="AY348" s="254" t="s">
        <v>338</v>
      </c>
    </row>
    <row r="349" s="15" customFormat="1">
      <c r="A349" s="15"/>
      <c r="B349" s="255"/>
      <c r="C349" s="256"/>
      <c r="D349" s="235" t="s">
        <v>350</v>
      </c>
      <c r="E349" s="257" t="s">
        <v>19</v>
      </c>
      <c r="F349" s="258" t="s">
        <v>363</v>
      </c>
      <c r="G349" s="256"/>
      <c r="H349" s="259">
        <v>438.31999999999999</v>
      </c>
      <c r="I349" s="260"/>
      <c r="J349" s="256"/>
      <c r="K349" s="256"/>
      <c r="L349" s="261"/>
      <c r="M349" s="262"/>
      <c r="N349" s="263"/>
      <c r="O349" s="263"/>
      <c r="P349" s="263"/>
      <c r="Q349" s="263"/>
      <c r="R349" s="263"/>
      <c r="S349" s="263"/>
      <c r="T349" s="264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65" t="s">
        <v>350</v>
      </c>
      <c r="AU349" s="265" t="s">
        <v>81</v>
      </c>
      <c r="AV349" s="15" t="s">
        <v>231</v>
      </c>
      <c r="AW349" s="15" t="s">
        <v>33</v>
      </c>
      <c r="AX349" s="15" t="s">
        <v>79</v>
      </c>
      <c r="AY349" s="265" t="s">
        <v>338</v>
      </c>
    </row>
    <row r="350" s="2" customFormat="1" ht="24.15" customHeight="1">
      <c r="A350" s="39"/>
      <c r="B350" s="40"/>
      <c r="C350" s="215" t="s">
        <v>600</v>
      </c>
      <c r="D350" s="215" t="s">
        <v>342</v>
      </c>
      <c r="E350" s="216" t="s">
        <v>621</v>
      </c>
      <c r="F350" s="217" t="s">
        <v>622</v>
      </c>
      <c r="G350" s="218" t="s">
        <v>345</v>
      </c>
      <c r="H350" s="219">
        <v>450.67399999999998</v>
      </c>
      <c r="I350" s="220"/>
      <c r="J350" s="221">
        <f>ROUND(I350*H350,2)</f>
        <v>0</v>
      </c>
      <c r="K350" s="217" t="s">
        <v>346</v>
      </c>
      <c r="L350" s="45"/>
      <c r="M350" s="222" t="s">
        <v>19</v>
      </c>
      <c r="N350" s="223" t="s">
        <v>43</v>
      </c>
      <c r="O350" s="85"/>
      <c r="P350" s="224">
        <f>O350*H350</f>
        <v>0</v>
      </c>
      <c r="Q350" s="224">
        <v>0</v>
      </c>
      <c r="R350" s="224">
        <f>Q350*H350</f>
        <v>0</v>
      </c>
      <c r="S350" s="224">
        <v>0</v>
      </c>
      <c r="T350" s="225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26" t="s">
        <v>231</v>
      </c>
      <c r="AT350" s="226" t="s">
        <v>342</v>
      </c>
      <c r="AU350" s="226" t="s">
        <v>81</v>
      </c>
      <c r="AY350" s="18" t="s">
        <v>338</v>
      </c>
      <c r="BE350" s="227">
        <f>IF(N350="základní",J350,0)</f>
        <v>0</v>
      </c>
      <c r="BF350" s="227">
        <f>IF(N350="snížená",J350,0)</f>
        <v>0</v>
      </c>
      <c r="BG350" s="227">
        <f>IF(N350="zákl. přenesená",J350,0)</f>
        <v>0</v>
      </c>
      <c r="BH350" s="227">
        <f>IF(N350="sníž. přenesená",J350,0)</f>
        <v>0</v>
      </c>
      <c r="BI350" s="227">
        <f>IF(N350="nulová",J350,0)</f>
        <v>0</v>
      </c>
      <c r="BJ350" s="18" t="s">
        <v>79</v>
      </c>
      <c r="BK350" s="227">
        <f>ROUND(I350*H350,2)</f>
        <v>0</v>
      </c>
      <c r="BL350" s="18" t="s">
        <v>231</v>
      </c>
      <c r="BM350" s="226" t="s">
        <v>3650</v>
      </c>
    </row>
    <row r="351" s="2" customFormat="1">
      <c r="A351" s="39"/>
      <c r="B351" s="40"/>
      <c r="C351" s="41"/>
      <c r="D351" s="228" t="s">
        <v>348</v>
      </c>
      <c r="E351" s="41"/>
      <c r="F351" s="229" t="s">
        <v>624</v>
      </c>
      <c r="G351" s="41"/>
      <c r="H351" s="41"/>
      <c r="I351" s="230"/>
      <c r="J351" s="41"/>
      <c r="K351" s="41"/>
      <c r="L351" s="45"/>
      <c r="M351" s="231"/>
      <c r="N351" s="232"/>
      <c r="O351" s="85"/>
      <c r="P351" s="85"/>
      <c r="Q351" s="85"/>
      <c r="R351" s="85"/>
      <c r="S351" s="85"/>
      <c r="T351" s="86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348</v>
      </c>
      <c r="AU351" s="18" t="s">
        <v>81</v>
      </c>
    </row>
    <row r="352" s="14" customFormat="1">
      <c r="A352" s="14"/>
      <c r="B352" s="244"/>
      <c r="C352" s="245"/>
      <c r="D352" s="235" t="s">
        <v>350</v>
      </c>
      <c r="E352" s="246" t="s">
        <v>19</v>
      </c>
      <c r="F352" s="247" t="s">
        <v>1335</v>
      </c>
      <c r="G352" s="245"/>
      <c r="H352" s="248">
        <v>450.67399999999998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350</v>
      </c>
      <c r="AU352" s="254" t="s">
        <v>81</v>
      </c>
      <c r="AV352" s="14" t="s">
        <v>81</v>
      </c>
      <c r="AW352" s="14" t="s">
        <v>33</v>
      </c>
      <c r="AX352" s="14" t="s">
        <v>79</v>
      </c>
      <c r="AY352" s="254" t="s">
        <v>338</v>
      </c>
    </row>
    <row r="353" s="2" customFormat="1" ht="44.25" customHeight="1">
      <c r="A353" s="39"/>
      <c r="B353" s="40"/>
      <c r="C353" s="215" t="s">
        <v>605</v>
      </c>
      <c r="D353" s="215" t="s">
        <v>342</v>
      </c>
      <c r="E353" s="216" t="s">
        <v>626</v>
      </c>
      <c r="F353" s="217" t="s">
        <v>627</v>
      </c>
      <c r="G353" s="218" t="s">
        <v>345</v>
      </c>
      <c r="H353" s="219">
        <v>450.67399999999998</v>
      </c>
      <c r="I353" s="220"/>
      <c r="J353" s="221">
        <f>ROUND(I353*H353,2)</f>
        <v>0</v>
      </c>
      <c r="K353" s="217" t="s">
        <v>346</v>
      </c>
      <c r="L353" s="45"/>
      <c r="M353" s="222" t="s">
        <v>19</v>
      </c>
      <c r="N353" s="223" t="s">
        <v>43</v>
      </c>
      <c r="O353" s="85"/>
      <c r="P353" s="224">
        <f>O353*H353</f>
        <v>0</v>
      </c>
      <c r="Q353" s="224">
        <v>0</v>
      </c>
      <c r="R353" s="224">
        <f>Q353*H353</f>
        <v>0</v>
      </c>
      <c r="S353" s="224">
        <v>0</v>
      </c>
      <c r="T353" s="225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26" t="s">
        <v>231</v>
      </c>
      <c r="AT353" s="226" t="s">
        <v>342</v>
      </c>
      <c r="AU353" s="226" t="s">
        <v>81</v>
      </c>
      <c r="AY353" s="18" t="s">
        <v>338</v>
      </c>
      <c r="BE353" s="227">
        <f>IF(N353="základní",J353,0)</f>
        <v>0</v>
      </c>
      <c r="BF353" s="227">
        <f>IF(N353="snížená",J353,0)</f>
        <v>0</v>
      </c>
      <c r="BG353" s="227">
        <f>IF(N353="zákl. přenesená",J353,0)</f>
        <v>0</v>
      </c>
      <c r="BH353" s="227">
        <f>IF(N353="sníž. přenesená",J353,0)</f>
        <v>0</v>
      </c>
      <c r="BI353" s="227">
        <f>IF(N353="nulová",J353,0)</f>
        <v>0</v>
      </c>
      <c r="BJ353" s="18" t="s">
        <v>79</v>
      </c>
      <c r="BK353" s="227">
        <f>ROUND(I353*H353,2)</f>
        <v>0</v>
      </c>
      <c r="BL353" s="18" t="s">
        <v>231</v>
      </c>
      <c r="BM353" s="226" t="s">
        <v>3651</v>
      </c>
    </row>
    <row r="354" s="2" customFormat="1">
      <c r="A354" s="39"/>
      <c r="B354" s="40"/>
      <c r="C354" s="41"/>
      <c r="D354" s="228" t="s">
        <v>348</v>
      </c>
      <c r="E354" s="41"/>
      <c r="F354" s="229" t="s">
        <v>629</v>
      </c>
      <c r="G354" s="41"/>
      <c r="H354" s="41"/>
      <c r="I354" s="230"/>
      <c r="J354" s="41"/>
      <c r="K354" s="41"/>
      <c r="L354" s="45"/>
      <c r="M354" s="231"/>
      <c r="N354" s="232"/>
      <c r="O354" s="85"/>
      <c r="P354" s="85"/>
      <c r="Q354" s="85"/>
      <c r="R354" s="85"/>
      <c r="S354" s="85"/>
      <c r="T354" s="86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T354" s="18" t="s">
        <v>348</v>
      </c>
      <c r="AU354" s="18" t="s">
        <v>81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1335</v>
      </c>
      <c r="G355" s="245"/>
      <c r="H355" s="248">
        <v>450.67399999999998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81</v>
      </c>
      <c r="AV355" s="14" t="s">
        <v>81</v>
      </c>
      <c r="AW355" s="14" t="s">
        <v>33</v>
      </c>
      <c r="AX355" s="14" t="s">
        <v>79</v>
      </c>
      <c r="AY355" s="254" t="s">
        <v>338</v>
      </c>
    </row>
    <row r="356" s="2" customFormat="1" ht="24.15" customHeight="1">
      <c r="A356" s="39"/>
      <c r="B356" s="40"/>
      <c r="C356" s="215" t="s">
        <v>610</v>
      </c>
      <c r="D356" s="215" t="s">
        <v>342</v>
      </c>
      <c r="E356" s="216" t="s">
        <v>631</v>
      </c>
      <c r="F356" s="217" t="s">
        <v>632</v>
      </c>
      <c r="G356" s="218" t="s">
        <v>345</v>
      </c>
      <c r="H356" s="219">
        <v>450.67399999999998</v>
      </c>
      <c r="I356" s="220"/>
      <c r="J356" s="221">
        <f>ROUND(I356*H356,2)</f>
        <v>0</v>
      </c>
      <c r="K356" s="217" t="s">
        <v>346</v>
      </c>
      <c r="L356" s="45"/>
      <c r="M356" s="222" t="s">
        <v>19</v>
      </c>
      <c r="N356" s="223" t="s">
        <v>43</v>
      </c>
      <c r="O356" s="85"/>
      <c r="P356" s="224">
        <f>O356*H356</f>
        <v>0</v>
      </c>
      <c r="Q356" s="224">
        <v>0</v>
      </c>
      <c r="R356" s="224">
        <f>Q356*H356</f>
        <v>0</v>
      </c>
      <c r="S356" s="224">
        <v>0</v>
      </c>
      <c r="T356" s="225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26" t="s">
        <v>231</v>
      </c>
      <c r="AT356" s="226" t="s">
        <v>342</v>
      </c>
      <c r="AU356" s="226" t="s">
        <v>81</v>
      </c>
      <c r="AY356" s="18" t="s">
        <v>338</v>
      </c>
      <c r="BE356" s="227">
        <f>IF(N356="základní",J356,0)</f>
        <v>0</v>
      </c>
      <c r="BF356" s="227">
        <f>IF(N356="snížená",J356,0)</f>
        <v>0</v>
      </c>
      <c r="BG356" s="227">
        <f>IF(N356="zákl. přenesená",J356,0)</f>
        <v>0</v>
      </c>
      <c r="BH356" s="227">
        <f>IF(N356="sníž. přenesená",J356,0)</f>
        <v>0</v>
      </c>
      <c r="BI356" s="227">
        <f>IF(N356="nulová",J356,0)</f>
        <v>0</v>
      </c>
      <c r="BJ356" s="18" t="s">
        <v>79</v>
      </c>
      <c r="BK356" s="227">
        <f>ROUND(I356*H356,2)</f>
        <v>0</v>
      </c>
      <c r="BL356" s="18" t="s">
        <v>231</v>
      </c>
      <c r="BM356" s="226" t="s">
        <v>3652</v>
      </c>
    </row>
    <row r="357" s="2" customFormat="1">
      <c r="A357" s="39"/>
      <c r="B357" s="40"/>
      <c r="C357" s="41"/>
      <c r="D357" s="228" t="s">
        <v>348</v>
      </c>
      <c r="E357" s="41"/>
      <c r="F357" s="229" t="s">
        <v>634</v>
      </c>
      <c r="G357" s="41"/>
      <c r="H357" s="41"/>
      <c r="I357" s="230"/>
      <c r="J357" s="41"/>
      <c r="K357" s="41"/>
      <c r="L357" s="45"/>
      <c r="M357" s="231"/>
      <c r="N357" s="232"/>
      <c r="O357" s="85"/>
      <c r="P357" s="85"/>
      <c r="Q357" s="85"/>
      <c r="R357" s="85"/>
      <c r="S357" s="85"/>
      <c r="T357" s="86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348</v>
      </c>
      <c r="AU357" s="18" t="s">
        <v>81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1335</v>
      </c>
      <c r="G358" s="245"/>
      <c r="H358" s="248">
        <v>450.67399999999998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81</v>
      </c>
      <c r="AV358" s="14" t="s">
        <v>81</v>
      </c>
      <c r="AW358" s="14" t="s">
        <v>33</v>
      </c>
      <c r="AX358" s="14" t="s">
        <v>79</v>
      </c>
      <c r="AY358" s="254" t="s">
        <v>338</v>
      </c>
    </row>
    <row r="359" s="2" customFormat="1" ht="49.05" customHeight="1">
      <c r="A359" s="39"/>
      <c r="B359" s="40"/>
      <c r="C359" s="215" t="s">
        <v>615</v>
      </c>
      <c r="D359" s="215" t="s">
        <v>342</v>
      </c>
      <c r="E359" s="216" t="s">
        <v>636</v>
      </c>
      <c r="F359" s="217" t="s">
        <v>637</v>
      </c>
      <c r="G359" s="218" t="s">
        <v>345</v>
      </c>
      <c r="H359" s="219">
        <v>450.67399999999998</v>
      </c>
      <c r="I359" s="220"/>
      <c r="J359" s="221">
        <f>ROUND(I359*H359,2)</f>
        <v>0</v>
      </c>
      <c r="K359" s="217" t="s">
        <v>346</v>
      </c>
      <c r="L359" s="45"/>
      <c r="M359" s="222" t="s">
        <v>19</v>
      </c>
      <c r="N359" s="223" t="s">
        <v>43</v>
      </c>
      <c r="O359" s="85"/>
      <c r="P359" s="224">
        <f>O359*H359</f>
        <v>0</v>
      </c>
      <c r="Q359" s="224">
        <v>0</v>
      </c>
      <c r="R359" s="224">
        <f>Q359*H359</f>
        <v>0</v>
      </c>
      <c r="S359" s="224">
        <v>0</v>
      </c>
      <c r="T359" s="225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26" t="s">
        <v>231</v>
      </c>
      <c r="AT359" s="226" t="s">
        <v>342</v>
      </c>
      <c r="AU359" s="226" t="s">
        <v>81</v>
      </c>
      <c r="AY359" s="18" t="s">
        <v>338</v>
      </c>
      <c r="BE359" s="227">
        <f>IF(N359="základní",J359,0)</f>
        <v>0</v>
      </c>
      <c r="BF359" s="227">
        <f>IF(N359="snížená",J359,0)</f>
        <v>0</v>
      </c>
      <c r="BG359" s="227">
        <f>IF(N359="zákl. přenesená",J359,0)</f>
        <v>0</v>
      </c>
      <c r="BH359" s="227">
        <f>IF(N359="sníž. přenesená",J359,0)</f>
        <v>0</v>
      </c>
      <c r="BI359" s="227">
        <f>IF(N359="nulová",J359,0)</f>
        <v>0</v>
      </c>
      <c r="BJ359" s="18" t="s">
        <v>79</v>
      </c>
      <c r="BK359" s="227">
        <f>ROUND(I359*H359,2)</f>
        <v>0</v>
      </c>
      <c r="BL359" s="18" t="s">
        <v>231</v>
      </c>
      <c r="BM359" s="226" t="s">
        <v>3653</v>
      </c>
    </row>
    <row r="360" s="2" customFormat="1">
      <c r="A360" s="39"/>
      <c r="B360" s="40"/>
      <c r="C360" s="41"/>
      <c r="D360" s="228" t="s">
        <v>348</v>
      </c>
      <c r="E360" s="41"/>
      <c r="F360" s="229" t="s">
        <v>639</v>
      </c>
      <c r="G360" s="41"/>
      <c r="H360" s="41"/>
      <c r="I360" s="230"/>
      <c r="J360" s="41"/>
      <c r="K360" s="41"/>
      <c r="L360" s="45"/>
      <c r="M360" s="231"/>
      <c r="N360" s="232"/>
      <c r="O360" s="85"/>
      <c r="P360" s="85"/>
      <c r="Q360" s="85"/>
      <c r="R360" s="85"/>
      <c r="S360" s="85"/>
      <c r="T360" s="86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T360" s="18" t="s">
        <v>348</v>
      </c>
      <c r="AU360" s="18" t="s">
        <v>81</v>
      </c>
    </row>
    <row r="361" s="14" customFormat="1">
      <c r="A361" s="14"/>
      <c r="B361" s="244"/>
      <c r="C361" s="245"/>
      <c r="D361" s="235" t="s">
        <v>350</v>
      </c>
      <c r="E361" s="246" t="s">
        <v>19</v>
      </c>
      <c r="F361" s="247" t="s">
        <v>1335</v>
      </c>
      <c r="G361" s="245"/>
      <c r="H361" s="248">
        <v>450.67399999999998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350</v>
      </c>
      <c r="AU361" s="254" t="s">
        <v>81</v>
      </c>
      <c r="AV361" s="14" t="s">
        <v>81</v>
      </c>
      <c r="AW361" s="14" t="s">
        <v>33</v>
      </c>
      <c r="AX361" s="14" t="s">
        <v>79</v>
      </c>
      <c r="AY361" s="254" t="s">
        <v>338</v>
      </c>
    </row>
    <row r="362" s="2" customFormat="1" ht="78" customHeight="1">
      <c r="A362" s="39"/>
      <c r="B362" s="40"/>
      <c r="C362" s="215" t="s">
        <v>620</v>
      </c>
      <c r="D362" s="215" t="s">
        <v>342</v>
      </c>
      <c r="E362" s="216" t="s">
        <v>1404</v>
      </c>
      <c r="F362" s="217" t="s">
        <v>1405</v>
      </c>
      <c r="G362" s="218" t="s">
        <v>345</v>
      </c>
      <c r="H362" s="219">
        <v>23.655999999999999</v>
      </c>
      <c r="I362" s="220"/>
      <c r="J362" s="221">
        <f>ROUND(I362*H362,2)</f>
        <v>0</v>
      </c>
      <c r="K362" s="217" t="s">
        <v>346</v>
      </c>
      <c r="L362" s="45"/>
      <c r="M362" s="222" t="s">
        <v>19</v>
      </c>
      <c r="N362" s="223" t="s">
        <v>43</v>
      </c>
      <c r="O362" s="85"/>
      <c r="P362" s="224">
        <f>O362*H362</f>
        <v>0</v>
      </c>
      <c r="Q362" s="224">
        <v>0.089219999999999994</v>
      </c>
      <c r="R362" s="224">
        <f>Q362*H362</f>
        <v>2.1105883199999997</v>
      </c>
      <c r="S362" s="224">
        <v>0</v>
      </c>
      <c r="T362" s="225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26" t="s">
        <v>231</v>
      </c>
      <c r="AT362" s="226" t="s">
        <v>342</v>
      </c>
      <c r="AU362" s="226" t="s">
        <v>81</v>
      </c>
      <c r="AY362" s="18" t="s">
        <v>338</v>
      </c>
      <c r="BE362" s="227">
        <f>IF(N362="základní",J362,0)</f>
        <v>0</v>
      </c>
      <c r="BF362" s="227">
        <f>IF(N362="snížená",J362,0)</f>
        <v>0</v>
      </c>
      <c r="BG362" s="227">
        <f>IF(N362="zákl. přenesená",J362,0)</f>
        <v>0</v>
      </c>
      <c r="BH362" s="227">
        <f>IF(N362="sníž. přenesená",J362,0)</f>
        <v>0</v>
      </c>
      <c r="BI362" s="227">
        <f>IF(N362="nulová",J362,0)</f>
        <v>0</v>
      </c>
      <c r="BJ362" s="18" t="s">
        <v>79</v>
      </c>
      <c r="BK362" s="227">
        <f>ROUND(I362*H362,2)</f>
        <v>0</v>
      </c>
      <c r="BL362" s="18" t="s">
        <v>231</v>
      </c>
      <c r="BM362" s="226" t="s">
        <v>3654</v>
      </c>
    </row>
    <row r="363" s="2" customFormat="1">
      <c r="A363" s="39"/>
      <c r="B363" s="40"/>
      <c r="C363" s="41"/>
      <c r="D363" s="228" t="s">
        <v>348</v>
      </c>
      <c r="E363" s="41"/>
      <c r="F363" s="229" t="s">
        <v>1407</v>
      </c>
      <c r="G363" s="41"/>
      <c r="H363" s="41"/>
      <c r="I363" s="230"/>
      <c r="J363" s="41"/>
      <c r="K363" s="41"/>
      <c r="L363" s="45"/>
      <c r="M363" s="231"/>
      <c r="N363" s="232"/>
      <c r="O363" s="85"/>
      <c r="P363" s="85"/>
      <c r="Q363" s="85"/>
      <c r="R363" s="85"/>
      <c r="S363" s="85"/>
      <c r="T363" s="86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T363" s="18" t="s">
        <v>348</v>
      </c>
      <c r="AU363" s="18" t="s">
        <v>81</v>
      </c>
    </row>
    <row r="364" s="14" customFormat="1">
      <c r="A364" s="14"/>
      <c r="B364" s="244"/>
      <c r="C364" s="245"/>
      <c r="D364" s="235" t="s">
        <v>350</v>
      </c>
      <c r="E364" s="246" t="s">
        <v>19</v>
      </c>
      <c r="F364" s="247" t="s">
        <v>1313</v>
      </c>
      <c r="G364" s="245"/>
      <c r="H364" s="248">
        <v>23.655999999999999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350</v>
      </c>
      <c r="AU364" s="254" t="s">
        <v>81</v>
      </c>
      <c r="AV364" s="14" t="s">
        <v>81</v>
      </c>
      <c r="AW364" s="14" t="s">
        <v>33</v>
      </c>
      <c r="AX364" s="14" t="s">
        <v>79</v>
      </c>
      <c r="AY364" s="254" t="s">
        <v>338</v>
      </c>
    </row>
    <row r="365" s="2" customFormat="1" ht="24.15" customHeight="1">
      <c r="A365" s="39"/>
      <c r="B365" s="40"/>
      <c r="C365" s="267" t="s">
        <v>625</v>
      </c>
      <c r="D365" s="267" t="s">
        <v>486</v>
      </c>
      <c r="E365" s="268" t="s">
        <v>1408</v>
      </c>
      <c r="F365" s="269" t="s">
        <v>1409</v>
      </c>
      <c r="G365" s="270" t="s">
        <v>345</v>
      </c>
      <c r="H365" s="271">
        <v>24.366</v>
      </c>
      <c r="I365" s="272"/>
      <c r="J365" s="273">
        <f>ROUND(I365*H365,2)</f>
        <v>0</v>
      </c>
      <c r="K365" s="269" t="s">
        <v>346</v>
      </c>
      <c r="L365" s="274"/>
      <c r="M365" s="275" t="s">
        <v>19</v>
      </c>
      <c r="N365" s="276" t="s">
        <v>43</v>
      </c>
      <c r="O365" s="85"/>
      <c r="P365" s="224">
        <f>O365*H365</f>
        <v>0</v>
      </c>
      <c r="Q365" s="224">
        <v>0.13200000000000001</v>
      </c>
      <c r="R365" s="224">
        <f>Q365*H365</f>
        <v>3.2163120000000003</v>
      </c>
      <c r="S365" s="224">
        <v>0</v>
      </c>
      <c r="T365" s="225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26" t="s">
        <v>405</v>
      </c>
      <c r="AT365" s="226" t="s">
        <v>486</v>
      </c>
      <c r="AU365" s="226" t="s">
        <v>81</v>
      </c>
      <c r="AY365" s="18" t="s">
        <v>338</v>
      </c>
      <c r="BE365" s="227">
        <f>IF(N365="základní",J365,0)</f>
        <v>0</v>
      </c>
      <c r="BF365" s="227">
        <f>IF(N365="snížená",J365,0)</f>
        <v>0</v>
      </c>
      <c r="BG365" s="227">
        <f>IF(N365="zákl. přenesená",J365,0)</f>
        <v>0</v>
      </c>
      <c r="BH365" s="227">
        <f>IF(N365="sníž. přenesená",J365,0)</f>
        <v>0</v>
      </c>
      <c r="BI365" s="227">
        <f>IF(N365="nulová",J365,0)</f>
        <v>0</v>
      </c>
      <c r="BJ365" s="18" t="s">
        <v>79</v>
      </c>
      <c r="BK365" s="227">
        <f>ROUND(I365*H365,2)</f>
        <v>0</v>
      </c>
      <c r="BL365" s="18" t="s">
        <v>231</v>
      </c>
      <c r="BM365" s="226" t="s">
        <v>3655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1313</v>
      </c>
      <c r="G366" s="245"/>
      <c r="H366" s="248">
        <v>23.655999999999999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81</v>
      </c>
      <c r="AV366" s="14" t="s">
        <v>81</v>
      </c>
      <c r="AW366" s="14" t="s">
        <v>33</v>
      </c>
      <c r="AX366" s="14" t="s">
        <v>72</v>
      </c>
      <c r="AY366" s="254" t="s">
        <v>338</v>
      </c>
    </row>
    <row r="367" s="14" customFormat="1">
      <c r="A367" s="14"/>
      <c r="B367" s="244"/>
      <c r="C367" s="245"/>
      <c r="D367" s="235" t="s">
        <v>350</v>
      </c>
      <c r="E367" s="246" t="s">
        <v>19</v>
      </c>
      <c r="F367" s="247" t="s">
        <v>3656</v>
      </c>
      <c r="G367" s="245"/>
      <c r="H367" s="248">
        <v>24.366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350</v>
      </c>
      <c r="AU367" s="254" t="s">
        <v>81</v>
      </c>
      <c r="AV367" s="14" t="s">
        <v>81</v>
      </c>
      <c r="AW367" s="14" t="s">
        <v>33</v>
      </c>
      <c r="AX367" s="14" t="s">
        <v>79</v>
      </c>
      <c r="AY367" s="254" t="s">
        <v>338</v>
      </c>
    </row>
    <row r="368" s="12" customFormat="1" ht="22.8" customHeight="1">
      <c r="A368" s="12"/>
      <c r="B368" s="199"/>
      <c r="C368" s="200"/>
      <c r="D368" s="201" t="s">
        <v>71</v>
      </c>
      <c r="E368" s="213" t="s">
        <v>405</v>
      </c>
      <c r="F368" s="213" t="s">
        <v>640</v>
      </c>
      <c r="G368" s="200"/>
      <c r="H368" s="200"/>
      <c r="I368" s="203"/>
      <c r="J368" s="214">
        <f>BK368</f>
        <v>0</v>
      </c>
      <c r="K368" s="200"/>
      <c r="L368" s="205"/>
      <c r="M368" s="206"/>
      <c r="N368" s="207"/>
      <c r="O368" s="207"/>
      <c r="P368" s="208">
        <f>P369+SUM(P370:P402)</f>
        <v>0</v>
      </c>
      <c r="Q368" s="207"/>
      <c r="R368" s="208">
        <f>R369+SUM(R370:R402)</f>
        <v>4.5690391999999997</v>
      </c>
      <c r="S368" s="207"/>
      <c r="T368" s="209">
        <f>T369+SUM(T370:T402)</f>
        <v>0</v>
      </c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R368" s="210" t="s">
        <v>79</v>
      </c>
      <c r="AT368" s="211" t="s">
        <v>71</v>
      </c>
      <c r="AU368" s="211" t="s">
        <v>79</v>
      </c>
      <c r="AY368" s="210" t="s">
        <v>338</v>
      </c>
      <c r="BK368" s="212">
        <f>BK369+SUM(BK370:BK402)</f>
        <v>0</v>
      </c>
    </row>
    <row r="369" s="2" customFormat="1" ht="44.25" customHeight="1">
      <c r="A369" s="39"/>
      <c r="B369" s="40"/>
      <c r="C369" s="215" t="s">
        <v>630</v>
      </c>
      <c r="D369" s="215" t="s">
        <v>342</v>
      </c>
      <c r="E369" s="216" t="s">
        <v>3657</v>
      </c>
      <c r="F369" s="217" t="s">
        <v>3658</v>
      </c>
      <c r="G369" s="218" t="s">
        <v>572</v>
      </c>
      <c r="H369" s="219">
        <v>244</v>
      </c>
      <c r="I369" s="220"/>
      <c r="J369" s="221">
        <f>ROUND(I369*H369,2)</f>
        <v>0</v>
      </c>
      <c r="K369" s="217" t="s">
        <v>346</v>
      </c>
      <c r="L369" s="45"/>
      <c r="M369" s="222" t="s">
        <v>19</v>
      </c>
      <c r="N369" s="223" t="s">
        <v>43</v>
      </c>
      <c r="O369" s="85"/>
      <c r="P369" s="224">
        <f>O369*H369</f>
        <v>0</v>
      </c>
      <c r="Q369" s="224">
        <v>0</v>
      </c>
      <c r="R369" s="224">
        <f>Q369*H369</f>
        <v>0</v>
      </c>
      <c r="S369" s="224">
        <v>0</v>
      </c>
      <c r="T369" s="225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26" t="s">
        <v>231</v>
      </c>
      <c r="AT369" s="226" t="s">
        <v>342</v>
      </c>
      <c r="AU369" s="226" t="s">
        <v>81</v>
      </c>
      <c r="AY369" s="18" t="s">
        <v>338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18" t="s">
        <v>79</v>
      </c>
      <c r="BK369" s="227">
        <f>ROUND(I369*H369,2)</f>
        <v>0</v>
      </c>
      <c r="BL369" s="18" t="s">
        <v>231</v>
      </c>
      <c r="BM369" s="226" t="s">
        <v>3659</v>
      </c>
    </row>
    <row r="370" s="2" customFormat="1">
      <c r="A370" s="39"/>
      <c r="B370" s="40"/>
      <c r="C370" s="41"/>
      <c r="D370" s="228" t="s">
        <v>348</v>
      </c>
      <c r="E370" s="41"/>
      <c r="F370" s="229" t="s">
        <v>3660</v>
      </c>
      <c r="G370" s="41"/>
      <c r="H370" s="41"/>
      <c r="I370" s="230"/>
      <c r="J370" s="41"/>
      <c r="K370" s="41"/>
      <c r="L370" s="45"/>
      <c r="M370" s="231"/>
      <c r="N370" s="232"/>
      <c r="O370" s="85"/>
      <c r="P370" s="85"/>
      <c r="Q370" s="85"/>
      <c r="R370" s="85"/>
      <c r="S370" s="85"/>
      <c r="T370" s="86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T370" s="18" t="s">
        <v>348</v>
      </c>
      <c r="AU370" s="18" t="s">
        <v>81</v>
      </c>
    </row>
    <row r="371" s="2" customFormat="1" ht="24.15" customHeight="1">
      <c r="A371" s="39"/>
      <c r="B371" s="40"/>
      <c r="C371" s="267" t="s">
        <v>635</v>
      </c>
      <c r="D371" s="267" t="s">
        <v>486</v>
      </c>
      <c r="E371" s="268" t="s">
        <v>3661</v>
      </c>
      <c r="F371" s="269" t="s">
        <v>3662</v>
      </c>
      <c r="G371" s="270" t="s">
        <v>572</v>
      </c>
      <c r="H371" s="271">
        <v>247.66</v>
      </c>
      <c r="I371" s="272"/>
      <c r="J371" s="273">
        <f>ROUND(I371*H371,2)</f>
        <v>0</v>
      </c>
      <c r="K371" s="269" t="s">
        <v>346</v>
      </c>
      <c r="L371" s="274"/>
      <c r="M371" s="275" t="s">
        <v>19</v>
      </c>
      <c r="N371" s="276" t="s">
        <v>43</v>
      </c>
      <c r="O371" s="85"/>
      <c r="P371" s="224">
        <f>O371*H371</f>
        <v>0</v>
      </c>
      <c r="Q371" s="224">
        <v>0.0021199999999999999</v>
      </c>
      <c r="R371" s="224">
        <f>Q371*H371</f>
        <v>0.52503919999999993</v>
      </c>
      <c r="S371" s="224">
        <v>0</v>
      </c>
      <c r="T371" s="225">
        <f>S371*H371</f>
        <v>0</v>
      </c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R371" s="226" t="s">
        <v>405</v>
      </c>
      <c r="AT371" s="226" t="s">
        <v>486</v>
      </c>
      <c r="AU371" s="226" t="s">
        <v>81</v>
      </c>
      <c r="AY371" s="18" t="s">
        <v>338</v>
      </c>
      <c r="BE371" s="227">
        <f>IF(N371="základní",J371,0)</f>
        <v>0</v>
      </c>
      <c r="BF371" s="227">
        <f>IF(N371="snížená",J371,0)</f>
        <v>0</v>
      </c>
      <c r="BG371" s="227">
        <f>IF(N371="zákl. přenesená",J371,0)</f>
        <v>0</v>
      </c>
      <c r="BH371" s="227">
        <f>IF(N371="sníž. přenesená",J371,0)</f>
        <v>0</v>
      </c>
      <c r="BI371" s="227">
        <f>IF(N371="nulová",J371,0)</f>
        <v>0</v>
      </c>
      <c r="BJ371" s="18" t="s">
        <v>79</v>
      </c>
      <c r="BK371" s="227">
        <f>ROUND(I371*H371,2)</f>
        <v>0</v>
      </c>
      <c r="BL371" s="18" t="s">
        <v>231</v>
      </c>
      <c r="BM371" s="226" t="s">
        <v>3663</v>
      </c>
    </row>
    <row r="372" s="13" customFormat="1">
      <c r="A372" s="13"/>
      <c r="B372" s="233"/>
      <c r="C372" s="234"/>
      <c r="D372" s="235" t="s">
        <v>350</v>
      </c>
      <c r="E372" s="236" t="s">
        <v>19</v>
      </c>
      <c r="F372" s="237" t="s">
        <v>3664</v>
      </c>
      <c r="G372" s="234"/>
      <c r="H372" s="236" t="s">
        <v>19</v>
      </c>
      <c r="I372" s="238"/>
      <c r="J372" s="234"/>
      <c r="K372" s="234"/>
      <c r="L372" s="239"/>
      <c r="M372" s="240"/>
      <c r="N372" s="241"/>
      <c r="O372" s="241"/>
      <c r="P372" s="241"/>
      <c r="Q372" s="241"/>
      <c r="R372" s="241"/>
      <c r="S372" s="241"/>
      <c r="T372" s="24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3" t="s">
        <v>350</v>
      </c>
      <c r="AU372" s="243" t="s">
        <v>81</v>
      </c>
      <c r="AV372" s="13" t="s">
        <v>79</v>
      </c>
      <c r="AW372" s="13" t="s">
        <v>33</v>
      </c>
      <c r="AX372" s="13" t="s">
        <v>72</v>
      </c>
      <c r="AY372" s="243" t="s">
        <v>338</v>
      </c>
    </row>
    <row r="373" s="14" customFormat="1">
      <c r="A373" s="14"/>
      <c r="B373" s="244"/>
      <c r="C373" s="245"/>
      <c r="D373" s="235" t="s">
        <v>350</v>
      </c>
      <c r="E373" s="246" t="s">
        <v>3591</v>
      </c>
      <c r="F373" s="247" t="s">
        <v>3665</v>
      </c>
      <c r="G373" s="245"/>
      <c r="H373" s="248">
        <v>0.089999999999999997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350</v>
      </c>
      <c r="AU373" s="254" t="s">
        <v>81</v>
      </c>
      <c r="AV373" s="14" t="s">
        <v>81</v>
      </c>
      <c r="AW373" s="14" t="s">
        <v>33</v>
      </c>
      <c r="AX373" s="14" t="s">
        <v>72</v>
      </c>
      <c r="AY373" s="254" t="s">
        <v>338</v>
      </c>
    </row>
    <row r="374" s="14" customFormat="1">
      <c r="A374" s="14"/>
      <c r="B374" s="244"/>
      <c r="C374" s="245"/>
      <c r="D374" s="235" t="s">
        <v>350</v>
      </c>
      <c r="E374" s="246" t="s">
        <v>3592</v>
      </c>
      <c r="F374" s="247" t="s">
        <v>3585</v>
      </c>
      <c r="G374" s="245"/>
      <c r="H374" s="248">
        <v>244</v>
      </c>
      <c r="I374" s="249"/>
      <c r="J374" s="245"/>
      <c r="K374" s="245"/>
      <c r="L374" s="250"/>
      <c r="M374" s="251"/>
      <c r="N374" s="252"/>
      <c r="O374" s="252"/>
      <c r="P374" s="252"/>
      <c r="Q374" s="252"/>
      <c r="R374" s="252"/>
      <c r="S374" s="252"/>
      <c r="T374" s="253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4" t="s">
        <v>350</v>
      </c>
      <c r="AU374" s="254" t="s">
        <v>81</v>
      </c>
      <c r="AV374" s="14" t="s">
        <v>81</v>
      </c>
      <c r="AW374" s="14" t="s">
        <v>33</v>
      </c>
      <c r="AX374" s="14" t="s">
        <v>72</v>
      </c>
      <c r="AY374" s="254" t="s">
        <v>338</v>
      </c>
    </row>
    <row r="375" s="14" customFormat="1">
      <c r="A375" s="14"/>
      <c r="B375" s="244"/>
      <c r="C375" s="245"/>
      <c r="D375" s="235" t="s">
        <v>350</v>
      </c>
      <c r="E375" s="246" t="s">
        <v>19</v>
      </c>
      <c r="F375" s="247" t="s">
        <v>3666</v>
      </c>
      <c r="G375" s="245"/>
      <c r="H375" s="248">
        <v>20.332999999999998</v>
      </c>
      <c r="I375" s="249"/>
      <c r="J375" s="245"/>
      <c r="K375" s="245"/>
      <c r="L375" s="250"/>
      <c r="M375" s="251"/>
      <c r="N375" s="252"/>
      <c r="O375" s="252"/>
      <c r="P375" s="252"/>
      <c r="Q375" s="252"/>
      <c r="R375" s="252"/>
      <c r="S375" s="252"/>
      <c r="T375" s="253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4" t="s">
        <v>350</v>
      </c>
      <c r="AU375" s="254" t="s">
        <v>81</v>
      </c>
      <c r="AV375" s="14" t="s">
        <v>81</v>
      </c>
      <c r="AW375" s="14" t="s">
        <v>33</v>
      </c>
      <c r="AX375" s="14" t="s">
        <v>72</v>
      </c>
      <c r="AY375" s="254" t="s">
        <v>338</v>
      </c>
    </row>
    <row r="376" s="14" customFormat="1">
      <c r="A376" s="14"/>
      <c r="B376" s="244"/>
      <c r="C376" s="245"/>
      <c r="D376" s="235" t="s">
        <v>350</v>
      </c>
      <c r="E376" s="246" t="s">
        <v>3593</v>
      </c>
      <c r="F376" s="247" t="s">
        <v>3667</v>
      </c>
      <c r="G376" s="245"/>
      <c r="H376" s="248">
        <v>21</v>
      </c>
      <c r="I376" s="249"/>
      <c r="J376" s="245"/>
      <c r="K376" s="245"/>
      <c r="L376" s="250"/>
      <c r="M376" s="251"/>
      <c r="N376" s="252"/>
      <c r="O376" s="252"/>
      <c r="P376" s="252"/>
      <c r="Q376" s="252"/>
      <c r="R376" s="252"/>
      <c r="S376" s="252"/>
      <c r="T376" s="253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4" t="s">
        <v>350</v>
      </c>
      <c r="AU376" s="254" t="s">
        <v>81</v>
      </c>
      <c r="AV376" s="14" t="s">
        <v>81</v>
      </c>
      <c r="AW376" s="14" t="s">
        <v>33</v>
      </c>
      <c r="AX376" s="14" t="s">
        <v>72</v>
      </c>
      <c r="AY376" s="254" t="s">
        <v>338</v>
      </c>
    </row>
    <row r="377" s="15" customFormat="1">
      <c r="A377" s="15"/>
      <c r="B377" s="255"/>
      <c r="C377" s="256"/>
      <c r="D377" s="235" t="s">
        <v>350</v>
      </c>
      <c r="E377" s="257" t="s">
        <v>19</v>
      </c>
      <c r="F377" s="258" t="s">
        <v>363</v>
      </c>
      <c r="G377" s="256"/>
      <c r="H377" s="259">
        <v>285.423</v>
      </c>
      <c r="I377" s="260"/>
      <c r="J377" s="256"/>
      <c r="K377" s="256"/>
      <c r="L377" s="261"/>
      <c r="M377" s="262"/>
      <c r="N377" s="263"/>
      <c r="O377" s="263"/>
      <c r="P377" s="263"/>
      <c r="Q377" s="263"/>
      <c r="R377" s="263"/>
      <c r="S377" s="263"/>
      <c r="T377" s="264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65" t="s">
        <v>350</v>
      </c>
      <c r="AU377" s="265" t="s">
        <v>81</v>
      </c>
      <c r="AV377" s="15" t="s">
        <v>231</v>
      </c>
      <c r="AW377" s="15" t="s">
        <v>33</v>
      </c>
      <c r="AX377" s="15" t="s">
        <v>72</v>
      </c>
      <c r="AY377" s="265" t="s">
        <v>338</v>
      </c>
    </row>
    <row r="378" s="14" customFormat="1">
      <c r="A378" s="14"/>
      <c r="B378" s="244"/>
      <c r="C378" s="245"/>
      <c r="D378" s="235" t="s">
        <v>350</v>
      </c>
      <c r="E378" s="246" t="s">
        <v>19</v>
      </c>
      <c r="F378" s="247" t="s">
        <v>3592</v>
      </c>
      <c r="G378" s="245"/>
      <c r="H378" s="248">
        <v>244</v>
      </c>
      <c r="I378" s="249"/>
      <c r="J378" s="245"/>
      <c r="K378" s="245"/>
      <c r="L378" s="250"/>
      <c r="M378" s="251"/>
      <c r="N378" s="252"/>
      <c r="O378" s="252"/>
      <c r="P378" s="252"/>
      <c r="Q378" s="252"/>
      <c r="R378" s="252"/>
      <c r="S378" s="252"/>
      <c r="T378" s="253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4" t="s">
        <v>350</v>
      </c>
      <c r="AU378" s="254" t="s">
        <v>81</v>
      </c>
      <c r="AV378" s="14" t="s">
        <v>81</v>
      </c>
      <c r="AW378" s="14" t="s">
        <v>33</v>
      </c>
      <c r="AX378" s="14" t="s">
        <v>72</v>
      </c>
      <c r="AY378" s="254" t="s">
        <v>338</v>
      </c>
    </row>
    <row r="379" s="15" customFormat="1">
      <c r="A379" s="15"/>
      <c r="B379" s="255"/>
      <c r="C379" s="256"/>
      <c r="D379" s="235" t="s">
        <v>350</v>
      </c>
      <c r="E379" s="257" t="s">
        <v>19</v>
      </c>
      <c r="F379" s="258" t="s">
        <v>363</v>
      </c>
      <c r="G379" s="256"/>
      <c r="H379" s="259">
        <v>244</v>
      </c>
      <c r="I379" s="260"/>
      <c r="J379" s="256"/>
      <c r="K379" s="256"/>
      <c r="L379" s="261"/>
      <c r="M379" s="262"/>
      <c r="N379" s="263"/>
      <c r="O379" s="263"/>
      <c r="P379" s="263"/>
      <c r="Q379" s="263"/>
      <c r="R379" s="263"/>
      <c r="S379" s="263"/>
      <c r="T379" s="264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T379" s="265" t="s">
        <v>350</v>
      </c>
      <c r="AU379" s="265" t="s">
        <v>81</v>
      </c>
      <c r="AV379" s="15" t="s">
        <v>231</v>
      </c>
      <c r="AW379" s="15" t="s">
        <v>33</v>
      </c>
      <c r="AX379" s="15" t="s">
        <v>72</v>
      </c>
      <c r="AY379" s="265" t="s">
        <v>338</v>
      </c>
    </row>
    <row r="380" s="14" customFormat="1">
      <c r="A380" s="14"/>
      <c r="B380" s="244"/>
      <c r="C380" s="245"/>
      <c r="D380" s="235" t="s">
        <v>350</v>
      </c>
      <c r="E380" s="246" t="s">
        <v>19</v>
      </c>
      <c r="F380" s="247" t="s">
        <v>3668</v>
      </c>
      <c r="G380" s="245"/>
      <c r="H380" s="248">
        <v>247.66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350</v>
      </c>
      <c r="AU380" s="254" t="s">
        <v>81</v>
      </c>
      <c r="AV380" s="14" t="s">
        <v>81</v>
      </c>
      <c r="AW380" s="14" t="s">
        <v>33</v>
      </c>
      <c r="AX380" s="14" t="s">
        <v>79</v>
      </c>
      <c r="AY380" s="254" t="s">
        <v>338</v>
      </c>
    </row>
    <row r="381" s="2" customFormat="1" ht="37.8" customHeight="1">
      <c r="A381" s="39"/>
      <c r="B381" s="40"/>
      <c r="C381" s="215" t="s">
        <v>641</v>
      </c>
      <c r="D381" s="215" t="s">
        <v>342</v>
      </c>
      <c r="E381" s="216" t="s">
        <v>3669</v>
      </c>
      <c r="F381" s="217" t="s">
        <v>3670</v>
      </c>
      <c r="G381" s="218" t="s">
        <v>586</v>
      </c>
      <c r="H381" s="219">
        <v>22</v>
      </c>
      <c r="I381" s="220"/>
      <c r="J381" s="221">
        <f>ROUND(I381*H381,2)</f>
        <v>0</v>
      </c>
      <c r="K381" s="217" t="s">
        <v>346</v>
      </c>
      <c r="L381" s="45"/>
      <c r="M381" s="222" t="s">
        <v>19</v>
      </c>
      <c r="N381" s="223" t="s">
        <v>43</v>
      </c>
      <c r="O381" s="85"/>
      <c r="P381" s="224">
        <f>O381*H381</f>
        <v>0</v>
      </c>
      <c r="Q381" s="224">
        <v>0</v>
      </c>
      <c r="R381" s="224">
        <f>Q381*H381</f>
        <v>0</v>
      </c>
      <c r="S381" s="224">
        <v>0</v>
      </c>
      <c r="T381" s="225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26" t="s">
        <v>231</v>
      </c>
      <c r="AT381" s="226" t="s">
        <v>342</v>
      </c>
      <c r="AU381" s="226" t="s">
        <v>81</v>
      </c>
      <c r="AY381" s="18" t="s">
        <v>338</v>
      </c>
      <c r="BE381" s="227">
        <f>IF(N381="základní",J381,0)</f>
        <v>0</v>
      </c>
      <c r="BF381" s="227">
        <f>IF(N381="snížená",J381,0)</f>
        <v>0</v>
      </c>
      <c r="BG381" s="227">
        <f>IF(N381="zákl. přenesená",J381,0)</f>
        <v>0</v>
      </c>
      <c r="BH381" s="227">
        <f>IF(N381="sníž. přenesená",J381,0)</f>
        <v>0</v>
      </c>
      <c r="BI381" s="227">
        <f>IF(N381="nulová",J381,0)</f>
        <v>0</v>
      </c>
      <c r="BJ381" s="18" t="s">
        <v>79</v>
      </c>
      <c r="BK381" s="227">
        <f>ROUND(I381*H381,2)</f>
        <v>0</v>
      </c>
      <c r="BL381" s="18" t="s">
        <v>231</v>
      </c>
      <c r="BM381" s="226" t="s">
        <v>3671</v>
      </c>
    </row>
    <row r="382" s="2" customFormat="1">
      <c r="A382" s="39"/>
      <c r="B382" s="40"/>
      <c r="C382" s="41"/>
      <c r="D382" s="228" t="s">
        <v>348</v>
      </c>
      <c r="E382" s="41"/>
      <c r="F382" s="229" t="s">
        <v>3672</v>
      </c>
      <c r="G382" s="41"/>
      <c r="H382" s="41"/>
      <c r="I382" s="230"/>
      <c r="J382" s="41"/>
      <c r="K382" s="41"/>
      <c r="L382" s="45"/>
      <c r="M382" s="231"/>
      <c r="N382" s="232"/>
      <c r="O382" s="85"/>
      <c r="P382" s="85"/>
      <c r="Q382" s="85"/>
      <c r="R382" s="85"/>
      <c r="S382" s="85"/>
      <c r="T382" s="86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T382" s="18" t="s">
        <v>348</v>
      </c>
      <c r="AU382" s="18" t="s">
        <v>81</v>
      </c>
    </row>
    <row r="383" s="2" customFormat="1" ht="16.5" customHeight="1">
      <c r="A383" s="39"/>
      <c r="B383" s="40"/>
      <c r="C383" s="267" t="s">
        <v>646</v>
      </c>
      <c r="D383" s="267" t="s">
        <v>486</v>
      </c>
      <c r="E383" s="268" t="s">
        <v>3673</v>
      </c>
      <c r="F383" s="269" t="s">
        <v>3674</v>
      </c>
      <c r="G383" s="270" t="s">
        <v>586</v>
      </c>
      <c r="H383" s="271">
        <v>21</v>
      </c>
      <c r="I383" s="272"/>
      <c r="J383" s="273">
        <f>ROUND(I383*H383,2)</f>
        <v>0</v>
      </c>
      <c r="K383" s="269" t="s">
        <v>346</v>
      </c>
      <c r="L383" s="274"/>
      <c r="M383" s="275" t="s">
        <v>19</v>
      </c>
      <c r="N383" s="276" t="s">
        <v>43</v>
      </c>
      <c r="O383" s="85"/>
      <c r="P383" s="224">
        <f>O383*H383</f>
        <v>0</v>
      </c>
      <c r="Q383" s="224">
        <v>0.00038999999999999999</v>
      </c>
      <c r="R383" s="224">
        <f>Q383*H383</f>
        <v>0.0081899999999999994</v>
      </c>
      <c r="S383" s="224">
        <v>0</v>
      </c>
      <c r="T383" s="225">
        <f>S383*H383</f>
        <v>0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226" t="s">
        <v>405</v>
      </c>
      <c r="AT383" s="226" t="s">
        <v>486</v>
      </c>
      <c r="AU383" s="226" t="s">
        <v>81</v>
      </c>
      <c r="AY383" s="18" t="s">
        <v>338</v>
      </c>
      <c r="BE383" s="227">
        <f>IF(N383="základní",J383,0)</f>
        <v>0</v>
      </c>
      <c r="BF383" s="227">
        <f>IF(N383="snížená",J383,0)</f>
        <v>0</v>
      </c>
      <c r="BG383" s="227">
        <f>IF(N383="zákl. přenesená",J383,0)</f>
        <v>0</v>
      </c>
      <c r="BH383" s="227">
        <f>IF(N383="sníž. přenesená",J383,0)</f>
        <v>0</v>
      </c>
      <c r="BI383" s="227">
        <f>IF(N383="nulová",J383,0)</f>
        <v>0</v>
      </c>
      <c r="BJ383" s="18" t="s">
        <v>79</v>
      </c>
      <c r="BK383" s="227">
        <f>ROUND(I383*H383,2)</f>
        <v>0</v>
      </c>
      <c r="BL383" s="18" t="s">
        <v>231</v>
      </c>
      <c r="BM383" s="226" t="s">
        <v>3675</v>
      </c>
    </row>
    <row r="384" s="14" customFormat="1">
      <c r="A384" s="14"/>
      <c r="B384" s="244"/>
      <c r="C384" s="245"/>
      <c r="D384" s="235" t="s">
        <v>350</v>
      </c>
      <c r="E384" s="246" t="s">
        <v>19</v>
      </c>
      <c r="F384" s="247" t="s">
        <v>3593</v>
      </c>
      <c r="G384" s="245"/>
      <c r="H384" s="248">
        <v>21</v>
      </c>
      <c r="I384" s="249"/>
      <c r="J384" s="245"/>
      <c r="K384" s="245"/>
      <c r="L384" s="250"/>
      <c r="M384" s="251"/>
      <c r="N384" s="252"/>
      <c r="O384" s="252"/>
      <c r="P384" s="252"/>
      <c r="Q384" s="252"/>
      <c r="R384" s="252"/>
      <c r="S384" s="252"/>
      <c r="T384" s="253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4" t="s">
        <v>350</v>
      </c>
      <c r="AU384" s="254" t="s">
        <v>81</v>
      </c>
      <c r="AV384" s="14" t="s">
        <v>81</v>
      </c>
      <c r="AW384" s="14" t="s">
        <v>33</v>
      </c>
      <c r="AX384" s="14" t="s">
        <v>72</v>
      </c>
      <c r="AY384" s="254" t="s">
        <v>338</v>
      </c>
    </row>
    <row r="385" s="15" customFormat="1">
      <c r="A385" s="15"/>
      <c r="B385" s="255"/>
      <c r="C385" s="256"/>
      <c r="D385" s="235" t="s">
        <v>350</v>
      </c>
      <c r="E385" s="257" t="s">
        <v>19</v>
      </c>
      <c r="F385" s="258" t="s">
        <v>363</v>
      </c>
      <c r="G385" s="256"/>
      <c r="H385" s="259">
        <v>21</v>
      </c>
      <c r="I385" s="260"/>
      <c r="J385" s="256"/>
      <c r="K385" s="256"/>
      <c r="L385" s="261"/>
      <c r="M385" s="262"/>
      <c r="N385" s="263"/>
      <c r="O385" s="263"/>
      <c r="P385" s="263"/>
      <c r="Q385" s="263"/>
      <c r="R385" s="263"/>
      <c r="S385" s="263"/>
      <c r="T385" s="264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T385" s="265" t="s">
        <v>350</v>
      </c>
      <c r="AU385" s="265" t="s">
        <v>81</v>
      </c>
      <c r="AV385" s="15" t="s">
        <v>231</v>
      </c>
      <c r="AW385" s="15" t="s">
        <v>33</v>
      </c>
      <c r="AX385" s="15" t="s">
        <v>79</v>
      </c>
      <c r="AY385" s="265" t="s">
        <v>338</v>
      </c>
    </row>
    <row r="386" s="2" customFormat="1" ht="24.15" customHeight="1">
      <c r="A386" s="39"/>
      <c r="B386" s="40"/>
      <c r="C386" s="267" t="s">
        <v>654</v>
      </c>
      <c r="D386" s="267" t="s">
        <v>486</v>
      </c>
      <c r="E386" s="268" t="s">
        <v>3676</v>
      </c>
      <c r="F386" s="269" t="s">
        <v>3677</v>
      </c>
      <c r="G386" s="270" t="s">
        <v>586</v>
      </c>
      <c r="H386" s="271">
        <v>1</v>
      </c>
      <c r="I386" s="272"/>
      <c r="J386" s="273">
        <f>ROUND(I386*H386,2)</f>
        <v>0</v>
      </c>
      <c r="K386" s="269" t="s">
        <v>19</v>
      </c>
      <c r="L386" s="274"/>
      <c r="M386" s="275" t="s">
        <v>19</v>
      </c>
      <c r="N386" s="276" t="s">
        <v>43</v>
      </c>
      <c r="O386" s="85"/>
      <c r="P386" s="224">
        <f>O386*H386</f>
        <v>0</v>
      </c>
      <c r="Q386" s="224">
        <v>0.00048999999999999998</v>
      </c>
      <c r="R386" s="224">
        <f>Q386*H386</f>
        <v>0.00048999999999999998</v>
      </c>
      <c r="S386" s="224">
        <v>0</v>
      </c>
      <c r="T386" s="225">
        <f>S386*H386</f>
        <v>0</v>
      </c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R386" s="226" t="s">
        <v>405</v>
      </c>
      <c r="AT386" s="226" t="s">
        <v>486</v>
      </c>
      <c r="AU386" s="226" t="s">
        <v>81</v>
      </c>
      <c r="AY386" s="18" t="s">
        <v>338</v>
      </c>
      <c r="BE386" s="227">
        <f>IF(N386="základní",J386,0)</f>
        <v>0</v>
      </c>
      <c r="BF386" s="227">
        <f>IF(N386="snížená",J386,0)</f>
        <v>0</v>
      </c>
      <c r="BG386" s="227">
        <f>IF(N386="zákl. přenesená",J386,0)</f>
        <v>0</v>
      </c>
      <c r="BH386" s="227">
        <f>IF(N386="sníž. přenesená",J386,0)</f>
        <v>0</v>
      </c>
      <c r="BI386" s="227">
        <f>IF(N386="nulová",J386,0)</f>
        <v>0</v>
      </c>
      <c r="BJ386" s="18" t="s">
        <v>79</v>
      </c>
      <c r="BK386" s="227">
        <f>ROUND(I386*H386,2)</f>
        <v>0</v>
      </c>
      <c r="BL386" s="18" t="s">
        <v>231</v>
      </c>
      <c r="BM386" s="226" t="s">
        <v>3678</v>
      </c>
    </row>
    <row r="387" s="2" customFormat="1" ht="33" customHeight="1">
      <c r="A387" s="39"/>
      <c r="B387" s="40"/>
      <c r="C387" s="215" t="s">
        <v>659</v>
      </c>
      <c r="D387" s="215" t="s">
        <v>342</v>
      </c>
      <c r="E387" s="216" t="s">
        <v>3679</v>
      </c>
      <c r="F387" s="217" t="s">
        <v>3680</v>
      </c>
      <c r="G387" s="218" t="s">
        <v>586</v>
      </c>
      <c r="H387" s="219">
        <v>1</v>
      </c>
      <c r="I387" s="220"/>
      <c r="J387" s="221">
        <f>ROUND(I387*H387,2)</f>
        <v>0</v>
      </c>
      <c r="K387" s="217" t="s">
        <v>346</v>
      </c>
      <c r="L387" s="45"/>
      <c r="M387" s="222" t="s">
        <v>19</v>
      </c>
      <c r="N387" s="223" t="s">
        <v>43</v>
      </c>
      <c r="O387" s="85"/>
      <c r="P387" s="224">
        <f>O387*H387</f>
        <v>0</v>
      </c>
      <c r="Q387" s="224">
        <v>0</v>
      </c>
      <c r="R387" s="224">
        <f>Q387*H387</f>
        <v>0</v>
      </c>
      <c r="S387" s="224">
        <v>0</v>
      </c>
      <c r="T387" s="225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26" t="s">
        <v>231</v>
      </c>
      <c r="AT387" s="226" t="s">
        <v>342</v>
      </c>
      <c r="AU387" s="226" t="s">
        <v>81</v>
      </c>
      <c r="AY387" s="18" t="s">
        <v>338</v>
      </c>
      <c r="BE387" s="227">
        <f>IF(N387="základní",J387,0)</f>
        <v>0</v>
      </c>
      <c r="BF387" s="227">
        <f>IF(N387="snížená",J387,0)</f>
        <v>0</v>
      </c>
      <c r="BG387" s="227">
        <f>IF(N387="zákl. přenesená",J387,0)</f>
        <v>0</v>
      </c>
      <c r="BH387" s="227">
        <f>IF(N387="sníž. přenesená",J387,0)</f>
        <v>0</v>
      </c>
      <c r="BI387" s="227">
        <f>IF(N387="nulová",J387,0)</f>
        <v>0</v>
      </c>
      <c r="BJ387" s="18" t="s">
        <v>79</v>
      </c>
      <c r="BK387" s="227">
        <f>ROUND(I387*H387,2)</f>
        <v>0</v>
      </c>
      <c r="BL387" s="18" t="s">
        <v>231</v>
      </c>
      <c r="BM387" s="226" t="s">
        <v>3681</v>
      </c>
    </row>
    <row r="388" s="2" customFormat="1">
      <c r="A388" s="39"/>
      <c r="B388" s="40"/>
      <c r="C388" s="41"/>
      <c r="D388" s="228" t="s">
        <v>348</v>
      </c>
      <c r="E388" s="41"/>
      <c r="F388" s="229" t="s">
        <v>3682</v>
      </c>
      <c r="G388" s="41"/>
      <c r="H388" s="41"/>
      <c r="I388" s="230"/>
      <c r="J388" s="41"/>
      <c r="K388" s="41"/>
      <c r="L388" s="45"/>
      <c r="M388" s="231"/>
      <c r="N388" s="232"/>
      <c r="O388" s="85"/>
      <c r="P388" s="85"/>
      <c r="Q388" s="85"/>
      <c r="R388" s="85"/>
      <c r="S388" s="85"/>
      <c r="T388" s="86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T388" s="18" t="s">
        <v>348</v>
      </c>
      <c r="AU388" s="18" t="s">
        <v>81</v>
      </c>
    </row>
    <row r="389" s="2" customFormat="1" ht="16.5" customHeight="1">
      <c r="A389" s="39"/>
      <c r="B389" s="40"/>
      <c r="C389" s="267" t="s">
        <v>290</v>
      </c>
      <c r="D389" s="267" t="s">
        <v>486</v>
      </c>
      <c r="E389" s="268" t="s">
        <v>3683</v>
      </c>
      <c r="F389" s="269" t="s">
        <v>3684</v>
      </c>
      <c r="G389" s="270" t="s">
        <v>586</v>
      </c>
      <c r="H389" s="271">
        <v>1</v>
      </c>
      <c r="I389" s="272"/>
      <c r="J389" s="273">
        <f>ROUND(I389*H389,2)</f>
        <v>0</v>
      </c>
      <c r="K389" s="269" t="s">
        <v>346</v>
      </c>
      <c r="L389" s="274"/>
      <c r="M389" s="275" t="s">
        <v>19</v>
      </c>
      <c r="N389" s="276" t="s">
        <v>43</v>
      </c>
      <c r="O389" s="85"/>
      <c r="P389" s="224">
        <f>O389*H389</f>
        <v>0</v>
      </c>
      <c r="Q389" s="224">
        <v>0.00072000000000000005</v>
      </c>
      <c r="R389" s="224">
        <f>Q389*H389</f>
        <v>0.00072000000000000005</v>
      </c>
      <c r="S389" s="224">
        <v>0</v>
      </c>
      <c r="T389" s="225">
        <f>S389*H389</f>
        <v>0</v>
      </c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R389" s="226" t="s">
        <v>405</v>
      </c>
      <c r="AT389" s="226" t="s">
        <v>486</v>
      </c>
      <c r="AU389" s="226" t="s">
        <v>81</v>
      </c>
      <c r="AY389" s="18" t="s">
        <v>338</v>
      </c>
      <c r="BE389" s="227">
        <f>IF(N389="základní",J389,0)</f>
        <v>0</v>
      </c>
      <c r="BF389" s="227">
        <f>IF(N389="snížená",J389,0)</f>
        <v>0</v>
      </c>
      <c r="BG389" s="227">
        <f>IF(N389="zákl. přenesená",J389,0)</f>
        <v>0</v>
      </c>
      <c r="BH389" s="227">
        <f>IF(N389="sníž. přenesená",J389,0)</f>
        <v>0</v>
      </c>
      <c r="BI389" s="227">
        <f>IF(N389="nulová",J389,0)</f>
        <v>0</v>
      </c>
      <c r="BJ389" s="18" t="s">
        <v>79</v>
      </c>
      <c r="BK389" s="227">
        <f>ROUND(I389*H389,2)</f>
        <v>0</v>
      </c>
      <c r="BL389" s="18" t="s">
        <v>231</v>
      </c>
      <c r="BM389" s="226" t="s">
        <v>3685</v>
      </c>
    </row>
    <row r="390" s="2" customFormat="1" ht="33" customHeight="1">
      <c r="A390" s="39"/>
      <c r="B390" s="40"/>
      <c r="C390" s="215" t="s">
        <v>672</v>
      </c>
      <c r="D390" s="215" t="s">
        <v>342</v>
      </c>
      <c r="E390" s="216" t="s">
        <v>3686</v>
      </c>
      <c r="F390" s="217" t="s">
        <v>3687</v>
      </c>
      <c r="G390" s="218" t="s">
        <v>586</v>
      </c>
      <c r="H390" s="219">
        <v>1</v>
      </c>
      <c r="I390" s="220"/>
      <c r="J390" s="221">
        <f>ROUND(I390*H390,2)</f>
        <v>0</v>
      </c>
      <c r="K390" s="217" t="s">
        <v>346</v>
      </c>
      <c r="L390" s="45"/>
      <c r="M390" s="222" t="s">
        <v>19</v>
      </c>
      <c r="N390" s="223" t="s">
        <v>43</v>
      </c>
      <c r="O390" s="85"/>
      <c r="P390" s="224">
        <f>O390*H390</f>
        <v>0</v>
      </c>
      <c r="Q390" s="224">
        <v>0</v>
      </c>
      <c r="R390" s="224">
        <f>Q390*H390</f>
        <v>0</v>
      </c>
      <c r="S390" s="224">
        <v>0</v>
      </c>
      <c r="T390" s="225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26" t="s">
        <v>231</v>
      </c>
      <c r="AT390" s="226" t="s">
        <v>342</v>
      </c>
      <c r="AU390" s="226" t="s">
        <v>81</v>
      </c>
      <c r="AY390" s="18" t="s">
        <v>338</v>
      </c>
      <c r="BE390" s="227">
        <f>IF(N390="základní",J390,0)</f>
        <v>0</v>
      </c>
      <c r="BF390" s="227">
        <f>IF(N390="snížená",J390,0)</f>
        <v>0</v>
      </c>
      <c r="BG390" s="227">
        <f>IF(N390="zákl. přenesená",J390,0)</f>
        <v>0</v>
      </c>
      <c r="BH390" s="227">
        <f>IF(N390="sníž. přenesená",J390,0)</f>
        <v>0</v>
      </c>
      <c r="BI390" s="227">
        <f>IF(N390="nulová",J390,0)</f>
        <v>0</v>
      </c>
      <c r="BJ390" s="18" t="s">
        <v>79</v>
      </c>
      <c r="BK390" s="227">
        <f>ROUND(I390*H390,2)</f>
        <v>0</v>
      </c>
      <c r="BL390" s="18" t="s">
        <v>231</v>
      </c>
      <c r="BM390" s="226" t="s">
        <v>3688</v>
      </c>
    </row>
    <row r="391" s="2" customFormat="1">
      <c r="A391" s="39"/>
      <c r="B391" s="40"/>
      <c r="C391" s="41"/>
      <c r="D391" s="228" t="s">
        <v>348</v>
      </c>
      <c r="E391" s="41"/>
      <c r="F391" s="229" t="s">
        <v>3689</v>
      </c>
      <c r="G391" s="41"/>
      <c r="H391" s="41"/>
      <c r="I391" s="230"/>
      <c r="J391" s="41"/>
      <c r="K391" s="41"/>
      <c r="L391" s="45"/>
      <c r="M391" s="231"/>
      <c r="N391" s="232"/>
      <c r="O391" s="85"/>
      <c r="P391" s="85"/>
      <c r="Q391" s="85"/>
      <c r="R391" s="85"/>
      <c r="S391" s="85"/>
      <c r="T391" s="86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T391" s="18" t="s">
        <v>348</v>
      </c>
      <c r="AU391" s="18" t="s">
        <v>81</v>
      </c>
    </row>
    <row r="392" s="2" customFormat="1" ht="16.5" customHeight="1">
      <c r="A392" s="39"/>
      <c r="B392" s="40"/>
      <c r="C392" s="267" t="s">
        <v>676</v>
      </c>
      <c r="D392" s="267" t="s">
        <v>486</v>
      </c>
      <c r="E392" s="268" t="s">
        <v>3690</v>
      </c>
      <c r="F392" s="269" t="s">
        <v>3691</v>
      </c>
      <c r="G392" s="270" t="s">
        <v>586</v>
      </c>
      <c r="H392" s="271">
        <v>1</v>
      </c>
      <c r="I392" s="272"/>
      <c r="J392" s="273">
        <f>ROUND(I392*H392,2)</f>
        <v>0</v>
      </c>
      <c r="K392" s="269" t="s">
        <v>346</v>
      </c>
      <c r="L392" s="274"/>
      <c r="M392" s="275" t="s">
        <v>19</v>
      </c>
      <c r="N392" s="276" t="s">
        <v>43</v>
      </c>
      <c r="O392" s="85"/>
      <c r="P392" s="224">
        <f>O392*H392</f>
        <v>0</v>
      </c>
      <c r="Q392" s="224">
        <v>0.00084000000000000003</v>
      </c>
      <c r="R392" s="224">
        <f>Q392*H392</f>
        <v>0.00084000000000000003</v>
      </c>
      <c r="S392" s="224">
        <v>0</v>
      </c>
      <c r="T392" s="225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26" t="s">
        <v>405</v>
      </c>
      <c r="AT392" s="226" t="s">
        <v>486</v>
      </c>
      <c r="AU392" s="226" t="s">
        <v>81</v>
      </c>
      <c r="AY392" s="18" t="s">
        <v>338</v>
      </c>
      <c r="BE392" s="227">
        <f>IF(N392="základní",J392,0)</f>
        <v>0</v>
      </c>
      <c r="BF392" s="227">
        <f>IF(N392="snížená",J392,0)</f>
        <v>0</v>
      </c>
      <c r="BG392" s="227">
        <f>IF(N392="zákl. přenesená",J392,0)</f>
        <v>0</v>
      </c>
      <c r="BH392" s="227">
        <f>IF(N392="sníž. přenesená",J392,0)</f>
        <v>0</v>
      </c>
      <c r="BI392" s="227">
        <f>IF(N392="nulová",J392,0)</f>
        <v>0</v>
      </c>
      <c r="BJ392" s="18" t="s">
        <v>79</v>
      </c>
      <c r="BK392" s="227">
        <f>ROUND(I392*H392,2)</f>
        <v>0</v>
      </c>
      <c r="BL392" s="18" t="s">
        <v>231</v>
      </c>
      <c r="BM392" s="226" t="s">
        <v>3692</v>
      </c>
    </row>
    <row r="393" s="2" customFormat="1" ht="16.5" customHeight="1">
      <c r="A393" s="39"/>
      <c r="B393" s="40"/>
      <c r="C393" s="215" t="s">
        <v>682</v>
      </c>
      <c r="D393" s="215" t="s">
        <v>342</v>
      </c>
      <c r="E393" s="216" t="s">
        <v>2009</v>
      </c>
      <c r="F393" s="217" t="s">
        <v>2010</v>
      </c>
      <c r="G393" s="218" t="s">
        <v>572</v>
      </c>
      <c r="H393" s="219">
        <v>244</v>
      </c>
      <c r="I393" s="220"/>
      <c r="J393" s="221">
        <f>ROUND(I393*H393,2)</f>
        <v>0</v>
      </c>
      <c r="K393" s="217" t="s">
        <v>346</v>
      </c>
      <c r="L393" s="45"/>
      <c r="M393" s="222" t="s">
        <v>19</v>
      </c>
      <c r="N393" s="223" t="s">
        <v>43</v>
      </c>
      <c r="O393" s="85"/>
      <c r="P393" s="224">
        <f>O393*H393</f>
        <v>0</v>
      </c>
      <c r="Q393" s="224">
        <v>0</v>
      </c>
      <c r="R393" s="224">
        <f>Q393*H393</f>
        <v>0</v>
      </c>
      <c r="S393" s="224">
        <v>0</v>
      </c>
      <c r="T393" s="225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26" t="s">
        <v>231</v>
      </c>
      <c r="AT393" s="226" t="s">
        <v>342</v>
      </c>
      <c r="AU393" s="226" t="s">
        <v>81</v>
      </c>
      <c r="AY393" s="18" t="s">
        <v>338</v>
      </c>
      <c r="BE393" s="227">
        <f>IF(N393="základní",J393,0)</f>
        <v>0</v>
      </c>
      <c r="BF393" s="227">
        <f>IF(N393="snížená",J393,0)</f>
        <v>0</v>
      </c>
      <c r="BG393" s="227">
        <f>IF(N393="zákl. přenesená",J393,0)</f>
        <v>0</v>
      </c>
      <c r="BH393" s="227">
        <f>IF(N393="sníž. přenesená",J393,0)</f>
        <v>0</v>
      </c>
      <c r="BI393" s="227">
        <f>IF(N393="nulová",J393,0)</f>
        <v>0</v>
      </c>
      <c r="BJ393" s="18" t="s">
        <v>79</v>
      </c>
      <c r="BK393" s="227">
        <f>ROUND(I393*H393,2)</f>
        <v>0</v>
      </c>
      <c r="BL393" s="18" t="s">
        <v>231</v>
      </c>
      <c r="BM393" s="226" t="s">
        <v>3693</v>
      </c>
    </row>
    <row r="394" s="2" customFormat="1">
      <c r="A394" s="39"/>
      <c r="B394" s="40"/>
      <c r="C394" s="41"/>
      <c r="D394" s="228" t="s">
        <v>348</v>
      </c>
      <c r="E394" s="41"/>
      <c r="F394" s="229" t="s">
        <v>2012</v>
      </c>
      <c r="G394" s="41"/>
      <c r="H394" s="41"/>
      <c r="I394" s="230"/>
      <c r="J394" s="41"/>
      <c r="K394" s="41"/>
      <c r="L394" s="45"/>
      <c r="M394" s="231"/>
      <c r="N394" s="232"/>
      <c r="O394" s="85"/>
      <c r="P394" s="85"/>
      <c r="Q394" s="85"/>
      <c r="R394" s="85"/>
      <c r="S394" s="85"/>
      <c r="T394" s="86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T394" s="18" t="s">
        <v>348</v>
      </c>
      <c r="AU394" s="18" t="s">
        <v>81</v>
      </c>
    </row>
    <row r="395" s="14" customFormat="1">
      <c r="A395" s="14"/>
      <c r="B395" s="244"/>
      <c r="C395" s="245"/>
      <c r="D395" s="235" t="s">
        <v>350</v>
      </c>
      <c r="E395" s="246" t="s">
        <v>19</v>
      </c>
      <c r="F395" s="247" t="s">
        <v>294</v>
      </c>
      <c r="G395" s="245"/>
      <c r="H395" s="248">
        <v>244</v>
      </c>
      <c r="I395" s="249"/>
      <c r="J395" s="245"/>
      <c r="K395" s="245"/>
      <c r="L395" s="250"/>
      <c r="M395" s="251"/>
      <c r="N395" s="252"/>
      <c r="O395" s="252"/>
      <c r="P395" s="252"/>
      <c r="Q395" s="252"/>
      <c r="R395" s="252"/>
      <c r="S395" s="252"/>
      <c r="T395" s="253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4" t="s">
        <v>350</v>
      </c>
      <c r="AU395" s="254" t="s">
        <v>81</v>
      </c>
      <c r="AV395" s="14" t="s">
        <v>81</v>
      </c>
      <c r="AW395" s="14" t="s">
        <v>33</v>
      </c>
      <c r="AX395" s="14" t="s">
        <v>79</v>
      </c>
      <c r="AY395" s="254" t="s">
        <v>338</v>
      </c>
    </row>
    <row r="396" s="2" customFormat="1" ht="16.5" customHeight="1">
      <c r="A396" s="39"/>
      <c r="B396" s="40"/>
      <c r="C396" s="215" t="s">
        <v>686</v>
      </c>
      <c r="D396" s="215" t="s">
        <v>342</v>
      </c>
      <c r="E396" s="216" t="s">
        <v>3312</v>
      </c>
      <c r="F396" s="217" t="s">
        <v>3313</v>
      </c>
      <c r="G396" s="218" t="s">
        <v>572</v>
      </c>
      <c r="H396" s="219">
        <v>244</v>
      </c>
      <c r="I396" s="220"/>
      <c r="J396" s="221">
        <f>ROUND(I396*H396,2)</f>
        <v>0</v>
      </c>
      <c r="K396" s="217" t="s">
        <v>346</v>
      </c>
      <c r="L396" s="45"/>
      <c r="M396" s="222" t="s">
        <v>19</v>
      </c>
      <c r="N396" s="223" t="s">
        <v>43</v>
      </c>
      <c r="O396" s="85"/>
      <c r="P396" s="224">
        <f>O396*H396</f>
        <v>0</v>
      </c>
      <c r="Q396" s="224">
        <v>0.00019000000000000001</v>
      </c>
      <c r="R396" s="224">
        <f>Q396*H396</f>
        <v>0.046360000000000005</v>
      </c>
      <c r="S396" s="224">
        <v>0</v>
      </c>
      <c r="T396" s="225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26" t="s">
        <v>231</v>
      </c>
      <c r="AT396" s="226" t="s">
        <v>342</v>
      </c>
      <c r="AU396" s="226" t="s">
        <v>81</v>
      </c>
      <c r="AY396" s="18" t="s">
        <v>338</v>
      </c>
      <c r="BE396" s="227">
        <f>IF(N396="základní",J396,0)</f>
        <v>0</v>
      </c>
      <c r="BF396" s="227">
        <f>IF(N396="snížená",J396,0)</f>
        <v>0</v>
      </c>
      <c r="BG396" s="227">
        <f>IF(N396="zákl. přenesená",J396,0)</f>
        <v>0</v>
      </c>
      <c r="BH396" s="227">
        <f>IF(N396="sníž. přenesená",J396,0)</f>
        <v>0</v>
      </c>
      <c r="BI396" s="227">
        <f>IF(N396="nulová",J396,0)</f>
        <v>0</v>
      </c>
      <c r="BJ396" s="18" t="s">
        <v>79</v>
      </c>
      <c r="BK396" s="227">
        <f>ROUND(I396*H396,2)</f>
        <v>0</v>
      </c>
      <c r="BL396" s="18" t="s">
        <v>231</v>
      </c>
      <c r="BM396" s="226" t="s">
        <v>3694</v>
      </c>
    </row>
    <row r="397" s="2" customFormat="1">
      <c r="A397" s="39"/>
      <c r="B397" s="40"/>
      <c r="C397" s="41"/>
      <c r="D397" s="228" t="s">
        <v>348</v>
      </c>
      <c r="E397" s="41"/>
      <c r="F397" s="229" t="s">
        <v>3315</v>
      </c>
      <c r="G397" s="41"/>
      <c r="H397" s="41"/>
      <c r="I397" s="230"/>
      <c r="J397" s="41"/>
      <c r="K397" s="41"/>
      <c r="L397" s="45"/>
      <c r="M397" s="231"/>
      <c r="N397" s="232"/>
      <c r="O397" s="85"/>
      <c r="P397" s="85"/>
      <c r="Q397" s="85"/>
      <c r="R397" s="85"/>
      <c r="S397" s="85"/>
      <c r="T397" s="86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T397" s="18" t="s">
        <v>348</v>
      </c>
      <c r="AU397" s="18" t="s">
        <v>81</v>
      </c>
    </row>
    <row r="398" s="14" customFormat="1">
      <c r="A398" s="14"/>
      <c r="B398" s="244"/>
      <c r="C398" s="245"/>
      <c r="D398" s="235" t="s">
        <v>350</v>
      </c>
      <c r="E398" s="246" t="s">
        <v>19</v>
      </c>
      <c r="F398" s="247" t="s">
        <v>1821</v>
      </c>
      <c r="G398" s="245"/>
      <c r="H398" s="248">
        <v>0</v>
      </c>
      <c r="I398" s="249"/>
      <c r="J398" s="245"/>
      <c r="K398" s="245"/>
      <c r="L398" s="250"/>
      <c r="M398" s="251"/>
      <c r="N398" s="252"/>
      <c r="O398" s="252"/>
      <c r="P398" s="252"/>
      <c r="Q398" s="252"/>
      <c r="R398" s="252"/>
      <c r="S398" s="252"/>
      <c r="T398" s="253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4" t="s">
        <v>350</v>
      </c>
      <c r="AU398" s="254" t="s">
        <v>81</v>
      </c>
      <c r="AV398" s="14" t="s">
        <v>81</v>
      </c>
      <c r="AW398" s="14" t="s">
        <v>33</v>
      </c>
      <c r="AX398" s="14" t="s">
        <v>72</v>
      </c>
      <c r="AY398" s="254" t="s">
        <v>338</v>
      </c>
    </row>
    <row r="399" s="14" customFormat="1">
      <c r="A399" s="14"/>
      <c r="B399" s="244"/>
      <c r="C399" s="245"/>
      <c r="D399" s="235" t="s">
        <v>350</v>
      </c>
      <c r="E399" s="246" t="s">
        <v>19</v>
      </c>
      <c r="F399" s="247" t="s">
        <v>1822</v>
      </c>
      <c r="G399" s="245"/>
      <c r="H399" s="248">
        <v>0</v>
      </c>
      <c r="I399" s="249"/>
      <c r="J399" s="245"/>
      <c r="K399" s="245"/>
      <c r="L399" s="250"/>
      <c r="M399" s="251"/>
      <c r="N399" s="252"/>
      <c r="O399" s="252"/>
      <c r="P399" s="252"/>
      <c r="Q399" s="252"/>
      <c r="R399" s="252"/>
      <c r="S399" s="252"/>
      <c r="T399" s="253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54" t="s">
        <v>350</v>
      </c>
      <c r="AU399" s="254" t="s">
        <v>81</v>
      </c>
      <c r="AV399" s="14" t="s">
        <v>81</v>
      </c>
      <c r="AW399" s="14" t="s">
        <v>33</v>
      </c>
      <c r="AX399" s="14" t="s">
        <v>72</v>
      </c>
      <c r="AY399" s="254" t="s">
        <v>338</v>
      </c>
    </row>
    <row r="400" s="14" customFormat="1">
      <c r="A400" s="14"/>
      <c r="B400" s="244"/>
      <c r="C400" s="245"/>
      <c r="D400" s="235" t="s">
        <v>350</v>
      </c>
      <c r="E400" s="246" t="s">
        <v>19</v>
      </c>
      <c r="F400" s="247" t="s">
        <v>3592</v>
      </c>
      <c r="G400" s="245"/>
      <c r="H400" s="248">
        <v>244</v>
      </c>
      <c r="I400" s="249"/>
      <c r="J400" s="245"/>
      <c r="K400" s="245"/>
      <c r="L400" s="250"/>
      <c r="M400" s="251"/>
      <c r="N400" s="252"/>
      <c r="O400" s="252"/>
      <c r="P400" s="252"/>
      <c r="Q400" s="252"/>
      <c r="R400" s="252"/>
      <c r="S400" s="252"/>
      <c r="T400" s="253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4" t="s">
        <v>350</v>
      </c>
      <c r="AU400" s="254" t="s">
        <v>81</v>
      </c>
      <c r="AV400" s="14" t="s">
        <v>81</v>
      </c>
      <c r="AW400" s="14" t="s">
        <v>33</v>
      </c>
      <c r="AX400" s="14" t="s">
        <v>72</v>
      </c>
      <c r="AY400" s="254" t="s">
        <v>338</v>
      </c>
    </row>
    <row r="401" s="15" customFormat="1">
      <c r="A401" s="15"/>
      <c r="B401" s="255"/>
      <c r="C401" s="256"/>
      <c r="D401" s="235" t="s">
        <v>350</v>
      </c>
      <c r="E401" s="257" t="s">
        <v>19</v>
      </c>
      <c r="F401" s="258" t="s">
        <v>363</v>
      </c>
      <c r="G401" s="256"/>
      <c r="H401" s="259">
        <v>244</v>
      </c>
      <c r="I401" s="260"/>
      <c r="J401" s="256"/>
      <c r="K401" s="256"/>
      <c r="L401" s="261"/>
      <c r="M401" s="262"/>
      <c r="N401" s="263"/>
      <c r="O401" s="263"/>
      <c r="P401" s="263"/>
      <c r="Q401" s="263"/>
      <c r="R401" s="263"/>
      <c r="S401" s="263"/>
      <c r="T401" s="264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65" t="s">
        <v>350</v>
      </c>
      <c r="AU401" s="265" t="s">
        <v>81</v>
      </c>
      <c r="AV401" s="15" t="s">
        <v>231</v>
      </c>
      <c r="AW401" s="15" t="s">
        <v>33</v>
      </c>
      <c r="AX401" s="15" t="s">
        <v>79</v>
      </c>
      <c r="AY401" s="265" t="s">
        <v>338</v>
      </c>
    </row>
    <row r="402" s="12" customFormat="1" ht="20.88" customHeight="1">
      <c r="A402" s="12"/>
      <c r="B402" s="199"/>
      <c r="C402" s="200"/>
      <c r="D402" s="201" t="s">
        <v>71</v>
      </c>
      <c r="E402" s="213" t="s">
        <v>695</v>
      </c>
      <c r="F402" s="213" t="s">
        <v>696</v>
      </c>
      <c r="G402" s="200"/>
      <c r="H402" s="200"/>
      <c r="I402" s="203"/>
      <c r="J402" s="214">
        <f>BK402</f>
        <v>0</v>
      </c>
      <c r="K402" s="200"/>
      <c r="L402" s="205"/>
      <c r="M402" s="206"/>
      <c r="N402" s="207"/>
      <c r="O402" s="207"/>
      <c r="P402" s="208">
        <f>SUM(P403:P492)</f>
        <v>0</v>
      </c>
      <c r="Q402" s="207"/>
      <c r="R402" s="208">
        <f>SUM(R403:R492)</f>
        <v>3.9874000000000001</v>
      </c>
      <c r="S402" s="207"/>
      <c r="T402" s="209">
        <f>SUM(T403:T492)</f>
        <v>0</v>
      </c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R402" s="210" t="s">
        <v>79</v>
      </c>
      <c r="AT402" s="211" t="s">
        <v>71</v>
      </c>
      <c r="AU402" s="211" t="s">
        <v>81</v>
      </c>
      <c r="AY402" s="210" t="s">
        <v>338</v>
      </c>
      <c r="BK402" s="212">
        <f>SUM(BK403:BK492)</f>
        <v>0</v>
      </c>
    </row>
    <row r="403" s="2" customFormat="1" ht="24.15" customHeight="1">
      <c r="A403" s="39"/>
      <c r="B403" s="40"/>
      <c r="C403" s="215" t="s">
        <v>691</v>
      </c>
      <c r="D403" s="215" t="s">
        <v>342</v>
      </c>
      <c r="E403" s="216" t="s">
        <v>698</v>
      </c>
      <c r="F403" s="217" t="s">
        <v>699</v>
      </c>
      <c r="G403" s="218" t="s">
        <v>572</v>
      </c>
      <c r="H403" s="219">
        <v>244</v>
      </c>
      <c r="I403" s="220"/>
      <c r="J403" s="221">
        <f>ROUND(I403*H403,2)</f>
        <v>0</v>
      </c>
      <c r="K403" s="217" t="s">
        <v>346</v>
      </c>
      <c r="L403" s="45"/>
      <c r="M403" s="222" t="s">
        <v>19</v>
      </c>
      <c r="N403" s="223" t="s">
        <v>43</v>
      </c>
      <c r="O403" s="85"/>
      <c r="P403" s="224">
        <f>O403*H403</f>
        <v>0</v>
      </c>
      <c r="Q403" s="224">
        <v>0</v>
      </c>
      <c r="R403" s="224">
        <f>Q403*H403</f>
        <v>0</v>
      </c>
      <c r="S403" s="224">
        <v>0</v>
      </c>
      <c r="T403" s="225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26" t="s">
        <v>231</v>
      </c>
      <c r="AT403" s="226" t="s">
        <v>342</v>
      </c>
      <c r="AU403" s="226" t="s">
        <v>241</v>
      </c>
      <c r="AY403" s="18" t="s">
        <v>338</v>
      </c>
      <c r="BE403" s="227">
        <f>IF(N403="základní",J403,0)</f>
        <v>0</v>
      </c>
      <c r="BF403" s="227">
        <f>IF(N403="snížená",J403,0)</f>
        <v>0</v>
      </c>
      <c r="BG403" s="227">
        <f>IF(N403="zákl. přenesená",J403,0)</f>
        <v>0</v>
      </c>
      <c r="BH403" s="227">
        <f>IF(N403="sníž. přenesená",J403,0)</f>
        <v>0</v>
      </c>
      <c r="BI403" s="227">
        <f>IF(N403="nulová",J403,0)</f>
        <v>0</v>
      </c>
      <c r="BJ403" s="18" t="s">
        <v>79</v>
      </c>
      <c r="BK403" s="227">
        <f>ROUND(I403*H403,2)</f>
        <v>0</v>
      </c>
      <c r="BL403" s="18" t="s">
        <v>231</v>
      </c>
      <c r="BM403" s="226" t="s">
        <v>3695</v>
      </c>
    </row>
    <row r="404" s="2" customFormat="1">
      <c r="A404" s="39"/>
      <c r="B404" s="40"/>
      <c r="C404" s="41"/>
      <c r="D404" s="228" t="s">
        <v>348</v>
      </c>
      <c r="E404" s="41"/>
      <c r="F404" s="229" t="s">
        <v>701</v>
      </c>
      <c r="G404" s="41"/>
      <c r="H404" s="41"/>
      <c r="I404" s="230"/>
      <c r="J404" s="41"/>
      <c r="K404" s="41"/>
      <c r="L404" s="45"/>
      <c r="M404" s="231"/>
      <c r="N404" s="232"/>
      <c r="O404" s="85"/>
      <c r="P404" s="85"/>
      <c r="Q404" s="85"/>
      <c r="R404" s="85"/>
      <c r="S404" s="85"/>
      <c r="T404" s="86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T404" s="18" t="s">
        <v>348</v>
      </c>
      <c r="AU404" s="18" t="s">
        <v>241</v>
      </c>
    </row>
    <row r="405" s="14" customFormat="1">
      <c r="A405" s="14"/>
      <c r="B405" s="244"/>
      <c r="C405" s="245"/>
      <c r="D405" s="235" t="s">
        <v>350</v>
      </c>
      <c r="E405" s="246" t="s">
        <v>19</v>
      </c>
      <c r="F405" s="247" t="s">
        <v>294</v>
      </c>
      <c r="G405" s="245"/>
      <c r="H405" s="248">
        <v>244</v>
      </c>
      <c r="I405" s="249"/>
      <c r="J405" s="245"/>
      <c r="K405" s="245"/>
      <c r="L405" s="250"/>
      <c r="M405" s="251"/>
      <c r="N405" s="252"/>
      <c r="O405" s="252"/>
      <c r="P405" s="252"/>
      <c r="Q405" s="252"/>
      <c r="R405" s="252"/>
      <c r="S405" s="252"/>
      <c r="T405" s="253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4" t="s">
        <v>350</v>
      </c>
      <c r="AU405" s="254" t="s">
        <v>241</v>
      </c>
      <c r="AV405" s="14" t="s">
        <v>81</v>
      </c>
      <c r="AW405" s="14" t="s">
        <v>33</v>
      </c>
      <c r="AX405" s="14" t="s">
        <v>79</v>
      </c>
      <c r="AY405" s="254" t="s">
        <v>338</v>
      </c>
    </row>
    <row r="406" s="2" customFormat="1" ht="24.15" customHeight="1">
      <c r="A406" s="39"/>
      <c r="B406" s="40"/>
      <c r="C406" s="215" t="s">
        <v>697</v>
      </c>
      <c r="D406" s="215" t="s">
        <v>342</v>
      </c>
      <c r="E406" s="216" t="s">
        <v>703</v>
      </c>
      <c r="F406" s="217" t="s">
        <v>704</v>
      </c>
      <c r="G406" s="218" t="s">
        <v>586</v>
      </c>
      <c r="H406" s="219">
        <v>1</v>
      </c>
      <c r="I406" s="220"/>
      <c r="J406" s="221">
        <f>ROUND(I406*H406,2)</f>
        <v>0</v>
      </c>
      <c r="K406" s="217" t="s">
        <v>346</v>
      </c>
      <c r="L406" s="45"/>
      <c r="M406" s="222" t="s">
        <v>19</v>
      </c>
      <c r="N406" s="223" t="s">
        <v>43</v>
      </c>
      <c r="O406" s="85"/>
      <c r="P406" s="224">
        <f>O406*H406</f>
        <v>0</v>
      </c>
      <c r="Q406" s="224">
        <v>0.41948000000000002</v>
      </c>
      <c r="R406" s="224">
        <f>Q406*H406</f>
        <v>0.41948000000000002</v>
      </c>
      <c r="S406" s="224">
        <v>0</v>
      </c>
      <c r="T406" s="225">
        <f>S406*H406</f>
        <v>0</v>
      </c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R406" s="226" t="s">
        <v>231</v>
      </c>
      <c r="AT406" s="226" t="s">
        <v>342</v>
      </c>
      <c r="AU406" s="226" t="s">
        <v>241</v>
      </c>
      <c r="AY406" s="18" t="s">
        <v>338</v>
      </c>
      <c r="BE406" s="227">
        <f>IF(N406="základní",J406,0)</f>
        <v>0</v>
      </c>
      <c r="BF406" s="227">
        <f>IF(N406="snížená",J406,0)</f>
        <v>0</v>
      </c>
      <c r="BG406" s="227">
        <f>IF(N406="zákl. přenesená",J406,0)</f>
        <v>0</v>
      </c>
      <c r="BH406" s="227">
        <f>IF(N406="sníž. přenesená",J406,0)</f>
        <v>0</v>
      </c>
      <c r="BI406" s="227">
        <f>IF(N406="nulová",J406,0)</f>
        <v>0</v>
      </c>
      <c r="BJ406" s="18" t="s">
        <v>79</v>
      </c>
      <c r="BK406" s="227">
        <f>ROUND(I406*H406,2)</f>
        <v>0</v>
      </c>
      <c r="BL406" s="18" t="s">
        <v>231</v>
      </c>
      <c r="BM406" s="226" t="s">
        <v>3696</v>
      </c>
    </row>
    <row r="407" s="2" customFormat="1">
      <c r="A407" s="39"/>
      <c r="B407" s="40"/>
      <c r="C407" s="41"/>
      <c r="D407" s="228" t="s">
        <v>348</v>
      </c>
      <c r="E407" s="41"/>
      <c r="F407" s="229" t="s">
        <v>706</v>
      </c>
      <c r="G407" s="41"/>
      <c r="H407" s="41"/>
      <c r="I407" s="230"/>
      <c r="J407" s="41"/>
      <c r="K407" s="41"/>
      <c r="L407" s="45"/>
      <c r="M407" s="231"/>
      <c r="N407" s="232"/>
      <c r="O407" s="85"/>
      <c r="P407" s="85"/>
      <c r="Q407" s="85"/>
      <c r="R407" s="85"/>
      <c r="S407" s="85"/>
      <c r="T407" s="86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T407" s="18" t="s">
        <v>348</v>
      </c>
      <c r="AU407" s="18" t="s">
        <v>241</v>
      </c>
    </row>
    <row r="408" s="13" customFormat="1">
      <c r="A408" s="13"/>
      <c r="B408" s="233"/>
      <c r="C408" s="234"/>
      <c r="D408" s="235" t="s">
        <v>350</v>
      </c>
      <c r="E408" s="236" t="s">
        <v>1244</v>
      </c>
      <c r="F408" s="237" t="s">
        <v>3533</v>
      </c>
      <c r="G408" s="234"/>
      <c r="H408" s="236" t="s">
        <v>19</v>
      </c>
      <c r="I408" s="238"/>
      <c r="J408" s="234"/>
      <c r="K408" s="234"/>
      <c r="L408" s="239"/>
      <c r="M408" s="240"/>
      <c r="N408" s="241"/>
      <c r="O408" s="241"/>
      <c r="P408" s="241"/>
      <c r="Q408" s="241"/>
      <c r="R408" s="241"/>
      <c r="S408" s="241"/>
      <c r="T408" s="242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43" t="s">
        <v>350</v>
      </c>
      <c r="AU408" s="243" t="s">
        <v>241</v>
      </c>
      <c r="AV408" s="13" t="s">
        <v>79</v>
      </c>
      <c r="AW408" s="13" t="s">
        <v>33</v>
      </c>
      <c r="AX408" s="13" t="s">
        <v>72</v>
      </c>
      <c r="AY408" s="243" t="s">
        <v>338</v>
      </c>
    </row>
    <row r="409" s="13" customFormat="1">
      <c r="A409" s="13"/>
      <c r="B409" s="233"/>
      <c r="C409" s="234"/>
      <c r="D409" s="235" t="s">
        <v>350</v>
      </c>
      <c r="E409" s="236" t="s">
        <v>1178</v>
      </c>
      <c r="F409" s="237" t="s">
        <v>3534</v>
      </c>
      <c r="G409" s="234"/>
      <c r="H409" s="236" t="s">
        <v>19</v>
      </c>
      <c r="I409" s="238"/>
      <c r="J409" s="234"/>
      <c r="K409" s="234"/>
      <c r="L409" s="239"/>
      <c r="M409" s="240"/>
      <c r="N409" s="241"/>
      <c r="O409" s="241"/>
      <c r="P409" s="241"/>
      <c r="Q409" s="241"/>
      <c r="R409" s="241"/>
      <c r="S409" s="241"/>
      <c r="T409" s="242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43" t="s">
        <v>350</v>
      </c>
      <c r="AU409" s="243" t="s">
        <v>241</v>
      </c>
      <c r="AV409" s="13" t="s">
        <v>79</v>
      </c>
      <c r="AW409" s="13" t="s">
        <v>33</v>
      </c>
      <c r="AX409" s="13" t="s">
        <v>72</v>
      </c>
      <c r="AY409" s="243" t="s">
        <v>338</v>
      </c>
    </row>
    <row r="410" s="13" customFormat="1">
      <c r="A410" s="13"/>
      <c r="B410" s="233"/>
      <c r="C410" s="234"/>
      <c r="D410" s="235" t="s">
        <v>350</v>
      </c>
      <c r="E410" s="236" t="s">
        <v>1177</v>
      </c>
      <c r="F410" s="237" t="s">
        <v>3535</v>
      </c>
      <c r="G410" s="234"/>
      <c r="H410" s="236" t="s">
        <v>19</v>
      </c>
      <c r="I410" s="238"/>
      <c r="J410" s="234"/>
      <c r="K410" s="234"/>
      <c r="L410" s="239"/>
      <c r="M410" s="240"/>
      <c r="N410" s="241"/>
      <c r="O410" s="241"/>
      <c r="P410" s="241"/>
      <c r="Q410" s="241"/>
      <c r="R410" s="241"/>
      <c r="S410" s="241"/>
      <c r="T410" s="242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43" t="s">
        <v>350</v>
      </c>
      <c r="AU410" s="243" t="s">
        <v>241</v>
      </c>
      <c r="AV410" s="13" t="s">
        <v>79</v>
      </c>
      <c r="AW410" s="13" t="s">
        <v>33</v>
      </c>
      <c r="AX410" s="13" t="s">
        <v>72</v>
      </c>
      <c r="AY410" s="243" t="s">
        <v>338</v>
      </c>
    </row>
    <row r="411" s="13" customFormat="1">
      <c r="A411" s="13"/>
      <c r="B411" s="233"/>
      <c r="C411" s="234"/>
      <c r="D411" s="235" t="s">
        <v>350</v>
      </c>
      <c r="E411" s="236" t="s">
        <v>233</v>
      </c>
      <c r="F411" s="237" t="s">
        <v>3536</v>
      </c>
      <c r="G411" s="234"/>
      <c r="H411" s="236" t="s">
        <v>19</v>
      </c>
      <c r="I411" s="238"/>
      <c r="J411" s="234"/>
      <c r="K411" s="234"/>
      <c r="L411" s="239"/>
      <c r="M411" s="240"/>
      <c r="N411" s="241"/>
      <c r="O411" s="241"/>
      <c r="P411" s="241"/>
      <c r="Q411" s="241"/>
      <c r="R411" s="241"/>
      <c r="S411" s="241"/>
      <c r="T411" s="242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43" t="s">
        <v>350</v>
      </c>
      <c r="AU411" s="243" t="s">
        <v>241</v>
      </c>
      <c r="AV411" s="13" t="s">
        <v>79</v>
      </c>
      <c r="AW411" s="13" t="s">
        <v>33</v>
      </c>
      <c r="AX411" s="13" t="s">
        <v>72</v>
      </c>
      <c r="AY411" s="243" t="s">
        <v>338</v>
      </c>
    </row>
    <row r="412" s="13" customFormat="1">
      <c r="A412" s="13"/>
      <c r="B412" s="233"/>
      <c r="C412" s="234"/>
      <c r="D412" s="235" t="s">
        <v>350</v>
      </c>
      <c r="E412" s="236" t="s">
        <v>235</v>
      </c>
      <c r="F412" s="237" t="s">
        <v>3697</v>
      </c>
      <c r="G412" s="234"/>
      <c r="H412" s="236" t="s">
        <v>19</v>
      </c>
      <c r="I412" s="238"/>
      <c r="J412" s="234"/>
      <c r="K412" s="234"/>
      <c r="L412" s="239"/>
      <c r="M412" s="240"/>
      <c r="N412" s="241"/>
      <c r="O412" s="241"/>
      <c r="P412" s="241"/>
      <c r="Q412" s="241"/>
      <c r="R412" s="241"/>
      <c r="S412" s="241"/>
      <c r="T412" s="242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43" t="s">
        <v>350</v>
      </c>
      <c r="AU412" s="243" t="s">
        <v>241</v>
      </c>
      <c r="AV412" s="13" t="s">
        <v>79</v>
      </c>
      <c r="AW412" s="13" t="s">
        <v>33</v>
      </c>
      <c r="AX412" s="13" t="s">
        <v>72</v>
      </c>
      <c r="AY412" s="243" t="s">
        <v>338</v>
      </c>
    </row>
    <row r="413" s="14" customFormat="1">
      <c r="A413" s="14"/>
      <c r="B413" s="244"/>
      <c r="C413" s="245"/>
      <c r="D413" s="235" t="s">
        <v>350</v>
      </c>
      <c r="E413" s="246" t="s">
        <v>238</v>
      </c>
      <c r="F413" s="247" t="s">
        <v>3698</v>
      </c>
      <c r="G413" s="245"/>
      <c r="H413" s="248">
        <v>1</v>
      </c>
      <c r="I413" s="249"/>
      <c r="J413" s="245"/>
      <c r="K413" s="245"/>
      <c r="L413" s="250"/>
      <c r="M413" s="251"/>
      <c r="N413" s="252"/>
      <c r="O413" s="252"/>
      <c r="P413" s="252"/>
      <c r="Q413" s="252"/>
      <c r="R413" s="252"/>
      <c r="S413" s="252"/>
      <c r="T413" s="253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4" t="s">
        <v>350</v>
      </c>
      <c r="AU413" s="254" t="s">
        <v>241</v>
      </c>
      <c r="AV413" s="14" t="s">
        <v>81</v>
      </c>
      <c r="AW413" s="14" t="s">
        <v>33</v>
      </c>
      <c r="AX413" s="14" t="s">
        <v>72</v>
      </c>
      <c r="AY413" s="254" t="s">
        <v>338</v>
      </c>
    </row>
    <row r="414" s="13" customFormat="1">
      <c r="A414" s="13"/>
      <c r="B414" s="233"/>
      <c r="C414" s="234"/>
      <c r="D414" s="235" t="s">
        <v>350</v>
      </c>
      <c r="E414" s="236" t="s">
        <v>240</v>
      </c>
      <c r="F414" s="237" t="s">
        <v>3539</v>
      </c>
      <c r="G414" s="234"/>
      <c r="H414" s="236" t="s">
        <v>19</v>
      </c>
      <c r="I414" s="238"/>
      <c r="J414" s="234"/>
      <c r="K414" s="234"/>
      <c r="L414" s="239"/>
      <c r="M414" s="240"/>
      <c r="N414" s="241"/>
      <c r="O414" s="241"/>
      <c r="P414" s="241"/>
      <c r="Q414" s="241"/>
      <c r="R414" s="241"/>
      <c r="S414" s="241"/>
      <c r="T414" s="242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43" t="s">
        <v>350</v>
      </c>
      <c r="AU414" s="243" t="s">
        <v>241</v>
      </c>
      <c r="AV414" s="13" t="s">
        <v>79</v>
      </c>
      <c r="AW414" s="13" t="s">
        <v>33</v>
      </c>
      <c r="AX414" s="13" t="s">
        <v>72</v>
      </c>
      <c r="AY414" s="243" t="s">
        <v>338</v>
      </c>
    </row>
    <row r="415" s="13" customFormat="1">
      <c r="A415" s="13"/>
      <c r="B415" s="233"/>
      <c r="C415" s="234"/>
      <c r="D415" s="235" t="s">
        <v>350</v>
      </c>
      <c r="E415" s="236" t="s">
        <v>230</v>
      </c>
      <c r="F415" s="237" t="s">
        <v>3540</v>
      </c>
      <c r="G415" s="234"/>
      <c r="H415" s="236" t="s">
        <v>19</v>
      </c>
      <c r="I415" s="238"/>
      <c r="J415" s="234"/>
      <c r="K415" s="234"/>
      <c r="L415" s="239"/>
      <c r="M415" s="240"/>
      <c r="N415" s="241"/>
      <c r="O415" s="241"/>
      <c r="P415" s="241"/>
      <c r="Q415" s="241"/>
      <c r="R415" s="241"/>
      <c r="S415" s="241"/>
      <c r="T415" s="242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43" t="s">
        <v>350</v>
      </c>
      <c r="AU415" s="243" t="s">
        <v>241</v>
      </c>
      <c r="AV415" s="13" t="s">
        <v>79</v>
      </c>
      <c r="AW415" s="13" t="s">
        <v>33</v>
      </c>
      <c r="AX415" s="13" t="s">
        <v>72</v>
      </c>
      <c r="AY415" s="243" t="s">
        <v>338</v>
      </c>
    </row>
    <row r="416" s="13" customFormat="1">
      <c r="A416" s="13"/>
      <c r="B416" s="233"/>
      <c r="C416" s="234"/>
      <c r="D416" s="235" t="s">
        <v>350</v>
      </c>
      <c r="E416" s="236" t="s">
        <v>242</v>
      </c>
      <c r="F416" s="237" t="s">
        <v>3541</v>
      </c>
      <c r="G416" s="234"/>
      <c r="H416" s="236" t="s">
        <v>19</v>
      </c>
      <c r="I416" s="238"/>
      <c r="J416" s="234"/>
      <c r="K416" s="234"/>
      <c r="L416" s="239"/>
      <c r="M416" s="240"/>
      <c r="N416" s="241"/>
      <c r="O416" s="241"/>
      <c r="P416" s="241"/>
      <c r="Q416" s="241"/>
      <c r="R416" s="241"/>
      <c r="S416" s="241"/>
      <c r="T416" s="242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43" t="s">
        <v>350</v>
      </c>
      <c r="AU416" s="243" t="s">
        <v>241</v>
      </c>
      <c r="AV416" s="13" t="s">
        <v>79</v>
      </c>
      <c r="AW416" s="13" t="s">
        <v>33</v>
      </c>
      <c r="AX416" s="13" t="s">
        <v>72</v>
      </c>
      <c r="AY416" s="243" t="s">
        <v>338</v>
      </c>
    </row>
    <row r="417" s="13" customFormat="1">
      <c r="A417" s="13"/>
      <c r="B417" s="233"/>
      <c r="C417" s="234"/>
      <c r="D417" s="235" t="s">
        <v>350</v>
      </c>
      <c r="E417" s="236" t="s">
        <v>243</v>
      </c>
      <c r="F417" s="237" t="s">
        <v>3542</v>
      </c>
      <c r="G417" s="234"/>
      <c r="H417" s="236" t="s">
        <v>19</v>
      </c>
      <c r="I417" s="238"/>
      <c r="J417" s="234"/>
      <c r="K417" s="234"/>
      <c r="L417" s="239"/>
      <c r="M417" s="240"/>
      <c r="N417" s="241"/>
      <c r="O417" s="241"/>
      <c r="P417" s="241"/>
      <c r="Q417" s="241"/>
      <c r="R417" s="241"/>
      <c r="S417" s="241"/>
      <c r="T417" s="242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43" t="s">
        <v>350</v>
      </c>
      <c r="AU417" s="243" t="s">
        <v>241</v>
      </c>
      <c r="AV417" s="13" t="s">
        <v>79</v>
      </c>
      <c r="AW417" s="13" t="s">
        <v>33</v>
      </c>
      <c r="AX417" s="13" t="s">
        <v>72</v>
      </c>
      <c r="AY417" s="243" t="s">
        <v>338</v>
      </c>
    </row>
    <row r="418" s="13" customFormat="1">
      <c r="A418" s="13"/>
      <c r="B418" s="233"/>
      <c r="C418" s="234"/>
      <c r="D418" s="235" t="s">
        <v>350</v>
      </c>
      <c r="E418" s="236" t="s">
        <v>244</v>
      </c>
      <c r="F418" s="237" t="s">
        <v>3543</v>
      </c>
      <c r="G418" s="234"/>
      <c r="H418" s="236" t="s">
        <v>19</v>
      </c>
      <c r="I418" s="238"/>
      <c r="J418" s="234"/>
      <c r="K418" s="234"/>
      <c r="L418" s="239"/>
      <c r="M418" s="240"/>
      <c r="N418" s="241"/>
      <c r="O418" s="241"/>
      <c r="P418" s="241"/>
      <c r="Q418" s="241"/>
      <c r="R418" s="241"/>
      <c r="S418" s="241"/>
      <c r="T418" s="242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43" t="s">
        <v>350</v>
      </c>
      <c r="AU418" s="243" t="s">
        <v>241</v>
      </c>
      <c r="AV418" s="13" t="s">
        <v>79</v>
      </c>
      <c r="AW418" s="13" t="s">
        <v>33</v>
      </c>
      <c r="AX418" s="13" t="s">
        <v>72</v>
      </c>
      <c r="AY418" s="243" t="s">
        <v>338</v>
      </c>
    </row>
    <row r="419" s="13" customFormat="1">
      <c r="A419" s="13"/>
      <c r="B419" s="233"/>
      <c r="C419" s="234"/>
      <c r="D419" s="235" t="s">
        <v>350</v>
      </c>
      <c r="E419" s="236" t="s">
        <v>1315</v>
      </c>
      <c r="F419" s="237" t="s">
        <v>3544</v>
      </c>
      <c r="G419" s="234"/>
      <c r="H419" s="236" t="s">
        <v>19</v>
      </c>
      <c r="I419" s="238"/>
      <c r="J419" s="234"/>
      <c r="K419" s="234"/>
      <c r="L419" s="239"/>
      <c r="M419" s="240"/>
      <c r="N419" s="241"/>
      <c r="O419" s="241"/>
      <c r="P419" s="241"/>
      <c r="Q419" s="241"/>
      <c r="R419" s="241"/>
      <c r="S419" s="241"/>
      <c r="T419" s="24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43" t="s">
        <v>350</v>
      </c>
      <c r="AU419" s="243" t="s">
        <v>241</v>
      </c>
      <c r="AV419" s="13" t="s">
        <v>79</v>
      </c>
      <c r="AW419" s="13" t="s">
        <v>33</v>
      </c>
      <c r="AX419" s="13" t="s">
        <v>72</v>
      </c>
      <c r="AY419" s="243" t="s">
        <v>338</v>
      </c>
    </row>
    <row r="420" s="13" customFormat="1">
      <c r="A420" s="13"/>
      <c r="B420" s="233"/>
      <c r="C420" s="234"/>
      <c r="D420" s="235" t="s">
        <v>350</v>
      </c>
      <c r="E420" s="236" t="s">
        <v>1470</v>
      </c>
      <c r="F420" s="237" t="s">
        <v>3545</v>
      </c>
      <c r="G420" s="234"/>
      <c r="H420" s="236" t="s">
        <v>19</v>
      </c>
      <c r="I420" s="238"/>
      <c r="J420" s="234"/>
      <c r="K420" s="234"/>
      <c r="L420" s="239"/>
      <c r="M420" s="240"/>
      <c r="N420" s="241"/>
      <c r="O420" s="241"/>
      <c r="P420" s="241"/>
      <c r="Q420" s="241"/>
      <c r="R420" s="241"/>
      <c r="S420" s="241"/>
      <c r="T420" s="242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43" t="s">
        <v>350</v>
      </c>
      <c r="AU420" s="243" t="s">
        <v>241</v>
      </c>
      <c r="AV420" s="13" t="s">
        <v>79</v>
      </c>
      <c r="AW420" s="13" t="s">
        <v>33</v>
      </c>
      <c r="AX420" s="13" t="s">
        <v>72</v>
      </c>
      <c r="AY420" s="243" t="s">
        <v>338</v>
      </c>
    </row>
    <row r="421" s="13" customFormat="1">
      <c r="A421" s="13"/>
      <c r="B421" s="233"/>
      <c r="C421" s="234"/>
      <c r="D421" s="235" t="s">
        <v>350</v>
      </c>
      <c r="E421" s="236" t="s">
        <v>1471</v>
      </c>
      <c r="F421" s="237" t="s">
        <v>3546</v>
      </c>
      <c r="G421" s="234"/>
      <c r="H421" s="236" t="s">
        <v>19</v>
      </c>
      <c r="I421" s="238"/>
      <c r="J421" s="234"/>
      <c r="K421" s="234"/>
      <c r="L421" s="239"/>
      <c r="M421" s="240"/>
      <c r="N421" s="241"/>
      <c r="O421" s="241"/>
      <c r="P421" s="241"/>
      <c r="Q421" s="241"/>
      <c r="R421" s="241"/>
      <c r="S421" s="241"/>
      <c r="T421" s="242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43" t="s">
        <v>350</v>
      </c>
      <c r="AU421" s="243" t="s">
        <v>241</v>
      </c>
      <c r="AV421" s="13" t="s">
        <v>79</v>
      </c>
      <c r="AW421" s="13" t="s">
        <v>33</v>
      </c>
      <c r="AX421" s="13" t="s">
        <v>72</v>
      </c>
      <c r="AY421" s="243" t="s">
        <v>338</v>
      </c>
    </row>
    <row r="422" s="15" customFormat="1">
      <c r="A422" s="15"/>
      <c r="B422" s="255"/>
      <c r="C422" s="256"/>
      <c r="D422" s="235" t="s">
        <v>350</v>
      </c>
      <c r="E422" s="257" t="s">
        <v>245</v>
      </c>
      <c r="F422" s="258" t="s">
        <v>363</v>
      </c>
      <c r="G422" s="256"/>
      <c r="H422" s="259">
        <v>1</v>
      </c>
      <c r="I422" s="260"/>
      <c r="J422" s="256"/>
      <c r="K422" s="256"/>
      <c r="L422" s="261"/>
      <c r="M422" s="262"/>
      <c r="N422" s="263"/>
      <c r="O422" s="263"/>
      <c r="P422" s="263"/>
      <c r="Q422" s="263"/>
      <c r="R422" s="263"/>
      <c r="S422" s="263"/>
      <c r="T422" s="264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T422" s="265" t="s">
        <v>350</v>
      </c>
      <c r="AU422" s="265" t="s">
        <v>241</v>
      </c>
      <c r="AV422" s="15" t="s">
        <v>231</v>
      </c>
      <c r="AW422" s="15" t="s">
        <v>33</v>
      </c>
      <c r="AX422" s="15" t="s">
        <v>79</v>
      </c>
      <c r="AY422" s="265" t="s">
        <v>338</v>
      </c>
    </row>
    <row r="423" s="2" customFormat="1" ht="24.15" customHeight="1">
      <c r="A423" s="39"/>
      <c r="B423" s="40"/>
      <c r="C423" s="267" t="s">
        <v>702</v>
      </c>
      <c r="D423" s="267" t="s">
        <v>486</v>
      </c>
      <c r="E423" s="268" t="s">
        <v>716</v>
      </c>
      <c r="F423" s="269" t="s">
        <v>717</v>
      </c>
      <c r="G423" s="270" t="s">
        <v>586</v>
      </c>
      <c r="H423" s="271">
        <v>1</v>
      </c>
      <c r="I423" s="272"/>
      <c r="J423" s="273">
        <f>ROUND(I423*H423,2)</f>
        <v>0</v>
      </c>
      <c r="K423" s="269" t="s">
        <v>346</v>
      </c>
      <c r="L423" s="274"/>
      <c r="M423" s="275" t="s">
        <v>19</v>
      </c>
      <c r="N423" s="276" t="s">
        <v>43</v>
      </c>
      <c r="O423" s="85"/>
      <c r="P423" s="224">
        <f>O423*H423</f>
        <v>0</v>
      </c>
      <c r="Q423" s="224">
        <v>0.002</v>
      </c>
      <c r="R423" s="224">
        <f>Q423*H423</f>
        <v>0.002</v>
      </c>
      <c r="S423" s="224">
        <v>0</v>
      </c>
      <c r="T423" s="225">
        <f>S423*H423</f>
        <v>0</v>
      </c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R423" s="226" t="s">
        <v>405</v>
      </c>
      <c r="AT423" s="226" t="s">
        <v>486</v>
      </c>
      <c r="AU423" s="226" t="s">
        <v>241</v>
      </c>
      <c r="AY423" s="18" t="s">
        <v>338</v>
      </c>
      <c r="BE423" s="227">
        <f>IF(N423="základní",J423,0)</f>
        <v>0</v>
      </c>
      <c r="BF423" s="227">
        <f>IF(N423="snížená",J423,0)</f>
        <v>0</v>
      </c>
      <c r="BG423" s="227">
        <f>IF(N423="zákl. přenesená",J423,0)</f>
        <v>0</v>
      </c>
      <c r="BH423" s="227">
        <f>IF(N423="sníž. přenesená",J423,0)</f>
        <v>0</v>
      </c>
      <c r="BI423" s="227">
        <f>IF(N423="nulová",J423,0)</f>
        <v>0</v>
      </c>
      <c r="BJ423" s="18" t="s">
        <v>79</v>
      </c>
      <c r="BK423" s="227">
        <f>ROUND(I423*H423,2)</f>
        <v>0</v>
      </c>
      <c r="BL423" s="18" t="s">
        <v>231</v>
      </c>
      <c r="BM423" s="226" t="s">
        <v>3699</v>
      </c>
    </row>
    <row r="424" s="14" customFormat="1">
      <c r="A424" s="14"/>
      <c r="B424" s="244"/>
      <c r="C424" s="245"/>
      <c r="D424" s="235" t="s">
        <v>350</v>
      </c>
      <c r="E424" s="246" t="s">
        <v>19</v>
      </c>
      <c r="F424" s="247" t="s">
        <v>245</v>
      </c>
      <c r="G424" s="245"/>
      <c r="H424" s="248">
        <v>1</v>
      </c>
      <c r="I424" s="249"/>
      <c r="J424" s="245"/>
      <c r="K424" s="245"/>
      <c r="L424" s="250"/>
      <c r="M424" s="251"/>
      <c r="N424" s="252"/>
      <c r="O424" s="252"/>
      <c r="P424" s="252"/>
      <c r="Q424" s="252"/>
      <c r="R424" s="252"/>
      <c r="S424" s="252"/>
      <c r="T424" s="253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54" t="s">
        <v>350</v>
      </c>
      <c r="AU424" s="254" t="s">
        <v>241</v>
      </c>
      <c r="AV424" s="14" t="s">
        <v>81</v>
      </c>
      <c r="AW424" s="14" t="s">
        <v>33</v>
      </c>
      <c r="AX424" s="14" t="s">
        <v>79</v>
      </c>
      <c r="AY424" s="254" t="s">
        <v>338</v>
      </c>
    </row>
    <row r="425" s="2" customFormat="1" ht="24.15" customHeight="1">
      <c r="A425" s="39"/>
      <c r="B425" s="40"/>
      <c r="C425" s="267" t="s">
        <v>715</v>
      </c>
      <c r="D425" s="267" t="s">
        <v>486</v>
      </c>
      <c r="E425" s="268" t="s">
        <v>720</v>
      </c>
      <c r="F425" s="269" t="s">
        <v>3548</v>
      </c>
      <c r="G425" s="270" t="s">
        <v>586</v>
      </c>
      <c r="H425" s="271">
        <v>1</v>
      </c>
      <c r="I425" s="272"/>
      <c r="J425" s="273">
        <f>ROUND(I425*H425,2)</f>
        <v>0</v>
      </c>
      <c r="K425" s="269" t="s">
        <v>19</v>
      </c>
      <c r="L425" s="274"/>
      <c r="M425" s="275" t="s">
        <v>19</v>
      </c>
      <c r="N425" s="276" t="s">
        <v>43</v>
      </c>
      <c r="O425" s="85"/>
      <c r="P425" s="224">
        <f>O425*H425</f>
        <v>0</v>
      </c>
      <c r="Q425" s="224">
        <v>1.4099999999999999</v>
      </c>
      <c r="R425" s="224">
        <f>Q425*H425</f>
        <v>1.4099999999999999</v>
      </c>
      <c r="S425" s="224">
        <v>0</v>
      </c>
      <c r="T425" s="225">
        <f>S425*H425</f>
        <v>0</v>
      </c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R425" s="226" t="s">
        <v>405</v>
      </c>
      <c r="AT425" s="226" t="s">
        <v>486</v>
      </c>
      <c r="AU425" s="226" t="s">
        <v>241</v>
      </c>
      <c r="AY425" s="18" t="s">
        <v>338</v>
      </c>
      <c r="BE425" s="227">
        <f>IF(N425="základní",J425,0)</f>
        <v>0</v>
      </c>
      <c r="BF425" s="227">
        <f>IF(N425="snížená",J425,0)</f>
        <v>0</v>
      </c>
      <c r="BG425" s="227">
        <f>IF(N425="zákl. přenesená",J425,0)</f>
        <v>0</v>
      </c>
      <c r="BH425" s="227">
        <f>IF(N425="sníž. přenesená",J425,0)</f>
        <v>0</v>
      </c>
      <c r="BI425" s="227">
        <f>IF(N425="nulová",J425,0)</f>
        <v>0</v>
      </c>
      <c r="BJ425" s="18" t="s">
        <v>79</v>
      </c>
      <c r="BK425" s="227">
        <f>ROUND(I425*H425,2)</f>
        <v>0</v>
      </c>
      <c r="BL425" s="18" t="s">
        <v>231</v>
      </c>
      <c r="BM425" s="226" t="s">
        <v>3700</v>
      </c>
    </row>
    <row r="426" s="14" customFormat="1">
      <c r="A426" s="14"/>
      <c r="B426" s="244"/>
      <c r="C426" s="245"/>
      <c r="D426" s="235" t="s">
        <v>350</v>
      </c>
      <c r="E426" s="246" t="s">
        <v>19</v>
      </c>
      <c r="F426" s="247" t="s">
        <v>245</v>
      </c>
      <c r="G426" s="245"/>
      <c r="H426" s="248">
        <v>1</v>
      </c>
      <c r="I426" s="249"/>
      <c r="J426" s="245"/>
      <c r="K426" s="245"/>
      <c r="L426" s="250"/>
      <c r="M426" s="251"/>
      <c r="N426" s="252"/>
      <c r="O426" s="252"/>
      <c r="P426" s="252"/>
      <c r="Q426" s="252"/>
      <c r="R426" s="252"/>
      <c r="S426" s="252"/>
      <c r="T426" s="253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54" t="s">
        <v>350</v>
      </c>
      <c r="AU426" s="254" t="s">
        <v>241</v>
      </c>
      <c r="AV426" s="14" t="s">
        <v>81</v>
      </c>
      <c r="AW426" s="14" t="s">
        <v>33</v>
      </c>
      <c r="AX426" s="14" t="s">
        <v>79</v>
      </c>
      <c r="AY426" s="254" t="s">
        <v>338</v>
      </c>
    </row>
    <row r="427" s="2" customFormat="1" ht="24.15" customHeight="1">
      <c r="A427" s="39"/>
      <c r="B427" s="40"/>
      <c r="C427" s="215" t="s">
        <v>719</v>
      </c>
      <c r="D427" s="215" t="s">
        <v>342</v>
      </c>
      <c r="E427" s="216" t="s">
        <v>724</v>
      </c>
      <c r="F427" s="217" t="s">
        <v>725</v>
      </c>
      <c r="G427" s="218" t="s">
        <v>586</v>
      </c>
      <c r="H427" s="219">
        <v>1</v>
      </c>
      <c r="I427" s="220"/>
      <c r="J427" s="221">
        <f>ROUND(I427*H427,2)</f>
        <v>0</v>
      </c>
      <c r="K427" s="217" t="s">
        <v>346</v>
      </c>
      <c r="L427" s="45"/>
      <c r="M427" s="222" t="s">
        <v>19</v>
      </c>
      <c r="N427" s="223" t="s">
        <v>43</v>
      </c>
      <c r="O427" s="85"/>
      <c r="P427" s="224">
        <f>O427*H427</f>
        <v>0</v>
      </c>
      <c r="Q427" s="224">
        <v>0.0098899999999999995</v>
      </c>
      <c r="R427" s="224">
        <f>Q427*H427</f>
        <v>0.0098899999999999995</v>
      </c>
      <c r="S427" s="224">
        <v>0</v>
      </c>
      <c r="T427" s="225">
        <f>S427*H427</f>
        <v>0</v>
      </c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R427" s="226" t="s">
        <v>231</v>
      </c>
      <c r="AT427" s="226" t="s">
        <v>342</v>
      </c>
      <c r="AU427" s="226" t="s">
        <v>241</v>
      </c>
      <c r="AY427" s="18" t="s">
        <v>338</v>
      </c>
      <c r="BE427" s="227">
        <f>IF(N427="základní",J427,0)</f>
        <v>0</v>
      </c>
      <c r="BF427" s="227">
        <f>IF(N427="snížená",J427,0)</f>
        <v>0</v>
      </c>
      <c r="BG427" s="227">
        <f>IF(N427="zákl. přenesená",J427,0)</f>
        <v>0</v>
      </c>
      <c r="BH427" s="227">
        <f>IF(N427="sníž. přenesená",J427,0)</f>
        <v>0</v>
      </c>
      <c r="BI427" s="227">
        <f>IF(N427="nulová",J427,0)</f>
        <v>0</v>
      </c>
      <c r="BJ427" s="18" t="s">
        <v>79</v>
      </c>
      <c r="BK427" s="227">
        <f>ROUND(I427*H427,2)</f>
        <v>0</v>
      </c>
      <c r="BL427" s="18" t="s">
        <v>231</v>
      </c>
      <c r="BM427" s="226" t="s">
        <v>3701</v>
      </c>
    </row>
    <row r="428" s="2" customFormat="1">
      <c r="A428" s="39"/>
      <c r="B428" s="40"/>
      <c r="C428" s="41"/>
      <c r="D428" s="228" t="s">
        <v>348</v>
      </c>
      <c r="E428" s="41"/>
      <c r="F428" s="229" t="s">
        <v>727</v>
      </c>
      <c r="G428" s="41"/>
      <c r="H428" s="41"/>
      <c r="I428" s="230"/>
      <c r="J428" s="41"/>
      <c r="K428" s="41"/>
      <c r="L428" s="45"/>
      <c r="M428" s="231"/>
      <c r="N428" s="232"/>
      <c r="O428" s="85"/>
      <c r="P428" s="85"/>
      <c r="Q428" s="85"/>
      <c r="R428" s="85"/>
      <c r="S428" s="85"/>
      <c r="T428" s="86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T428" s="18" t="s">
        <v>348</v>
      </c>
      <c r="AU428" s="18" t="s">
        <v>241</v>
      </c>
    </row>
    <row r="429" s="14" customFormat="1">
      <c r="A429" s="14"/>
      <c r="B429" s="244"/>
      <c r="C429" s="245"/>
      <c r="D429" s="235" t="s">
        <v>350</v>
      </c>
      <c r="E429" s="246" t="s">
        <v>19</v>
      </c>
      <c r="F429" s="247" t="s">
        <v>1178</v>
      </c>
      <c r="G429" s="245"/>
      <c r="H429" s="248">
        <v>0</v>
      </c>
      <c r="I429" s="249"/>
      <c r="J429" s="245"/>
      <c r="K429" s="245"/>
      <c r="L429" s="250"/>
      <c r="M429" s="251"/>
      <c r="N429" s="252"/>
      <c r="O429" s="252"/>
      <c r="P429" s="252"/>
      <c r="Q429" s="252"/>
      <c r="R429" s="252"/>
      <c r="S429" s="252"/>
      <c r="T429" s="253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4" t="s">
        <v>350</v>
      </c>
      <c r="AU429" s="254" t="s">
        <v>241</v>
      </c>
      <c r="AV429" s="14" t="s">
        <v>81</v>
      </c>
      <c r="AW429" s="14" t="s">
        <v>33</v>
      </c>
      <c r="AX429" s="14" t="s">
        <v>72</v>
      </c>
      <c r="AY429" s="254" t="s">
        <v>338</v>
      </c>
    </row>
    <row r="430" s="14" customFormat="1">
      <c r="A430" s="14"/>
      <c r="B430" s="244"/>
      <c r="C430" s="245"/>
      <c r="D430" s="235" t="s">
        <v>350</v>
      </c>
      <c r="E430" s="246" t="s">
        <v>19</v>
      </c>
      <c r="F430" s="247" t="s">
        <v>1177</v>
      </c>
      <c r="G430" s="245"/>
      <c r="H430" s="248">
        <v>0</v>
      </c>
      <c r="I430" s="249"/>
      <c r="J430" s="245"/>
      <c r="K430" s="245"/>
      <c r="L430" s="250"/>
      <c r="M430" s="251"/>
      <c r="N430" s="252"/>
      <c r="O430" s="252"/>
      <c r="P430" s="252"/>
      <c r="Q430" s="252"/>
      <c r="R430" s="252"/>
      <c r="S430" s="252"/>
      <c r="T430" s="253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4" t="s">
        <v>350</v>
      </c>
      <c r="AU430" s="254" t="s">
        <v>241</v>
      </c>
      <c r="AV430" s="14" t="s">
        <v>81</v>
      </c>
      <c r="AW430" s="14" t="s">
        <v>33</v>
      </c>
      <c r="AX430" s="14" t="s">
        <v>72</v>
      </c>
      <c r="AY430" s="254" t="s">
        <v>338</v>
      </c>
    </row>
    <row r="431" s="14" customFormat="1">
      <c r="A431" s="14"/>
      <c r="B431" s="244"/>
      <c r="C431" s="245"/>
      <c r="D431" s="235" t="s">
        <v>350</v>
      </c>
      <c r="E431" s="246" t="s">
        <v>19</v>
      </c>
      <c r="F431" s="247" t="s">
        <v>233</v>
      </c>
      <c r="G431" s="245"/>
      <c r="H431" s="248">
        <v>0</v>
      </c>
      <c r="I431" s="249"/>
      <c r="J431" s="245"/>
      <c r="K431" s="245"/>
      <c r="L431" s="250"/>
      <c r="M431" s="251"/>
      <c r="N431" s="252"/>
      <c r="O431" s="252"/>
      <c r="P431" s="252"/>
      <c r="Q431" s="252"/>
      <c r="R431" s="252"/>
      <c r="S431" s="252"/>
      <c r="T431" s="253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54" t="s">
        <v>350</v>
      </c>
      <c r="AU431" s="254" t="s">
        <v>241</v>
      </c>
      <c r="AV431" s="14" t="s">
        <v>81</v>
      </c>
      <c r="AW431" s="14" t="s">
        <v>33</v>
      </c>
      <c r="AX431" s="14" t="s">
        <v>72</v>
      </c>
      <c r="AY431" s="254" t="s">
        <v>338</v>
      </c>
    </row>
    <row r="432" s="14" customFormat="1">
      <c r="A432" s="14"/>
      <c r="B432" s="244"/>
      <c r="C432" s="245"/>
      <c r="D432" s="235" t="s">
        <v>350</v>
      </c>
      <c r="E432" s="246" t="s">
        <v>19</v>
      </c>
      <c r="F432" s="247" t="s">
        <v>235</v>
      </c>
      <c r="G432" s="245"/>
      <c r="H432" s="248">
        <v>0</v>
      </c>
      <c r="I432" s="249"/>
      <c r="J432" s="245"/>
      <c r="K432" s="245"/>
      <c r="L432" s="250"/>
      <c r="M432" s="251"/>
      <c r="N432" s="252"/>
      <c r="O432" s="252"/>
      <c r="P432" s="252"/>
      <c r="Q432" s="252"/>
      <c r="R432" s="252"/>
      <c r="S432" s="252"/>
      <c r="T432" s="253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54" t="s">
        <v>350</v>
      </c>
      <c r="AU432" s="254" t="s">
        <v>241</v>
      </c>
      <c r="AV432" s="14" t="s">
        <v>81</v>
      </c>
      <c r="AW432" s="14" t="s">
        <v>33</v>
      </c>
      <c r="AX432" s="14" t="s">
        <v>72</v>
      </c>
      <c r="AY432" s="254" t="s">
        <v>338</v>
      </c>
    </row>
    <row r="433" s="14" customFormat="1">
      <c r="A433" s="14"/>
      <c r="B433" s="244"/>
      <c r="C433" s="245"/>
      <c r="D433" s="235" t="s">
        <v>350</v>
      </c>
      <c r="E433" s="246" t="s">
        <v>19</v>
      </c>
      <c r="F433" s="247" t="s">
        <v>238</v>
      </c>
      <c r="G433" s="245"/>
      <c r="H433" s="248">
        <v>1</v>
      </c>
      <c r="I433" s="249"/>
      <c r="J433" s="245"/>
      <c r="K433" s="245"/>
      <c r="L433" s="250"/>
      <c r="M433" s="251"/>
      <c r="N433" s="252"/>
      <c r="O433" s="252"/>
      <c r="P433" s="252"/>
      <c r="Q433" s="252"/>
      <c r="R433" s="252"/>
      <c r="S433" s="252"/>
      <c r="T433" s="253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4" t="s">
        <v>350</v>
      </c>
      <c r="AU433" s="254" t="s">
        <v>241</v>
      </c>
      <c r="AV433" s="14" t="s">
        <v>81</v>
      </c>
      <c r="AW433" s="14" t="s">
        <v>33</v>
      </c>
      <c r="AX433" s="14" t="s">
        <v>72</v>
      </c>
      <c r="AY433" s="254" t="s">
        <v>338</v>
      </c>
    </row>
    <row r="434" s="14" customFormat="1">
      <c r="A434" s="14"/>
      <c r="B434" s="244"/>
      <c r="C434" s="245"/>
      <c r="D434" s="235" t="s">
        <v>350</v>
      </c>
      <c r="E434" s="246" t="s">
        <v>19</v>
      </c>
      <c r="F434" s="247" t="s">
        <v>240</v>
      </c>
      <c r="G434" s="245"/>
      <c r="H434" s="248">
        <v>0</v>
      </c>
      <c r="I434" s="249"/>
      <c r="J434" s="245"/>
      <c r="K434" s="245"/>
      <c r="L434" s="250"/>
      <c r="M434" s="251"/>
      <c r="N434" s="252"/>
      <c r="O434" s="252"/>
      <c r="P434" s="252"/>
      <c r="Q434" s="252"/>
      <c r="R434" s="252"/>
      <c r="S434" s="252"/>
      <c r="T434" s="253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4" t="s">
        <v>350</v>
      </c>
      <c r="AU434" s="254" t="s">
        <v>241</v>
      </c>
      <c r="AV434" s="14" t="s">
        <v>81</v>
      </c>
      <c r="AW434" s="14" t="s">
        <v>33</v>
      </c>
      <c r="AX434" s="14" t="s">
        <v>72</v>
      </c>
      <c r="AY434" s="254" t="s">
        <v>338</v>
      </c>
    </row>
    <row r="435" s="14" customFormat="1">
      <c r="A435" s="14"/>
      <c r="B435" s="244"/>
      <c r="C435" s="245"/>
      <c r="D435" s="235" t="s">
        <v>350</v>
      </c>
      <c r="E435" s="246" t="s">
        <v>19</v>
      </c>
      <c r="F435" s="247" t="s">
        <v>230</v>
      </c>
      <c r="G435" s="245"/>
      <c r="H435" s="248">
        <v>0</v>
      </c>
      <c r="I435" s="249"/>
      <c r="J435" s="245"/>
      <c r="K435" s="245"/>
      <c r="L435" s="250"/>
      <c r="M435" s="251"/>
      <c r="N435" s="252"/>
      <c r="O435" s="252"/>
      <c r="P435" s="252"/>
      <c r="Q435" s="252"/>
      <c r="R435" s="252"/>
      <c r="S435" s="252"/>
      <c r="T435" s="253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54" t="s">
        <v>350</v>
      </c>
      <c r="AU435" s="254" t="s">
        <v>241</v>
      </c>
      <c r="AV435" s="14" t="s">
        <v>81</v>
      </c>
      <c r="AW435" s="14" t="s">
        <v>33</v>
      </c>
      <c r="AX435" s="14" t="s">
        <v>72</v>
      </c>
      <c r="AY435" s="254" t="s">
        <v>338</v>
      </c>
    </row>
    <row r="436" s="14" customFormat="1">
      <c r="A436" s="14"/>
      <c r="B436" s="244"/>
      <c r="C436" s="245"/>
      <c r="D436" s="235" t="s">
        <v>350</v>
      </c>
      <c r="E436" s="246" t="s">
        <v>19</v>
      </c>
      <c r="F436" s="247" t="s">
        <v>242</v>
      </c>
      <c r="G436" s="245"/>
      <c r="H436" s="248">
        <v>0</v>
      </c>
      <c r="I436" s="249"/>
      <c r="J436" s="245"/>
      <c r="K436" s="245"/>
      <c r="L436" s="250"/>
      <c r="M436" s="251"/>
      <c r="N436" s="252"/>
      <c r="O436" s="252"/>
      <c r="P436" s="252"/>
      <c r="Q436" s="252"/>
      <c r="R436" s="252"/>
      <c r="S436" s="252"/>
      <c r="T436" s="253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54" t="s">
        <v>350</v>
      </c>
      <c r="AU436" s="254" t="s">
        <v>241</v>
      </c>
      <c r="AV436" s="14" t="s">
        <v>81</v>
      </c>
      <c r="AW436" s="14" t="s">
        <v>33</v>
      </c>
      <c r="AX436" s="14" t="s">
        <v>72</v>
      </c>
      <c r="AY436" s="254" t="s">
        <v>338</v>
      </c>
    </row>
    <row r="437" s="14" customFormat="1">
      <c r="A437" s="14"/>
      <c r="B437" s="244"/>
      <c r="C437" s="245"/>
      <c r="D437" s="235" t="s">
        <v>350</v>
      </c>
      <c r="E437" s="246" t="s">
        <v>19</v>
      </c>
      <c r="F437" s="247" t="s">
        <v>243</v>
      </c>
      <c r="G437" s="245"/>
      <c r="H437" s="248">
        <v>0</v>
      </c>
      <c r="I437" s="249"/>
      <c r="J437" s="245"/>
      <c r="K437" s="245"/>
      <c r="L437" s="250"/>
      <c r="M437" s="251"/>
      <c r="N437" s="252"/>
      <c r="O437" s="252"/>
      <c r="P437" s="252"/>
      <c r="Q437" s="252"/>
      <c r="R437" s="252"/>
      <c r="S437" s="252"/>
      <c r="T437" s="253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4" t="s">
        <v>350</v>
      </c>
      <c r="AU437" s="254" t="s">
        <v>241</v>
      </c>
      <c r="AV437" s="14" t="s">
        <v>81</v>
      </c>
      <c r="AW437" s="14" t="s">
        <v>33</v>
      </c>
      <c r="AX437" s="14" t="s">
        <v>72</v>
      </c>
      <c r="AY437" s="254" t="s">
        <v>338</v>
      </c>
    </row>
    <row r="438" s="14" customFormat="1">
      <c r="A438" s="14"/>
      <c r="B438" s="244"/>
      <c r="C438" s="245"/>
      <c r="D438" s="235" t="s">
        <v>350</v>
      </c>
      <c r="E438" s="246" t="s">
        <v>19</v>
      </c>
      <c r="F438" s="247" t="s">
        <v>244</v>
      </c>
      <c r="G438" s="245"/>
      <c r="H438" s="248">
        <v>0</v>
      </c>
      <c r="I438" s="249"/>
      <c r="J438" s="245"/>
      <c r="K438" s="245"/>
      <c r="L438" s="250"/>
      <c r="M438" s="251"/>
      <c r="N438" s="252"/>
      <c r="O438" s="252"/>
      <c r="P438" s="252"/>
      <c r="Q438" s="252"/>
      <c r="R438" s="252"/>
      <c r="S438" s="252"/>
      <c r="T438" s="253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54" t="s">
        <v>350</v>
      </c>
      <c r="AU438" s="254" t="s">
        <v>241</v>
      </c>
      <c r="AV438" s="14" t="s">
        <v>81</v>
      </c>
      <c r="AW438" s="14" t="s">
        <v>33</v>
      </c>
      <c r="AX438" s="14" t="s">
        <v>72</v>
      </c>
      <c r="AY438" s="254" t="s">
        <v>338</v>
      </c>
    </row>
    <row r="439" s="14" customFormat="1">
      <c r="A439" s="14"/>
      <c r="B439" s="244"/>
      <c r="C439" s="245"/>
      <c r="D439" s="235" t="s">
        <v>350</v>
      </c>
      <c r="E439" s="246" t="s">
        <v>19</v>
      </c>
      <c r="F439" s="247" t="s">
        <v>1315</v>
      </c>
      <c r="G439" s="245"/>
      <c r="H439" s="248">
        <v>0</v>
      </c>
      <c r="I439" s="249"/>
      <c r="J439" s="245"/>
      <c r="K439" s="245"/>
      <c r="L439" s="250"/>
      <c r="M439" s="251"/>
      <c r="N439" s="252"/>
      <c r="O439" s="252"/>
      <c r="P439" s="252"/>
      <c r="Q439" s="252"/>
      <c r="R439" s="252"/>
      <c r="S439" s="252"/>
      <c r="T439" s="253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54" t="s">
        <v>350</v>
      </c>
      <c r="AU439" s="254" t="s">
        <v>241</v>
      </c>
      <c r="AV439" s="14" t="s">
        <v>81</v>
      </c>
      <c r="AW439" s="14" t="s">
        <v>33</v>
      </c>
      <c r="AX439" s="14" t="s">
        <v>72</v>
      </c>
      <c r="AY439" s="254" t="s">
        <v>338</v>
      </c>
    </row>
    <row r="440" s="15" customFormat="1">
      <c r="A440" s="15"/>
      <c r="B440" s="255"/>
      <c r="C440" s="256"/>
      <c r="D440" s="235" t="s">
        <v>350</v>
      </c>
      <c r="E440" s="257" t="s">
        <v>250</v>
      </c>
      <c r="F440" s="258" t="s">
        <v>363</v>
      </c>
      <c r="G440" s="256"/>
      <c r="H440" s="259">
        <v>1</v>
      </c>
      <c r="I440" s="260"/>
      <c r="J440" s="256"/>
      <c r="K440" s="256"/>
      <c r="L440" s="261"/>
      <c r="M440" s="262"/>
      <c r="N440" s="263"/>
      <c r="O440" s="263"/>
      <c r="P440" s="263"/>
      <c r="Q440" s="263"/>
      <c r="R440" s="263"/>
      <c r="S440" s="263"/>
      <c r="T440" s="264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T440" s="265" t="s">
        <v>350</v>
      </c>
      <c r="AU440" s="265" t="s">
        <v>241</v>
      </c>
      <c r="AV440" s="15" t="s">
        <v>231</v>
      </c>
      <c r="AW440" s="15" t="s">
        <v>33</v>
      </c>
      <c r="AX440" s="15" t="s">
        <v>79</v>
      </c>
      <c r="AY440" s="265" t="s">
        <v>338</v>
      </c>
    </row>
    <row r="441" s="2" customFormat="1" ht="24.15" customHeight="1">
      <c r="A441" s="39"/>
      <c r="B441" s="40"/>
      <c r="C441" s="267" t="s">
        <v>723</v>
      </c>
      <c r="D441" s="267" t="s">
        <v>486</v>
      </c>
      <c r="E441" s="268" t="s">
        <v>716</v>
      </c>
      <c r="F441" s="269" t="s">
        <v>717</v>
      </c>
      <c r="G441" s="270" t="s">
        <v>586</v>
      </c>
      <c r="H441" s="271">
        <v>1</v>
      </c>
      <c r="I441" s="272"/>
      <c r="J441" s="273">
        <f>ROUND(I441*H441,2)</f>
        <v>0</v>
      </c>
      <c r="K441" s="269" t="s">
        <v>346</v>
      </c>
      <c r="L441" s="274"/>
      <c r="M441" s="275" t="s">
        <v>19</v>
      </c>
      <c r="N441" s="276" t="s">
        <v>43</v>
      </c>
      <c r="O441" s="85"/>
      <c r="P441" s="224">
        <f>O441*H441</f>
        <v>0</v>
      </c>
      <c r="Q441" s="224">
        <v>0.002</v>
      </c>
      <c r="R441" s="224">
        <f>Q441*H441</f>
        <v>0.002</v>
      </c>
      <c r="S441" s="224">
        <v>0</v>
      </c>
      <c r="T441" s="225">
        <f>S441*H441</f>
        <v>0</v>
      </c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R441" s="226" t="s">
        <v>405</v>
      </c>
      <c r="AT441" s="226" t="s">
        <v>486</v>
      </c>
      <c r="AU441" s="226" t="s">
        <v>241</v>
      </c>
      <c r="AY441" s="18" t="s">
        <v>338</v>
      </c>
      <c r="BE441" s="227">
        <f>IF(N441="základní",J441,0)</f>
        <v>0</v>
      </c>
      <c r="BF441" s="227">
        <f>IF(N441="snížená",J441,0)</f>
        <v>0</v>
      </c>
      <c r="BG441" s="227">
        <f>IF(N441="zákl. přenesená",J441,0)</f>
        <v>0</v>
      </c>
      <c r="BH441" s="227">
        <f>IF(N441="sníž. přenesená",J441,0)</f>
        <v>0</v>
      </c>
      <c r="BI441" s="227">
        <f>IF(N441="nulová",J441,0)</f>
        <v>0</v>
      </c>
      <c r="BJ441" s="18" t="s">
        <v>79</v>
      </c>
      <c r="BK441" s="227">
        <f>ROUND(I441*H441,2)</f>
        <v>0</v>
      </c>
      <c r="BL441" s="18" t="s">
        <v>231</v>
      </c>
      <c r="BM441" s="226" t="s">
        <v>3702</v>
      </c>
    </row>
    <row r="442" s="14" customFormat="1">
      <c r="A442" s="14"/>
      <c r="B442" s="244"/>
      <c r="C442" s="245"/>
      <c r="D442" s="235" t="s">
        <v>350</v>
      </c>
      <c r="E442" s="246" t="s">
        <v>19</v>
      </c>
      <c r="F442" s="247" t="s">
        <v>250</v>
      </c>
      <c r="G442" s="245"/>
      <c r="H442" s="248">
        <v>1</v>
      </c>
      <c r="I442" s="249"/>
      <c r="J442" s="245"/>
      <c r="K442" s="245"/>
      <c r="L442" s="250"/>
      <c r="M442" s="251"/>
      <c r="N442" s="252"/>
      <c r="O442" s="252"/>
      <c r="P442" s="252"/>
      <c r="Q442" s="252"/>
      <c r="R442" s="252"/>
      <c r="S442" s="252"/>
      <c r="T442" s="253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54" t="s">
        <v>350</v>
      </c>
      <c r="AU442" s="254" t="s">
        <v>241</v>
      </c>
      <c r="AV442" s="14" t="s">
        <v>81</v>
      </c>
      <c r="AW442" s="14" t="s">
        <v>33</v>
      </c>
      <c r="AX442" s="14" t="s">
        <v>79</v>
      </c>
      <c r="AY442" s="254" t="s">
        <v>338</v>
      </c>
    </row>
    <row r="443" s="2" customFormat="1" ht="16.5" customHeight="1">
      <c r="A443" s="39"/>
      <c r="B443" s="40"/>
      <c r="C443" s="267" t="s">
        <v>728</v>
      </c>
      <c r="D443" s="267" t="s">
        <v>486</v>
      </c>
      <c r="E443" s="268" t="s">
        <v>731</v>
      </c>
      <c r="F443" s="269" t="s">
        <v>732</v>
      </c>
      <c r="G443" s="270" t="s">
        <v>586</v>
      </c>
      <c r="H443" s="271">
        <v>1</v>
      </c>
      <c r="I443" s="272"/>
      <c r="J443" s="273">
        <f>ROUND(I443*H443,2)</f>
        <v>0</v>
      </c>
      <c r="K443" s="269" t="s">
        <v>346</v>
      </c>
      <c r="L443" s="274"/>
      <c r="M443" s="275" t="s">
        <v>19</v>
      </c>
      <c r="N443" s="276" t="s">
        <v>43</v>
      </c>
      <c r="O443" s="85"/>
      <c r="P443" s="224">
        <f>O443*H443</f>
        <v>0</v>
      </c>
      <c r="Q443" s="224">
        <v>0.26200000000000001</v>
      </c>
      <c r="R443" s="224">
        <f>Q443*H443</f>
        <v>0.26200000000000001</v>
      </c>
      <c r="S443" s="224">
        <v>0</v>
      </c>
      <c r="T443" s="225">
        <f>S443*H443</f>
        <v>0</v>
      </c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R443" s="226" t="s">
        <v>405</v>
      </c>
      <c r="AT443" s="226" t="s">
        <v>486</v>
      </c>
      <c r="AU443" s="226" t="s">
        <v>241</v>
      </c>
      <c r="AY443" s="18" t="s">
        <v>338</v>
      </c>
      <c r="BE443" s="227">
        <f>IF(N443="základní",J443,0)</f>
        <v>0</v>
      </c>
      <c r="BF443" s="227">
        <f>IF(N443="snížená",J443,0)</f>
        <v>0</v>
      </c>
      <c r="BG443" s="227">
        <f>IF(N443="zákl. přenesená",J443,0)</f>
        <v>0</v>
      </c>
      <c r="BH443" s="227">
        <f>IF(N443="sníž. přenesená",J443,0)</f>
        <v>0</v>
      </c>
      <c r="BI443" s="227">
        <f>IF(N443="nulová",J443,0)</f>
        <v>0</v>
      </c>
      <c r="BJ443" s="18" t="s">
        <v>79</v>
      </c>
      <c r="BK443" s="227">
        <f>ROUND(I443*H443,2)</f>
        <v>0</v>
      </c>
      <c r="BL443" s="18" t="s">
        <v>231</v>
      </c>
      <c r="BM443" s="226" t="s">
        <v>3703</v>
      </c>
    </row>
    <row r="444" s="14" customFormat="1">
      <c r="A444" s="14"/>
      <c r="B444" s="244"/>
      <c r="C444" s="245"/>
      <c r="D444" s="235" t="s">
        <v>350</v>
      </c>
      <c r="E444" s="246" t="s">
        <v>19</v>
      </c>
      <c r="F444" s="247" t="s">
        <v>250</v>
      </c>
      <c r="G444" s="245"/>
      <c r="H444" s="248">
        <v>1</v>
      </c>
      <c r="I444" s="249"/>
      <c r="J444" s="245"/>
      <c r="K444" s="245"/>
      <c r="L444" s="250"/>
      <c r="M444" s="251"/>
      <c r="N444" s="252"/>
      <c r="O444" s="252"/>
      <c r="P444" s="252"/>
      <c r="Q444" s="252"/>
      <c r="R444" s="252"/>
      <c r="S444" s="252"/>
      <c r="T444" s="253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54" t="s">
        <v>350</v>
      </c>
      <c r="AU444" s="254" t="s">
        <v>241</v>
      </c>
      <c r="AV444" s="14" t="s">
        <v>81</v>
      </c>
      <c r="AW444" s="14" t="s">
        <v>33</v>
      </c>
      <c r="AX444" s="14" t="s">
        <v>79</v>
      </c>
      <c r="AY444" s="254" t="s">
        <v>338</v>
      </c>
    </row>
    <row r="445" s="2" customFormat="1" ht="24.15" customHeight="1">
      <c r="A445" s="39"/>
      <c r="B445" s="40"/>
      <c r="C445" s="215" t="s">
        <v>730</v>
      </c>
      <c r="D445" s="215" t="s">
        <v>342</v>
      </c>
      <c r="E445" s="216" t="s">
        <v>746</v>
      </c>
      <c r="F445" s="217" t="s">
        <v>747</v>
      </c>
      <c r="G445" s="218" t="s">
        <v>586</v>
      </c>
      <c r="H445" s="219">
        <v>1</v>
      </c>
      <c r="I445" s="220"/>
      <c r="J445" s="221">
        <f>ROUND(I445*H445,2)</f>
        <v>0</v>
      </c>
      <c r="K445" s="217" t="s">
        <v>346</v>
      </c>
      <c r="L445" s="45"/>
      <c r="M445" s="222" t="s">
        <v>19</v>
      </c>
      <c r="N445" s="223" t="s">
        <v>43</v>
      </c>
      <c r="O445" s="85"/>
      <c r="P445" s="224">
        <f>O445*H445</f>
        <v>0</v>
      </c>
      <c r="Q445" s="224">
        <v>0.0098899999999999995</v>
      </c>
      <c r="R445" s="224">
        <f>Q445*H445</f>
        <v>0.0098899999999999995</v>
      </c>
      <c r="S445" s="224">
        <v>0</v>
      </c>
      <c r="T445" s="225">
        <f>S445*H445</f>
        <v>0</v>
      </c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R445" s="226" t="s">
        <v>231</v>
      </c>
      <c r="AT445" s="226" t="s">
        <v>342</v>
      </c>
      <c r="AU445" s="226" t="s">
        <v>241</v>
      </c>
      <c r="AY445" s="18" t="s">
        <v>338</v>
      </c>
      <c r="BE445" s="227">
        <f>IF(N445="základní",J445,0)</f>
        <v>0</v>
      </c>
      <c r="BF445" s="227">
        <f>IF(N445="snížená",J445,0)</f>
        <v>0</v>
      </c>
      <c r="BG445" s="227">
        <f>IF(N445="zákl. přenesená",J445,0)</f>
        <v>0</v>
      </c>
      <c r="BH445" s="227">
        <f>IF(N445="sníž. přenesená",J445,0)</f>
        <v>0</v>
      </c>
      <c r="BI445" s="227">
        <f>IF(N445="nulová",J445,0)</f>
        <v>0</v>
      </c>
      <c r="BJ445" s="18" t="s">
        <v>79</v>
      </c>
      <c r="BK445" s="227">
        <f>ROUND(I445*H445,2)</f>
        <v>0</v>
      </c>
      <c r="BL445" s="18" t="s">
        <v>231</v>
      </c>
      <c r="BM445" s="226" t="s">
        <v>3704</v>
      </c>
    </row>
    <row r="446" s="2" customFormat="1">
      <c r="A446" s="39"/>
      <c r="B446" s="40"/>
      <c r="C446" s="41"/>
      <c r="D446" s="228" t="s">
        <v>348</v>
      </c>
      <c r="E446" s="41"/>
      <c r="F446" s="229" t="s">
        <v>749</v>
      </c>
      <c r="G446" s="41"/>
      <c r="H446" s="41"/>
      <c r="I446" s="230"/>
      <c r="J446" s="41"/>
      <c r="K446" s="41"/>
      <c r="L446" s="45"/>
      <c r="M446" s="231"/>
      <c r="N446" s="232"/>
      <c r="O446" s="85"/>
      <c r="P446" s="85"/>
      <c r="Q446" s="85"/>
      <c r="R446" s="85"/>
      <c r="S446" s="85"/>
      <c r="T446" s="86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T446" s="18" t="s">
        <v>348</v>
      </c>
      <c r="AU446" s="18" t="s">
        <v>241</v>
      </c>
    </row>
    <row r="447" s="14" customFormat="1">
      <c r="A447" s="14"/>
      <c r="B447" s="244"/>
      <c r="C447" s="245"/>
      <c r="D447" s="235" t="s">
        <v>350</v>
      </c>
      <c r="E447" s="246" t="s">
        <v>19</v>
      </c>
      <c r="F447" s="247" t="s">
        <v>235</v>
      </c>
      <c r="G447" s="245"/>
      <c r="H447" s="248">
        <v>0</v>
      </c>
      <c r="I447" s="249"/>
      <c r="J447" s="245"/>
      <c r="K447" s="245"/>
      <c r="L447" s="250"/>
      <c r="M447" s="251"/>
      <c r="N447" s="252"/>
      <c r="O447" s="252"/>
      <c r="P447" s="252"/>
      <c r="Q447" s="252"/>
      <c r="R447" s="252"/>
      <c r="S447" s="252"/>
      <c r="T447" s="253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54" t="s">
        <v>350</v>
      </c>
      <c r="AU447" s="254" t="s">
        <v>241</v>
      </c>
      <c r="AV447" s="14" t="s">
        <v>81</v>
      </c>
      <c r="AW447" s="14" t="s">
        <v>33</v>
      </c>
      <c r="AX447" s="14" t="s">
        <v>72</v>
      </c>
      <c r="AY447" s="254" t="s">
        <v>338</v>
      </c>
    </row>
    <row r="448" s="14" customFormat="1">
      <c r="A448" s="14"/>
      <c r="B448" s="244"/>
      <c r="C448" s="245"/>
      <c r="D448" s="235" t="s">
        <v>350</v>
      </c>
      <c r="E448" s="246" t="s">
        <v>19</v>
      </c>
      <c r="F448" s="247" t="s">
        <v>238</v>
      </c>
      <c r="G448" s="245"/>
      <c r="H448" s="248">
        <v>1</v>
      </c>
      <c r="I448" s="249"/>
      <c r="J448" s="245"/>
      <c r="K448" s="245"/>
      <c r="L448" s="250"/>
      <c r="M448" s="251"/>
      <c r="N448" s="252"/>
      <c r="O448" s="252"/>
      <c r="P448" s="252"/>
      <c r="Q448" s="252"/>
      <c r="R448" s="252"/>
      <c r="S448" s="252"/>
      <c r="T448" s="253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54" t="s">
        <v>350</v>
      </c>
      <c r="AU448" s="254" t="s">
        <v>241</v>
      </c>
      <c r="AV448" s="14" t="s">
        <v>81</v>
      </c>
      <c r="AW448" s="14" t="s">
        <v>33</v>
      </c>
      <c r="AX448" s="14" t="s">
        <v>72</v>
      </c>
      <c r="AY448" s="254" t="s">
        <v>338</v>
      </c>
    </row>
    <row r="449" s="14" customFormat="1">
      <c r="A449" s="14"/>
      <c r="B449" s="244"/>
      <c r="C449" s="245"/>
      <c r="D449" s="235" t="s">
        <v>350</v>
      </c>
      <c r="E449" s="246" t="s">
        <v>19</v>
      </c>
      <c r="F449" s="247" t="s">
        <v>240</v>
      </c>
      <c r="G449" s="245"/>
      <c r="H449" s="248">
        <v>0</v>
      </c>
      <c r="I449" s="249"/>
      <c r="J449" s="245"/>
      <c r="K449" s="245"/>
      <c r="L449" s="250"/>
      <c r="M449" s="251"/>
      <c r="N449" s="252"/>
      <c r="O449" s="252"/>
      <c r="P449" s="252"/>
      <c r="Q449" s="252"/>
      <c r="R449" s="252"/>
      <c r="S449" s="252"/>
      <c r="T449" s="253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54" t="s">
        <v>350</v>
      </c>
      <c r="AU449" s="254" t="s">
        <v>241</v>
      </c>
      <c r="AV449" s="14" t="s">
        <v>81</v>
      </c>
      <c r="AW449" s="14" t="s">
        <v>33</v>
      </c>
      <c r="AX449" s="14" t="s">
        <v>72</v>
      </c>
      <c r="AY449" s="254" t="s">
        <v>338</v>
      </c>
    </row>
    <row r="450" s="14" customFormat="1">
      <c r="A450" s="14"/>
      <c r="B450" s="244"/>
      <c r="C450" s="245"/>
      <c r="D450" s="235" t="s">
        <v>350</v>
      </c>
      <c r="E450" s="246" t="s">
        <v>19</v>
      </c>
      <c r="F450" s="247" t="s">
        <v>230</v>
      </c>
      <c r="G450" s="245"/>
      <c r="H450" s="248">
        <v>0</v>
      </c>
      <c r="I450" s="249"/>
      <c r="J450" s="245"/>
      <c r="K450" s="245"/>
      <c r="L450" s="250"/>
      <c r="M450" s="251"/>
      <c r="N450" s="252"/>
      <c r="O450" s="252"/>
      <c r="P450" s="252"/>
      <c r="Q450" s="252"/>
      <c r="R450" s="252"/>
      <c r="S450" s="252"/>
      <c r="T450" s="253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4" t="s">
        <v>350</v>
      </c>
      <c r="AU450" s="254" t="s">
        <v>241</v>
      </c>
      <c r="AV450" s="14" t="s">
        <v>81</v>
      </c>
      <c r="AW450" s="14" t="s">
        <v>33</v>
      </c>
      <c r="AX450" s="14" t="s">
        <v>72</v>
      </c>
      <c r="AY450" s="254" t="s">
        <v>338</v>
      </c>
    </row>
    <row r="451" s="14" customFormat="1">
      <c r="A451" s="14"/>
      <c r="B451" s="244"/>
      <c r="C451" s="245"/>
      <c r="D451" s="235" t="s">
        <v>350</v>
      </c>
      <c r="E451" s="246" t="s">
        <v>19</v>
      </c>
      <c r="F451" s="247" t="s">
        <v>750</v>
      </c>
      <c r="G451" s="245"/>
      <c r="H451" s="248">
        <v>0</v>
      </c>
      <c r="I451" s="249"/>
      <c r="J451" s="245"/>
      <c r="K451" s="245"/>
      <c r="L451" s="250"/>
      <c r="M451" s="251"/>
      <c r="N451" s="252"/>
      <c r="O451" s="252"/>
      <c r="P451" s="252"/>
      <c r="Q451" s="252"/>
      <c r="R451" s="252"/>
      <c r="S451" s="252"/>
      <c r="T451" s="253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54" t="s">
        <v>350</v>
      </c>
      <c r="AU451" s="254" t="s">
        <v>241</v>
      </c>
      <c r="AV451" s="14" t="s">
        <v>81</v>
      </c>
      <c r="AW451" s="14" t="s">
        <v>33</v>
      </c>
      <c r="AX451" s="14" t="s">
        <v>72</v>
      </c>
      <c r="AY451" s="254" t="s">
        <v>338</v>
      </c>
    </row>
    <row r="452" s="14" customFormat="1">
      <c r="A452" s="14"/>
      <c r="B452" s="244"/>
      <c r="C452" s="245"/>
      <c r="D452" s="235" t="s">
        <v>350</v>
      </c>
      <c r="E452" s="246" t="s">
        <v>19</v>
      </c>
      <c r="F452" s="247" t="s">
        <v>751</v>
      </c>
      <c r="G452" s="245"/>
      <c r="H452" s="248">
        <v>0</v>
      </c>
      <c r="I452" s="249"/>
      <c r="J452" s="245"/>
      <c r="K452" s="245"/>
      <c r="L452" s="250"/>
      <c r="M452" s="251"/>
      <c r="N452" s="252"/>
      <c r="O452" s="252"/>
      <c r="P452" s="252"/>
      <c r="Q452" s="252"/>
      <c r="R452" s="252"/>
      <c r="S452" s="252"/>
      <c r="T452" s="253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54" t="s">
        <v>350</v>
      </c>
      <c r="AU452" s="254" t="s">
        <v>241</v>
      </c>
      <c r="AV452" s="14" t="s">
        <v>81</v>
      </c>
      <c r="AW452" s="14" t="s">
        <v>33</v>
      </c>
      <c r="AX452" s="14" t="s">
        <v>72</v>
      </c>
      <c r="AY452" s="254" t="s">
        <v>338</v>
      </c>
    </row>
    <row r="453" s="14" customFormat="1">
      <c r="A453" s="14"/>
      <c r="B453" s="244"/>
      <c r="C453" s="245"/>
      <c r="D453" s="235" t="s">
        <v>350</v>
      </c>
      <c r="E453" s="246" t="s">
        <v>19</v>
      </c>
      <c r="F453" s="247" t="s">
        <v>752</v>
      </c>
      <c r="G453" s="245"/>
      <c r="H453" s="248">
        <v>0</v>
      </c>
      <c r="I453" s="249"/>
      <c r="J453" s="245"/>
      <c r="K453" s="245"/>
      <c r="L453" s="250"/>
      <c r="M453" s="251"/>
      <c r="N453" s="252"/>
      <c r="O453" s="252"/>
      <c r="P453" s="252"/>
      <c r="Q453" s="252"/>
      <c r="R453" s="252"/>
      <c r="S453" s="252"/>
      <c r="T453" s="253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4" t="s">
        <v>350</v>
      </c>
      <c r="AU453" s="254" t="s">
        <v>241</v>
      </c>
      <c r="AV453" s="14" t="s">
        <v>81</v>
      </c>
      <c r="AW453" s="14" t="s">
        <v>33</v>
      </c>
      <c r="AX453" s="14" t="s">
        <v>72</v>
      </c>
      <c r="AY453" s="254" t="s">
        <v>338</v>
      </c>
    </row>
    <row r="454" s="14" customFormat="1">
      <c r="A454" s="14"/>
      <c r="B454" s="244"/>
      <c r="C454" s="245"/>
      <c r="D454" s="235" t="s">
        <v>350</v>
      </c>
      <c r="E454" s="246" t="s">
        <v>19</v>
      </c>
      <c r="F454" s="247" t="s">
        <v>1426</v>
      </c>
      <c r="G454" s="245"/>
      <c r="H454" s="248">
        <v>0</v>
      </c>
      <c r="I454" s="249"/>
      <c r="J454" s="245"/>
      <c r="K454" s="245"/>
      <c r="L454" s="250"/>
      <c r="M454" s="251"/>
      <c r="N454" s="252"/>
      <c r="O454" s="252"/>
      <c r="P454" s="252"/>
      <c r="Q454" s="252"/>
      <c r="R454" s="252"/>
      <c r="S454" s="252"/>
      <c r="T454" s="253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54" t="s">
        <v>350</v>
      </c>
      <c r="AU454" s="254" t="s">
        <v>241</v>
      </c>
      <c r="AV454" s="14" t="s">
        <v>81</v>
      </c>
      <c r="AW454" s="14" t="s">
        <v>33</v>
      </c>
      <c r="AX454" s="14" t="s">
        <v>72</v>
      </c>
      <c r="AY454" s="254" t="s">
        <v>338</v>
      </c>
    </row>
    <row r="455" s="14" customFormat="1">
      <c r="A455" s="14"/>
      <c r="B455" s="244"/>
      <c r="C455" s="245"/>
      <c r="D455" s="235" t="s">
        <v>350</v>
      </c>
      <c r="E455" s="246" t="s">
        <v>19</v>
      </c>
      <c r="F455" s="247" t="s">
        <v>1549</v>
      </c>
      <c r="G455" s="245"/>
      <c r="H455" s="248">
        <v>0</v>
      </c>
      <c r="I455" s="249"/>
      <c r="J455" s="245"/>
      <c r="K455" s="245"/>
      <c r="L455" s="250"/>
      <c r="M455" s="251"/>
      <c r="N455" s="252"/>
      <c r="O455" s="252"/>
      <c r="P455" s="252"/>
      <c r="Q455" s="252"/>
      <c r="R455" s="252"/>
      <c r="S455" s="252"/>
      <c r="T455" s="253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54" t="s">
        <v>350</v>
      </c>
      <c r="AU455" s="254" t="s">
        <v>241</v>
      </c>
      <c r="AV455" s="14" t="s">
        <v>81</v>
      </c>
      <c r="AW455" s="14" t="s">
        <v>33</v>
      </c>
      <c r="AX455" s="14" t="s">
        <v>72</v>
      </c>
      <c r="AY455" s="254" t="s">
        <v>338</v>
      </c>
    </row>
    <row r="456" s="14" customFormat="1">
      <c r="A456" s="14"/>
      <c r="B456" s="244"/>
      <c r="C456" s="245"/>
      <c r="D456" s="235" t="s">
        <v>350</v>
      </c>
      <c r="E456" s="246" t="s">
        <v>19</v>
      </c>
      <c r="F456" s="247" t="s">
        <v>1550</v>
      </c>
      <c r="G456" s="245"/>
      <c r="H456" s="248">
        <v>0</v>
      </c>
      <c r="I456" s="249"/>
      <c r="J456" s="245"/>
      <c r="K456" s="245"/>
      <c r="L456" s="250"/>
      <c r="M456" s="251"/>
      <c r="N456" s="252"/>
      <c r="O456" s="252"/>
      <c r="P456" s="252"/>
      <c r="Q456" s="252"/>
      <c r="R456" s="252"/>
      <c r="S456" s="252"/>
      <c r="T456" s="253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54" t="s">
        <v>350</v>
      </c>
      <c r="AU456" s="254" t="s">
        <v>241</v>
      </c>
      <c r="AV456" s="14" t="s">
        <v>81</v>
      </c>
      <c r="AW456" s="14" t="s">
        <v>33</v>
      </c>
      <c r="AX456" s="14" t="s">
        <v>72</v>
      </c>
      <c r="AY456" s="254" t="s">
        <v>338</v>
      </c>
    </row>
    <row r="457" s="15" customFormat="1">
      <c r="A457" s="15"/>
      <c r="B457" s="255"/>
      <c r="C457" s="256"/>
      <c r="D457" s="235" t="s">
        <v>350</v>
      </c>
      <c r="E457" s="257" t="s">
        <v>253</v>
      </c>
      <c r="F457" s="258" t="s">
        <v>363</v>
      </c>
      <c r="G457" s="256"/>
      <c r="H457" s="259">
        <v>1</v>
      </c>
      <c r="I457" s="260"/>
      <c r="J457" s="256"/>
      <c r="K457" s="256"/>
      <c r="L457" s="261"/>
      <c r="M457" s="262"/>
      <c r="N457" s="263"/>
      <c r="O457" s="263"/>
      <c r="P457" s="263"/>
      <c r="Q457" s="263"/>
      <c r="R457" s="263"/>
      <c r="S457" s="263"/>
      <c r="T457" s="264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T457" s="265" t="s">
        <v>350</v>
      </c>
      <c r="AU457" s="265" t="s">
        <v>241</v>
      </c>
      <c r="AV457" s="15" t="s">
        <v>231</v>
      </c>
      <c r="AW457" s="15" t="s">
        <v>33</v>
      </c>
      <c r="AX457" s="15" t="s">
        <v>79</v>
      </c>
      <c r="AY457" s="265" t="s">
        <v>338</v>
      </c>
    </row>
    <row r="458" s="2" customFormat="1" ht="24.15" customHeight="1">
      <c r="A458" s="39"/>
      <c r="B458" s="40"/>
      <c r="C458" s="267" t="s">
        <v>734</v>
      </c>
      <c r="D458" s="267" t="s">
        <v>486</v>
      </c>
      <c r="E458" s="268" t="s">
        <v>716</v>
      </c>
      <c r="F458" s="269" t="s">
        <v>717</v>
      </c>
      <c r="G458" s="270" t="s">
        <v>586</v>
      </c>
      <c r="H458" s="271">
        <v>1</v>
      </c>
      <c r="I458" s="272"/>
      <c r="J458" s="273">
        <f>ROUND(I458*H458,2)</f>
        <v>0</v>
      </c>
      <c r="K458" s="269" t="s">
        <v>346</v>
      </c>
      <c r="L458" s="274"/>
      <c r="M458" s="275" t="s">
        <v>19</v>
      </c>
      <c r="N458" s="276" t="s">
        <v>43</v>
      </c>
      <c r="O458" s="85"/>
      <c r="P458" s="224">
        <f>O458*H458</f>
        <v>0</v>
      </c>
      <c r="Q458" s="224">
        <v>0.002</v>
      </c>
      <c r="R458" s="224">
        <f>Q458*H458</f>
        <v>0.002</v>
      </c>
      <c r="S458" s="224">
        <v>0</v>
      </c>
      <c r="T458" s="225">
        <f>S458*H458</f>
        <v>0</v>
      </c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R458" s="226" t="s">
        <v>405</v>
      </c>
      <c r="AT458" s="226" t="s">
        <v>486</v>
      </c>
      <c r="AU458" s="226" t="s">
        <v>241</v>
      </c>
      <c r="AY458" s="18" t="s">
        <v>338</v>
      </c>
      <c r="BE458" s="227">
        <f>IF(N458="základní",J458,0)</f>
        <v>0</v>
      </c>
      <c r="BF458" s="227">
        <f>IF(N458="snížená",J458,0)</f>
        <v>0</v>
      </c>
      <c r="BG458" s="227">
        <f>IF(N458="zákl. přenesená",J458,0)</f>
        <v>0</v>
      </c>
      <c r="BH458" s="227">
        <f>IF(N458="sníž. přenesená",J458,0)</f>
        <v>0</v>
      </c>
      <c r="BI458" s="227">
        <f>IF(N458="nulová",J458,0)</f>
        <v>0</v>
      </c>
      <c r="BJ458" s="18" t="s">
        <v>79</v>
      </c>
      <c r="BK458" s="227">
        <f>ROUND(I458*H458,2)</f>
        <v>0</v>
      </c>
      <c r="BL458" s="18" t="s">
        <v>231</v>
      </c>
      <c r="BM458" s="226" t="s">
        <v>3705</v>
      </c>
    </row>
    <row r="459" s="14" customFormat="1">
      <c r="A459" s="14"/>
      <c r="B459" s="244"/>
      <c r="C459" s="245"/>
      <c r="D459" s="235" t="s">
        <v>350</v>
      </c>
      <c r="E459" s="246" t="s">
        <v>19</v>
      </c>
      <c r="F459" s="247" t="s">
        <v>253</v>
      </c>
      <c r="G459" s="245"/>
      <c r="H459" s="248">
        <v>1</v>
      </c>
      <c r="I459" s="249"/>
      <c r="J459" s="245"/>
      <c r="K459" s="245"/>
      <c r="L459" s="250"/>
      <c r="M459" s="251"/>
      <c r="N459" s="252"/>
      <c r="O459" s="252"/>
      <c r="P459" s="252"/>
      <c r="Q459" s="252"/>
      <c r="R459" s="252"/>
      <c r="S459" s="252"/>
      <c r="T459" s="253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54" t="s">
        <v>350</v>
      </c>
      <c r="AU459" s="254" t="s">
        <v>241</v>
      </c>
      <c r="AV459" s="14" t="s">
        <v>81</v>
      </c>
      <c r="AW459" s="14" t="s">
        <v>33</v>
      </c>
      <c r="AX459" s="14" t="s">
        <v>79</v>
      </c>
      <c r="AY459" s="254" t="s">
        <v>338</v>
      </c>
    </row>
    <row r="460" s="2" customFormat="1" ht="16.5" customHeight="1">
      <c r="A460" s="39"/>
      <c r="B460" s="40"/>
      <c r="C460" s="267" t="s">
        <v>739</v>
      </c>
      <c r="D460" s="267" t="s">
        <v>486</v>
      </c>
      <c r="E460" s="268" t="s">
        <v>756</v>
      </c>
      <c r="F460" s="269" t="s">
        <v>757</v>
      </c>
      <c r="G460" s="270" t="s">
        <v>586</v>
      </c>
      <c r="H460" s="271">
        <v>1</v>
      </c>
      <c r="I460" s="272"/>
      <c r="J460" s="273">
        <f>ROUND(I460*H460,2)</f>
        <v>0</v>
      </c>
      <c r="K460" s="269" t="s">
        <v>346</v>
      </c>
      <c r="L460" s="274"/>
      <c r="M460" s="275" t="s">
        <v>19</v>
      </c>
      <c r="N460" s="276" t="s">
        <v>43</v>
      </c>
      <c r="O460" s="85"/>
      <c r="P460" s="224">
        <f>O460*H460</f>
        <v>0</v>
      </c>
      <c r="Q460" s="224">
        <v>1.0540000000000001</v>
      </c>
      <c r="R460" s="224">
        <f>Q460*H460</f>
        <v>1.0540000000000001</v>
      </c>
      <c r="S460" s="224">
        <v>0</v>
      </c>
      <c r="T460" s="225">
        <f>S460*H460</f>
        <v>0</v>
      </c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R460" s="226" t="s">
        <v>405</v>
      </c>
      <c r="AT460" s="226" t="s">
        <v>486</v>
      </c>
      <c r="AU460" s="226" t="s">
        <v>241</v>
      </c>
      <c r="AY460" s="18" t="s">
        <v>338</v>
      </c>
      <c r="BE460" s="227">
        <f>IF(N460="základní",J460,0)</f>
        <v>0</v>
      </c>
      <c r="BF460" s="227">
        <f>IF(N460="snížená",J460,0)</f>
        <v>0</v>
      </c>
      <c r="BG460" s="227">
        <f>IF(N460="zákl. přenesená",J460,0)</f>
        <v>0</v>
      </c>
      <c r="BH460" s="227">
        <f>IF(N460="sníž. přenesená",J460,0)</f>
        <v>0</v>
      </c>
      <c r="BI460" s="227">
        <f>IF(N460="nulová",J460,0)</f>
        <v>0</v>
      </c>
      <c r="BJ460" s="18" t="s">
        <v>79</v>
      </c>
      <c r="BK460" s="227">
        <f>ROUND(I460*H460,2)</f>
        <v>0</v>
      </c>
      <c r="BL460" s="18" t="s">
        <v>231</v>
      </c>
      <c r="BM460" s="226" t="s">
        <v>3706</v>
      </c>
    </row>
    <row r="461" s="14" customFormat="1">
      <c r="A461" s="14"/>
      <c r="B461" s="244"/>
      <c r="C461" s="245"/>
      <c r="D461" s="235" t="s">
        <v>350</v>
      </c>
      <c r="E461" s="246" t="s">
        <v>19</v>
      </c>
      <c r="F461" s="247" t="s">
        <v>253</v>
      </c>
      <c r="G461" s="245"/>
      <c r="H461" s="248">
        <v>1</v>
      </c>
      <c r="I461" s="249"/>
      <c r="J461" s="245"/>
      <c r="K461" s="245"/>
      <c r="L461" s="250"/>
      <c r="M461" s="251"/>
      <c r="N461" s="252"/>
      <c r="O461" s="252"/>
      <c r="P461" s="252"/>
      <c r="Q461" s="252"/>
      <c r="R461" s="252"/>
      <c r="S461" s="252"/>
      <c r="T461" s="253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54" t="s">
        <v>350</v>
      </c>
      <c r="AU461" s="254" t="s">
        <v>241</v>
      </c>
      <c r="AV461" s="14" t="s">
        <v>81</v>
      </c>
      <c r="AW461" s="14" t="s">
        <v>33</v>
      </c>
      <c r="AX461" s="14" t="s">
        <v>79</v>
      </c>
      <c r="AY461" s="254" t="s">
        <v>338</v>
      </c>
    </row>
    <row r="462" s="2" customFormat="1" ht="24.15" customHeight="1">
      <c r="A462" s="39"/>
      <c r="B462" s="40"/>
      <c r="C462" s="215" t="s">
        <v>741</v>
      </c>
      <c r="D462" s="215" t="s">
        <v>342</v>
      </c>
      <c r="E462" s="216" t="s">
        <v>760</v>
      </c>
      <c r="F462" s="217" t="s">
        <v>761</v>
      </c>
      <c r="G462" s="218" t="s">
        <v>586</v>
      </c>
      <c r="H462" s="219">
        <v>1</v>
      </c>
      <c r="I462" s="220"/>
      <c r="J462" s="221">
        <f>ROUND(I462*H462,2)</f>
        <v>0</v>
      </c>
      <c r="K462" s="217" t="s">
        <v>346</v>
      </c>
      <c r="L462" s="45"/>
      <c r="M462" s="222" t="s">
        <v>19</v>
      </c>
      <c r="N462" s="223" t="s">
        <v>43</v>
      </c>
      <c r="O462" s="85"/>
      <c r="P462" s="224">
        <f>O462*H462</f>
        <v>0</v>
      </c>
      <c r="Q462" s="224">
        <v>0.01218</v>
      </c>
      <c r="R462" s="224">
        <f>Q462*H462</f>
        <v>0.01218</v>
      </c>
      <c r="S462" s="224">
        <v>0</v>
      </c>
      <c r="T462" s="225">
        <f>S462*H462</f>
        <v>0</v>
      </c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R462" s="226" t="s">
        <v>231</v>
      </c>
      <c r="AT462" s="226" t="s">
        <v>342</v>
      </c>
      <c r="AU462" s="226" t="s">
        <v>241</v>
      </c>
      <c r="AY462" s="18" t="s">
        <v>338</v>
      </c>
      <c r="BE462" s="227">
        <f>IF(N462="základní",J462,0)</f>
        <v>0</v>
      </c>
      <c r="BF462" s="227">
        <f>IF(N462="snížená",J462,0)</f>
        <v>0</v>
      </c>
      <c r="BG462" s="227">
        <f>IF(N462="zákl. přenesená",J462,0)</f>
        <v>0</v>
      </c>
      <c r="BH462" s="227">
        <f>IF(N462="sníž. přenesená",J462,0)</f>
        <v>0</v>
      </c>
      <c r="BI462" s="227">
        <f>IF(N462="nulová",J462,0)</f>
        <v>0</v>
      </c>
      <c r="BJ462" s="18" t="s">
        <v>79</v>
      </c>
      <c r="BK462" s="227">
        <f>ROUND(I462*H462,2)</f>
        <v>0</v>
      </c>
      <c r="BL462" s="18" t="s">
        <v>231</v>
      </c>
      <c r="BM462" s="226" t="s">
        <v>3707</v>
      </c>
    </row>
    <row r="463" s="2" customFormat="1">
      <c r="A463" s="39"/>
      <c r="B463" s="40"/>
      <c r="C463" s="41"/>
      <c r="D463" s="228" t="s">
        <v>348</v>
      </c>
      <c r="E463" s="41"/>
      <c r="F463" s="229" t="s">
        <v>763</v>
      </c>
      <c r="G463" s="41"/>
      <c r="H463" s="41"/>
      <c r="I463" s="230"/>
      <c r="J463" s="41"/>
      <c r="K463" s="41"/>
      <c r="L463" s="45"/>
      <c r="M463" s="231"/>
      <c r="N463" s="232"/>
      <c r="O463" s="85"/>
      <c r="P463" s="85"/>
      <c r="Q463" s="85"/>
      <c r="R463" s="85"/>
      <c r="S463" s="85"/>
      <c r="T463" s="86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T463" s="18" t="s">
        <v>348</v>
      </c>
      <c r="AU463" s="18" t="s">
        <v>241</v>
      </c>
    </row>
    <row r="464" s="14" customFormat="1">
      <c r="A464" s="14"/>
      <c r="B464" s="244"/>
      <c r="C464" s="245"/>
      <c r="D464" s="235" t="s">
        <v>350</v>
      </c>
      <c r="E464" s="246" t="s">
        <v>19</v>
      </c>
      <c r="F464" s="247" t="s">
        <v>246</v>
      </c>
      <c r="G464" s="245"/>
      <c r="H464" s="248">
        <v>1</v>
      </c>
      <c r="I464" s="249"/>
      <c r="J464" s="245"/>
      <c r="K464" s="245"/>
      <c r="L464" s="250"/>
      <c r="M464" s="251"/>
      <c r="N464" s="252"/>
      <c r="O464" s="252"/>
      <c r="P464" s="252"/>
      <c r="Q464" s="252"/>
      <c r="R464" s="252"/>
      <c r="S464" s="252"/>
      <c r="T464" s="253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54" t="s">
        <v>350</v>
      </c>
      <c r="AU464" s="254" t="s">
        <v>241</v>
      </c>
      <c r="AV464" s="14" t="s">
        <v>81</v>
      </c>
      <c r="AW464" s="14" t="s">
        <v>33</v>
      </c>
      <c r="AX464" s="14" t="s">
        <v>79</v>
      </c>
      <c r="AY464" s="254" t="s">
        <v>338</v>
      </c>
    </row>
    <row r="465" s="2" customFormat="1" ht="24.15" customHeight="1">
      <c r="A465" s="39"/>
      <c r="B465" s="40"/>
      <c r="C465" s="267" t="s">
        <v>745</v>
      </c>
      <c r="D465" s="267" t="s">
        <v>486</v>
      </c>
      <c r="E465" s="268" t="s">
        <v>716</v>
      </c>
      <c r="F465" s="269" t="s">
        <v>717</v>
      </c>
      <c r="G465" s="270" t="s">
        <v>586</v>
      </c>
      <c r="H465" s="271">
        <v>1</v>
      </c>
      <c r="I465" s="272"/>
      <c r="J465" s="273">
        <f>ROUND(I465*H465,2)</f>
        <v>0</v>
      </c>
      <c r="K465" s="269" t="s">
        <v>346</v>
      </c>
      <c r="L465" s="274"/>
      <c r="M465" s="275" t="s">
        <v>19</v>
      </c>
      <c r="N465" s="276" t="s">
        <v>43</v>
      </c>
      <c r="O465" s="85"/>
      <c r="P465" s="224">
        <f>O465*H465</f>
        <v>0</v>
      </c>
      <c r="Q465" s="224">
        <v>0.002</v>
      </c>
      <c r="R465" s="224">
        <f>Q465*H465</f>
        <v>0.002</v>
      </c>
      <c r="S465" s="224">
        <v>0</v>
      </c>
      <c r="T465" s="225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26" t="s">
        <v>405</v>
      </c>
      <c r="AT465" s="226" t="s">
        <v>486</v>
      </c>
      <c r="AU465" s="226" t="s">
        <v>241</v>
      </c>
      <c r="AY465" s="18" t="s">
        <v>338</v>
      </c>
      <c r="BE465" s="227">
        <f>IF(N465="základní",J465,0)</f>
        <v>0</v>
      </c>
      <c r="BF465" s="227">
        <f>IF(N465="snížená",J465,0)</f>
        <v>0</v>
      </c>
      <c r="BG465" s="227">
        <f>IF(N465="zákl. přenesená",J465,0)</f>
        <v>0</v>
      </c>
      <c r="BH465" s="227">
        <f>IF(N465="sníž. přenesená",J465,0)</f>
        <v>0</v>
      </c>
      <c r="BI465" s="227">
        <f>IF(N465="nulová",J465,0)</f>
        <v>0</v>
      </c>
      <c r="BJ465" s="18" t="s">
        <v>79</v>
      </c>
      <c r="BK465" s="227">
        <f>ROUND(I465*H465,2)</f>
        <v>0</v>
      </c>
      <c r="BL465" s="18" t="s">
        <v>231</v>
      </c>
      <c r="BM465" s="226" t="s">
        <v>3708</v>
      </c>
    </row>
    <row r="466" s="14" customFormat="1">
      <c r="A466" s="14"/>
      <c r="B466" s="244"/>
      <c r="C466" s="245"/>
      <c r="D466" s="235" t="s">
        <v>350</v>
      </c>
      <c r="E466" s="246" t="s">
        <v>19</v>
      </c>
      <c r="F466" s="247" t="s">
        <v>246</v>
      </c>
      <c r="G466" s="245"/>
      <c r="H466" s="248">
        <v>1</v>
      </c>
      <c r="I466" s="249"/>
      <c r="J466" s="245"/>
      <c r="K466" s="245"/>
      <c r="L466" s="250"/>
      <c r="M466" s="251"/>
      <c r="N466" s="252"/>
      <c r="O466" s="252"/>
      <c r="P466" s="252"/>
      <c r="Q466" s="252"/>
      <c r="R466" s="252"/>
      <c r="S466" s="252"/>
      <c r="T466" s="253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54" t="s">
        <v>350</v>
      </c>
      <c r="AU466" s="254" t="s">
        <v>241</v>
      </c>
      <c r="AV466" s="14" t="s">
        <v>81</v>
      </c>
      <c r="AW466" s="14" t="s">
        <v>33</v>
      </c>
      <c r="AX466" s="14" t="s">
        <v>79</v>
      </c>
      <c r="AY466" s="254" t="s">
        <v>338</v>
      </c>
    </row>
    <row r="467" s="2" customFormat="1" ht="24.15" customHeight="1">
      <c r="A467" s="39"/>
      <c r="B467" s="40"/>
      <c r="C467" s="267" t="s">
        <v>753</v>
      </c>
      <c r="D467" s="267" t="s">
        <v>486</v>
      </c>
      <c r="E467" s="268" t="s">
        <v>767</v>
      </c>
      <c r="F467" s="269" t="s">
        <v>768</v>
      </c>
      <c r="G467" s="270" t="s">
        <v>586</v>
      </c>
      <c r="H467" s="271">
        <v>1</v>
      </c>
      <c r="I467" s="272"/>
      <c r="J467" s="273">
        <f>ROUND(I467*H467,2)</f>
        <v>0</v>
      </c>
      <c r="K467" s="269" t="s">
        <v>346</v>
      </c>
      <c r="L467" s="274"/>
      <c r="M467" s="275" t="s">
        <v>19</v>
      </c>
      <c r="N467" s="276" t="s">
        <v>43</v>
      </c>
      <c r="O467" s="85"/>
      <c r="P467" s="224">
        <f>O467*H467</f>
        <v>0</v>
      </c>
      <c r="Q467" s="224">
        <v>0.56999999999999995</v>
      </c>
      <c r="R467" s="224">
        <f>Q467*H467</f>
        <v>0.56999999999999995</v>
      </c>
      <c r="S467" s="224">
        <v>0</v>
      </c>
      <c r="T467" s="225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26" t="s">
        <v>405</v>
      </c>
      <c r="AT467" s="226" t="s">
        <v>486</v>
      </c>
      <c r="AU467" s="226" t="s">
        <v>241</v>
      </c>
      <c r="AY467" s="18" t="s">
        <v>338</v>
      </c>
      <c r="BE467" s="227">
        <f>IF(N467="základní",J467,0)</f>
        <v>0</v>
      </c>
      <c r="BF467" s="227">
        <f>IF(N467="snížená",J467,0)</f>
        <v>0</v>
      </c>
      <c r="BG467" s="227">
        <f>IF(N467="zákl. přenesená",J467,0)</f>
        <v>0</v>
      </c>
      <c r="BH467" s="227">
        <f>IF(N467="sníž. přenesená",J467,0)</f>
        <v>0</v>
      </c>
      <c r="BI467" s="227">
        <f>IF(N467="nulová",J467,0)</f>
        <v>0</v>
      </c>
      <c r="BJ467" s="18" t="s">
        <v>79</v>
      </c>
      <c r="BK467" s="227">
        <f>ROUND(I467*H467,2)</f>
        <v>0</v>
      </c>
      <c r="BL467" s="18" t="s">
        <v>231</v>
      </c>
      <c r="BM467" s="226" t="s">
        <v>3709</v>
      </c>
    </row>
    <row r="468" s="14" customFormat="1">
      <c r="A468" s="14"/>
      <c r="B468" s="244"/>
      <c r="C468" s="245"/>
      <c r="D468" s="235" t="s">
        <v>350</v>
      </c>
      <c r="E468" s="246" t="s">
        <v>19</v>
      </c>
      <c r="F468" s="247" t="s">
        <v>246</v>
      </c>
      <c r="G468" s="245"/>
      <c r="H468" s="248">
        <v>1</v>
      </c>
      <c r="I468" s="249"/>
      <c r="J468" s="245"/>
      <c r="K468" s="245"/>
      <c r="L468" s="250"/>
      <c r="M468" s="251"/>
      <c r="N468" s="252"/>
      <c r="O468" s="252"/>
      <c r="P468" s="252"/>
      <c r="Q468" s="252"/>
      <c r="R468" s="252"/>
      <c r="S468" s="252"/>
      <c r="T468" s="253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54" t="s">
        <v>350</v>
      </c>
      <c r="AU468" s="254" t="s">
        <v>241</v>
      </c>
      <c r="AV468" s="14" t="s">
        <v>81</v>
      </c>
      <c r="AW468" s="14" t="s">
        <v>33</v>
      </c>
      <c r="AX468" s="14" t="s">
        <v>79</v>
      </c>
      <c r="AY468" s="254" t="s">
        <v>338</v>
      </c>
    </row>
    <row r="469" s="2" customFormat="1" ht="37.8" customHeight="1">
      <c r="A469" s="39"/>
      <c r="B469" s="40"/>
      <c r="C469" s="215" t="s">
        <v>755</v>
      </c>
      <c r="D469" s="215" t="s">
        <v>342</v>
      </c>
      <c r="E469" s="216" t="s">
        <v>771</v>
      </c>
      <c r="F469" s="217" t="s">
        <v>772</v>
      </c>
      <c r="G469" s="218" t="s">
        <v>586</v>
      </c>
      <c r="H469" s="219">
        <v>1</v>
      </c>
      <c r="I469" s="220"/>
      <c r="J469" s="221">
        <f>ROUND(I469*H469,2)</f>
        <v>0</v>
      </c>
      <c r="K469" s="217" t="s">
        <v>346</v>
      </c>
      <c r="L469" s="45"/>
      <c r="M469" s="222" t="s">
        <v>19</v>
      </c>
      <c r="N469" s="223" t="s">
        <v>43</v>
      </c>
      <c r="O469" s="85"/>
      <c r="P469" s="224">
        <f>O469*H469</f>
        <v>0</v>
      </c>
      <c r="Q469" s="224">
        <v>0.089999999999999997</v>
      </c>
      <c r="R469" s="224">
        <f>Q469*H469</f>
        <v>0.089999999999999997</v>
      </c>
      <c r="S469" s="224">
        <v>0</v>
      </c>
      <c r="T469" s="225">
        <f>S469*H469</f>
        <v>0</v>
      </c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R469" s="226" t="s">
        <v>231</v>
      </c>
      <c r="AT469" s="226" t="s">
        <v>342</v>
      </c>
      <c r="AU469" s="226" t="s">
        <v>241</v>
      </c>
      <c r="AY469" s="18" t="s">
        <v>338</v>
      </c>
      <c r="BE469" s="227">
        <f>IF(N469="základní",J469,0)</f>
        <v>0</v>
      </c>
      <c r="BF469" s="227">
        <f>IF(N469="snížená",J469,0)</f>
        <v>0</v>
      </c>
      <c r="BG469" s="227">
        <f>IF(N469="zákl. přenesená",J469,0)</f>
        <v>0</v>
      </c>
      <c r="BH469" s="227">
        <f>IF(N469="sníž. přenesená",J469,0)</f>
        <v>0</v>
      </c>
      <c r="BI469" s="227">
        <f>IF(N469="nulová",J469,0)</f>
        <v>0</v>
      </c>
      <c r="BJ469" s="18" t="s">
        <v>79</v>
      </c>
      <c r="BK469" s="227">
        <f>ROUND(I469*H469,2)</f>
        <v>0</v>
      </c>
      <c r="BL469" s="18" t="s">
        <v>231</v>
      </c>
      <c r="BM469" s="226" t="s">
        <v>3710</v>
      </c>
    </row>
    <row r="470" s="2" customFormat="1">
      <c r="A470" s="39"/>
      <c r="B470" s="40"/>
      <c r="C470" s="41"/>
      <c r="D470" s="228" t="s">
        <v>348</v>
      </c>
      <c r="E470" s="41"/>
      <c r="F470" s="229" t="s">
        <v>774</v>
      </c>
      <c r="G470" s="41"/>
      <c r="H470" s="41"/>
      <c r="I470" s="230"/>
      <c r="J470" s="41"/>
      <c r="K470" s="41"/>
      <c r="L470" s="45"/>
      <c r="M470" s="231"/>
      <c r="N470" s="232"/>
      <c r="O470" s="85"/>
      <c r="P470" s="85"/>
      <c r="Q470" s="85"/>
      <c r="R470" s="85"/>
      <c r="S470" s="85"/>
      <c r="T470" s="86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T470" s="18" t="s">
        <v>348</v>
      </c>
      <c r="AU470" s="18" t="s">
        <v>241</v>
      </c>
    </row>
    <row r="471" s="14" customFormat="1">
      <c r="A471" s="14"/>
      <c r="B471" s="244"/>
      <c r="C471" s="245"/>
      <c r="D471" s="235" t="s">
        <v>350</v>
      </c>
      <c r="E471" s="246" t="s">
        <v>19</v>
      </c>
      <c r="F471" s="247" t="s">
        <v>245</v>
      </c>
      <c r="G471" s="245"/>
      <c r="H471" s="248">
        <v>1</v>
      </c>
      <c r="I471" s="249"/>
      <c r="J471" s="245"/>
      <c r="K471" s="245"/>
      <c r="L471" s="250"/>
      <c r="M471" s="251"/>
      <c r="N471" s="252"/>
      <c r="O471" s="252"/>
      <c r="P471" s="252"/>
      <c r="Q471" s="252"/>
      <c r="R471" s="252"/>
      <c r="S471" s="252"/>
      <c r="T471" s="253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54" t="s">
        <v>350</v>
      </c>
      <c r="AU471" s="254" t="s">
        <v>241</v>
      </c>
      <c r="AV471" s="14" t="s">
        <v>81</v>
      </c>
      <c r="AW471" s="14" t="s">
        <v>33</v>
      </c>
      <c r="AX471" s="14" t="s">
        <v>72</v>
      </c>
      <c r="AY471" s="254" t="s">
        <v>338</v>
      </c>
    </row>
    <row r="472" s="14" customFormat="1">
      <c r="A472" s="14"/>
      <c r="B472" s="244"/>
      <c r="C472" s="245"/>
      <c r="D472" s="235" t="s">
        <v>350</v>
      </c>
      <c r="E472" s="246" t="s">
        <v>19</v>
      </c>
      <c r="F472" s="247" t="s">
        <v>255</v>
      </c>
      <c r="G472" s="245"/>
      <c r="H472" s="248">
        <v>0</v>
      </c>
      <c r="I472" s="249"/>
      <c r="J472" s="245"/>
      <c r="K472" s="245"/>
      <c r="L472" s="250"/>
      <c r="M472" s="251"/>
      <c r="N472" s="252"/>
      <c r="O472" s="252"/>
      <c r="P472" s="252"/>
      <c r="Q472" s="252"/>
      <c r="R472" s="252"/>
      <c r="S472" s="252"/>
      <c r="T472" s="253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54" t="s">
        <v>350</v>
      </c>
      <c r="AU472" s="254" t="s">
        <v>241</v>
      </c>
      <c r="AV472" s="14" t="s">
        <v>81</v>
      </c>
      <c r="AW472" s="14" t="s">
        <v>33</v>
      </c>
      <c r="AX472" s="14" t="s">
        <v>72</v>
      </c>
      <c r="AY472" s="254" t="s">
        <v>338</v>
      </c>
    </row>
    <row r="473" s="15" customFormat="1">
      <c r="A473" s="15"/>
      <c r="B473" s="255"/>
      <c r="C473" s="256"/>
      <c r="D473" s="235" t="s">
        <v>350</v>
      </c>
      <c r="E473" s="257" t="s">
        <v>246</v>
      </c>
      <c r="F473" s="258" t="s">
        <v>363</v>
      </c>
      <c r="G473" s="256"/>
      <c r="H473" s="259">
        <v>1</v>
      </c>
      <c r="I473" s="260"/>
      <c r="J473" s="256"/>
      <c r="K473" s="256"/>
      <c r="L473" s="261"/>
      <c r="M473" s="262"/>
      <c r="N473" s="263"/>
      <c r="O473" s="263"/>
      <c r="P473" s="263"/>
      <c r="Q473" s="263"/>
      <c r="R473" s="263"/>
      <c r="S473" s="263"/>
      <c r="T473" s="264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T473" s="265" t="s">
        <v>350</v>
      </c>
      <c r="AU473" s="265" t="s">
        <v>241</v>
      </c>
      <c r="AV473" s="15" t="s">
        <v>231</v>
      </c>
      <c r="AW473" s="15" t="s">
        <v>33</v>
      </c>
      <c r="AX473" s="15" t="s">
        <v>79</v>
      </c>
      <c r="AY473" s="265" t="s">
        <v>338</v>
      </c>
    </row>
    <row r="474" s="2" customFormat="1" ht="24.15" customHeight="1">
      <c r="A474" s="39"/>
      <c r="B474" s="40"/>
      <c r="C474" s="267" t="s">
        <v>759</v>
      </c>
      <c r="D474" s="267" t="s">
        <v>486</v>
      </c>
      <c r="E474" s="268" t="s">
        <v>776</v>
      </c>
      <c r="F474" s="269" t="s">
        <v>777</v>
      </c>
      <c r="G474" s="270" t="s">
        <v>586</v>
      </c>
      <c r="H474" s="271">
        <v>1</v>
      </c>
      <c r="I474" s="272"/>
      <c r="J474" s="273">
        <f>ROUND(I474*H474,2)</f>
        <v>0</v>
      </c>
      <c r="K474" s="269" t="s">
        <v>346</v>
      </c>
      <c r="L474" s="274"/>
      <c r="M474" s="275" t="s">
        <v>19</v>
      </c>
      <c r="N474" s="276" t="s">
        <v>43</v>
      </c>
      <c r="O474" s="85"/>
      <c r="P474" s="224">
        <f>O474*H474</f>
        <v>0</v>
      </c>
      <c r="Q474" s="224">
        <v>0.12</v>
      </c>
      <c r="R474" s="224">
        <f>Q474*H474</f>
        <v>0.12</v>
      </c>
      <c r="S474" s="224">
        <v>0</v>
      </c>
      <c r="T474" s="225">
        <f>S474*H474</f>
        <v>0</v>
      </c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R474" s="226" t="s">
        <v>405</v>
      </c>
      <c r="AT474" s="226" t="s">
        <v>486</v>
      </c>
      <c r="AU474" s="226" t="s">
        <v>241</v>
      </c>
      <c r="AY474" s="18" t="s">
        <v>338</v>
      </c>
      <c r="BE474" s="227">
        <f>IF(N474="základní",J474,0)</f>
        <v>0</v>
      </c>
      <c r="BF474" s="227">
        <f>IF(N474="snížená",J474,0)</f>
        <v>0</v>
      </c>
      <c r="BG474" s="227">
        <f>IF(N474="zákl. přenesená",J474,0)</f>
        <v>0</v>
      </c>
      <c r="BH474" s="227">
        <f>IF(N474="sníž. přenesená",J474,0)</f>
        <v>0</v>
      </c>
      <c r="BI474" s="227">
        <f>IF(N474="nulová",J474,0)</f>
        <v>0</v>
      </c>
      <c r="BJ474" s="18" t="s">
        <v>79</v>
      </c>
      <c r="BK474" s="227">
        <f>ROUND(I474*H474,2)</f>
        <v>0</v>
      </c>
      <c r="BL474" s="18" t="s">
        <v>231</v>
      </c>
      <c r="BM474" s="226" t="s">
        <v>3711</v>
      </c>
    </row>
    <row r="475" s="14" customFormat="1">
      <c r="A475" s="14"/>
      <c r="B475" s="244"/>
      <c r="C475" s="245"/>
      <c r="D475" s="235" t="s">
        <v>350</v>
      </c>
      <c r="E475" s="246" t="s">
        <v>19</v>
      </c>
      <c r="F475" s="247" t="s">
        <v>246</v>
      </c>
      <c r="G475" s="245"/>
      <c r="H475" s="248">
        <v>1</v>
      </c>
      <c r="I475" s="249"/>
      <c r="J475" s="245"/>
      <c r="K475" s="245"/>
      <c r="L475" s="250"/>
      <c r="M475" s="251"/>
      <c r="N475" s="252"/>
      <c r="O475" s="252"/>
      <c r="P475" s="252"/>
      <c r="Q475" s="252"/>
      <c r="R475" s="252"/>
      <c r="S475" s="252"/>
      <c r="T475" s="253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4" t="s">
        <v>350</v>
      </c>
      <c r="AU475" s="254" t="s">
        <v>241</v>
      </c>
      <c r="AV475" s="14" t="s">
        <v>81</v>
      </c>
      <c r="AW475" s="14" t="s">
        <v>33</v>
      </c>
      <c r="AX475" s="14" t="s">
        <v>79</v>
      </c>
      <c r="AY475" s="254" t="s">
        <v>338</v>
      </c>
    </row>
    <row r="476" s="2" customFormat="1" ht="33" customHeight="1">
      <c r="A476" s="39"/>
      <c r="B476" s="40"/>
      <c r="C476" s="215" t="s">
        <v>764</v>
      </c>
      <c r="D476" s="215" t="s">
        <v>342</v>
      </c>
      <c r="E476" s="216" t="s">
        <v>780</v>
      </c>
      <c r="F476" s="217" t="s">
        <v>781</v>
      </c>
      <c r="G476" s="218" t="s">
        <v>391</v>
      </c>
      <c r="H476" s="219">
        <v>0.33800000000000002</v>
      </c>
      <c r="I476" s="220"/>
      <c r="J476" s="221">
        <f>ROUND(I476*H476,2)</f>
        <v>0</v>
      </c>
      <c r="K476" s="217" t="s">
        <v>346</v>
      </c>
      <c r="L476" s="45"/>
      <c r="M476" s="222" t="s">
        <v>19</v>
      </c>
      <c r="N476" s="223" t="s">
        <v>43</v>
      </c>
      <c r="O476" s="85"/>
      <c r="P476" s="224">
        <f>O476*H476</f>
        <v>0</v>
      </c>
      <c r="Q476" s="224">
        <v>0</v>
      </c>
      <c r="R476" s="224">
        <f>Q476*H476</f>
        <v>0</v>
      </c>
      <c r="S476" s="224">
        <v>0</v>
      </c>
      <c r="T476" s="225">
        <f>S476*H476</f>
        <v>0</v>
      </c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R476" s="226" t="s">
        <v>231</v>
      </c>
      <c r="AT476" s="226" t="s">
        <v>342</v>
      </c>
      <c r="AU476" s="226" t="s">
        <v>241</v>
      </c>
      <c r="AY476" s="18" t="s">
        <v>338</v>
      </c>
      <c r="BE476" s="227">
        <f>IF(N476="základní",J476,0)</f>
        <v>0</v>
      </c>
      <c r="BF476" s="227">
        <f>IF(N476="snížená",J476,0)</f>
        <v>0</v>
      </c>
      <c r="BG476" s="227">
        <f>IF(N476="zákl. přenesená",J476,0)</f>
        <v>0</v>
      </c>
      <c r="BH476" s="227">
        <f>IF(N476="sníž. přenesená",J476,0)</f>
        <v>0</v>
      </c>
      <c r="BI476" s="227">
        <f>IF(N476="nulová",J476,0)</f>
        <v>0</v>
      </c>
      <c r="BJ476" s="18" t="s">
        <v>79</v>
      </c>
      <c r="BK476" s="227">
        <f>ROUND(I476*H476,2)</f>
        <v>0</v>
      </c>
      <c r="BL476" s="18" t="s">
        <v>231</v>
      </c>
      <c r="BM476" s="226" t="s">
        <v>3712</v>
      </c>
    </row>
    <row r="477" s="2" customFormat="1">
      <c r="A477" s="39"/>
      <c r="B477" s="40"/>
      <c r="C477" s="41"/>
      <c r="D477" s="228" t="s">
        <v>348</v>
      </c>
      <c r="E477" s="41"/>
      <c r="F477" s="229" t="s">
        <v>783</v>
      </c>
      <c r="G477" s="41"/>
      <c r="H477" s="41"/>
      <c r="I477" s="230"/>
      <c r="J477" s="41"/>
      <c r="K477" s="41"/>
      <c r="L477" s="45"/>
      <c r="M477" s="231"/>
      <c r="N477" s="232"/>
      <c r="O477" s="85"/>
      <c r="P477" s="85"/>
      <c r="Q477" s="85"/>
      <c r="R477" s="85"/>
      <c r="S477" s="85"/>
      <c r="T477" s="86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T477" s="18" t="s">
        <v>348</v>
      </c>
      <c r="AU477" s="18" t="s">
        <v>241</v>
      </c>
    </row>
    <row r="478" s="14" customFormat="1">
      <c r="A478" s="14"/>
      <c r="B478" s="244"/>
      <c r="C478" s="245"/>
      <c r="D478" s="235" t="s">
        <v>350</v>
      </c>
      <c r="E478" s="246" t="s">
        <v>19</v>
      </c>
      <c r="F478" s="247" t="s">
        <v>784</v>
      </c>
      <c r="G478" s="245"/>
      <c r="H478" s="248">
        <v>0.33800000000000002</v>
      </c>
      <c r="I478" s="249"/>
      <c r="J478" s="245"/>
      <c r="K478" s="245"/>
      <c r="L478" s="250"/>
      <c r="M478" s="251"/>
      <c r="N478" s="252"/>
      <c r="O478" s="252"/>
      <c r="P478" s="252"/>
      <c r="Q478" s="252"/>
      <c r="R478" s="252"/>
      <c r="S478" s="252"/>
      <c r="T478" s="253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54" t="s">
        <v>350</v>
      </c>
      <c r="AU478" s="254" t="s">
        <v>241</v>
      </c>
      <c r="AV478" s="14" t="s">
        <v>81</v>
      </c>
      <c r="AW478" s="14" t="s">
        <v>33</v>
      </c>
      <c r="AX478" s="14" t="s">
        <v>72</v>
      </c>
      <c r="AY478" s="254" t="s">
        <v>338</v>
      </c>
    </row>
    <row r="479" s="15" customFormat="1">
      <c r="A479" s="15"/>
      <c r="B479" s="255"/>
      <c r="C479" s="256"/>
      <c r="D479" s="235" t="s">
        <v>350</v>
      </c>
      <c r="E479" s="257" t="s">
        <v>248</v>
      </c>
      <c r="F479" s="258" t="s">
        <v>363</v>
      </c>
      <c r="G479" s="256"/>
      <c r="H479" s="259">
        <v>0.33800000000000002</v>
      </c>
      <c r="I479" s="260"/>
      <c r="J479" s="256"/>
      <c r="K479" s="256"/>
      <c r="L479" s="261"/>
      <c r="M479" s="262"/>
      <c r="N479" s="263"/>
      <c r="O479" s="263"/>
      <c r="P479" s="263"/>
      <c r="Q479" s="263"/>
      <c r="R479" s="263"/>
      <c r="S479" s="263"/>
      <c r="T479" s="264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T479" s="265" t="s">
        <v>350</v>
      </c>
      <c r="AU479" s="265" t="s">
        <v>241</v>
      </c>
      <c r="AV479" s="15" t="s">
        <v>231</v>
      </c>
      <c r="AW479" s="15" t="s">
        <v>33</v>
      </c>
      <c r="AX479" s="15" t="s">
        <v>79</v>
      </c>
      <c r="AY479" s="265" t="s">
        <v>338</v>
      </c>
    </row>
    <row r="480" s="2" customFormat="1" ht="24.15" customHeight="1">
      <c r="A480" s="39"/>
      <c r="B480" s="40"/>
      <c r="C480" s="215" t="s">
        <v>766</v>
      </c>
      <c r="D480" s="215" t="s">
        <v>342</v>
      </c>
      <c r="E480" s="216" t="s">
        <v>786</v>
      </c>
      <c r="F480" s="217" t="s">
        <v>787</v>
      </c>
      <c r="G480" s="218" t="s">
        <v>572</v>
      </c>
      <c r="H480" s="219">
        <v>244</v>
      </c>
      <c r="I480" s="220"/>
      <c r="J480" s="221">
        <f>ROUND(I480*H480,2)</f>
        <v>0</v>
      </c>
      <c r="K480" s="217" t="s">
        <v>346</v>
      </c>
      <c r="L480" s="45"/>
      <c r="M480" s="222" t="s">
        <v>19</v>
      </c>
      <c r="N480" s="223" t="s">
        <v>43</v>
      </c>
      <c r="O480" s="85"/>
      <c r="P480" s="224">
        <f>O480*H480</f>
        <v>0</v>
      </c>
      <c r="Q480" s="224">
        <v>9.0000000000000006E-05</v>
      </c>
      <c r="R480" s="224">
        <f>Q480*H480</f>
        <v>0.02196</v>
      </c>
      <c r="S480" s="224">
        <v>0</v>
      </c>
      <c r="T480" s="225">
        <f>S480*H480</f>
        <v>0</v>
      </c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R480" s="226" t="s">
        <v>231</v>
      </c>
      <c r="AT480" s="226" t="s">
        <v>342</v>
      </c>
      <c r="AU480" s="226" t="s">
        <v>241</v>
      </c>
      <c r="AY480" s="18" t="s">
        <v>338</v>
      </c>
      <c r="BE480" s="227">
        <f>IF(N480="základní",J480,0)</f>
        <v>0</v>
      </c>
      <c r="BF480" s="227">
        <f>IF(N480="snížená",J480,0)</f>
        <v>0</v>
      </c>
      <c r="BG480" s="227">
        <f>IF(N480="zákl. přenesená",J480,0)</f>
        <v>0</v>
      </c>
      <c r="BH480" s="227">
        <f>IF(N480="sníž. přenesená",J480,0)</f>
        <v>0</v>
      </c>
      <c r="BI480" s="227">
        <f>IF(N480="nulová",J480,0)</f>
        <v>0</v>
      </c>
      <c r="BJ480" s="18" t="s">
        <v>79</v>
      </c>
      <c r="BK480" s="227">
        <f>ROUND(I480*H480,2)</f>
        <v>0</v>
      </c>
      <c r="BL480" s="18" t="s">
        <v>231</v>
      </c>
      <c r="BM480" s="226" t="s">
        <v>3713</v>
      </c>
    </row>
    <row r="481" s="2" customFormat="1">
      <c r="A481" s="39"/>
      <c r="B481" s="40"/>
      <c r="C481" s="41"/>
      <c r="D481" s="228" t="s">
        <v>348</v>
      </c>
      <c r="E481" s="41"/>
      <c r="F481" s="229" t="s">
        <v>789</v>
      </c>
      <c r="G481" s="41"/>
      <c r="H481" s="41"/>
      <c r="I481" s="230"/>
      <c r="J481" s="41"/>
      <c r="K481" s="41"/>
      <c r="L481" s="45"/>
      <c r="M481" s="231"/>
      <c r="N481" s="232"/>
      <c r="O481" s="85"/>
      <c r="P481" s="85"/>
      <c r="Q481" s="85"/>
      <c r="R481" s="85"/>
      <c r="S481" s="85"/>
      <c r="T481" s="86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T481" s="18" t="s">
        <v>348</v>
      </c>
      <c r="AU481" s="18" t="s">
        <v>241</v>
      </c>
    </row>
    <row r="482" s="14" customFormat="1">
      <c r="A482" s="14"/>
      <c r="B482" s="244"/>
      <c r="C482" s="245"/>
      <c r="D482" s="235" t="s">
        <v>350</v>
      </c>
      <c r="E482" s="246" t="s">
        <v>19</v>
      </c>
      <c r="F482" s="247" t="s">
        <v>1829</v>
      </c>
      <c r="G482" s="245"/>
      <c r="H482" s="248">
        <v>0</v>
      </c>
      <c r="I482" s="249"/>
      <c r="J482" s="245"/>
      <c r="K482" s="245"/>
      <c r="L482" s="250"/>
      <c r="M482" s="251"/>
      <c r="N482" s="252"/>
      <c r="O482" s="252"/>
      <c r="P482" s="252"/>
      <c r="Q482" s="252"/>
      <c r="R482" s="252"/>
      <c r="S482" s="252"/>
      <c r="T482" s="253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54" t="s">
        <v>350</v>
      </c>
      <c r="AU482" s="254" t="s">
        <v>241</v>
      </c>
      <c r="AV482" s="14" t="s">
        <v>81</v>
      </c>
      <c r="AW482" s="14" t="s">
        <v>33</v>
      </c>
      <c r="AX482" s="14" t="s">
        <v>72</v>
      </c>
      <c r="AY482" s="254" t="s">
        <v>338</v>
      </c>
    </row>
    <row r="483" s="14" customFormat="1">
      <c r="A483" s="14"/>
      <c r="B483" s="244"/>
      <c r="C483" s="245"/>
      <c r="D483" s="235" t="s">
        <v>350</v>
      </c>
      <c r="E483" s="246" t="s">
        <v>19</v>
      </c>
      <c r="F483" s="247" t="s">
        <v>1831</v>
      </c>
      <c r="G483" s="245"/>
      <c r="H483" s="248">
        <v>0</v>
      </c>
      <c r="I483" s="249"/>
      <c r="J483" s="245"/>
      <c r="K483" s="245"/>
      <c r="L483" s="250"/>
      <c r="M483" s="251"/>
      <c r="N483" s="252"/>
      <c r="O483" s="252"/>
      <c r="P483" s="252"/>
      <c r="Q483" s="252"/>
      <c r="R483" s="252"/>
      <c r="S483" s="252"/>
      <c r="T483" s="253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54" t="s">
        <v>350</v>
      </c>
      <c r="AU483" s="254" t="s">
        <v>241</v>
      </c>
      <c r="AV483" s="14" t="s">
        <v>81</v>
      </c>
      <c r="AW483" s="14" t="s">
        <v>33</v>
      </c>
      <c r="AX483" s="14" t="s">
        <v>72</v>
      </c>
      <c r="AY483" s="254" t="s">
        <v>338</v>
      </c>
    </row>
    <row r="484" s="14" customFormat="1">
      <c r="A484" s="14"/>
      <c r="B484" s="244"/>
      <c r="C484" s="245"/>
      <c r="D484" s="235" t="s">
        <v>350</v>
      </c>
      <c r="E484" s="246" t="s">
        <v>19</v>
      </c>
      <c r="F484" s="247" t="s">
        <v>2047</v>
      </c>
      <c r="G484" s="245"/>
      <c r="H484" s="248">
        <v>0</v>
      </c>
      <c r="I484" s="249"/>
      <c r="J484" s="245"/>
      <c r="K484" s="245"/>
      <c r="L484" s="250"/>
      <c r="M484" s="251"/>
      <c r="N484" s="252"/>
      <c r="O484" s="252"/>
      <c r="P484" s="252"/>
      <c r="Q484" s="252"/>
      <c r="R484" s="252"/>
      <c r="S484" s="252"/>
      <c r="T484" s="253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54" t="s">
        <v>350</v>
      </c>
      <c r="AU484" s="254" t="s">
        <v>241</v>
      </c>
      <c r="AV484" s="14" t="s">
        <v>81</v>
      </c>
      <c r="AW484" s="14" t="s">
        <v>33</v>
      </c>
      <c r="AX484" s="14" t="s">
        <v>72</v>
      </c>
      <c r="AY484" s="254" t="s">
        <v>338</v>
      </c>
    </row>
    <row r="485" s="14" customFormat="1">
      <c r="A485" s="14"/>
      <c r="B485" s="244"/>
      <c r="C485" s="245"/>
      <c r="D485" s="235" t="s">
        <v>350</v>
      </c>
      <c r="E485" s="246" t="s">
        <v>19</v>
      </c>
      <c r="F485" s="247" t="s">
        <v>2049</v>
      </c>
      <c r="G485" s="245"/>
      <c r="H485" s="248">
        <v>0</v>
      </c>
      <c r="I485" s="249"/>
      <c r="J485" s="245"/>
      <c r="K485" s="245"/>
      <c r="L485" s="250"/>
      <c r="M485" s="251"/>
      <c r="N485" s="252"/>
      <c r="O485" s="252"/>
      <c r="P485" s="252"/>
      <c r="Q485" s="252"/>
      <c r="R485" s="252"/>
      <c r="S485" s="252"/>
      <c r="T485" s="253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54" t="s">
        <v>350</v>
      </c>
      <c r="AU485" s="254" t="s">
        <v>241</v>
      </c>
      <c r="AV485" s="14" t="s">
        <v>81</v>
      </c>
      <c r="AW485" s="14" t="s">
        <v>33</v>
      </c>
      <c r="AX485" s="14" t="s">
        <v>72</v>
      </c>
      <c r="AY485" s="254" t="s">
        <v>338</v>
      </c>
    </row>
    <row r="486" s="14" customFormat="1">
      <c r="A486" s="14"/>
      <c r="B486" s="244"/>
      <c r="C486" s="245"/>
      <c r="D486" s="235" t="s">
        <v>350</v>
      </c>
      <c r="E486" s="246" t="s">
        <v>19</v>
      </c>
      <c r="F486" s="247" t="s">
        <v>1821</v>
      </c>
      <c r="G486" s="245"/>
      <c r="H486" s="248">
        <v>0</v>
      </c>
      <c r="I486" s="249"/>
      <c r="J486" s="245"/>
      <c r="K486" s="245"/>
      <c r="L486" s="250"/>
      <c r="M486" s="251"/>
      <c r="N486" s="252"/>
      <c r="O486" s="252"/>
      <c r="P486" s="252"/>
      <c r="Q486" s="252"/>
      <c r="R486" s="252"/>
      <c r="S486" s="252"/>
      <c r="T486" s="253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54" t="s">
        <v>350</v>
      </c>
      <c r="AU486" s="254" t="s">
        <v>241</v>
      </c>
      <c r="AV486" s="14" t="s">
        <v>81</v>
      </c>
      <c r="AW486" s="14" t="s">
        <v>33</v>
      </c>
      <c r="AX486" s="14" t="s">
        <v>72</v>
      </c>
      <c r="AY486" s="254" t="s">
        <v>338</v>
      </c>
    </row>
    <row r="487" s="14" customFormat="1">
      <c r="A487" s="14"/>
      <c r="B487" s="244"/>
      <c r="C487" s="245"/>
      <c r="D487" s="235" t="s">
        <v>350</v>
      </c>
      <c r="E487" s="246" t="s">
        <v>19</v>
      </c>
      <c r="F487" s="247" t="s">
        <v>1822</v>
      </c>
      <c r="G487" s="245"/>
      <c r="H487" s="248">
        <v>0</v>
      </c>
      <c r="I487" s="249"/>
      <c r="J487" s="245"/>
      <c r="K487" s="245"/>
      <c r="L487" s="250"/>
      <c r="M487" s="251"/>
      <c r="N487" s="252"/>
      <c r="O487" s="252"/>
      <c r="P487" s="252"/>
      <c r="Q487" s="252"/>
      <c r="R487" s="252"/>
      <c r="S487" s="252"/>
      <c r="T487" s="253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54" t="s">
        <v>350</v>
      </c>
      <c r="AU487" s="254" t="s">
        <v>241</v>
      </c>
      <c r="AV487" s="14" t="s">
        <v>81</v>
      </c>
      <c r="AW487" s="14" t="s">
        <v>33</v>
      </c>
      <c r="AX487" s="14" t="s">
        <v>72</v>
      </c>
      <c r="AY487" s="254" t="s">
        <v>338</v>
      </c>
    </row>
    <row r="488" s="14" customFormat="1">
      <c r="A488" s="14"/>
      <c r="B488" s="244"/>
      <c r="C488" s="245"/>
      <c r="D488" s="235" t="s">
        <v>350</v>
      </c>
      <c r="E488" s="246" t="s">
        <v>19</v>
      </c>
      <c r="F488" s="247" t="s">
        <v>3592</v>
      </c>
      <c r="G488" s="245"/>
      <c r="H488" s="248">
        <v>244</v>
      </c>
      <c r="I488" s="249"/>
      <c r="J488" s="245"/>
      <c r="K488" s="245"/>
      <c r="L488" s="250"/>
      <c r="M488" s="251"/>
      <c r="N488" s="252"/>
      <c r="O488" s="252"/>
      <c r="P488" s="252"/>
      <c r="Q488" s="252"/>
      <c r="R488" s="252"/>
      <c r="S488" s="252"/>
      <c r="T488" s="253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54" t="s">
        <v>350</v>
      </c>
      <c r="AU488" s="254" t="s">
        <v>241</v>
      </c>
      <c r="AV488" s="14" t="s">
        <v>81</v>
      </c>
      <c r="AW488" s="14" t="s">
        <v>33</v>
      </c>
      <c r="AX488" s="14" t="s">
        <v>72</v>
      </c>
      <c r="AY488" s="254" t="s">
        <v>338</v>
      </c>
    </row>
    <row r="489" s="14" customFormat="1">
      <c r="A489" s="14"/>
      <c r="B489" s="244"/>
      <c r="C489" s="245"/>
      <c r="D489" s="235" t="s">
        <v>350</v>
      </c>
      <c r="E489" s="246" t="s">
        <v>19</v>
      </c>
      <c r="F489" s="247" t="s">
        <v>952</v>
      </c>
      <c r="G489" s="245"/>
      <c r="H489" s="248">
        <v>0</v>
      </c>
      <c r="I489" s="249"/>
      <c r="J489" s="245"/>
      <c r="K489" s="245"/>
      <c r="L489" s="250"/>
      <c r="M489" s="251"/>
      <c r="N489" s="252"/>
      <c r="O489" s="252"/>
      <c r="P489" s="252"/>
      <c r="Q489" s="252"/>
      <c r="R489" s="252"/>
      <c r="S489" s="252"/>
      <c r="T489" s="253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54" t="s">
        <v>350</v>
      </c>
      <c r="AU489" s="254" t="s">
        <v>241</v>
      </c>
      <c r="AV489" s="14" t="s">
        <v>81</v>
      </c>
      <c r="AW489" s="14" t="s">
        <v>33</v>
      </c>
      <c r="AX489" s="14" t="s">
        <v>72</v>
      </c>
      <c r="AY489" s="254" t="s">
        <v>338</v>
      </c>
    </row>
    <row r="490" s="14" customFormat="1">
      <c r="A490" s="14"/>
      <c r="B490" s="244"/>
      <c r="C490" s="245"/>
      <c r="D490" s="235" t="s">
        <v>350</v>
      </c>
      <c r="E490" s="246" t="s">
        <v>19</v>
      </c>
      <c r="F490" s="247" t="s">
        <v>258</v>
      </c>
      <c r="G490" s="245"/>
      <c r="H490" s="248">
        <v>0</v>
      </c>
      <c r="I490" s="249"/>
      <c r="J490" s="245"/>
      <c r="K490" s="245"/>
      <c r="L490" s="250"/>
      <c r="M490" s="251"/>
      <c r="N490" s="252"/>
      <c r="O490" s="252"/>
      <c r="P490" s="252"/>
      <c r="Q490" s="252"/>
      <c r="R490" s="252"/>
      <c r="S490" s="252"/>
      <c r="T490" s="253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54" t="s">
        <v>350</v>
      </c>
      <c r="AU490" s="254" t="s">
        <v>241</v>
      </c>
      <c r="AV490" s="14" t="s">
        <v>81</v>
      </c>
      <c r="AW490" s="14" t="s">
        <v>33</v>
      </c>
      <c r="AX490" s="14" t="s">
        <v>72</v>
      </c>
      <c r="AY490" s="254" t="s">
        <v>338</v>
      </c>
    </row>
    <row r="491" s="14" customFormat="1">
      <c r="A491" s="14"/>
      <c r="B491" s="244"/>
      <c r="C491" s="245"/>
      <c r="D491" s="235" t="s">
        <v>350</v>
      </c>
      <c r="E491" s="246" t="s">
        <v>19</v>
      </c>
      <c r="F491" s="247" t="s">
        <v>256</v>
      </c>
      <c r="G491" s="245"/>
      <c r="H491" s="248">
        <v>0</v>
      </c>
      <c r="I491" s="249"/>
      <c r="J491" s="245"/>
      <c r="K491" s="245"/>
      <c r="L491" s="250"/>
      <c r="M491" s="251"/>
      <c r="N491" s="252"/>
      <c r="O491" s="252"/>
      <c r="P491" s="252"/>
      <c r="Q491" s="252"/>
      <c r="R491" s="252"/>
      <c r="S491" s="252"/>
      <c r="T491" s="253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54" t="s">
        <v>350</v>
      </c>
      <c r="AU491" s="254" t="s">
        <v>241</v>
      </c>
      <c r="AV491" s="14" t="s">
        <v>81</v>
      </c>
      <c r="AW491" s="14" t="s">
        <v>33</v>
      </c>
      <c r="AX491" s="14" t="s">
        <v>72</v>
      </c>
      <c r="AY491" s="254" t="s">
        <v>338</v>
      </c>
    </row>
    <row r="492" s="15" customFormat="1">
      <c r="A492" s="15"/>
      <c r="B492" s="255"/>
      <c r="C492" s="256"/>
      <c r="D492" s="235" t="s">
        <v>350</v>
      </c>
      <c r="E492" s="257" t="s">
        <v>294</v>
      </c>
      <c r="F492" s="258" t="s">
        <v>363</v>
      </c>
      <c r="G492" s="256"/>
      <c r="H492" s="259">
        <v>244</v>
      </c>
      <c r="I492" s="260"/>
      <c r="J492" s="256"/>
      <c r="K492" s="256"/>
      <c r="L492" s="261"/>
      <c r="M492" s="262"/>
      <c r="N492" s="263"/>
      <c r="O492" s="263"/>
      <c r="P492" s="263"/>
      <c r="Q492" s="263"/>
      <c r="R492" s="263"/>
      <c r="S492" s="263"/>
      <c r="T492" s="264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T492" s="265" t="s">
        <v>350</v>
      </c>
      <c r="AU492" s="265" t="s">
        <v>241</v>
      </c>
      <c r="AV492" s="15" t="s">
        <v>231</v>
      </c>
      <c r="AW492" s="15" t="s">
        <v>33</v>
      </c>
      <c r="AX492" s="15" t="s">
        <v>79</v>
      </c>
      <c r="AY492" s="265" t="s">
        <v>338</v>
      </c>
    </row>
    <row r="493" s="12" customFormat="1" ht="22.8" customHeight="1">
      <c r="A493" s="12"/>
      <c r="B493" s="199"/>
      <c r="C493" s="200"/>
      <c r="D493" s="201" t="s">
        <v>71</v>
      </c>
      <c r="E493" s="213" t="s">
        <v>252</v>
      </c>
      <c r="F493" s="213" t="s">
        <v>790</v>
      </c>
      <c r="G493" s="200"/>
      <c r="H493" s="200"/>
      <c r="I493" s="203"/>
      <c r="J493" s="214">
        <f>BK493</f>
        <v>0</v>
      </c>
      <c r="K493" s="200"/>
      <c r="L493" s="205"/>
      <c r="M493" s="206"/>
      <c r="N493" s="207"/>
      <c r="O493" s="207"/>
      <c r="P493" s="208">
        <f>SUM(P494:P507)</f>
        <v>0</v>
      </c>
      <c r="Q493" s="207"/>
      <c r="R493" s="208">
        <f>SUM(R494:R507)</f>
        <v>0.15599570000000002</v>
      </c>
      <c r="S493" s="207"/>
      <c r="T493" s="209">
        <f>SUM(T494:T507)</f>
        <v>0</v>
      </c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R493" s="210" t="s">
        <v>79</v>
      </c>
      <c r="AT493" s="211" t="s">
        <v>71</v>
      </c>
      <c r="AU493" s="211" t="s">
        <v>79</v>
      </c>
      <c r="AY493" s="210" t="s">
        <v>338</v>
      </c>
      <c r="BK493" s="212">
        <f>SUM(BK494:BK507)</f>
        <v>0</v>
      </c>
    </row>
    <row r="494" s="2" customFormat="1" ht="37.8" customHeight="1">
      <c r="A494" s="39"/>
      <c r="B494" s="40"/>
      <c r="C494" s="215" t="s">
        <v>770</v>
      </c>
      <c r="D494" s="215" t="s">
        <v>342</v>
      </c>
      <c r="E494" s="216" t="s">
        <v>792</v>
      </c>
      <c r="F494" s="217" t="s">
        <v>793</v>
      </c>
      <c r="G494" s="218" t="s">
        <v>572</v>
      </c>
      <c r="H494" s="219">
        <v>445.702</v>
      </c>
      <c r="I494" s="220"/>
      <c r="J494" s="221">
        <f>ROUND(I494*H494,2)</f>
        <v>0</v>
      </c>
      <c r="K494" s="217" t="s">
        <v>346</v>
      </c>
      <c r="L494" s="45"/>
      <c r="M494" s="222" t="s">
        <v>19</v>
      </c>
      <c r="N494" s="223" t="s">
        <v>43</v>
      </c>
      <c r="O494" s="85"/>
      <c r="P494" s="224">
        <f>O494*H494</f>
        <v>0</v>
      </c>
      <c r="Q494" s="224">
        <v>1.0000000000000001E-05</v>
      </c>
      <c r="R494" s="224">
        <f>Q494*H494</f>
        <v>0.0044570200000000008</v>
      </c>
      <c r="S494" s="224">
        <v>0</v>
      </c>
      <c r="T494" s="225">
        <f>S494*H494</f>
        <v>0</v>
      </c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R494" s="226" t="s">
        <v>231</v>
      </c>
      <c r="AT494" s="226" t="s">
        <v>342</v>
      </c>
      <c r="AU494" s="226" t="s">
        <v>81</v>
      </c>
      <c r="AY494" s="18" t="s">
        <v>338</v>
      </c>
      <c r="BE494" s="227">
        <f>IF(N494="základní",J494,0)</f>
        <v>0</v>
      </c>
      <c r="BF494" s="227">
        <f>IF(N494="snížená",J494,0)</f>
        <v>0</v>
      </c>
      <c r="BG494" s="227">
        <f>IF(N494="zákl. přenesená",J494,0)</f>
        <v>0</v>
      </c>
      <c r="BH494" s="227">
        <f>IF(N494="sníž. přenesená",J494,0)</f>
        <v>0</v>
      </c>
      <c r="BI494" s="227">
        <f>IF(N494="nulová",J494,0)</f>
        <v>0</v>
      </c>
      <c r="BJ494" s="18" t="s">
        <v>79</v>
      </c>
      <c r="BK494" s="227">
        <f>ROUND(I494*H494,2)</f>
        <v>0</v>
      </c>
      <c r="BL494" s="18" t="s">
        <v>231</v>
      </c>
      <c r="BM494" s="226" t="s">
        <v>3714</v>
      </c>
    </row>
    <row r="495" s="2" customFormat="1">
      <c r="A495" s="39"/>
      <c r="B495" s="40"/>
      <c r="C495" s="41"/>
      <c r="D495" s="228" t="s">
        <v>348</v>
      </c>
      <c r="E495" s="41"/>
      <c r="F495" s="229" t="s">
        <v>795</v>
      </c>
      <c r="G495" s="41"/>
      <c r="H495" s="41"/>
      <c r="I495" s="230"/>
      <c r="J495" s="41"/>
      <c r="K495" s="41"/>
      <c r="L495" s="45"/>
      <c r="M495" s="231"/>
      <c r="N495" s="232"/>
      <c r="O495" s="85"/>
      <c r="P495" s="85"/>
      <c r="Q495" s="85"/>
      <c r="R495" s="85"/>
      <c r="S495" s="85"/>
      <c r="T495" s="86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T495" s="18" t="s">
        <v>348</v>
      </c>
      <c r="AU495" s="18" t="s">
        <v>81</v>
      </c>
    </row>
    <row r="496" s="14" customFormat="1">
      <c r="A496" s="14"/>
      <c r="B496" s="244"/>
      <c r="C496" s="245"/>
      <c r="D496" s="235" t="s">
        <v>350</v>
      </c>
      <c r="E496" s="246" t="s">
        <v>19</v>
      </c>
      <c r="F496" s="247" t="s">
        <v>796</v>
      </c>
      <c r="G496" s="245"/>
      <c r="H496" s="248">
        <v>423.16800000000001</v>
      </c>
      <c r="I496" s="249"/>
      <c r="J496" s="245"/>
      <c r="K496" s="245"/>
      <c r="L496" s="250"/>
      <c r="M496" s="251"/>
      <c r="N496" s="252"/>
      <c r="O496" s="252"/>
      <c r="P496" s="252"/>
      <c r="Q496" s="252"/>
      <c r="R496" s="252"/>
      <c r="S496" s="252"/>
      <c r="T496" s="253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54" t="s">
        <v>350</v>
      </c>
      <c r="AU496" s="254" t="s">
        <v>81</v>
      </c>
      <c r="AV496" s="14" t="s">
        <v>81</v>
      </c>
      <c r="AW496" s="14" t="s">
        <v>33</v>
      </c>
      <c r="AX496" s="14" t="s">
        <v>72</v>
      </c>
      <c r="AY496" s="254" t="s">
        <v>338</v>
      </c>
    </row>
    <row r="497" s="14" customFormat="1">
      <c r="A497" s="14"/>
      <c r="B497" s="244"/>
      <c r="C497" s="245"/>
      <c r="D497" s="235" t="s">
        <v>350</v>
      </c>
      <c r="E497" s="246" t="s">
        <v>19</v>
      </c>
      <c r="F497" s="247" t="s">
        <v>1437</v>
      </c>
      <c r="G497" s="245"/>
      <c r="H497" s="248">
        <v>22.533999999999999</v>
      </c>
      <c r="I497" s="249"/>
      <c r="J497" s="245"/>
      <c r="K497" s="245"/>
      <c r="L497" s="250"/>
      <c r="M497" s="251"/>
      <c r="N497" s="252"/>
      <c r="O497" s="252"/>
      <c r="P497" s="252"/>
      <c r="Q497" s="252"/>
      <c r="R497" s="252"/>
      <c r="S497" s="252"/>
      <c r="T497" s="253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54" t="s">
        <v>350</v>
      </c>
      <c r="AU497" s="254" t="s">
        <v>81</v>
      </c>
      <c r="AV497" s="14" t="s">
        <v>81</v>
      </c>
      <c r="AW497" s="14" t="s">
        <v>33</v>
      </c>
      <c r="AX497" s="14" t="s">
        <v>72</v>
      </c>
      <c r="AY497" s="254" t="s">
        <v>338</v>
      </c>
    </row>
    <row r="498" s="15" customFormat="1">
      <c r="A498" s="15"/>
      <c r="B498" s="255"/>
      <c r="C498" s="256"/>
      <c r="D498" s="235" t="s">
        <v>350</v>
      </c>
      <c r="E498" s="257" t="s">
        <v>287</v>
      </c>
      <c r="F498" s="258" t="s">
        <v>363</v>
      </c>
      <c r="G498" s="256"/>
      <c r="H498" s="259">
        <v>445.702</v>
      </c>
      <c r="I498" s="260"/>
      <c r="J498" s="256"/>
      <c r="K498" s="256"/>
      <c r="L498" s="261"/>
      <c r="M498" s="262"/>
      <c r="N498" s="263"/>
      <c r="O498" s="263"/>
      <c r="P498" s="263"/>
      <c r="Q498" s="263"/>
      <c r="R498" s="263"/>
      <c r="S498" s="263"/>
      <c r="T498" s="264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T498" s="265" t="s">
        <v>350</v>
      </c>
      <c r="AU498" s="265" t="s">
        <v>81</v>
      </c>
      <c r="AV498" s="15" t="s">
        <v>231</v>
      </c>
      <c r="AW498" s="15" t="s">
        <v>33</v>
      </c>
      <c r="AX498" s="15" t="s">
        <v>79</v>
      </c>
      <c r="AY498" s="265" t="s">
        <v>338</v>
      </c>
    </row>
    <row r="499" s="2" customFormat="1" ht="55.5" customHeight="1">
      <c r="A499" s="39"/>
      <c r="B499" s="40"/>
      <c r="C499" s="215" t="s">
        <v>775</v>
      </c>
      <c r="D499" s="215" t="s">
        <v>342</v>
      </c>
      <c r="E499" s="216" t="s">
        <v>799</v>
      </c>
      <c r="F499" s="217" t="s">
        <v>800</v>
      </c>
      <c r="G499" s="218" t="s">
        <v>572</v>
      </c>
      <c r="H499" s="219">
        <v>445.702</v>
      </c>
      <c r="I499" s="220"/>
      <c r="J499" s="221">
        <f>ROUND(I499*H499,2)</f>
        <v>0</v>
      </c>
      <c r="K499" s="217" t="s">
        <v>346</v>
      </c>
      <c r="L499" s="45"/>
      <c r="M499" s="222" t="s">
        <v>19</v>
      </c>
      <c r="N499" s="223" t="s">
        <v>43</v>
      </c>
      <c r="O499" s="85"/>
      <c r="P499" s="224">
        <f>O499*H499</f>
        <v>0</v>
      </c>
      <c r="Q499" s="224">
        <v>0.00034000000000000002</v>
      </c>
      <c r="R499" s="224">
        <f>Q499*H499</f>
        <v>0.15153868000000001</v>
      </c>
      <c r="S499" s="224">
        <v>0</v>
      </c>
      <c r="T499" s="225">
        <f>S499*H499</f>
        <v>0</v>
      </c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R499" s="226" t="s">
        <v>231</v>
      </c>
      <c r="AT499" s="226" t="s">
        <v>342</v>
      </c>
      <c r="AU499" s="226" t="s">
        <v>81</v>
      </c>
      <c r="AY499" s="18" t="s">
        <v>338</v>
      </c>
      <c r="BE499" s="227">
        <f>IF(N499="základní",J499,0)</f>
        <v>0</v>
      </c>
      <c r="BF499" s="227">
        <f>IF(N499="snížená",J499,0)</f>
        <v>0</v>
      </c>
      <c r="BG499" s="227">
        <f>IF(N499="zákl. přenesená",J499,0)</f>
        <v>0</v>
      </c>
      <c r="BH499" s="227">
        <f>IF(N499="sníž. přenesená",J499,0)</f>
        <v>0</v>
      </c>
      <c r="BI499" s="227">
        <f>IF(N499="nulová",J499,0)</f>
        <v>0</v>
      </c>
      <c r="BJ499" s="18" t="s">
        <v>79</v>
      </c>
      <c r="BK499" s="227">
        <f>ROUND(I499*H499,2)</f>
        <v>0</v>
      </c>
      <c r="BL499" s="18" t="s">
        <v>231</v>
      </c>
      <c r="BM499" s="226" t="s">
        <v>3715</v>
      </c>
    </row>
    <row r="500" s="2" customFormat="1">
      <c r="A500" s="39"/>
      <c r="B500" s="40"/>
      <c r="C500" s="41"/>
      <c r="D500" s="228" t="s">
        <v>348</v>
      </c>
      <c r="E500" s="41"/>
      <c r="F500" s="229" t="s">
        <v>802</v>
      </c>
      <c r="G500" s="41"/>
      <c r="H500" s="41"/>
      <c r="I500" s="230"/>
      <c r="J500" s="41"/>
      <c r="K500" s="41"/>
      <c r="L500" s="45"/>
      <c r="M500" s="231"/>
      <c r="N500" s="232"/>
      <c r="O500" s="85"/>
      <c r="P500" s="85"/>
      <c r="Q500" s="85"/>
      <c r="R500" s="85"/>
      <c r="S500" s="85"/>
      <c r="T500" s="86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T500" s="18" t="s">
        <v>348</v>
      </c>
      <c r="AU500" s="18" t="s">
        <v>81</v>
      </c>
    </row>
    <row r="501" s="14" customFormat="1">
      <c r="A501" s="14"/>
      <c r="B501" s="244"/>
      <c r="C501" s="245"/>
      <c r="D501" s="235" t="s">
        <v>350</v>
      </c>
      <c r="E501" s="246" t="s">
        <v>19</v>
      </c>
      <c r="F501" s="247" t="s">
        <v>287</v>
      </c>
      <c r="G501" s="245"/>
      <c r="H501" s="248">
        <v>445.702</v>
      </c>
      <c r="I501" s="249"/>
      <c r="J501" s="245"/>
      <c r="K501" s="245"/>
      <c r="L501" s="250"/>
      <c r="M501" s="251"/>
      <c r="N501" s="252"/>
      <c r="O501" s="252"/>
      <c r="P501" s="252"/>
      <c r="Q501" s="252"/>
      <c r="R501" s="252"/>
      <c r="S501" s="252"/>
      <c r="T501" s="253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54" t="s">
        <v>350</v>
      </c>
      <c r="AU501" s="254" t="s">
        <v>81</v>
      </c>
      <c r="AV501" s="14" t="s">
        <v>81</v>
      </c>
      <c r="AW501" s="14" t="s">
        <v>33</v>
      </c>
      <c r="AX501" s="14" t="s">
        <v>79</v>
      </c>
      <c r="AY501" s="254" t="s">
        <v>338</v>
      </c>
    </row>
    <row r="502" s="2" customFormat="1" ht="24.15" customHeight="1">
      <c r="A502" s="39"/>
      <c r="B502" s="40"/>
      <c r="C502" s="215" t="s">
        <v>779</v>
      </c>
      <c r="D502" s="215" t="s">
        <v>342</v>
      </c>
      <c r="E502" s="216" t="s">
        <v>804</v>
      </c>
      <c r="F502" s="217" t="s">
        <v>805</v>
      </c>
      <c r="G502" s="218" t="s">
        <v>572</v>
      </c>
      <c r="H502" s="219">
        <v>445.702</v>
      </c>
      <c r="I502" s="220"/>
      <c r="J502" s="221">
        <f>ROUND(I502*H502,2)</f>
        <v>0</v>
      </c>
      <c r="K502" s="217" t="s">
        <v>346</v>
      </c>
      <c r="L502" s="45"/>
      <c r="M502" s="222" t="s">
        <v>19</v>
      </c>
      <c r="N502" s="223" t="s">
        <v>43</v>
      </c>
      <c r="O502" s="85"/>
      <c r="P502" s="224">
        <f>O502*H502</f>
        <v>0</v>
      </c>
      <c r="Q502" s="224">
        <v>0</v>
      </c>
      <c r="R502" s="224">
        <f>Q502*H502</f>
        <v>0</v>
      </c>
      <c r="S502" s="224">
        <v>0</v>
      </c>
      <c r="T502" s="225">
        <f>S502*H502</f>
        <v>0</v>
      </c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R502" s="226" t="s">
        <v>231</v>
      </c>
      <c r="AT502" s="226" t="s">
        <v>342</v>
      </c>
      <c r="AU502" s="226" t="s">
        <v>81</v>
      </c>
      <c r="AY502" s="18" t="s">
        <v>338</v>
      </c>
      <c r="BE502" s="227">
        <f>IF(N502="základní",J502,0)</f>
        <v>0</v>
      </c>
      <c r="BF502" s="227">
        <f>IF(N502="snížená",J502,0)</f>
        <v>0</v>
      </c>
      <c r="BG502" s="227">
        <f>IF(N502="zákl. přenesená",J502,0)</f>
        <v>0</v>
      </c>
      <c r="BH502" s="227">
        <f>IF(N502="sníž. přenesená",J502,0)</f>
        <v>0</v>
      </c>
      <c r="BI502" s="227">
        <f>IF(N502="nulová",J502,0)</f>
        <v>0</v>
      </c>
      <c r="BJ502" s="18" t="s">
        <v>79</v>
      </c>
      <c r="BK502" s="227">
        <f>ROUND(I502*H502,2)</f>
        <v>0</v>
      </c>
      <c r="BL502" s="18" t="s">
        <v>231</v>
      </c>
      <c r="BM502" s="226" t="s">
        <v>3716</v>
      </c>
    </row>
    <row r="503" s="2" customFormat="1">
      <c r="A503" s="39"/>
      <c r="B503" s="40"/>
      <c r="C503" s="41"/>
      <c r="D503" s="228" t="s">
        <v>348</v>
      </c>
      <c r="E503" s="41"/>
      <c r="F503" s="229" t="s">
        <v>807</v>
      </c>
      <c r="G503" s="41"/>
      <c r="H503" s="41"/>
      <c r="I503" s="230"/>
      <c r="J503" s="41"/>
      <c r="K503" s="41"/>
      <c r="L503" s="45"/>
      <c r="M503" s="231"/>
      <c r="N503" s="232"/>
      <c r="O503" s="85"/>
      <c r="P503" s="85"/>
      <c r="Q503" s="85"/>
      <c r="R503" s="85"/>
      <c r="S503" s="85"/>
      <c r="T503" s="86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T503" s="18" t="s">
        <v>348</v>
      </c>
      <c r="AU503" s="18" t="s">
        <v>81</v>
      </c>
    </row>
    <row r="504" s="14" customFormat="1">
      <c r="A504" s="14"/>
      <c r="B504" s="244"/>
      <c r="C504" s="245"/>
      <c r="D504" s="235" t="s">
        <v>350</v>
      </c>
      <c r="E504" s="246" t="s">
        <v>19</v>
      </c>
      <c r="F504" s="247" t="s">
        <v>287</v>
      </c>
      <c r="G504" s="245"/>
      <c r="H504" s="248">
        <v>445.702</v>
      </c>
      <c r="I504" s="249"/>
      <c r="J504" s="245"/>
      <c r="K504" s="245"/>
      <c r="L504" s="250"/>
      <c r="M504" s="251"/>
      <c r="N504" s="252"/>
      <c r="O504" s="252"/>
      <c r="P504" s="252"/>
      <c r="Q504" s="252"/>
      <c r="R504" s="252"/>
      <c r="S504" s="252"/>
      <c r="T504" s="253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54" t="s">
        <v>350</v>
      </c>
      <c r="AU504" s="254" t="s">
        <v>81</v>
      </c>
      <c r="AV504" s="14" t="s">
        <v>81</v>
      </c>
      <c r="AW504" s="14" t="s">
        <v>33</v>
      </c>
      <c r="AX504" s="14" t="s">
        <v>79</v>
      </c>
      <c r="AY504" s="254" t="s">
        <v>338</v>
      </c>
    </row>
    <row r="505" s="2" customFormat="1" ht="24.15" customHeight="1">
      <c r="A505" s="39"/>
      <c r="B505" s="40"/>
      <c r="C505" s="215" t="s">
        <v>785</v>
      </c>
      <c r="D505" s="215" t="s">
        <v>342</v>
      </c>
      <c r="E505" s="216" t="s">
        <v>809</v>
      </c>
      <c r="F505" s="217" t="s">
        <v>810</v>
      </c>
      <c r="G505" s="218" t="s">
        <v>572</v>
      </c>
      <c r="H505" s="219">
        <v>445.702</v>
      </c>
      <c r="I505" s="220"/>
      <c r="J505" s="221">
        <f>ROUND(I505*H505,2)</f>
        <v>0</v>
      </c>
      <c r="K505" s="217" t="s">
        <v>346</v>
      </c>
      <c r="L505" s="45"/>
      <c r="M505" s="222" t="s">
        <v>19</v>
      </c>
      <c r="N505" s="223" t="s">
        <v>43</v>
      </c>
      <c r="O505" s="85"/>
      <c r="P505" s="224">
        <f>O505*H505</f>
        <v>0</v>
      </c>
      <c r="Q505" s="224">
        <v>0</v>
      </c>
      <c r="R505" s="224">
        <f>Q505*H505</f>
        <v>0</v>
      </c>
      <c r="S505" s="224">
        <v>0</v>
      </c>
      <c r="T505" s="225">
        <f>S505*H505</f>
        <v>0</v>
      </c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R505" s="226" t="s">
        <v>231</v>
      </c>
      <c r="AT505" s="226" t="s">
        <v>342</v>
      </c>
      <c r="AU505" s="226" t="s">
        <v>81</v>
      </c>
      <c r="AY505" s="18" t="s">
        <v>338</v>
      </c>
      <c r="BE505" s="227">
        <f>IF(N505="základní",J505,0)</f>
        <v>0</v>
      </c>
      <c r="BF505" s="227">
        <f>IF(N505="snížená",J505,0)</f>
        <v>0</v>
      </c>
      <c r="BG505" s="227">
        <f>IF(N505="zákl. přenesená",J505,0)</f>
        <v>0</v>
      </c>
      <c r="BH505" s="227">
        <f>IF(N505="sníž. přenesená",J505,0)</f>
        <v>0</v>
      </c>
      <c r="BI505" s="227">
        <f>IF(N505="nulová",J505,0)</f>
        <v>0</v>
      </c>
      <c r="BJ505" s="18" t="s">
        <v>79</v>
      </c>
      <c r="BK505" s="227">
        <f>ROUND(I505*H505,2)</f>
        <v>0</v>
      </c>
      <c r="BL505" s="18" t="s">
        <v>231</v>
      </c>
      <c r="BM505" s="226" t="s">
        <v>3717</v>
      </c>
    </row>
    <row r="506" s="2" customFormat="1">
      <c r="A506" s="39"/>
      <c r="B506" s="40"/>
      <c r="C506" s="41"/>
      <c r="D506" s="228" t="s">
        <v>348</v>
      </c>
      <c r="E506" s="41"/>
      <c r="F506" s="229" t="s">
        <v>812</v>
      </c>
      <c r="G506" s="41"/>
      <c r="H506" s="41"/>
      <c r="I506" s="230"/>
      <c r="J506" s="41"/>
      <c r="K506" s="41"/>
      <c r="L506" s="45"/>
      <c r="M506" s="231"/>
      <c r="N506" s="232"/>
      <c r="O506" s="85"/>
      <c r="P506" s="85"/>
      <c r="Q506" s="85"/>
      <c r="R506" s="85"/>
      <c r="S506" s="85"/>
      <c r="T506" s="86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T506" s="18" t="s">
        <v>348</v>
      </c>
      <c r="AU506" s="18" t="s">
        <v>81</v>
      </c>
    </row>
    <row r="507" s="14" customFormat="1">
      <c r="A507" s="14"/>
      <c r="B507" s="244"/>
      <c r="C507" s="245"/>
      <c r="D507" s="235" t="s">
        <v>350</v>
      </c>
      <c r="E507" s="246" t="s">
        <v>19</v>
      </c>
      <c r="F507" s="247" t="s">
        <v>287</v>
      </c>
      <c r="G507" s="245"/>
      <c r="H507" s="248">
        <v>445.702</v>
      </c>
      <c r="I507" s="249"/>
      <c r="J507" s="245"/>
      <c r="K507" s="245"/>
      <c r="L507" s="250"/>
      <c r="M507" s="251"/>
      <c r="N507" s="252"/>
      <c r="O507" s="252"/>
      <c r="P507" s="252"/>
      <c r="Q507" s="252"/>
      <c r="R507" s="252"/>
      <c r="S507" s="252"/>
      <c r="T507" s="253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54" t="s">
        <v>350</v>
      </c>
      <c r="AU507" s="254" t="s">
        <v>81</v>
      </c>
      <c r="AV507" s="14" t="s">
        <v>81</v>
      </c>
      <c r="AW507" s="14" t="s">
        <v>33</v>
      </c>
      <c r="AX507" s="14" t="s">
        <v>79</v>
      </c>
      <c r="AY507" s="254" t="s">
        <v>338</v>
      </c>
    </row>
    <row r="508" s="12" customFormat="1" ht="22.8" customHeight="1">
      <c r="A508" s="12"/>
      <c r="B508" s="199"/>
      <c r="C508" s="200"/>
      <c r="D508" s="201" t="s">
        <v>71</v>
      </c>
      <c r="E508" s="213" t="s">
        <v>813</v>
      </c>
      <c r="F508" s="213" t="s">
        <v>814</v>
      </c>
      <c r="G508" s="200"/>
      <c r="H508" s="200"/>
      <c r="I508" s="203"/>
      <c r="J508" s="214">
        <f>BK508</f>
        <v>0</v>
      </c>
      <c r="K508" s="200"/>
      <c r="L508" s="205"/>
      <c r="M508" s="206"/>
      <c r="N508" s="207"/>
      <c r="O508" s="207"/>
      <c r="P508" s="208">
        <f>SUM(P509:P523)</f>
        <v>0</v>
      </c>
      <c r="Q508" s="207"/>
      <c r="R508" s="208">
        <f>SUM(R509:R523)</f>
        <v>0</v>
      </c>
      <c r="S508" s="207"/>
      <c r="T508" s="209">
        <f>SUM(T509:T523)</f>
        <v>0</v>
      </c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R508" s="210" t="s">
        <v>79</v>
      </c>
      <c r="AT508" s="211" t="s">
        <v>71</v>
      </c>
      <c r="AU508" s="211" t="s">
        <v>79</v>
      </c>
      <c r="AY508" s="210" t="s">
        <v>338</v>
      </c>
      <c r="BK508" s="212">
        <f>SUM(BK509:BK523)</f>
        <v>0</v>
      </c>
    </row>
    <row r="509" s="2" customFormat="1" ht="33" customHeight="1">
      <c r="A509" s="39"/>
      <c r="B509" s="40"/>
      <c r="C509" s="215" t="s">
        <v>791</v>
      </c>
      <c r="D509" s="215" t="s">
        <v>342</v>
      </c>
      <c r="E509" s="216" t="s">
        <v>816</v>
      </c>
      <c r="F509" s="217" t="s">
        <v>817</v>
      </c>
      <c r="G509" s="218" t="s">
        <v>489</v>
      </c>
      <c r="H509" s="219">
        <v>302.13400000000001</v>
      </c>
      <c r="I509" s="220"/>
      <c r="J509" s="221">
        <f>ROUND(I509*H509,2)</f>
        <v>0</v>
      </c>
      <c r="K509" s="217" t="s">
        <v>346</v>
      </c>
      <c r="L509" s="45"/>
      <c r="M509" s="222" t="s">
        <v>19</v>
      </c>
      <c r="N509" s="223" t="s">
        <v>43</v>
      </c>
      <c r="O509" s="85"/>
      <c r="P509" s="224">
        <f>O509*H509</f>
        <v>0</v>
      </c>
      <c r="Q509" s="224">
        <v>0</v>
      </c>
      <c r="R509" s="224">
        <f>Q509*H509</f>
        <v>0</v>
      </c>
      <c r="S509" s="224">
        <v>0</v>
      </c>
      <c r="T509" s="225">
        <f>S509*H509</f>
        <v>0</v>
      </c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R509" s="226" t="s">
        <v>231</v>
      </c>
      <c r="AT509" s="226" t="s">
        <v>342</v>
      </c>
      <c r="AU509" s="226" t="s">
        <v>81</v>
      </c>
      <c r="AY509" s="18" t="s">
        <v>338</v>
      </c>
      <c r="BE509" s="227">
        <f>IF(N509="základní",J509,0)</f>
        <v>0</v>
      </c>
      <c r="BF509" s="227">
        <f>IF(N509="snížená",J509,0)</f>
        <v>0</v>
      </c>
      <c r="BG509" s="227">
        <f>IF(N509="zákl. přenesená",J509,0)</f>
        <v>0</v>
      </c>
      <c r="BH509" s="227">
        <f>IF(N509="sníž. přenesená",J509,0)</f>
        <v>0</v>
      </c>
      <c r="BI509" s="227">
        <f>IF(N509="nulová",J509,0)</f>
        <v>0</v>
      </c>
      <c r="BJ509" s="18" t="s">
        <v>79</v>
      </c>
      <c r="BK509" s="227">
        <f>ROUND(I509*H509,2)</f>
        <v>0</v>
      </c>
      <c r="BL509" s="18" t="s">
        <v>231</v>
      </c>
      <c r="BM509" s="226" t="s">
        <v>3718</v>
      </c>
    </row>
    <row r="510" s="2" customFormat="1">
      <c r="A510" s="39"/>
      <c r="B510" s="40"/>
      <c r="C510" s="41"/>
      <c r="D510" s="228" t="s">
        <v>348</v>
      </c>
      <c r="E510" s="41"/>
      <c r="F510" s="229" t="s">
        <v>819</v>
      </c>
      <c r="G510" s="41"/>
      <c r="H510" s="41"/>
      <c r="I510" s="230"/>
      <c r="J510" s="41"/>
      <c r="K510" s="41"/>
      <c r="L510" s="45"/>
      <c r="M510" s="231"/>
      <c r="N510" s="232"/>
      <c r="O510" s="85"/>
      <c r="P510" s="85"/>
      <c r="Q510" s="85"/>
      <c r="R510" s="85"/>
      <c r="S510" s="85"/>
      <c r="T510" s="86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T510" s="18" t="s">
        <v>348</v>
      </c>
      <c r="AU510" s="18" t="s">
        <v>81</v>
      </c>
    </row>
    <row r="511" s="14" customFormat="1">
      <c r="A511" s="14"/>
      <c r="B511" s="244"/>
      <c r="C511" s="245"/>
      <c r="D511" s="235" t="s">
        <v>350</v>
      </c>
      <c r="E511" s="246" t="s">
        <v>19</v>
      </c>
      <c r="F511" s="247" t="s">
        <v>3719</v>
      </c>
      <c r="G511" s="245"/>
      <c r="H511" s="248">
        <v>302.13400000000001</v>
      </c>
      <c r="I511" s="249"/>
      <c r="J511" s="245"/>
      <c r="K511" s="245"/>
      <c r="L511" s="250"/>
      <c r="M511" s="251"/>
      <c r="N511" s="252"/>
      <c r="O511" s="252"/>
      <c r="P511" s="252"/>
      <c r="Q511" s="252"/>
      <c r="R511" s="252"/>
      <c r="S511" s="252"/>
      <c r="T511" s="253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54" t="s">
        <v>350</v>
      </c>
      <c r="AU511" s="254" t="s">
        <v>81</v>
      </c>
      <c r="AV511" s="14" t="s">
        <v>81</v>
      </c>
      <c r="AW511" s="14" t="s">
        <v>33</v>
      </c>
      <c r="AX511" s="14" t="s">
        <v>79</v>
      </c>
      <c r="AY511" s="254" t="s">
        <v>338</v>
      </c>
    </row>
    <row r="512" s="2" customFormat="1" ht="44.25" customHeight="1">
      <c r="A512" s="39"/>
      <c r="B512" s="40"/>
      <c r="C512" s="215" t="s">
        <v>798</v>
      </c>
      <c r="D512" s="215" t="s">
        <v>342</v>
      </c>
      <c r="E512" s="216" t="s">
        <v>822</v>
      </c>
      <c r="F512" s="217" t="s">
        <v>823</v>
      </c>
      <c r="G512" s="218" t="s">
        <v>489</v>
      </c>
      <c r="H512" s="219">
        <v>7175.6729999999998</v>
      </c>
      <c r="I512" s="220"/>
      <c r="J512" s="221">
        <f>ROUND(I512*H512,2)</f>
        <v>0</v>
      </c>
      <c r="K512" s="217" t="s">
        <v>346</v>
      </c>
      <c r="L512" s="45"/>
      <c r="M512" s="222" t="s">
        <v>19</v>
      </c>
      <c r="N512" s="223" t="s">
        <v>43</v>
      </c>
      <c r="O512" s="85"/>
      <c r="P512" s="224">
        <f>O512*H512</f>
        <v>0</v>
      </c>
      <c r="Q512" s="224">
        <v>0</v>
      </c>
      <c r="R512" s="224">
        <f>Q512*H512</f>
        <v>0</v>
      </c>
      <c r="S512" s="224">
        <v>0</v>
      </c>
      <c r="T512" s="225">
        <f>S512*H512</f>
        <v>0</v>
      </c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R512" s="226" t="s">
        <v>231</v>
      </c>
      <c r="AT512" s="226" t="s">
        <v>342</v>
      </c>
      <c r="AU512" s="226" t="s">
        <v>81</v>
      </c>
      <c r="AY512" s="18" t="s">
        <v>338</v>
      </c>
      <c r="BE512" s="227">
        <f>IF(N512="základní",J512,0)</f>
        <v>0</v>
      </c>
      <c r="BF512" s="227">
        <f>IF(N512="snížená",J512,0)</f>
        <v>0</v>
      </c>
      <c r="BG512" s="227">
        <f>IF(N512="zákl. přenesená",J512,0)</f>
        <v>0</v>
      </c>
      <c r="BH512" s="227">
        <f>IF(N512="sníž. přenesená",J512,0)</f>
        <v>0</v>
      </c>
      <c r="BI512" s="227">
        <f>IF(N512="nulová",J512,0)</f>
        <v>0</v>
      </c>
      <c r="BJ512" s="18" t="s">
        <v>79</v>
      </c>
      <c r="BK512" s="227">
        <f>ROUND(I512*H512,2)</f>
        <v>0</v>
      </c>
      <c r="BL512" s="18" t="s">
        <v>231</v>
      </c>
      <c r="BM512" s="226" t="s">
        <v>3720</v>
      </c>
    </row>
    <row r="513" s="2" customFormat="1">
      <c r="A513" s="39"/>
      <c r="B513" s="40"/>
      <c r="C513" s="41"/>
      <c r="D513" s="228" t="s">
        <v>348</v>
      </c>
      <c r="E513" s="41"/>
      <c r="F513" s="229" t="s">
        <v>825</v>
      </c>
      <c r="G513" s="41"/>
      <c r="H513" s="41"/>
      <c r="I513" s="230"/>
      <c r="J513" s="41"/>
      <c r="K513" s="41"/>
      <c r="L513" s="45"/>
      <c r="M513" s="231"/>
      <c r="N513" s="232"/>
      <c r="O513" s="85"/>
      <c r="P513" s="85"/>
      <c r="Q513" s="85"/>
      <c r="R513" s="85"/>
      <c r="S513" s="85"/>
      <c r="T513" s="86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T513" s="18" t="s">
        <v>348</v>
      </c>
      <c r="AU513" s="18" t="s">
        <v>81</v>
      </c>
    </row>
    <row r="514" s="14" customFormat="1">
      <c r="A514" s="14"/>
      <c r="B514" s="244"/>
      <c r="C514" s="245"/>
      <c r="D514" s="235" t="s">
        <v>350</v>
      </c>
      <c r="E514" s="246" t="s">
        <v>19</v>
      </c>
      <c r="F514" s="247" t="s">
        <v>3721</v>
      </c>
      <c r="G514" s="245"/>
      <c r="H514" s="248">
        <v>7175.6729999999998</v>
      </c>
      <c r="I514" s="249"/>
      <c r="J514" s="245"/>
      <c r="K514" s="245"/>
      <c r="L514" s="250"/>
      <c r="M514" s="251"/>
      <c r="N514" s="252"/>
      <c r="O514" s="252"/>
      <c r="P514" s="252"/>
      <c r="Q514" s="252"/>
      <c r="R514" s="252"/>
      <c r="S514" s="252"/>
      <c r="T514" s="253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54" t="s">
        <v>350</v>
      </c>
      <c r="AU514" s="254" t="s">
        <v>81</v>
      </c>
      <c r="AV514" s="14" t="s">
        <v>81</v>
      </c>
      <c r="AW514" s="14" t="s">
        <v>33</v>
      </c>
      <c r="AX514" s="14" t="s">
        <v>79</v>
      </c>
      <c r="AY514" s="254" t="s">
        <v>338</v>
      </c>
    </row>
    <row r="515" s="2" customFormat="1" ht="37.8" customHeight="1">
      <c r="A515" s="39"/>
      <c r="B515" s="40"/>
      <c r="C515" s="215" t="s">
        <v>803</v>
      </c>
      <c r="D515" s="215" t="s">
        <v>342</v>
      </c>
      <c r="E515" s="216" t="s">
        <v>828</v>
      </c>
      <c r="F515" s="217" t="s">
        <v>829</v>
      </c>
      <c r="G515" s="218" t="s">
        <v>489</v>
      </c>
      <c r="H515" s="219">
        <v>75.533000000000001</v>
      </c>
      <c r="I515" s="220"/>
      <c r="J515" s="221">
        <f>ROUND(I515*H515,2)</f>
        <v>0</v>
      </c>
      <c r="K515" s="217" t="s">
        <v>346</v>
      </c>
      <c r="L515" s="45"/>
      <c r="M515" s="222" t="s">
        <v>19</v>
      </c>
      <c r="N515" s="223" t="s">
        <v>43</v>
      </c>
      <c r="O515" s="85"/>
      <c r="P515" s="224">
        <f>O515*H515</f>
        <v>0</v>
      </c>
      <c r="Q515" s="224">
        <v>0</v>
      </c>
      <c r="R515" s="224">
        <f>Q515*H515</f>
        <v>0</v>
      </c>
      <c r="S515" s="224">
        <v>0</v>
      </c>
      <c r="T515" s="225">
        <f>S515*H515</f>
        <v>0</v>
      </c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R515" s="226" t="s">
        <v>231</v>
      </c>
      <c r="AT515" s="226" t="s">
        <v>342</v>
      </c>
      <c r="AU515" s="226" t="s">
        <v>81</v>
      </c>
      <c r="AY515" s="18" t="s">
        <v>338</v>
      </c>
      <c r="BE515" s="227">
        <f>IF(N515="základní",J515,0)</f>
        <v>0</v>
      </c>
      <c r="BF515" s="227">
        <f>IF(N515="snížená",J515,0)</f>
        <v>0</v>
      </c>
      <c r="BG515" s="227">
        <f>IF(N515="zákl. přenesená",J515,0)</f>
        <v>0</v>
      </c>
      <c r="BH515" s="227">
        <f>IF(N515="sníž. přenesená",J515,0)</f>
        <v>0</v>
      </c>
      <c r="BI515" s="227">
        <f>IF(N515="nulová",J515,0)</f>
        <v>0</v>
      </c>
      <c r="BJ515" s="18" t="s">
        <v>79</v>
      </c>
      <c r="BK515" s="227">
        <f>ROUND(I515*H515,2)</f>
        <v>0</v>
      </c>
      <c r="BL515" s="18" t="s">
        <v>231</v>
      </c>
      <c r="BM515" s="226" t="s">
        <v>3722</v>
      </c>
    </row>
    <row r="516" s="2" customFormat="1">
      <c r="A516" s="39"/>
      <c r="B516" s="40"/>
      <c r="C516" s="41"/>
      <c r="D516" s="228" t="s">
        <v>348</v>
      </c>
      <c r="E516" s="41"/>
      <c r="F516" s="229" t="s">
        <v>831</v>
      </c>
      <c r="G516" s="41"/>
      <c r="H516" s="41"/>
      <c r="I516" s="230"/>
      <c r="J516" s="41"/>
      <c r="K516" s="41"/>
      <c r="L516" s="45"/>
      <c r="M516" s="231"/>
      <c r="N516" s="232"/>
      <c r="O516" s="85"/>
      <c r="P516" s="85"/>
      <c r="Q516" s="85"/>
      <c r="R516" s="85"/>
      <c r="S516" s="85"/>
      <c r="T516" s="86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T516" s="18" t="s">
        <v>348</v>
      </c>
      <c r="AU516" s="18" t="s">
        <v>81</v>
      </c>
    </row>
    <row r="517" s="14" customFormat="1">
      <c r="A517" s="14"/>
      <c r="B517" s="244"/>
      <c r="C517" s="245"/>
      <c r="D517" s="235" t="s">
        <v>350</v>
      </c>
      <c r="E517" s="246" t="s">
        <v>19</v>
      </c>
      <c r="F517" s="247" t="s">
        <v>3723</v>
      </c>
      <c r="G517" s="245"/>
      <c r="H517" s="248">
        <v>75.533000000000001</v>
      </c>
      <c r="I517" s="249"/>
      <c r="J517" s="245"/>
      <c r="K517" s="245"/>
      <c r="L517" s="250"/>
      <c r="M517" s="251"/>
      <c r="N517" s="252"/>
      <c r="O517" s="252"/>
      <c r="P517" s="252"/>
      <c r="Q517" s="252"/>
      <c r="R517" s="252"/>
      <c r="S517" s="252"/>
      <c r="T517" s="253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T517" s="254" t="s">
        <v>350</v>
      </c>
      <c r="AU517" s="254" t="s">
        <v>81</v>
      </c>
      <c r="AV517" s="14" t="s">
        <v>81</v>
      </c>
      <c r="AW517" s="14" t="s">
        <v>33</v>
      </c>
      <c r="AX517" s="14" t="s">
        <v>79</v>
      </c>
      <c r="AY517" s="254" t="s">
        <v>338</v>
      </c>
    </row>
    <row r="518" s="2" customFormat="1" ht="44.25" customHeight="1">
      <c r="A518" s="39"/>
      <c r="B518" s="40"/>
      <c r="C518" s="215" t="s">
        <v>808</v>
      </c>
      <c r="D518" s="215" t="s">
        <v>342</v>
      </c>
      <c r="E518" s="216" t="s">
        <v>1447</v>
      </c>
      <c r="F518" s="217" t="s">
        <v>1448</v>
      </c>
      <c r="G518" s="218" t="s">
        <v>489</v>
      </c>
      <c r="H518" s="219">
        <v>6.1509999999999998</v>
      </c>
      <c r="I518" s="220"/>
      <c r="J518" s="221">
        <f>ROUND(I518*H518,2)</f>
        <v>0</v>
      </c>
      <c r="K518" s="217" t="s">
        <v>346</v>
      </c>
      <c r="L518" s="45"/>
      <c r="M518" s="222" t="s">
        <v>19</v>
      </c>
      <c r="N518" s="223" t="s">
        <v>43</v>
      </c>
      <c r="O518" s="85"/>
      <c r="P518" s="224">
        <f>O518*H518</f>
        <v>0</v>
      </c>
      <c r="Q518" s="224">
        <v>0</v>
      </c>
      <c r="R518" s="224">
        <f>Q518*H518</f>
        <v>0</v>
      </c>
      <c r="S518" s="224">
        <v>0</v>
      </c>
      <c r="T518" s="225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26" t="s">
        <v>231</v>
      </c>
      <c r="AT518" s="226" t="s">
        <v>342</v>
      </c>
      <c r="AU518" s="226" t="s">
        <v>81</v>
      </c>
      <c r="AY518" s="18" t="s">
        <v>338</v>
      </c>
      <c r="BE518" s="227">
        <f>IF(N518="základní",J518,0)</f>
        <v>0</v>
      </c>
      <c r="BF518" s="227">
        <f>IF(N518="snížená",J518,0)</f>
        <v>0</v>
      </c>
      <c r="BG518" s="227">
        <f>IF(N518="zákl. přenesená",J518,0)</f>
        <v>0</v>
      </c>
      <c r="BH518" s="227">
        <f>IF(N518="sníž. přenesená",J518,0)</f>
        <v>0</v>
      </c>
      <c r="BI518" s="227">
        <f>IF(N518="nulová",J518,0)</f>
        <v>0</v>
      </c>
      <c r="BJ518" s="18" t="s">
        <v>79</v>
      </c>
      <c r="BK518" s="227">
        <f>ROUND(I518*H518,2)</f>
        <v>0</v>
      </c>
      <c r="BL518" s="18" t="s">
        <v>231</v>
      </c>
      <c r="BM518" s="226" t="s">
        <v>3724</v>
      </c>
    </row>
    <row r="519" s="2" customFormat="1">
      <c r="A519" s="39"/>
      <c r="B519" s="40"/>
      <c r="C519" s="41"/>
      <c r="D519" s="228" t="s">
        <v>348</v>
      </c>
      <c r="E519" s="41"/>
      <c r="F519" s="229" t="s">
        <v>1450</v>
      </c>
      <c r="G519" s="41"/>
      <c r="H519" s="41"/>
      <c r="I519" s="230"/>
      <c r="J519" s="41"/>
      <c r="K519" s="41"/>
      <c r="L519" s="45"/>
      <c r="M519" s="231"/>
      <c r="N519" s="232"/>
      <c r="O519" s="85"/>
      <c r="P519" s="85"/>
      <c r="Q519" s="85"/>
      <c r="R519" s="85"/>
      <c r="S519" s="85"/>
      <c r="T519" s="86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T519" s="18" t="s">
        <v>348</v>
      </c>
      <c r="AU519" s="18" t="s">
        <v>81</v>
      </c>
    </row>
    <row r="520" s="2" customFormat="1" ht="44.25" customHeight="1">
      <c r="A520" s="39"/>
      <c r="B520" s="40"/>
      <c r="C520" s="215" t="s">
        <v>815</v>
      </c>
      <c r="D520" s="215" t="s">
        <v>342</v>
      </c>
      <c r="E520" s="216" t="s">
        <v>834</v>
      </c>
      <c r="F520" s="217" t="s">
        <v>505</v>
      </c>
      <c r="G520" s="218" t="s">
        <v>489</v>
      </c>
      <c r="H520" s="219">
        <v>205.15700000000001</v>
      </c>
      <c r="I520" s="220"/>
      <c r="J520" s="221">
        <f>ROUND(I520*H520,2)</f>
        <v>0</v>
      </c>
      <c r="K520" s="217" t="s">
        <v>346</v>
      </c>
      <c r="L520" s="45"/>
      <c r="M520" s="222" t="s">
        <v>19</v>
      </c>
      <c r="N520" s="223" t="s">
        <v>43</v>
      </c>
      <c r="O520" s="85"/>
      <c r="P520" s="224">
        <f>O520*H520</f>
        <v>0</v>
      </c>
      <c r="Q520" s="224">
        <v>0</v>
      </c>
      <c r="R520" s="224">
        <f>Q520*H520</f>
        <v>0</v>
      </c>
      <c r="S520" s="224">
        <v>0</v>
      </c>
      <c r="T520" s="225">
        <f>S520*H520</f>
        <v>0</v>
      </c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R520" s="226" t="s">
        <v>231</v>
      </c>
      <c r="AT520" s="226" t="s">
        <v>342</v>
      </c>
      <c r="AU520" s="226" t="s">
        <v>81</v>
      </c>
      <c r="AY520" s="18" t="s">
        <v>338</v>
      </c>
      <c r="BE520" s="227">
        <f>IF(N520="základní",J520,0)</f>
        <v>0</v>
      </c>
      <c r="BF520" s="227">
        <f>IF(N520="snížená",J520,0)</f>
        <v>0</v>
      </c>
      <c r="BG520" s="227">
        <f>IF(N520="zákl. přenesená",J520,0)</f>
        <v>0</v>
      </c>
      <c r="BH520" s="227">
        <f>IF(N520="sníž. přenesená",J520,0)</f>
        <v>0</v>
      </c>
      <c r="BI520" s="227">
        <f>IF(N520="nulová",J520,0)</f>
        <v>0</v>
      </c>
      <c r="BJ520" s="18" t="s">
        <v>79</v>
      </c>
      <c r="BK520" s="227">
        <f>ROUND(I520*H520,2)</f>
        <v>0</v>
      </c>
      <c r="BL520" s="18" t="s">
        <v>231</v>
      </c>
      <c r="BM520" s="226" t="s">
        <v>3725</v>
      </c>
    </row>
    <row r="521" s="2" customFormat="1">
      <c r="A521" s="39"/>
      <c r="B521" s="40"/>
      <c r="C521" s="41"/>
      <c r="D521" s="228" t="s">
        <v>348</v>
      </c>
      <c r="E521" s="41"/>
      <c r="F521" s="229" t="s">
        <v>836</v>
      </c>
      <c r="G521" s="41"/>
      <c r="H521" s="41"/>
      <c r="I521" s="230"/>
      <c r="J521" s="41"/>
      <c r="K521" s="41"/>
      <c r="L521" s="45"/>
      <c r="M521" s="231"/>
      <c r="N521" s="232"/>
      <c r="O521" s="85"/>
      <c r="P521" s="85"/>
      <c r="Q521" s="85"/>
      <c r="R521" s="85"/>
      <c r="S521" s="85"/>
      <c r="T521" s="86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T521" s="18" t="s">
        <v>348</v>
      </c>
      <c r="AU521" s="18" t="s">
        <v>81</v>
      </c>
    </row>
    <row r="522" s="2" customFormat="1" ht="44.25" customHeight="1">
      <c r="A522" s="39"/>
      <c r="B522" s="40"/>
      <c r="C522" s="215" t="s">
        <v>821</v>
      </c>
      <c r="D522" s="215" t="s">
        <v>342</v>
      </c>
      <c r="E522" s="216" t="s">
        <v>838</v>
      </c>
      <c r="F522" s="217" t="s">
        <v>839</v>
      </c>
      <c r="G522" s="218" t="s">
        <v>489</v>
      </c>
      <c r="H522" s="219">
        <v>166.36000000000001</v>
      </c>
      <c r="I522" s="220"/>
      <c r="J522" s="221">
        <f>ROUND(I522*H522,2)</f>
        <v>0</v>
      </c>
      <c r="K522" s="217" t="s">
        <v>346</v>
      </c>
      <c r="L522" s="45"/>
      <c r="M522" s="222" t="s">
        <v>19</v>
      </c>
      <c r="N522" s="223" t="s">
        <v>43</v>
      </c>
      <c r="O522" s="85"/>
      <c r="P522" s="224">
        <f>O522*H522</f>
        <v>0</v>
      </c>
      <c r="Q522" s="224">
        <v>0</v>
      </c>
      <c r="R522" s="224">
        <f>Q522*H522</f>
        <v>0</v>
      </c>
      <c r="S522" s="224">
        <v>0</v>
      </c>
      <c r="T522" s="225">
        <f>S522*H522</f>
        <v>0</v>
      </c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R522" s="226" t="s">
        <v>231</v>
      </c>
      <c r="AT522" s="226" t="s">
        <v>342</v>
      </c>
      <c r="AU522" s="226" t="s">
        <v>81</v>
      </c>
      <c r="AY522" s="18" t="s">
        <v>338</v>
      </c>
      <c r="BE522" s="227">
        <f>IF(N522="základní",J522,0)</f>
        <v>0</v>
      </c>
      <c r="BF522" s="227">
        <f>IF(N522="snížená",J522,0)</f>
        <v>0</v>
      </c>
      <c r="BG522" s="227">
        <f>IF(N522="zákl. přenesená",J522,0)</f>
        <v>0</v>
      </c>
      <c r="BH522" s="227">
        <f>IF(N522="sníž. přenesená",J522,0)</f>
        <v>0</v>
      </c>
      <c r="BI522" s="227">
        <f>IF(N522="nulová",J522,0)</f>
        <v>0</v>
      </c>
      <c r="BJ522" s="18" t="s">
        <v>79</v>
      </c>
      <c r="BK522" s="227">
        <f>ROUND(I522*H522,2)</f>
        <v>0</v>
      </c>
      <c r="BL522" s="18" t="s">
        <v>231</v>
      </c>
      <c r="BM522" s="226" t="s">
        <v>3726</v>
      </c>
    </row>
    <row r="523" s="2" customFormat="1">
      <c r="A523" s="39"/>
      <c r="B523" s="40"/>
      <c r="C523" s="41"/>
      <c r="D523" s="228" t="s">
        <v>348</v>
      </c>
      <c r="E523" s="41"/>
      <c r="F523" s="229" t="s">
        <v>841</v>
      </c>
      <c r="G523" s="41"/>
      <c r="H523" s="41"/>
      <c r="I523" s="230"/>
      <c r="J523" s="41"/>
      <c r="K523" s="41"/>
      <c r="L523" s="45"/>
      <c r="M523" s="231"/>
      <c r="N523" s="232"/>
      <c r="O523" s="85"/>
      <c r="P523" s="85"/>
      <c r="Q523" s="85"/>
      <c r="R523" s="85"/>
      <c r="S523" s="85"/>
      <c r="T523" s="86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T523" s="18" t="s">
        <v>348</v>
      </c>
      <c r="AU523" s="18" t="s">
        <v>81</v>
      </c>
    </row>
    <row r="524" s="12" customFormat="1" ht="22.8" customHeight="1">
      <c r="A524" s="12"/>
      <c r="B524" s="199"/>
      <c r="C524" s="200"/>
      <c r="D524" s="201" t="s">
        <v>71</v>
      </c>
      <c r="E524" s="213" t="s">
        <v>842</v>
      </c>
      <c r="F524" s="213" t="s">
        <v>843</v>
      </c>
      <c r="G524" s="200"/>
      <c r="H524" s="200"/>
      <c r="I524" s="203"/>
      <c r="J524" s="214">
        <f>BK524</f>
        <v>0</v>
      </c>
      <c r="K524" s="200"/>
      <c r="L524" s="205"/>
      <c r="M524" s="206"/>
      <c r="N524" s="207"/>
      <c r="O524" s="207"/>
      <c r="P524" s="208">
        <f>SUM(P525:P526)</f>
        <v>0</v>
      </c>
      <c r="Q524" s="207"/>
      <c r="R524" s="208">
        <f>SUM(R525:R526)</f>
        <v>0</v>
      </c>
      <c r="S524" s="207"/>
      <c r="T524" s="209">
        <f>SUM(T525:T526)</f>
        <v>0</v>
      </c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R524" s="210" t="s">
        <v>79</v>
      </c>
      <c r="AT524" s="211" t="s">
        <v>71</v>
      </c>
      <c r="AU524" s="211" t="s">
        <v>79</v>
      </c>
      <c r="AY524" s="210" t="s">
        <v>338</v>
      </c>
      <c r="BK524" s="212">
        <f>SUM(BK525:BK526)</f>
        <v>0</v>
      </c>
    </row>
    <row r="525" s="2" customFormat="1" ht="49.05" customHeight="1">
      <c r="A525" s="39"/>
      <c r="B525" s="40"/>
      <c r="C525" s="215" t="s">
        <v>827</v>
      </c>
      <c r="D525" s="215" t="s">
        <v>342</v>
      </c>
      <c r="E525" s="216" t="s">
        <v>845</v>
      </c>
      <c r="F525" s="217" t="s">
        <v>846</v>
      </c>
      <c r="G525" s="218" t="s">
        <v>489</v>
      </c>
      <c r="H525" s="219">
        <v>82.617000000000004</v>
      </c>
      <c r="I525" s="220"/>
      <c r="J525" s="221">
        <f>ROUND(I525*H525,2)</f>
        <v>0</v>
      </c>
      <c r="K525" s="217" t="s">
        <v>346</v>
      </c>
      <c r="L525" s="45"/>
      <c r="M525" s="222" t="s">
        <v>19</v>
      </c>
      <c r="N525" s="223" t="s">
        <v>43</v>
      </c>
      <c r="O525" s="85"/>
      <c r="P525" s="224">
        <f>O525*H525</f>
        <v>0</v>
      </c>
      <c r="Q525" s="224">
        <v>0</v>
      </c>
      <c r="R525" s="224">
        <f>Q525*H525</f>
        <v>0</v>
      </c>
      <c r="S525" s="224">
        <v>0</v>
      </c>
      <c r="T525" s="225">
        <f>S525*H525</f>
        <v>0</v>
      </c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R525" s="226" t="s">
        <v>231</v>
      </c>
      <c r="AT525" s="226" t="s">
        <v>342</v>
      </c>
      <c r="AU525" s="226" t="s">
        <v>81</v>
      </c>
      <c r="AY525" s="18" t="s">
        <v>338</v>
      </c>
      <c r="BE525" s="227">
        <f>IF(N525="základní",J525,0)</f>
        <v>0</v>
      </c>
      <c r="BF525" s="227">
        <f>IF(N525="snížená",J525,0)</f>
        <v>0</v>
      </c>
      <c r="BG525" s="227">
        <f>IF(N525="zákl. přenesená",J525,0)</f>
        <v>0</v>
      </c>
      <c r="BH525" s="227">
        <f>IF(N525="sníž. přenesená",J525,0)</f>
        <v>0</v>
      </c>
      <c r="BI525" s="227">
        <f>IF(N525="nulová",J525,0)</f>
        <v>0</v>
      </c>
      <c r="BJ525" s="18" t="s">
        <v>79</v>
      </c>
      <c r="BK525" s="227">
        <f>ROUND(I525*H525,2)</f>
        <v>0</v>
      </c>
      <c r="BL525" s="18" t="s">
        <v>231</v>
      </c>
      <c r="BM525" s="226" t="s">
        <v>3727</v>
      </c>
    </row>
    <row r="526" s="2" customFormat="1">
      <c r="A526" s="39"/>
      <c r="B526" s="40"/>
      <c r="C526" s="41"/>
      <c r="D526" s="228" t="s">
        <v>348</v>
      </c>
      <c r="E526" s="41"/>
      <c r="F526" s="229" t="s">
        <v>848</v>
      </c>
      <c r="G526" s="41"/>
      <c r="H526" s="41"/>
      <c r="I526" s="230"/>
      <c r="J526" s="41"/>
      <c r="K526" s="41"/>
      <c r="L526" s="45"/>
      <c r="M526" s="288"/>
      <c r="N526" s="289"/>
      <c r="O526" s="290"/>
      <c r="P526" s="290"/>
      <c r="Q526" s="290"/>
      <c r="R526" s="290"/>
      <c r="S526" s="290"/>
      <c r="T526" s="291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T526" s="18" t="s">
        <v>348</v>
      </c>
      <c r="AU526" s="18" t="s">
        <v>81</v>
      </c>
    </row>
    <row r="527" s="2" customFormat="1" ht="6.96" customHeight="1">
      <c r="A527" s="39"/>
      <c r="B527" s="60"/>
      <c r="C527" s="61"/>
      <c r="D527" s="61"/>
      <c r="E527" s="61"/>
      <c r="F527" s="61"/>
      <c r="G527" s="61"/>
      <c r="H527" s="61"/>
      <c r="I527" s="61"/>
      <c r="J527" s="61"/>
      <c r="K527" s="61"/>
      <c r="L527" s="45"/>
      <c r="M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</row>
  </sheetData>
  <sheetProtection sheet="1" autoFilter="0" formatColumns="0" formatRows="0" objects="1" scenarios="1" spinCount="100000" saltValue="cKNmbo6CefjqiQ0Yb04vfRpAiuyUapwocYMVCZClZc9IL+T0j/qhkxJt6qAIkys+kG1RiPQiwUE/uL/M7EKnLA==" hashValue="zt/B5QsN+TP1ChFfO0UE3mYW+XJqLIJ26E2j7OUK8VBKBL2ob80vhVZeNXN931PqRvQHFH6FgfEBydY8eo4jqg==" algorithmName="SHA-512" password="CC35"/>
  <autoFilter ref="C103:K52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2:H92"/>
    <mergeCell ref="E94:H94"/>
    <mergeCell ref="E96:H96"/>
    <mergeCell ref="L2:V2"/>
  </mergeCells>
  <hyperlinks>
    <hyperlink ref="F109" r:id="rId1" display="https://podminky.urs.cz/item/CS_URS_2025_02/113106023"/>
    <hyperlink ref="F122" r:id="rId2" display="https://podminky.urs.cz/item/CS_URS_2025_02/113107322"/>
    <hyperlink ref="F125" r:id="rId3" display="https://podminky.urs.cz/item/CS_URS_2025_02/113107323"/>
    <hyperlink ref="F146" r:id="rId4" display="https://podminky.urs.cz/item/CS_URS_2025_02/113154512"/>
    <hyperlink ref="F149" r:id="rId5" display="https://podminky.urs.cz/item/CS_URS_2025_02/113154514"/>
    <hyperlink ref="F153" r:id="rId6" display="https://podminky.urs.cz/item/CS_URS_2025_02/113154515"/>
    <hyperlink ref="F157" r:id="rId7" display="https://podminky.urs.cz/item/CS_URS_2025_02/113154517"/>
    <hyperlink ref="F164" r:id="rId8" display="https://podminky.urs.cz/item/CS_URS_2025_02/122251403"/>
    <hyperlink ref="F168" r:id="rId9" display="https://podminky.urs.cz/item/CS_URS_2025_02/131213131"/>
    <hyperlink ref="F176" r:id="rId10" display="https://podminky.urs.cz/item/CS_URS_2025_02/131251201"/>
    <hyperlink ref="F194" r:id="rId11" display="https://podminky.urs.cz/item/CS_URS_2025_02/132254206"/>
    <hyperlink ref="F218" r:id="rId12" display="https://podminky.urs.cz/item/CS_URS_2025_02/141721214"/>
    <hyperlink ref="F224" r:id="rId13" display="https://podminky.urs.cz/item/CS_URS_2025_02/151101102"/>
    <hyperlink ref="F229" r:id="rId14" display="https://podminky.urs.cz/item/CS_URS_2025_02/151101112"/>
    <hyperlink ref="F232" r:id="rId15" display="https://podminky.urs.cz/item/CS_URS_2025_02/151501501"/>
    <hyperlink ref="F236" r:id="rId16" display="https://podminky.urs.cz/item/CS_URS_2025_02/151811133"/>
    <hyperlink ref="F241" r:id="rId17" display="https://podminky.urs.cz/item/CS_URS_2025_02/151811233"/>
    <hyperlink ref="F245" r:id="rId18" display="https://podminky.urs.cz/item/CS_URS_2025_02/162551108"/>
    <hyperlink ref="F250" r:id="rId19" display="https://podminky.urs.cz/item/CS_URS_2025_02/162751117"/>
    <hyperlink ref="F258" r:id="rId20" display="https://podminky.urs.cz/item/CS_URS_2025_02/162751119"/>
    <hyperlink ref="F264" r:id="rId21" display="https://podminky.urs.cz/item/CS_URS_2025_02/171251101"/>
    <hyperlink ref="F267" r:id="rId22" display="https://podminky.urs.cz/item/CS_URS_2025_02/171251109"/>
    <hyperlink ref="F273" r:id="rId23" display="https://podminky.urs.cz/item/CS_URS_2025_02/174111101"/>
    <hyperlink ref="F276" r:id="rId24" display="https://podminky.urs.cz/item/CS_URS_2025_02/174151101"/>
    <hyperlink ref="F282" r:id="rId25" display="https://podminky.urs.cz/item/CS_URS_2025_02/175151101"/>
    <hyperlink ref="F302" r:id="rId26" display="https://podminky.urs.cz/item/CS_URS_2025_02/171201231"/>
    <hyperlink ref="F308" r:id="rId27" display="https://podminky.urs.cz/item/CS_URS_2025_02/181152302"/>
    <hyperlink ref="F316" r:id="rId28" display="https://podminky.urs.cz/item/CS_URS_2025_02/212750101"/>
    <hyperlink ref="F320" r:id="rId29" display="https://podminky.urs.cz/item/CS_URS_2025_02/212972112"/>
    <hyperlink ref="F325" r:id="rId30" display="https://podminky.urs.cz/item/CS_URS_2025_02/452112112"/>
    <hyperlink ref="F336" r:id="rId31" display="https://podminky.urs.cz/item/CS_URS_2025_02/564871016"/>
    <hyperlink ref="F339" r:id="rId32" display="https://podminky.urs.cz/item/CS_URS_2025_02/573111112"/>
    <hyperlink ref="F342" r:id="rId33" display="https://podminky.urs.cz/item/CS_URS_2025_02/565165102"/>
    <hyperlink ref="F347" r:id="rId34" display="https://podminky.urs.cz/item/CS_URS_2025_02/565155101"/>
    <hyperlink ref="F351" r:id="rId35" display="https://podminky.urs.cz/item/CS_URS_2025_02/573211109"/>
    <hyperlink ref="F354" r:id="rId36" display="https://podminky.urs.cz/item/CS_URS_2025_02/577155012"/>
    <hyperlink ref="F357" r:id="rId37" display="https://podminky.urs.cz/item/CS_URS_2025_02/573211107"/>
    <hyperlink ref="F360" r:id="rId38" display="https://podminky.urs.cz/item/CS_URS_2025_02/577134011"/>
    <hyperlink ref="F363" r:id="rId39" display="https://podminky.urs.cz/item/CS_URS_2025_02/596211110"/>
    <hyperlink ref="F370" r:id="rId40" display="https://podminky.urs.cz/item/CS_URS_2025_02/871255202"/>
    <hyperlink ref="F382" r:id="rId41" display="https://podminky.urs.cz/item/CS_URS_2025_02/877245201"/>
    <hyperlink ref="F388" r:id="rId42" display="https://podminky.urs.cz/item/CS_URS_2025_02/877245210"/>
    <hyperlink ref="F391" r:id="rId43" display="https://podminky.urs.cz/item/CS_URS_2025_02/877245212"/>
    <hyperlink ref="F394" r:id="rId44" display="https://podminky.urs.cz/item/CS_URS_2025_02/892241111"/>
    <hyperlink ref="F397" r:id="rId45" display="https://podminky.urs.cz/item/CS_URS_2025_02/899721111"/>
    <hyperlink ref="F404" r:id="rId46" display="https://podminky.urs.cz/item/CS_URS_2025_02/892381111"/>
    <hyperlink ref="F407" r:id="rId47" display="https://podminky.urs.cz/item/CS_URS_2025_02/894410101"/>
    <hyperlink ref="F428" r:id="rId48" display="https://podminky.urs.cz/item/CS_URS_2025_02/894410211"/>
    <hyperlink ref="F446" r:id="rId49" display="https://podminky.urs.cz/item/CS_URS_2025_02/894410213"/>
    <hyperlink ref="F463" r:id="rId50" display="https://podminky.urs.cz/item/CS_URS_2025_02/894410232"/>
    <hyperlink ref="F470" r:id="rId51" display="https://podminky.urs.cz/item/CS_URS_2025_02/899104112"/>
    <hyperlink ref="F477" r:id="rId52" display="https://podminky.urs.cz/item/CS_URS_2025_02/899623151"/>
    <hyperlink ref="F481" r:id="rId53" display="https://podminky.urs.cz/item/CS_URS_2025_02/899722113"/>
    <hyperlink ref="F495" r:id="rId54" display="https://podminky.urs.cz/item/CS_URS_2025_02/919112233"/>
    <hyperlink ref="F500" r:id="rId55" display="https://podminky.urs.cz/item/CS_URS_2025_02/919122132"/>
    <hyperlink ref="F503" r:id="rId56" display="https://podminky.urs.cz/item/CS_URS_2025_02/919735111"/>
    <hyperlink ref="F506" r:id="rId57" display="https://podminky.urs.cz/item/CS_URS_2025_02/919735112"/>
    <hyperlink ref="F510" r:id="rId58" display="https://podminky.urs.cz/item/CS_URS_2025_02/997013501"/>
    <hyperlink ref="F513" r:id="rId59" display="https://podminky.urs.cz/item/CS_URS_2025_02/997013509"/>
    <hyperlink ref="F516" r:id="rId60" display="https://podminky.urs.cz/item/CS_URS_2025_02/997013511"/>
    <hyperlink ref="F519" r:id="rId61" display="https://podminky.urs.cz/item/CS_URS_2025_02/997013861"/>
    <hyperlink ref="F521" r:id="rId62" display="https://podminky.urs.cz/item/CS_URS_2025_02/997013873"/>
    <hyperlink ref="F523" r:id="rId63" display="https://podminky.urs.cz/item/CS_URS_2025_02/997013875"/>
    <hyperlink ref="F526" r:id="rId64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5"/>
</worksheet>
</file>

<file path=xl/worksheets/sheet3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178</v>
      </c>
      <c r="AZ2" s="139" t="s">
        <v>3728</v>
      </c>
      <c r="BA2" s="139" t="s">
        <v>3729</v>
      </c>
      <c r="BB2" s="139" t="s">
        <v>19</v>
      </c>
      <c r="BC2" s="139" t="s">
        <v>3730</v>
      </c>
      <c r="BD2" s="139" t="s">
        <v>241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3731</v>
      </c>
      <c r="BA3" s="139" t="s">
        <v>3732</v>
      </c>
      <c r="BB3" s="139" t="s">
        <v>19</v>
      </c>
      <c r="BC3" s="139" t="s">
        <v>3733</v>
      </c>
      <c r="BD3" s="139" t="s">
        <v>241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3734</v>
      </c>
      <c r="BA4" s="139" t="s">
        <v>3735</v>
      </c>
      <c r="BB4" s="139" t="s">
        <v>19</v>
      </c>
      <c r="BC4" s="139" t="s">
        <v>3736</v>
      </c>
      <c r="BD4" s="139" t="s">
        <v>241</v>
      </c>
    </row>
    <row r="5" hidden="1" s="1" customFormat="1" ht="6.96" customHeight="1">
      <c r="B5" s="21"/>
      <c r="L5" s="21"/>
      <c r="AZ5" s="139" t="s">
        <v>3737</v>
      </c>
      <c r="BA5" s="139" t="s">
        <v>3738</v>
      </c>
      <c r="BB5" s="139" t="s">
        <v>19</v>
      </c>
      <c r="BC5" s="139" t="s">
        <v>3739</v>
      </c>
      <c r="BD5" s="139" t="s">
        <v>241</v>
      </c>
    </row>
    <row r="6" hidden="1" s="1" customFormat="1" ht="12" customHeight="1">
      <c r="B6" s="21"/>
      <c r="D6" s="144" t="s">
        <v>16</v>
      </c>
      <c r="L6" s="21"/>
      <c r="AZ6" s="139" t="s">
        <v>3740</v>
      </c>
      <c r="BA6" s="139" t="s">
        <v>3741</v>
      </c>
      <c r="BB6" s="139" t="s">
        <v>19</v>
      </c>
      <c r="BC6" s="139" t="s">
        <v>3742</v>
      </c>
      <c r="BD6" s="139" t="s">
        <v>241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3743</v>
      </c>
      <c r="BA7" s="139" t="s">
        <v>3744</v>
      </c>
      <c r="BB7" s="139" t="s">
        <v>19</v>
      </c>
      <c r="BC7" s="139" t="s">
        <v>3745</v>
      </c>
      <c r="BD7" s="139" t="s">
        <v>241</v>
      </c>
    </row>
    <row r="8" hidden="1" s="2" customFormat="1" ht="12" customHeight="1">
      <c r="A8" s="39"/>
      <c r="B8" s="45"/>
      <c r="C8" s="39"/>
      <c r="D8" s="144" t="s">
        <v>229</v>
      </c>
      <c r="E8" s="39"/>
      <c r="F8" s="39"/>
      <c r="G8" s="39"/>
      <c r="H8" s="39"/>
      <c r="I8" s="39"/>
      <c r="J8" s="39"/>
      <c r="K8" s="39"/>
      <c r="L8" s="146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139" t="s">
        <v>3746</v>
      </c>
      <c r="BA8" s="139" t="s">
        <v>3747</v>
      </c>
      <c r="BB8" s="139" t="s">
        <v>19</v>
      </c>
      <c r="BC8" s="139" t="s">
        <v>3748</v>
      </c>
      <c r="BD8" s="139" t="s">
        <v>241</v>
      </c>
    </row>
    <row r="9" hidden="1" s="2" customFormat="1" ht="16.5" customHeight="1">
      <c r="A9" s="39"/>
      <c r="B9" s="45"/>
      <c r="C9" s="39"/>
      <c r="D9" s="39"/>
      <c r="E9" s="147" t="s">
        <v>3749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3750</v>
      </c>
      <c r="BA9" s="139" t="s">
        <v>3751</v>
      </c>
      <c r="BB9" s="139" t="s">
        <v>19</v>
      </c>
      <c r="BC9" s="139" t="s">
        <v>3752</v>
      </c>
      <c r="BD9" s="139" t="s">
        <v>241</v>
      </c>
    </row>
    <row r="10" hidden="1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3753</v>
      </c>
      <c r="BA10" s="139" t="s">
        <v>3754</v>
      </c>
      <c r="BB10" s="139" t="s">
        <v>19</v>
      </c>
      <c r="BC10" s="139" t="s">
        <v>3755</v>
      </c>
      <c r="BD10" s="139" t="s">
        <v>241</v>
      </c>
    </row>
    <row r="11" hidden="1" s="2" customFormat="1" ht="12" customHeight="1">
      <c r="A11" s="39"/>
      <c r="B11" s="45"/>
      <c r="C11" s="39"/>
      <c r="D11" s="144" t="s">
        <v>18</v>
      </c>
      <c r="E11" s="39"/>
      <c r="F11" s="134" t="s">
        <v>19</v>
      </c>
      <c r="G11" s="39"/>
      <c r="H11" s="39"/>
      <c r="I11" s="144" t="s">
        <v>20</v>
      </c>
      <c r="J11" s="134" t="s">
        <v>19</v>
      </c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3756</v>
      </c>
      <c r="BA11" s="139" t="s">
        <v>3757</v>
      </c>
      <c r="BB11" s="139" t="s">
        <v>19</v>
      </c>
      <c r="BC11" s="139" t="s">
        <v>3758</v>
      </c>
      <c r="BD11" s="139" t="s">
        <v>241</v>
      </c>
    </row>
    <row r="12" hidden="1" s="2" customFormat="1" ht="12" customHeight="1">
      <c r="A12" s="39"/>
      <c r="B12" s="45"/>
      <c r="C12" s="39"/>
      <c r="D12" s="144" t="s">
        <v>21</v>
      </c>
      <c r="E12" s="39"/>
      <c r="F12" s="134" t="s">
        <v>22</v>
      </c>
      <c r="G12" s="39"/>
      <c r="H12" s="39"/>
      <c r="I12" s="144" t="s">
        <v>23</v>
      </c>
      <c r="J12" s="148" t="str">
        <f>'Rekapitulace stavby'!AN8</f>
        <v>31. 7. 2025</v>
      </c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3759</v>
      </c>
      <c r="BA12" s="139" t="s">
        <v>3760</v>
      </c>
      <c r="BB12" s="139" t="s">
        <v>19</v>
      </c>
      <c r="BC12" s="139" t="s">
        <v>3761</v>
      </c>
      <c r="BD12" s="139" t="s">
        <v>241</v>
      </c>
    </row>
    <row r="13" hidden="1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3762</v>
      </c>
      <c r="BA13" s="139" t="s">
        <v>3763</v>
      </c>
      <c r="BB13" s="139" t="s">
        <v>19</v>
      </c>
      <c r="BC13" s="139" t="s">
        <v>3764</v>
      </c>
      <c r="BD13" s="139" t="s">
        <v>241</v>
      </c>
    </row>
    <row r="14" hidden="1" s="2" customFormat="1" ht="12" customHeight="1">
      <c r="A14" s="39"/>
      <c r="B14" s="45"/>
      <c r="C14" s="39"/>
      <c r="D14" s="144" t="s">
        <v>25</v>
      </c>
      <c r="E14" s="39"/>
      <c r="F14" s="39"/>
      <c r="G14" s="39"/>
      <c r="H14" s="39"/>
      <c r="I14" s="144" t="s">
        <v>26</v>
      </c>
      <c r="J14" s="134" t="s">
        <v>19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3765</v>
      </c>
      <c r="BA14" s="139" t="s">
        <v>3766</v>
      </c>
      <c r="BB14" s="139" t="s">
        <v>19</v>
      </c>
      <c r="BC14" s="139" t="s">
        <v>3767</v>
      </c>
      <c r="BD14" s="139" t="s">
        <v>241</v>
      </c>
    </row>
    <row r="15" hidden="1" s="2" customFormat="1" ht="18" customHeight="1">
      <c r="A15" s="39"/>
      <c r="B15" s="45"/>
      <c r="C15" s="39"/>
      <c r="D15" s="39"/>
      <c r="E15" s="134" t="s">
        <v>27</v>
      </c>
      <c r="F15" s="39"/>
      <c r="G15" s="39"/>
      <c r="H15" s="39"/>
      <c r="I15" s="144" t="s">
        <v>28</v>
      </c>
      <c r="J15" s="134" t="s">
        <v>19</v>
      </c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3768</v>
      </c>
      <c r="BA15" s="139" t="s">
        <v>3769</v>
      </c>
      <c r="BB15" s="139" t="s">
        <v>19</v>
      </c>
      <c r="BC15" s="139" t="s">
        <v>3770</v>
      </c>
      <c r="BD15" s="139" t="s">
        <v>241</v>
      </c>
    </row>
    <row r="16" hidden="1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3771</v>
      </c>
      <c r="BA16" s="139" t="s">
        <v>3772</v>
      </c>
      <c r="BB16" s="139" t="s">
        <v>19</v>
      </c>
      <c r="BC16" s="139" t="s">
        <v>3773</v>
      </c>
      <c r="BD16" s="139" t="s">
        <v>241</v>
      </c>
    </row>
    <row r="17" hidden="1" s="2" customFormat="1" ht="12" customHeight="1">
      <c r="A17" s="39"/>
      <c r="B17" s="45"/>
      <c r="C17" s="39"/>
      <c r="D17" s="144" t="s">
        <v>29</v>
      </c>
      <c r="E17" s="39"/>
      <c r="F17" s="39"/>
      <c r="G17" s="39"/>
      <c r="H17" s="39"/>
      <c r="I17" s="144" t="s">
        <v>26</v>
      </c>
      <c r="J17" s="34" t="str">
        <f>'Rekapitulace stavby'!AN13</f>
        <v>Vyplň údaj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3774</v>
      </c>
      <c r="BA17" s="139" t="s">
        <v>3775</v>
      </c>
      <c r="BB17" s="139" t="s">
        <v>19</v>
      </c>
      <c r="BC17" s="139" t="s">
        <v>3776</v>
      </c>
      <c r="BD17" s="139" t="s">
        <v>241</v>
      </c>
    </row>
    <row r="18" hidden="1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4"/>
      <c r="G18" s="134"/>
      <c r="H18" s="134"/>
      <c r="I18" s="144" t="s">
        <v>28</v>
      </c>
      <c r="J18" s="34" t="str">
        <f>'Rekapitulace stavby'!AN14</f>
        <v>Vyplň údaj</v>
      </c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3777</v>
      </c>
      <c r="BA18" s="139" t="s">
        <v>3778</v>
      </c>
      <c r="BB18" s="139" t="s">
        <v>19</v>
      </c>
      <c r="BC18" s="139" t="s">
        <v>3779</v>
      </c>
      <c r="BD18" s="139" t="s">
        <v>241</v>
      </c>
    </row>
    <row r="19" hidden="1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3780</v>
      </c>
      <c r="BA19" s="139" t="s">
        <v>3781</v>
      </c>
      <c r="BB19" s="139" t="s">
        <v>19</v>
      </c>
      <c r="BC19" s="139" t="s">
        <v>3782</v>
      </c>
      <c r="BD19" s="139" t="s">
        <v>241</v>
      </c>
    </row>
    <row r="20" hidden="1" s="2" customFormat="1" ht="12" customHeight="1">
      <c r="A20" s="39"/>
      <c r="B20" s="45"/>
      <c r="C20" s="39"/>
      <c r="D20" s="144" t="s">
        <v>31</v>
      </c>
      <c r="E20" s="39"/>
      <c r="F20" s="39"/>
      <c r="G20" s="39"/>
      <c r="H20" s="39"/>
      <c r="I20" s="144" t="s">
        <v>26</v>
      </c>
      <c r="J20" s="134" t="s">
        <v>19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3783</v>
      </c>
      <c r="BA20" s="139" t="s">
        <v>3784</v>
      </c>
      <c r="BB20" s="139" t="s">
        <v>19</v>
      </c>
      <c r="BC20" s="139" t="s">
        <v>3785</v>
      </c>
      <c r="BD20" s="139" t="s">
        <v>241</v>
      </c>
    </row>
    <row r="21" hidden="1" s="2" customFormat="1" ht="18" customHeight="1">
      <c r="A21" s="39"/>
      <c r="B21" s="45"/>
      <c r="C21" s="39"/>
      <c r="D21" s="39"/>
      <c r="E21" s="134" t="s">
        <v>32</v>
      </c>
      <c r="F21" s="39"/>
      <c r="G21" s="39"/>
      <c r="H21" s="39"/>
      <c r="I21" s="144" t="s">
        <v>28</v>
      </c>
      <c r="J21" s="134" t="s">
        <v>19</v>
      </c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3786</v>
      </c>
      <c r="BA21" s="139" t="s">
        <v>3787</v>
      </c>
      <c r="BB21" s="139" t="s">
        <v>19</v>
      </c>
      <c r="BC21" s="139" t="s">
        <v>3788</v>
      </c>
      <c r="BD21" s="139" t="s">
        <v>241</v>
      </c>
    </row>
    <row r="22" hidden="1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3789</v>
      </c>
      <c r="BA22" s="139" t="s">
        <v>3790</v>
      </c>
      <c r="BB22" s="139" t="s">
        <v>19</v>
      </c>
      <c r="BC22" s="139" t="s">
        <v>81</v>
      </c>
      <c r="BD22" s="139" t="s">
        <v>241</v>
      </c>
    </row>
    <row r="23" hidden="1" s="2" customFormat="1" ht="12" customHeight="1">
      <c r="A23" s="39"/>
      <c r="B23" s="45"/>
      <c r="C23" s="39"/>
      <c r="D23" s="144" t="s">
        <v>34</v>
      </c>
      <c r="E23" s="39"/>
      <c r="F23" s="39"/>
      <c r="G23" s="39"/>
      <c r="H23" s="39"/>
      <c r="I23" s="144" t="s">
        <v>26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3791</v>
      </c>
      <c r="BA23" s="139" t="s">
        <v>3792</v>
      </c>
      <c r="BB23" s="139" t="s">
        <v>19</v>
      </c>
      <c r="BC23" s="139" t="s">
        <v>3793</v>
      </c>
      <c r="BD23" s="139" t="s">
        <v>241</v>
      </c>
    </row>
    <row r="24" hidden="1" s="2" customFormat="1" ht="18" customHeight="1">
      <c r="A24" s="39"/>
      <c r="B24" s="45"/>
      <c r="C24" s="39"/>
      <c r="D24" s="39"/>
      <c r="E24" s="134" t="s">
        <v>35</v>
      </c>
      <c r="F24" s="39"/>
      <c r="G24" s="39"/>
      <c r="H24" s="39"/>
      <c r="I24" s="144" t="s">
        <v>28</v>
      </c>
      <c r="J24" s="134" t="s">
        <v>19</v>
      </c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3794</v>
      </c>
      <c r="BA24" s="139" t="s">
        <v>3795</v>
      </c>
      <c r="BB24" s="139" t="s">
        <v>19</v>
      </c>
      <c r="BC24" s="139" t="s">
        <v>3796</v>
      </c>
      <c r="BD24" s="139" t="s">
        <v>241</v>
      </c>
    </row>
    <row r="25" hidden="1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3797</v>
      </c>
      <c r="BA25" s="139" t="s">
        <v>3798</v>
      </c>
      <c r="BB25" s="139" t="s">
        <v>19</v>
      </c>
      <c r="BC25" s="139" t="s">
        <v>81</v>
      </c>
      <c r="BD25" s="139" t="s">
        <v>241</v>
      </c>
    </row>
    <row r="26" hidden="1" s="2" customFormat="1" ht="12" customHeight="1">
      <c r="A26" s="39"/>
      <c r="B26" s="45"/>
      <c r="C26" s="39"/>
      <c r="D26" s="144" t="s">
        <v>36</v>
      </c>
      <c r="E26" s="39"/>
      <c r="F26" s="39"/>
      <c r="G26" s="39"/>
      <c r="H26" s="39"/>
      <c r="I26" s="39"/>
      <c r="J26" s="39"/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3799</v>
      </c>
      <c r="BA26" s="139" t="s">
        <v>3800</v>
      </c>
      <c r="BB26" s="139" t="s">
        <v>19</v>
      </c>
      <c r="BC26" s="139" t="s">
        <v>3801</v>
      </c>
      <c r="BD26" s="139" t="s">
        <v>241</v>
      </c>
    </row>
    <row r="27" hidden="1" s="8" customFormat="1" ht="71.25" customHeight="1">
      <c r="A27" s="149"/>
      <c r="B27" s="150"/>
      <c r="C27" s="149"/>
      <c r="D27" s="149"/>
      <c r="E27" s="151" t="s">
        <v>37</v>
      </c>
      <c r="F27" s="151"/>
      <c r="G27" s="151"/>
      <c r="H27" s="151"/>
      <c r="I27" s="149"/>
      <c r="J27" s="149"/>
      <c r="K27" s="149"/>
      <c r="L27" s="152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Z27" s="153" t="s">
        <v>3802</v>
      </c>
      <c r="BA27" s="153" t="s">
        <v>3803</v>
      </c>
      <c r="BB27" s="153" t="s">
        <v>19</v>
      </c>
      <c r="BC27" s="153" t="s">
        <v>3804</v>
      </c>
      <c r="BD27" s="153" t="s">
        <v>241</v>
      </c>
    </row>
    <row r="28" hidden="1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3805</v>
      </c>
      <c r="BA28" s="139" t="s">
        <v>3806</v>
      </c>
      <c r="BB28" s="139" t="s">
        <v>19</v>
      </c>
      <c r="BC28" s="139" t="s">
        <v>3807</v>
      </c>
      <c r="BD28" s="139" t="s">
        <v>241</v>
      </c>
    </row>
    <row r="29" hidden="1" s="2" customFormat="1" ht="6.96" customHeight="1">
      <c r="A29" s="39"/>
      <c r="B29" s="45"/>
      <c r="C29" s="39"/>
      <c r="D29" s="154"/>
      <c r="E29" s="154"/>
      <c r="F29" s="154"/>
      <c r="G29" s="154"/>
      <c r="H29" s="154"/>
      <c r="I29" s="154"/>
      <c r="J29" s="154"/>
      <c r="K29" s="154"/>
      <c r="L29" s="146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Z29" s="139" t="s">
        <v>3808</v>
      </c>
      <c r="BA29" s="139" t="s">
        <v>3809</v>
      </c>
      <c r="BB29" s="139" t="s">
        <v>19</v>
      </c>
      <c r="BC29" s="139" t="s">
        <v>3810</v>
      </c>
      <c r="BD29" s="139" t="s">
        <v>241</v>
      </c>
    </row>
    <row r="30" hidden="1" s="2" customFormat="1" ht="25.44" customHeight="1">
      <c r="A30" s="39"/>
      <c r="B30" s="45"/>
      <c r="C30" s="39"/>
      <c r="D30" s="155" t="s">
        <v>38</v>
      </c>
      <c r="E30" s="39"/>
      <c r="F30" s="39"/>
      <c r="G30" s="39"/>
      <c r="H30" s="39"/>
      <c r="I30" s="39"/>
      <c r="J30" s="156">
        <f>ROUND(J107, 2)</f>
        <v>0</v>
      </c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3811</v>
      </c>
      <c r="BA30" s="139" t="s">
        <v>3812</v>
      </c>
      <c r="BB30" s="139" t="s">
        <v>19</v>
      </c>
      <c r="BC30" s="139" t="s">
        <v>3813</v>
      </c>
      <c r="BD30" s="139" t="s">
        <v>241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3814</v>
      </c>
      <c r="BA31" s="139" t="s">
        <v>3815</v>
      </c>
      <c r="BB31" s="139" t="s">
        <v>19</v>
      </c>
      <c r="BC31" s="139" t="s">
        <v>3816</v>
      </c>
      <c r="BD31" s="139" t="s">
        <v>241</v>
      </c>
    </row>
    <row r="32" hidden="1" s="2" customFormat="1" ht="14.4" customHeight="1">
      <c r="A32" s="39"/>
      <c r="B32" s="45"/>
      <c r="C32" s="39"/>
      <c r="D32" s="39"/>
      <c r="E32" s="39"/>
      <c r="F32" s="157" t="s">
        <v>40</v>
      </c>
      <c r="G32" s="39"/>
      <c r="H32" s="39"/>
      <c r="I32" s="157" t="s">
        <v>39</v>
      </c>
      <c r="J32" s="157" t="s">
        <v>41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3817</v>
      </c>
      <c r="BA32" s="139" t="s">
        <v>3818</v>
      </c>
      <c r="BB32" s="139" t="s">
        <v>19</v>
      </c>
      <c r="BC32" s="139" t="s">
        <v>3819</v>
      </c>
      <c r="BD32" s="139" t="s">
        <v>241</v>
      </c>
    </row>
    <row r="33" hidden="1" s="2" customFormat="1" ht="14.4" customHeight="1">
      <c r="A33" s="39"/>
      <c r="B33" s="45"/>
      <c r="C33" s="39"/>
      <c r="D33" s="158" t="s">
        <v>42</v>
      </c>
      <c r="E33" s="144" t="s">
        <v>43</v>
      </c>
      <c r="F33" s="159">
        <f>ROUND((SUM(BE107:BE466)),  2)</f>
        <v>0</v>
      </c>
      <c r="G33" s="39"/>
      <c r="H33" s="39"/>
      <c r="I33" s="160">
        <v>0.20999999999999999</v>
      </c>
      <c r="J33" s="159">
        <f>ROUND(((SUM(BE107:BE466))*I33),  2)</f>
        <v>0</v>
      </c>
      <c r="K33" s="39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3820</v>
      </c>
      <c r="BA33" s="139" t="s">
        <v>3821</v>
      </c>
      <c r="BB33" s="139" t="s">
        <v>19</v>
      </c>
      <c r="BC33" s="139" t="s">
        <v>241</v>
      </c>
      <c r="BD33" s="139" t="s">
        <v>241</v>
      </c>
    </row>
    <row r="34" hidden="1" s="2" customFormat="1" ht="14.4" customHeight="1">
      <c r="A34" s="39"/>
      <c r="B34" s="45"/>
      <c r="C34" s="39"/>
      <c r="D34" s="39"/>
      <c r="E34" s="144" t="s">
        <v>44</v>
      </c>
      <c r="F34" s="159">
        <f>ROUND((SUM(BF107:BF466)),  2)</f>
        <v>0</v>
      </c>
      <c r="G34" s="39"/>
      <c r="H34" s="39"/>
      <c r="I34" s="160">
        <v>0.12</v>
      </c>
      <c r="J34" s="159">
        <f>ROUND(((SUM(BF107:BF466))*I34),  2)</f>
        <v>0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3822</v>
      </c>
      <c r="BA34" s="139" t="s">
        <v>3823</v>
      </c>
      <c r="BB34" s="139" t="s">
        <v>19</v>
      </c>
      <c r="BC34" s="139" t="s">
        <v>3824</v>
      </c>
      <c r="BD34" s="139" t="s">
        <v>241</v>
      </c>
    </row>
    <row r="35" hidden="1" s="2" customFormat="1" ht="14.4" customHeight="1">
      <c r="A35" s="39"/>
      <c r="B35" s="45"/>
      <c r="C35" s="39"/>
      <c r="D35" s="39"/>
      <c r="E35" s="144" t="s">
        <v>45</v>
      </c>
      <c r="F35" s="159">
        <f>ROUND((SUM(BG107:BG466)),  2)</f>
        <v>0</v>
      </c>
      <c r="G35" s="39"/>
      <c r="H35" s="39"/>
      <c r="I35" s="160">
        <v>0.20999999999999999</v>
      </c>
      <c r="J35" s="159">
        <f>0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3825</v>
      </c>
      <c r="BA35" s="139" t="s">
        <v>3826</v>
      </c>
      <c r="BB35" s="139" t="s">
        <v>19</v>
      </c>
      <c r="BC35" s="139" t="s">
        <v>3827</v>
      </c>
      <c r="BD35" s="139" t="s">
        <v>241</v>
      </c>
    </row>
    <row r="36" hidden="1" s="2" customFormat="1" ht="14.4" customHeight="1">
      <c r="A36" s="39"/>
      <c r="B36" s="45"/>
      <c r="C36" s="39"/>
      <c r="D36" s="39"/>
      <c r="E36" s="144" t="s">
        <v>46</v>
      </c>
      <c r="F36" s="159">
        <f>ROUND((SUM(BH107:BH466)),  2)</f>
        <v>0</v>
      </c>
      <c r="G36" s="39"/>
      <c r="H36" s="39"/>
      <c r="I36" s="160">
        <v>0.12</v>
      </c>
      <c r="J36" s="159">
        <f>0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3828</v>
      </c>
      <c r="BA36" s="139" t="s">
        <v>3829</v>
      </c>
      <c r="BB36" s="139" t="s">
        <v>19</v>
      </c>
      <c r="BC36" s="139" t="s">
        <v>3830</v>
      </c>
      <c r="BD36" s="139" t="s">
        <v>241</v>
      </c>
    </row>
    <row r="37" hidden="1" s="2" customFormat="1" ht="14.4" customHeight="1">
      <c r="A37" s="39"/>
      <c r="B37" s="45"/>
      <c r="C37" s="39"/>
      <c r="D37" s="39"/>
      <c r="E37" s="144" t="s">
        <v>47</v>
      </c>
      <c r="F37" s="159">
        <f>ROUND((SUM(BI107:BI466)),  2)</f>
        <v>0</v>
      </c>
      <c r="G37" s="39"/>
      <c r="H37" s="39"/>
      <c r="I37" s="160">
        <v>0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25.44" customHeight="1">
      <c r="A39" s="39"/>
      <c r="B39" s="45"/>
      <c r="C39" s="161"/>
      <c r="D39" s="162" t="s">
        <v>48</v>
      </c>
      <c r="E39" s="163"/>
      <c r="F39" s="163"/>
      <c r="G39" s="164" t="s">
        <v>49</v>
      </c>
      <c r="H39" s="165" t="s">
        <v>50</v>
      </c>
      <c r="I39" s="163"/>
      <c r="J39" s="166">
        <f>SUM(J30:J37)</f>
        <v>0</v>
      </c>
      <c r="K39" s="167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/>
    <row r="42" hidden="1"/>
    <row r="43" hidden="1"/>
    <row r="44" hidden="1" s="2" customFormat="1" ht="6.96" customHeight="1">
      <c r="A44" s="39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6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hidden="1" s="2" customFormat="1" ht="24.96" customHeight="1">
      <c r="A45" s="39"/>
      <c r="B45" s="40"/>
      <c r="C45" s="24" t="s">
        <v>293</v>
      </c>
      <c r="D45" s="41"/>
      <c r="E45" s="41"/>
      <c r="F45" s="41"/>
      <c r="G45" s="41"/>
      <c r="H45" s="41"/>
      <c r="I45" s="41"/>
      <c r="J45" s="41"/>
      <c r="K45" s="41"/>
      <c r="L45" s="146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hidden="1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16.5" customHeight="1">
      <c r="A48" s="39"/>
      <c r="B48" s="40"/>
      <c r="C48" s="41"/>
      <c r="D48" s="41"/>
      <c r="E48" s="172" t="str">
        <f>E7</f>
        <v>Odkanalizování obce Rtyně nad Bílinou – etapa 1</v>
      </c>
      <c r="F48" s="33"/>
      <c r="G48" s="33"/>
      <c r="H48" s="33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229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70" t="str">
        <f>E9</f>
        <v>SO 05 - ČOV</v>
      </c>
      <c r="F50" s="41"/>
      <c r="G50" s="41"/>
      <c r="H50" s="41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46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hidden="1" s="2" customFormat="1" ht="12" customHeight="1">
      <c r="A52" s="39"/>
      <c r="B52" s="40"/>
      <c r="C52" s="33" t="s">
        <v>21</v>
      </c>
      <c r="D52" s="41"/>
      <c r="E52" s="41"/>
      <c r="F52" s="28" t="str">
        <f>F12</f>
        <v>Rtyně nad Bílinou</v>
      </c>
      <c r="G52" s="41"/>
      <c r="H52" s="41"/>
      <c r="I52" s="33" t="s">
        <v>23</v>
      </c>
      <c r="J52" s="73" t="str">
        <f>IF(J12="","",J12)</f>
        <v>31. 7. 2025</v>
      </c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25.65" customHeight="1">
      <c r="A54" s="39"/>
      <c r="B54" s="40"/>
      <c r="C54" s="33" t="s">
        <v>25</v>
      </c>
      <c r="D54" s="41"/>
      <c r="E54" s="41"/>
      <c r="F54" s="28" t="str">
        <f>E15</f>
        <v xml:space="preserve">Obec Rtyně nad Bílinou </v>
      </c>
      <c r="G54" s="41"/>
      <c r="H54" s="41"/>
      <c r="I54" s="33" t="s">
        <v>31</v>
      </c>
      <c r="J54" s="37" t="str">
        <f>E21</f>
        <v xml:space="preserve">AQUECON a.s. – kancelář Praha </v>
      </c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15.15" customHeight="1">
      <c r="A55" s="39"/>
      <c r="B55" s="40"/>
      <c r="C55" s="33" t="s">
        <v>29</v>
      </c>
      <c r="D55" s="41"/>
      <c r="E55" s="41"/>
      <c r="F55" s="28" t="str">
        <f>IF(E18="","",E18)</f>
        <v>Vyplň údaj</v>
      </c>
      <c r="G55" s="41"/>
      <c r="H55" s="41"/>
      <c r="I55" s="33" t="s">
        <v>34</v>
      </c>
      <c r="J55" s="37" t="str">
        <f>E24</f>
        <v>QS-B s.r.o.</v>
      </c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29.28" customHeight="1">
      <c r="A57" s="39"/>
      <c r="B57" s="40"/>
      <c r="C57" s="173" t="s">
        <v>302</v>
      </c>
      <c r="D57" s="174"/>
      <c r="E57" s="174"/>
      <c r="F57" s="174"/>
      <c r="G57" s="174"/>
      <c r="H57" s="174"/>
      <c r="I57" s="174"/>
      <c r="J57" s="175" t="s">
        <v>303</v>
      </c>
      <c r="K57" s="174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22.8" customHeight="1">
      <c r="A59" s="39"/>
      <c r="B59" s="40"/>
      <c r="C59" s="176" t="s">
        <v>70</v>
      </c>
      <c r="D59" s="41"/>
      <c r="E59" s="41"/>
      <c r="F59" s="41"/>
      <c r="G59" s="41"/>
      <c r="H59" s="41"/>
      <c r="I59" s="41"/>
      <c r="J59" s="103">
        <f>J107</f>
        <v>0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304</v>
      </c>
    </row>
    <row r="60" hidden="1" s="9" customFormat="1" ht="24.96" customHeight="1">
      <c r="A60" s="9"/>
      <c r="B60" s="177"/>
      <c r="C60" s="178"/>
      <c r="D60" s="179" t="s">
        <v>305</v>
      </c>
      <c r="E60" s="180"/>
      <c r="F60" s="180"/>
      <c r="G60" s="180"/>
      <c r="H60" s="180"/>
      <c r="I60" s="180"/>
      <c r="J60" s="181">
        <f>J108</f>
        <v>0</v>
      </c>
      <c r="K60" s="178"/>
      <c r="L60" s="18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hidden="1" s="10" customFormat="1" ht="19.92" customHeight="1">
      <c r="A61" s="10"/>
      <c r="B61" s="183"/>
      <c r="C61" s="126"/>
      <c r="D61" s="184" t="s">
        <v>306</v>
      </c>
      <c r="E61" s="185"/>
      <c r="F61" s="185"/>
      <c r="G61" s="185"/>
      <c r="H61" s="185"/>
      <c r="I61" s="185"/>
      <c r="J61" s="186">
        <f>J109</f>
        <v>0</v>
      </c>
      <c r="K61" s="126"/>
      <c r="L61" s="18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hidden="1" s="10" customFormat="1" ht="19.92" customHeight="1">
      <c r="A62" s="10"/>
      <c r="B62" s="183"/>
      <c r="C62" s="126"/>
      <c r="D62" s="184" t="s">
        <v>314</v>
      </c>
      <c r="E62" s="185"/>
      <c r="F62" s="185"/>
      <c r="G62" s="185"/>
      <c r="H62" s="185"/>
      <c r="I62" s="185"/>
      <c r="J62" s="186">
        <f>J134</f>
        <v>0</v>
      </c>
      <c r="K62" s="126"/>
      <c r="L62" s="18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hidden="1" s="10" customFormat="1" ht="19.92" customHeight="1">
      <c r="A63" s="10"/>
      <c r="B63" s="183"/>
      <c r="C63" s="126"/>
      <c r="D63" s="184" t="s">
        <v>3348</v>
      </c>
      <c r="E63" s="185"/>
      <c r="F63" s="185"/>
      <c r="G63" s="185"/>
      <c r="H63" s="185"/>
      <c r="I63" s="185"/>
      <c r="J63" s="186">
        <f>J152</f>
        <v>0</v>
      </c>
      <c r="K63" s="126"/>
      <c r="L63" s="18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hidden="1" s="10" customFormat="1" ht="19.92" customHeight="1">
      <c r="A64" s="10"/>
      <c r="B64" s="183"/>
      <c r="C64" s="126"/>
      <c r="D64" s="184" t="s">
        <v>316</v>
      </c>
      <c r="E64" s="185"/>
      <c r="F64" s="185"/>
      <c r="G64" s="185"/>
      <c r="H64" s="185"/>
      <c r="I64" s="185"/>
      <c r="J64" s="186">
        <f>J181</f>
        <v>0</v>
      </c>
      <c r="K64" s="126"/>
      <c r="L64" s="18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hidden="1" s="10" customFormat="1" ht="19.92" customHeight="1">
      <c r="A65" s="10"/>
      <c r="B65" s="183"/>
      <c r="C65" s="126"/>
      <c r="D65" s="184" t="s">
        <v>3831</v>
      </c>
      <c r="E65" s="185"/>
      <c r="F65" s="185"/>
      <c r="G65" s="185"/>
      <c r="H65" s="185"/>
      <c r="I65" s="185"/>
      <c r="J65" s="186">
        <f>J192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3"/>
      <c r="C66" s="126"/>
      <c r="D66" s="184" t="s">
        <v>3832</v>
      </c>
      <c r="E66" s="185"/>
      <c r="F66" s="185"/>
      <c r="G66" s="185"/>
      <c r="H66" s="185"/>
      <c r="I66" s="185"/>
      <c r="J66" s="186">
        <f>J263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3"/>
      <c r="C67" s="126"/>
      <c r="D67" s="184" t="s">
        <v>320</v>
      </c>
      <c r="E67" s="185"/>
      <c r="F67" s="185"/>
      <c r="G67" s="185"/>
      <c r="H67" s="185"/>
      <c r="I67" s="185"/>
      <c r="J67" s="186">
        <f>J272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3833</v>
      </c>
      <c r="E68" s="185"/>
      <c r="F68" s="185"/>
      <c r="G68" s="185"/>
      <c r="H68" s="185"/>
      <c r="I68" s="185"/>
      <c r="J68" s="186">
        <f>J273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3834</v>
      </c>
      <c r="E69" s="185"/>
      <c r="F69" s="185"/>
      <c r="G69" s="185"/>
      <c r="H69" s="185"/>
      <c r="I69" s="185"/>
      <c r="J69" s="186">
        <f>J294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9" customFormat="1" ht="24.96" customHeight="1">
      <c r="A70" s="9"/>
      <c r="B70" s="177"/>
      <c r="C70" s="178"/>
      <c r="D70" s="179" t="s">
        <v>3835</v>
      </c>
      <c r="E70" s="180"/>
      <c r="F70" s="180"/>
      <c r="G70" s="180"/>
      <c r="H70" s="180"/>
      <c r="I70" s="180"/>
      <c r="J70" s="181">
        <f>J297</f>
        <v>0</v>
      </c>
      <c r="K70" s="178"/>
      <c r="L70" s="182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hidden="1" s="10" customFormat="1" ht="19.92" customHeight="1">
      <c r="A71" s="10"/>
      <c r="B71" s="183"/>
      <c r="C71" s="126"/>
      <c r="D71" s="184" t="s">
        <v>3836</v>
      </c>
      <c r="E71" s="185"/>
      <c r="F71" s="185"/>
      <c r="G71" s="185"/>
      <c r="H71" s="185"/>
      <c r="I71" s="185"/>
      <c r="J71" s="186">
        <f>J298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9.92" customHeight="1">
      <c r="A72" s="10"/>
      <c r="B72" s="183"/>
      <c r="C72" s="126"/>
      <c r="D72" s="184" t="s">
        <v>3837</v>
      </c>
      <c r="E72" s="185"/>
      <c r="F72" s="185"/>
      <c r="G72" s="185"/>
      <c r="H72" s="185"/>
      <c r="I72" s="185"/>
      <c r="J72" s="186">
        <f>J317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3838</v>
      </c>
      <c r="E73" s="185"/>
      <c r="F73" s="185"/>
      <c r="G73" s="185"/>
      <c r="H73" s="185"/>
      <c r="I73" s="185"/>
      <c r="J73" s="186">
        <f>J330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9.92" customHeight="1">
      <c r="A74" s="10"/>
      <c r="B74" s="183"/>
      <c r="C74" s="126"/>
      <c r="D74" s="184" t="s">
        <v>3839</v>
      </c>
      <c r="E74" s="185"/>
      <c r="F74" s="185"/>
      <c r="G74" s="185"/>
      <c r="H74" s="185"/>
      <c r="I74" s="185"/>
      <c r="J74" s="186">
        <f>J333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3840</v>
      </c>
      <c r="E75" s="185"/>
      <c r="F75" s="185"/>
      <c r="G75" s="185"/>
      <c r="H75" s="185"/>
      <c r="I75" s="185"/>
      <c r="J75" s="186">
        <f>J338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3841</v>
      </c>
      <c r="E76" s="185"/>
      <c r="F76" s="185"/>
      <c r="G76" s="185"/>
      <c r="H76" s="185"/>
      <c r="I76" s="185"/>
      <c r="J76" s="186">
        <f>J343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10" customFormat="1" ht="19.92" customHeight="1">
      <c r="A77" s="10"/>
      <c r="B77" s="183"/>
      <c r="C77" s="126"/>
      <c r="D77" s="184" t="s">
        <v>3842</v>
      </c>
      <c r="E77" s="185"/>
      <c r="F77" s="185"/>
      <c r="G77" s="185"/>
      <c r="H77" s="185"/>
      <c r="I77" s="185"/>
      <c r="J77" s="186">
        <f>J345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83"/>
      <c r="C78" s="126"/>
      <c r="D78" s="184" t="s">
        <v>3843</v>
      </c>
      <c r="E78" s="185"/>
      <c r="F78" s="185"/>
      <c r="G78" s="185"/>
      <c r="H78" s="185"/>
      <c r="I78" s="185"/>
      <c r="J78" s="186">
        <f>J364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3844</v>
      </c>
      <c r="E79" s="185"/>
      <c r="F79" s="185"/>
      <c r="G79" s="185"/>
      <c r="H79" s="185"/>
      <c r="I79" s="185"/>
      <c r="J79" s="186">
        <f>J369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83"/>
      <c r="C80" s="126"/>
      <c r="D80" s="184" t="s">
        <v>3845</v>
      </c>
      <c r="E80" s="185"/>
      <c r="F80" s="185"/>
      <c r="G80" s="185"/>
      <c r="H80" s="185"/>
      <c r="I80" s="185"/>
      <c r="J80" s="186">
        <f>J397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10" customFormat="1" ht="19.92" customHeight="1">
      <c r="A81" s="10"/>
      <c r="B81" s="183"/>
      <c r="C81" s="126"/>
      <c r="D81" s="184" t="s">
        <v>3846</v>
      </c>
      <c r="E81" s="185"/>
      <c r="F81" s="185"/>
      <c r="G81" s="185"/>
      <c r="H81" s="185"/>
      <c r="I81" s="185"/>
      <c r="J81" s="186">
        <f>J406</f>
        <v>0</v>
      </c>
      <c r="K81" s="126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hidden="1" s="10" customFormat="1" ht="19.92" customHeight="1">
      <c r="A82" s="10"/>
      <c r="B82" s="183"/>
      <c r="C82" s="126"/>
      <c r="D82" s="184" t="s">
        <v>3847</v>
      </c>
      <c r="E82" s="185"/>
      <c r="F82" s="185"/>
      <c r="G82" s="185"/>
      <c r="H82" s="185"/>
      <c r="I82" s="185"/>
      <c r="J82" s="186">
        <f>J417</f>
        <v>0</v>
      </c>
      <c r="K82" s="126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hidden="1" s="10" customFormat="1" ht="19.92" customHeight="1">
      <c r="A83" s="10"/>
      <c r="B83" s="183"/>
      <c r="C83" s="126"/>
      <c r="D83" s="184" t="s">
        <v>3848</v>
      </c>
      <c r="E83" s="185"/>
      <c r="F83" s="185"/>
      <c r="G83" s="185"/>
      <c r="H83" s="185"/>
      <c r="I83" s="185"/>
      <c r="J83" s="186">
        <f>J441</f>
        <v>0</v>
      </c>
      <c r="K83" s="126"/>
      <c r="L83" s="187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hidden="1" s="10" customFormat="1" ht="19.92" customHeight="1">
      <c r="A84" s="10"/>
      <c r="B84" s="183"/>
      <c r="C84" s="126"/>
      <c r="D84" s="184" t="s">
        <v>3849</v>
      </c>
      <c r="E84" s="185"/>
      <c r="F84" s="185"/>
      <c r="G84" s="185"/>
      <c r="H84" s="185"/>
      <c r="I84" s="185"/>
      <c r="J84" s="186">
        <f>J447</f>
        <v>0</v>
      </c>
      <c r="K84" s="126"/>
      <c r="L84" s="187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hidden="1" s="10" customFormat="1" ht="19.92" customHeight="1">
      <c r="A85" s="10"/>
      <c r="B85" s="183"/>
      <c r="C85" s="126"/>
      <c r="D85" s="184" t="s">
        <v>3850</v>
      </c>
      <c r="E85" s="185"/>
      <c r="F85" s="185"/>
      <c r="G85" s="185"/>
      <c r="H85" s="185"/>
      <c r="I85" s="185"/>
      <c r="J85" s="186">
        <f>J451</f>
        <v>0</v>
      </c>
      <c r="K85" s="126"/>
      <c r="L85" s="187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hidden="1" s="10" customFormat="1" ht="19.92" customHeight="1">
      <c r="A86" s="10"/>
      <c r="B86" s="183"/>
      <c r="C86" s="126"/>
      <c r="D86" s="184" t="s">
        <v>3851</v>
      </c>
      <c r="E86" s="185"/>
      <c r="F86" s="185"/>
      <c r="G86" s="185"/>
      <c r="H86" s="185"/>
      <c r="I86" s="185"/>
      <c r="J86" s="186">
        <f>J455</f>
        <v>0</v>
      </c>
      <c r="K86" s="126"/>
      <c r="L86" s="187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hidden="1" s="10" customFormat="1" ht="19.92" customHeight="1">
      <c r="A87" s="10"/>
      <c r="B87" s="183"/>
      <c r="C87" s="126"/>
      <c r="D87" s="184" t="s">
        <v>3852</v>
      </c>
      <c r="E87" s="185"/>
      <c r="F87" s="185"/>
      <c r="G87" s="185"/>
      <c r="H87" s="185"/>
      <c r="I87" s="185"/>
      <c r="J87" s="186">
        <f>J461</f>
        <v>0</v>
      </c>
      <c r="K87" s="126"/>
      <c r="L87" s="187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hidden="1" s="2" customFormat="1" ht="21.84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hidden="1" s="2" customFormat="1" ht="6.96" customHeight="1">
      <c r="A89" s="39"/>
      <c r="B89" s="60"/>
      <c r="C89" s="61"/>
      <c r="D89" s="61"/>
      <c r="E89" s="61"/>
      <c r="F89" s="61"/>
      <c r="G89" s="61"/>
      <c r="H89" s="61"/>
      <c r="I89" s="61"/>
      <c r="J89" s="61"/>
      <c r="K89" s="6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hidden="1"/>
    <row r="91" hidden="1"/>
    <row r="92" hidden="1"/>
    <row r="93" s="2" customFormat="1" ht="6.96" customHeight="1">
      <c r="A93" s="39"/>
      <c r="B93" s="62"/>
      <c r="C93" s="63"/>
      <c r="D93" s="63"/>
      <c r="E93" s="63"/>
      <c r="F93" s="63"/>
      <c r="G93" s="63"/>
      <c r="H93" s="63"/>
      <c r="I93" s="63"/>
      <c r="J93" s="63"/>
      <c r="K93" s="63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4.96" customHeight="1">
      <c r="A94" s="39"/>
      <c r="B94" s="40"/>
      <c r="C94" s="24" t="s">
        <v>323</v>
      </c>
      <c r="D94" s="41"/>
      <c r="E94" s="41"/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16</v>
      </c>
      <c r="D96" s="41"/>
      <c r="E96" s="41"/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6.5" customHeight="1">
      <c r="A97" s="39"/>
      <c r="B97" s="40"/>
      <c r="C97" s="41"/>
      <c r="D97" s="41"/>
      <c r="E97" s="172" t="str">
        <f>E7</f>
        <v>Odkanalizování obce Rtyně nad Bílinou – etapa 1</v>
      </c>
      <c r="F97" s="33"/>
      <c r="G97" s="33"/>
      <c r="H97" s="33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2" customHeight="1">
      <c r="A98" s="39"/>
      <c r="B98" s="40"/>
      <c r="C98" s="33" t="s">
        <v>229</v>
      </c>
      <c r="D98" s="41"/>
      <c r="E98" s="41"/>
      <c r="F98" s="41"/>
      <c r="G98" s="41"/>
      <c r="H98" s="41"/>
      <c r="I98" s="41"/>
      <c r="J98" s="41"/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6.5" customHeight="1">
      <c r="A99" s="39"/>
      <c r="B99" s="40"/>
      <c r="C99" s="41"/>
      <c r="D99" s="41"/>
      <c r="E99" s="70" t="str">
        <f>E9</f>
        <v>SO 05 - ČOV</v>
      </c>
      <c r="F99" s="41"/>
      <c r="G99" s="41"/>
      <c r="H99" s="41"/>
      <c r="I99" s="41"/>
      <c r="J99" s="41"/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6.96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2" customHeight="1">
      <c r="A101" s="39"/>
      <c r="B101" s="40"/>
      <c r="C101" s="33" t="s">
        <v>21</v>
      </c>
      <c r="D101" s="41"/>
      <c r="E101" s="41"/>
      <c r="F101" s="28" t="str">
        <f>F12</f>
        <v>Rtyně nad Bílinou</v>
      </c>
      <c r="G101" s="41"/>
      <c r="H101" s="41"/>
      <c r="I101" s="33" t="s">
        <v>23</v>
      </c>
      <c r="J101" s="73" t="str">
        <f>IF(J12="","",J12)</f>
        <v>31. 7. 2025</v>
      </c>
      <c r="K101" s="41"/>
      <c r="L101" s="146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6.96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146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2" customFormat="1" ht="25.65" customHeight="1">
      <c r="A103" s="39"/>
      <c r="B103" s="40"/>
      <c r="C103" s="33" t="s">
        <v>25</v>
      </c>
      <c r="D103" s="41"/>
      <c r="E103" s="41"/>
      <c r="F103" s="28" t="str">
        <f>E15</f>
        <v xml:space="preserve">Obec Rtyně nad Bílinou </v>
      </c>
      <c r="G103" s="41"/>
      <c r="H103" s="41"/>
      <c r="I103" s="33" t="s">
        <v>31</v>
      </c>
      <c r="J103" s="37" t="str">
        <f>E21</f>
        <v xml:space="preserve">AQUECON a.s. – kancelář Praha </v>
      </c>
      <c r="K103" s="41"/>
      <c r="L103" s="146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15.15" customHeight="1">
      <c r="A104" s="39"/>
      <c r="B104" s="40"/>
      <c r="C104" s="33" t="s">
        <v>29</v>
      </c>
      <c r="D104" s="41"/>
      <c r="E104" s="41"/>
      <c r="F104" s="28" t="str">
        <f>IF(E18="","",E18)</f>
        <v>Vyplň údaj</v>
      </c>
      <c r="G104" s="41"/>
      <c r="H104" s="41"/>
      <c r="I104" s="33" t="s">
        <v>34</v>
      </c>
      <c r="J104" s="37" t="str">
        <f>E24</f>
        <v>QS-B s.r.o.</v>
      </c>
      <c r="K104" s="41"/>
      <c r="L104" s="146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10.32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146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11" customFormat="1" ht="29.28" customHeight="1">
      <c r="A106" s="188"/>
      <c r="B106" s="189"/>
      <c r="C106" s="190" t="s">
        <v>324</v>
      </c>
      <c r="D106" s="191" t="s">
        <v>57</v>
      </c>
      <c r="E106" s="191" t="s">
        <v>53</v>
      </c>
      <c r="F106" s="191" t="s">
        <v>54</v>
      </c>
      <c r="G106" s="191" t="s">
        <v>325</v>
      </c>
      <c r="H106" s="191" t="s">
        <v>326</v>
      </c>
      <c r="I106" s="191" t="s">
        <v>327</v>
      </c>
      <c r="J106" s="191" t="s">
        <v>303</v>
      </c>
      <c r="K106" s="192" t="s">
        <v>328</v>
      </c>
      <c r="L106" s="193"/>
      <c r="M106" s="93" t="s">
        <v>19</v>
      </c>
      <c r="N106" s="94" t="s">
        <v>42</v>
      </c>
      <c r="O106" s="94" t="s">
        <v>329</v>
      </c>
      <c r="P106" s="94" t="s">
        <v>330</v>
      </c>
      <c r="Q106" s="94" t="s">
        <v>331</v>
      </c>
      <c r="R106" s="94" t="s">
        <v>332</v>
      </c>
      <c r="S106" s="94" t="s">
        <v>333</v>
      </c>
      <c r="T106" s="95" t="s">
        <v>334</v>
      </c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</row>
    <row r="107" s="2" customFormat="1" ht="22.8" customHeight="1">
      <c r="A107" s="39"/>
      <c r="B107" s="40"/>
      <c r="C107" s="100" t="s">
        <v>335</v>
      </c>
      <c r="D107" s="41"/>
      <c r="E107" s="41"/>
      <c r="F107" s="41"/>
      <c r="G107" s="41"/>
      <c r="H107" s="41"/>
      <c r="I107" s="41"/>
      <c r="J107" s="194">
        <f>BK107</f>
        <v>0</v>
      </c>
      <c r="K107" s="41"/>
      <c r="L107" s="45"/>
      <c r="M107" s="96"/>
      <c r="N107" s="195"/>
      <c r="O107" s="97"/>
      <c r="P107" s="196">
        <f>P108+P297</f>
        <v>0</v>
      </c>
      <c r="Q107" s="97"/>
      <c r="R107" s="196">
        <f>R108+R297</f>
        <v>0</v>
      </c>
      <c r="S107" s="97"/>
      <c r="T107" s="197">
        <f>T108+T297</f>
        <v>0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71</v>
      </c>
      <c r="AU107" s="18" t="s">
        <v>304</v>
      </c>
      <c r="BK107" s="198">
        <f>BK108+BK297</f>
        <v>0</v>
      </c>
    </row>
    <row r="108" s="12" customFormat="1" ht="25.92" customHeight="1">
      <c r="A108" s="12"/>
      <c r="B108" s="199"/>
      <c r="C108" s="200"/>
      <c r="D108" s="201" t="s">
        <v>71</v>
      </c>
      <c r="E108" s="202" t="s">
        <v>336</v>
      </c>
      <c r="F108" s="202" t="s">
        <v>337</v>
      </c>
      <c r="G108" s="200"/>
      <c r="H108" s="200"/>
      <c r="I108" s="203"/>
      <c r="J108" s="204">
        <f>BK108</f>
        <v>0</v>
      </c>
      <c r="K108" s="200"/>
      <c r="L108" s="205"/>
      <c r="M108" s="206"/>
      <c r="N108" s="207"/>
      <c r="O108" s="207"/>
      <c r="P108" s="208">
        <f>P109+P134+P152+P181+P192+P263+P272</f>
        <v>0</v>
      </c>
      <c r="Q108" s="207"/>
      <c r="R108" s="208">
        <f>R109+R134+R152+R181+R192+R263+R272</f>
        <v>0</v>
      </c>
      <c r="S108" s="207"/>
      <c r="T108" s="209">
        <f>T109+T134+T152+T181+T192+T263+T272</f>
        <v>0</v>
      </c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R108" s="210" t="s">
        <v>79</v>
      </c>
      <c r="AT108" s="211" t="s">
        <v>71</v>
      </c>
      <c r="AU108" s="211" t="s">
        <v>72</v>
      </c>
      <c r="AY108" s="210" t="s">
        <v>338</v>
      </c>
      <c r="BK108" s="212">
        <f>BK109+BK134+BK152+BK181+BK192+BK263+BK272</f>
        <v>0</v>
      </c>
    </row>
    <row r="109" s="12" customFormat="1" ht="22.8" customHeight="1">
      <c r="A109" s="12"/>
      <c r="B109" s="199"/>
      <c r="C109" s="200"/>
      <c r="D109" s="201" t="s">
        <v>71</v>
      </c>
      <c r="E109" s="213" t="s">
        <v>79</v>
      </c>
      <c r="F109" s="213" t="s">
        <v>339</v>
      </c>
      <c r="G109" s="200"/>
      <c r="H109" s="200"/>
      <c r="I109" s="203"/>
      <c r="J109" s="214">
        <f>BK109</f>
        <v>0</v>
      </c>
      <c r="K109" s="200"/>
      <c r="L109" s="205"/>
      <c r="M109" s="206"/>
      <c r="N109" s="207"/>
      <c r="O109" s="207"/>
      <c r="P109" s="208">
        <f>SUM(P110:P133)</f>
        <v>0</v>
      </c>
      <c r="Q109" s="207"/>
      <c r="R109" s="208">
        <f>SUM(R110:R133)</f>
        <v>0</v>
      </c>
      <c r="S109" s="207"/>
      <c r="T109" s="209">
        <f>SUM(T110:T133)</f>
        <v>0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R109" s="210" t="s">
        <v>79</v>
      </c>
      <c r="AT109" s="211" t="s">
        <v>71</v>
      </c>
      <c r="AU109" s="211" t="s">
        <v>79</v>
      </c>
      <c r="AY109" s="210" t="s">
        <v>338</v>
      </c>
      <c r="BK109" s="212">
        <f>SUM(BK110:BK133)</f>
        <v>0</v>
      </c>
    </row>
    <row r="110" s="2" customFormat="1" ht="24.15" customHeight="1">
      <c r="A110" s="39"/>
      <c r="B110" s="40"/>
      <c r="C110" s="215" t="s">
        <v>79</v>
      </c>
      <c r="D110" s="215" t="s">
        <v>3853</v>
      </c>
      <c r="E110" s="216" t="s">
        <v>3854</v>
      </c>
      <c r="F110" s="217" t="s">
        <v>3855</v>
      </c>
      <c r="G110" s="218" t="s">
        <v>391</v>
      </c>
      <c r="H110" s="219">
        <v>26.027999999999999</v>
      </c>
      <c r="I110" s="220"/>
      <c r="J110" s="221">
        <f>ROUND(I110*H110,2)</f>
        <v>0</v>
      </c>
      <c r="K110" s="217" t="s">
        <v>3856</v>
      </c>
      <c r="L110" s="45"/>
      <c r="M110" s="222" t="s">
        <v>19</v>
      </c>
      <c r="N110" s="223" t="s">
        <v>43</v>
      </c>
      <c r="O110" s="85"/>
      <c r="P110" s="224">
        <f>O110*H110</f>
        <v>0</v>
      </c>
      <c r="Q110" s="224">
        <v>0</v>
      </c>
      <c r="R110" s="224">
        <f>Q110*H110</f>
        <v>0</v>
      </c>
      <c r="S110" s="224">
        <v>0</v>
      </c>
      <c r="T110" s="225">
        <f>S110*H110</f>
        <v>0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R110" s="226" t="s">
        <v>231</v>
      </c>
      <c r="AT110" s="226" t="s">
        <v>342</v>
      </c>
      <c r="AU110" s="226" t="s">
        <v>81</v>
      </c>
      <c r="AY110" s="18" t="s">
        <v>338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18" t="s">
        <v>79</v>
      </c>
      <c r="BK110" s="227">
        <f>ROUND(I110*H110,2)</f>
        <v>0</v>
      </c>
      <c r="BL110" s="18" t="s">
        <v>231</v>
      </c>
      <c r="BM110" s="226" t="s">
        <v>3857</v>
      </c>
    </row>
    <row r="111" s="2" customFormat="1">
      <c r="A111" s="39"/>
      <c r="B111" s="40"/>
      <c r="C111" s="41"/>
      <c r="D111" s="228" t="s">
        <v>348</v>
      </c>
      <c r="E111" s="41"/>
      <c r="F111" s="229" t="s">
        <v>3858</v>
      </c>
      <c r="G111" s="41"/>
      <c r="H111" s="41"/>
      <c r="I111" s="230"/>
      <c r="J111" s="41"/>
      <c r="K111" s="41"/>
      <c r="L111" s="45"/>
      <c r="M111" s="231"/>
      <c r="N111" s="232"/>
      <c r="O111" s="85"/>
      <c r="P111" s="85"/>
      <c r="Q111" s="85"/>
      <c r="R111" s="85"/>
      <c r="S111" s="85"/>
      <c r="T111" s="86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T111" s="18" t="s">
        <v>348</v>
      </c>
      <c r="AU111" s="18" t="s">
        <v>81</v>
      </c>
    </row>
    <row r="112" s="13" customFormat="1">
      <c r="A112" s="13"/>
      <c r="B112" s="233"/>
      <c r="C112" s="234"/>
      <c r="D112" s="235" t="s">
        <v>350</v>
      </c>
      <c r="E112" s="236" t="s">
        <v>19</v>
      </c>
      <c r="F112" s="237" t="s">
        <v>3859</v>
      </c>
      <c r="G112" s="234"/>
      <c r="H112" s="236" t="s">
        <v>19</v>
      </c>
      <c r="I112" s="238"/>
      <c r="J112" s="234"/>
      <c r="K112" s="234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350</v>
      </c>
      <c r="AU112" s="243" t="s">
        <v>81</v>
      </c>
      <c r="AV112" s="13" t="s">
        <v>79</v>
      </c>
      <c r="AW112" s="13" t="s">
        <v>33</v>
      </c>
      <c r="AX112" s="13" t="s">
        <v>72</v>
      </c>
      <c r="AY112" s="243" t="s">
        <v>338</v>
      </c>
    </row>
    <row r="113" s="13" customFormat="1">
      <c r="A113" s="13"/>
      <c r="B113" s="233"/>
      <c r="C113" s="234"/>
      <c r="D113" s="235" t="s">
        <v>350</v>
      </c>
      <c r="E113" s="236" t="s">
        <v>19</v>
      </c>
      <c r="F113" s="237" t="s">
        <v>3860</v>
      </c>
      <c r="G113" s="234"/>
      <c r="H113" s="236" t="s">
        <v>19</v>
      </c>
      <c r="I113" s="238"/>
      <c r="J113" s="234"/>
      <c r="K113" s="234"/>
      <c r="L113" s="239"/>
      <c r="M113" s="240"/>
      <c r="N113" s="241"/>
      <c r="O113" s="241"/>
      <c r="P113" s="241"/>
      <c r="Q113" s="241"/>
      <c r="R113" s="241"/>
      <c r="S113" s="241"/>
      <c r="T113" s="242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3" t="s">
        <v>350</v>
      </c>
      <c r="AU113" s="243" t="s">
        <v>81</v>
      </c>
      <c r="AV113" s="13" t="s">
        <v>79</v>
      </c>
      <c r="AW113" s="13" t="s">
        <v>33</v>
      </c>
      <c r="AX113" s="13" t="s">
        <v>72</v>
      </c>
      <c r="AY113" s="243" t="s">
        <v>338</v>
      </c>
    </row>
    <row r="114" s="13" customFormat="1">
      <c r="A114" s="13"/>
      <c r="B114" s="233"/>
      <c r="C114" s="234"/>
      <c r="D114" s="235" t="s">
        <v>350</v>
      </c>
      <c r="E114" s="236" t="s">
        <v>19</v>
      </c>
      <c r="F114" s="237" t="s">
        <v>3861</v>
      </c>
      <c r="G114" s="234"/>
      <c r="H114" s="236" t="s">
        <v>19</v>
      </c>
      <c r="I114" s="238"/>
      <c r="J114" s="234"/>
      <c r="K114" s="234"/>
      <c r="L114" s="239"/>
      <c r="M114" s="240"/>
      <c r="N114" s="241"/>
      <c r="O114" s="241"/>
      <c r="P114" s="241"/>
      <c r="Q114" s="241"/>
      <c r="R114" s="241"/>
      <c r="S114" s="241"/>
      <c r="T114" s="242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3" t="s">
        <v>350</v>
      </c>
      <c r="AU114" s="243" t="s">
        <v>81</v>
      </c>
      <c r="AV114" s="13" t="s">
        <v>79</v>
      </c>
      <c r="AW114" s="13" t="s">
        <v>33</v>
      </c>
      <c r="AX114" s="13" t="s">
        <v>72</v>
      </c>
      <c r="AY114" s="243" t="s">
        <v>338</v>
      </c>
    </row>
    <row r="115" s="13" customFormat="1">
      <c r="A115" s="13"/>
      <c r="B115" s="233"/>
      <c r="C115" s="234"/>
      <c r="D115" s="235" t="s">
        <v>350</v>
      </c>
      <c r="E115" s="236" t="s">
        <v>19</v>
      </c>
      <c r="F115" s="237" t="s">
        <v>3862</v>
      </c>
      <c r="G115" s="234"/>
      <c r="H115" s="236" t="s">
        <v>19</v>
      </c>
      <c r="I115" s="238"/>
      <c r="J115" s="234"/>
      <c r="K115" s="234"/>
      <c r="L115" s="239"/>
      <c r="M115" s="240"/>
      <c r="N115" s="241"/>
      <c r="O115" s="241"/>
      <c r="P115" s="241"/>
      <c r="Q115" s="241"/>
      <c r="R115" s="241"/>
      <c r="S115" s="241"/>
      <c r="T115" s="242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3" t="s">
        <v>350</v>
      </c>
      <c r="AU115" s="243" t="s">
        <v>81</v>
      </c>
      <c r="AV115" s="13" t="s">
        <v>79</v>
      </c>
      <c r="AW115" s="13" t="s">
        <v>33</v>
      </c>
      <c r="AX115" s="13" t="s">
        <v>72</v>
      </c>
      <c r="AY115" s="243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3863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81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7" t="s">
        <v>19</v>
      </c>
      <c r="F117" s="298" t="s">
        <v>3756</v>
      </c>
      <c r="G117" s="245"/>
      <c r="H117" s="248">
        <v>26.027999999999999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81</v>
      </c>
      <c r="AV117" s="14" t="s">
        <v>81</v>
      </c>
      <c r="AW117" s="14" t="s">
        <v>33</v>
      </c>
      <c r="AX117" s="14" t="s">
        <v>79</v>
      </c>
      <c r="AY117" s="254" t="s">
        <v>338</v>
      </c>
    </row>
    <row r="118" s="2" customFormat="1" ht="37.8" customHeight="1">
      <c r="A118" s="39"/>
      <c r="B118" s="40"/>
      <c r="C118" s="215" t="s">
        <v>81</v>
      </c>
      <c r="D118" s="215" t="s">
        <v>3853</v>
      </c>
      <c r="E118" s="216" t="s">
        <v>3864</v>
      </c>
      <c r="F118" s="217" t="s">
        <v>3865</v>
      </c>
      <c r="G118" s="218" t="s">
        <v>391</v>
      </c>
      <c r="H118" s="219">
        <v>19.146000000000001</v>
      </c>
      <c r="I118" s="220"/>
      <c r="J118" s="221">
        <f>ROUND(I118*H118,2)</f>
        <v>0</v>
      </c>
      <c r="K118" s="217" t="s">
        <v>3856</v>
      </c>
      <c r="L118" s="45"/>
      <c r="M118" s="222" t="s">
        <v>19</v>
      </c>
      <c r="N118" s="223" t="s">
        <v>43</v>
      </c>
      <c r="O118" s="85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R118" s="226" t="s">
        <v>231</v>
      </c>
      <c r="AT118" s="226" t="s">
        <v>342</v>
      </c>
      <c r="AU118" s="226" t="s">
        <v>81</v>
      </c>
      <c r="AY118" s="18" t="s">
        <v>338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8" t="s">
        <v>79</v>
      </c>
      <c r="BK118" s="227">
        <f>ROUND(I118*H118,2)</f>
        <v>0</v>
      </c>
      <c r="BL118" s="18" t="s">
        <v>231</v>
      </c>
      <c r="BM118" s="226" t="s">
        <v>3866</v>
      </c>
    </row>
    <row r="119" s="2" customFormat="1">
      <c r="A119" s="39"/>
      <c r="B119" s="40"/>
      <c r="C119" s="41"/>
      <c r="D119" s="228" t="s">
        <v>348</v>
      </c>
      <c r="E119" s="41"/>
      <c r="F119" s="229" t="s">
        <v>3867</v>
      </c>
      <c r="G119" s="41"/>
      <c r="H119" s="41"/>
      <c r="I119" s="230"/>
      <c r="J119" s="41"/>
      <c r="K119" s="41"/>
      <c r="L119" s="45"/>
      <c r="M119" s="231"/>
      <c r="N119" s="232"/>
      <c r="O119" s="85"/>
      <c r="P119" s="85"/>
      <c r="Q119" s="85"/>
      <c r="R119" s="85"/>
      <c r="S119" s="85"/>
      <c r="T119" s="86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T119" s="18" t="s">
        <v>348</v>
      </c>
      <c r="AU119" s="18" t="s">
        <v>81</v>
      </c>
    </row>
    <row r="120" s="13" customFormat="1">
      <c r="A120" s="13"/>
      <c r="B120" s="233"/>
      <c r="C120" s="234"/>
      <c r="D120" s="235" t="s">
        <v>350</v>
      </c>
      <c r="E120" s="236" t="s">
        <v>19</v>
      </c>
      <c r="F120" s="237" t="s">
        <v>3859</v>
      </c>
      <c r="G120" s="234"/>
      <c r="H120" s="236" t="s">
        <v>19</v>
      </c>
      <c r="I120" s="238"/>
      <c r="J120" s="234"/>
      <c r="K120" s="234"/>
      <c r="L120" s="239"/>
      <c r="M120" s="240"/>
      <c r="N120" s="241"/>
      <c r="O120" s="241"/>
      <c r="P120" s="241"/>
      <c r="Q120" s="241"/>
      <c r="R120" s="241"/>
      <c r="S120" s="241"/>
      <c r="T120" s="242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3" t="s">
        <v>350</v>
      </c>
      <c r="AU120" s="243" t="s">
        <v>81</v>
      </c>
      <c r="AV120" s="13" t="s">
        <v>79</v>
      </c>
      <c r="AW120" s="13" t="s">
        <v>33</v>
      </c>
      <c r="AX120" s="13" t="s">
        <v>72</v>
      </c>
      <c r="AY120" s="243" t="s">
        <v>338</v>
      </c>
    </row>
    <row r="121" s="13" customFormat="1">
      <c r="A121" s="13"/>
      <c r="B121" s="233"/>
      <c r="C121" s="234"/>
      <c r="D121" s="235" t="s">
        <v>350</v>
      </c>
      <c r="E121" s="236" t="s">
        <v>19</v>
      </c>
      <c r="F121" s="237" t="s">
        <v>3868</v>
      </c>
      <c r="G121" s="234"/>
      <c r="H121" s="236" t="s">
        <v>19</v>
      </c>
      <c r="I121" s="238"/>
      <c r="J121" s="234"/>
      <c r="K121" s="234"/>
      <c r="L121" s="239"/>
      <c r="M121" s="240"/>
      <c r="N121" s="241"/>
      <c r="O121" s="241"/>
      <c r="P121" s="241"/>
      <c r="Q121" s="241"/>
      <c r="R121" s="241"/>
      <c r="S121" s="241"/>
      <c r="T121" s="242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3" t="s">
        <v>350</v>
      </c>
      <c r="AU121" s="243" t="s">
        <v>81</v>
      </c>
      <c r="AV121" s="13" t="s">
        <v>79</v>
      </c>
      <c r="AW121" s="13" t="s">
        <v>33</v>
      </c>
      <c r="AX121" s="13" t="s">
        <v>72</v>
      </c>
      <c r="AY121" s="243" t="s">
        <v>338</v>
      </c>
    </row>
    <row r="122" s="13" customFormat="1">
      <c r="A122" s="13"/>
      <c r="B122" s="233"/>
      <c r="C122" s="234"/>
      <c r="D122" s="235" t="s">
        <v>350</v>
      </c>
      <c r="E122" s="236" t="s">
        <v>19</v>
      </c>
      <c r="F122" s="237" t="s">
        <v>3869</v>
      </c>
      <c r="G122" s="234"/>
      <c r="H122" s="236" t="s">
        <v>19</v>
      </c>
      <c r="I122" s="238"/>
      <c r="J122" s="234"/>
      <c r="K122" s="234"/>
      <c r="L122" s="239"/>
      <c r="M122" s="240"/>
      <c r="N122" s="241"/>
      <c r="O122" s="241"/>
      <c r="P122" s="241"/>
      <c r="Q122" s="241"/>
      <c r="R122" s="241"/>
      <c r="S122" s="241"/>
      <c r="T122" s="242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3" t="s">
        <v>350</v>
      </c>
      <c r="AU122" s="243" t="s">
        <v>81</v>
      </c>
      <c r="AV122" s="13" t="s">
        <v>79</v>
      </c>
      <c r="AW122" s="13" t="s">
        <v>33</v>
      </c>
      <c r="AX122" s="13" t="s">
        <v>72</v>
      </c>
      <c r="AY122" s="243" t="s">
        <v>338</v>
      </c>
    </row>
    <row r="123" s="14" customFormat="1">
      <c r="A123" s="14"/>
      <c r="B123" s="244"/>
      <c r="C123" s="245"/>
      <c r="D123" s="235" t="s">
        <v>350</v>
      </c>
      <c r="E123" s="247" t="s">
        <v>19</v>
      </c>
      <c r="F123" s="298" t="s">
        <v>3828</v>
      </c>
      <c r="G123" s="245"/>
      <c r="H123" s="248">
        <v>19.146000000000001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81</v>
      </c>
      <c r="AV123" s="14" t="s">
        <v>81</v>
      </c>
      <c r="AW123" s="14" t="s">
        <v>33</v>
      </c>
      <c r="AX123" s="14" t="s">
        <v>79</v>
      </c>
      <c r="AY123" s="254" t="s">
        <v>338</v>
      </c>
    </row>
    <row r="124" s="2" customFormat="1" ht="37.8" customHeight="1">
      <c r="A124" s="39"/>
      <c r="B124" s="40"/>
      <c r="C124" s="215" t="s">
        <v>241</v>
      </c>
      <c r="D124" s="215" t="s">
        <v>3853</v>
      </c>
      <c r="E124" s="216" t="s">
        <v>3870</v>
      </c>
      <c r="F124" s="217" t="s">
        <v>3871</v>
      </c>
      <c r="G124" s="218" t="s">
        <v>391</v>
      </c>
      <c r="H124" s="219">
        <v>19.146000000000001</v>
      </c>
      <c r="I124" s="220"/>
      <c r="J124" s="221">
        <f>ROUND(I124*H124,2)</f>
        <v>0</v>
      </c>
      <c r="K124" s="217" t="s">
        <v>3856</v>
      </c>
      <c r="L124" s="45"/>
      <c r="M124" s="222" t="s">
        <v>19</v>
      </c>
      <c r="N124" s="223" t="s">
        <v>43</v>
      </c>
      <c r="O124" s="85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26" t="s">
        <v>231</v>
      </c>
      <c r="AT124" s="226" t="s">
        <v>342</v>
      </c>
      <c r="AU124" s="226" t="s">
        <v>81</v>
      </c>
      <c r="AY124" s="18" t="s">
        <v>338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8" t="s">
        <v>79</v>
      </c>
      <c r="BK124" s="227">
        <f>ROUND(I124*H124,2)</f>
        <v>0</v>
      </c>
      <c r="BL124" s="18" t="s">
        <v>231</v>
      </c>
      <c r="BM124" s="226" t="s">
        <v>3872</v>
      </c>
    </row>
    <row r="125" s="2" customFormat="1">
      <c r="A125" s="39"/>
      <c r="B125" s="40"/>
      <c r="C125" s="41"/>
      <c r="D125" s="228" t="s">
        <v>348</v>
      </c>
      <c r="E125" s="41"/>
      <c r="F125" s="229" t="s">
        <v>3873</v>
      </c>
      <c r="G125" s="41"/>
      <c r="H125" s="41"/>
      <c r="I125" s="230"/>
      <c r="J125" s="41"/>
      <c r="K125" s="41"/>
      <c r="L125" s="45"/>
      <c r="M125" s="231"/>
      <c r="N125" s="232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348</v>
      </c>
      <c r="AU125" s="18" t="s">
        <v>81</v>
      </c>
    </row>
    <row r="126" s="14" customFormat="1">
      <c r="A126" s="14"/>
      <c r="B126" s="244"/>
      <c r="C126" s="245"/>
      <c r="D126" s="235" t="s">
        <v>350</v>
      </c>
      <c r="E126" s="246" t="s">
        <v>19</v>
      </c>
      <c r="F126" s="247" t="s">
        <v>3874</v>
      </c>
      <c r="G126" s="245"/>
      <c r="H126" s="248">
        <v>19.146000000000001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350</v>
      </c>
      <c r="AU126" s="254" t="s">
        <v>81</v>
      </c>
      <c r="AV126" s="14" t="s">
        <v>81</v>
      </c>
      <c r="AW126" s="14" t="s">
        <v>33</v>
      </c>
      <c r="AX126" s="14" t="s">
        <v>79</v>
      </c>
      <c r="AY126" s="254" t="s">
        <v>338</v>
      </c>
    </row>
    <row r="127" s="2" customFormat="1" ht="24.15" customHeight="1">
      <c r="A127" s="39"/>
      <c r="B127" s="40"/>
      <c r="C127" s="215" t="s">
        <v>231</v>
      </c>
      <c r="D127" s="215" t="s">
        <v>3853</v>
      </c>
      <c r="E127" s="216" t="s">
        <v>3875</v>
      </c>
      <c r="F127" s="217" t="s">
        <v>3876</v>
      </c>
      <c r="G127" s="218" t="s">
        <v>489</v>
      </c>
      <c r="H127" s="219">
        <v>38.292000000000002</v>
      </c>
      <c r="I127" s="220"/>
      <c r="J127" s="221">
        <f>ROUND(I127*H127,2)</f>
        <v>0</v>
      </c>
      <c r="K127" s="217" t="s">
        <v>3856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81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3877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3878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81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3874</v>
      </c>
      <c r="G129" s="245"/>
      <c r="H129" s="248">
        <v>19.146000000000001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81</v>
      </c>
      <c r="AV129" s="14" t="s">
        <v>81</v>
      </c>
      <c r="AW129" s="14" t="s">
        <v>33</v>
      </c>
      <c r="AX129" s="14" t="s">
        <v>72</v>
      </c>
      <c r="AY129" s="254" t="s">
        <v>338</v>
      </c>
    </row>
    <row r="130" s="14" customFormat="1">
      <c r="A130" s="14"/>
      <c r="B130" s="244"/>
      <c r="C130" s="245"/>
      <c r="D130" s="235" t="s">
        <v>350</v>
      </c>
      <c r="E130" s="246" t="s">
        <v>19</v>
      </c>
      <c r="F130" s="247" t="s">
        <v>3879</v>
      </c>
      <c r="G130" s="245"/>
      <c r="H130" s="248">
        <v>38.292000000000002</v>
      </c>
      <c r="I130" s="249"/>
      <c r="J130" s="245"/>
      <c r="K130" s="245"/>
      <c r="L130" s="250"/>
      <c r="M130" s="251"/>
      <c r="N130" s="252"/>
      <c r="O130" s="252"/>
      <c r="P130" s="252"/>
      <c r="Q130" s="252"/>
      <c r="R130" s="252"/>
      <c r="S130" s="252"/>
      <c r="T130" s="253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4" t="s">
        <v>350</v>
      </c>
      <c r="AU130" s="254" t="s">
        <v>81</v>
      </c>
      <c r="AV130" s="14" t="s">
        <v>81</v>
      </c>
      <c r="AW130" s="14" t="s">
        <v>33</v>
      </c>
      <c r="AX130" s="14" t="s">
        <v>79</v>
      </c>
      <c r="AY130" s="254" t="s">
        <v>338</v>
      </c>
    </row>
    <row r="131" s="2" customFormat="1" ht="16.5" customHeight="1">
      <c r="A131" s="39"/>
      <c r="B131" s="40"/>
      <c r="C131" s="215" t="s">
        <v>239</v>
      </c>
      <c r="D131" s="215" t="s">
        <v>3853</v>
      </c>
      <c r="E131" s="216" t="s">
        <v>3880</v>
      </c>
      <c r="F131" s="217" t="s">
        <v>3881</v>
      </c>
      <c r="G131" s="218" t="s">
        <v>391</v>
      </c>
      <c r="H131" s="219">
        <v>6.8819999999999997</v>
      </c>
      <c r="I131" s="220"/>
      <c r="J131" s="221">
        <f>ROUND(I131*H131,2)</f>
        <v>0</v>
      </c>
      <c r="K131" s="217" t="s">
        <v>3856</v>
      </c>
      <c r="L131" s="45"/>
      <c r="M131" s="222" t="s">
        <v>19</v>
      </c>
      <c r="N131" s="223" t="s">
        <v>43</v>
      </c>
      <c r="O131" s="85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26" t="s">
        <v>231</v>
      </c>
      <c r="AT131" s="226" t="s">
        <v>342</v>
      </c>
      <c r="AU131" s="226" t="s">
        <v>81</v>
      </c>
      <c r="AY131" s="18" t="s">
        <v>338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8" t="s">
        <v>79</v>
      </c>
      <c r="BK131" s="227">
        <f>ROUND(I131*H131,2)</f>
        <v>0</v>
      </c>
      <c r="BL131" s="18" t="s">
        <v>231</v>
      </c>
      <c r="BM131" s="226" t="s">
        <v>3882</v>
      </c>
    </row>
    <row r="132" s="2" customFormat="1">
      <c r="A132" s="39"/>
      <c r="B132" s="40"/>
      <c r="C132" s="41"/>
      <c r="D132" s="228" t="s">
        <v>348</v>
      </c>
      <c r="E132" s="41"/>
      <c r="F132" s="229" t="s">
        <v>3883</v>
      </c>
      <c r="G132" s="41"/>
      <c r="H132" s="41"/>
      <c r="I132" s="230"/>
      <c r="J132" s="41"/>
      <c r="K132" s="41"/>
      <c r="L132" s="45"/>
      <c r="M132" s="231"/>
      <c r="N132" s="232"/>
      <c r="O132" s="85"/>
      <c r="P132" s="85"/>
      <c r="Q132" s="85"/>
      <c r="R132" s="85"/>
      <c r="S132" s="85"/>
      <c r="T132" s="86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348</v>
      </c>
      <c r="AU132" s="18" t="s">
        <v>81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3884</v>
      </c>
      <c r="G133" s="245"/>
      <c r="H133" s="248">
        <v>6.8819999999999997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81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12" customFormat="1" ht="22.8" customHeight="1">
      <c r="A134" s="12"/>
      <c r="B134" s="199"/>
      <c r="C134" s="200"/>
      <c r="D134" s="201" t="s">
        <v>71</v>
      </c>
      <c r="E134" s="213" t="s">
        <v>81</v>
      </c>
      <c r="F134" s="213" t="s">
        <v>567</v>
      </c>
      <c r="G134" s="200"/>
      <c r="H134" s="200"/>
      <c r="I134" s="203"/>
      <c r="J134" s="214">
        <f>BK134</f>
        <v>0</v>
      </c>
      <c r="K134" s="200"/>
      <c r="L134" s="205"/>
      <c r="M134" s="206"/>
      <c r="N134" s="207"/>
      <c r="O134" s="207"/>
      <c r="P134" s="208">
        <f>SUM(P135:P151)</f>
        <v>0</v>
      </c>
      <c r="Q134" s="207"/>
      <c r="R134" s="208">
        <f>SUM(R135:R151)</f>
        <v>0</v>
      </c>
      <c r="S134" s="207"/>
      <c r="T134" s="209">
        <f>SUM(T135:T151)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10" t="s">
        <v>79</v>
      </c>
      <c r="AT134" s="211" t="s">
        <v>71</v>
      </c>
      <c r="AU134" s="211" t="s">
        <v>79</v>
      </c>
      <c r="AY134" s="210" t="s">
        <v>338</v>
      </c>
      <c r="BK134" s="212">
        <f>SUM(BK135:BK151)</f>
        <v>0</v>
      </c>
    </row>
    <row r="135" s="2" customFormat="1" ht="24.15" customHeight="1">
      <c r="A135" s="39"/>
      <c r="B135" s="40"/>
      <c r="C135" s="215" t="s">
        <v>236</v>
      </c>
      <c r="D135" s="215" t="s">
        <v>3853</v>
      </c>
      <c r="E135" s="216" t="s">
        <v>3885</v>
      </c>
      <c r="F135" s="217" t="s">
        <v>3886</v>
      </c>
      <c r="G135" s="218" t="s">
        <v>391</v>
      </c>
      <c r="H135" s="219">
        <v>5.1600000000000001</v>
      </c>
      <c r="I135" s="220"/>
      <c r="J135" s="221">
        <f>ROUND(I135*H135,2)</f>
        <v>0</v>
      </c>
      <c r="K135" s="217" t="s">
        <v>3856</v>
      </c>
      <c r="L135" s="45"/>
      <c r="M135" s="222" t="s">
        <v>19</v>
      </c>
      <c r="N135" s="223" t="s">
        <v>43</v>
      </c>
      <c r="O135" s="85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26" t="s">
        <v>231</v>
      </c>
      <c r="AT135" s="226" t="s">
        <v>342</v>
      </c>
      <c r="AU135" s="226" t="s">
        <v>81</v>
      </c>
      <c r="AY135" s="18" t="s">
        <v>338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18" t="s">
        <v>79</v>
      </c>
      <c r="BK135" s="227">
        <f>ROUND(I135*H135,2)</f>
        <v>0</v>
      </c>
      <c r="BL135" s="18" t="s">
        <v>231</v>
      </c>
      <c r="BM135" s="226" t="s">
        <v>3887</v>
      </c>
    </row>
    <row r="136" s="2" customFormat="1">
      <c r="A136" s="39"/>
      <c r="B136" s="40"/>
      <c r="C136" s="41"/>
      <c r="D136" s="228" t="s">
        <v>348</v>
      </c>
      <c r="E136" s="41"/>
      <c r="F136" s="229" t="s">
        <v>3888</v>
      </c>
      <c r="G136" s="41"/>
      <c r="H136" s="41"/>
      <c r="I136" s="230"/>
      <c r="J136" s="41"/>
      <c r="K136" s="41"/>
      <c r="L136" s="45"/>
      <c r="M136" s="231"/>
      <c r="N136" s="232"/>
      <c r="O136" s="85"/>
      <c r="P136" s="85"/>
      <c r="Q136" s="85"/>
      <c r="R136" s="85"/>
      <c r="S136" s="85"/>
      <c r="T136" s="86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348</v>
      </c>
      <c r="AU136" s="18" t="s">
        <v>81</v>
      </c>
    </row>
    <row r="137" s="13" customFormat="1">
      <c r="A137" s="13"/>
      <c r="B137" s="233"/>
      <c r="C137" s="234"/>
      <c r="D137" s="235" t="s">
        <v>350</v>
      </c>
      <c r="E137" s="236" t="s">
        <v>19</v>
      </c>
      <c r="F137" s="237" t="s">
        <v>3859</v>
      </c>
      <c r="G137" s="234"/>
      <c r="H137" s="236" t="s">
        <v>19</v>
      </c>
      <c r="I137" s="238"/>
      <c r="J137" s="234"/>
      <c r="K137" s="234"/>
      <c r="L137" s="239"/>
      <c r="M137" s="240"/>
      <c r="N137" s="241"/>
      <c r="O137" s="241"/>
      <c r="P137" s="241"/>
      <c r="Q137" s="241"/>
      <c r="R137" s="241"/>
      <c r="S137" s="241"/>
      <c r="T137" s="242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3" t="s">
        <v>350</v>
      </c>
      <c r="AU137" s="243" t="s">
        <v>81</v>
      </c>
      <c r="AV137" s="13" t="s">
        <v>79</v>
      </c>
      <c r="AW137" s="13" t="s">
        <v>33</v>
      </c>
      <c r="AX137" s="13" t="s">
        <v>72</v>
      </c>
      <c r="AY137" s="243" t="s">
        <v>338</v>
      </c>
    </row>
    <row r="138" s="13" customFormat="1">
      <c r="A138" s="13"/>
      <c r="B138" s="233"/>
      <c r="C138" s="234"/>
      <c r="D138" s="235" t="s">
        <v>350</v>
      </c>
      <c r="E138" s="236" t="s">
        <v>19</v>
      </c>
      <c r="F138" s="237" t="s">
        <v>3889</v>
      </c>
      <c r="G138" s="234"/>
      <c r="H138" s="236" t="s">
        <v>19</v>
      </c>
      <c r="I138" s="238"/>
      <c r="J138" s="234"/>
      <c r="K138" s="234"/>
      <c r="L138" s="239"/>
      <c r="M138" s="240"/>
      <c r="N138" s="241"/>
      <c r="O138" s="241"/>
      <c r="P138" s="241"/>
      <c r="Q138" s="241"/>
      <c r="R138" s="241"/>
      <c r="S138" s="241"/>
      <c r="T138" s="24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3" t="s">
        <v>350</v>
      </c>
      <c r="AU138" s="243" t="s">
        <v>81</v>
      </c>
      <c r="AV138" s="13" t="s">
        <v>79</v>
      </c>
      <c r="AW138" s="13" t="s">
        <v>33</v>
      </c>
      <c r="AX138" s="13" t="s">
        <v>72</v>
      </c>
      <c r="AY138" s="243" t="s">
        <v>338</v>
      </c>
    </row>
    <row r="139" s="14" customFormat="1">
      <c r="A139" s="14"/>
      <c r="B139" s="244"/>
      <c r="C139" s="245"/>
      <c r="D139" s="235" t="s">
        <v>350</v>
      </c>
      <c r="E139" s="247" t="s">
        <v>19</v>
      </c>
      <c r="F139" s="298" t="s">
        <v>3746</v>
      </c>
      <c r="G139" s="245"/>
      <c r="H139" s="248">
        <v>5.1600000000000001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350</v>
      </c>
      <c r="AU139" s="254" t="s">
        <v>81</v>
      </c>
      <c r="AV139" s="14" t="s">
        <v>81</v>
      </c>
      <c r="AW139" s="14" t="s">
        <v>33</v>
      </c>
      <c r="AX139" s="14" t="s">
        <v>79</v>
      </c>
      <c r="AY139" s="254" t="s">
        <v>338</v>
      </c>
    </row>
    <row r="140" s="2" customFormat="1" ht="24.15" customHeight="1">
      <c r="A140" s="39"/>
      <c r="B140" s="40"/>
      <c r="C140" s="215" t="s">
        <v>396</v>
      </c>
      <c r="D140" s="215" t="s">
        <v>3853</v>
      </c>
      <c r="E140" s="216" t="s">
        <v>3890</v>
      </c>
      <c r="F140" s="217" t="s">
        <v>3891</v>
      </c>
      <c r="G140" s="218" t="s">
        <v>391</v>
      </c>
      <c r="H140" s="219">
        <v>13.986000000000001</v>
      </c>
      <c r="I140" s="220"/>
      <c r="J140" s="221">
        <f>ROUND(I140*H140,2)</f>
        <v>0</v>
      </c>
      <c r="K140" s="217" t="s">
        <v>3856</v>
      </c>
      <c r="L140" s="45"/>
      <c r="M140" s="222" t="s">
        <v>19</v>
      </c>
      <c r="N140" s="223" t="s">
        <v>43</v>
      </c>
      <c r="O140" s="85"/>
      <c r="P140" s="224">
        <f>O140*H140</f>
        <v>0</v>
      </c>
      <c r="Q140" s="224">
        <v>0</v>
      </c>
      <c r="R140" s="224">
        <f>Q140*H140</f>
        <v>0</v>
      </c>
      <c r="S140" s="224">
        <v>0</v>
      </c>
      <c r="T140" s="225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26" t="s">
        <v>231</v>
      </c>
      <c r="AT140" s="226" t="s">
        <v>342</v>
      </c>
      <c r="AU140" s="226" t="s">
        <v>81</v>
      </c>
      <c r="AY140" s="18" t="s">
        <v>338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18" t="s">
        <v>79</v>
      </c>
      <c r="BK140" s="227">
        <f>ROUND(I140*H140,2)</f>
        <v>0</v>
      </c>
      <c r="BL140" s="18" t="s">
        <v>231</v>
      </c>
      <c r="BM140" s="226" t="s">
        <v>3892</v>
      </c>
    </row>
    <row r="141" s="2" customFormat="1">
      <c r="A141" s="39"/>
      <c r="B141" s="40"/>
      <c r="C141" s="41"/>
      <c r="D141" s="228" t="s">
        <v>348</v>
      </c>
      <c r="E141" s="41"/>
      <c r="F141" s="229" t="s">
        <v>3893</v>
      </c>
      <c r="G141" s="41"/>
      <c r="H141" s="41"/>
      <c r="I141" s="230"/>
      <c r="J141" s="41"/>
      <c r="K141" s="41"/>
      <c r="L141" s="45"/>
      <c r="M141" s="231"/>
      <c r="N141" s="232"/>
      <c r="O141" s="85"/>
      <c r="P141" s="85"/>
      <c r="Q141" s="85"/>
      <c r="R141" s="85"/>
      <c r="S141" s="85"/>
      <c r="T141" s="86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348</v>
      </c>
      <c r="AU141" s="18" t="s">
        <v>81</v>
      </c>
    </row>
    <row r="142" s="13" customFormat="1">
      <c r="A142" s="13"/>
      <c r="B142" s="233"/>
      <c r="C142" s="234"/>
      <c r="D142" s="235" t="s">
        <v>350</v>
      </c>
      <c r="E142" s="236" t="s">
        <v>19</v>
      </c>
      <c r="F142" s="237" t="s">
        <v>3859</v>
      </c>
      <c r="G142" s="234"/>
      <c r="H142" s="236" t="s">
        <v>19</v>
      </c>
      <c r="I142" s="238"/>
      <c r="J142" s="234"/>
      <c r="K142" s="234"/>
      <c r="L142" s="239"/>
      <c r="M142" s="240"/>
      <c r="N142" s="241"/>
      <c r="O142" s="241"/>
      <c r="P142" s="241"/>
      <c r="Q142" s="241"/>
      <c r="R142" s="241"/>
      <c r="S142" s="241"/>
      <c r="T142" s="242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3" t="s">
        <v>350</v>
      </c>
      <c r="AU142" s="243" t="s">
        <v>81</v>
      </c>
      <c r="AV142" s="13" t="s">
        <v>79</v>
      </c>
      <c r="AW142" s="13" t="s">
        <v>33</v>
      </c>
      <c r="AX142" s="13" t="s">
        <v>72</v>
      </c>
      <c r="AY142" s="243" t="s">
        <v>338</v>
      </c>
    </row>
    <row r="143" s="13" customFormat="1">
      <c r="A143" s="13"/>
      <c r="B143" s="233"/>
      <c r="C143" s="234"/>
      <c r="D143" s="235" t="s">
        <v>350</v>
      </c>
      <c r="E143" s="236" t="s">
        <v>19</v>
      </c>
      <c r="F143" s="237" t="s">
        <v>3894</v>
      </c>
      <c r="G143" s="234"/>
      <c r="H143" s="236" t="s">
        <v>19</v>
      </c>
      <c r="I143" s="238"/>
      <c r="J143" s="234"/>
      <c r="K143" s="234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350</v>
      </c>
      <c r="AU143" s="243" t="s">
        <v>81</v>
      </c>
      <c r="AV143" s="13" t="s">
        <v>79</v>
      </c>
      <c r="AW143" s="13" t="s">
        <v>33</v>
      </c>
      <c r="AX143" s="13" t="s">
        <v>72</v>
      </c>
      <c r="AY143" s="243" t="s">
        <v>338</v>
      </c>
    </row>
    <row r="144" s="13" customFormat="1">
      <c r="A144" s="13"/>
      <c r="B144" s="233"/>
      <c r="C144" s="234"/>
      <c r="D144" s="235" t="s">
        <v>350</v>
      </c>
      <c r="E144" s="236" t="s">
        <v>19</v>
      </c>
      <c r="F144" s="237" t="s">
        <v>3889</v>
      </c>
      <c r="G144" s="234"/>
      <c r="H144" s="236" t="s">
        <v>19</v>
      </c>
      <c r="I144" s="238"/>
      <c r="J144" s="234"/>
      <c r="K144" s="234"/>
      <c r="L144" s="239"/>
      <c r="M144" s="240"/>
      <c r="N144" s="241"/>
      <c r="O144" s="241"/>
      <c r="P144" s="241"/>
      <c r="Q144" s="241"/>
      <c r="R144" s="241"/>
      <c r="S144" s="241"/>
      <c r="T144" s="24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3" t="s">
        <v>350</v>
      </c>
      <c r="AU144" s="243" t="s">
        <v>81</v>
      </c>
      <c r="AV144" s="13" t="s">
        <v>79</v>
      </c>
      <c r="AW144" s="13" t="s">
        <v>33</v>
      </c>
      <c r="AX144" s="13" t="s">
        <v>72</v>
      </c>
      <c r="AY144" s="243" t="s">
        <v>338</v>
      </c>
    </row>
    <row r="145" s="14" customFormat="1">
      <c r="A145" s="14"/>
      <c r="B145" s="244"/>
      <c r="C145" s="245"/>
      <c r="D145" s="235" t="s">
        <v>350</v>
      </c>
      <c r="E145" s="247" t="s">
        <v>19</v>
      </c>
      <c r="F145" s="298" t="s">
        <v>3728</v>
      </c>
      <c r="G145" s="245"/>
      <c r="H145" s="248">
        <v>13.986000000000001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350</v>
      </c>
      <c r="AU145" s="254" t="s">
        <v>81</v>
      </c>
      <c r="AV145" s="14" t="s">
        <v>81</v>
      </c>
      <c r="AW145" s="14" t="s">
        <v>33</v>
      </c>
      <c r="AX145" s="14" t="s">
        <v>79</v>
      </c>
      <c r="AY145" s="254" t="s">
        <v>338</v>
      </c>
    </row>
    <row r="146" s="2" customFormat="1" ht="21.75" customHeight="1">
      <c r="A146" s="39"/>
      <c r="B146" s="40"/>
      <c r="C146" s="215" t="s">
        <v>405</v>
      </c>
      <c r="D146" s="215" t="s">
        <v>3853</v>
      </c>
      <c r="E146" s="216" t="s">
        <v>3895</v>
      </c>
      <c r="F146" s="217" t="s">
        <v>3896</v>
      </c>
      <c r="G146" s="218" t="s">
        <v>345</v>
      </c>
      <c r="H146" s="219">
        <v>40.411999999999999</v>
      </c>
      <c r="I146" s="220"/>
      <c r="J146" s="221">
        <f>ROUND(I146*H146,2)</f>
        <v>0</v>
      </c>
      <c r="K146" s="217" t="s">
        <v>3856</v>
      </c>
      <c r="L146" s="45"/>
      <c r="M146" s="222" t="s">
        <v>19</v>
      </c>
      <c r="N146" s="223" t="s">
        <v>43</v>
      </c>
      <c r="O146" s="85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26" t="s">
        <v>231</v>
      </c>
      <c r="AT146" s="226" t="s">
        <v>342</v>
      </c>
      <c r="AU146" s="226" t="s">
        <v>81</v>
      </c>
      <c r="AY146" s="18" t="s">
        <v>338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18" t="s">
        <v>79</v>
      </c>
      <c r="BK146" s="227">
        <f>ROUND(I146*H146,2)</f>
        <v>0</v>
      </c>
      <c r="BL146" s="18" t="s">
        <v>231</v>
      </c>
      <c r="BM146" s="226" t="s">
        <v>3897</v>
      </c>
    </row>
    <row r="147" s="2" customFormat="1">
      <c r="A147" s="39"/>
      <c r="B147" s="40"/>
      <c r="C147" s="41"/>
      <c r="D147" s="228" t="s">
        <v>348</v>
      </c>
      <c r="E147" s="41"/>
      <c r="F147" s="229" t="s">
        <v>3898</v>
      </c>
      <c r="G147" s="41"/>
      <c r="H147" s="41"/>
      <c r="I147" s="230"/>
      <c r="J147" s="41"/>
      <c r="K147" s="41"/>
      <c r="L147" s="45"/>
      <c r="M147" s="231"/>
      <c r="N147" s="232"/>
      <c r="O147" s="85"/>
      <c r="P147" s="85"/>
      <c r="Q147" s="85"/>
      <c r="R147" s="85"/>
      <c r="S147" s="85"/>
      <c r="T147" s="86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348</v>
      </c>
      <c r="AU147" s="18" t="s">
        <v>81</v>
      </c>
    </row>
    <row r="148" s="13" customFormat="1">
      <c r="A148" s="13"/>
      <c r="B148" s="233"/>
      <c r="C148" s="234"/>
      <c r="D148" s="235" t="s">
        <v>350</v>
      </c>
      <c r="E148" s="236" t="s">
        <v>19</v>
      </c>
      <c r="F148" s="237" t="s">
        <v>3859</v>
      </c>
      <c r="G148" s="234"/>
      <c r="H148" s="236" t="s">
        <v>19</v>
      </c>
      <c r="I148" s="238"/>
      <c r="J148" s="234"/>
      <c r="K148" s="234"/>
      <c r="L148" s="239"/>
      <c r="M148" s="240"/>
      <c r="N148" s="241"/>
      <c r="O148" s="241"/>
      <c r="P148" s="241"/>
      <c r="Q148" s="241"/>
      <c r="R148" s="241"/>
      <c r="S148" s="241"/>
      <c r="T148" s="24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3" t="s">
        <v>350</v>
      </c>
      <c r="AU148" s="243" t="s">
        <v>81</v>
      </c>
      <c r="AV148" s="13" t="s">
        <v>79</v>
      </c>
      <c r="AW148" s="13" t="s">
        <v>33</v>
      </c>
      <c r="AX148" s="13" t="s">
        <v>72</v>
      </c>
      <c r="AY148" s="243" t="s">
        <v>338</v>
      </c>
    </row>
    <row r="149" s="13" customFormat="1">
      <c r="A149" s="13"/>
      <c r="B149" s="233"/>
      <c r="C149" s="234"/>
      <c r="D149" s="235" t="s">
        <v>350</v>
      </c>
      <c r="E149" s="236" t="s">
        <v>19</v>
      </c>
      <c r="F149" s="237" t="s">
        <v>3899</v>
      </c>
      <c r="G149" s="234"/>
      <c r="H149" s="236" t="s">
        <v>19</v>
      </c>
      <c r="I149" s="238"/>
      <c r="J149" s="234"/>
      <c r="K149" s="234"/>
      <c r="L149" s="239"/>
      <c r="M149" s="240"/>
      <c r="N149" s="241"/>
      <c r="O149" s="241"/>
      <c r="P149" s="241"/>
      <c r="Q149" s="241"/>
      <c r="R149" s="241"/>
      <c r="S149" s="241"/>
      <c r="T149" s="24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3" t="s">
        <v>350</v>
      </c>
      <c r="AU149" s="243" t="s">
        <v>81</v>
      </c>
      <c r="AV149" s="13" t="s">
        <v>79</v>
      </c>
      <c r="AW149" s="13" t="s">
        <v>33</v>
      </c>
      <c r="AX149" s="13" t="s">
        <v>72</v>
      </c>
      <c r="AY149" s="243" t="s">
        <v>338</v>
      </c>
    </row>
    <row r="150" s="13" customFormat="1">
      <c r="A150" s="13"/>
      <c r="B150" s="233"/>
      <c r="C150" s="234"/>
      <c r="D150" s="235" t="s">
        <v>350</v>
      </c>
      <c r="E150" s="236" t="s">
        <v>19</v>
      </c>
      <c r="F150" s="237" t="s">
        <v>3900</v>
      </c>
      <c r="G150" s="234"/>
      <c r="H150" s="236" t="s">
        <v>19</v>
      </c>
      <c r="I150" s="238"/>
      <c r="J150" s="234"/>
      <c r="K150" s="234"/>
      <c r="L150" s="239"/>
      <c r="M150" s="240"/>
      <c r="N150" s="241"/>
      <c r="O150" s="241"/>
      <c r="P150" s="241"/>
      <c r="Q150" s="241"/>
      <c r="R150" s="241"/>
      <c r="S150" s="241"/>
      <c r="T150" s="242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3" t="s">
        <v>350</v>
      </c>
      <c r="AU150" s="243" t="s">
        <v>81</v>
      </c>
      <c r="AV150" s="13" t="s">
        <v>79</v>
      </c>
      <c r="AW150" s="13" t="s">
        <v>33</v>
      </c>
      <c r="AX150" s="13" t="s">
        <v>72</v>
      </c>
      <c r="AY150" s="243" t="s">
        <v>338</v>
      </c>
    </row>
    <row r="151" s="14" customFormat="1">
      <c r="A151" s="14"/>
      <c r="B151" s="244"/>
      <c r="C151" s="245"/>
      <c r="D151" s="235" t="s">
        <v>350</v>
      </c>
      <c r="E151" s="247" t="s">
        <v>19</v>
      </c>
      <c r="F151" s="298" t="s">
        <v>3731</v>
      </c>
      <c r="G151" s="245"/>
      <c r="H151" s="248">
        <v>40.411999999999999</v>
      </c>
      <c r="I151" s="249"/>
      <c r="J151" s="245"/>
      <c r="K151" s="245"/>
      <c r="L151" s="250"/>
      <c r="M151" s="251"/>
      <c r="N151" s="252"/>
      <c r="O151" s="252"/>
      <c r="P151" s="252"/>
      <c r="Q151" s="252"/>
      <c r="R151" s="252"/>
      <c r="S151" s="252"/>
      <c r="T151" s="253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4" t="s">
        <v>350</v>
      </c>
      <c r="AU151" s="254" t="s">
        <v>81</v>
      </c>
      <c r="AV151" s="14" t="s">
        <v>81</v>
      </c>
      <c r="AW151" s="14" t="s">
        <v>33</v>
      </c>
      <c r="AX151" s="14" t="s">
        <v>79</v>
      </c>
      <c r="AY151" s="254" t="s">
        <v>338</v>
      </c>
    </row>
    <row r="152" s="12" customFormat="1" ht="22.8" customHeight="1">
      <c r="A152" s="12"/>
      <c r="B152" s="199"/>
      <c r="C152" s="200"/>
      <c r="D152" s="201" t="s">
        <v>71</v>
      </c>
      <c r="E152" s="213" t="s">
        <v>241</v>
      </c>
      <c r="F152" s="213" t="s">
        <v>3405</v>
      </c>
      <c r="G152" s="200"/>
      <c r="H152" s="200"/>
      <c r="I152" s="203"/>
      <c r="J152" s="214">
        <f>BK152</f>
        <v>0</v>
      </c>
      <c r="K152" s="200"/>
      <c r="L152" s="205"/>
      <c r="M152" s="206"/>
      <c r="N152" s="207"/>
      <c r="O152" s="207"/>
      <c r="P152" s="208">
        <f>SUM(P153:P180)</f>
        <v>0</v>
      </c>
      <c r="Q152" s="207"/>
      <c r="R152" s="208">
        <f>SUM(R153:R180)</f>
        <v>0</v>
      </c>
      <c r="S152" s="207"/>
      <c r="T152" s="209">
        <f>SUM(T153:T180)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10" t="s">
        <v>79</v>
      </c>
      <c r="AT152" s="211" t="s">
        <v>71</v>
      </c>
      <c r="AU152" s="211" t="s">
        <v>79</v>
      </c>
      <c r="AY152" s="210" t="s">
        <v>338</v>
      </c>
      <c r="BK152" s="212">
        <f>SUM(BK153:BK180)</f>
        <v>0</v>
      </c>
    </row>
    <row r="153" s="2" customFormat="1" ht="21.75" customHeight="1">
      <c r="A153" s="39"/>
      <c r="B153" s="40"/>
      <c r="C153" s="215" t="s">
        <v>252</v>
      </c>
      <c r="D153" s="215" t="s">
        <v>3853</v>
      </c>
      <c r="E153" s="216" t="s">
        <v>3901</v>
      </c>
      <c r="F153" s="217" t="s">
        <v>3902</v>
      </c>
      <c r="G153" s="218" t="s">
        <v>391</v>
      </c>
      <c r="H153" s="219">
        <v>26.696000000000002</v>
      </c>
      <c r="I153" s="220"/>
      <c r="J153" s="221">
        <f>ROUND(I153*H153,2)</f>
        <v>0</v>
      </c>
      <c r="K153" s="217" t="s">
        <v>3856</v>
      </c>
      <c r="L153" s="45"/>
      <c r="M153" s="222" t="s">
        <v>19</v>
      </c>
      <c r="N153" s="223" t="s">
        <v>43</v>
      </c>
      <c r="O153" s="85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26" t="s">
        <v>231</v>
      </c>
      <c r="AT153" s="226" t="s">
        <v>342</v>
      </c>
      <c r="AU153" s="226" t="s">
        <v>81</v>
      </c>
      <c r="AY153" s="18" t="s">
        <v>338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8" t="s">
        <v>79</v>
      </c>
      <c r="BK153" s="227">
        <f>ROUND(I153*H153,2)</f>
        <v>0</v>
      </c>
      <c r="BL153" s="18" t="s">
        <v>231</v>
      </c>
      <c r="BM153" s="226" t="s">
        <v>3903</v>
      </c>
    </row>
    <row r="154" s="2" customFormat="1">
      <c r="A154" s="39"/>
      <c r="B154" s="40"/>
      <c r="C154" s="41"/>
      <c r="D154" s="228" t="s">
        <v>348</v>
      </c>
      <c r="E154" s="41"/>
      <c r="F154" s="229" t="s">
        <v>3904</v>
      </c>
      <c r="G154" s="41"/>
      <c r="H154" s="41"/>
      <c r="I154" s="230"/>
      <c r="J154" s="41"/>
      <c r="K154" s="41"/>
      <c r="L154" s="45"/>
      <c r="M154" s="231"/>
      <c r="N154" s="232"/>
      <c r="O154" s="85"/>
      <c r="P154" s="85"/>
      <c r="Q154" s="85"/>
      <c r="R154" s="85"/>
      <c r="S154" s="85"/>
      <c r="T154" s="86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348</v>
      </c>
      <c r="AU154" s="18" t="s">
        <v>81</v>
      </c>
    </row>
    <row r="155" s="13" customFormat="1">
      <c r="A155" s="13"/>
      <c r="B155" s="233"/>
      <c r="C155" s="234"/>
      <c r="D155" s="235" t="s">
        <v>350</v>
      </c>
      <c r="E155" s="236" t="s">
        <v>19</v>
      </c>
      <c r="F155" s="237" t="s">
        <v>3859</v>
      </c>
      <c r="G155" s="234"/>
      <c r="H155" s="236" t="s">
        <v>19</v>
      </c>
      <c r="I155" s="238"/>
      <c r="J155" s="234"/>
      <c r="K155" s="234"/>
      <c r="L155" s="239"/>
      <c r="M155" s="240"/>
      <c r="N155" s="241"/>
      <c r="O155" s="241"/>
      <c r="P155" s="241"/>
      <c r="Q155" s="241"/>
      <c r="R155" s="241"/>
      <c r="S155" s="241"/>
      <c r="T155" s="24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3" t="s">
        <v>350</v>
      </c>
      <c r="AU155" s="243" t="s">
        <v>81</v>
      </c>
      <c r="AV155" s="13" t="s">
        <v>79</v>
      </c>
      <c r="AW155" s="13" t="s">
        <v>33</v>
      </c>
      <c r="AX155" s="13" t="s">
        <v>72</v>
      </c>
      <c r="AY155" s="243" t="s">
        <v>338</v>
      </c>
    </row>
    <row r="156" s="13" customFormat="1">
      <c r="A156" s="13"/>
      <c r="B156" s="233"/>
      <c r="C156" s="234"/>
      <c r="D156" s="235" t="s">
        <v>350</v>
      </c>
      <c r="E156" s="236" t="s">
        <v>19</v>
      </c>
      <c r="F156" s="237" t="s">
        <v>3905</v>
      </c>
      <c r="G156" s="234"/>
      <c r="H156" s="236" t="s">
        <v>19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350</v>
      </c>
      <c r="AU156" s="243" t="s">
        <v>81</v>
      </c>
      <c r="AV156" s="13" t="s">
        <v>79</v>
      </c>
      <c r="AW156" s="13" t="s">
        <v>33</v>
      </c>
      <c r="AX156" s="13" t="s">
        <v>72</v>
      </c>
      <c r="AY156" s="243" t="s">
        <v>338</v>
      </c>
    </row>
    <row r="157" s="13" customFormat="1">
      <c r="A157" s="13"/>
      <c r="B157" s="233"/>
      <c r="C157" s="234"/>
      <c r="D157" s="235" t="s">
        <v>350</v>
      </c>
      <c r="E157" s="236" t="s">
        <v>19</v>
      </c>
      <c r="F157" s="237" t="s">
        <v>3906</v>
      </c>
      <c r="G157" s="234"/>
      <c r="H157" s="236" t="s">
        <v>19</v>
      </c>
      <c r="I157" s="238"/>
      <c r="J157" s="234"/>
      <c r="K157" s="234"/>
      <c r="L157" s="239"/>
      <c r="M157" s="240"/>
      <c r="N157" s="241"/>
      <c r="O157" s="241"/>
      <c r="P157" s="241"/>
      <c r="Q157" s="241"/>
      <c r="R157" s="241"/>
      <c r="S157" s="241"/>
      <c r="T157" s="242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3" t="s">
        <v>350</v>
      </c>
      <c r="AU157" s="243" t="s">
        <v>81</v>
      </c>
      <c r="AV157" s="13" t="s">
        <v>79</v>
      </c>
      <c r="AW157" s="13" t="s">
        <v>33</v>
      </c>
      <c r="AX157" s="13" t="s">
        <v>72</v>
      </c>
      <c r="AY157" s="243" t="s">
        <v>338</v>
      </c>
    </row>
    <row r="158" s="14" customFormat="1">
      <c r="A158" s="14"/>
      <c r="B158" s="244"/>
      <c r="C158" s="245"/>
      <c r="D158" s="235" t="s">
        <v>350</v>
      </c>
      <c r="E158" s="247" t="s">
        <v>19</v>
      </c>
      <c r="F158" s="298" t="s">
        <v>3750</v>
      </c>
      <c r="G158" s="245"/>
      <c r="H158" s="248">
        <v>26.696000000000002</v>
      </c>
      <c r="I158" s="249"/>
      <c r="J158" s="245"/>
      <c r="K158" s="245"/>
      <c r="L158" s="250"/>
      <c r="M158" s="251"/>
      <c r="N158" s="252"/>
      <c r="O158" s="252"/>
      <c r="P158" s="252"/>
      <c r="Q158" s="252"/>
      <c r="R158" s="252"/>
      <c r="S158" s="252"/>
      <c r="T158" s="253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4" t="s">
        <v>350</v>
      </c>
      <c r="AU158" s="254" t="s">
        <v>81</v>
      </c>
      <c r="AV158" s="14" t="s">
        <v>81</v>
      </c>
      <c r="AW158" s="14" t="s">
        <v>33</v>
      </c>
      <c r="AX158" s="14" t="s">
        <v>79</v>
      </c>
      <c r="AY158" s="254" t="s">
        <v>338</v>
      </c>
    </row>
    <row r="159" s="2" customFormat="1" ht="24.15" customHeight="1">
      <c r="A159" s="39"/>
      <c r="B159" s="40"/>
      <c r="C159" s="215" t="s">
        <v>430</v>
      </c>
      <c r="D159" s="215" t="s">
        <v>3853</v>
      </c>
      <c r="E159" s="216" t="s">
        <v>3907</v>
      </c>
      <c r="F159" s="217" t="s">
        <v>3908</v>
      </c>
      <c r="G159" s="218" t="s">
        <v>345</v>
      </c>
      <c r="H159" s="219">
        <v>32.302999999999997</v>
      </c>
      <c r="I159" s="220"/>
      <c r="J159" s="221">
        <f>ROUND(I159*H159,2)</f>
        <v>0</v>
      </c>
      <c r="K159" s="217" t="s">
        <v>3856</v>
      </c>
      <c r="L159" s="45"/>
      <c r="M159" s="222" t="s">
        <v>19</v>
      </c>
      <c r="N159" s="223" t="s">
        <v>43</v>
      </c>
      <c r="O159" s="85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26" t="s">
        <v>231</v>
      </c>
      <c r="AT159" s="226" t="s">
        <v>342</v>
      </c>
      <c r="AU159" s="226" t="s">
        <v>81</v>
      </c>
      <c r="AY159" s="18" t="s">
        <v>338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8" t="s">
        <v>79</v>
      </c>
      <c r="BK159" s="227">
        <f>ROUND(I159*H159,2)</f>
        <v>0</v>
      </c>
      <c r="BL159" s="18" t="s">
        <v>231</v>
      </c>
      <c r="BM159" s="226" t="s">
        <v>3909</v>
      </c>
    </row>
    <row r="160" s="2" customFormat="1">
      <c r="A160" s="39"/>
      <c r="B160" s="40"/>
      <c r="C160" s="41"/>
      <c r="D160" s="228" t="s">
        <v>348</v>
      </c>
      <c r="E160" s="41"/>
      <c r="F160" s="229" t="s">
        <v>3910</v>
      </c>
      <c r="G160" s="41"/>
      <c r="H160" s="41"/>
      <c r="I160" s="230"/>
      <c r="J160" s="41"/>
      <c r="K160" s="41"/>
      <c r="L160" s="45"/>
      <c r="M160" s="231"/>
      <c r="N160" s="232"/>
      <c r="O160" s="85"/>
      <c r="P160" s="85"/>
      <c r="Q160" s="85"/>
      <c r="R160" s="85"/>
      <c r="S160" s="85"/>
      <c r="T160" s="86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348</v>
      </c>
      <c r="AU160" s="18" t="s">
        <v>81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3859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81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3" customFormat="1">
      <c r="A162" s="13"/>
      <c r="B162" s="233"/>
      <c r="C162" s="234"/>
      <c r="D162" s="235" t="s">
        <v>350</v>
      </c>
      <c r="E162" s="236" t="s">
        <v>19</v>
      </c>
      <c r="F162" s="237" t="s">
        <v>3905</v>
      </c>
      <c r="G162" s="234"/>
      <c r="H162" s="236" t="s">
        <v>19</v>
      </c>
      <c r="I162" s="238"/>
      <c r="J162" s="234"/>
      <c r="K162" s="234"/>
      <c r="L162" s="239"/>
      <c r="M162" s="240"/>
      <c r="N162" s="241"/>
      <c r="O162" s="241"/>
      <c r="P162" s="241"/>
      <c r="Q162" s="241"/>
      <c r="R162" s="241"/>
      <c r="S162" s="241"/>
      <c r="T162" s="24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3" t="s">
        <v>350</v>
      </c>
      <c r="AU162" s="243" t="s">
        <v>81</v>
      </c>
      <c r="AV162" s="13" t="s">
        <v>79</v>
      </c>
      <c r="AW162" s="13" t="s">
        <v>33</v>
      </c>
      <c r="AX162" s="13" t="s">
        <v>72</v>
      </c>
      <c r="AY162" s="243" t="s">
        <v>338</v>
      </c>
    </row>
    <row r="163" s="13" customFormat="1">
      <c r="A163" s="13"/>
      <c r="B163" s="233"/>
      <c r="C163" s="234"/>
      <c r="D163" s="235" t="s">
        <v>350</v>
      </c>
      <c r="E163" s="236" t="s">
        <v>19</v>
      </c>
      <c r="F163" s="237" t="s">
        <v>3911</v>
      </c>
      <c r="G163" s="234"/>
      <c r="H163" s="236" t="s">
        <v>19</v>
      </c>
      <c r="I163" s="238"/>
      <c r="J163" s="234"/>
      <c r="K163" s="234"/>
      <c r="L163" s="239"/>
      <c r="M163" s="240"/>
      <c r="N163" s="241"/>
      <c r="O163" s="241"/>
      <c r="P163" s="241"/>
      <c r="Q163" s="241"/>
      <c r="R163" s="241"/>
      <c r="S163" s="241"/>
      <c r="T163" s="24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3" t="s">
        <v>350</v>
      </c>
      <c r="AU163" s="243" t="s">
        <v>81</v>
      </c>
      <c r="AV163" s="13" t="s">
        <v>79</v>
      </c>
      <c r="AW163" s="13" t="s">
        <v>33</v>
      </c>
      <c r="AX163" s="13" t="s">
        <v>72</v>
      </c>
      <c r="AY163" s="243" t="s">
        <v>338</v>
      </c>
    </row>
    <row r="164" s="14" customFormat="1">
      <c r="A164" s="14"/>
      <c r="B164" s="244"/>
      <c r="C164" s="245"/>
      <c r="D164" s="235" t="s">
        <v>350</v>
      </c>
      <c r="E164" s="247" t="s">
        <v>19</v>
      </c>
      <c r="F164" s="298" t="s">
        <v>3759</v>
      </c>
      <c r="G164" s="245"/>
      <c r="H164" s="248">
        <v>32.302999999999997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350</v>
      </c>
      <c r="AU164" s="254" t="s">
        <v>81</v>
      </c>
      <c r="AV164" s="14" t="s">
        <v>81</v>
      </c>
      <c r="AW164" s="14" t="s">
        <v>33</v>
      </c>
      <c r="AX164" s="14" t="s">
        <v>79</v>
      </c>
      <c r="AY164" s="254" t="s">
        <v>338</v>
      </c>
    </row>
    <row r="165" s="2" customFormat="1" ht="24.15" customHeight="1">
      <c r="A165" s="39"/>
      <c r="B165" s="40"/>
      <c r="C165" s="215" t="s">
        <v>340</v>
      </c>
      <c r="D165" s="215" t="s">
        <v>3853</v>
      </c>
      <c r="E165" s="216" t="s">
        <v>3912</v>
      </c>
      <c r="F165" s="217" t="s">
        <v>3913</v>
      </c>
      <c r="G165" s="218" t="s">
        <v>345</v>
      </c>
      <c r="H165" s="219">
        <v>6.2969999999999997</v>
      </c>
      <c r="I165" s="220"/>
      <c r="J165" s="221">
        <f>ROUND(I165*H165,2)</f>
        <v>0</v>
      </c>
      <c r="K165" s="217" t="s">
        <v>3856</v>
      </c>
      <c r="L165" s="45"/>
      <c r="M165" s="222" t="s">
        <v>19</v>
      </c>
      <c r="N165" s="223" t="s">
        <v>43</v>
      </c>
      <c r="O165" s="85"/>
      <c r="P165" s="224">
        <f>O165*H165</f>
        <v>0</v>
      </c>
      <c r="Q165" s="224">
        <v>0</v>
      </c>
      <c r="R165" s="224">
        <f>Q165*H165</f>
        <v>0</v>
      </c>
      <c r="S165" s="224">
        <v>0</v>
      </c>
      <c r="T165" s="225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26" t="s">
        <v>231</v>
      </c>
      <c r="AT165" s="226" t="s">
        <v>342</v>
      </c>
      <c r="AU165" s="226" t="s">
        <v>81</v>
      </c>
      <c r="AY165" s="18" t="s">
        <v>338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8" t="s">
        <v>79</v>
      </c>
      <c r="BK165" s="227">
        <f>ROUND(I165*H165,2)</f>
        <v>0</v>
      </c>
      <c r="BL165" s="18" t="s">
        <v>231</v>
      </c>
      <c r="BM165" s="226" t="s">
        <v>3914</v>
      </c>
    </row>
    <row r="166" s="2" customFormat="1">
      <c r="A166" s="39"/>
      <c r="B166" s="40"/>
      <c r="C166" s="41"/>
      <c r="D166" s="228" t="s">
        <v>348</v>
      </c>
      <c r="E166" s="41"/>
      <c r="F166" s="229" t="s">
        <v>3915</v>
      </c>
      <c r="G166" s="41"/>
      <c r="H166" s="41"/>
      <c r="I166" s="230"/>
      <c r="J166" s="41"/>
      <c r="K166" s="41"/>
      <c r="L166" s="45"/>
      <c r="M166" s="231"/>
      <c r="N166" s="232"/>
      <c r="O166" s="85"/>
      <c r="P166" s="85"/>
      <c r="Q166" s="85"/>
      <c r="R166" s="85"/>
      <c r="S166" s="85"/>
      <c r="T166" s="86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348</v>
      </c>
      <c r="AU166" s="18" t="s">
        <v>81</v>
      </c>
    </row>
    <row r="167" s="13" customFormat="1">
      <c r="A167" s="13"/>
      <c r="B167" s="233"/>
      <c r="C167" s="234"/>
      <c r="D167" s="235" t="s">
        <v>350</v>
      </c>
      <c r="E167" s="236" t="s">
        <v>19</v>
      </c>
      <c r="F167" s="237" t="s">
        <v>3859</v>
      </c>
      <c r="G167" s="234"/>
      <c r="H167" s="236" t="s">
        <v>19</v>
      </c>
      <c r="I167" s="238"/>
      <c r="J167" s="234"/>
      <c r="K167" s="234"/>
      <c r="L167" s="239"/>
      <c r="M167" s="240"/>
      <c r="N167" s="241"/>
      <c r="O167" s="241"/>
      <c r="P167" s="241"/>
      <c r="Q167" s="241"/>
      <c r="R167" s="241"/>
      <c r="S167" s="241"/>
      <c r="T167" s="242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3" t="s">
        <v>350</v>
      </c>
      <c r="AU167" s="243" t="s">
        <v>81</v>
      </c>
      <c r="AV167" s="13" t="s">
        <v>79</v>
      </c>
      <c r="AW167" s="13" t="s">
        <v>33</v>
      </c>
      <c r="AX167" s="13" t="s">
        <v>72</v>
      </c>
      <c r="AY167" s="243" t="s">
        <v>338</v>
      </c>
    </row>
    <row r="168" s="13" customFormat="1">
      <c r="A168" s="13"/>
      <c r="B168" s="233"/>
      <c r="C168" s="234"/>
      <c r="D168" s="235" t="s">
        <v>350</v>
      </c>
      <c r="E168" s="236" t="s">
        <v>19</v>
      </c>
      <c r="F168" s="237" t="s">
        <v>3905</v>
      </c>
      <c r="G168" s="234"/>
      <c r="H168" s="236" t="s">
        <v>19</v>
      </c>
      <c r="I168" s="238"/>
      <c r="J168" s="234"/>
      <c r="K168" s="234"/>
      <c r="L168" s="239"/>
      <c r="M168" s="240"/>
      <c r="N168" s="241"/>
      <c r="O168" s="241"/>
      <c r="P168" s="241"/>
      <c r="Q168" s="241"/>
      <c r="R168" s="241"/>
      <c r="S168" s="241"/>
      <c r="T168" s="24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3" t="s">
        <v>350</v>
      </c>
      <c r="AU168" s="243" t="s">
        <v>81</v>
      </c>
      <c r="AV168" s="13" t="s">
        <v>79</v>
      </c>
      <c r="AW168" s="13" t="s">
        <v>33</v>
      </c>
      <c r="AX168" s="13" t="s">
        <v>72</v>
      </c>
      <c r="AY168" s="243" t="s">
        <v>338</v>
      </c>
    </row>
    <row r="169" s="13" customFormat="1">
      <c r="A169" s="13"/>
      <c r="B169" s="233"/>
      <c r="C169" s="234"/>
      <c r="D169" s="235" t="s">
        <v>350</v>
      </c>
      <c r="E169" s="236" t="s">
        <v>19</v>
      </c>
      <c r="F169" s="237" t="s">
        <v>3916</v>
      </c>
      <c r="G169" s="234"/>
      <c r="H169" s="236" t="s">
        <v>19</v>
      </c>
      <c r="I169" s="238"/>
      <c r="J169" s="234"/>
      <c r="K169" s="234"/>
      <c r="L169" s="239"/>
      <c r="M169" s="240"/>
      <c r="N169" s="241"/>
      <c r="O169" s="241"/>
      <c r="P169" s="241"/>
      <c r="Q169" s="241"/>
      <c r="R169" s="241"/>
      <c r="S169" s="241"/>
      <c r="T169" s="24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3" t="s">
        <v>350</v>
      </c>
      <c r="AU169" s="243" t="s">
        <v>81</v>
      </c>
      <c r="AV169" s="13" t="s">
        <v>79</v>
      </c>
      <c r="AW169" s="13" t="s">
        <v>33</v>
      </c>
      <c r="AX169" s="13" t="s">
        <v>72</v>
      </c>
      <c r="AY169" s="243" t="s">
        <v>338</v>
      </c>
    </row>
    <row r="170" s="14" customFormat="1">
      <c r="A170" s="14"/>
      <c r="B170" s="244"/>
      <c r="C170" s="245"/>
      <c r="D170" s="235" t="s">
        <v>350</v>
      </c>
      <c r="E170" s="247" t="s">
        <v>19</v>
      </c>
      <c r="F170" s="298" t="s">
        <v>3753</v>
      </c>
      <c r="G170" s="245"/>
      <c r="H170" s="248">
        <v>6.2969999999999997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350</v>
      </c>
      <c r="AU170" s="254" t="s">
        <v>81</v>
      </c>
      <c r="AV170" s="14" t="s">
        <v>81</v>
      </c>
      <c r="AW170" s="14" t="s">
        <v>33</v>
      </c>
      <c r="AX170" s="14" t="s">
        <v>79</v>
      </c>
      <c r="AY170" s="254" t="s">
        <v>338</v>
      </c>
    </row>
    <row r="171" s="2" customFormat="1" ht="33" customHeight="1">
      <c r="A171" s="39"/>
      <c r="B171" s="40"/>
      <c r="C171" s="215" t="s">
        <v>8</v>
      </c>
      <c r="D171" s="215" t="s">
        <v>3853</v>
      </c>
      <c r="E171" s="216" t="s">
        <v>3917</v>
      </c>
      <c r="F171" s="217" t="s">
        <v>3918</v>
      </c>
      <c r="G171" s="218" t="s">
        <v>345</v>
      </c>
      <c r="H171" s="219">
        <v>1.1279999999999999</v>
      </c>
      <c r="I171" s="220"/>
      <c r="J171" s="221">
        <f>ROUND(I171*H171,2)</f>
        <v>0</v>
      </c>
      <c r="K171" s="217" t="s">
        <v>3856</v>
      </c>
      <c r="L171" s="45"/>
      <c r="M171" s="222" t="s">
        <v>19</v>
      </c>
      <c r="N171" s="223" t="s">
        <v>43</v>
      </c>
      <c r="O171" s="85"/>
      <c r="P171" s="224">
        <f>O171*H171</f>
        <v>0</v>
      </c>
      <c r="Q171" s="224">
        <v>0</v>
      </c>
      <c r="R171" s="224">
        <f>Q171*H171</f>
        <v>0</v>
      </c>
      <c r="S171" s="224">
        <v>0</v>
      </c>
      <c r="T171" s="225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26" t="s">
        <v>231</v>
      </c>
      <c r="AT171" s="226" t="s">
        <v>342</v>
      </c>
      <c r="AU171" s="226" t="s">
        <v>81</v>
      </c>
      <c r="AY171" s="18" t="s">
        <v>338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8" t="s">
        <v>79</v>
      </c>
      <c r="BK171" s="227">
        <f>ROUND(I171*H171,2)</f>
        <v>0</v>
      </c>
      <c r="BL171" s="18" t="s">
        <v>231</v>
      </c>
      <c r="BM171" s="226" t="s">
        <v>3919</v>
      </c>
    </row>
    <row r="172" s="2" customFormat="1">
      <c r="A172" s="39"/>
      <c r="B172" s="40"/>
      <c r="C172" s="41"/>
      <c r="D172" s="228" t="s">
        <v>348</v>
      </c>
      <c r="E172" s="41"/>
      <c r="F172" s="229" t="s">
        <v>3920</v>
      </c>
      <c r="G172" s="41"/>
      <c r="H172" s="41"/>
      <c r="I172" s="230"/>
      <c r="J172" s="41"/>
      <c r="K172" s="41"/>
      <c r="L172" s="45"/>
      <c r="M172" s="231"/>
      <c r="N172" s="232"/>
      <c r="O172" s="85"/>
      <c r="P172" s="85"/>
      <c r="Q172" s="85"/>
      <c r="R172" s="85"/>
      <c r="S172" s="85"/>
      <c r="T172" s="86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348</v>
      </c>
      <c r="AU172" s="18" t="s">
        <v>81</v>
      </c>
    </row>
    <row r="173" s="13" customFormat="1">
      <c r="A173" s="13"/>
      <c r="B173" s="233"/>
      <c r="C173" s="234"/>
      <c r="D173" s="235" t="s">
        <v>350</v>
      </c>
      <c r="E173" s="236" t="s">
        <v>19</v>
      </c>
      <c r="F173" s="237" t="s">
        <v>3859</v>
      </c>
      <c r="G173" s="234"/>
      <c r="H173" s="236" t="s">
        <v>19</v>
      </c>
      <c r="I173" s="238"/>
      <c r="J173" s="234"/>
      <c r="K173" s="234"/>
      <c r="L173" s="239"/>
      <c r="M173" s="240"/>
      <c r="N173" s="241"/>
      <c r="O173" s="241"/>
      <c r="P173" s="241"/>
      <c r="Q173" s="241"/>
      <c r="R173" s="241"/>
      <c r="S173" s="241"/>
      <c r="T173" s="24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3" t="s">
        <v>350</v>
      </c>
      <c r="AU173" s="243" t="s">
        <v>81</v>
      </c>
      <c r="AV173" s="13" t="s">
        <v>79</v>
      </c>
      <c r="AW173" s="13" t="s">
        <v>33</v>
      </c>
      <c r="AX173" s="13" t="s">
        <v>72</v>
      </c>
      <c r="AY173" s="243" t="s">
        <v>338</v>
      </c>
    </row>
    <row r="174" s="13" customFormat="1">
      <c r="A174" s="13"/>
      <c r="B174" s="233"/>
      <c r="C174" s="234"/>
      <c r="D174" s="235" t="s">
        <v>350</v>
      </c>
      <c r="E174" s="236" t="s">
        <v>19</v>
      </c>
      <c r="F174" s="237" t="s">
        <v>3921</v>
      </c>
      <c r="G174" s="234"/>
      <c r="H174" s="236" t="s">
        <v>19</v>
      </c>
      <c r="I174" s="238"/>
      <c r="J174" s="234"/>
      <c r="K174" s="234"/>
      <c r="L174" s="239"/>
      <c r="M174" s="240"/>
      <c r="N174" s="241"/>
      <c r="O174" s="241"/>
      <c r="P174" s="241"/>
      <c r="Q174" s="241"/>
      <c r="R174" s="241"/>
      <c r="S174" s="241"/>
      <c r="T174" s="24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3" t="s">
        <v>350</v>
      </c>
      <c r="AU174" s="243" t="s">
        <v>81</v>
      </c>
      <c r="AV174" s="13" t="s">
        <v>79</v>
      </c>
      <c r="AW174" s="13" t="s">
        <v>33</v>
      </c>
      <c r="AX174" s="13" t="s">
        <v>72</v>
      </c>
      <c r="AY174" s="243" t="s">
        <v>338</v>
      </c>
    </row>
    <row r="175" s="14" customFormat="1">
      <c r="A175" s="14"/>
      <c r="B175" s="244"/>
      <c r="C175" s="245"/>
      <c r="D175" s="235" t="s">
        <v>350</v>
      </c>
      <c r="E175" s="247" t="s">
        <v>19</v>
      </c>
      <c r="F175" s="298" t="s">
        <v>3762</v>
      </c>
      <c r="G175" s="245"/>
      <c r="H175" s="248">
        <v>1.1279999999999999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81</v>
      </c>
      <c r="AV175" s="14" t="s">
        <v>81</v>
      </c>
      <c r="AW175" s="14" t="s">
        <v>33</v>
      </c>
      <c r="AX175" s="14" t="s">
        <v>79</v>
      </c>
      <c r="AY175" s="254" t="s">
        <v>338</v>
      </c>
    </row>
    <row r="176" s="2" customFormat="1" ht="24.15" customHeight="1">
      <c r="A176" s="39"/>
      <c r="B176" s="40"/>
      <c r="C176" s="215" t="s">
        <v>394</v>
      </c>
      <c r="D176" s="215" t="s">
        <v>3853</v>
      </c>
      <c r="E176" s="216" t="s">
        <v>3922</v>
      </c>
      <c r="F176" s="217" t="s">
        <v>3923</v>
      </c>
      <c r="G176" s="218" t="s">
        <v>391</v>
      </c>
      <c r="H176" s="219">
        <v>0.63</v>
      </c>
      <c r="I176" s="220"/>
      <c r="J176" s="221">
        <f>ROUND(I176*H176,2)</f>
        <v>0</v>
      </c>
      <c r="K176" s="217" t="s">
        <v>3856</v>
      </c>
      <c r="L176" s="45"/>
      <c r="M176" s="222" t="s">
        <v>19</v>
      </c>
      <c r="N176" s="223" t="s">
        <v>43</v>
      </c>
      <c r="O176" s="85"/>
      <c r="P176" s="224">
        <f>O176*H176</f>
        <v>0</v>
      </c>
      <c r="Q176" s="224">
        <v>0</v>
      </c>
      <c r="R176" s="224">
        <f>Q176*H176</f>
        <v>0</v>
      </c>
      <c r="S176" s="224">
        <v>0</v>
      </c>
      <c r="T176" s="225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26" t="s">
        <v>231</v>
      </c>
      <c r="AT176" s="226" t="s">
        <v>342</v>
      </c>
      <c r="AU176" s="226" t="s">
        <v>81</v>
      </c>
      <c r="AY176" s="18" t="s">
        <v>338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18" t="s">
        <v>79</v>
      </c>
      <c r="BK176" s="227">
        <f>ROUND(I176*H176,2)</f>
        <v>0</v>
      </c>
      <c r="BL176" s="18" t="s">
        <v>231</v>
      </c>
      <c r="BM176" s="226" t="s">
        <v>3924</v>
      </c>
    </row>
    <row r="177" s="2" customFormat="1">
      <c r="A177" s="39"/>
      <c r="B177" s="40"/>
      <c r="C177" s="41"/>
      <c r="D177" s="228" t="s">
        <v>348</v>
      </c>
      <c r="E177" s="41"/>
      <c r="F177" s="229" t="s">
        <v>3925</v>
      </c>
      <c r="G177" s="41"/>
      <c r="H177" s="41"/>
      <c r="I177" s="230"/>
      <c r="J177" s="41"/>
      <c r="K177" s="41"/>
      <c r="L177" s="45"/>
      <c r="M177" s="231"/>
      <c r="N177" s="232"/>
      <c r="O177" s="85"/>
      <c r="P177" s="85"/>
      <c r="Q177" s="85"/>
      <c r="R177" s="85"/>
      <c r="S177" s="85"/>
      <c r="T177" s="86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348</v>
      </c>
      <c r="AU177" s="18" t="s">
        <v>81</v>
      </c>
    </row>
    <row r="178" s="13" customFormat="1">
      <c r="A178" s="13"/>
      <c r="B178" s="233"/>
      <c r="C178" s="234"/>
      <c r="D178" s="235" t="s">
        <v>350</v>
      </c>
      <c r="E178" s="236" t="s">
        <v>19</v>
      </c>
      <c r="F178" s="237" t="s">
        <v>3859</v>
      </c>
      <c r="G178" s="234"/>
      <c r="H178" s="236" t="s">
        <v>19</v>
      </c>
      <c r="I178" s="238"/>
      <c r="J178" s="234"/>
      <c r="K178" s="234"/>
      <c r="L178" s="239"/>
      <c r="M178" s="240"/>
      <c r="N178" s="241"/>
      <c r="O178" s="241"/>
      <c r="P178" s="241"/>
      <c r="Q178" s="241"/>
      <c r="R178" s="241"/>
      <c r="S178" s="241"/>
      <c r="T178" s="242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3" t="s">
        <v>350</v>
      </c>
      <c r="AU178" s="243" t="s">
        <v>81</v>
      </c>
      <c r="AV178" s="13" t="s">
        <v>79</v>
      </c>
      <c r="AW178" s="13" t="s">
        <v>33</v>
      </c>
      <c r="AX178" s="13" t="s">
        <v>72</v>
      </c>
      <c r="AY178" s="243" t="s">
        <v>338</v>
      </c>
    </row>
    <row r="179" s="13" customFormat="1">
      <c r="A179" s="13"/>
      <c r="B179" s="233"/>
      <c r="C179" s="234"/>
      <c r="D179" s="235" t="s">
        <v>350</v>
      </c>
      <c r="E179" s="236" t="s">
        <v>19</v>
      </c>
      <c r="F179" s="237" t="s">
        <v>3926</v>
      </c>
      <c r="G179" s="234"/>
      <c r="H179" s="236" t="s">
        <v>19</v>
      </c>
      <c r="I179" s="238"/>
      <c r="J179" s="234"/>
      <c r="K179" s="234"/>
      <c r="L179" s="239"/>
      <c r="M179" s="240"/>
      <c r="N179" s="241"/>
      <c r="O179" s="241"/>
      <c r="P179" s="241"/>
      <c r="Q179" s="241"/>
      <c r="R179" s="241"/>
      <c r="S179" s="241"/>
      <c r="T179" s="24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3" t="s">
        <v>350</v>
      </c>
      <c r="AU179" s="243" t="s">
        <v>81</v>
      </c>
      <c r="AV179" s="13" t="s">
        <v>79</v>
      </c>
      <c r="AW179" s="13" t="s">
        <v>33</v>
      </c>
      <c r="AX179" s="13" t="s">
        <v>72</v>
      </c>
      <c r="AY179" s="243" t="s">
        <v>338</v>
      </c>
    </row>
    <row r="180" s="14" customFormat="1">
      <c r="A180" s="14"/>
      <c r="B180" s="244"/>
      <c r="C180" s="245"/>
      <c r="D180" s="235" t="s">
        <v>350</v>
      </c>
      <c r="E180" s="247" t="s">
        <v>19</v>
      </c>
      <c r="F180" s="298" t="s">
        <v>3765</v>
      </c>
      <c r="G180" s="245"/>
      <c r="H180" s="248">
        <v>0.63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350</v>
      </c>
      <c r="AU180" s="254" t="s">
        <v>81</v>
      </c>
      <c r="AV180" s="14" t="s">
        <v>81</v>
      </c>
      <c r="AW180" s="14" t="s">
        <v>33</v>
      </c>
      <c r="AX180" s="14" t="s">
        <v>79</v>
      </c>
      <c r="AY180" s="254" t="s">
        <v>338</v>
      </c>
    </row>
    <row r="181" s="12" customFormat="1" ht="22.8" customHeight="1">
      <c r="A181" s="12"/>
      <c r="B181" s="199"/>
      <c r="C181" s="200"/>
      <c r="D181" s="201" t="s">
        <v>71</v>
      </c>
      <c r="E181" s="213" t="s">
        <v>231</v>
      </c>
      <c r="F181" s="213" t="s">
        <v>582</v>
      </c>
      <c r="G181" s="200"/>
      <c r="H181" s="200"/>
      <c r="I181" s="203"/>
      <c r="J181" s="214">
        <f>BK181</f>
        <v>0</v>
      </c>
      <c r="K181" s="200"/>
      <c r="L181" s="205"/>
      <c r="M181" s="206"/>
      <c r="N181" s="207"/>
      <c r="O181" s="207"/>
      <c r="P181" s="208">
        <f>SUM(P182:P191)</f>
        <v>0</v>
      </c>
      <c r="Q181" s="207"/>
      <c r="R181" s="208">
        <f>SUM(R182:R191)</f>
        <v>0</v>
      </c>
      <c r="S181" s="207"/>
      <c r="T181" s="209">
        <f>SUM(T182:T191)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10" t="s">
        <v>79</v>
      </c>
      <c r="AT181" s="211" t="s">
        <v>71</v>
      </c>
      <c r="AU181" s="211" t="s">
        <v>79</v>
      </c>
      <c r="AY181" s="210" t="s">
        <v>338</v>
      </c>
      <c r="BK181" s="212">
        <f>SUM(BK182:BK191)</f>
        <v>0</v>
      </c>
    </row>
    <row r="182" s="2" customFormat="1" ht="24.15" customHeight="1">
      <c r="A182" s="39"/>
      <c r="B182" s="40"/>
      <c r="C182" s="215" t="s">
        <v>454</v>
      </c>
      <c r="D182" s="215" t="s">
        <v>3853</v>
      </c>
      <c r="E182" s="216" t="s">
        <v>3927</v>
      </c>
      <c r="F182" s="217" t="s">
        <v>3928</v>
      </c>
      <c r="G182" s="218" t="s">
        <v>391</v>
      </c>
      <c r="H182" s="219">
        <v>1.798</v>
      </c>
      <c r="I182" s="220"/>
      <c r="J182" s="221">
        <f>ROUND(I182*H182,2)</f>
        <v>0</v>
      </c>
      <c r="K182" s="217" t="s">
        <v>3856</v>
      </c>
      <c r="L182" s="45"/>
      <c r="M182" s="222" t="s">
        <v>19</v>
      </c>
      <c r="N182" s="223" t="s">
        <v>43</v>
      </c>
      <c r="O182" s="85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26" t="s">
        <v>231</v>
      </c>
      <c r="AT182" s="226" t="s">
        <v>342</v>
      </c>
      <c r="AU182" s="226" t="s">
        <v>81</v>
      </c>
      <c r="AY182" s="18" t="s">
        <v>338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18" t="s">
        <v>79</v>
      </c>
      <c r="BK182" s="227">
        <f>ROUND(I182*H182,2)</f>
        <v>0</v>
      </c>
      <c r="BL182" s="18" t="s">
        <v>231</v>
      </c>
      <c r="BM182" s="226" t="s">
        <v>3929</v>
      </c>
    </row>
    <row r="183" s="2" customFormat="1">
      <c r="A183" s="39"/>
      <c r="B183" s="40"/>
      <c r="C183" s="41"/>
      <c r="D183" s="228" t="s">
        <v>348</v>
      </c>
      <c r="E183" s="41"/>
      <c r="F183" s="229" t="s">
        <v>3930</v>
      </c>
      <c r="G183" s="41"/>
      <c r="H183" s="41"/>
      <c r="I183" s="230"/>
      <c r="J183" s="41"/>
      <c r="K183" s="41"/>
      <c r="L183" s="45"/>
      <c r="M183" s="231"/>
      <c r="N183" s="232"/>
      <c r="O183" s="85"/>
      <c r="P183" s="85"/>
      <c r="Q183" s="85"/>
      <c r="R183" s="85"/>
      <c r="S183" s="85"/>
      <c r="T183" s="86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348</v>
      </c>
      <c r="AU183" s="18" t="s">
        <v>81</v>
      </c>
    </row>
    <row r="184" s="13" customFormat="1">
      <c r="A184" s="13"/>
      <c r="B184" s="233"/>
      <c r="C184" s="234"/>
      <c r="D184" s="235" t="s">
        <v>350</v>
      </c>
      <c r="E184" s="236" t="s">
        <v>19</v>
      </c>
      <c r="F184" s="237" t="s">
        <v>3859</v>
      </c>
      <c r="G184" s="234"/>
      <c r="H184" s="236" t="s">
        <v>19</v>
      </c>
      <c r="I184" s="238"/>
      <c r="J184" s="234"/>
      <c r="K184" s="234"/>
      <c r="L184" s="239"/>
      <c r="M184" s="240"/>
      <c r="N184" s="241"/>
      <c r="O184" s="241"/>
      <c r="P184" s="241"/>
      <c r="Q184" s="241"/>
      <c r="R184" s="241"/>
      <c r="S184" s="241"/>
      <c r="T184" s="24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3" t="s">
        <v>350</v>
      </c>
      <c r="AU184" s="243" t="s">
        <v>81</v>
      </c>
      <c r="AV184" s="13" t="s">
        <v>79</v>
      </c>
      <c r="AW184" s="13" t="s">
        <v>33</v>
      </c>
      <c r="AX184" s="13" t="s">
        <v>72</v>
      </c>
      <c r="AY184" s="243" t="s">
        <v>338</v>
      </c>
    </row>
    <row r="185" s="13" customFormat="1">
      <c r="A185" s="13"/>
      <c r="B185" s="233"/>
      <c r="C185" s="234"/>
      <c r="D185" s="235" t="s">
        <v>350</v>
      </c>
      <c r="E185" s="236" t="s">
        <v>19</v>
      </c>
      <c r="F185" s="237" t="s">
        <v>3931</v>
      </c>
      <c r="G185" s="234"/>
      <c r="H185" s="236" t="s">
        <v>19</v>
      </c>
      <c r="I185" s="238"/>
      <c r="J185" s="234"/>
      <c r="K185" s="234"/>
      <c r="L185" s="239"/>
      <c r="M185" s="240"/>
      <c r="N185" s="241"/>
      <c r="O185" s="241"/>
      <c r="P185" s="241"/>
      <c r="Q185" s="241"/>
      <c r="R185" s="241"/>
      <c r="S185" s="241"/>
      <c r="T185" s="24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3" t="s">
        <v>350</v>
      </c>
      <c r="AU185" s="243" t="s">
        <v>81</v>
      </c>
      <c r="AV185" s="13" t="s">
        <v>79</v>
      </c>
      <c r="AW185" s="13" t="s">
        <v>33</v>
      </c>
      <c r="AX185" s="13" t="s">
        <v>72</v>
      </c>
      <c r="AY185" s="243" t="s">
        <v>338</v>
      </c>
    </row>
    <row r="186" s="14" customFormat="1">
      <c r="A186" s="14"/>
      <c r="B186" s="244"/>
      <c r="C186" s="245"/>
      <c r="D186" s="235" t="s">
        <v>350</v>
      </c>
      <c r="E186" s="247" t="s">
        <v>19</v>
      </c>
      <c r="F186" s="298" t="s">
        <v>3768</v>
      </c>
      <c r="G186" s="245"/>
      <c r="H186" s="248">
        <v>1.798</v>
      </c>
      <c r="I186" s="249"/>
      <c r="J186" s="245"/>
      <c r="K186" s="245"/>
      <c r="L186" s="250"/>
      <c r="M186" s="251"/>
      <c r="N186" s="252"/>
      <c r="O186" s="252"/>
      <c r="P186" s="252"/>
      <c r="Q186" s="252"/>
      <c r="R186" s="252"/>
      <c r="S186" s="252"/>
      <c r="T186" s="25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4" t="s">
        <v>350</v>
      </c>
      <c r="AU186" s="254" t="s">
        <v>81</v>
      </c>
      <c r="AV186" s="14" t="s">
        <v>81</v>
      </c>
      <c r="AW186" s="14" t="s">
        <v>33</v>
      </c>
      <c r="AX186" s="14" t="s">
        <v>79</v>
      </c>
      <c r="AY186" s="254" t="s">
        <v>338</v>
      </c>
    </row>
    <row r="187" s="2" customFormat="1" ht="24.15" customHeight="1">
      <c r="A187" s="39"/>
      <c r="B187" s="40"/>
      <c r="C187" s="215" t="s">
        <v>423</v>
      </c>
      <c r="D187" s="215" t="s">
        <v>3853</v>
      </c>
      <c r="E187" s="216" t="s">
        <v>3932</v>
      </c>
      <c r="F187" s="217" t="s">
        <v>3933</v>
      </c>
      <c r="G187" s="218" t="s">
        <v>345</v>
      </c>
      <c r="H187" s="219">
        <v>9.6509999999999998</v>
      </c>
      <c r="I187" s="220"/>
      <c r="J187" s="221">
        <f>ROUND(I187*H187,2)</f>
        <v>0</v>
      </c>
      <c r="K187" s="217" t="s">
        <v>3856</v>
      </c>
      <c r="L187" s="45"/>
      <c r="M187" s="222" t="s">
        <v>19</v>
      </c>
      <c r="N187" s="223" t="s">
        <v>43</v>
      </c>
      <c r="O187" s="85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26" t="s">
        <v>231</v>
      </c>
      <c r="AT187" s="226" t="s">
        <v>342</v>
      </c>
      <c r="AU187" s="226" t="s">
        <v>81</v>
      </c>
      <c r="AY187" s="18" t="s">
        <v>338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8" t="s">
        <v>79</v>
      </c>
      <c r="BK187" s="227">
        <f>ROUND(I187*H187,2)</f>
        <v>0</v>
      </c>
      <c r="BL187" s="18" t="s">
        <v>231</v>
      </c>
      <c r="BM187" s="226" t="s">
        <v>3934</v>
      </c>
    </row>
    <row r="188" s="2" customFormat="1">
      <c r="A188" s="39"/>
      <c r="B188" s="40"/>
      <c r="C188" s="41"/>
      <c r="D188" s="228" t="s">
        <v>348</v>
      </c>
      <c r="E188" s="41"/>
      <c r="F188" s="229" t="s">
        <v>3935</v>
      </c>
      <c r="G188" s="41"/>
      <c r="H188" s="41"/>
      <c r="I188" s="230"/>
      <c r="J188" s="41"/>
      <c r="K188" s="41"/>
      <c r="L188" s="45"/>
      <c r="M188" s="231"/>
      <c r="N188" s="232"/>
      <c r="O188" s="85"/>
      <c r="P188" s="85"/>
      <c r="Q188" s="85"/>
      <c r="R188" s="85"/>
      <c r="S188" s="85"/>
      <c r="T188" s="86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T188" s="18" t="s">
        <v>348</v>
      </c>
      <c r="AU188" s="18" t="s">
        <v>81</v>
      </c>
    </row>
    <row r="189" s="13" customFormat="1">
      <c r="A189" s="13"/>
      <c r="B189" s="233"/>
      <c r="C189" s="234"/>
      <c r="D189" s="235" t="s">
        <v>350</v>
      </c>
      <c r="E189" s="236" t="s">
        <v>19</v>
      </c>
      <c r="F189" s="237" t="s">
        <v>3859</v>
      </c>
      <c r="G189" s="234"/>
      <c r="H189" s="236" t="s">
        <v>19</v>
      </c>
      <c r="I189" s="238"/>
      <c r="J189" s="234"/>
      <c r="K189" s="234"/>
      <c r="L189" s="239"/>
      <c r="M189" s="240"/>
      <c r="N189" s="241"/>
      <c r="O189" s="241"/>
      <c r="P189" s="241"/>
      <c r="Q189" s="241"/>
      <c r="R189" s="241"/>
      <c r="S189" s="241"/>
      <c r="T189" s="242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3" t="s">
        <v>350</v>
      </c>
      <c r="AU189" s="243" t="s">
        <v>81</v>
      </c>
      <c r="AV189" s="13" t="s">
        <v>79</v>
      </c>
      <c r="AW189" s="13" t="s">
        <v>33</v>
      </c>
      <c r="AX189" s="13" t="s">
        <v>72</v>
      </c>
      <c r="AY189" s="243" t="s">
        <v>338</v>
      </c>
    </row>
    <row r="190" s="13" customFormat="1">
      <c r="A190" s="13"/>
      <c r="B190" s="233"/>
      <c r="C190" s="234"/>
      <c r="D190" s="235" t="s">
        <v>350</v>
      </c>
      <c r="E190" s="236" t="s">
        <v>19</v>
      </c>
      <c r="F190" s="237" t="s">
        <v>3936</v>
      </c>
      <c r="G190" s="234"/>
      <c r="H190" s="236" t="s">
        <v>19</v>
      </c>
      <c r="I190" s="238"/>
      <c r="J190" s="234"/>
      <c r="K190" s="234"/>
      <c r="L190" s="239"/>
      <c r="M190" s="240"/>
      <c r="N190" s="241"/>
      <c r="O190" s="241"/>
      <c r="P190" s="241"/>
      <c r="Q190" s="241"/>
      <c r="R190" s="241"/>
      <c r="S190" s="241"/>
      <c r="T190" s="242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3" t="s">
        <v>350</v>
      </c>
      <c r="AU190" s="243" t="s">
        <v>81</v>
      </c>
      <c r="AV190" s="13" t="s">
        <v>79</v>
      </c>
      <c r="AW190" s="13" t="s">
        <v>33</v>
      </c>
      <c r="AX190" s="13" t="s">
        <v>72</v>
      </c>
      <c r="AY190" s="243" t="s">
        <v>338</v>
      </c>
    </row>
    <row r="191" s="14" customFormat="1">
      <c r="A191" s="14"/>
      <c r="B191" s="244"/>
      <c r="C191" s="245"/>
      <c r="D191" s="235" t="s">
        <v>350</v>
      </c>
      <c r="E191" s="247" t="s">
        <v>19</v>
      </c>
      <c r="F191" s="298" t="s">
        <v>3771</v>
      </c>
      <c r="G191" s="245"/>
      <c r="H191" s="248">
        <v>9.6509999999999998</v>
      </c>
      <c r="I191" s="249"/>
      <c r="J191" s="245"/>
      <c r="K191" s="245"/>
      <c r="L191" s="250"/>
      <c r="M191" s="251"/>
      <c r="N191" s="252"/>
      <c r="O191" s="252"/>
      <c r="P191" s="252"/>
      <c r="Q191" s="252"/>
      <c r="R191" s="252"/>
      <c r="S191" s="252"/>
      <c r="T191" s="25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4" t="s">
        <v>350</v>
      </c>
      <c r="AU191" s="254" t="s">
        <v>81</v>
      </c>
      <c r="AV191" s="14" t="s">
        <v>81</v>
      </c>
      <c r="AW191" s="14" t="s">
        <v>33</v>
      </c>
      <c r="AX191" s="14" t="s">
        <v>79</v>
      </c>
      <c r="AY191" s="254" t="s">
        <v>338</v>
      </c>
    </row>
    <row r="192" s="12" customFormat="1" ht="22.8" customHeight="1">
      <c r="A192" s="12"/>
      <c r="B192" s="199"/>
      <c r="C192" s="200"/>
      <c r="D192" s="201" t="s">
        <v>71</v>
      </c>
      <c r="E192" s="213" t="s">
        <v>236</v>
      </c>
      <c r="F192" s="213" t="s">
        <v>3937</v>
      </c>
      <c r="G192" s="200"/>
      <c r="H192" s="200"/>
      <c r="I192" s="203"/>
      <c r="J192" s="214">
        <f>BK192</f>
        <v>0</v>
      </c>
      <c r="K192" s="200"/>
      <c r="L192" s="205"/>
      <c r="M192" s="206"/>
      <c r="N192" s="207"/>
      <c r="O192" s="207"/>
      <c r="P192" s="208">
        <f>SUM(P193:P262)</f>
        <v>0</v>
      </c>
      <c r="Q192" s="207"/>
      <c r="R192" s="208">
        <f>SUM(R193:R262)</f>
        <v>0</v>
      </c>
      <c r="S192" s="207"/>
      <c r="T192" s="209">
        <f>SUM(T193:T262)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10" t="s">
        <v>79</v>
      </c>
      <c r="AT192" s="211" t="s">
        <v>71</v>
      </c>
      <c r="AU192" s="211" t="s">
        <v>79</v>
      </c>
      <c r="AY192" s="210" t="s">
        <v>338</v>
      </c>
      <c r="BK192" s="212">
        <f>SUM(BK193:BK262)</f>
        <v>0</v>
      </c>
    </row>
    <row r="193" s="2" customFormat="1" ht="24.15" customHeight="1">
      <c r="A193" s="39"/>
      <c r="B193" s="40"/>
      <c r="C193" s="215" t="s">
        <v>440</v>
      </c>
      <c r="D193" s="215" t="s">
        <v>3853</v>
      </c>
      <c r="E193" s="216" t="s">
        <v>3938</v>
      </c>
      <c r="F193" s="217" t="s">
        <v>3939</v>
      </c>
      <c r="G193" s="218" t="s">
        <v>345</v>
      </c>
      <c r="H193" s="219">
        <v>104.953</v>
      </c>
      <c r="I193" s="220"/>
      <c r="J193" s="221">
        <f>ROUND(I193*H193,2)</f>
        <v>0</v>
      </c>
      <c r="K193" s="217" t="s">
        <v>3856</v>
      </c>
      <c r="L193" s="45"/>
      <c r="M193" s="222" t="s">
        <v>19</v>
      </c>
      <c r="N193" s="223" t="s">
        <v>43</v>
      </c>
      <c r="O193" s="85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26" t="s">
        <v>231</v>
      </c>
      <c r="AT193" s="226" t="s">
        <v>342</v>
      </c>
      <c r="AU193" s="226" t="s">
        <v>81</v>
      </c>
      <c r="AY193" s="18" t="s">
        <v>338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8" t="s">
        <v>79</v>
      </c>
      <c r="BK193" s="227">
        <f>ROUND(I193*H193,2)</f>
        <v>0</v>
      </c>
      <c r="BL193" s="18" t="s">
        <v>231</v>
      </c>
      <c r="BM193" s="226" t="s">
        <v>3940</v>
      </c>
    </row>
    <row r="194" s="2" customFormat="1">
      <c r="A194" s="39"/>
      <c r="B194" s="40"/>
      <c r="C194" s="41"/>
      <c r="D194" s="228" t="s">
        <v>348</v>
      </c>
      <c r="E194" s="41"/>
      <c r="F194" s="229" t="s">
        <v>3941</v>
      </c>
      <c r="G194" s="41"/>
      <c r="H194" s="41"/>
      <c r="I194" s="230"/>
      <c r="J194" s="41"/>
      <c r="K194" s="41"/>
      <c r="L194" s="45"/>
      <c r="M194" s="231"/>
      <c r="N194" s="232"/>
      <c r="O194" s="85"/>
      <c r="P194" s="85"/>
      <c r="Q194" s="85"/>
      <c r="R194" s="85"/>
      <c r="S194" s="85"/>
      <c r="T194" s="86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348</v>
      </c>
      <c r="AU194" s="18" t="s">
        <v>81</v>
      </c>
    </row>
    <row r="195" s="13" customFormat="1">
      <c r="A195" s="13"/>
      <c r="B195" s="233"/>
      <c r="C195" s="234"/>
      <c r="D195" s="235" t="s">
        <v>350</v>
      </c>
      <c r="E195" s="236" t="s">
        <v>19</v>
      </c>
      <c r="F195" s="237" t="s">
        <v>3859</v>
      </c>
      <c r="G195" s="234"/>
      <c r="H195" s="236" t="s">
        <v>19</v>
      </c>
      <c r="I195" s="238"/>
      <c r="J195" s="234"/>
      <c r="K195" s="234"/>
      <c r="L195" s="239"/>
      <c r="M195" s="240"/>
      <c r="N195" s="241"/>
      <c r="O195" s="241"/>
      <c r="P195" s="241"/>
      <c r="Q195" s="241"/>
      <c r="R195" s="241"/>
      <c r="S195" s="241"/>
      <c r="T195" s="24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3" t="s">
        <v>350</v>
      </c>
      <c r="AU195" s="243" t="s">
        <v>81</v>
      </c>
      <c r="AV195" s="13" t="s">
        <v>79</v>
      </c>
      <c r="AW195" s="13" t="s">
        <v>33</v>
      </c>
      <c r="AX195" s="13" t="s">
        <v>72</v>
      </c>
      <c r="AY195" s="243" t="s">
        <v>338</v>
      </c>
    </row>
    <row r="196" s="13" customFormat="1">
      <c r="A196" s="13"/>
      <c r="B196" s="233"/>
      <c r="C196" s="234"/>
      <c r="D196" s="235" t="s">
        <v>350</v>
      </c>
      <c r="E196" s="236" t="s">
        <v>19</v>
      </c>
      <c r="F196" s="237" t="s">
        <v>3942</v>
      </c>
      <c r="G196" s="234"/>
      <c r="H196" s="236" t="s">
        <v>19</v>
      </c>
      <c r="I196" s="238"/>
      <c r="J196" s="234"/>
      <c r="K196" s="234"/>
      <c r="L196" s="239"/>
      <c r="M196" s="240"/>
      <c r="N196" s="241"/>
      <c r="O196" s="241"/>
      <c r="P196" s="241"/>
      <c r="Q196" s="241"/>
      <c r="R196" s="241"/>
      <c r="S196" s="241"/>
      <c r="T196" s="24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3" t="s">
        <v>350</v>
      </c>
      <c r="AU196" s="243" t="s">
        <v>81</v>
      </c>
      <c r="AV196" s="13" t="s">
        <v>79</v>
      </c>
      <c r="AW196" s="13" t="s">
        <v>33</v>
      </c>
      <c r="AX196" s="13" t="s">
        <v>72</v>
      </c>
      <c r="AY196" s="243" t="s">
        <v>338</v>
      </c>
    </row>
    <row r="197" s="14" customFormat="1">
      <c r="A197" s="14"/>
      <c r="B197" s="244"/>
      <c r="C197" s="245"/>
      <c r="D197" s="235" t="s">
        <v>350</v>
      </c>
      <c r="E197" s="247" t="s">
        <v>19</v>
      </c>
      <c r="F197" s="298" t="s">
        <v>3774</v>
      </c>
      <c r="G197" s="245"/>
      <c r="H197" s="248">
        <v>104.953</v>
      </c>
      <c r="I197" s="249"/>
      <c r="J197" s="245"/>
      <c r="K197" s="245"/>
      <c r="L197" s="250"/>
      <c r="M197" s="251"/>
      <c r="N197" s="252"/>
      <c r="O197" s="252"/>
      <c r="P197" s="252"/>
      <c r="Q197" s="252"/>
      <c r="R197" s="252"/>
      <c r="S197" s="252"/>
      <c r="T197" s="253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4" t="s">
        <v>350</v>
      </c>
      <c r="AU197" s="254" t="s">
        <v>81</v>
      </c>
      <c r="AV197" s="14" t="s">
        <v>81</v>
      </c>
      <c r="AW197" s="14" t="s">
        <v>33</v>
      </c>
      <c r="AX197" s="14" t="s">
        <v>79</v>
      </c>
      <c r="AY197" s="254" t="s">
        <v>338</v>
      </c>
    </row>
    <row r="198" s="2" customFormat="1" ht="21.75" customHeight="1">
      <c r="A198" s="39"/>
      <c r="B198" s="40"/>
      <c r="C198" s="215" t="s">
        <v>460</v>
      </c>
      <c r="D198" s="215" t="s">
        <v>3853</v>
      </c>
      <c r="E198" s="216" t="s">
        <v>3943</v>
      </c>
      <c r="F198" s="217" t="s">
        <v>3944</v>
      </c>
      <c r="G198" s="218" t="s">
        <v>345</v>
      </c>
      <c r="H198" s="219">
        <v>17.420999999999999</v>
      </c>
      <c r="I198" s="220"/>
      <c r="J198" s="221">
        <f>ROUND(I198*H198,2)</f>
        <v>0</v>
      </c>
      <c r="K198" s="217" t="s">
        <v>3856</v>
      </c>
      <c r="L198" s="45"/>
      <c r="M198" s="222" t="s">
        <v>19</v>
      </c>
      <c r="N198" s="223" t="s">
        <v>43</v>
      </c>
      <c r="O198" s="85"/>
      <c r="P198" s="224">
        <f>O198*H198</f>
        <v>0</v>
      </c>
      <c r="Q198" s="224">
        <v>0</v>
      </c>
      <c r="R198" s="224">
        <f>Q198*H198</f>
        <v>0</v>
      </c>
      <c r="S198" s="224">
        <v>0</v>
      </c>
      <c r="T198" s="225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26" t="s">
        <v>231</v>
      </c>
      <c r="AT198" s="226" t="s">
        <v>342</v>
      </c>
      <c r="AU198" s="226" t="s">
        <v>81</v>
      </c>
      <c r="AY198" s="18" t="s">
        <v>338</v>
      </c>
      <c r="BE198" s="227">
        <f>IF(N198="základní",J198,0)</f>
        <v>0</v>
      </c>
      <c r="BF198" s="227">
        <f>IF(N198="snížená",J198,0)</f>
        <v>0</v>
      </c>
      <c r="BG198" s="227">
        <f>IF(N198="zákl. přenesená",J198,0)</f>
        <v>0</v>
      </c>
      <c r="BH198" s="227">
        <f>IF(N198="sníž. přenesená",J198,0)</f>
        <v>0</v>
      </c>
      <c r="BI198" s="227">
        <f>IF(N198="nulová",J198,0)</f>
        <v>0</v>
      </c>
      <c r="BJ198" s="18" t="s">
        <v>79</v>
      </c>
      <c r="BK198" s="227">
        <f>ROUND(I198*H198,2)</f>
        <v>0</v>
      </c>
      <c r="BL198" s="18" t="s">
        <v>231</v>
      </c>
      <c r="BM198" s="226" t="s">
        <v>3945</v>
      </c>
    </row>
    <row r="199" s="2" customFormat="1">
      <c r="A199" s="39"/>
      <c r="B199" s="40"/>
      <c r="C199" s="41"/>
      <c r="D199" s="228" t="s">
        <v>348</v>
      </c>
      <c r="E199" s="41"/>
      <c r="F199" s="229" t="s">
        <v>3946</v>
      </c>
      <c r="G199" s="41"/>
      <c r="H199" s="41"/>
      <c r="I199" s="230"/>
      <c r="J199" s="41"/>
      <c r="K199" s="41"/>
      <c r="L199" s="45"/>
      <c r="M199" s="231"/>
      <c r="N199" s="232"/>
      <c r="O199" s="85"/>
      <c r="P199" s="85"/>
      <c r="Q199" s="85"/>
      <c r="R199" s="85"/>
      <c r="S199" s="85"/>
      <c r="T199" s="86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T199" s="18" t="s">
        <v>348</v>
      </c>
      <c r="AU199" s="18" t="s">
        <v>81</v>
      </c>
    </row>
    <row r="200" s="13" customFormat="1">
      <c r="A200" s="13"/>
      <c r="B200" s="233"/>
      <c r="C200" s="234"/>
      <c r="D200" s="235" t="s">
        <v>350</v>
      </c>
      <c r="E200" s="236" t="s">
        <v>19</v>
      </c>
      <c r="F200" s="237" t="s">
        <v>3859</v>
      </c>
      <c r="G200" s="234"/>
      <c r="H200" s="236" t="s">
        <v>19</v>
      </c>
      <c r="I200" s="238"/>
      <c r="J200" s="234"/>
      <c r="K200" s="234"/>
      <c r="L200" s="239"/>
      <c r="M200" s="240"/>
      <c r="N200" s="241"/>
      <c r="O200" s="241"/>
      <c r="P200" s="241"/>
      <c r="Q200" s="241"/>
      <c r="R200" s="241"/>
      <c r="S200" s="241"/>
      <c r="T200" s="24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3" t="s">
        <v>350</v>
      </c>
      <c r="AU200" s="243" t="s">
        <v>81</v>
      </c>
      <c r="AV200" s="13" t="s">
        <v>79</v>
      </c>
      <c r="AW200" s="13" t="s">
        <v>33</v>
      </c>
      <c r="AX200" s="13" t="s">
        <v>72</v>
      </c>
      <c r="AY200" s="243" t="s">
        <v>338</v>
      </c>
    </row>
    <row r="201" s="13" customFormat="1">
      <c r="A201" s="13"/>
      <c r="B201" s="233"/>
      <c r="C201" s="234"/>
      <c r="D201" s="235" t="s">
        <v>350</v>
      </c>
      <c r="E201" s="236" t="s">
        <v>19</v>
      </c>
      <c r="F201" s="237" t="s">
        <v>3947</v>
      </c>
      <c r="G201" s="234"/>
      <c r="H201" s="236" t="s">
        <v>19</v>
      </c>
      <c r="I201" s="238"/>
      <c r="J201" s="234"/>
      <c r="K201" s="234"/>
      <c r="L201" s="239"/>
      <c r="M201" s="240"/>
      <c r="N201" s="241"/>
      <c r="O201" s="241"/>
      <c r="P201" s="241"/>
      <c r="Q201" s="241"/>
      <c r="R201" s="241"/>
      <c r="S201" s="241"/>
      <c r="T201" s="242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3" t="s">
        <v>350</v>
      </c>
      <c r="AU201" s="243" t="s">
        <v>81</v>
      </c>
      <c r="AV201" s="13" t="s">
        <v>79</v>
      </c>
      <c r="AW201" s="13" t="s">
        <v>33</v>
      </c>
      <c r="AX201" s="13" t="s">
        <v>72</v>
      </c>
      <c r="AY201" s="243" t="s">
        <v>338</v>
      </c>
    </row>
    <row r="202" s="14" customFormat="1">
      <c r="A202" s="14"/>
      <c r="B202" s="244"/>
      <c r="C202" s="245"/>
      <c r="D202" s="235" t="s">
        <v>350</v>
      </c>
      <c r="E202" s="247" t="s">
        <v>19</v>
      </c>
      <c r="F202" s="298" t="s">
        <v>3777</v>
      </c>
      <c r="G202" s="245"/>
      <c r="H202" s="248">
        <v>17.420999999999999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81</v>
      </c>
      <c r="AV202" s="14" t="s">
        <v>81</v>
      </c>
      <c r="AW202" s="14" t="s">
        <v>33</v>
      </c>
      <c r="AX202" s="14" t="s">
        <v>79</v>
      </c>
      <c r="AY202" s="254" t="s">
        <v>338</v>
      </c>
    </row>
    <row r="203" s="2" customFormat="1" ht="24.15" customHeight="1">
      <c r="A203" s="39"/>
      <c r="B203" s="40"/>
      <c r="C203" s="215" t="s">
        <v>476</v>
      </c>
      <c r="D203" s="215" t="s">
        <v>3853</v>
      </c>
      <c r="E203" s="216" t="s">
        <v>3948</v>
      </c>
      <c r="F203" s="217" t="s">
        <v>3949</v>
      </c>
      <c r="G203" s="218" t="s">
        <v>345</v>
      </c>
      <c r="H203" s="219">
        <v>72.280000000000001</v>
      </c>
      <c r="I203" s="220"/>
      <c r="J203" s="221">
        <f>ROUND(I203*H203,2)</f>
        <v>0</v>
      </c>
      <c r="K203" s="217" t="s">
        <v>3856</v>
      </c>
      <c r="L203" s="45"/>
      <c r="M203" s="222" t="s">
        <v>19</v>
      </c>
      <c r="N203" s="223" t="s">
        <v>43</v>
      </c>
      <c r="O203" s="85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26" t="s">
        <v>231</v>
      </c>
      <c r="AT203" s="226" t="s">
        <v>342</v>
      </c>
      <c r="AU203" s="226" t="s">
        <v>81</v>
      </c>
      <c r="AY203" s="18" t="s">
        <v>338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18" t="s">
        <v>79</v>
      </c>
      <c r="BK203" s="227">
        <f>ROUND(I203*H203,2)</f>
        <v>0</v>
      </c>
      <c r="BL203" s="18" t="s">
        <v>231</v>
      </c>
      <c r="BM203" s="226" t="s">
        <v>3950</v>
      </c>
    </row>
    <row r="204" s="2" customFormat="1">
      <c r="A204" s="39"/>
      <c r="B204" s="40"/>
      <c r="C204" s="41"/>
      <c r="D204" s="228" t="s">
        <v>348</v>
      </c>
      <c r="E204" s="41"/>
      <c r="F204" s="229" t="s">
        <v>3951</v>
      </c>
      <c r="G204" s="41"/>
      <c r="H204" s="41"/>
      <c r="I204" s="230"/>
      <c r="J204" s="41"/>
      <c r="K204" s="41"/>
      <c r="L204" s="45"/>
      <c r="M204" s="231"/>
      <c r="N204" s="232"/>
      <c r="O204" s="85"/>
      <c r="P204" s="85"/>
      <c r="Q204" s="85"/>
      <c r="R204" s="85"/>
      <c r="S204" s="85"/>
      <c r="T204" s="86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T204" s="18" t="s">
        <v>348</v>
      </c>
      <c r="AU204" s="18" t="s">
        <v>81</v>
      </c>
    </row>
    <row r="205" s="13" customFormat="1">
      <c r="A205" s="13"/>
      <c r="B205" s="233"/>
      <c r="C205" s="234"/>
      <c r="D205" s="235" t="s">
        <v>350</v>
      </c>
      <c r="E205" s="236" t="s">
        <v>19</v>
      </c>
      <c r="F205" s="237" t="s">
        <v>3859</v>
      </c>
      <c r="G205" s="234"/>
      <c r="H205" s="236" t="s">
        <v>19</v>
      </c>
      <c r="I205" s="238"/>
      <c r="J205" s="234"/>
      <c r="K205" s="234"/>
      <c r="L205" s="239"/>
      <c r="M205" s="240"/>
      <c r="N205" s="241"/>
      <c r="O205" s="241"/>
      <c r="P205" s="241"/>
      <c r="Q205" s="241"/>
      <c r="R205" s="241"/>
      <c r="S205" s="241"/>
      <c r="T205" s="242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3" t="s">
        <v>350</v>
      </c>
      <c r="AU205" s="243" t="s">
        <v>81</v>
      </c>
      <c r="AV205" s="13" t="s">
        <v>79</v>
      </c>
      <c r="AW205" s="13" t="s">
        <v>33</v>
      </c>
      <c r="AX205" s="13" t="s">
        <v>72</v>
      </c>
      <c r="AY205" s="243" t="s">
        <v>338</v>
      </c>
    </row>
    <row r="206" s="13" customFormat="1">
      <c r="A206" s="13"/>
      <c r="B206" s="233"/>
      <c r="C206" s="234"/>
      <c r="D206" s="235" t="s">
        <v>350</v>
      </c>
      <c r="E206" s="236" t="s">
        <v>19</v>
      </c>
      <c r="F206" s="237" t="s">
        <v>3952</v>
      </c>
      <c r="G206" s="234"/>
      <c r="H206" s="236" t="s">
        <v>19</v>
      </c>
      <c r="I206" s="238"/>
      <c r="J206" s="234"/>
      <c r="K206" s="234"/>
      <c r="L206" s="239"/>
      <c r="M206" s="240"/>
      <c r="N206" s="241"/>
      <c r="O206" s="241"/>
      <c r="P206" s="241"/>
      <c r="Q206" s="241"/>
      <c r="R206" s="241"/>
      <c r="S206" s="241"/>
      <c r="T206" s="242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3" t="s">
        <v>350</v>
      </c>
      <c r="AU206" s="243" t="s">
        <v>81</v>
      </c>
      <c r="AV206" s="13" t="s">
        <v>79</v>
      </c>
      <c r="AW206" s="13" t="s">
        <v>33</v>
      </c>
      <c r="AX206" s="13" t="s">
        <v>72</v>
      </c>
      <c r="AY206" s="243" t="s">
        <v>338</v>
      </c>
    </row>
    <row r="207" s="13" customFormat="1">
      <c r="A207" s="13"/>
      <c r="B207" s="233"/>
      <c r="C207" s="234"/>
      <c r="D207" s="235" t="s">
        <v>350</v>
      </c>
      <c r="E207" s="236" t="s">
        <v>19</v>
      </c>
      <c r="F207" s="237" t="s">
        <v>3953</v>
      </c>
      <c r="G207" s="234"/>
      <c r="H207" s="236" t="s">
        <v>19</v>
      </c>
      <c r="I207" s="238"/>
      <c r="J207" s="234"/>
      <c r="K207" s="234"/>
      <c r="L207" s="239"/>
      <c r="M207" s="240"/>
      <c r="N207" s="241"/>
      <c r="O207" s="241"/>
      <c r="P207" s="241"/>
      <c r="Q207" s="241"/>
      <c r="R207" s="241"/>
      <c r="S207" s="241"/>
      <c r="T207" s="24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3" t="s">
        <v>350</v>
      </c>
      <c r="AU207" s="243" t="s">
        <v>81</v>
      </c>
      <c r="AV207" s="13" t="s">
        <v>79</v>
      </c>
      <c r="AW207" s="13" t="s">
        <v>33</v>
      </c>
      <c r="AX207" s="13" t="s">
        <v>72</v>
      </c>
      <c r="AY207" s="243" t="s">
        <v>338</v>
      </c>
    </row>
    <row r="208" s="14" customFormat="1">
      <c r="A208" s="14"/>
      <c r="B208" s="244"/>
      <c r="C208" s="245"/>
      <c r="D208" s="235" t="s">
        <v>350</v>
      </c>
      <c r="E208" s="247" t="s">
        <v>19</v>
      </c>
      <c r="F208" s="298" t="s">
        <v>3780</v>
      </c>
      <c r="G208" s="245"/>
      <c r="H208" s="248">
        <v>72.280000000000001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350</v>
      </c>
      <c r="AU208" s="254" t="s">
        <v>81</v>
      </c>
      <c r="AV208" s="14" t="s">
        <v>81</v>
      </c>
      <c r="AW208" s="14" t="s">
        <v>33</v>
      </c>
      <c r="AX208" s="14" t="s">
        <v>79</v>
      </c>
      <c r="AY208" s="254" t="s">
        <v>338</v>
      </c>
    </row>
    <row r="209" s="2" customFormat="1" ht="44.25" customHeight="1">
      <c r="A209" s="39"/>
      <c r="B209" s="40"/>
      <c r="C209" s="215" t="s">
        <v>481</v>
      </c>
      <c r="D209" s="215" t="s">
        <v>3853</v>
      </c>
      <c r="E209" s="216" t="s">
        <v>3954</v>
      </c>
      <c r="F209" s="217" t="s">
        <v>3955</v>
      </c>
      <c r="G209" s="218" t="s">
        <v>345</v>
      </c>
      <c r="H209" s="219">
        <v>59.899999999999999</v>
      </c>
      <c r="I209" s="220"/>
      <c r="J209" s="221">
        <f>ROUND(I209*H209,2)</f>
        <v>0</v>
      </c>
      <c r="K209" s="217" t="s">
        <v>3856</v>
      </c>
      <c r="L209" s="45"/>
      <c r="M209" s="222" t="s">
        <v>19</v>
      </c>
      <c r="N209" s="223" t="s">
        <v>43</v>
      </c>
      <c r="O209" s="85"/>
      <c r="P209" s="224">
        <f>O209*H209</f>
        <v>0</v>
      </c>
      <c r="Q209" s="224">
        <v>0</v>
      </c>
      <c r="R209" s="224">
        <f>Q209*H209</f>
        <v>0</v>
      </c>
      <c r="S209" s="224">
        <v>0</v>
      </c>
      <c r="T209" s="225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26" t="s">
        <v>231</v>
      </c>
      <c r="AT209" s="226" t="s">
        <v>342</v>
      </c>
      <c r="AU209" s="226" t="s">
        <v>81</v>
      </c>
      <c r="AY209" s="18" t="s">
        <v>338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18" t="s">
        <v>79</v>
      </c>
      <c r="BK209" s="227">
        <f>ROUND(I209*H209,2)</f>
        <v>0</v>
      </c>
      <c r="BL209" s="18" t="s">
        <v>231</v>
      </c>
      <c r="BM209" s="226" t="s">
        <v>3956</v>
      </c>
    </row>
    <row r="210" s="2" customFormat="1">
      <c r="A210" s="39"/>
      <c r="B210" s="40"/>
      <c r="C210" s="41"/>
      <c r="D210" s="228" t="s">
        <v>348</v>
      </c>
      <c r="E210" s="41"/>
      <c r="F210" s="229" t="s">
        <v>3957</v>
      </c>
      <c r="G210" s="41"/>
      <c r="H210" s="41"/>
      <c r="I210" s="230"/>
      <c r="J210" s="41"/>
      <c r="K210" s="41"/>
      <c r="L210" s="45"/>
      <c r="M210" s="231"/>
      <c r="N210" s="232"/>
      <c r="O210" s="85"/>
      <c r="P210" s="85"/>
      <c r="Q210" s="85"/>
      <c r="R210" s="85"/>
      <c r="S210" s="85"/>
      <c r="T210" s="86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18" t="s">
        <v>348</v>
      </c>
      <c r="AU210" s="18" t="s">
        <v>81</v>
      </c>
    </row>
    <row r="211" s="13" customFormat="1">
      <c r="A211" s="13"/>
      <c r="B211" s="233"/>
      <c r="C211" s="234"/>
      <c r="D211" s="235" t="s">
        <v>350</v>
      </c>
      <c r="E211" s="236" t="s">
        <v>19</v>
      </c>
      <c r="F211" s="237" t="s">
        <v>3859</v>
      </c>
      <c r="G211" s="234"/>
      <c r="H211" s="236" t="s">
        <v>19</v>
      </c>
      <c r="I211" s="238"/>
      <c r="J211" s="234"/>
      <c r="K211" s="234"/>
      <c r="L211" s="239"/>
      <c r="M211" s="240"/>
      <c r="N211" s="241"/>
      <c r="O211" s="241"/>
      <c r="P211" s="241"/>
      <c r="Q211" s="241"/>
      <c r="R211" s="241"/>
      <c r="S211" s="241"/>
      <c r="T211" s="242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3" t="s">
        <v>350</v>
      </c>
      <c r="AU211" s="243" t="s">
        <v>81</v>
      </c>
      <c r="AV211" s="13" t="s">
        <v>79</v>
      </c>
      <c r="AW211" s="13" t="s">
        <v>33</v>
      </c>
      <c r="AX211" s="13" t="s">
        <v>72</v>
      </c>
      <c r="AY211" s="243" t="s">
        <v>338</v>
      </c>
    </row>
    <row r="212" s="13" customFormat="1">
      <c r="A212" s="13"/>
      <c r="B212" s="233"/>
      <c r="C212" s="234"/>
      <c r="D212" s="235" t="s">
        <v>350</v>
      </c>
      <c r="E212" s="236" t="s">
        <v>19</v>
      </c>
      <c r="F212" s="237" t="s">
        <v>3952</v>
      </c>
      <c r="G212" s="234"/>
      <c r="H212" s="236" t="s">
        <v>19</v>
      </c>
      <c r="I212" s="238"/>
      <c r="J212" s="234"/>
      <c r="K212" s="234"/>
      <c r="L212" s="239"/>
      <c r="M212" s="240"/>
      <c r="N212" s="241"/>
      <c r="O212" s="241"/>
      <c r="P212" s="241"/>
      <c r="Q212" s="241"/>
      <c r="R212" s="241"/>
      <c r="S212" s="241"/>
      <c r="T212" s="242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3" t="s">
        <v>350</v>
      </c>
      <c r="AU212" s="243" t="s">
        <v>81</v>
      </c>
      <c r="AV212" s="13" t="s">
        <v>79</v>
      </c>
      <c r="AW212" s="13" t="s">
        <v>33</v>
      </c>
      <c r="AX212" s="13" t="s">
        <v>72</v>
      </c>
      <c r="AY212" s="243" t="s">
        <v>338</v>
      </c>
    </row>
    <row r="213" s="14" customFormat="1">
      <c r="A213" s="14"/>
      <c r="B213" s="244"/>
      <c r="C213" s="245"/>
      <c r="D213" s="235" t="s">
        <v>350</v>
      </c>
      <c r="E213" s="247" t="s">
        <v>19</v>
      </c>
      <c r="F213" s="298" t="s">
        <v>3783</v>
      </c>
      <c r="G213" s="245"/>
      <c r="H213" s="248">
        <v>59.899999999999999</v>
      </c>
      <c r="I213" s="249"/>
      <c r="J213" s="245"/>
      <c r="K213" s="245"/>
      <c r="L213" s="250"/>
      <c r="M213" s="251"/>
      <c r="N213" s="252"/>
      <c r="O213" s="252"/>
      <c r="P213" s="252"/>
      <c r="Q213" s="252"/>
      <c r="R213" s="252"/>
      <c r="S213" s="252"/>
      <c r="T213" s="253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4" t="s">
        <v>350</v>
      </c>
      <c r="AU213" s="254" t="s">
        <v>81</v>
      </c>
      <c r="AV213" s="14" t="s">
        <v>81</v>
      </c>
      <c r="AW213" s="14" t="s">
        <v>33</v>
      </c>
      <c r="AX213" s="14" t="s">
        <v>79</v>
      </c>
      <c r="AY213" s="254" t="s">
        <v>338</v>
      </c>
    </row>
    <row r="214" s="2" customFormat="1" ht="44.25" customHeight="1">
      <c r="A214" s="39"/>
      <c r="B214" s="40"/>
      <c r="C214" s="215" t="s">
        <v>254</v>
      </c>
      <c r="D214" s="215" t="s">
        <v>3853</v>
      </c>
      <c r="E214" s="216" t="s">
        <v>3958</v>
      </c>
      <c r="F214" s="217" t="s">
        <v>3959</v>
      </c>
      <c r="G214" s="218" t="s">
        <v>345</v>
      </c>
      <c r="H214" s="219">
        <v>24.760000000000002</v>
      </c>
      <c r="I214" s="220"/>
      <c r="J214" s="221">
        <f>ROUND(I214*H214,2)</f>
        <v>0</v>
      </c>
      <c r="K214" s="217" t="s">
        <v>3856</v>
      </c>
      <c r="L214" s="45"/>
      <c r="M214" s="222" t="s">
        <v>19</v>
      </c>
      <c r="N214" s="223" t="s">
        <v>43</v>
      </c>
      <c r="O214" s="85"/>
      <c r="P214" s="224">
        <f>O214*H214</f>
        <v>0</v>
      </c>
      <c r="Q214" s="224">
        <v>0</v>
      </c>
      <c r="R214" s="224">
        <f>Q214*H214</f>
        <v>0</v>
      </c>
      <c r="S214" s="224">
        <v>0</v>
      </c>
      <c r="T214" s="225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26" t="s">
        <v>231</v>
      </c>
      <c r="AT214" s="226" t="s">
        <v>342</v>
      </c>
      <c r="AU214" s="226" t="s">
        <v>81</v>
      </c>
      <c r="AY214" s="18" t="s">
        <v>338</v>
      </c>
      <c r="BE214" s="227">
        <f>IF(N214="základní",J214,0)</f>
        <v>0</v>
      </c>
      <c r="BF214" s="227">
        <f>IF(N214="snížená",J214,0)</f>
        <v>0</v>
      </c>
      <c r="BG214" s="227">
        <f>IF(N214="zákl. přenesená",J214,0)</f>
        <v>0</v>
      </c>
      <c r="BH214" s="227">
        <f>IF(N214="sníž. přenesená",J214,0)</f>
        <v>0</v>
      </c>
      <c r="BI214" s="227">
        <f>IF(N214="nulová",J214,0)</f>
        <v>0</v>
      </c>
      <c r="BJ214" s="18" t="s">
        <v>79</v>
      </c>
      <c r="BK214" s="227">
        <f>ROUND(I214*H214,2)</f>
        <v>0</v>
      </c>
      <c r="BL214" s="18" t="s">
        <v>231</v>
      </c>
      <c r="BM214" s="226" t="s">
        <v>3960</v>
      </c>
    </row>
    <row r="215" s="2" customFormat="1">
      <c r="A215" s="39"/>
      <c r="B215" s="40"/>
      <c r="C215" s="41"/>
      <c r="D215" s="228" t="s">
        <v>348</v>
      </c>
      <c r="E215" s="41"/>
      <c r="F215" s="229" t="s">
        <v>3961</v>
      </c>
      <c r="G215" s="41"/>
      <c r="H215" s="41"/>
      <c r="I215" s="230"/>
      <c r="J215" s="41"/>
      <c r="K215" s="41"/>
      <c r="L215" s="45"/>
      <c r="M215" s="231"/>
      <c r="N215" s="232"/>
      <c r="O215" s="85"/>
      <c r="P215" s="85"/>
      <c r="Q215" s="85"/>
      <c r="R215" s="85"/>
      <c r="S215" s="85"/>
      <c r="T215" s="86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348</v>
      </c>
      <c r="AU215" s="18" t="s">
        <v>81</v>
      </c>
    </row>
    <row r="216" s="13" customFormat="1">
      <c r="A216" s="13"/>
      <c r="B216" s="233"/>
      <c r="C216" s="234"/>
      <c r="D216" s="235" t="s">
        <v>350</v>
      </c>
      <c r="E216" s="236" t="s">
        <v>19</v>
      </c>
      <c r="F216" s="237" t="s">
        <v>3859</v>
      </c>
      <c r="G216" s="234"/>
      <c r="H216" s="236" t="s">
        <v>19</v>
      </c>
      <c r="I216" s="238"/>
      <c r="J216" s="234"/>
      <c r="K216" s="234"/>
      <c r="L216" s="239"/>
      <c r="M216" s="240"/>
      <c r="N216" s="241"/>
      <c r="O216" s="241"/>
      <c r="P216" s="241"/>
      <c r="Q216" s="241"/>
      <c r="R216" s="241"/>
      <c r="S216" s="241"/>
      <c r="T216" s="242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3" t="s">
        <v>350</v>
      </c>
      <c r="AU216" s="243" t="s">
        <v>81</v>
      </c>
      <c r="AV216" s="13" t="s">
        <v>79</v>
      </c>
      <c r="AW216" s="13" t="s">
        <v>33</v>
      </c>
      <c r="AX216" s="13" t="s">
        <v>72</v>
      </c>
      <c r="AY216" s="243" t="s">
        <v>338</v>
      </c>
    </row>
    <row r="217" s="13" customFormat="1">
      <c r="A217" s="13"/>
      <c r="B217" s="233"/>
      <c r="C217" s="234"/>
      <c r="D217" s="235" t="s">
        <v>350</v>
      </c>
      <c r="E217" s="236" t="s">
        <v>19</v>
      </c>
      <c r="F217" s="237" t="s">
        <v>3962</v>
      </c>
      <c r="G217" s="234"/>
      <c r="H217" s="236" t="s">
        <v>19</v>
      </c>
      <c r="I217" s="238"/>
      <c r="J217" s="234"/>
      <c r="K217" s="234"/>
      <c r="L217" s="239"/>
      <c r="M217" s="240"/>
      <c r="N217" s="241"/>
      <c r="O217" s="241"/>
      <c r="P217" s="241"/>
      <c r="Q217" s="241"/>
      <c r="R217" s="241"/>
      <c r="S217" s="241"/>
      <c r="T217" s="242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3" t="s">
        <v>350</v>
      </c>
      <c r="AU217" s="243" t="s">
        <v>81</v>
      </c>
      <c r="AV217" s="13" t="s">
        <v>79</v>
      </c>
      <c r="AW217" s="13" t="s">
        <v>33</v>
      </c>
      <c r="AX217" s="13" t="s">
        <v>72</v>
      </c>
      <c r="AY217" s="243" t="s">
        <v>338</v>
      </c>
    </row>
    <row r="218" s="14" customFormat="1">
      <c r="A218" s="14"/>
      <c r="B218" s="244"/>
      <c r="C218" s="245"/>
      <c r="D218" s="235" t="s">
        <v>350</v>
      </c>
      <c r="E218" s="247" t="s">
        <v>19</v>
      </c>
      <c r="F218" s="298" t="s">
        <v>3786</v>
      </c>
      <c r="G218" s="245"/>
      <c r="H218" s="248">
        <v>24.760000000000002</v>
      </c>
      <c r="I218" s="249"/>
      <c r="J218" s="245"/>
      <c r="K218" s="245"/>
      <c r="L218" s="250"/>
      <c r="M218" s="251"/>
      <c r="N218" s="252"/>
      <c r="O218" s="252"/>
      <c r="P218" s="252"/>
      <c r="Q218" s="252"/>
      <c r="R218" s="252"/>
      <c r="S218" s="252"/>
      <c r="T218" s="253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4" t="s">
        <v>350</v>
      </c>
      <c r="AU218" s="254" t="s">
        <v>81</v>
      </c>
      <c r="AV218" s="14" t="s">
        <v>81</v>
      </c>
      <c r="AW218" s="14" t="s">
        <v>33</v>
      </c>
      <c r="AX218" s="14" t="s">
        <v>79</v>
      </c>
      <c r="AY218" s="254" t="s">
        <v>338</v>
      </c>
    </row>
    <row r="219" s="2" customFormat="1" ht="33" customHeight="1">
      <c r="A219" s="39"/>
      <c r="B219" s="40"/>
      <c r="C219" s="215" t="s">
        <v>7</v>
      </c>
      <c r="D219" s="215" t="s">
        <v>3853</v>
      </c>
      <c r="E219" s="216" t="s">
        <v>3963</v>
      </c>
      <c r="F219" s="217" t="s">
        <v>3964</v>
      </c>
      <c r="G219" s="218" t="s">
        <v>345</v>
      </c>
      <c r="H219" s="219">
        <v>59.899999999999999</v>
      </c>
      <c r="I219" s="220"/>
      <c r="J219" s="221">
        <f>ROUND(I219*H219,2)</f>
        <v>0</v>
      </c>
      <c r="K219" s="217" t="s">
        <v>3856</v>
      </c>
      <c r="L219" s="45"/>
      <c r="M219" s="222" t="s">
        <v>19</v>
      </c>
      <c r="N219" s="223" t="s">
        <v>43</v>
      </c>
      <c r="O219" s="85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26" t="s">
        <v>231</v>
      </c>
      <c r="AT219" s="226" t="s">
        <v>342</v>
      </c>
      <c r="AU219" s="226" t="s">
        <v>81</v>
      </c>
      <c r="AY219" s="18" t="s">
        <v>338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8" t="s">
        <v>79</v>
      </c>
      <c r="BK219" s="227">
        <f>ROUND(I219*H219,2)</f>
        <v>0</v>
      </c>
      <c r="BL219" s="18" t="s">
        <v>231</v>
      </c>
      <c r="BM219" s="226" t="s">
        <v>3965</v>
      </c>
    </row>
    <row r="220" s="2" customFormat="1">
      <c r="A220" s="39"/>
      <c r="B220" s="40"/>
      <c r="C220" s="41"/>
      <c r="D220" s="228" t="s">
        <v>348</v>
      </c>
      <c r="E220" s="41"/>
      <c r="F220" s="229" t="s">
        <v>3966</v>
      </c>
      <c r="G220" s="41"/>
      <c r="H220" s="41"/>
      <c r="I220" s="230"/>
      <c r="J220" s="41"/>
      <c r="K220" s="41"/>
      <c r="L220" s="45"/>
      <c r="M220" s="231"/>
      <c r="N220" s="232"/>
      <c r="O220" s="85"/>
      <c r="P220" s="85"/>
      <c r="Q220" s="85"/>
      <c r="R220" s="85"/>
      <c r="S220" s="85"/>
      <c r="T220" s="8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348</v>
      </c>
      <c r="AU220" s="18" t="s">
        <v>81</v>
      </c>
    </row>
    <row r="221" s="13" customFormat="1">
      <c r="A221" s="13"/>
      <c r="B221" s="233"/>
      <c r="C221" s="234"/>
      <c r="D221" s="235" t="s">
        <v>350</v>
      </c>
      <c r="E221" s="236" t="s">
        <v>19</v>
      </c>
      <c r="F221" s="237" t="s">
        <v>3859</v>
      </c>
      <c r="G221" s="234"/>
      <c r="H221" s="236" t="s">
        <v>19</v>
      </c>
      <c r="I221" s="238"/>
      <c r="J221" s="234"/>
      <c r="K221" s="234"/>
      <c r="L221" s="239"/>
      <c r="M221" s="240"/>
      <c r="N221" s="241"/>
      <c r="O221" s="241"/>
      <c r="P221" s="241"/>
      <c r="Q221" s="241"/>
      <c r="R221" s="241"/>
      <c r="S221" s="241"/>
      <c r="T221" s="242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3" t="s">
        <v>350</v>
      </c>
      <c r="AU221" s="243" t="s">
        <v>81</v>
      </c>
      <c r="AV221" s="13" t="s">
        <v>79</v>
      </c>
      <c r="AW221" s="13" t="s">
        <v>33</v>
      </c>
      <c r="AX221" s="13" t="s">
        <v>72</v>
      </c>
      <c r="AY221" s="243" t="s">
        <v>338</v>
      </c>
    </row>
    <row r="222" s="13" customFormat="1">
      <c r="A222" s="13"/>
      <c r="B222" s="233"/>
      <c r="C222" s="234"/>
      <c r="D222" s="235" t="s">
        <v>350</v>
      </c>
      <c r="E222" s="236" t="s">
        <v>19</v>
      </c>
      <c r="F222" s="237" t="s">
        <v>3952</v>
      </c>
      <c r="G222" s="234"/>
      <c r="H222" s="236" t="s">
        <v>19</v>
      </c>
      <c r="I222" s="238"/>
      <c r="J222" s="234"/>
      <c r="K222" s="234"/>
      <c r="L222" s="239"/>
      <c r="M222" s="240"/>
      <c r="N222" s="241"/>
      <c r="O222" s="241"/>
      <c r="P222" s="241"/>
      <c r="Q222" s="241"/>
      <c r="R222" s="241"/>
      <c r="S222" s="241"/>
      <c r="T222" s="242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3" t="s">
        <v>350</v>
      </c>
      <c r="AU222" s="243" t="s">
        <v>81</v>
      </c>
      <c r="AV222" s="13" t="s">
        <v>79</v>
      </c>
      <c r="AW222" s="13" t="s">
        <v>33</v>
      </c>
      <c r="AX222" s="13" t="s">
        <v>72</v>
      </c>
      <c r="AY222" s="243" t="s">
        <v>338</v>
      </c>
    </row>
    <row r="223" s="14" customFormat="1">
      <c r="A223" s="14"/>
      <c r="B223" s="244"/>
      <c r="C223" s="245"/>
      <c r="D223" s="235" t="s">
        <v>350</v>
      </c>
      <c r="E223" s="247" t="s">
        <v>19</v>
      </c>
      <c r="F223" s="298" t="s">
        <v>3783</v>
      </c>
      <c r="G223" s="245"/>
      <c r="H223" s="248">
        <v>59.899999999999999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81</v>
      </c>
      <c r="AV223" s="14" t="s">
        <v>81</v>
      </c>
      <c r="AW223" s="14" t="s">
        <v>33</v>
      </c>
      <c r="AX223" s="14" t="s">
        <v>79</v>
      </c>
      <c r="AY223" s="254" t="s">
        <v>338</v>
      </c>
    </row>
    <row r="224" s="2" customFormat="1" ht="37.8" customHeight="1">
      <c r="A224" s="39"/>
      <c r="B224" s="40"/>
      <c r="C224" s="215" t="s">
        <v>247</v>
      </c>
      <c r="D224" s="215" t="s">
        <v>3853</v>
      </c>
      <c r="E224" s="216" t="s">
        <v>3967</v>
      </c>
      <c r="F224" s="217" t="s">
        <v>3968</v>
      </c>
      <c r="G224" s="218" t="s">
        <v>345</v>
      </c>
      <c r="H224" s="219">
        <v>17.332000000000001</v>
      </c>
      <c r="I224" s="220"/>
      <c r="J224" s="221">
        <f>ROUND(I224*H224,2)</f>
        <v>0</v>
      </c>
      <c r="K224" s="217" t="s">
        <v>3856</v>
      </c>
      <c r="L224" s="45"/>
      <c r="M224" s="222" t="s">
        <v>19</v>
      </c>
      <c r="N224" s="223" t="s">
        <v>43</v>
      </c>
      <c r="O224" s="85"/>
      <c r="P224" s="224">
        <f>O224*H224</f>
        <v>0</v>
      </c>
      <c r="Q224" s="224">
        <v>0</v>
      </c>
      <c r="R224" s="224">
        <f>Q224*H224</f>
        <v>0</v>
      </c>
      <c r="S224" s="224">
        <v>0</v>
      </c>
      <c r="T224" s="225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26" t="s">
        <v>231</v>
      </c>
      <c r="AT224" s="226" t="s">
        <v>342</v>
      </c>
      <c r="AU224" s="226" t="s">
        <v>81</v>
      </c>
      <c r="AY224" s="18" t="s">
        <v>338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18" t="s">
        <v>79</v>
      </c>
      <c r="BK224" s="227">
        <f>ROUND(I224*H224,2)</f>
        <v>0</v>
      </c>
      <c r="BL224" s="18" t="s">
        <v>231</v>
      </c>
      <c r="BM224" s="226" t="s">
        <v>3969</v>
      </c>
    </row>
    <row r="225" s="2" customFormat="1">
      <c r="A225" s="39"/>
      <c r="B225" s="40"/>
      <c r="C225" s="41"/>
      <c r="D225" s="228" t="s">
        <v>348</v>
      </c>
      <c r="E225" s="41"/>
      <c r="F225" s="229" t="s">
        <v>3970</v>
      </c>
      <c r="G225" s="41"/>
      <c r="H225" s="41"/>
      <c r="I225" s="230"/>
      <c r="J225" s="41"/>
      <c r="K225" s="41"/>
      <c r="L225" s="45"/>
      <c r="M225" s="231"/>
      <c r="N225" s="232"/>
      <c r="O225" s="85"/>
      <c r="P225" s="85"/>
      <c r="Q225" s="85"/>
      <c r="R225" s="85"/>
      <c r="S225" s="85"/>
      <c r="T225" s="86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348</v>
      </c>
      <c r="AU225" s="18" t="s">
        <v>81</v>
      </c>
    </row>
    <row r="226" s="13" customFormat="1">
      <c r="A226" s="13"/>
      <c r="B226" s="233"/>
      <c r="C226" s="234"/>
      <c r="D226" s="235" t="s">
        <v>350</v>
      </c>
      <c r="E226" s="236" t="s">
        <v>19</v>
      </c>
      <c r="F226" s="237" t="s">
        <v>3859</v>
      </c>
      <c r="G226" s="234"/>
      <c r="H226" s="236" t="s">
        <v>19</v>
      </c>
      <c r="I226" s="238"/>
      <c r="J226" s="234"/>
      <c r="K226" s="234"/>
      <c r="L226" s="239"/>
      <c r="M226" s="240"/>
      <c r="N226" s="241"/>
      <c r="O226" s="241"/>
      <c r="P226" s="241"/>
      <c r="Q226" s="241"/>
      <c r="R226" s="241"/>
      <c r="S226" s="241"/>
      <c r="T226" s="24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3" t="s">
        <v>350</v>
      </c>
      <c r="AU226" s="243" t="s">
        <v>81</v>
      </c>
      <c r="AV226" s="13" t="s">
        <v>79</v>
      </c>
      <c r="AW226" s="13" t="s">
        <v>33</v>
      </c>
      <c r="AX226" s="13" t="s">
        <v>72</v>
      </c>
      <c r="AY226" s="243" t="s">
        <v>338</v>
      </c>
    </row>
    <row r="227" s="13" customFormat="1">
      <c r="A227" s="13"/>
      <c r="B227" s="233"/>
      <c r="C227" s="234"/>
      <c r="D227" s="235" t="s">
        <v>350</v>
      </c>
      <c r="E227" s="236" t="s">
        <v>19</v>
      </c>
      <c r="F227" s="237" t="s">
        <v>3962</v>
      </c>
      <c r="G227" s="234"/>
      <c r="H227" s="236" t="s">
        <v>19</v>
      </c>
      <c r="I227" s="238"/>
      <c r="J227" s="234"/>
      <c r="K227" s="234"/>
      <c r="L227" s="239"/>
      <c r="M227" s="240"/>
      <c r="N227" s="241"/>
      <c r="O227" s="241"/>
      <c r="P227" s="241"/>
      <c r="Q227" s="241"/>
      <c r="R227" s="241"/>
      <c r="S227" s="241"/>
      <c r="T227" s="242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3" t="s">
        <v>350</v>
      </c>
      <c r="AU227" s="243" t="s">
        <v>81</v>
      </c>
      <c r="AV227" s="13" t="s">
        <v>79</v>
      </c>
      <c r="AW227" s="13" t="s">
        <v>33</v>
      </c>
      <c r="AX227" s="13" t="s">
        <v>72</v>
      </c>
      <c r="AY227" s="243" t="s">
        <v>338</v>
      </c>
    </row>
    <row r="228" s="14" customFormat="1">
      <c r="A228" s="14"/>
      <c r="B228" s="244"/>
      <c r="C228" s="245"/>
      <c r="D228" s="235" t="s">
        <v>350</v>
      </c>
      <c r="E228" s="247" t="s">
        <v>19</v>
      </c>
      <c r="F228" s="298" t="s">
        <v>3786</v>
      </c>
      <c r="G228" s="245"/>
      <c r="H228" s="248">
        <v>24.760000000000002</v>
      </c>
      <c r="I228" s="249"/>
      <c r="J228" s="245"/>
      <c r="K228" s="245"/>
      <c r="L228" s="250"/>
      <c r="M228" s="251"/>
      <c r="N228" s="252"/>
      <c r="O228" s="252"/>
      <c r="P228" s="252"/>
      <c r="Q228" s="252"/>
      <c r="R228" s="252"/>
      <c r="S228" s="252"/>
      <c r="T228" s="253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4" t="s">
        <v>350</v>
      </c>
      <c r="AU228" s="254" t="s">
        <v>81</v>
      </c>
      <c r="AV228" s="14" t="s">
        <v>81</v>
      </c>
      <c r="AW228" s="14" t="s">
        <v>33</v>
      </c>
      <c r="AX228" s="14" t="s">
        <v>72</v>
      </c>
      <c r="AY228" s="254" t="s">
        <v>338</v>
      </c>
    </row>
    <row r="229" s="14" customFormat="1">
      <c r="A229" s="14"/>
      <c r="B229" s="244"/>
      <c r="C229" s="245"/>
      <c r="D229" s="235" t="s">
        <v>350</v>
      </c>
      <c r="E229" s="246" t="s">
        <v>19</v>
      </c>
      <c r="F229" s="247" t="s">
        <v>3971</v>
      </c>
      <c r="G229" s="245"/>
      <c r="H229" s="248">
        <v>17.332000000000001</v>
      </c>
      <c r="I229" s="249"/>
      <c r="J229" s="245"/>
      <c r="K229" s="245"/>
      <c r="L229" s="250"/>
      <c r="M229" s="251"/>
      <c r="N229" s="252"/>
      <c r="O229" s="252"/>
      <c r="P229" s="252"/>
      <c r="Q229" s="252"/>
      <c r="R229" s="252"/>
      <c r="S229" s="252"/>
      <c r="T229" s="253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4" t="s">
        <v>350</v>
      </c>
      <c r="AU229" s="254" t="s">
        <v>81</v>
      </c>
      <c r="AV229" s="14" t="s">
        <v>81</v>
      </c>
      <c r="AW229" s="14" t="s">
        <v>33</v>
      </c>
      <c r="AX229" s="14" t="s">
        <v>79</v>
      </c>
      <c r="AY229" s="254" t="s">
        <v>338</v>
      </c>
    </row>
    <row r="230" s="2" customFormat="1" ht="16.5" customHeight="1">
      <c r="A230" s="39"/>
      <c r="B230" s="40"/>
      <c r="C230" s="215" t="s">
        <v>510</v>
      </c>
      <c r="D230" s="215" t="s">
        <v>3853</v>
      </c>
      <c r="E230" s="216" t="s">
        <v>3972</v>
      </c>
      <c r="F230" s="217" t="s">
        <v>3973</v>
      </c>
      <c r="G230" s="218" t="s">
        <v>345</v>
      </c>
      <c r="H230" s="219">
        <v>59.899999999999999</v>
      </c>
      <c r="I230" s="220"/>
      <c r="J230" s="221">
        <f>ROUND(I230*H230,2)</f>
        <v>0</v>
      </c>
      <c r="K230" s="217" t="s">
        <v>3856</v>
      </c>
      <c r="L230" s="45"/>
      <c r="M230" s="222" t="s">
        <v>19</v>
      </c>
      <c r="N230" s="223" t="s">
        <v>43</v>
      </c>
      <c r="O230" s="85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26" t="s">
        <v>231</v>
      </c>
      <c r="AT230" s="226" t="s">
        <v>342</v>
      </c>
      <c r="AU230" s="226" t="s">
        <v>81</v>
      </c>
      <c r="AY230" s="18" t="s">
        <v>338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18" t="s">
        <v>79</v>
      </c>
      <c r="BK230" s="227">
        <f>ROUND(I230*H230,2)</f>
        <v>0</v>
      </c>
      <c r="BL230" s="18" t="s">
        <v>231</v>
      </c>
      <c r="BM230" s="226" t="s">
        <v>3974</v>
      </c>
    </row>
    <row r="231" s="2" customFormat="1">
      <c r="A231" s="39"/>
      <c r="B231" s="40"/>
      <c r="C231" s="41"/>
      <c r="D231" s="228" t="s">
        <v>348</v>
      </c>
      <c r="E231" s="41"/>
      <c r="F231" s="229" t="s">
        <v>3975</v>
      </c>
      <c r="G231" s="41"/>
      <c r="H231" s="41"/>
      <c r="I231" s="230"/>
      <c r="J231" s="41"/>
      <c r="K231" s="41"/>
      <c r="L231" s="45"/>
      <c r="M231" s="231"/>
      <c r="N231" s="232"/>
      <c r="O231" s="85"/>
      <c r="P231" s="85"/>
      <c r="Q231" s="85"/>
      <c r="R231" s="85"/>
      <c r="S231" s="85"/>
      <c r="T231" s="86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348</v>
      </c>
      <c r="AU231" s="18" t="s">
        <v>81</v>
      </c>
    </row>
    <row r="232" s="13" customFormat="1">
      <c r="A232" s="13"/>
      <c r="B232" s="233"/>
      <c r="C232" s="234"/>
      <c r="D232" s="235" t="s">
        <v>350</v>
      </c>
      <c r="E232" s="236" t="s">
        <v>19</v>
      </c>
      <c r="F232" s="237" t="s">
        <v>3859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350</v>
      </c>
      <c r="AU232" s="243" t="s">
        <v>81</v>
      </c>
      <c r="AV232" s="13" t="s">
        <v>79</v>
      </c>
      <c r="AW232" s="13" t="s">
        <v>33</v>
      </c>
      <c r="AX232" s="13" t="s">
        <v>72</v>
      </c>
      <c r="AY232" s="243" t="s">
        <v>338</v>
      </c>
    </row>
    <row r="233" s="13" customFormat="1">
      <c r="A233" s="13"/>
      <c r="B233" s="233"/>
      <c r="C233" s="234"/>
      <c r="D233" s="235" t="s">
        <v>350</v>
      </c>
      <c r="E233" s="236" t="s">
        <v>19</v>
      </c>
      <c r="F233" s="237" t="s">
        <v>3952</v>
      </c>
      <c r="G233" s="234"/>
      <c r="H233" s="236" t="s">
        <v>19</v>
      </c>
      <c r="I233" s="238"/>
      <c r="J233" s="234"/>
      <c r="K233" s="234"/>
      <c r="L233" s="239"/>
      <c r="M233" s="240"/>
      <c r="N233" s="241"/>
      <c r="O233" s="241"/>
      <c r="P233" s="241"/>
      <c r="Q233" s="241"/>
      <c r="R233" s="241"/>
      <c r="S233" s="241"/>
      <c r="T233" s="242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3" t="s">
        <v>350</v>
      </c>
      <c r="AU233" s="243" t="s">
        <v>81</v>
      </c>
      <c r="AV233" s="13" t="s">
        <v>79</v>
      </c>
      <c r="AW233" s="13" t="s">
        <v>33</v>
      </c>
      <c r="AX233" s="13" t="s">
        <v>72</v>
      </c>
      <c r="AY233" s="243" t="s">
        <v>338</v>
      </c>
    </row>
    <row r="234" s="14" customFormat="1">
      <c r="A234" s="14"/>
      <c r="B234" s="244"/>
      <c r="C234" s="245"/>
      <c r="D234" s="235" t="s">
        <v>350</v>
      </c>
      <c r="E234" s="247" t="s">
        <v>19</v>
      </c>
      <c r="F234" s="298" t="s">
        <v>3783</v>
      </c>
      <c r="G234" s="245"/>
      <c r="H234" s="248">
        <v>59.899999999999999</v>
      </c>
      <c r="I234" s="249"/>
      <c r="J234" s="245"/>
      <c r="K234" s="245"/>
      <c r="L234" s="250"/>
      <c r="M234" s="251"/>
      <c r="N234" s="252"/>
      <c r="O234" s="252"/>
      <c r="P234" s="252"/>
      <c r="Q234" s="252"/>
      <c r="R234" s="252"/>
      <c r="S234" s="252"/>
      <c r="T234" s="253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4" t="s">
        <v>350</v>
      </c>
      <c r="AU234" s="254" t="s">
        <v>81</v>
      </c>
      <c r="AV234" s="14" t="s">
        <v>81</v>
      </c>
      <c r="AW234" s="14" t="s">
        <v>33</v>
      </c>
      <c r="AX234" s="14" t="s">
        <v>79</v>
      </c>
      <c r="AY234" s="254" t="s">
        <v>338</v>
      </c>
    </row>
    <row r="235" s="2" customFormat="1" ht="33" customHeight="1">
      <c r="A235" s="39"/>
      <c r="B235" s="40"/>
      <c r="C235" s="215" t="s">
        <v>515</v>
      </c>
      <c r="D235" s="215" t="s">
        <v>3853</v>
      </c>
      <c r="E235" s="216" t="s">
        <v>3976</v>
      </c>
      <c r="F235" s="217" t="s">
        <v>3977</v>
      </c>
      <c r="G235" s="218" t="s">
        <v>586</v>
      </c>
      <c r="H235" s="219">
        <v>2</v>
      </c>
      <c r="I235" s="220"/>
      <c r="J235" s="221">
        <f>ROUND(I235*H235,2)</f>
        <v>0</v>
      </c>
      <c r="K235" s="217" t="s">
        <v>3856</v>
      </c>
      <c r="L235" s="45"/>
      <c r="M235" s="222" t="s">
        <v>19</v>
      </c>
      <c r="N235" s="223" t="s">
        <v>43</v>
      </c>
      <c r="O235" s="85"/>
      <c r="P235" s="224">
        <f>O235*H235</f>
        <v>0</v>
      </c>
      <c r="Q235" s="224">
        <v>0</v>
      </c>
      <c r="R235" s="224">
        <f>Q235*H235</f>
        <v>0</v>
      </c>
      <c r="S235" s="224">
        <v>0</v>
      </c>
      <c r="T235" s="225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26" t="s">
        <v>231</v>
      </c>
      <c r="AT235" s="226" t="s">
        <v>342</v>
      </c>
      <c r="AU235" s="226" t="s">
        <v>81</v>
      </c>
      <c r="AY235" s="18" t="s">
        <v>338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8" t="s">
        <v>79</v>
      </c>
      <c r="BK235" s="227">
        <f>ROUND(I235*H235,2)</f>
        <v>0</v>
      </c>
      <c r="BL235" s="18" t="s">
        <v>231</v>
      </c>
      <c r="BM235" s="226" t="s">
        <v>3978</v>
      </c>
    </row>
    <row r="236" s="2" customFormat="1">
      <c r="A236" s="39"/>
      <c r="B236" s="40"/>
      <c r="C236" s="41"/>
      <c r="D236" s="228" t="s">
        <v>348</v>
      </c>
      <c r="E236" s="41"/>
      <c r="F236" s="229" t="s">
        <v>3979</v>
      </c>
      <c r="G236" s="41"/>
      <c r="H236" s="41"/>
      <c r="I236" s="230"/>
      <c r="J236" s="41"/>
      <c r="K236" s="41"/>
      <c r="L236" s="45"/>
      <c r="M236" s="231"/>
      <c r="N236" s="232"/>
      <c r="O236" s="85"/>
      <c r="P236" s="85"/>
      <c r="Q236" s="85"/>
      <c r="R236" s="85"/>
      <c r="S236" s="85"/>
      <c r="T236" s="86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T236" s="18" t="s">
        <v>348</v>
      </c>
      <c r="AU236" s="18" t="s">
        <v>81</v>
      </c>
    </row>
    <row r="237" s="13" customFormat="1">
      <c r="A237" s="13"/>
      <c r="B237" s="233"/>
      <c r="C237" s="234"/>
      <c r="D237" s="235" t="s">
        <v>350</v>
      </c>
      <c r="E237" s="236" t="s">
        <v>19</v>
      </c>
      <c r="F237" s="237" t="s">
        <v>3859</v>
      </c>
      <c r="G237" s="234"/>
      <c r="H237" s="236" t="s">
        <v>19</v>
      </c>
      <c r="I237" s="238"/>
      <c r="J237" s="234"/>
      <c r="K237" s="234"/>
      <c r="L237" s="239"/>
      <c r="M237" s="240"/>
      <c r="N237" s="241"/>
      <c r="O237" s="241"/>
      <c r="P237" s="241"/>
      <c r="Q237" s="241"/>
      <c r="R237" s="241"/>
      <c r="S237" s="241"/>
      <c r="T237" s="242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3" t="s">
        <v>350</v>
      </c>
      <c r="AU237" s="243" t="s">
        <v>81</v>
      </c>
      <c r="AV237" s="13" t="s">
        <v>79</v>
      </c>
      <c r="AW237" s="13" t="s">
        <v>33</v>
      </c>
      <c r="AX237" s="13" t="s">
        <v>72</v>
      </c>
      <c r="AY237" s="243" t="s">
        <v>338</v>
      </c>
    </row>
    <row r="238" s="13" customFormat="1">
      <c r="A238" s="13"/>
      <c r="B238" s="233"/>
      <c r="C238" s="234"/>
      <c r="D238" s="235" t="s">
        <v>350</v>
      </c>
      <c r="E238" s="236" t="s">
        <v>19</v>
      </c>
      <c r="F238" s="237" t="s">
        <v>3980</v>
      </c>
      <c r="G238" s="234"/>
      <c r="H238" s="236" t="s">
        <v>19</v>
      </c>
      <c r="I238" s="238"/>
      <c r="J238" s="234"/>
      <c r="K238" s="234"/>
      <c r="L238" s="239"/>
      <c r="M238" s="240"/>
      <c r="N238" s="241"/>
      <c r="O238" s="241"/>
      <c r="P238" s="241"/>
      <c r="Q238" s="241"/>
      <c r="R238" s="241"/>
      <c r="S238" s="241"/>
      <c r="T238" s="242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3" t="s">
        <v>350</v>
      </c>
      <c r="AU238" s="243" t="s">
        <v>81</v>
      </c>
      <c r="AV238" s="13" t="s">
        <v>79</v>
      </c>
      <c r="AW238" s="13" t="s">
        <v>33</v>
      </c>
      <c r="AX238" s="13" t="s">
        <v>72</v>
      </c>
      <c r="AY238" s="243" t="s">
        <v>338</v>
      </c>
    </row>
    <row r="239" s="14" customFormat="1">
      <c r="A239" s="14"/>
      <c r="B239" s="244"/>
      <c r="C239" s="245"/>
      <c r="D239" s="235" t="s">
        <v>350</v>
      </c>
      <c r="E239" s="247" t="s">
        <v>19</v>
      </c>
      <c r="F239" s="298" t="s">
        <v>3789</v>
      </c>
      <c r="G239" s="245"/>
      <c r="H239" s="248">
        <v>2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350</v>
      </c>
      <c r="AU239" s="254" t="s">
        <v>81</v>
      </c>
      <c r="AV239" s="14" t="s">
        <v>81</v>
      </c>
      <c r="AW239" s="14" t="s">
        <v>33</v>
      </c>
      <c r="AX239" s="14" t="s">
        <v>79</v>
      </c>
      <c r="AY239" s="254" t="s">
        <v>338</v>
      </c>
    </row>
    <row r="240" s="2" customFormat="1" ht="24.15" customHeight="1">
      <c r="A240" s="39"/>
      <c r="B240" s="40"/>
      <c r="C240" s="215" t="s">
        <v>520</v>
      </c>
      <c r="D240" s="215" t="s">
        <v>3853</v>
      </c>
      <c r="E240" s="216" t="s">
        <v>3981</v>
      </c>
      <c r="F240" s="217" t="s">
        <v>3982</v>
      </c>
      <c r="G240" s="218" t="s">
        <v>391</v>
      </c>
      <c r="H240" s="219">
        <v>1.3660000000000001</v>
      </c>
      <c r="I240" s="220"/>
      <c r="J240" s="221">
        <f>ROUND(I240*H240,2)</f>
        <v>0</v>
      </c>
      <c r="K240" s="217" t="s">
        <v>3856</v>
      </c>
      <c r="L240" s="45"/>
      <c r="M240" s="222" t="s">
        <v>19</v>
      </c>
      <c r="N240" s="223" t="s">
        <v>43</v>
      </c>
      <c r="O240" s="85"/>
      <c r="P240" s="224">
        <f>O240*H240</f>
        <v>0</v>
      </c>
      <c r="Q240" s="224">
        <v>0</v>
      </c>
      <c r="R240" s="224">
        <f>Q240*H240</f>
        <v>0</v>
      </c>
      <c r="S240" s="224">
        <v>0</v>
      </c>
      <c r="T240" s="225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26" t="s">
        <v>231</v>
      </c>
      <c r="AT240" s="226" t="s">
        <v>342</v>
      </c>
      <c r="AU240" s="226" t="s">
        <v>81</v>
      </c>
      <c r="AY240" s="18" t="s">
        <v>338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18" t="s">
        <v>79</v>
      </c>
      <c r="BK240" s="227">
        <f>ROUND(I240*H240,2)</f>
        <v>0</v>
      </c>
      <c r="BL240" s="18" t="s">
        <v>231</v>
      </c>
      <c r="BM240" s="226" t="s">
        <v>3983</v>
      </c>
    </row>
    <row r="241" s="2" customFormat="1">
      <c r="A241" s="39"/>
      <c r="B241" s="40"/>
      <c r="C241" s="41"/>
      <c r="D241" s="228" t="s">
        <v>348</v>
      </c>
      <c r="E241" s="41"/>
      <c r="F241" s="229" t="s">
        <v>3984</v>
      </c>
      <c r="G241" s="41"/>
      <c r="H241" s="41"/>
      <c r="I241" s="230"/>
      <c r="J241" s="41"/>
      <c r="K241" s="41"/>
      <c r="L241" s="45"/>
      <c r="M241" s="231"/>
      <c r="N241" s="232"/>
      <c r="O241" s="85"/>
      <c r="P241" s="85"/>
      <c r="Q241" s="85"/>
      <c r="R241" s="85"/>
      <c r="S241" s="85"/>
      <c r="T241" s="86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8" t="s">
        <v>348</v>
      </c>
      <c r="AU241" s="18" t="s">
        <v>81</v>
      </c>
    </row>
    <row r="242" s="13" customFormat="1">
      <c r="A242" s="13"/>
      <c r="B242" s="233"/>
      <c r="C242" s="234"/>
      <c r="D242" s="235" t="s">
        <v>350</v>
      </c>
      <c r="E242" s="236" t="s">
        <v>19</v>
      </c>
      <c r="F242" s="237" t="s">
        <v>3859</v>
      </c>
      <c r="G242" s="234"/>
      <c r="H242" s="236" t="s">
        <v>19</v>
      </c>
      <c r="I242" s="238"/>
      <c r="J242" s="234"/>
      <c r="K242" s="234"/>
      <c r="L242" s="239"/>
      <c r="M242" s="240"/>
      <c r="N242" s="241"/>
      <c r="O242" s="241"/>
      <c r="P242" s="241"/>
      <c r="Q242" s="241"/>
      <c r="R242" s="241"/>
      <c r="S242" s="241"/>
      <c r="T242" s="24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3" t="s">
        <v>350</v>
      </c>
      <c r="AU242" s="243" t="s">
        <v>81</v>
      </c>
      <c r="AV242" s="13" t="s">
        <v>79</v>
      </c>
      <c r="AW242" s="13" t="s">
        <v>33</v>
      </c>
      <c r="AX242" s="13" t="s">
        <v>72</v>
      </c>
      <c r="AY242" s="243" t="s">
        <v>338</v>
      </c>
    </row>
    <row r="243" s="13" customFormat="1">
      <c r="A243" s="13"/>
      <c r="B243" s="233"/>
      <c r="C243" s="234"/>
      <c r="D243" s="235" t="s">
        <v>350</v>
      </c>
      <c r="E243" s="236" t="s">
        <v>19</v>
      </c>
      <c r="F243" s="237" t="s">
        <v>3985</v>
      </c>
      <c r="G243" s="234"/>
      <c r="H243" s="236" t="s">
        <v>19</v>
      </c>
      <c r="I243" s="238"/>
      <c r="J243" s="234"/>
      <c r="K243" s="234"/>
      <c r="L243" s="239"/>
      <c r="M243" s="240"/>
      <c r="N243" s="241"/>
      <c r="O243" s="241"/>
      <c r="P243" s="241"/>
      <c r="Q243" s="241"/>
      <c r="R243" s="241"/>
      <c r="S243" s="241"/>
      <c r="T243" s="242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3" t="s">
        <v>350</v>
      </c>
      <c r="AU243" s="243" t="s">
        <v>81</v>
      </c>
      <c r="AV243" s="13" t="s">
        <v>79</v>
      </c>
      <c r="AW243" s="13" t="s">
        <v>33</v>
      </c>
      <c r="AX243" s="13" t="s">
        <v>72</v>
      </c>
      <c r="AY243" s="243" t="s">
        <v>338</v>
      </c>
    </row>
    <row r="244" s="14" customFormat="1">
      <c r="A244" s="14"/>
      <c r="B244" s="244"/>
      <c r="C244" s="245"/>
      <c r="D244" s="235" t="s">
        <v>350</v>
      </c>
      <c r="E244" s="247" t="s">
        <v>19</v>
      </c>
      <c r="F244" s="298" t="s">
        <v>3791</v>
      </c>
      <c r="G244" s="245"/>
      <c r="H244" s="248">
        <v>1.3660000000000001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350</v>
      </c>
      <c r="AU244" s="254" t="s">
        <v>81</v>
      </c>
      <c r="AV244" s="14" t="s">
        <v>81</v>
      </c>
      <c r="AW244" s="14" t="s">
        <v>33</v>
      </c>
      <c r="AX244" s="14" t="s">
        <v>79</v>
      </c>
      <c r="AY244" s="254" t="s">
        <v>338</v>
      </c>
    </row>
    <row r="245" s="2" customFormat="1" ht="24.15" customHeight="1">
      <c r="A245" s="39"/>
      <c r="B245" s="40"/>
      <c r="C245" s="215" t="s">
        <v>525</v>
      </c>
      <c r="D245" s="215" t="s">
        <v>3853</v>
      </c>
      <c r="E245" s="216" t="s">
        <v>3986</v>
      </c>
      <c r="F245" s="217" t="s">
        <v>3987</v>
      </c>
      <c r="G245" s="218" t="s">
        <v>391</v>
      </c>
      <c r="H245" s="219">
        <v>1.3660000000000001</v>
      </c>
      <c r="I245" s="220"/>
      <c r="J245" s="221">
        <f>ROUND(I245*H245,2)</f>
        <v>0</v>
      </c>
      <c r="K245" s="217" t="s">
        <v>3856</v>
      </c>
      <c r="L245" s="45"/>
      <c r="M245" s="222" t="s">
        <v>19</v>
      </c>
      <c r="N245" s="223" t="s">
        <v>43</v>
      </c>
      <c r="O245" s="85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26" t="s">
        <v>231</v>
      </c>
      <c r="AT245" s="226" t="s">
        <v>342</v>
      </c>
      <c r="AU245" s="226" t="s">
        <v>81</v>
      </c>
      <c r="AY245" s="18" t="s">
        <v>338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18" t="s">
        <v>79</v>
      </c>
      <c r="BK245" s="227">
        <f>ROUND(I245*H245,2)</f>
        <v>0</v>
      </c>
      <c r="BL245" s="18" t="s">
        <v>231</v>
      </c>
      <c r="BM245" s="226" t="s">
        <v>3988</v>
      </c>
    </row>
    <row r="246" s="2" customFormat="1">
      <c r="A246" s="39"/>
      <c r="B246" s="40"/>
      <c r="C246" s="41"/>
      <c r="D246" s="228" t="s">
        <v>348</v>
      </c>
      <c r="E246" s="41"/>
      <c r="F246" s="229" t="s">
        <v>3989</v>
      </c>
      <c r="G246" s="41"/>
      <c r="H246" s="41"/>
      <c r="I246" s="230"/>
      <c r="J246" s="41"/>
      <c r="K246" s="41"/>
      <c r="L246" s="45"/>
      <c r="M246" s="231"/>
      <c r="N246" s="232"/>
      <c r="O246" s="85"/>
      <c r="P246" s="85"/>
      <c r="Q246" s="85"/>
      <c r="R246" s="85"/>
      <c r="S246" s="85"/>
      <c r="T246" s="86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T246" s="18" t="s">
        <v>348</v>
      </c>
      <c r="AU246" s="18" t="s">
        <v>81</v>
      </c>
    </row>
    <row r="247" s="13" customFormat="1">
      <c r="A247" s="13"/>
      <c r="B247" s="233"/>
      <c r="C247" s="234"/>
      <c r="D247" s="235" t="s">
        <v>350</v>
      </c>
      <c r="E247" s="236" t="s">
        <v>19</v>
      </c>
      <c r="F247" s="237" t="s">
        <v>3859</v>
      </c>
      <c r="G247" s="234"/>
      <c r="H247" s="236" t="s">
        <v>19</v>
      </c>
      <c r="I247" s="238"/>
      <c r="J247" s="234"/>
      <c r="K247" s="234"/>
      <c r="L247" s="239"/>
      <c r="M247" s="240"/>
      <c r="N247" s="241"/>
      <c r="O247" s="241"/>
      <c r="P247" s="241"/>
      <c r="Q247" s="241"/>
      <c r="R247" s="241"/>
      <c r="S247" s="241"/>
      <c r="T247" s="242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3" t="s">
        <v>350</v>
      </c>
      <c r="AU247" s="243" t="s">
        <v>81</v>
      </c>
      <c r="AV247" s="13" t="s">
        <v>79</v>
      </c>
      <c r="AW247" s="13" t="s">
        <v>33</v>
      </c>
      <c r="AX247" s="13" t="s">
        <v>72</v>
      </c>
      <c r="AY247" s="243" t="s">
        <v>338</v>
      </c>
    </row>
    <row r="248" s="13" customFormat="1">
      <c r="A248" s="13"/>
      <c r="B248" s="233"/>
      <c r="C248" s="234"/>
      <c r="D248" s="235" t="s">
        <v>350</v>
      </c>
      <c r="E248" s="236" t="s">
        <v>19</v>
      </c>
      <c r="F248" s="237" t="s">
        <v>3985</v>
      </c>
      <c r="G248" s="234"/>
      <c r="H248" s="236" t="s">
        <v>19</v>
      </c>
      <c r="I248" s="238"/>
      <c r="J248" s="234"/>
      <c r="K248" s="234"/>
      <c r="L248" s="239"/>
      <c r="M248" s="240"/>
      <c r="N248" s="241"/>
      <c r="O248" s="241"/>
      <c r="P248" s="241"/>
      <c r="Q248" s="241"/>
      <c r="R248" s="241"/>
      <c r="S248" s="241"/>
      <c r="T248" s="242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3" t="s">
        <v>350</v>
      </c>
      <c r="AU248" s="243" t="s">
        <v>81</v>
      </c>
      <c r="AV248" s="13" t="s">
        <v>79</v>
      </c>
      <c r="AW248" s="13" t="s">
        <v>33</v>
      </c>
      <c r="AX248" s="13" t="s">
        <v>72</v>
      </c>
      <c r="AY248" s="243" t="s">
        <v>338</v>
      </c>
    </row>
    <row r="249" s="14" customFormat="1">
      <c r="A249" s="14"/>
      <c r="B249" s="244"/>
      <c r="C249" s="245"/>
      <c r="D249" s="235" t="s">
        <v>350</v>
      </c>
      <c r="E249" s="247" t="s">
        <v>19</v>
      </c>
      <c r="F249" s="298" t="s">
        <v>3791</v>
      </c>
      <c r="G249" s="245"/>
      <c r="H249" s="248">
        <v>1.3660000000000001</v>
      </c>
      <c r="I249" s="249"/>
      <c r="J249" s="245"/>
      <c r="K249" s="245"/>
      <c r="L249" s="250"/>
      <c r="M249" s="251"/>
      <c r="N249" s="252"/>
      <c r="O249" s="252"/>
      <c r="P249" s="252"/>
      <c r="Q249" s="252"/>
      <c r="R249" s="252"/>
      <c r="S249" s="252"/>
      <c r="T249" s="253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4" t="s">
        <v>350</v>
      </c>
      <c r="AU249" s="254" t="s">
        <v>81</v>
      </c>
      <c r="AV249" s="14" t="s">
        <v>81</v>
      </c>
      <c r="AW249" s="14" t="s">
        <v>33</v>
      </c>
      <c r="AX249" s="14" t="s">
        <v>79</v>
      </c>
      <c r="AY249" s="254" t="s">
        <v>338</v>
      </c>
    </row>
    <row r="250" s="2" customFormat="1" ht="16.5" customHeight="1">
      <c r="A250" s="39"/>
      <c r="B250" s="40"/>
      <c r="C250" s="215" t="s">
        <v>531</v>
      </c>
      <c r="D250" s="215" t="s">
        <v>3853</v>
      </c>
      <c r="E250" s="216" t="s">
        <v>3990</v>
      </c>
      <c r="F250" s="217" t="s">
        <v>3991</v>
      </c>
      <c r="G250" s="218" t="s">
        <v>391</v>
      </c>
      <c r="H250" s="219">
        <v>1.8540000000000001</v>
      </c>
      <c r="I250" s="220"/>
      <c r="J250" s="221">
        <f>ROUND(I250*H250,2)</f>
        <v>0</v>
      </c>
      <c r="K250" s="217" t="s">
        <v>3856</v>
      </c>
      <c r="L250" s="45"/>
      <c r="M250" s="222" t="s">
        <v>19</v>
      </c>
      <c r="N250" s="223" t="s">
        <v>43</v>
      </c>
      <c r="O250" s="85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26" t="s">
        <v>231</v>
      </c>
      <c r="AT250" s="226" t="s">
        <v>342</v>
      </c>
      <c r="AU250" s="226" t="s">
        <v>81</v>
      </c>
      <c r="AY250" s="18" t="s">
        <v>338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18" t="s">
        <v>79</v>
      </c>
      <c r="BK250" s="227">
        <f>ROUND(I250*H250,2)</f>
        <v>0</v>
      </c>
      <c r="BL250" s="18" t="s">
        <v>231</v>
      </c>
      <c r="BM250" s="226" t="s">
        <v>3992</v>
      </c>
    </row>
    <row r="251" s="2" customFormat="1">
      <c r="A251" s="39"/>
      <c r="B251" s="40"/>
      <c r="C251" s="41"/>
      <c r="D251" s="228" t="s">
        <v>348</v>
      </c>
      <c r="E251" s="41"/>
      <c r="F251" s="229" t="s">
        <v>3993</v>
      </c>
      <c r="G251" s="41"/>
      <c r="H251" s="41"/>
      <c r="I251" s="230"/>
      <c r="J251" s="41"/>
      <c r="K251" s="41"/>
      <c r="L251" s="45"/>
      <c r="M251" s="231"/>
      <c r="N251" s="232"/>
      <c r="O251" s="85"/>
      <c r="P251" s="85"/>
      <c r="Q251" s="85"/>
      <c r="R251" s="85"/>
      <c r="S251" s="85"/>
      <c r="T251" s="86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T251" s="18" t="s">
        <v>348</v>
      </c>
      <c r="AU251" s="18" t="s">
        <v>81</v>
      </c>
    </row>
    <row r="252" s="14" customFormat="1">
      <c r="A252" s="14"/>
      <c r="B252" s="244"/>
      <c r="C252" s="245"/>
      <c r="D252" s="235" t="s">
        <v>350</v>
      </c>
      <c r="E252" s="246" t="s">
        <v>19</v>
      </c>
      <c r="F252" s="247" t="s">
        <v>3994</v>
      </c>
      <c r="G252" s="245"/>
      <c r="H252" s="248">
        <v>1.8540000000000001</v>
      </c>
      <c r="I252" s="249"/>
      <c r="J252" s="245"/>
      <c r="K252" s="245"/>
      <c r="L252" s="250"/>
      <c r="M252" s="251"/>
      <c r="N252" s="252"/>
      <c r="O252" s="252"/>
      <c r="P252" s="252"/>
      <c r="Q252" s="252"/>
      <c r="R252" s="252"/>
      <c r="S252" s="252"/>
      <c r="T252" s="253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4" t="s">
        <v>350</v>
      </c>
      <c r="AU252" s="254" t="s">
        <v>81</v>
      </c>
      <c r="AV252" s="14" t="s">
        <v>81</v>
      </c>
      <c r="AW252" s="14" t="s">
        <v>33</v>
      </c>
      <c r="AX252" s="14" t="s">
        <v>79</v>
      </c>
      <c r="AY252" s="254" t="s">
        <v>338</v>
      </c>
    </row>
    <row r="253" s="2" customFormat="1" ht="24.15" customHeight="1">
      <c r="A253" s="39"/>
      <c r="B253" s="40"/>
      <c r="C253" s="215" t="s">
        <v>536</v>
      </c>
      <c r="D253" s="215" t="s">
        <v>3853</v>
      </c>
      <c r="E253" s="216" t="s">
        <v>3995</v>
      </c>
      <c r="F253" s="217" t="s">
        <v>3996</v>
      </c>
      <c r="G253" s="218" t="s">
        <v>572</v>
      </c>
      <c r="H253" s="219">
        <v>20.600000000000001</v>
      </c>
      <c r="I253" s="220"/>
      <c r="J253" s="221">
        <f>ROUND(I253*H253,2)</f>
        <v>0</v>
      </c>
      <c r="K253" s="217" t="s">
        <v>3856</v>
      </c>
      <c r="L253" s="45"/>
      <c r="M253" s="222" t="s">
        <v>19</v>
      </c>
      <c r="N253" s="223" t="s">
        <v>43</v>
      </c>
      <c r="O253" s="85"/>
      <c r="P253" s="224">
        <f>O253*H253</f>
        <v>0</v>
      </c>
      <c r="Q253" s="224">
        <v>0</v>
      </c>
      <c r="R253" s="224">
        <f>Q253*H253</f>
        <v>0</v>
      </c>
      <c r="S253" s="224">
        <v>0</v>
      </c>
      <c r="T253" s="225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26" t="s">
        <v>231</v>
      </c>
      <c r="AT253" s="226" t="s">
        <v>342</v>
      </c>
      <c r="AU253" s="226" t="s">
        <v>81</v>
      </c>
      <c r="AY253" s="18" t="s">
        <v>338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18" t="s">
        <v>79</v>
      </c>
      <c r="BK253" s="227">
        <f>ROUND(I253*H253,2)</f>
        <v>0</v>
      </c>
      <c r="BL253" s="18" t="s">
        <v>231</v>
      </c>
      <c r="BM253" s="226" t="s">
        <v>3997</v>
      </c>
    </row>
    <row r="254" s="2" customFormat="1">
      <c r="A254" s="39"/>
      <c r="B254" s="40"/>
      <c r="C254" s="41"/>
      <c r="D254" s="228" t="s">
        <v>348</v>
      </c>
      <c r="E254" s="41"/>
      <c r="F254" s="229" t="s">
        <v>3998</v>
      </c>
      <c r="G254" s="41"/>
      <c r="H254" s="41"/>
      <c r="I254" s="230"/>
      <c r="J254" s="41"/>
      <c r="K254" s="41"/>
      <c r="L254" s="45"/>
      <c r="M254" s="231"/>
      <c r="N254" s="232"/>
      <c r="O254" s="85"/>
      <c r="P254" s="85"/>
      <c r="Q254" s="85"/>
      <c r="R254" s="85"/>
      <c r="S254" s="85"/>
      <c r="T254" s="86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T254" s="18" t="s">
        <v>348</v>
      </c>
      <c r="AU254" s="18" t="s">
        <v>81</v>
      </c>
    </row>
    <row r="255" s="13" customFormat="1">
      <c r="A255" s="13"/>
      <c r="B255" s="233"/>
      <c r="C255" s="234"/>
      <c r="D255" s="235" t="s">
        <v>350</v>
      </c>
      <c r="E255" s="236" t="s">
        <v>19</v>
      </c>
      <c r="F255" s="237" t="s">
        <v>3859</v>
      </c>
      <c r="G255" s="234"/>
      <c r="H255" s="236" t="s">
        <v>19</v>
      </c>
      <c r="I255" s="238"/>
      <c r="J255" s="234"/>
      <c r="K255" s="234"/>
      <c r="L255" s="239"/>
      <c r="M255" s="240"/>
      <c r="N255" s="241"/>
      <c r="O255" s="241"/>
      <c r="P255" s="241"/>
      <c r="Q255" s="241"/>
      <c r="R255" s="241"/>
      <c r="S255" s="241"/>
      <c r="T255" s="242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3" t="s">
        <v>350</v>
      </c>
      <c r="AU255" s="243" t="s">
        <v>81</v>
      </c>
      <c r="AV255" s="13" t="s">
        <v>79</v>
      </c>
      <c r="AW255" s="13" t="s">
        <v>33</v>
      </c>
      <c r="AX255" s="13" t="s">
        <v>72</v>
      </c>
      <c r="AY255" s="243" t="s">
        <v>338</v>
      </c>
    </row>
    <row r="256" s="13" customFormat="1">
      <c r="A256" s="13"/>
      <c r="B256" s="233"/>
      <c r="C256" s="234"/>
      <c r="D256" s="235" t="s">
        <v>350</v>
      </c>
      <c r="E256" s="236" t="s">
        <v>19</v>
      </c>
      <c r="F256" s="237" t="s">
        <v>3999</v>
      </c>
      <c r="G256" s="234"/>
      <c r="H256" s="236" t="s">
        <v>19</v>
      </c>
      <c r="I256" s="238"/>
      <c r="J256" s="234"/>
      <c r="K256" s="234"/>
      <c r="L256" s="239"/>
      <c r="M256" s="240"/>
      <c r="N256" s="241"/>
      <c r="O256" s="241"/>
      <c r="P256" s="241"/>
      <c r="Q256" s="241"/>
      <c r="R256" s="241"/>
      <c r="S256" s="241"/>
      <c r="T256" s="24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3" t="s">
        <v>350</v>
      </c>
      <c r="AU256" s="243" t="s">
        <v>81</v>
      </c>
      <c r="AV256" s="13" t="s">
        <v>79</v>
      </c>
      <c r="AW256" s="13" t="s">
        <v>33</v>
      </c>
      <c r="AX256" s="13" t="s">
        <v>72</v>
      </c>
      <c r="AY256" s="243" t="s">
        <v>338</v>
      </c>
    </row>
    <row r="257" s="14" customFormat="1">
      <c r="A257" s="14"/>
      <c r="B257" s="244"/>
      <c r="C257" s="245"/>
      <c r="D257" s="235" t="s">
        <v>350</v>
      </c>
      <c r="E257" s="247" t="s">
        <v>19</v>
      </c>
      <c r="F257" s="298" t="s">
        <v>3794</v>
      </c>
      <c r="G257" s="245"/>
      <c r="H257" s="248">
        <v>20.600000000000001</v>
      </c>
      <c r="I257" s="249"/>
      <c r="J257" s="245"/>
      <c r="K257" s="245"/>
      <c r="L257" s="250"/>
      <c r="M257" s="251"/>
      <c r="N257" s="252"/>
      <c r="O257" s="252"/>
      <c r="P257" s="252"/>
      <c r="Q257" s="252"/>
      <c r="R257" s="252"/>
      <c r="S257" s="252"/>
      <c r="T257" s="253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4" t="s">
        <v>350</v>
      </c>
      <c r="AU257" s="254" t="s">
        <v>81</v>
      </c>
      <c r="AV257" s="14" t="s">
        <v>81</v>
      </c>
      <c r="AW257" s="14" t="s">
        <v>33</v>
      </c>
      <c r="AX257" s="14" t="s">
        <v>79</v>
      </c>
      <c r="AY257" s="254" t="s">
        <v>338</v>
      </c>
    </row>
    <row r="258" s="2" customFormat="1" ht="24.15" customHeight="1">
      <c r="A258" s="39"/>
      <c r="B258" s="40"/>
      <c r="C258" s="215" t="s">
        <v>541</v>
      </c>
      <c r="D258" s="215" t="s">
        <v>3853</v>
      </c>
      <c r="E258" s="216" t="s">
        <v>4000</v>
      </c>
      <c r="F258" s="217" t="s">
        <v>4001</v>
      </c>
      <c r="G258" s="218" t="s">
        <v>586</v>
      </c>
      <c r="H258" s="219">
        <v>2</v>
      </c>
      <c r="I258" s="220"/>
      <c r="J258" s="221">
        <f>ROUND(I258*H258,2)</f>
        <v>0</v>
      </c>
      <c r="K258" s="217" t="s">
        <v>3856</v>
      </c>
      <c r="L258" s="45"/>
      <c r="M258" s="222" t="s">
        <v>19</v>
      </c>
      <c r="N258" s="223" t="s">
        <v>43</v>
      </c>
      <c r="O258" s="85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26" t="s">
        <v>231</v>
      </c>
      <c r="AT258" s="226" t="s">
        <v>342</v>
      </c>
      <c r="AU258" s="226" t="s">
        <v>81</v>
      </c>
      <c r="AY258" s="18" t="s">
        <v>338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18" t="s">
        <v>79</v>
      </c>
      <c r="BK258" s="227">
        <f>ROUND(I258*H258,2)</f>
        <v>0</v>
      </c>
      <c r="BL258" s="18" t="s">
        <v>231</v>
      </c>
      <c r="BM258" s="226" t="s">
        <v>4002</v>
      </c>
    </row>
    <row r="259" s="2" customFormat="1">
      <c r="A259" s="39"/>
      <c r="B259" s="40"/>
      <c r="C259" s="41"/>
      <c r="D259" s="228" t="s">
        <v>348</v>
      </c>
      <c r="E259" s="41"/>
      <c r="F259" s="229" t="s">
        <v>4003</v>
      </c>
      <c r="G259" s="41"/>
      <c r="H259" s="41"/>
      <c r="I259" s="230"/>
      <c r="J259" s="41"/>
      <c r="K259" s="41"/>
      <c r="L259" s="45"/>
      <c r="M259" s="231"/>
      <c r="N259" s="232"/>
      <c r="O259" s="85"/>
      <c r="P259" s="85"/>
      <c r="Q259" s="85"/>
      <c r="R259" s="85"/>
      <c r="S259" s="85"/>
      <c r="T259" s="86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T259" s="18" t="s">
        <v>348</v>
      </c>
      <c r="AU259" s="18" t="s">
        <v>81</v>
      </c>
    </row>
    <row r="260" s="13" customFormat="1">
      <c r="A260" s="13"/>
      <c r="B260" s="233"/>
      <c r="C260" s="234"/>
      <c r="D260" s="235" t="s">
        <v>350</v>
      </c>
      <c r="E260" s="236" t="s">
        <v>19</v>
      </c>
      <c r="F260" s="237" t="s">
        <v>3859</v>
      </c>
      <c r="G260" s="234"/>
      <c r="H260" s="236" t="s">
        <v>19</v>
      </c>
      <c r="I260" s="238"/>
      <c r="J260" s="234"/>
      <c r="K260" s="234"/>
      <c r="L260" s="239"/>
      <c r="M260" s="240"/>
      <c r="N260" s="241"/>
      <c r="O260" s="241"/>
      <c r="P260" s="241"/>
      <c r="Q260" s="241"/>
      <c r="R260" s="241"/>
      <c r="S260" s="241"/>
      <c r="T260" s="242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3" t="s">
        <v>350</v>
      </c>
      <c r="AU260" s="243" t="s">
        <v>81</v>
      </c>
      <c r="AV260" s="13" t="s">
        <v>79</v>
      </c>
      <c r="AW260" s="13" t="s">
        <v>33</v>
      </c>
      <c r="AX260" s="13" t="s">
        <v>72</v>
      </c>
      <c r="AY260" s="243" t="s">
        <v>338</v>
      </c>
    </row>
    <row r="261" s="13" customFormat="1">
      <c r="A261" s="13"/>
      <c r="B261" s="233"/>
      <c r="C261" s="234"/>
      <c r="D261" s="235" t="s">
        <v>350</v>
      </c>
      <c r="E261" s="236" t="s">
        <v>19</v>
      </c>
      <c r="F261" s="237" t="s">
        <v>4004</v>
      </c>
      <c r="G261" s="234"/>
      <c r="H261" s="236" t="s">
        <v>19</v>
      </c>
      <c r="I261" s="238"/>
      <c r="J261" s="234"/>
      <c r="K261" s="234"/>
      <c r="L261" s="239"/>
      <c r="M261" s="240"/>
      <c r="N261" s="241"/>
      <c r="O261" s="241"/>
      <c r="P261" s="241"/>
      <c r="Q261" s="241"/>
      <c r="R261" s="241"/>
      <c r="S261" s="241"/>
      <c r="T261" s="242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3" t="s">
        <v>350</v>
      </c>
      <c r="AU261" s="243" t="s">
        <v>81</v>
      </c>
      <c r="AV261" s="13" t="s">
        <v>79</v>
      </c>
      <c r="AW261" s="13" t="s">
        <v>33</v>
      </c>
      <c r="AX261" s="13" t="s">
        <v>72</v>
      </c>
      <c r="AY261" s="243" t="s">
        <v>338</v>
      </c>
    </row>
    <row r="262" s="14" customFormat="1">
      <c r="A262" s="14"/>
      <c r="B262" s="244"/>
      <c r="C262" s="245"/>
      <c r="D262" s="235" t="s">
        <v>350</v>
      </c>
      <c r="E262" s="247" t="s">
        <v>19</v>
      </c>
      <c r="F262" s="298" t="s">
        <v>3797</v>
      </c>
      <c r="G262" s="245"/>
      <c r="H262" s="248">
        <v>2</v>
      </c>
      <c r="I262" s="249"/>
      <c r="J262" s="245"/>
      <c r="K262" s="245"/>
      <c r="L262" s="250"/>
      <c r="M262" s="251"/>
      <c r="N262" s="252"/>
      <c r="O262" s="252"/>
      <c r="P262" s="252"/>
      <c r="Q262" s="252"/>
      <c r="R262" s="252"/>
      <c r="S262" s="252"/>
      <c r="T262" s="253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4" t="s">
        <v>350</v>
      </c>
      <c r="AU262" s="254" t="s">
        <v>81</v>
      </c>
      <c r="AV262" s="14" t="s">
        <v>81</v>
      </c>
      <c r="AW262" s="14" t="s">
        <v>33</v>
      </c>
      <c r="AX262" s="14" t="s">
        <v>79</v>
      </c>
      <c r="AY262" s="254" t="s">
        <v>338</v>
      </c>
    </row>
    <row r="263" s="12" customFormat="1" ht="22.8" customHeight="1">
      <c r="A263" s="12"/>
      <c r="B263" s="199"/>
      <c r="C263" s="200"/>
      <c r="D263" s="201" t="s">
        <v>71</v>
      </c>
      <c r="E263" s="213" t="s">
        <v>405</v>
      </c>
      <c r="F263" s="213" t="s">
        <v>4005</v>
      </c>
      <c r="G263" s="200"/>
      <c r="H263" s="200"/>
      <c r="I263" s="203"/>
      <c r="J263" s="214">
        <f>BK263</f>
        <v>0</v>
      </c>
      <c r="K263" s="200"/>
      <c r="L263" s="205"/>
      <c r="M263" s="206"/>
      <c r="N263" s="207"/>
      <c r="O263" s="207"/>
      <c r="P263" s="208">
        <f>SUM(P264:P271)</f>
        <v>0</v>
      </c>
      <c r="Q263" s="207"/>
      <c r="R263" s="208">
        <f>SUM(R264:R271)</f>
        <v>0</v>
      </c>
      <c r="S263" s="207"/>
      <c r="T263" s="209">
        <f>SUM(T264:T271)</f>
        <v>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R263" s="210" t="s">
        <v>79</v>
      </c>
      <c r="AT263" s="211" t="s">
        <v>71</v>
      </c>
      <c r="AU263" s="211" t="s">
        <v>79</v>
      </c>
      <c r="AY263" s="210" t="s">
        <v>338</v>
      </c>
      <c r="BK263" s="212">
        <f>SUM(BK264:BK271)</f>
        <v>0</v>
      </c>
    </row>
    <row r="264" s="2" customFormat="1" ht="24.15" customHeight="1">
      <c r="A264" s="39"/>
      <c r="B264" s="40"/>
      <c r="C264" s="215" t="s">
        <v>546</v>
      </c>
      <c r="D264" s="215" t="s">
        <v>3853</v>
      </c>
      <c r="E264" s="216" t="s">
        <v>4006</v>
      </c>
      <c r="F264" s="217" t="s">
        <v>4007</v>
      </c>
      <c r="G264" s="218" t="s">
        <v>572</v>
      </c>
      <c r="H264" s="219">
        <v>7.5999999999999996</v>
      </c>
      <c r="I264" s="220"/>
      <c r="J264" s="221">
        <f>ROUND(I264*H264,2)</f>
        <v>0</v>
      </c>
      <c r="K264" s="217" t="s">
        <v>3856</v>
      </c>
      <c r="L264" s="45"/>
      <c r="M264" s="222" t="s">
        <v>19</v>
      </c>
      <c r="N264" s="223" t="s">
        <v>43</v>
      </c>
      <c r="O264" s="85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26" t="s">
        <v>231</v>
      </c>
      <c r="AT264" s="226" t="s">
        <v>342</v>
      </c>
      <c r="AU264" s="226" t="s">
        <v>81</v>
      </c>
      <c r="AY264" s="18" t="s">
        <v>338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18" t="s">
        <v>79</v>
      </c>
      <c r="BK264" s="227">
        <f>ROUND(I264*H264,2)</f>
        <v>0</v>
      </c>
      <c r="BL264" s="18" t="s">
        <v>231</v>
      </c>
      <c r="BM264" s="226" t="s">
        <v>4008</v>
      </c>
    </row>
    <row r="265" s="2" customFormat="1">
      <c r="A265" s="39"/>
      <c r="B265" s="40"/>
      <c r="C265" s="41"/>
      <c r="D265" s="228" t="s">
        <v>348</v>
      </c>
      <c r="E265" s="41"/>
      <c r="F265" s="229" t="s">
        <v>4009</v>
      </c>
      <c r="G265" s="41"/>
      <c r="H265" s="41"/>
      <c r="I265" s="230"/>
      <c r="J265" s="41"/>
      <c r="K265" s="41"/>
      <c r="L265" s="45"/>
      <c r="M265" s="231"/>
      <c r="N265" s="232"/>
      <c r="O265" s="85"/>
      <c r="P265" s="85"/>
      <c r="Q265" s="85"/>
      <c r="R265" s="85"/>
      <c r="S265" s="85"/>
      <c r="T265" s="86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T265" s="18" t="s">
        <v>348</v>
      </c>
      <c r="AU265" s="18" t="s">
        <v>81</v>
      </c>
    </row>
    <row r="266" s="2" customFormat="1" ht="21.75" customHeight="1">
      <c r="A266" s="39"/>
      <c r="B266" s="40"/>
      <c r="C266" s="215" t="s">
        <v>551</v>
      </c>
      <c r="D266" s="215" t="s">
        <v>3853</v>
      </c>
      <c r="E266" s="216" t="s">
        <v>4010</v>
      </c>
      <c r="F266" s="217" t="s">
        <v>4011</v>
      </c>
      <c r="G266" s="218" t="s">
        <v>572</v>
      </c>
      <c r="H266" s="219">
        <v>2.7999999999999998</v>
      </c>
      <c r="I266" s="220"/>
      <c r="J266" s="221">
        <f>ROUND(I266*H266,2)</f>
        <v>0</v>
      </c>
      <c r="K266" s="217" t="s">
        <v>3856</v>
      </c>
      <c r="L266" s="45"/>
      <c r="M266" s="222" t="s">
        <v>19</v>
      </c>
      <c r="N266" s="223" t="s">
        <v>43</v>
      </c>
      <c r="O266" s="85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231</v>
      </c>
      <c r="AT266" s="226" t="s">
        <v>342</v>
      </c>
      <c r="AU266" s="226" t="s">
        <v>81</v>
      </c>
      <c r="AY266" s="18" t="s">
        <v>338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79</v>
      </c>
      <c r="BK266" s="227">
        <f>ROUND(I266*H266,2)</f>
        <v>0</v>
      </c>
      <c r="BL266" s="18" t="s">
        <v>231</v>
      </c>
      <c r="BM266" s="226" t="s">
        <v>4012</v>
      </c>
    </row>
    <row r="267" s="2" customFormat="1">
      <c r="A267" s="39"/>
      <c r="B267" s="40"/>
      <c r="C267" s="41"/>
      <c r="D267" s="228" t="s">
        <v>348</v>
      </c>
      <c r="E267" s="41"/>
      <c r="F267" s="229" t="s">
        <v>4013</v>
      </c>
      <c r="G267" s="41"/>
      <c r="H267" s="41"/>
      <c r="I267" s="230"/>
      <c r="J267" s="41"/>
      <c r="K267" s="41"/>
      <c r="L267" s="45"/>
      <c r="M267" s="231"/>
      <c r="N267" s="23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348</v>
      </c>
      <c r="AU267" s="18" t="s">
        <v>81</v>
      </c>
    </row>
    <row r="268" s="2" customFormat="1" ht="21.75" customHeight="1">
      <c r="A268" s="39"/>
      <c r="B268" s="40"/>
      <c r="C268" s="215" t="s">
        <v>556</v>
      </c>
      <c r="D268" s="215" t="s">
        <v>3853</v>
      </c>
      <c r="E268" s="216" t="s">
        <v>4014</v>
      </c>
      <c r="F268" s="217" t="s">
        <v>4015</v>
      </c>
      <c r="G268" s="218" t="s">
        <v>572</v>
      </c>
      <c r="H268" s="219">
        <v>4</v>
      </c>
      <c r="I268" s="220"/>
      <c r="J268" s="221">
        <f>ROUND(I268*H268,2)</f>
        <v>0</v>
      </c>
      <c r="K268" s="217" t="s">
        <v>3856</v>
      </c>
      <c r="L268" s="45"/>
      <c r="M268" s="222" t="s">
        <v>19</v>
      </c>
      <c r="N268" s="223" t="s">
        <v>43</v>
      </c>
      <c r="O268" s="85"/>
      <c r="P268" s="224">
        <f>O268*H268</f>
        <v>0</v>
      </c>
      <c r="Q268" s="224">
        <v>0</v>
      </c>
      <c r="R268" s="224">
        <f>Q268*H268</f>
        <v>0</v>
      </c>
      <c r="S268" s="224">
        <v>0</v>
      </c>
      <c r="T268" s="225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26" t="s">
        <v>231</v>
      </c>
      <c r="AT268" s="226" t="s">
        <v>342</v>
      </c>
      <c r="AU268" s="226" t="s">
        <v>81</v>
      </c>
      <c r="AY268" s="18" t="s">
        <v>338</v>
      </c>
      <c r="BE268" s="227">
        <f>IF(N268="základní",J268,0)</f>
        <v>0</v>
      </c>
      <c r="BF268" s="227">
        <f>IF(N268="snížená",J268,0)</f>
        <v>0</v>
      </c>
      <c r="BG268" s="227">
        <f>IF(N268="zákl. přenesená",J268,0)</f>
        <v>0</v>
      </c>
      <c r="BH268" s="227">
        <f>IF(N268="sníž. přenesená",J268,0)</f>
        <v>0</v>
      </c>
      <c r="BI268" s="227">
        <f>IF(N268="nulová",J268,0)</f>
        <v>0</v>
      </c>
      <c r="BJ268" s="18" t="s">
        <v>79</v>
      </c>
      <c r="BK268" s="227">
        <f>ROUND(I268*H268,2)</f>
        <v>0</v>
      </c>
      <c r="BL268" s="18" t="s">
        <v>231</v>
      </c>
      <c r="BM268" s="226" t="s">
        <v>4016</v>
      </c>
    </row>
    <row r="269" s="2" customFormat="1">
      <c r="A269" s="39"/>
      <c r="B269" s="40"/>
      <c r="C269" s="41"/>
      <c r="D269" s="228" t="s">
        <v>348</v>
      </c>
      <c r="E269" s="41"/>
      <c r="F269" s="229" t="s">
        <v>4017</v>
      </c>
      <c r="G269" s="41"/>
      <c r="H269" s="41"/>
      <c r="I269" s="230"/>
      <c r="J269" s="41"/>
      <c r="K269" s="41"/>
      <c r="L269" s="45"/>
      <c r="M269" s="231"/>
      <c r="N269" s="232"/>
      <c r="O269" s="85"/>
      <c r="P269" s="85"/>
      <c r="Q269" s="85"/>
      <c r="R269" s="85"/>
      <c r="S269" s="85"/>
      <c r="T269" s="86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T269" s="18" t="s">
        <v>348</v>
      </c>
      <c r="AU269" s="18" t="s">
        <v>81</v>
      </c>
    </row>
    <row r="270" s="2" customFormat="1" ht="37.8" customHeight="1">
      <c r="A270" s="39"/>
      <c r="B270" s="40"/>
      <c r="C270" s="215" t="s">
        <v>561</v>
      </c>
      <c r="D270" s="215" t="s">
        <v>3853</v>
      </c>
      <c r="E270" s="216" t="s">
        <v>4018</v>
      </c>
      <c r="F270" s="217" t="s">
        <v>4019</v>
      </c>
      <c r="G270" s="218" t="s">
        <v>586</v>
      </c>
      <c r="H270" s="219">
        <v>1</v>
      </c>
      <c r="I270" s="220"/>
      <c r="J270" s="221">
        <f>ROUND(I270*H270,2)</f>
        <v>0</v>
      </c>
      <c r="K270" s="217" t="s">
        <v>3856</v>
      </c>
      <c r="L270" s="45"/>
      <c r="M270" s="222" t="s">
        <v>19</v>
      </c>
      <c r="N270" s="223" t="s">
        <v>43</v>
      </c>
      <c r="O270" s="85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26" t="s">
        <v>231</v>
      </c>
      <c r="AT270" s="226" t="s">
        <v>342</v>
      </c>
      <c r="AU270" s="226" t="s">
        <v>81</v>
      </c>
      <c r="AY270" s="18" t="s">
        <v>338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18" t="s">
        <v>79</v>
      </c>
      <c r="BK270" s="227">
        <f>ROUND(I270*H270,2)</f>
        <v>0</v>
      </c>
      <c r="BL270" s="18" t="s">
        <v>231</v>
      </c>
      <c r="BM270" s="226" t="s">
        <v>4020</v>
      </c>
    </row>
    <row r="271" s="2" customFormat="1">
      <c r="A271" s="39"/>
      <c r="B271" s="40"/>
      <c r="C271" s="41"/>
      <c r="D271" s="228" t="s">
        <v>348</v>
      </c>
      <c r="E271" s="41"/>
      <c r="F271" s="229" t="s">
        <v>4021</v>
      </c>
      <c r="G271" s="41"/>
      <c r="H271" s="41"/>
      <c r="I271" s="230"/>
      <c r="J271" s="41"/>
      <c r="K271" s="41"/>
      <c r="L271" s="45"/>
      <c r="M271" s="231"/>
      <c r="N271" s="232"/>
      <c r="O271" s="85"/>
      <c r="P271" s="85"/>
      <c r="Q271" s="85"/>
      <c r="R271" s="85"/>
      <c r="S271" s="85"/>
      <c r="T271" s="86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T271" s="18" t="s">
        <v>348</v>
      </c>
      <c r="AU271" s="18" t="s">
        <v>81</v>
      </c>
    </row>
    <row r="272" s="12" customFormat="1" ht="22.8" customHeight="1">
      <c r="A272" s="12"/>
      <c r="B272" s="199"/>
      <c r="C272" s="200"/>
      <c r="D272" s="201" t="s">
        <v>71</v>
      </c>
      <c r="E272" s="213" t="s">
        <v>252</v>
      </c>
      <c r="F272" s="213" t="s">
        <v>790</v>
      </c>
      <c r="G272" s="200"/>
      <c r="H272" s="200"/>
      <c r="I272" s="203"/>
      <c r="J272" s="214">
        <f>BK272</f>
        <v>0</v>
      </c>
      <c r="K272" s="200"/>
      <c r="L272" s="205"/>
      <c r="M272" s="206"/>
      <c r="N272" s="207"/>
      <c r="O272" s="207"/>
      <c r="P272" s="208">
        <f>P273+P294</f>
        <v>0</v>
      </c>
      <c r="Q272" s="207"/>
      <c r="R272" s="208">
        <f>R273+R294</f>
        <v>0</v>
      </c>
      <c r="S272" s="207"/>
      <c r="T272" s="209">
        <f>T273+T294</f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210" t="s">
        <v>79</v>
      </c>
      <c r="AT272" s="211" t="s">
        <v>71</v>
      </c>
      <c r="AU272" s="211" t="s">
        <v>79</v>
      </c>
      <c r="AY272" s="210" t="s">
        <v>338</v>
      </c>
      <c r="BK272" s="212">
        <f>BK273+BK294</f>
        <v>0</v>
      </c>
    </row>
    <row r="273" s="12" customFormat="1" ht="20.88" customHeight="1">
      <c r="A273" s="12"/>
      <c r="B273" s="199"/>
      <c r="C273" s="200"/>
      <c r="D273" s="201" t="s">
        <v>71</v>
      </c>
      <c r="E273" s="213" t="s">
        <v>4022</v>
      </c>
      <c r="F273" s="213" t="s">
        <v>4023</v>
      </c>
      <c r="G273" s="200"/>
      <c r="H273" s="200"/>
      <c r="I273" s="203"/>
      <c r="J273" s="214">
        <f>BK273</f>
        <v>0</v>
      </c>
      <c r="K273" s="200"/>
      <c r="L273" s="205"/>
      <c r="M273" s="206"/>
      <c r="N273" s="207"/>
      <c r="O273" s="207"/>
      <c r="P273" s="208">
        <f>SUM(P274:P293)</f>
        <v>0</v>
      </c>
      <c r="Q273" s="207"/>
      <c r="R273" s="208">
        <f>SUM(R274:R293)</f>
        <v>0</v>
      </c>
      <c r="S273" s="207"/>
      <c r="T273" s="209">
        <f>SUM(T274:T293)</f>
        <v>0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10" t="s">
        <v>79</v>
      </c>
      <c r="AT273" s="211" t="s">
        <v>71</v>
      </c>
      <c r="AU273" s="211" t="s">
        <v>81</v>
      </c>
      <c r="AY273" s="210" t="s">
        <v>338</v>
      </c>
      <c r="BK273" s="212">
        <f>SUM(BK274:BK293)</f>
        <v>0</v>
      </c>
    </row>
    <row r="274" s="2" customFormat="1" ht="24.15" customHeight="1">
      <c r="A274" s="39"/>
      <c r="B274" s="40"/>
      <c r="C274" s="215" t="s">
        <v>569</v>
      </c>
      <c r="D274" s="215" t="s">
        <v>3853</v>
      </c>
      <c r="E274" s="216" t="s">
        <v>4024</v>
      </c>
      <c r="F274" s="217" t="s">
        <v>4025</v>
      </c>
      <c r="G274" s="218" t="s">
        <v>345</v>
      </c>
      <c r="H274" s="219">
        <v>72.280000000000001</v>
      </c>
      <c r="I274" s="220"/>
      <c r="J274" s="221">
        <f>ROUND(I274*H274,2)</f>
        <v>0</v>
      </c>
      <c r="K274" s="217" t="s">
        <v>3856</v>
      </c>
      <c r="L274" s="45"/>
      <c r="M274" s="222" t="s">
        <v>19</v>
      </c>
      <c r="N274" s="223" t="s">
        <v>43</v>
      </c>
      <c r="O274" s="85"/>
      <c r="P274" s="224">
        <f>O274*H274</f>
        <v>0</v>
      </c>
      <c r="Q274" s="224">
        <v>0</v>
      </c>
      <c r="R274" s="224">
        <f>Q274*H274</f>
        <v>0</v>
      </c>
      <c r="S274" s="224">
        <v>0</v>
      </c>
      <c r="T274" s="225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26" t="s">
        <v>231</v>
      </c>
      <c r="AT274" s="226" t="s">
        <v>342</v>
      </c>
      <c r="AU274" s="226" t="s">
        <v>241</v>
      </c>
      <c r="AY274" s="18" t="s">
        <v>338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18" t="s">
        <v>79</v>
      </c>
      <c r="BK274" s="227">
        <f>ROUND(I274*H274,2)</f>
        <v>0</v>
      </c>
      <c r="BL274" s="18" t="s">
        <v>231</v>
      </c>
      <c r="BM274" s="226" t="s">
        <v>4026</v>
      </c>
    </row>
    <row r="275" s="2" customFormat="1">
      <c r="A275" s="39"/>
      <c r="B275" s="40"/>
      <c r="C275" s="41"/>
      <c r="D275" s="228" t="s">
        <v>348</v>
      </c>
      <c r="E275" s="41"/>
      <c r="F275" s="229" t="s">
        <v>4027</v>
      </c>
      <c r="G275" s="41"/>
      <c r="H275" s="41"/>
      <c r="I275" s="230"/>
      <c r="J275" s="41"/>
      <c r="K275" s="41"/>
      <c r="L275" s="45"/>
      <c r="M275" s="231"/>
      <c r="N275" s="232"/>
      <c r="O275" s="85"/>
      <c r="P275" s="85"/>
      <c r="Q275" s="85"/>
      <c r="R275" s="85"/>
      <c r="S275" s="85"/>
      <c r="T275" s="86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T275" s="18" t="s">
        <v>348</v>
      </c>
      <c r="AU275" s="18" t="s">
        <v>241</v>
      </c>
    </row>
    <row r="276" s="13" customFormat="1">
      <c r="A276" s="13"/>
      <c r="B276" s="233"/>
      <c r="C276" s="234"/>
      <c r="D276" s="235" t="s">
        <v>350</v>
      </c>
      <c r="E276" s="236" t="s">
        <v>19</v>
      </c>
      <c r="F276" s="237" t="s">
        <v>3859</v>
      </c>
      <c r="G276" s="234"/>
      <c r="H276" s="236" t="s">
        <v>19</v>
      </c>
      <c r="I276" s="238"/>
      <c r="J276" s="234"/>
      <c r="K276" s="234"/>
      <c r="L276" s="239"/>
      <c r="M276" s="240"/>
      <c r="N276" s="241"/>
      <c r="O276" s="241"/>
      <c r="P276" s="241"/>
      <c r="Q276" s="241"/>
      <c r="R276" s="241"/>
      <c r="S276" s="241"/>
      <c r="T276" s="242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3" t="s">
        <v>350</v>
      </c>
      <c r="AU276" s="243" t="s">
        <v>241</v>
      </c>
      <c r="AV276" s="13" t="s">
        <v>79</v>
      </c>
      <c r="AW276" s="13" t="s">
        <v>33</v>
      </c>
      <c r="AX276" s="13" t="s">
        <v>72</v>
      </c>
      <c r="AY276" s="243" t="s">
        <v>338</v>
      </c>
    </row>
    <row r="277" s="13" customFormat="1">
      <c r="A277" s="13"/>
      <c r="B277" s="233"/>
      <c r="C277" s="234"/>
      <c r="D277" s="235" t="s">
        <v>350</v>
      </c>
      <c r="E277" s="236" t="s">
        <v>19</v>
      </c>
      <c r="F277" s="237" t="s">
        <v>3952</v>
      </c>
      <c r="G277" s="234"/>
      <c r="H277" s="236" t="s">
        <v>19</v>
      </c>
      <c r="I277" s="238"/>
      <c r="J277" s="234"/>
      <c r="K277" s="234"/>
      <c r="L277" s="239"/>
      <c r="M277" s="240"/>
      <c r="N277" s="241"/>
      <c r="O277" s="241"/>
      <c r="P277" s="241"/>
      <c r="Q277" s="241"/>
      <c r="R277" s="241"/>
      <c r="S277" s="241"/>
      <c r="T277" s="242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3" t="s">
        <v>350</v>
      </c>
      <c r="AU277" s="243" t="s">
        <v>241</v>
      </c>
      <c r="AV277" s="13" t="s">
        <v>79</v>
      </c>
      <c r="AW277" s="13" t="s">
        <v>33</v>
      </c>
      <c r="AX277" s="13" t="s">
        <v>72</v>
      </c>
      <c r="AY277" s="243" t="s">
        <v>338</v>
      </c>
    </row>
    <row r="278" s="13" customFormat="1">
      <c r="A278" s="13"/>
      <c r="B278" s="233"/>
      <c r="C278" s="234"/>
      <c r="D278" s="235" t="s">
        <v>350</v>
      </c>
      <c r="E278" s="236" t="s">
        <v>19</v>
      </c>
      <c r="F278" s="237" t="s">
        <v>3953</v>
      </c>
      <c r="G278" s="234"/>
      <c r="H278" s="236" t="s">
        <v>19</v>
      </c>
      <c r="I278" s="238"/>
      <c r="J278" s="234"/>
      <c r="K278" s="234"/>
      <c r="L278" s="239"/>
      <c r="M278" s="240"/>
      <c r="N278" s="241"/>
      <c r="O278" s="241"/>
      <c r="P278" s="241"/>
      <c r="Q278" s="241"/>
      <c r="R278" s="241"/>
      <c r="S278" s="241"/>
      <c r="T278" s="242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3" t="s">
        <v>350</v>
      </c>
      <c r="AU278" s="243" t="s">
        <v>241</v>
      </c>
      <c r="AV278" s="13" t="s">
        <v>79</v>
      </c>
      <c r="AW278" s="13" t="s">
        <v>33</v>
      </c>
      <c r="AX278" s="13" t="s">
        <v>72</v>
      </c>
      <c r="AY278" s="243" t="s">
        <v>338</v>
      </c>
    </row>
    <row r="279" s="14" customFormat="1">
      <c r="A279" s="14"/>
      <c r="B279" s="244"/>
      <c r="C279" s="245"/>
      <c r="D279" s="235" t="s">
        <v>350</v>
      </c>
      <c r="E279" s="247" t="s">
        <v>19</v>
      </c>
      <c r="F279" s="298" t="s">
        <v>3780</v>
      </c>
      <c r="G279" s="245"/>
      <c r="H279" s="248">
        <v>72.280000000000001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350</v>
      </c>
      <c r="AU279" s="254" t="s">
        <v>241</v>
      </c>
      <c r="AV279" s="14" t="s">
        <v>81</v>
      </c>
      <c r="AW279" s="14" t="s">
        <v>33</v>
      </c>
      <c r="AX279" s="14" t="s">
        <v>79</v>
      </c>
      <c r="AY279" s="254" t="s">
        <v>338</v>
      </c>
    </row>
    <row r="280" s="2" customFormat="1" ht="33" customHeight="1">
      <c r="A280" s="39"/>
      <c r="B280" s="40"/>
      <c r="C280" s="215" t="s">
        <v>576</v>
      </c>
      <c r="D280" s="215" t="s">
        <v>3853</v>
      </c>
      <c r="E280" s="216" t="s">
        <v>4028</v>
      </c>
      <c r="F280" s="217" t="s">
        <v>4029</v>
      </c>
      <c r="G280" s="218" t="s">
        <v>345</v>
      </c>
      <c r="H280" s="219">
        <v>1445.5999999999999</v>
      </c>
      <c r="I280" s="220"/>
      <c r="J280" s="221">
        <f>ROUND(I280*H280,2)</f>
        <v>0</v>
      </c>
      <c r="K280" s="217" t="s">
        <v>3856</v>
      </c>
      <c r="L280" s="45"/>
      <c r="M280" s="222" t="s">
        <v>19</v>
      </c>
      <c r="N280" s="223" t="s">
        <v>43</v>
      </c>
      <c r="O280" s="85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26" t="s">
        <v>231</v>
      </c>
      <c r="AT280" s="226" t="s">
        <v>342</v>
      </c>
      <c r="AU280" s="226" t="s">
        <v>241</v>
      </c>
      <c r="AY280" s="18" t="s">
        <v>338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18" t="s">
        <v>79</v>
      </c>
      <c r="BK280" s="227">
        <f>ROUND(I280*H280,2)</f>
        <v>0</v>
      </c>
      <c r="BL280" s="18" t="s">
        <v>231</v>
      </c>
      <c r="BM280" s="226" t="s">
        <v>4030</v>
      </c>
    </row>
    <row r="281" s="2" customFormat="1">
      <c r="A281" s="39"/>
      <c r="B281" s="40"/>
      <c r="C281" s="41"/>
      <c r="D281" s="228" t="s">
        <v>348</v>
      </c>
      <c r="E281" s="41"/>
      <c r="F281" s="229" t="s">
        <v>4031</v>
      </c>
      <c r="G281" s="41"/>
      <c r="H281" s="41"/>
      <c r="I281" s="230"/>
      <c r="J281" s="41"/>
      <c r="K281" s="41"/>
      <c r="L281" s="45"/>
      <c r="M281" s="231"/>
      <c r="N281" s="232"/>
      <c r="O281" s="85"/>
      <c r="P281" s="85"/>
      <c r="Q281" s="85"/>
      <c r="R281" s="85"/>
      <c r="S281" s="85"/>
      <c r="T281" s="8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348</v>
      </c>
      <c r="AU281" s="18" t="s">
        <v>241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4032</v>
      </c>
      <c r="G282" s="245"/>
      <c r="H282" s="248">
        <v>72.280000000000001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72</v>
      </c>
      <c r="AY282" s="254" t="s">
        <v>338</v>
      </c>
    </row>
    <row r="283" s="14" customFormat="1">
      <c r="A283" s="14"/>
      <c r="B283" s="244"/>
      <c r="C283" s="245"/>
      <c r="D283" s="235" t="s">
        <v>350</v>
      </c>
      <c r="E283" s="246" t="s">
        <v>19</v>
      </c>
      <c r="F283" s="247" t="s">
        <v>4033</v>
      </c>
      <c r="G283" s="245"/>
      <c r="H283" s="248">
        <v>1445.5999999999999</v>
      </c>
      <c r="I283" s="249"/>
      <c r="J283" s="245"/>
      <c r="K283" s="245"/>
      <c r="L283" s="250"/>
      <c r="M283" s="251"/>
      <c r="N283" s="252"/>
      <c r="O283" s="252"/>
      <c r="P283" s="252"/>
      <c r="Q283" s="252"/>
      <c r="R283" s="252"/>
      <c r="S283" s="252"/>
      <c r="T283" s="253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4" t="s">
        <v>350</v>
      </c>
      <c r="AU283" s="254" t="s">
        <v>241</v>
      </c>
      <c r="AV283" s="14" t="s">
        <v>81</v>
      </c>
      <c r="AW283" s="14" t="s">
        <v>33</v>
      </c>
      <c r="AX283" s="14" t="s">
        <v>79</v>
      </c>
      <c r="AY283" s="254" t="s">
        <v>338</v>
      </c>
    </row>
    <row r="284" s="2" customFormat="1" ht="24.15" customHeight="1">
      <c r="A284" s="39"/>
      <c r="B284" s="40"/>
      <c r="C284" s="215" t="s">
        <v>583</v>
      </c>
      <c r="D284" s="215" t="s">
        <v>3853</v>
      </c>
      <c r="E284" s="216" t="s">
        <v>4034</v>
      </c>
      <c r="F284" s="217" t="s">
        <v>4035</v>
      </c>
      <c r="G284" s="218" t="s">
        <v>586</v>
      </c>
      <c r="H284" s="219">
        <v>1</v>
      </c>
      <c r="I284" s="220"/>
      <c r="J284" s="221">
        <f>ROUND(I284*H284,2)</f>
        <v>0</v>
      </c>
      <c r="K284" s="217" t="s">
        <v>3856</v>
      </c>
      <c r="L284" s="45"/>
      <c r="M284" s="222" t="s">
        <v>19</v>
      </c>
      <c r="N284" s="223" t="s">
        <v>43</v>
      </c>
      <c r="O284" s="85"/>
      <c r="P284" s="224">
        <f>O284*H284</f>
        <v>0</v>
      </c>
      <c r="Q284" s="224">
        <v>0</v>
      </c>
      <c r="R284" s="224">
        <f>Q284*H284</f>
        <v>0</v>
      </c>
      <c r="S284" s="224">
        <v>0</v>
      </c>
      <c r="T284" s="225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26" t="s">
        <v>231</v>
      </c>
      <c r="AT284" s="226" t="s">
        <v>342</v>
      </c>
      <c r="AU284" s="226" t="s">
        <v>241</v>
      </c>
      <c r="AY284" s="18" t="s">
        <v>338</v>
      </c>
      <c r="BE284" s="227">
        <f>IF(N284="základní",J284,0)</f>
        <v>0</v>
      </c>
      <c r="BF284" s="227">
        <f>IF(N284="snížená",J284,0)</f>
        <v>0</v>
      </c>
      <c r="BG284" s="227">
        <f>IF(N284="zákl. přenesená",J284,0)</f>
        <v>0</v>
      </c>
      <c r="BH284" s="227">
        <f>IF(N284="sníž. přenesená",J284,0)</f>
        <v>0</v>
      </c>
      <c r="BI284" s="227">
        <f>IF(N284="nulová",J284,0)</f>
        <v>0</v>
      </c>
      <c r="BJ284" s="18" t="s">
        <v>79</v>
      </c>
      <c r="BK284" s="227">
        <f>ROUND(I284*H284,2)</f>
        <v>0</v>
      </c>
      <c r="BL284" s="18" t="s">
        <v>231</v>
      </c>
      <c r="BM284" s="226" t="s">
        <v>4036</v>
      </c>
    </row>
    <row r="285" s="2" customFormat="1">
      <c r="A285" s="39"/>
      <c r="B285" s="40"/>
      <c r="C285" s="41"/>
      <c r="D285" s="228" t="s">
        <v>348</v>
      </c>
      <c r="E285" s="41"/>
      <c r="F285" s="229" t="s">
        <v>4037</v>
      </c>
      <c r="G285" s="41"/>
      <c r="H285" s="41"/>
      <c r="I285" s="230"/>
      <c r="J285" s="41"/>
      <c r="K285" s="41"/>
      <c r="L285" s="45"/>
      <c r="M285" s="231"/>
      <c r="N285" s="232"/>
      <c r="O285" s="85"/>
      <c r="P285" s="85"/>
      <c r="Q285" s="85"/>
      <c r="R285" s="85"/>
      <c r="S285" s="85"/>
      <c r="T285" s="86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348</v>
      </c>
      <c r="AU285" s="18" t="s">
        <v>241</v>
      </c>
    </row>
    <row r="286" s="2" customFormat="1" ht="24.15" customHeight="1">
      <c r="A286" s="39"/>
      <c r="B286" s="40"/>
      <c r="C286" s="215" t="s">
        <v>589</v>
      </c>
      <c r="D286" s="215" t="s">
        <v>3853</v>
      </c>
      <c r="E286" s="216" t="s">
        <v>4038</v>
      </c>
      <c r="F286" s="217" t="s">
        <v>4039</v>
      </c>
      <c r="G286" s="218" t="s">
        <v>345</v>
      </c>
      <c r="H286" s="219">
        <v>72.280000000000001</v>
      </c>
      <c r="I286" s="220"/>
      <c r="J286" s="221">
        <f>ROUND(I286*H286,2)</f>
        <v>0</v>
      </c>
      <c r="K286" s="217" t="s">
        <v>3856</v>
      </c>
      <c r="L286" s="45"/>
      <c r="M286" s="222" t="s">
        <v>19</v>
      </c>
      <c r="N286" s="223" t="s">
        <v>43</v>
      </c>
      <c r="O286" s="85"/>
      <c r="P286" s="224">
        <f>O286*H286</f>
        <v>0</v>
      </c>
      <c r="Q286" s="224">
        <v>0</v>
      </c>
      <c r="R286" s="224">
        <f>Q286*H286</f>
        <v>0</v>
      </c>
      <c r="S286" s="224">
        <v>0</v>
      </c>
      <c r="T286" s="225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26" t="s">
        <v>231</v>
      </c>
      <c r="AT286" s="226" t="s">
        <v>342</v>
      </c>
      <c r="AU286" s="226" t="s">
        <v>241</v>
      </c>
      <c r="AY286" s="18" t="s">
        <v>338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18" t="s">
        <v>79</v>
      </c>
      <c r="BK286" s="227">
        <f>ROUND(I286*H286,2)</f>
        <v>0</v>
      </c>
      <c r="BL286" s="18" t="s">
        <v>231</v>
      </c>
      <c r="BM286" s="226" t="s">
        <v>4040</v>
      </c>
    </row>
    <row r="287" s="2" customFormat="1">
      <c r="A287" s="39"/>
      <c r="B287" s="40"/>
      <c r="C287" s="41"/>
      <c r="D287" s="228" t="s">
        <v>348</v>
      </c>
      <c r="E287" s="41"/>
      <c r="F287" s="229" t="s">
        <v>4041</v>
      </c>
      <c r="G287" s="41"/>
      <c r="H287" s="41"/>
      <c r="I287" s="230"/>
      <c r="J287" s="41"/>
      <c r="K287" s="41"/>
      <c r="L287" s="45"/>
      <c r="M287" s="231"/>
      <c r="N287" s="232"/>
      <c r="O287" s="85"/>
      <c r="P287" s="85"/>
      <c r="Q287" s="85"/>
      <c r="R287" s="85"/>
      <c r="S287" s="85"/>
      <c r="T287" s="86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348</v>
      </c>
      <c r="AU287" s="18" t="s">
        <v>241</v>
      </c>
    </row>
    <row r="288" s="14" customFormat="1">
      <c r="A288" s="14"/>
      <c r="B288" s="244"/>
      <c r="C288" s="245"/>
      <c r="D288" s="235" t="s">
        <v>350</v>
      </c>
      <c r="E288" s="246" t="s">
        <v>19</v>
      </c>
      <c r="F288" s="247" t="s">
        <v>4032</v>
      </c>
      <c r="G288" s="245"/>
      <c r="H288" s="248">
        <v>72.280000000000001</v>
      </c>
      <c r="I288" s="249"/>
      <c r="J288" s="245"/>
      <c r="K288" s="245"/>
      <c r="L288" s="250"/>
      <c r="M288" s="251"/>
      <c r="N288" s="252"/>
      <c r="O288" s="252"/>
      <c r="P288" s="252"/>
      <c r="Q288" s="252"/>
      <c r="R288" s="252"/>
      <c r="S288" s="252"/>
      <c r="T288" s="253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4" t="s">
        <v>350</v>
      </c>
      <c r="AU288" s="254" t="s">
        <v>241</v>
      </c>
      <c r="AV288" s="14" t="s">
        <v>81</v>
      </c>
      <c r="AW288" s="14" t="s">
        <v>33</v>
      </c>
      <c r="AX288" s="14" t="s">
        <v>79</v>
      </c>
      <c r="AY288" s="254" t="s">
        <v>338</v>
      </c>
    </row>
    <row r="289" s="2" customFormat="1" ht="24.15" customHeight="1">
      <c r="A289" s="39"/>
      <c r="B289" s="40"/>
      <c r="C289" s="215" t="s">
        <v>301</v>
      </c>
      <c r="D289" s="215" t="s">
        <v>3853</v>
      </c>
      <c r="E289" s="216" t="s">
        <v>4042</v>
      </c>
      <c r="F289" s="217" t="s">
        <v>4043</v>
      </c>
      <c r="G289" s="218" t="s">
        <v>345</v>
      </c>
      <c r="H289" s="219">
        <v>17.07</v>
      </c>
      <c r="I289" s="220"/>
      <c r="J289" s="221">
        <f>ROUND(I289*H289,2)</f>
        <v>0</v>
      </c>
      <c r="K289" s="217" t="s">
        <v>3856</v>
      </c>
      <c r="L289" s="45"/>
      <c r="M289" s="222" t="s">
        <v>19</v>
      </c>
      <c r="N289" s="223" t="s">
        <v>43</v>
      </c>
      <c r="O289" s="85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26" t="s">
        <v>231</v>
      </c>
      <c r="AT289" s="226" t="s">
        <v>342</v>
      </c>
      <c r="AU289" s="226" t="s">
        <v>241</v>
      </c>
      <c r="AY289" s="18" t="s">
        <v>338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18" t="s">
        <v>79</v>
      </c>
      <c r="BK289" s="227">
        <f>ROUND(I289*H289,2)</f>
        <v>0</v>
      </c>
      <c r="BL289" s="18" t="s">
        <v>231</v>
      </c>
      <c r="BM289" s="226" t="s">
        <v>4044</v>
      </c>
    </row>
    <row r="290" s="2" customFormat="1">
      <c r="A290" s="39"/>
      <c r="B290" s="40"/>
      <c r="C290" s="41"/>
      <c r="D290" s="228" t="s">
        <v>348</v>
      </c>
      <c r="E290" s="41"/>
      <c r="F290" s="229" t="s">
        <v>4045</v>
      </c>
      <c r="G290" s="41"/>
      <c r="H290" s="41"/>
      <c r="I290" s="230"/>
      <c r="J290" s="41"/>
      <c r="K290" s="41"/>
      <c r="L290" s="45"/>
      <c r="M290" s="231"/>
      <c r="N290" s="232"/>
      <c r="O290" s="85"/>
      <c r="P290" s="85"/>
      <c r="Q290" s="85"/>
      <c r="R290" s="85"/>
      <c r="S290" s="85"/>
      <c r="T290" s="86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T290" s="18" t="s">
        <v>348</v>
      </c>
      <c r="AU290" s="18" t="s">
        <v>241</v>
      </c>
    </row>
    <row r="291" s="13" customFormat="1">
      <c r="A291" s="13"/>
      <c r="B291" s="233"/>
      <c r="C291" s="234"/>
      <c r="D291" s="235" t="s">
        <v>350</v>
      </c>
      <c r="E291" s="236" t="s">
        <v>19</v>
      </c>
      <c r="F291" s="237" t="s">
        <v>3859</v>
      </c>
      <c r="G291" s="234"/>
      <c r="H291" s="236" t="s">
        <v>19</v>
      </c>
      <c r="I291" s="238"/>
      <c r="J291" s="234"/>
      <c r="K291" s="234"/>
      <c r="L291" s="239"/>
      <c r="M291" s="240"/>
      <c r="N291" s="241"/>
      <c r="O291" s="241"/>
      <c r="P291" s="241"/>
      <c r="Q291" s="241"/>
      <c r="R291" s="241"/>
      <c r="S291" s="241"/>
      <c r="T291" s="242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3" t="s">
        <v>350</v>
      </c>
      <c r="AU291" s="243" t="s">
        <v>241</v>
      </c>
      <c r="AV291" s="13" t="s">
        <v>79</v>
      </c>
      <c r="AW291" s="13" t="s">
        <v>33</v>
      </c>
      <c r="AX291" s="13" t="s">
        <v>72</v>
      </c>
      <c r="AY291" s="243" t="s">
        <v>338</v>
      </c>
    </row>
    <row r="292" s="13" customFormat="1">
      <c r="A292" s="13"/>
      <c r="B292" s="233"/>
      <c r="C292" s="234"/>
      <c r="D292" s="235" t="s">
        <v>350</v>
      </c>
      <c r="E292" s="236" t="s">
        <v>19</v>
      </c>
      <c r="F292" s="237" t="s">
        <v>4046</v>
      </c>
      <c r="G292" s="234"/>
      <c r="H292" s="236" t="s">
        <v>19</v>
      </c>
      <c r="I292" s="238"/>
      <c r="J292" s="234"/>
      <c r="K292" s="234"/>
      <c r="L292" s="239"/>
      <c r="M292" s="240"/>
      <c r="N292" s="241"/>
      <c r="O292" s="241"/>
      <c r="P292" s="241"/>
      <c r="Q292" s="241"/>
      <c r="R292" s="241"/>
      <c r="S292" s="241"/>
      <c r="T292" s="24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3" t="s">
        <v>350</v>
      </c>
      <c r="AU292" s="243" t="s">
        <v>241</v>
      </c>
      <c r="AV292" s="13" t="s">
        <v>79</v>
      </c>
      <c r="AW292" s="13" t="s">
        <v>33</v>
      </c>
      <c r="AX292" s="13" t="s">
        <v>72</v>
      </c>
      <c r="AY292" s="243" t="s">
        <v>338</v>
      </c>
    </row>
    <row r="293" s="14" customFormat="1">
      <c r="A293" s="14"/>
      <c r="B293" s="244"/>
      <c r="C293" s="245"/>
      <c r="D293" s="235" t="s">
        <v>350</v>
      </c>
      <c r="E293" s="247" t="s">
        <v>19</v>
      </c>
      <c r="F293" s="298" t="s">
        <v>3814</v>
      </c>
      <c r="G293" s="245"/>
      <c r="H293" s="248">
        <v>17.07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79</v>
      </c>
      <c r="AY293" s="254" t="s">
        <v>338</v>
      </c>
    </row>
    <row r="294" s="12" customFormat="1" ht="20.88" customHeight="1">
      <c r="A294" s="12"/>
      <c r="B294" s="199"/>
      <c r="C294" s="200"/>
      <c r="D294" s="201" t="s">
        <v>71</v>
      </c>
      <c r="E294" s="213" t="s">
        <v>4047</v>
      </c>
      <c r="F294" s="213" t="s">
        <v>4048</v>
      </c>
      <c r="G294" s="200"/>
      <c r="H294" s="200"/>
      <c r="I294" s="203"/>
      <c r="J294" s="214">
        <f>BK294</f>
        <v>0</v>
      </c>
      <c r="K294" s="200"/>
      <c r="L294" s="205"/>
      <c r="M294" s="206"/>
      <c r="N294" s="207"/>
      <c r="O294" s="207"/>
      <c r="P294" s="208">
        <f>SUM(P295:P296)</f>
        <v>0</v>
      </c>
      <c r="Q294" s="207"/>
      <c r="R294" s="208">
        <f>SUM(R295:R296)</f>
        <v>0</v>
      </c>
      <c r="S294" s="207"/>
      <c r="T294" s="209">
        <f>SUM(T295:T296)</f>
        <v>0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R294" s="210" t="s">
        <v>79</v>
      </c>
      <c r="AT294" s="211" t="s">
        <v>71</v>
      </c>
      <c r="AU294" s="211" t="s">
        <v>81</v>
      </c>
      <c r="AY294" s="210" t="s">
        <v>338</v>
      </c>
      <c r="BK294" s="212">
        <f>SUM(BK295:BK296)</f>
        <v>0</v>
      </c>
    </row>
    <row r="295" s="2" customFormat="1" ht="21.75" customHeight="1">
      <c r="A295" s="39"/>
      <c r="B295" s="40"/>
      <c r="C295" s="215" t="s">
        <v>596</v>
      </c>
      <c r="D295" s="215" t="s">
        <v>3853</v>
      </c>
      <c r="E295" s="216" t="s">
        <v>4049</v>
      </c>
      <c r="F295" s="217" t="s">
        <v>4050</v>
      </c>
      <c r="G295" s="218" t="s">
        <v>4051</v>
      </c>
      <c r="H295" s="299"/>
      <c r="I295" s="220"/>
      <c r="J295" s="221">
        <f>ROUND(I295*H295,2)</f>
        <v>0</v>
      </c>
      <c r="K295" s="217" t="s">
        <v>3856</v>
      </c>
      <c r="L295" s="45"/>
      <c r="M295" s="222" t="s">
        <v>19</v>
      </c>
      <c r="N295" s="223" t="s">
        <v>43</v>
      </c>
      <c r="O295" s="85"/>
      <c r="P295" s="224">
        <f>O295*H295</f>
        <v>0</v>
      </c>
      <c r="Q295" s="224">
        <v>0</v>
      </c>
      <c r="R295" s="224">
        <f>Q295*H295</f>
        <v>0</v>
      </c>
      <c r="S295" s="224">
        <v>0</v>
      </c>
      <c r="T295" s="225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26" t="s">
        <v>231</v>
      </c>
      <c r="AT295" s="226" t="s">
        <v>342</v>
      </c>
      <c r="AU295" s="226" t="s">
        <v>241</v>
      </c>
      <c r="AY295" s="18" t="s">
        <v>338</v>
      </c>
      <c r="BE295" s="227">
        <f>IF(N295="základní",J295,0)</f>
        <v>0</v>
      </c>
      <c r="BF295" s="227">
        <f>IF(N295="snížená",J295,0)</f>
        <v>0</v>
      </c>
      <c r="BG295" s="227">
        <f>IF(N295="zákl. přenesená",J295,0)</f>
        <v>0</v>
      </c>
      <c r="BH295" s="227">
        <f>IF(N295="sníž. přenesená",J295,0)</f>
        <v>0</v>
      </c>
      <c r="BI295" s="227">
        <f>IF(N295="nulová",J295,0)</f>
        <v>0</v>
      </c>
      <c r="BJ295" s="18" t="s">
        <v>79</v>
      </c>
      <c r="BK295" s="227">
        <f>ROUND(I295*H295,2)</f>
        <v>0</v>
      </c>
      <c r="BL295" s="18" t="s">
        <v>231</v>
      </c>
      <c r="BM295" s="226" t="s">
        <v>4052</v>
      </c>
    </row>
    <row r="296" s="2" customFormat="1">
      <c r="A296" s="39"/>
      <c r="B296" s="40"/>
      <c r="C296" s="41"/>
      <c r="D296" s="228" t="s">
        <v>348</v>
      </c>
      <c r="E296" s="41"/>
      <c r="F296" s="229" t="s">
        <v>4053</v>
      </c>
      <c r="G296" s="41"/>
      <c r="H296" s="41"/>
      <c r="I296" s="230"/>
      <c r="J296" s="41"/>
      <c r="K296" s="41"/>
      <c r="L296" s="45"/>
      <c r="M296" s="231"/>
      <c r="N296" s="232"/>
      <c r="O296" s="85"/>
      <c r="P296" s="85"/>
      <c r="Q296" s="85"/>
      <c r="R296" s="85"/>
      <c r="S296" s="85"/>
      <c r="T296" s="86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348</v>
      </c>
      <c r="AU296" s="18" t="s">
        <v>241</v>
      </c>
    </row>
    <row r="297" s="12" customFormat="1" ht="25.92" customHeight="1">
      <c r="A297" s="12"/>
      <c r="B297" s="199"/>
      <c r="C297" s="200"/>
      <c r="D297" s="201" t="s">
        <v>71</v>
      </c>
      <c r="E297" s="202" t="s">
        <v>4054</v>
      </c>
      <c r="F297" s="202" t="s">
        <v>4055</v>
      </c>
      <c r="G297" s="200"/>
      <c r="H297" s="200"/>
      <c r="I297" s="203"/>
      <c r="J297" s="204">
        <f>BK297</f>
        <v>0</v>
      </c>
      <c r="K297" s="200"/>
      <c r="L297" s="205"/>
      <c r="M297" s="206"/>
      <c r="N297" s="207"/>
      <c r="O297" s="207"/>
      <c r="P297" s="208">
        <f>P298+P317+P330+P333+P338+P343+P345+P364+P369+P397+P406+P417+P441+P447+P451+P455+P461</f>
        <v>0</v>
      </c>
      <c r="Q297" s="207"/>
      <c r="R297" s="208">
        <f>R298+R317+R330+R333+R338+R343+R345+R364+R369+R397+R406+R417+R441+R447+R451+R455+R461</f>
        <v>0</v>
      </c>
      <c r="S297" s="207"/>
      <c r="T297" s="209">
        <f>T298+T317+T330+T333+T338+T343+T345+T364+T369+T397+T406+T417+T441+T447+T451+T455+T461</f>
        <v>0</v>
      </c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R297" s="210" t="s">
        <v>81</v>
      </c>
      <c r="AT297" s="211" t="s">
        <v>71</v>
      </c>
      <c r="AU297" s="211" t="s">
        <v>72</v>
      </c>
      <c r="AY297" s="210" t="s">
        <v>338</v>
      </c>
      <c r="BK297" s="212">
        <f>BK298+BK317+BK330+BK333+BK338+BK343+BK345+BK364+BK369+BK397+BK406+BK417+BK441+BK447+BK451+BK455+BK461</f>
        <v>0</v>
      </c>
    </row>
    <row r="298" s="12" customFormat="1" ht="22.8" customHeight="1">
      <c r="A298" s="12"/>
      <c r="B298" s="199"/>
      <c r="C298" s="200"/>
      <c r="D298" s="201" t="s">
        <v>71</v>
      </c>
      <c r="E298" s="213" t="s">
        <v>4056</v>
      </c>
      <c r="F298" s="213" t="s">
        <v>4057</v>
      </c>
      <c r="G298" s="200"/>
      <c r="H298" s="200"/>
      <c r="I298" s="203"/>
      <c r="J298" s="214">
        <f>BK298</f>
        <v>0</v>
      </c>
      <c r="K298" s="200"/>
      <c r="L298" s="205"/>
      <c r="M298" s="206"/>
      <c r="N298" s="207"/>
      <c r="O298" s="207"/>
      <c r="P298" s="208">
        <f>SUM(P299:P316)</f>
        <v>0</v>
      </c>
      <c r="Q298" s="207"/>
      <c r="R298" s="208">
        <f>SUM(R299:R316)</f>
        <v>0</v>
      </c>
      <c r="S298" s="207"/>
      <c r="T298" s="209">
        <f>SUM(T299:T316)</f>
        <v>0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10" t="s">
        <v>81</v>
      </c>
      <c r="AT298" s="211" t="s">
        <v>71</v>
      </c>
      <c r="AU298" s="211" t="s">
        <v>79</v>
      </c>
      <c r="AY298" s="210" t="s">
        <v>338</v>
      </c>
      <c r="BK298" s="212">
        <f>SUM(BK299:BK316)</f>
        <v>0</v>
      </c>
    </row>
    <row r="299" s="2" customFormat="1" ht="24.15" customHeight="1">
      <c r="A299" s="39"/>
      <c r="B299" s="40"/>
      <c r="C299" s="215" t="s">
        <v>600</v>
      </c>
      <c r="D299" s="215" t="s">
        <v>3853</v>
      </c>
      <c r="E299" s="216" t="s">
        <v>4058</v>
      </c>
      <c r="F299" s="217" t="s">
        <v>4059</v>
      </c>
      <c r="G299" s="218" t="s">
        <v>345</v>
      </c>
      <c r="H299" s="219">
        <v>38.159999999999997</v>
      </c>
      <c r="I299" s="220"/>
      <c r="J299" s="221">
        <f>ROUND(I299*H299,2)</f>
        <v>0</v>
      </c>
      <c r="K299" s="217" t="s">
        <v>3856</v>
      </c>
      <c r="L299" s="45"/>
      <c r="M299" s="222" t="s">
        <v>19</v>
      </c>
      <c r="N299" s="223" t="s">
        <v>43</v>
      </c>
      <c r="O299" s="85"/>
      <c r="P299" s="224">
        <f>O299*H299</f>
        <v>0</v>
      </c>
      <c r="Q299" s="224">
        <v>0</v>
      </c>
      <c r="R299" s="224">
        <f>Q299*H299</f>
        <v>0</v>
      </c>
      <c r="S299" s="224">
        <v>0</v>
      </c>
      <c r="T299" s="225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26" t="s">
        <v>440</v>
      </c>
      <c r="AT299" s="226" t="s">
        <v>342</v>
      </c>
      <c r="AU299" s="226" t="s">
        <v>81</v>
      </c>
      <c r="AY299" s="18" t="s">
        <v>338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18" t="s">
        <v>79</v>
      </c>
      <c r="BK299" s="227">
        <f>ROUND(I299*H299,2)</f>
        <v>0</v>
      </c>
      <c r="BL299" s="18" t="s">
        <v>440</v>
      </c>
      <c r="BM299" s="226" t="s">
        <v>4060</v>
      </c>
    </row>
    <row r="300" s="2" customFormat="1">
      <c r="A300" s="39"/>
      <c r="B300" s="40"/>
      <c r="C300" s="41"/>
      <c r="D300" s="228" t="s">
        <v>348</v>
      </c>
      <c r="E300" s="41"/>
      <c r="F300" s="229" t="s">
        <v>4061</v>
      </c>
      <c r="G300" s="41"/>
      <c r="H300" s="41"/>
      <c r="I300" s="230"/>
      <c r="J300" s="41"/>
      <c r="K300" s="41"/>
      <c r="L300" s="45"/>
      <c r="M300" s="231"/>
      <c r="N300" s="232"/>
      <c r="O300" s="85"/>
      <c r="P300" s="85"/>
      <c r="Q300" s="85"/>
      <c r="R300" s="85"/>
      <c r="S300" s="85"/>
      <c r="T300" s="86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8" t="s">
        <v>348</v>
      </c>
      <c r="AU300" s="18" t="s">
        <v>81</v>
      </c>
    </row>
    <row r="301" s="13" customFormat="1">
      <c r="A301" s="13"/>
      <c r="B301" s="233"/>
      <c r="C301" s="234"/>
      <c r="D301" s="235" t="s">
        <v>350</v>
      </c>
      <c r="E301" s="236" t="s">
        <v>19</v>
      </c>
      <c r="F301" s="237" t="s">
        <v>3859</v>
      </c>
      <c r="G301" s="234"/>
      <c r="H301" s="236" t="s">
        <v>19</v>
      </c>
      <c r="I301" s="238"/>
      <c r="J301" s="234"/>
      <c r="K301" s="234"/>
      <c r="L301" s="239"/>
      <c r="M301" s="240"/>
      <c r="N301" s="241"/>
      <c r="O301" s="241"/>
      <c r="P301" s="241"/>
      <c r="Q301" s="241"/>
      <c r="R301" s="241"/>
      <c r="S301" s="241"/>
      <c r="T301" s="242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3" t="s">
        <v>350</v>
      </c>
      <c r="AU301" s="243" t="s">
        <v>81</v>
      </c>
      <c r="AV301" s="13" t="s">
        <v>79</v>
      </c>
      <c r="AW301" s="13" t="s">
        <v>33</v>
      </c>
      <c r="AX301" s="13" t="s">
        <v>72</v>
      </c>
      <c r="AY301" s="243" t="s">
        <v>338</v>
      </c>
    </row>
    <row r="302" s="13" customFormat="1">
      <c r="A302" s="13"/>
      <c r="B302" s="233"/>
      <c r="C302" s="234"/>
      <c r="D302" s="235" t="s">
        <v>350</v>
      </c>
      <c r="E302" s="236" t="s">
        <v>19</v>
      </c>
      <c r="F302" s="237" t="s">
        <v>4062</v>
      </c>
      <c r="G302" s="234"/>
      <c r="H302" s="236" t="s">
        <v>19</v>
      </c>
      <c r="I302" s="238"/>
      <c r="J302" s="234"/>
      <c r="K302" s="234"/>
      <c r="L302" s="239"/>
      <c r="M302" s="240"/>
      <c r="N302" s="241"/>
      <c r="O302" s="241"/>
      <c r="P302" s="241"/>
      <c r="Q302" s="241"/>
      <c r="R302" s="241"/>
      <c r="S302" s="241"/>
      <c r="T302" s="242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3" t="s">
        <v>350</v>
      </c>
      <c r="AU302" s="243" t="s">
        <v>81</v>
      </c>
      <c r="AV302" s="13" t="s">
        <v>79</v>
      </c>
      <c r="AW302" s="13" t="s">
        <v>33</v>
      </c>
      <c r="AX302" s="13" t="s">
        <v>72</v>
      </c>
      <c r="AY302" s="243" t="s">
        <v>338</v>
      </c>
    </row>
    <row r="303" s="13" customFormat="1">
      <c r="A303" s="13"/>
      <c r="B303" s="233"/>
      <c r="C303" s="234"/>
      <c r="D303" s="235" t="s">
        <v>350</v>
      </c>
      <c r="E303" s="236" t="s">
        <v>19</v>
      </c>
      <c r="F303" s="237" t="s">
        <v>4063</v>
      </c>
      <c r="G303" s="234"/>
      <c r="H303" s="236" t="s">
        <v>19</v>
      </c>
      <c r="I303" s="238"/>
      <c r="J303" s="234"/>
      <c r="K303" s="234"/>
      <c r="L303" s="239"/>
      <c r="M303" s="240"/>
      <c r="N303" s="241"/>
      <c r="O303" s="241"/>
      <c r="P303" s="241"/>
      <c r="Q303" s="241"/>
      <c r="R303" s="241"/>
      <c r="S303" s="241"/>
      <c r="T303" s="242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3" t="s">
        <v>350</v>
      </c>
      <c r="AU303" s="243" t="s">
        <v>81</v>
      </c>
      <c r="AV303" s="13" t="s">
        <v>79</v>
      </c>
      <c r="AW303" s="13" t="s">
        <v>33</v>
      </c>
      <c r="AX303" s="13" t="s">
        <v>72</v>
      </c>
      <c r="AY303" s="243" t="s">
        <v>338</v>
      </c>
    </row>
    <row r="304" s="14" customFormat="1">
      <c r="A304" s="14"/>
      <c r="B304" s="244"/>
      <c r="C304" s="245"/>
      <c r="D304" s="235" t="s">
        <v>350</v>
      </c>
      <c r="E304" s="247" t="s">
        <v>19</v>
      </c>
      <c r="F304" s="298" t="s">
        <v>3734</v>
      </c>
      <c r="G304" s="245"/>
      <c r="H304" s="248">
        <v>38.159999999999997</v>
      </c>
      <c r="I304" s="249"/>
      <c r="J304" s="245"/>
      <c r="K304" s="245"/>
      <c r="L304" s="250"/>
      <c r="M304" s="251"/>
      <c r="N304" s="252"/>
      <c r="O304" s="252"/>
      <c r="P304" s="252"/>
      <c r="Q304" s="252"/>
      <c r="R304" s="252"/>
      <c r="S304" s="252"/>
      <c r="T304" s="253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4" t="s">
        <v>350</v>
      </c>
      <c r="AU304" s="254" t="s">
        <v>81</v>
      </c>
      <c r="AV304" s="14" t="s">
        <v>81</v>
      </c>
      <c r="AW304" s="14" t="s">
        <v>33</v>
      </c>
      <c r="AX304" s="14" t="s">
        <v>79</v>
      </c>
      <c r="AY304" s="254" t="s">
        <v>338</v>
      </c>
    </row>
    <row r="305" s="2" customFormat="1" ht="33" customHeight="1">
      <c r="A305" s="39"/>
      <c r="B305" s="40"/>
      <c r="C305" s="215" t="s">
        <v>605</v>
      </c>
      <c r="D305" s="215" t="s">
        <v>3853</v>
      </c>
      <c r="E305" s="216" t="s">
        <v>4064</v>
      </c>
      <c r="F305" s="217" t="s">
        <v>4065</v>
      </c>
      <c r="G305" s="218" t="s">
        <v>345</v>
      </c>
      <c r="H305" s="219">
        <v>51.600000000000001</v>
      </c>
      <c r="I305" s="220"/>
      <c r="J305" s="221">
        <f>ROUND(I305*H305,2)</f>
        <v>0</v>
      </c>
      <c r="K305" s="217" t="s">
        <v>3856</v>
      </c>
      <c r="L305" s="45"/>
      <c r="M305" s="222" t="s">
        <v>19</v>
      </c>
      <c r="N305" s="223" t="s">
        <v>43</v>
      </c>
      <c r="O305" s="85"/>
      <c r="P305" s="224">
        <f>O305*H305</f>
        <v>0</v>
      </c>
      <c r="Q305" s="224">
        <v>0</v>
      </c>
      <c r="R305" s="224">
        <f>Q305*H305</f>
        <v>0</v>
      </c>
      <c r="S305" s="224">
        <v>0</v>
      </c>
      <c r="T305" s="225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26" t="s">
        <v>440</v>
      </c>
      <c r="AT305" s="226" t="s">
        <v>342</v>
      </c>
      <c r="AU305" s="226" t="s">
        <v>81</v>
      </c>
      <c r="AY305" s="18" t="s">
        <v>338</v>
      </c>
      <c r="BE305" s="227">
        <f>IF(N305="základní",J305,0)</f>
        <v>0</v>
      </c>
      <c r="BF305" s="227">
        <f>IF(N305="snížená",J305,0)</f>
        <v>0</v>
      </c>
      <c r="BG305" s="227">
        <f>IF(N305="zákl. přenesená",J305,0)</f>
        <v>0</v>
      </c>
      <c r="BH305" s="227">
        <f>IF(N305="sníž. přenesená",J305,0)</f>
        <v>0</v>
      </c>
      <c r="BI305" s="227">
        <f>IF(N305="nulová",J305,0)</f>
        <v>0</v>
      </c>
      <c r="BJ305" s="18" t="s">
        <v>79</v>
      </c>
      <c r="BK305" s="227">
        <f>ROUND(I305*H305,2)</f>
        <v>0</v>
      </c>
      <c r="BL305" s="18" t="s">
        <v>440</v>
      </c>
      <c r="BM305" s="226" t="s">
        <v>4066</v>
      </c>
    </row>
    <row r="306" s="2" customFormat="1">
      <c r="A306" s="39"/>
      <c r="B306" s="40"/>
      <c r="C306" s="41"/>
      <c r="D306" s="228" t="s">
        <v>348</v>
      </c>
      <c r="E306" s="41"/>
      <c r="F306" s="229" t="s">
        <v>4067</v>
      </c>
      <c r="G306" s="41"/>
      <c r="H306" s="41"/>
      <c r="I306" s="230"/>
      <c r="J306" s="41"/>
      <c r="K306" s="41"/>
      <c r="L306" s="45"/>
      <c r="M306" s="231"/>
      <c r="N306" s="232"/>
      <c r="O306" s="85"/>
      <c r="P306" s="85"/>
      <c r="Q306" s="85"/>
      <c r="R306" s="85"/>
      <c r="S306" s="85"/>
      <c r="T306" s="86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T306" s="18" t="s">
        <v>348</v>
      </c>
      <c r="AU306" s="18" t="s">
        <v>81</v>
      </c>
    </row>
    <row r="307" s="13" customFormat="1">
      <c r="A307" s="13"/>
      <c r="B307" s="233"/>
      <c r="C307" s="234"/>
      <c r="D307" s="235" t="s">
        <v>350</v>
      </c>
      <c r="E307" s="236" t="s">
        <v>19</v>
      </c>
      <c r="F307" s="237" t="s">
        <v>3859</v>
      </c>
      <c r="G307" s="234"/>
      <c r="H307" s="236" t="s">
        <v>19</v>
      </c>
      <c r="I307" s="238"/>
      <c r="J307" s="234"/>
      <c r="K307" s="234"/>
      <c r="L307" s="239"/>
      <c r="M307" s="240"/>
      <c r="N307" s="241"/>
      <c r="O307" s="241"/>
      <c r="P307" s="241"/>
      <c r="Q307" s="241"/>
      <c r="R307" s="241"/>
      <c r="S307" s="241"/>
      <c r="T307" s="242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3" t="s">
        <v>350</v>
      </c>
      <c r="AU307" s="243" t="s">
        <v>81</v>
      </c>
      <c r="AV307" s="13" t="s">
        <v>79</v>
      </c>
      <c r="AW307" s="13" t="s">
        <v>33</v>
      </c>
      <c r="AX307" s="13" t="s">
        <v>72</v>
      </c>
      <c r="AY307" s="243" t="s">
        <v>338</v>
      </c>
    </row>
    <row r="308" s="13" customFormat="1">
      <c r="A308" s="13"/>
      <c r="B308" s="233"/>
      <c r="C308" s="234"/>
      <c r="D308" s="235" t="s">
        <v>350</v>
      </c>
      <c r="E308" s="236" t="s">
        <v>19</v>
      </c>
      <c r="F308" s="237" t="s">
        <v>4068</v>
      </c>
      <c r="G308" s="234"/>
      <c r="H308" s="236" t="s">
        <v>19</v>
      </c>
      <c r="I308" s="238"/>
      <c r="J308" s="234"/>
      <c r="K308" s="234"/>
      <c r="L308" s="239"/>
      <c r="M308" s="240"/>
      <c r="N308" s="241"/>
      <c r="O308" s="241"/>
      <c r="P308" s="241"/>
      <c r="Q308" s="241"/>
      <c r="R308" s="241"/>
      <c r="S308" s="241"/>
      <c r="T308" s="242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3" t="s">
        <v>350</v>
      </c>
      <c r="AU308" s="243" t="s">
        <v>81</v>
      </c>
      <c r="AV308" s="13" t="s">
        <v>79</v>
      </c>
      <c r="AW308" s="13" t="s">
        <v>33</v>
      </c>
      <c r="AX308" s="13" t="s">
        <v>72</v>
      </c>
      <c r="AY308" s="243" t="s">
        <v>338</v>
      </c>
    </row>
    <row r="309" s="14" customFormat="1">
      <c r="A309" s="14"/>
      <c r="B309" s="244"/>
      <c r="C309" s="245"/>
      <c r="D309" s="235" t="s">
        <v>350</v>
      </c>
      <c r="E309" s="247" t="s">
        <v>19</v>
      </c>
      <c r="F309" s="298" t="s">
        <v>3737</v>
      </c>
      <c r="G309" s="245"/>
      <c r="H309" s="248">
        <v>25.800000000000001</v>
      </c>
      <c r="I309" s="249"/>
      <c r="J309" s="245"/>
      <c r="K309" s="245"/>
      <c r="L309" s="250"/>
      <c r="M309" s="251"/>
      <c r="N309" s="252"/>
      <c r="O309" s="252"/>
      <c r="P309" s="252"/>
      <c r="Q309" s="252"/>
      <c r="R309" s="252"/>
      <c r="S309" s="252"/>
      <c r="T309" s="253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4" t="s">
        <v>350</v>
      </c>
      <c r="AU309" s="254" t="s">
        <v>81</v>
      </c>
      <c r="AV309" s="14" t="s">
        <v>81</v>
      </c>
      <c r="AW309" s="14" t="s">
        <v>33</v>
      </c>
      <c r="AX309" s="14" t="s">
        <v>72</v>
      </c>
      <c r="AY309" s="254" t="s">
        <v>338</v>
      </c>
    </row>
    <row r="310" s="14" customFormat="1">
      <c r="A310" s="14"/>
      <c r="B310" s="244"/>
      <c r="C310" s="245"/>
      <c r="D310" s="235" t="s">
        <v>350</v>
      </c>
      <c r="E310" s="246" t="s">
        <v>19</v>
      </c>
      <c r="F310" s="247" t="s">
        <v>4069</v>
      </c>
      <c r="G310" s="245"/>
      <c r="H310" s="248">
        <v>51.600000000000001</v>
      </c>
      <c r="I310" s="249"/>
      <c r="J310" s="245"/>
      <c r="K310" s="245"/>
      <c r="L310" s="250"/>
      <c r="M310" s="251"/>
      <c r="N310" s="252"/>
      <c r="O310" s="252"/>
      <c r="P310" s="252"/>
      <c r="Q310" s="252"/>
      <c r="R310" s="252"/>
      <c r="S310" s="252"/>
      <c r="T310" s="253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4" t="s">
        <v>350</v>
      </c>
      <c r="AU310" s="254" t="s">
        <v>81</v>
      </c>
      <c r="AV310" s="14" t="s">
        <v>81</v>
      </c>
      <c r="AW310" s="14" t="s">
        <v>33</v>
      </c>
      <c r="AX310" s="14" t="s">
        <v>79</v>
      </c>
      <c r="AY310" s="254" t="s">
        <v>338</v>
      </c>
    </row>
    <row r="311" s="2" customFormat="1" ht="24.15" customHeight="1">
      <c r="A311" s="39"/>
      <c r="B311" s="40"/>
      <c r="C311" s="215" t="s">
        <v>610</v>
      </c>
      <c r="D311" s="215" t="s">
        <v>3853</v>
      </c>
      <c r="E311" s="216" t="s">
        <v>4070</v>
      </c>
      <c r="F311" s="217" t="s">
        <v>4071</v>
      </c>
      <c r="G311" s="218" t="s">
        <v>345</v>
      </c>
      <c r="H311" s="219">
        <v>24.719999999999999</v>
      </c>
      <c r="I311" s="220"/>
      <c r="J311" s="221">
        <f>ROUND(I311*H311,2)</f>
        <v>0</v>
      </c>
      <c r="K311" s="217" t="s">
        <v>3856</v>
      </c>
      <c r="L311" s="45"/>
      <c r="M311" s="222" t="s">
        <v>19</v>
      </c>
      <c r="N311" s="223" t="s">
        <v>43</v>
      </c>
      <c r="O311" s="85"/>
      <c r="P311" s="224">
        <f>O311*H311</f>
        <v>0</v>
      </c>
      <c r="Q311" s="224">
        <v>0</v>
      </c>
      <c r="R311" s="224">
        <f>Q311*H311</f>
        <v>0</v>
      </c>
      <c r="S311" s="224">
        <v>0</v>
      </c>
      <c r="T311" s="225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26" t="s">
        <v>440</v>
      </c>
      <c r="AT311" s="226" t="s">
        <v>342</v>
      </c>
      <c r="AU311" s="226" t="s">
        <v>81</v>
      </c>
      <c r="AY311" s="18" t="s">
        <v>338</v>
      </c>
      <c r="BE311" s="227">
        <f>IF(N311="základní",J311,0)</f>
        <v>0</v>
      </c>
      <c r="BF311" s="227">
        <f>IF(N311="snížená",J311,0)</f>
        <v>0</v>
      </c>
      <c r="BG311" s="227">
        <f>IF(N311="zákl. přenesená",J311,0)</f>
        <v>0</v>
      </c>
      <c r="BH311" s="227">
        <f>IF(N311="sníž. přenesená",J311,0)</f>
        <v>0</v>
      </c>
      <c r="BI311" s="227">
        <f>IF(N311="nulová",J311,0)</f>
        <v>0</v>
      </c>
      <c r="BJ311" s="18" t="s">
        <v>79</v>
      </c>
      <c r="BK311" s="227">
        <f>ROUND(I311*H311,2)</f>
        <v>0</v>
      </c>
      <c r="BL311" s="18" t="s">
        <v>440</v>
      </c>
      <c r="BM311" s="226" t="s">
        <v>4072</v>
      </c>
    </row>
    <row r="312" s="2" customFormat="1">
      <c r="A312" s="39"/>
      <c r="B312" s="40"/>
      <c r="C312" s="41"/>
      <c r="D312" s="228" t="s">
        <v>348</v>
      </c>
      <c r="E312" s="41"/>
      <c r="F312" s="229" t="s">
        <v>4073</v>
      </c>
      <c r="G312" s="41"/>
      <c r="H312" s="41"/>
      <c r="I312" s="230"/>
      <c r="J312" s="41"/>
      <c r="K312" s="41"/>
      <c r="L312" s="45"/>
      <c r="M312" s="231"/>
      <c r="N312" s="232"/>
      <c r="O312" s="85"/>
      <c r="P312" s="85"/>
      <c r="Q312" s="85"/>
      <c r="R312" s="85"/>
      <c r="S312" s="85"/>
      <c r="T312" s="86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T312" s="18" t="s">
        <v>348</v>
      </c>
      <c r="AU312" s="18" t="s">
        <v>81</v>
      </c>
    </row>
    <row r="313" s="13" customFormat="1">
      <c r="A313" s="13"/>
      <c r="B313" s="233"/>
      <c r="C313" s="234"/>
      <c r="D313" s="235" t="s">
        <v>350</v>
      </c>
      <c r="E313" s="236" t="s">
        <v>19</v>
      </c>
      <c r="F313" s="237" t="s">
        <v>3859</v>
      </c>
      <c r="G313" s="234"/>
      <c r="H313" s="236" t="s">
        <v>19</v>
      </c>
      <c r="I313" s="238"/>
      <c r="J313" s="234"/>
      <c r="K313" s="234"/>
      <c r="L313" s="239"/>
      <c r="M313" s="240"/>
      <c r="N313" s="241"/>
      <c r="O313" s="241"/>
      <c r="P313" s="241"/>
      <c r="Q313" s="241"/>
      <c r="R313" s="241"/>
      <c r="S313" s="241"/>
      <c r="T313" s="242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3" t="s">
        <v>350</v>
      </c>
      <c r="AU313" s="243" t="s">
        <v>81</v>
      </c>
      <c r="AV313" s="13" t="s">
        <v>79</v>
      </c>
      <c r="AW313" s="13" t="s">
        <v>33</v>
      </c>
      <c r="AX313" s="13" t="s">
        <v>72</v>
      </c>
      <c r="AY313" s="243" t="s">
        <v>338</v>
      </c>
    </row>
    <row r="314" s="13" customFormat="1">
      <c r="A314" s="13"/>
      <c r="B314" s="233"/>
      <c r="C314" s="234"/>
      <c r="D314" s="235" t="s">
        <v>350</v>
      </c>
      <c r="E314" s="236" t="s">
        <v>19</v>
      </c>
      <c r="F314" s="237" t="s">
        <v>4074</v>
      </c>
      <c r="G314" s="234"/>
      <c r="H314" s="236" t="s">
        <v>19</v>
      </c>
      <c r="I314" s="238"/>
      <c r="J314" s="234"/>
      <c r="K314" s="234"/>
      <c r="L314" s="239"/>
      <c r="M314" s="240"/>
      <c r="N314" s="241"/>
      <c r="O314" s="241"/>
      <c r="P314" s="241"/>
      <c r="Q314" s="241"/>
      <c r="R314" s="241"/>
      <c r="S314" s="241"/>
      <c r="T314" s="24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3" t="s">
        <v>350</v>
      </c>
      <c r="AU314" s="243" t="s">
        <v>81</v>
      </c>
      <c r="AV314" s="13" t="s">
        <v>79</v>
      </c>
      <c r="AW314" s="13" t="s">
        <v>33</v>
      </c>
      <c r="AX314" s="13" t="s">
        <v>72</v>
      </c>
      <c r="AY314" s="243" t="s">
        <v>338</v>
      </c>
    </row>
    <row r="315" s="14" customFormat="1">
      <c r="A315" s="14"/>
      <c r="B315" s="244"/>
      <c r="C315" s="245"/>
      <c r="D315" s="235" t="s">
        <v>350</v>
      </c>
      <c r="E315" s="247" t="s">
        <v>19</v>
      </c>
      <c r="F315" s="298" t="s">
        <v>3740</v>
      </c>
      <c r="G315" s="245"/>
      <c r="H315" s="248">
        <v>12.359999999999999</v>
      </c>
      <c r="I315" s="249"/>
      <c r="J315" s="245"/>
      <c r="K315" s="245"/>
      <c r="L315" s="250"/>
      <c r="M315" s="251"/>
      <c r="N315" s="252"/>
      <c r="O315" s="252"/>
      <c r="P315" s="252"/>
      <c r="Q315" s="252"/>
      <c r="R315" s="252"/>
      <c r="S315" s="252"/>
      <c r="T315" s="253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4" t="s">
        <v>350</v>
      </c>
      <c r="AU315" s="254" t="s">
        <v>81</v>
      </c>
      <c r="AV315" s="14" t="s">
        <v>81</v>
      </c>
      <c r="AW315" s="14" t="s">
        <v>33</v>
      </c>
      <c r="AX315" s="14" t="s">
        <v>72</v>
      </c>
      <c r="AY315" s="254" t="s">
        <v>338</v>
      </c>
    </row>
    <row r="316" s="14" customFormat="1">
      <c r="A316" s="14"/>
      <c r="B316" s="244"/>
      <c r="C316" s="245"/>
      <c r="D316" s="235" t="s">
        <v>350</v>
      </c>
      <c r="E316" s="246" t="s">
        <v>19</v>
      </c>
      <c r="F316" s="247" t="s">
        <v>4075</v>
      </c>
      <c r="G316" s="245"/>
      <c r="H316" s="248">
        <v>24.719999999999999</v>
      </c>
      <c r="I316" s="249"/>
      <c r="J316" s="245"/>
      <c r="K316" s="245"/>
      <c r="L316" s="250"/>
      <c r="M316" s="251"/>
      <c r="N316" s="252"/>
      <c r="O316" s="252"/>
      <c r="P316" s="252"/>
      <c r="Q316" s="252"/>
      <c r="R316" s="252"/>
      <c r="S316" s="252"/>
      <c r="T316" s="253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4" t="s">
        <v>350</v>
      </c>
      <c r="AU316" s="254" t="s">
        <v>81</v>
      </c>
      <c r="AV316" s="14" t="s">
        <v>81</v>
      </c>
      <c r="AW316" s="14" t="s">
        <v>33</v>
      </c>
      <c r="AX316" s="14" t="s">
        <v>79</v>
      </c>
      <c r="AY316" s="254" t="s">
        <v>338</v>
      </c>
    </row>
    <row r="317" s="12" customFormat="1" ht="22.8" customHeight="1">
      <c r="A317" s="12"/>
      <c r="B317" s="199"/>
      <c r="C317" s="200"/>
      <c r="D317" s="201" t="s">
        <v>71</v>
      </c>
      <c r="E317" s="213" t="s">
        <v>4076</v>
      </c>
      <c r="F317" s="213" t="s">
        <v>4077</v>
      </c>
      <c r="G317" s="200"/>
      <c r="H317" s="200"/>
      <c r="I317" s="203"/>
      <c r="J317" s="214">
        <f>BK317</f>
        <v>0</v>
      </c>
      <c r="K317" s="200"/>
      <c r="L317" s="205"/>
      <c r="M317" s="206"/>
      <c r="N317" s="207"/>
      <c r="O317" s="207"/>
      <c r="P317" s="208">
        <f>SUM(P318:P329)</f>
        <v>0</v>
      </c>
      <c r="Q317" s="207"/>
      <c r="R317" s="208">
        <f>SUM(R318:R329)</f>
        <v>0</v>
      </c>
      <c r="S317" s="207"/>
      <c r="T317" s="209">
        <f>SUM(T318:T329)</f>
        <v>0</v>
      </c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R317" s="210" t="s">
        <v>81</v>
      </c>
      <c r="AT317" s="211" t="s">
        <v>71</v>
      </c>
      <c r="AU317" s="211" t="s">
        <v>79</v>
      </c>
      <c r="AY317" s="210" t="s">
        <v>338</v>
      </c>
      <c r="BK317" s="212">
        <f>SUM(BK318:BK329)</f>
        <v>0</v>
      </c>
    </row>
    <row r="318" s="2" customFormat="1" ht="24.15" customHeight="1">
      <c r="A318" s="39"/>
      <c r="B318" s="40"/>
      <c r="C318" s="215" t="s">
        <v>615</v>
      </c>
      <c r="D318" s="215" t="s">
        <v>3853</v>
      </c>
      <c r="E318" s="216" t="s">
        <v>4078</v>
      </c>
      <c r="F318" s="217" t="s">
        <v>4079</v>
      </c>
      <c r="G318" s="218" t="s">
        <v>391</v>
      </c>
      <c r="H318" s="219">
        <v>5.2380000000000004</v>
      </c>
      <c r="I318" s="220"/>
      <c r="J318" s="221">
        <f>ROUND(I318*H318,2)</f>
        <v>0</v>
      </c>
      <c r="K318" s="217" t="s">
        <v>3856</v>
      </c>
      <c r="L318" s="45"/>
      <c r="M318" s="222" t="s">
        <v>19</v>
      </c>
      <c r="N318" s="223" t="s">
        <v>43</v>
      </c>
      <c r="O318" s="85"/>
      <c r="P318" s="224">
        <f>O318*H318</f>
        <v>0</v>
      </c>
      <c r="Q318" s="224">
        <v>0</v>
      </c>
      <c r="R318" s="224">
        <f>Q318*H318</f>
        <v>0</v>
      </c>
      <c r="S318" s="224">
        <v>0</v>
      </c>
      <c r="T318" s="225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26" t="s">
        <v>440</v>
      </c>
      <c r="AT318" s="226" t="s">
        <v>342</v>
      </c>
      <c r="AU318" s="226" t="s">
        <v>81</v>
      </c>
      <c r="AY318" s="18" t="s">
        <v>338</v>
      </c>
      <c r="BE318" s="227">
        <f>IF(N318="základní",J318,0)</f>
        <v>0</v>
      </c>
      <c r="BF318" s="227">
        <f>IF(N318="snížená",J318,0)</f>
        <v>0</v>
      </c>
      <c r="BG318" s="227">
        <f>IF(N318="zákl. přenesená",J318,0)</f>
        <v>0</v>
      </c>
      <c r="BH318" s="227">
        <f>IF(N318="sníž. přenesená",J318,0)</f>
        <v>0</v>
      </c>
      <c r="BI318" s="227">
        <f>IF(N318="nulová",J318,0)</f>
        <v>0</v>
      </c>
      <c r="BJ318" s="18" t="s">
        <v>79</v>
      </c>
      <c r="BK318" s="227">
        <f>ROUND(I318*H318,2)</f>
        <v>0</v>
      </c>
      <c r="BL318" s="18" t="s">
        <v>440</v>
      </c>
      <c r="BM318" s="226" t="s">
        <v>4080</v>
      </c>
    </row>
    <row r="319" s="2" customFormat="1">
      <c r="A319" s="39"/>
      <c r="B319" s="40"/>
      <c r="C319" s="41"/>
      <c r="D319" s="228" t="s">
        <v>348</v>
      </c>
      <c r="E319" s="41"/>
      <c r="F319" s="229" t="s">
        <v>4081</v>
      </c>
      <c r="G319" s="41"/>
      <c r="H319" s="41"/>
      <c r="I319" s="230"/>
      <c r="J319" s="41"/>
      <c r="K319" s="41"/>
      <c r="L319" s="45"/>
      <c r="M319" s="231"/>
      <c r="N319" s="232"/>
      <c r="O319" s="85"/>
      <c r="P319" s="85"/>
      <c r="Q319" s="85"/>
      <c r="R319" s="85"/>
      <c r="S319" s="85"/>
      <c r="T319" s="86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T319" s="18" t="s">
        <v>348</v>
      </c>
      <c r="AU319" s="18" t="s">
        <v>81</v>
      </c>
    </row>
    <row r="320" s="13" customFormat="1">
      <c r="A320" s="13"/>
      <c r="B320" s="233"/>
      <c r="C320" s="234"/>
      <c r="D320" s="235" t="s">
        <v>350</v>
      </c>
      <c r="E320" s="236" t="s">
        <v>19</v>
      </c>
      <c r="F320" s="237" t="s">
        <v>3859</v>
      </c>
      <c r="G320" s="234"/>
      <c r="H320" s="236" t="s">
        <v>19</v>
      </c>
      <c r="I320" s="238"/>
      <c r="J320" s="234"/>
      <c r="K320" s="234"/>
      <c r="L320" s="239"/>
      <c r="M320" s="240"/>
      <c r="N320" s="241"/>
      <c r="O320" s="241"/>
      <c r="P320" s="241"/>
      <c r="Q320" s="241"/>
      <c r="R320" s="241"/>
      <c r="S320" s="241"/>
      <c r="T320" s="242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3" t="s">
        <v>350</v>
      </c>
      <c r="AU320" s="243" t="s">
        <v>81</v>
      </c>
      <c r="AV320" s="13" t="s">
        <v>79</v>
      </c>
      <c r="AW320" s="13" t="s">
        <v>33</v>
      </c>
      <c r="AX320" s="13" t="s">
        <v>72</v>
      </c>
      <c r="AY320" s="243" t="s">
        <v>338</v>
      </c>
    </row>
    <row r="321" s="13" customFormat="1">
      <c r="A321" s="13"/>
      <c r="B321" s="233"/>
      <c r="C321" s="234"/>
      <c r="D321" s="235" t="s">
        <v>350</v>
      </c>
      <c r="E321" s="236" t="s">
        <v>19</v>
      </c>
      <c r="F321" s="237" t="s">
        <v>4082</v>
      </c>
      <c r="G321" s="234"/>
      <c r="H321" s="236" t="s">
        <v>19</v>
      </c>
      <c r="I321" s="238"/>
      <c r="J321" s="234"/>
      <c r="K321" s="234"/>
      <c r="L321" s="239"/>
      <c r="M321" s="240"/>
      <c r="N321" s="241"/>
      <c r="O321" s="241"/>
      <c r="P321" s="241"/>
      <c r="Q321" s="241"/>
      <c r="R321" s="241"/>
      <c r="S321" s="241"/>
      <c r="T321" s="242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3" t="s">
        <v>350</v>
      </c>
      <c r="AU321" s="243" t="s">
        <v>81</v>
      </c>
      <c r="AV321" s="13" t="s">
        <v>79</v>
      </c>
      <c r="AW321" s="13" t="s">
        <v>33</v>
      </c>
      <c r="AX321" s="13" t="s">
        <v>72</v>
      </c>
      <c r="AY321" s="243" t="s">
        <v>338</v>
      </c>
    </row>
    <row r="322" s="14" customFormat="1">
      <c r="A322" s="14"/>
      <c r="B322" s="244"/>
      <c r="C322" s="245"/>
      <c r="D322" s="235" t="s">
        <v>350</v>
      </c>
      <c r="E322" s="247" t="s">
        <v>19</v>
      </c>
      <c r="F322" s="298" t="s">
        <v>3799</v>
      </c>
      <c r="G322" s="245"/>
      <c r="H322" s="248">
        <v>26.190000000000001</v>
      </c>
      <c r="I322" s="249"/>
      <c r="J322" s="245"/>
      <c r="K322" s="245"/>
      <c r="L322" s="250"/>
      <c r="M322" s="251"/>
      <c r="N322" s="252"/>
      <c r="O322" s="252"/>
      <c r="P322" s="252"/>
      <c r="Q322" s="252"/>
      <c r="R322" s="252"/>
      <c r="S322" s="252"/>
      <c r="T322" s="253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4" t="s">
        <v>350</v>
      </c>
      <c r="AU322" s="254" t="s">
        <v>81</v>
      </c>
      <c r="AV322" s="14" t="s">
        <v>81</v>
      </c>
      <c r="AW322" s="14" t="s">
        <v>33</v>
      </c>
      <c r="AX322" s="14" t="s">
        <v>72</v>
      </c>
      <c r="AY322" s="254" t="s">
        <v>338</v>
      </c>
    </row>
    <row r="323" s="14" customFormat="1">
      <c r="A323" s="14"/>
      <c r="B323" s="244"/>
      <c r="C323" s="245"/>
      <c r="D323" s="235" t="s">
        <v>350</v>
      </c>
      <c r="E323" s="246" t="s">
        <v>19</v>
      </c>
      <c r="F323" s="247" t="s">
        <v>4083</v>
      </c>
      <c r="G323" s="245"/>
      <c r="H323" s="248">
        <v>5.2380000000000004</v>
      </c>
      <c r="I323" s="249"/>
      <c r="J323" s="245"/>
      <c r="K323" s="245"/>
      <c r="L323" s="250"/>
      <c r="M323" s="251"/>
      <c r="N323" s="252"/>
      <c r="O323" s="252"/>
      <c r="P323" s="252"/>
      <c r="Q323" s="252"/>
      <c r="R323" s="252"/>
      <c r="S323" s="252"/>
      <c r="T323" s="253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4" t="s">
        <v>350</v>
      </c>
      <c r="AU323" s="254" t="s">
        <v>81</v>
      </c>
      <c r="AV323" s="14" t="s">
        <v>81</v>
      </c>
      <c r="AW323" s="14" t="s">
        <v>33</v>
      </c>
      <c r="AX323" s="14" t="s">
        <v>79</v>
      </c>
      <c r="AY323" s="254" t="s">
        <v>338</v>
      </c>
    </row>
    <row r="324" s="2" customFormat="1" ht="24.15" customHeight="1">
      <c r="A324" s="39"/>
      <c r="B324" s="40"/>
      <c r="C324" s="215" t="s">
        <v>620</v>
      </c>
      <c r="D324" s="215" t="s">
        <v>3853</v>
      </c>
      <c r="E324" s="216" t="s">
        <v>4084</v>
      </c>
      <c r="F324" s="217" t="s">
        <v>4085</v>
      </c>
      <c r="G324" s="218" t="s">
        <v>391</v>
      </c>
      <c r="H324" s="219">
        <v>4.9530000000000003</v>
      </c>
      <c r="I324" s="220"/>
      <c r="J324" s="221">
        <f>ROUND(I324*H324,2)</f>
        <v>0</v>
      </c>
      <c r="K324" s="217" t="s">
        <v>3856</v>
      </c>
      <c r="L324" s="45"/>
      <c r="M324" s="222" t="s">
        <v>19</v>
      </c>
      <c r="N324" s="223" t="s">
        <v>43</v>
      </c>
      <c r="O324" s="85"/>
      <c r="P324" s="224">
        <f>O324*H324</f>
        <v>0</v>
      </c>
      <c r="Q324" s="224">
        <v>0</v>
      </c>
      <c r="R324" s="224">
        <f>Q324*H324</f>
        <v>0</v>
      </c>
      <c r="S324" s="224">
        <v>0</v>
      </c>
      <c r="T324" s="225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26" t="s">
        <v>440</v>
      </c>
      <c r="AT324" s="226" t="s">
        <v>342</v>
      </c>
      <c r="AU324" s="226" t="s">
        <v>81</v>
      </c>
      <c r="AY324" s="18" t="s">
        <v>338</v>
      </c>
      <c r="BE324" s="227">
        <f>IF(N324="základní",J324,0)</f>
        <v>0</v>
      </c>
      <c r="BF324" s="227">
        <f>IF(N324="snížená",J324,0)</f>
        <v>0</v>
      </c>
      <c r="BG324" s="227">
        <f>IF(N324="zákl. přenesená",J324,0)</f>
        <v>0</v>
      </c>
      <c r="BH324" s="227">
        <f>IF(N324="sníž. přenesená",J324,0)</f>
        <v>0</v>
      </c>
      <c r="BI324" s="227">
        <f>IF(N324="nulová",J324,0)</f>
        <v>0</v>
      </c>
      <c r="BJ324" s="18" t="s">
        <v>79</v>
      </c>
      <c r="BK324" s="227">
        <f>ROUND(I324*H324,2)</f>
        <v>0</v>
      </c>
      <c r="BL324" s="18" t="s">
        <v>440</v>
      </c>
      <c r="BM324" s="226" t="s">
        <v>4086</v>
      </c>
    </row>
    <row r="325" s="2" customFormat="1">
      <c r="A325" s="39"/>
      <c r="B325" s="40"/>
      <c r="C325" s="41"/>
      <c r="D325" s="228" t="s">
        <v>348</v>
      </c>
      <c r="E325" s="41"/>
      <c r="F325" s="229" t="s">
        <v>4087</v>
      </c>
      <c r="G325" s="41"/>
      <c r="H325" s="41"/>
      <c r="I325" s="230"/>
      <c r="J325" s="41"/>
      <c r="K325" s="41"/>
      <c r="L325" s="45"/>
      <c r="M325" s="231"/>
      <c r="N325" s="232"/>
      <c r="O325" s="85"/>
      <c r="P325" s="85"/>
      <c r="Q325" s="85"/>
      <c r="R325" s="85"/>
      <c r="S325" s="85"/>
      <c r="T325" s="86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348</v>
      </c>
      <c r="AU325" s="18" t="s">
        <v>81</v>
      </c>
    </row>
    <row r="326" s="2" customFormat="1">
      <c r="A326" s="39"/>
      <c r="B326" s="40"/>
      <c r="C326" s="41"/>
      <c r="D326" s="235" t="s">
        <v>401</v>
      </c>
      <c r="E326" s="41"/>
      <c r="F326" s="266" t="s">
        <v>4088</v>
      </c>
      <c r="G326" s="41"/>
      <c r="H326" s="41"/>
      <c r="I326" s="230"/>
      <c r="J326" s="41"/>
      <c r="K326" s="41"/>
      <c r="L326" s="45"/>
      <c r="M326" s="231"/>
      <c r="N326" s="232"/>
      <c r="O326" s="85"/>
      <c r="P326" s="85"/>
      <c r="Q326" s="85"/>
      <c r="R326" s="85"/>
      <c r="S326" s="85"/>
      <c r="T326" s="86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401</v>
      </c>
      <c r="AU326" s="18" t="s">
        <v>81</v>
      </c>
    </row>
    <row r="327" s="13" customFormat="1">
      <c r="A327" s="13"/>
      <c r="B327" s="233"/>
      <c r="C327" s="234"/>
      <c r="D327" s="235" t="s">
        <v>350</v>
      </c>
      <c r="E327" s="236" t="s">
        <v>19</v>
      </c>
      <c r="F327" s="237" t="s">
        <v>3859</v>
      </c>
      <c r="G327" s="234"/>
      <c r="H327" s="236" t="s">
        <v>19</v>
      </c>
      <c r="I327" s="238"/>
      <c r="J327" s="234"/>
      <c r="K327" s="234"/>
      <c r="L327" s="239"/>
      <c r="M327" s="240"/>
      <c r="N327" s="241"/>
      <c r="O327" s="241"/>
      <c r="P327" s="241"/>
      <c r="Q327" s="241"/>
      <c r="R327" s="241"/>
      <c r="S327" s="241"/>
      <c r="T327" s="242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43" t="s">
        <v>350</v>
      </c>
      <c r="AU327" s="243" t="s">
        <v>81</v>
      </c>
      <c r="AV327" s="13" t="s">
        <v>79</v>
      </c>
      <c r="AW327" s="13" t="s">
        <v>33</v>
      </c>
      <c r="AX327" s="13" t="s">
        <v>72</v>
      </c>
      <c r="AY327" s="243" t="s">
        <v>338</v>
      </c>
    </row>
    <row r="328" s="13" customFormat="1">
      <c r="A328" s="13"/>
      <c r="B328" s="233"/>
      <c r="C328" s="234"/>
      <c r="D328" s="235" t="s">
        <v>350</v>
      </c>
      <c r="E328" s="236" t="s">
        <v>19</v>
      </c>
      <c r="F328" s="237" t="s">
        <v>4089</v>
      </c>
      <c r="G328" s="234"/>
      <c r="H328" s="236" t="s">
        <v>19</v>
      </c>
      <c r="I328" s="238"/>
      <c r="J328" s="234"/>
      <c r="K328" s="234"/>
      <c r="L328" s="239"/>
      <c r="M328" s="240"/>
      <c r="N328" s="241"/>
      <c r="O328" s="241"/>
      <c r="P328" s="241"/>
      <c r="Q328" s="241"/>
      <c r="R328" s="241"/>
      <c r="S328" s="241"/>
      <c r="T328" s="242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43" t="s">
        <v>350</v>
      </c>
      <c r="AU328" s="243" t="s">
        <v>81</v>
      </c>
      <c r="AV328" s="13" t="s">
        <v>79</v>
      </c>
      <c r="AW328" s="13" t="s">
        <v>33</v>
      </c>
      <c r="AX328" s="13" t="s">
        <v>72</v>
      </c>
      <c r="AY328" s="243" t="s">
        <v>338</v>
      </c>
    </row>
    <row r="329" s="14" customFormat="1">
      <c r="A329" s="14"/>
      <c r="B329" s="244"/>
      <c r="C329" s="245"/>
      <c r="D329" s="235" t="s">
        <v>350</v>
      </c>
      <c r="E329" s="247" t="s">
        <v>19</v>
      </c>
      <c r="F329" s="298" t="s">
        <v>3743</v>
      </c>
      <c r="G329" s="245"/>
      <c r="H329" s="248">
        <v>4.9530000000000003</v>
      </c>
      <c r="I329" s="249"/>
      <c r="J329" s="245"/>
      <c r="K329" s="245"/>
      <c r="L329" s="250"/>
      <c r="M329" s="251"/>
      <c r="N329" s="252"/>
      <c r="O329" s="252"/>
      <c r="P329" s="252"/>
      <c r="Q329" s="252"/>
      <c r="R329" s="252"/>
      <c r="S329" s="252"/>
      <c r="T329" s="253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4" t="s">
        <v>350</v>
      </c>
      <c r="AU329" s="254" t="s">
        <v>81</v>
      </c>
      <c r="AV329" s="14" t="s">
        <v>81</v>
      </c>
      <c r="AW329" s="14" t="s">
        <v>33</v>
      </c>
      <c r="AX329" s="14" t="s">
        <v>79</v>
      </c>
      <c r="AY329" s="254" t="s">
        <v>338</v>
      </c>
    </row>
    <row r="330" s="12" customFormat="1" ht="22.8" customHeight="1">
      <c r="A330" s="12"/>
      <c r="B330" s="199"/>
      <c r="C330" s="200"/>
      <c r="D330" s="201" t="s">
        <v>71</v>
      </c>
      <c r="E330" s="213" t="s">
        <v>4090</v>
      </c>
      <c r="F330" s="213" t="s">
        <v>4091</v>
      </c>
      <c r="G330" s="200"/>
      <c r="H330" s="200"/>
      <c r="I330" s="203"/>
      <c r="J330" s="214">
        <f>BK330</f>
        <v>0</v>
      </c>
      <c r="K330" s="200"/>
      <c r="L330" s="205"/>
      <c r="M330" s="206"/>
      <c r="N330" s="207"/>
      <c r="O330" s="207"/>
      <c r="P330" s="208">
        <f>SUM(P331:P332)</f>
        <v>0</v>
      </c>
      <c r="Q330" s="207"/>
      <c r="R330" s="208">
        <f>SUM(R331:R332)</f>
        <v>0</v>
      </c>
      <c r="S330" s="207"/>
      <c r="T330" s="209">
        <f>SUM(T331:T332)</f>
        <v>0</v>
      </c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R330" s="210" t="s">
        <v>81</v>
      </c>
      <c r="AT330" s="211" t="s">
        <v>71</v>
      </c>
      <c r="AU330" s="211" t="s">
        <v>79</v>
      </c>
      <c r="AY330" s="210" t="s">
        <v>338</v>
      </c>
      <c r="BK330" s="212">
        <f>SUM(BK331:BK332)</f>
        <v>0</v>
      </c>
    </row>
    <row r="331" s="2" customFormat="1" ht="21.75" customHeight="1">
      <c r="A331" s="39"/>
      <c r="B331" s="40"/>
      <c r="C331" s="215" t="s">
        <v>625</v>
      </c>
      <c r="D331" s="215" t="s">
        <v>3853</v>
      </c>
      <c r="E331" s="216" t="s">
        <v>4092</v>
      </c>
      <c r="F331" s="217" t="s">
        <v>4093</v>
      </c>
      <c r="G331" s="218" t="s">
        <v>572</v>
      </c>
      <c r="H331" s="219">
        <v>15</v>
      </c>
      <c r="I331" s="220"/>
      <c r="J331" s="221">
        <f>ROUND(I331*H331,2)</f>
        <v>0</v>
      </c>
      <c r="K331" s="217" t="s">
        <v>3856</v>
      </c>
      <c r="L331" s="45"/>
      <c r="M331" s="222" t="s">
        <v>19</v>
      </c>
      <c r="N331" s="223" t="s">
        <v>43</v>
      </c>
      <c r="O331" s="85"/>
      <c r="P331" s="224">
        <f>O331*H331</f>
        <v>0</v>
      </c>
      <c r="Q331" s="224">
        <v>0</v>
      </c>
      <c r="R331" s="224">
        <f>Q331*H331</f>
        <v>0</v>
      </c>
      <c r="S331" s="224">
        <v>0</v>
      </c>
      <c r="T331" s="225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26" t="s">
        <v>440</v>
      </c>
      <c r="AT331" s="226" t="s">
        <v>342</v>
      </c>
      <c r="AU331" s="226" t="s">
        <v>81</v>
      </c>
      <c r="AY331" s="18" t="s">
        <v>338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18" t="s">
        <v>79</v>
      </c>
      <c r="BK331" s="227">
        <f>ROUND(I331*H331,2)</f>
        <v>0</v>
      </c>
      <c r="BL331" s="18" t="s">
        <v>440</v>
      </c>
      <c r="BM331" s="226" t="s">
        <v>4094</v>
      </c>
    </row>
    <row r="332" s="2" customFormat="1">
      <c r="A332" s="39"/>
      <c r="B332" s="40"/>
      <c r="C332" s="41"/>
      <c r="D332" s="228" t="s">
        <v>348</v>
      </c>
      <c r="E332" s="41"/>
      <c r="F332" s="229" t="s">
        <v>4095</v>
      </c>
      <c r="G332" s="41"/>
      <c r="H332" s="41"/>
      <c r="I332" s="230"/>
      <c r="J332" s="41"/>
      <c r="K332" s="41"/>
      <c r="L332" s="45"/>
      <c r="M332" s="231"/>
      <c r="N332" s="232"/>
      <c r="O332" s="85"/>
      <c r="P332" s="85"/>
      <c r="Q332" s="85"/>
      <c r="R332" s="85"/>
      <c r="S332" s="85"/>
      <c r="T332" s="86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T332" s="18" t="s">
        <v>348</v>
      </c>
      <c r="AU332" s="18" t="s">
        <v>81</v>
      </c>
    </row>
    <row r="333" s="12" customFormat="1" ht="22.8" customHeight="1">
      <c r="A333" s="12"/>
      <c r="B333" s="199"/>
      <c r="C333" s="200"/>
      <c r="D333" s="201" t="s">
        <v>71</v>
      </c>
      <c r="E333" s="213" t="s">
        <v>4096</v>
      </c>
      <c r="F333" s="213" t="s">
        <v>4097</v>
      </c>
      <c r="G333" s="200"/>
      <c r="H333" s="200"/>
      <c r="I333" s="203"/>
      <c r="J333" s="214">
        <f>BK333</f>
        <v>0</v>
      </c>
      <c r="K333" s="200"/>
      <c r="L333" s="205"/>
      <c r="M333" s="206"/>
      <c r="N333" s="207"/>
      <c r="O333" s="207"/>
      <c r="P333" s="208">
        <f>SUM(P334:P337)</f>
        <v>0</v>
      </c>
      <c r="Q333" s="207"/>
      <c r="R333" s="208">
        <f>SUM(R334:R337)</f>
        <v>0</v>
      </c>
      <c r="S333" s="207"/>
      <c r="T333" s="209">
        <f>SUM(T334:T337)</f>
        <v>0</v>
      </c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R333" s="210" t="s">
        <v>81</v>
      </c>
      <c r="AT333" s="211" t="s">
        <v>71</v>
      </c>
      <c r="AU333" s="211" t="s">
        <v>79</v>
      </c>
      <c r="AY333" s="210" t="s">
        <v>338</v>
      </c>
      <c r="BK333" s="212">
        <f>SUM(BK334:BK337)</f>
        <v>0</v>
      </c>
    </row>
    <row r="334" s="2" customFormat="1" ht="24.15" customHeight="1">
      <c r="A334" s="39"/>
      <c r="B334" s="40"/>
      <c r="C334" s="215" t="s">
        <v>630</v>
      </c>
      <c r="D334" s="215" t="s">
        <v>3853</v>
      </c>
      <c r="E334" s="216" t="s">
        <v>4098</v>
      </c>
      <c r="F334" s="217" t="s">
        <v>4099</v>
      </c>
      <c r="G334" s="218" t="s">
        <v>572</v>
      </c>
      <c r="H334" s="219">
        <v>10</v>
      </c>
      <c r="I334" s="220"/>
      <c r="J334" s="221">
        <f>ROUND(I334*H334,2)</f>
        <v>0</v>
      </c>
      <c r="K334" s="217" t="s">
        <v>3856</v>
      </c>
      <c r="L334" s="45"/>
      <c r="M334" s="222" t="s">
        <v>19</v>
      </c>
      <c r="N334" s="223" t="s">
        <v>43</v>
      </c>
      <c r="O334" s="85"/>
      <c r="P334" s="224">
        <f>O334*H334</f>
        <v>0</v>
      </c>
      <c r="Q334" s="224">
        <v>0</v>
      </c>
      <c r="R334" s="224">
        <f>Q334*H334</f>
        <v>0</v>
      </c>
      <c r="S334" s="224">
        <v>0</v>
      </c>
      <c r="T334" s="225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226" t="s">
        <v>440</v>
      </c>
      <c r="AT334" s="226" t="s">
        <v>342</v>
      </c>
      <c r="AU334" s="226" t="s">
        <v>81</v>
      </c>
      <c r="AY334" s="18" t="s">
        <v>338</v>
      </c>
      <c r="BE334" s="227">
        <f>IF(N334="základní",J334,0)</f>
        <v>0</v>
      </c>
      <c r="BF334" s="227">
        <f>IF(N334="snížená",J334,0)</f>
        <v>0</v>
      </c>
      <c r="BG334" s="227">
        <f>IF(N334="zákl. přenesená",J334,0)</f>
        <v>0</v>
      </c>
      <c r="BH334" s="227">
        <f>IF(N334="sníž. přenesená",J334,0)</f>
        <v>0</v>
      </c>
      <c r="BI334" s="227">
        <f>IF(N334="nulová",J334,0)</f>
        <v>0</v>
      </c>
      <c r="BJ334" s="18" t="s">
        <v>79</v>
      </c>
      <c r="BK334" s="227">
        <f>ROUND(I334*H334,2)</f>
        <v>0</v>
      </c>
      <c r="BL334" s="18" t="s">
        <v>440</v>
      </c>
      <c r="BM334" s="226" t="s">
        <v>4100</v>
      </c>
    </row>
    <row r="335" s="2" customFormat="1">
      <c r="A335" s="39"/>
      <c r="B335" s="40"/>
      <c r="C335" s="41"/>
      <c r="D335" s="228" t="s">
        <v>348</v>
      </c>
      <c r="E335" s="41"/>
      <c r="F335" s="229" t="s">
        <v>4101</v>
      </c>
      <c r="G335" s="41"/>
      <c r="H335" s="41"/>
      <c r="I335" s="230"/>
      <c r="J335" s="41"/>
      <c r="K335" s="41"/>
      <c r="L335" s="45"/>
      <c r="M335" s="231"/>
      <c r="N335" s="232"/>
      <c r="O335" s="85"/>
      <c r="P335" s="85"/>
      <c r="Q335" s="85"/>
      <c r="R335" s="85"/>
      <c r="S335" s="85"/>
      <c r="T335" s="86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T335" s="18" t="s">
        <v>348</v>
      </c>
      <c r="AU335" s="18" t="s">
        <v>81</v>
      </c>
    </row>
    <row r="336" s="2" customFormat="1" ht="21.75" customHeight="1">
      <c r="A336" s="39"/>
      <c r="B336" s="40"/>
      <c r="C336" s="215" t="s">
        <v>635</v>
      </c>
      <c r="D336" s="215" t="s">
        <v>3853</v>
      </c>
      <c r="E336" s="216" t="s">
        <v>4102</v>
      </c>
      <c r="F336" s="217" t="s">
        <v>4103</v>
      </c>
      <c r="G336" s="218" t="s">
        <v>572</v>
      </c>
      <c r="H336" s="219">
        <v>10</v>
      </c>
      <c r="I336" s="220"/>
      <c r="J336" s="221">
        <f>ROUND(I336*H336,2)</f>
        <v>0</v>
      </c>
      <c r="K336" s="217" t="s">
        <v>3856</v>
      </c>
      <c r="L336" s="45"/>
      <c r="M336" s="222" t="s">
        <v>19</v>
      </c>
      <c r="N336" s="223" t="s">
        <v>43</v>
      </c>
      <c r="O336" s="85"/>
      <c r="P336" s="224">
        <f>O336*H336</f>
        <v>0</v>
      </c>
      <c r="Q336" s="224">
        <v>0</v>
      </c>
      <c r="R336" s="224">
        <f>Q336*H336</f>
        <v>0</v>
      </c>
      <c r="S336" s="224">
        <v>0</v>
      </c>
      <c r="T336" s="225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26" t="s">
        <v>440</v>
      </c>
      <c r="AT336" s="226" t="s">
        <v>342</v>
      </c>
      <c r="AU336" s="226" t="s">
        <v>81</v>
      </c>
      <c r="AY336" s="18" t="s">
        <v>338</v>
      </c>
      <c r="BE336" s="227">
        <f>IF(N336="základní",J336,0)</f>
        <v>0</v>
      </c>
      <c r="BF336" s="227">
        <f>IF(N336="snížená",J336,0)</f>
        <v>0</v>
      </c>
      <c r="BG336" s="227">
        <f>IF(N336="zákl. přenesená",J336,0)</f>
        <v>0</v>
      </c>
      <c r="BH336" s="227">
        <f>IF(N336="sníž. přenesená",J336,0)</f>
        <v>0</v>
      </c>
      <c r="BI336" s="227">
        <f>IF(N336="nulová",J336,0)</f>
        <v>0</v>
      </c>
      <c r="BJ336" s="18" t="s">
        <v>79</v>
      </c>
      <c r="BK336" s="227">
        <f>ROUND(I336*H336,2)</f>
        <v>0</v>
      </c>
      <c r="BL336" s="18" t="s">
        <v>440</v>
      </c>
      <c r="BM336" s="226" t="s">
        <v>4104</v>
      </c>
    </row>
    <row r="337" s="2" customFormat="1">
      <c r="A337" s="39"/>
      <c r="B337" s="40"/>
      <c r="C337" s="41"/>
      <c r="D337" s="228" t="s">
        <v>348</v>
      </c>
      <c r="E337" s="41"/>
      <c r="F337" s="229" t="s">
        <v>4105</v>
      </c>
      <c r="G337" s="41"/>
      <c r="H337" s="41"/>
      <c r="I337" s="230"/>
      <c r="J337" s="41"/>
      <c r="K337" s="41"/>
      <c r="L337" s="45"/>
      <c r="M337" s="231"/>
      <c r="N337" s="232"/>
      <c r="O337" s="85"/>
      <c r="P337" s="85"/>
      <c r="Q337" s="85"/>
      <c r="R337" s="85"/>
      <c r="S337" s="85"/>
      <c r="T337" s="86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T337" s="18" t="s">
        <v>348</v>
      </c>
      <c r="AU337" s="18" t="s">
        <v>81</v>
      </c>
    </row>
    <row r="338" s="12" customFormat="1" ht="22.8" customHeight="1">
      <c r="A338" s="12"/>
      <c r="B338" s="199"/>
      <c r="C338" s="200"/>
      <c r="D338" s="201" t="s">
        <v>71</v>
      </c>
      <c r="E338" s="213" t="s">
        <v>4106</v>
      </c>
      <c r="F338" s="213" t="s">
        <v>4107</v>
      </c>
      <c r="G338" s="200"/>
      <c r="H338" s="200"/>
      <c r="I338" s="203"/>
      <c r="J338" s="214">
        <f>BK338</f>
        <v>0</v>
      </c>
      <c r="K338" s="200"/>
      <c r="L338" s="205"/>
      <c r="M338" s="206"/>
      <c r="N338" s="207"/>
      <c r="O338" s="207"/>
      <c r="P338" s="208">
        <f>SUM(P339:P342)</f>
        <v>0</v>
      </c>
      <c r="Q338" s="207"/>
      <c r="R338" s="208">
        <f>SUM(R339:R342)</f>
        <v>0</v>
      </c>
      <c r="S338" s="207"/>
      <c r="T338" s="209">
        <f>SUM(T339:T342)</f>
        <v>0</v>
      </c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R338" s="210" t="s">
        <v>81</v>
      </c>
      <c r="AT338" s="211" t="s">
        <v>71</v>
      </c>
      <c r="AU338" s="211" t="s">
        <v>79</v>
      </c>
      <c r="AY338" s="210" t="s">
        <v>338</v>
      </c>
      <c r="BK338" s="212">
        <f>SUM(BK339:BK342)</f>
        <v>0</v>
      </c>
    </row>
    <row r="339" s="2" customFormat="1" ht="24.15" customHeight="1">
      <c r="A339" s="39"/>
      <c r="B339" s="40"/>
      <c r="C339" s="215" t="s">
        <v>641</v>
      </c>
      <c r="D339" s="215" t="s">
        <v>3853</v>
      </c>
      <c r="E339" s="216" t="s">
        <v>4108</v>
      </c>
      <c r="F339" s="217" t="s">
        <v>4109</v>
      </c>
      <c r="G339" s="218" t="s">
        <v>4110</v>
      </c>
      <c r="H339" s="219">
        <v>1</v>
      </c>
      <c r="I339" s="220"/>
      <c r="J339" s="221">
        <f>ROUND(I339*H339,2)</f>
        <v>0</v>
      </c>
      <c r="K339" s="217" t="s">
        <v>3856</v>
      </c>
      <c r="L339" s="45"/>
      <c r="M339" s="222" t="s">
        <v>19</v>
      </c>
      <c r="N339" s="223" t="s">
        <v>43</v>
      </c>
      <c r="O339" s="85"/>
      <c r="P339" s="224">
        <f>O339*H339</f>
        <v>0</v>
      </c>
      <c r="Q339" s="224">
        <v>0</v>
      </c>
      <c r="R339" s="224">
        <f>Q339*H339</f>
        <v>0</v>
      </c>
      <c r="S339" s="224">
        <v>0</v>
      </c>
      <c r="T339" s="225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26" t="s">
        <v>440</v>
      </c>
      <c r="AT339" s="226" t="s">
        <v>342</v>
      </c>
      <c r="AU339" s="226" t="s">
        <v>81</v>
      </c>
      <c r="AY339" s="18" t="s">
        <v>338</v>
      </c>
      <c r="BE339" s="227">
        <f>IF(N339="základní",J339,0)</f>
        <v>0</v>
      </c>
      <c r="BF339" s="227">
        <f>IF(N339="snížená",J339,0)</f>
        <v>0</v>
      </c>
      <c r="BG339" s="227">
        <f>IF(N339="zákl. přenesená",J339,0)</f>
        <v>0</v>
      </c>
      <c r="BH339" s="227">
        <f>IF(N339="sníž. přenesená",J339,0)</f>
        <v>0</v>
      </c>
      <c r="BI339" s="227">
        <f>IF(N339="nulová",J339,0)</f>
        <v>0</v>
      </c>
      <c r="BJ339" s="18" t="s">
        <v>79</v>
      </c>
      <c r="BK339" s="227">
        <f>ROUND(I339*H339,2)</f>
        <v>0</v>
      </c>
      <c r="BL339" s="18" t="s">
        <v>440</v>
      </c>
      <c r="BM339" s="226" t="s">
        <v>4111</v>
      </c>
    </row>
    <row r="340" s="2" customFormat="1">
      <c r="A340" s="39"/>
      <c r="B340" s="40"/>
      <c r="C340" s="41"/>
      <c r="D340" s="228" t="s">
        <v>348</v>
      </c>
      <c r="E340" s="41"/>
      <c r="F340" s="229" t="s">
        <v>4112</v>
      </c>
      <c r="G340" s="41"/>
      <c r="H340" s="41"/>
      <c r="I340" s="230"/>
      <c r="J340" s="41"/>
      <c r="K340" s="41"/>
      <c r="L340" s="45"/>
      <c r="M340" s="231"/>
      <c r="N340" s="232"/>
      <c r="O340" s="85"/>
      <c r="P340" s="85"/>
      <c r="Q340" s="85"/>
      <c r="R340" s="85"/>
      <c r="S340" s="85"/>
      <c r="T340" s="86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T340" s="18" t="s">
        <v>348</v>
      </c>
      <c r="AU340" s="18" t="s">
        <v>81</v>
      </c>
    </row>
    <row r="341" s="2" customFormat="1" ht="24.15" customHeight="1">
      <c r="A341" s="39"/>
      <c r="B341" s="40"/>
      <c r="C341" s="215" t="s">
        <v>646</v>
      </c>
      <c r="D341" s="215" t="s">
        <v>3853</v>
      </c>
      <c r="E341" s="216" t="s">
        <v>4113</v>
      </c>
      <c r="F341" s="217" t="s">
        <v>4114</v>
      </c>
      <c r="G341" s="218" t="s">
        <v>4110</v>
      </c>
      <c r="H341" s="219">
        <v>1</v>
      </c>
      <c r="I341" s="220"/>
      <c r="J341" s="221">
        <f>ROUND(I341*H341,2)</f>
        <v>0</v>
      </c>
      <c r="K341" s="217" t="s">
        <v>3856</v>
      </c>
      <c r="L341" s="45"/>
      <c r="M341" s="222" t="s">
        <v>19</v>
      </c>
      <c r="N341" s="223" t="s">
        <v>43</v>
      </c>
      <c r="O341" s="85"/>
      <c r="P341" s="224">
        <f>O341*H341</f>
        <v>0</v>
      </c>
      <c r="Q341" s="224">
        <v>0</v>
      </c>
      <c r="R341" s="224">
        <f>Q341*H341</f>
        <v>0</v>
      </c>
      <c r="S341" s="224">
        <v>0</v>
      </c>
      <c r="T341" s="225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26" t="s">
        <v>440</v>
      </c>
      <c r="AT341" s="226" t="s">
        <v>342</v>
      </c>
      <c r="AU341" s="226" t="s">
        <v>81</v>
      </c>
      <c r="AY341" s="18" t="s">
        <v>338</v>
      </c>
      <c r="BE341" s="227">
        <f>IF(N341="základní",J341,0)</f>
        <v>0</v>
      </c>
      <c r="BF341" s="227">
        <f>IF(N341="snížená",J341,0)</f>
        <v>0</v>
      </c>
      <c r="BG341" s="227">
        <f>IF(N341="zákl. přenesená",J341,0)</f>
        <v>0</v>
      </c>
      <c r="BH341" s="227">
        <f>IF(N341="sníž. přenesená",J341,0)</f>
        <v>0</v>
      </c>
      <c r="BI341" s="227">
        <f>IF(N341="nulová",J341,0)</f>
        <v>0</v>
      </c>
      <c r="BJ341" s="18" t="s">
        <v>79</v>
      </c>
      <c r="BK341" s="227">
        <f>ROUND(I341*H341,2)</f>
        <v>0</v>
      </c>
      <c r="BL341" s="18" t="s">
        <v>440</v>
      </c>
      <c r="BM341" s="226" t="s">
        <v>4115</v>
      </c>
    </row>
    <row r="342" s="2" customFormat="1">
      <c r="A342" s="39"/>
      <c r="B342" s="40"/>
      <c r="C342" s="41"/>
      <c r="D342" s="228" t="s">
        <v>348</v>
      </c>
      <c r="E342" s="41"/>
      <c r="F342" s="229" t="s">
        <v>4116</v>
      </c>
      <c r="G342" s="41"/>
      <c r="H342" s="41"/>
      <c r="I342" s="230"/>
      <c r="J342" s="41"/>
      <c r="K342" s="41"/>
      <c r="L342" s="45"/>
      <c r="M342" s="231"/>
      <c r="N342" s="232"/>
      <c r="O342" s="85"/>
      <c r="P342" s="85"/>
      <c r="Q342" s="85"/>
      <c r="R342" s="85"/>
      <c r="S342" s="85"/>
      <c r="T342" s="86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T342" s="18" t="s">
        <v>348</v>
      </c>
      <c r="AU342" s="18" t="s">
        <v>81</v>
      </c>
    </row>
    <row r="343" s="12" customFormat="1" ht="22.8" customHeight="1">
      <c r="A343" s="12"/>
      <c r="B343" s="199"/>
      <c r="C343" s="200"/>
      <c r="D343" s="201" t="s">
        <v>71</v>
      </c>
      <c r="E343" s="213" t="s">
        <v>4117</v>
      </c>
      <c r="F343" s="213" t="s">
        <v>4118</v>
      </c>
      <c r="G343" s="200"/>
      <c r="H343" s="200"/>
      <c r="I343" s="203"/>
      <c r="J343" s="214">
        <f>BK343</f>
        <v>0</v>
      </c>
      <c r="K343" s="200"/>
      <c r="L343" s="205"/>
      <c r="M343" s="206"/>
      <c r="N343" s="207"/>
      <c r="O343" s="207"/>
      <c r="P343" s="208">
        <f>P344</f>
        <v>0</v>
      </c>
      <c r="Q343" s="207"/>
      <c r="R343" s="208">
        <f>R344</f>
        <v>0</v>
      </c>
      <c r="S343" s="207"/>
      <c r="T343" s="209">
        <f>T344</f>
        <v>0</v>
      </c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R343" s="210" t="s">
        <v>81</v>
      </c>
      <c r="AT343" s="211" t="s">
        <v>71</v>
      </c>
      <c r="AU343" s="211" t="s">
        <v>79</v>
      </c>
      <c r="AY343" s="210" t="s">
        <v>338</v>
      </c>
      <c r="BK343" s="212">
        <f>BK344</f>
        <v>0</v>
      </c>
    </row>
    <row r="344" s="2" customFormat="1" ht="16.5" customHeight="1">
      <c r="A344" s="39"/>
      <c r="B344" s="40"/>
      <c r="C344" s="215" t="s">
        <v>654</v>
      </c>
      <c r="D344" s="215" t="s">
        <v>3853</v>
      </c>
      <c r="E344" s="216" t="s">
        <v>4119</v>
      </c>
      <c r="F344" s="217" t="s">
        <v>4120</v>
      </c>
      <c r="G344" s="218" t="s">
        <v>4121</v>
      </c>
      <c r="H344" s="219">
        <v>2</v>
      </c>
      <c r="I344" s="220"/>
      <c r="J344" s="221">
        <f>ROUND(I344*H344,2)</f>
        <v>0</v>
      </c>
      <c r="K344" s="217" t="s">
        <v>19</v>
      </c>
      <c r="L344" s="45"/>
      <c r="M344" s="222" t="s">
        <v>19</v>
      </c>
      <c r="N344" s="223" t="s">
        <v>43</v>
      </c>
      <c r="O344" s="85"/>
      <c r="P344" s="224">
        <f>O344*H344</f>
        <v>0</v>
      </c>
      <c r="Q344" s="224">
        <v>0</v>
      </c>
      <c r="R344" s="224">
        <f>Q344*H344</f>
        <v>0</v>
      </c>
      <c r="S344" s="224">
        <v>0</v>
      </c>
      <c r="T344" s="225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26" t="s">
        <v>440</v>
      </c>
      <c r="AT344" s="226" t="s">
        <v>342</v>
      </c>
      <c r="AU344" s="226" t="s">
        <v>81</v>
      </c>
      <c r="AY344" s="18" t="s">
        <v>338</v>
      </c>
      <c r="BE344" s="227">
        <f>IF(N344="základní",J344,0)</f>
        <v>0</v>
      </c>
      <c r="BF344" s="227">
        <f>IF(N344="snížená",J344,0)</f>
        <v>0</v>
      </c>
      <c r="BG344" s="227">
        <f>IF(N344="zákl. přenesená",J344,0)</f>
        <v>0</v>
      </c>
      <c r="BH344" s="227">
        <f>IF(N344="sníž. přenesená",J344,0)</f>
        <v>0</v>
      </c>
      <c r="BI344" s="227">
        <f>IF(N344="nulová",J344,0)</f>
        <v>0</v>
      </c>
      <c r="BJ344" s="18" t="s">
        <v>79</v>
      </c>
      <c r="BK344" s="227">
        <f>ROUND(I344*H344,2)</f>
        <v>0</v>
      </c>
      <c r="BL344" s="18" t="s">
        <v>440</v>
      </c>
      <c r="BM344" s="226" t="s">
        <v>4122</v>
      </c>
    </row>
    <row r="345" s="12" customFormat="1" ht="22.8" customHeight="1">
      <c r="A345" s="12"/>
      <c r="B345" s="199"/>
      <c r="C345" s="200"/>
      <c r="D345" s="201" t="s">
        <v>71</v>
      </c>
      <c r="E345" s="213" t="s">
        <v>4123</v>
      </c>
      <c r="F345" s="213" t="s">
        <v>4124</v>
      </c>
      <c r="G345" s="200"/>
      <c r="H345" s="200"/>
      <c r="I345" s="203"/>
      <c r="J345" s="214">
        <f>BK345</f>
        <v>0</v>
      </c>
      <c r="K345" s="200"/>
      <c r="L345" s="205"/>
      <c r="M345" s="206"/>
      <c r="N345" s="207"/>
      <c r="O345" s="207"/>
      <c r="P345" s="208">
        <f>SUM(P346:P363)</f>
        <v>0</v>
      </c>
      <c r="Q345" s="207"/>
      <c r="R345" s="208">
        <f>SUM(R346:R363)</f>
        <v>0</v>
      </c>
      <c r="S345" s="207"/>
      <c r="T345" s="209">
        <f>SUM(T346:T363)</f>
        <v>0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R345" s="210" t="s">
        <v>81</v>
      </c>
      <c r="AT345" s="211" t="s">
        <v>71</v>
      </c>
      <c r="AU345" s="211" t="s">
        <v>79</v>
      </c>
      <c r="AY345" s="210" t="s">
        <v>338</v>
      </c>
      <c r="BK345" s="212">
        <f>SUM(BK346:BK363)</f>
        <v>0</v>
      </c>
    </row>
    <row r="346" s="2" customFormat="1" ht="24.15" customHeight="1">
      <c r="A346" s="39"/>
      <c r="B346" s="40"/>
      <c r="C346" s="215" t="s">
        <v>659</v>
      </c>
      <c r="D346" s="215" t="s">
        <v>3853</v>
      </c>
      <c r="E346" s="216" t="s">
        <v>4125</v>
      </c>
      <c r="F346" s="217" t="s">
        <v>4126</v>
      </c>
      <c r="G346" s="218" t="s">
        <v>4121</v>
      </c>
      <c r="H346" s="219">
        <v>1</v>
      </c>
      <c r="I346" s="220"/>
      <c r="J346" s="221">
        <f>ROUND(I346*H346,2)</f>
        <v>0</v>
      </c>
      <c r="K346" s="217" t="s">
        <v>3856</v>
      </c>
      <c r="L346" s="45"/>
      <c r="M346" s="222" t="s">
        <v>19</v>
      </c>
      <c r="N346" s="223" t="s">
        <v>43</v>
      </c>
      <c r="O346" s="85"/>
      <c r="P346" s="224">
        <f>O346*H346</f>
        <v>0</v>
      </c>
      <c r="Q346" s="224">
        <v>0</v>
      </c>
      <c r="R346" s="224">
        <f>Q346*H346</f>
        <v>0</v>
      </c>
      <c r="S346" s="224">
        <v>0</v>
      </c>
      <c r="T346" s="225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26" t="s">
        <v>440</v>
      </c>
      <c r="AT346" s="226" t="s">
        <v>342</v>
      </c>
      <c r="AU346" s="226" t="s">
        <v>81</v>
      </c>
      <c r="AY346" s="18" t="s">
        <v>338</v>
      </c>
      <c r="BE346" s="227">
        <f>IF(N346="základní",J346,0)</f>
        <v>0</v>
      </c>
      <c r="BF346" s="227">
        <f>IF(N346="snížená",J346,0)</f>
        <v>0</v>
      </c>
      <c r="BG346" s="227">
        <f>IF(N346="zákl. přenesená",J346,0)</f>
        <v>0</v>
      </c>
      <c r="BH346" s="227">
        <f>IF(N346="sníž. přenesená",J346,0)</f>
        <v>0</v>
      </c>
      <c r="BI346" s="227">
        <f>IF(N346="nulová",J346,0)</f>
        <v>0</v>
      </c>
      <c r="BJ346" s="18" t="s">
        <v>79</v>
      </c>
      <c r="BK346" s="227">
        <f>ROUND(I346*H346,2)</f>
        <v>0</v>
      </c>
      <c r="BL346" s="18" t="s">
        <v>440</v>
      </c>
      <c r="BM346" s="226" t="s">
        <v>4127</v>
      </c>
    </row>
    <row r="347" s="2" customFormat="1">
      <c r="A347" s="39"/>
      <c r="B347" s="40"/>
      <c r="C347" s="41"/>
      <c r="D347" s="228" t="s">
        <v>348</v>
      </c>
      <c r="E347" s="41"/>
      <c r="F347" s="229" t="s">
        <v>4128</v>
      </c>
      <c r="G347" s="41"/>
      <c r="H347" s="41"/>
      <c r="I347" s="230"/>
      <c r="J347" s="41"/>
      <c r="K347" s="41"/>
      <c r="L347" s="45"/>
      <c r="M347" s="231"/>
      <c r="N347" s="232"/>
      <c r="O347" s="85"/>
      <c r="P347" s="85"/>
      <c r="Q347" s="85"/>
      <c r="R347" s="85"/>
      <c r="S347" s="85"/>
      <c r="T347" s="86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348</v>
      </c>
      <c r="AU347" s="18" t="s">
        <v>81</v>
      </c>
    </row>
    <row r="348" s="2" customFormat="1" ht="24.15" customHeight="1">
      <c r="A348" s="39"/>
      <c r="B348" s="40"/>
      <c r="C348" s="215" t="s">
        <v>290</v>
      </c>
      <c r="D348" s="215" t="s">
        <v>3853</v>
      </c>
      <c r="E348" s="216" t="s">
        <v>4129</v>
      </c>
      <c r="F348" s="217" t="s">
        <v>4130</v>
      </c>
      <c r="G348" s="218" t="s">
        <v>4121</v>
      </c>
      <c r="H348" s="219">
        <v>2</v>
      </c>
      <c r="I348" s="220"/>
      <c r="J348" s="221">
        <f>ROUND(I348*H348,2)</f>
        <v>0</v>
      </c>
      <c r="K348" s="217" t="s">
        <v>3856</v>
      </c>
      <c r="L348" s="45"/>
      <c r="M348" s="222" t="s">
        <v>19</v>
      </c>
      <c r="N348" s="223" t="s">
        <v>43</v>
      </c>
      <c r="O348" s="85"/>
      <c r="P348" s="224">
        <f>O348*H348</f>
        <v>0</v>
      </c>
      <c r="Q348" s="224">
        <v>0</v>
      </c>
      <c r="R348" s="224">
        <f>Q348*H348</f>
        <v>0</v>
      </c>
      <c r="S348" s="224">
        <v>0</v>
      </c>
      <c r="T348" s="225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26" t="s">
        <v>440</v>
      </c>
      <c r="AT348" s="226" t="s">
        <v>342</v>
      </c>
      <c r="AU348" s="226" t="s">
        <v>81</v>
      </c>
      <c r="AY348" s="18" t="s">
        <v>338</v>
      </c>
      <c r="BE348" s="227">
        <f>IF(N348="základní",J348,0)</f>
        <v>0</v>
      </c>
      <c r="BF348" s="227">
        <f>IF(N348="snížená",J348,0)</f>
        <v>0</v>
      </c>
      <c r="BG348" s="227">
        <f>IF(N348="zákl. přenesená",J348,0)</f>
        <v>0</v>
      </c>
      <c r="BH348" s="227">
        <f>IF(N348="sníž. přenesená",J348,0)</f>
        <v>0</v>
      </c>
      <c r="BI348" s="227">
        <f>IF(N348="nulová",J348,0)</f>
        <v>0</v>
      </c>
      <c r="BJ348" s="18" t="s">
        <v>79</v>
      </c>
      <c r="BK348" s="227">
        <f>ROUND(I348*H348,2)</f>
        <v>0</v>
      </c>
      <c r="BL348" s="18" t="s">
        <v>440</v>
      </c>
      <c r="BM348" s="226" t="s">
        <v>4131</v>
      </c>
    </row>
    <row r="349" s="2" customFormat="1">
      <c r="A349" s="39"/>
      <c r="B349" s="40"/>
      <c r="C349" s="41"/>
      <c r="D349" s="228" t="s">
        <v>348</v>
      </c>
      <c r="E349" s="41"/>
      <c r="F349" s="229" t="s">
        <v>4132</v>
      </c>
      <c r="G349" s="41"/>
      <c r="H349" s="41"/>
      <c r="I349" s="230"/>
      <c r="J349" s="41"/>
      <c r="K349" s="41"/>
      <c r="L349" s="45"/>
      <c r="M349" s="231"/>
      <c r="N349" s="232"/>
      <c r="O349" s="85"/>
      <c r="P349" s="85"/>
      <c r="Q349" s="85"/>
      <c r="R349" s="85"/>
      <c r="S349" s="85"/>
      <c r="T349" s="86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T349" s="18" t="s">
        <v>348</v>
      </c>
      <c r="AU349" s="18" t="s">
        <v>81</v>
      </c>
    </row>
    <row r="350" s="2" customFormat="1" ht="24.15" customHeight="1">
      <c r="A350" s="39"/>
      <c r="B350" s="40"/>
      <c r="C350" s="215" t="s">
        <v>672</v>
      </c>
      <c r="D350" s="215" t="s">
        <v>3853</v>
      </c>
      <c r="E350" s="216" t="s">
        <v>4133</v>
      </c>
      <c r="F350" s="217" t="s">
        <v>4134</v>
      </c>
      <c r="G350" s="218" t="s">
        <v>4121</v>
      </c>
      <c r="H350" s="219">
        <v>1</v>
      </c>
      <c r="I350" s="220"/>
      <c r="J350" s="221">
        <f>ROUND(I350*H350,2)</f>
        <v>0</v>
      </c>
      <c r="K350" s="217" t="s">
        <v>3856</v>
      </c>
      <c r="L350" s="45"/>
      <c r="M350" s="222" t="s">
        <v>19</v>
      </c>
      <c r="N350" s="223" t="s">
        <v>43</v>
      </c>
      <c r="O350" s="85"/>
      <c r="P350" s="224">
        <f>O350*H350</f>
        <v>0</v>
      </c>
      <c r="Q350" s="224">
        <v>0</v>
      </c>
      <c r="R350" s="224">
        <f>Q350*H350</f>
        <v>0</v>
      </c>
      <c r="S350" s="224">
        <v>0</v>
      </c>
      <c r="T350" s="225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26" t="s">
        <v>440</v>
      </c>
      <c r="AT350" s="226" t="s">
        <v>342</v>
      </c>
      <c r="AU350" s="226" t="s">
        <v>81</v>
      </c>
      <c r="AY350" s="18" t="s">
        <v>338</v>
      </c>
      <c r="BE350" s="227">
        <f>IF(N350="základní",J350,0)</f>
        <v>0</v>
      </c>
      <c r="BF350" s="227">
        <f>IF(N350="snížená",J350,0)</f>
        <v>0</v>
      </c>
      <c r="BG350" s="227">
        <f>IF(N350="zákl. přenesená",J350,0)</f>
        <v>0</v>
      </c>
      <c r="BH350" s="227">
        <f>IF(N350="sníž. přenesená",J350,0)</f>
        <v>0</v>
      </c>
      <c r="BI350" s="227">
        <f>IF(N350="nulová",J350,0)</f>
        <v>0</v>
      </c>
      <c r="BJ350" s="18" t="s">
        <v>79</v>
      </c>
      <c r="BK350" s="227">
        <f>ROUND(I350*H350,2)</f>
        <v>0</v>
      </c>
      <c r="BL350" s="18" t="s">
        <v>440</v>
      </c>
      <c r="BM350" s="226" t="s">
        <v>4135</v>
      </c>
    </row>
    <row r="351" s="2" customFormat="1">
      <c r="A351" s="39"/>
      <c r="B351" s="40"/>
      <c r="C351" s="41"/>
      <c r="D351" s="228" t="s">
        <v>348</v>
      </c>
      <c r="E351" s="41"/>
      <c r="F351" s="229" t="s">
        <v>4136</v>
      </c>
      <c r="G351" s="41"/>
      <c r="H351" s="41"/>
      <c r="I351" s="230"/>
      <c r="J351" s="41"/>
      <c r="K351" s="41"/>
      <c r="L351" s="45"/>
      <c r="M351" s="231"/>
      <c r="N351" s="232"/>
      <c r="O351" s="85"/>
      <c r="P351" s="85"/>
      <c r="Q351" s="85"/>
      <c r="R351" s="85"/>
      <c r="S351" s="85"/>
      <c r="T351" s="86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348</v>
      </c>
      <c r="AU351" s="18" t="s">
        <v>81</v>
      </c>
    </row>
    <row r="352" s="2" customFormat="1" ht="33" customHeight="1">
      <c r="A352" s="39"/>
      <c r="B352" s="40"/>
      <c r="C352" s="215" t="s">
        <v>676</v>
      </c>
      <c r="D352" s="215" t="s">
        <v>3853</v>
      </c>
      <c r="E352" s="216" t="s">
        <v>4137</v>
      </c>
      <c r="F352" s="217" t="s">
        <v>4138</v>
      </c>
      <c r="G352" s="218" t="s">
        <v>4121</v>
      </c>
      <c r="H352" s="219">
        <v>1</v>
      </c>
      <c r="I352" s="220"/>
      <c r="J352" s="221">
        <f>ROUND(I352*H352,2)</f>
        <v>0</v>
      </c>
      <c r="K352" s="217" t="s">
        <v>3856</v>
      </c>
      <c r="L352" s="45"/>
      <c r="M352" s="222" t="s">
        <v>19</v>
      </c>
      <c r="N352" s="223" t="s">
        <v>43</v>
      </c>
      <c r="O352" s="85"/>
      <c r="P352" s="224">
        <f>O352*H352</f>
        <v>0</v>
      </c>
      <c r="Q352" s="224">
        <v>0</v>
      </c>
      <c r="R352" s="224">
        <f>Q352*H352</f>
        <v>0</v>
      </c>
      <c r="S352" s="224">
        <v>0</v>
      </c>
      <c r="T352" s="225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26" t="s">
        <v>440</v>
      </c>
      <c r="AT352" s="226" t="s">
        <v>342</v>
      </c>
      <c r="AU352" s="226" t="s">
        <v>81</v>
      </c>
      <c r="AY352" s="18" t="s">
        <v>338</v>
      </c>
      <c r="BE352" s="227">
        <f>IF(N352="základní",J352,0)</f>
        <v>0</v>
      </c>
      <c r="BF352" s="227">
        <f>IF(N352="snížená",J352,0)</f>
        <v>0</v>
      </c>
      <c r="BG352" s="227">
        <f>IF(N352="zákl. přenesená",J352,0)</f>
        <v>0</v>
      </c>
      <c r="BH352" s="227">
        <f>IF(N352="sníž. přenesená",J352,0)</f>
        <v>0</v>
      </c>
      <c r="BI352" s="227">
        <f>IF(N352="nulová",J352,0)</f>
        <v>0</v>
      </c>
      <c r="BJ352" s="18" t="s">
        <v>79</v>
      </c>
      <c r="BK352" s="227">
        <f>ROUND(I352*H352,2)</f>
        <v>0</v>
      </c>
      <c r="BL352" s="18" t="s">
        <v>440</v>
      </c>
      <c r="BM352" s="226" t="s">
        <v>4139</v>
      </c>
    </row>
    <row r="353" s="2" customFormat="1">
      <c r="A353" s="39"/>
      <c r="B353" s="40"/>
      <c r="C353" s="41"/>
      <c r="D353" s="228" t="s">
        <v>348</v>
      </c>
      <c r="E353" s="41"/>
      <c r="F353" s="229" t="s">
        <v>4140</v>
      </c>
      <c r="G353" s="41"/>
      <c r="H353" s="41"/>
      <c r="I353" s="230"/>
      <c r="J353" s="41"/>
      <c r="K353" s="41"/>
      <c r="L353" s="45"/>
      <c r="M353" s="231"/>
      <c r="N353" s="232"/>
      <c r="O353" s="85"/>
      <c r="P353" s="85"/>
      <c r="Q353" s="85"/>
      <c r="R353" s="85"/>
      <c r="S353" s="85"/>
      <c r="T353" s="86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T353" s="18" t="s">
        <v>348</v>
      </c>
      <c r="AU353" s="18" t="s">
        <v>81</v>
      </c>
    </row>
    <row r="354" s="2" customFormat="1" ht="33" customHeight="1">
      <c r="A354" s="39"/>
      <c r="B354" s="40"/>
      <c r="C354" s="215" t="s">
        <v>682</v>
      </c>
      <c r="D354" s="215" t="s">
        <v>3853</v>
      </c>
      <c r="E354" s="216" t="s">
        <v>4141</v>
      </c>
      <c r="F354" s="217" t="s">
        <v>4142</v>
      </c>
      <c r="G354" s="218" t="s">
        <v>4121</v>
      </c>
      <c r="H354" s="219">
        <v>1</v>
      </c>
      <c r="I354" s="220"/>
      <c r="J354" s="221">
        <f>ROUND(I354*H354,2)</f>
        <v>0</v>
      </c>
      <c r="K354" s="217" t="s">
        <v>3856</v>
      </c>
      <c r="L354" s="45"/>
      <c r="M354" s="222" t="s">
        <v>19</v>
      </c>
      <c r="N354" s="223" t="s">
        <v>43</v>
      </c>
      <c r="O354" s="85"/>
      <c r="P354" s="224">
        <f>O354*H354</f>
        <v>0</v>
      </c>
      <c r="Q354" s="224">
        <v>0</v>
      </c>
      <c r="R354" s="224">
        <f>Q354*H354</f>
        <v>0</v>
      </c>
      <c r="S354" s="224">
        <v>0</v>
      </c>
      <c r="T354" s="225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26" t="s">
        <v>440</v>
      </c>
      <c r="AT354" s="226" t="s">
        <v>342</v>
      </c>
      <c r="AU354" s="226" t="s">
        <v>81</v>
      </c>
      <c r="AY354" s="18" t="s">
        <v>338</v>
      </c>
      <c r="BE354" s="227">
        <f>IF(N354="základní",J354,0)</f>
        <v>0</v>
      </c>
      <c r="BF354" s="227">
        <f>IF(N354="snížená",J354,0)</f>
        <v>0</v>
      </c>
      <c r="BG354" s="227">
        <f>IF(N354="zákl. přenesená",J354,0)</f>
        <v>0</v>
      </c>
      <c r="BH354" s="227">
        <f>IF(N354="sníž. přenesená",J354,0)</f>
        <v>0</v>
      </c>
      <c r="BI354" s="227">
        <f>IF(N354="nulová",J354,0)</f>
        <v>0</v>
      </c>
      <c r="BJ354" s="18" t="s">
        <v>79</v>
      </c>
      <c r="BK354" s="227">
        <f>ROUND(I354*H354,2)</f>
        <v>0</v>
      </c>
      <c r="BL354" s="18" t="s">
        <v>440</v>
      </c>
      <c r="BM354" s="226" t="s">
        <v>4143</v>
      </c>
    </row>
    <row r="355" s="2" customFormat="1">
      <c r="A355" s="39"/>
      <c r="B355" s="40"/>
      <c r="C355" s="41"/>
      <c r="D355" s="228" t="s">
        <v>348</v>
      </c>
      <c r="E355" s="41"/>
      <c r="F355" s="229" t="s">
        <v>4144</v>
      </c>
      <c r="G355" s="41"/>
      <c r="H355" s="41"/>
      <c r="I355" s="230"/>
      <c r="J355" s="41"/>
      <c r="K355" s="41"/>
      <c r="L355" s="45"/>
      <c r="M355" s="231"/>
      <c r="N355" s="232"/>
      <c r="O355" s="85"/>
      <c r="P355" s="85"/>
      <c r="Q355" s="85"/>
      <c r="R355" s="85"/>
      <c r="S355" s="85"/>
      <c r="T355" s="86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T355" s="18" t="s">
        <v>348</v>
      </c>
      <c r="AU355" s="18" t="s">
        <v>81</v>
      </c>
    </row>
    <row r="356" s="2" customFormat="1" ht="24.15" customHeight="1">
      <c r="A356" s="39"/>
      <c r="B356" s="40"/>
      <c r="C356" s="215" t="s">
        <v>686</v>
      </c>
      <c r="D356" s="215" t="s">
        <v>3853</v>
      </c>
      <c r="E356" s="216" t="s">
        <v>4145</v>
      </c>
      <c r="F356" s="217" t="s">
        <v>4146</v>
      </c>
      <c r="G356" s="218" t="s">
        <v>4121</v>
      </c>
      <c r="H356" s="219">
        <v>1</v>
      </c>
      <c r="I356" s="220"/>
      <c r="J356" s="221">
        <f>ROUND(I356*H356,2)</f>
        <v>0</v>
      </c>
      <c r="K356" s="217" t="s">
        <v>3856</v>
      </c>
      <c r="L356" s="45"/>
      <c r="M356" s="222" t="s">
        <v>19</v>
      </c>
      <c r="N356" s="223" t="s">
        <v>43</v>
      </c>
      <c r="O356" s="85"/>
      <c r="P356" s="224">
        <f>O356*H356</f>
        <v>0</v>
      </c>
      <c r="Q356" s="224">
        <v>0</v>
      </c>
      <c r="R356" s="224">
        <f>Q356*H356</f>
        <v>0</v>
      </c>
      <c r="S356" s="224">
        <v>0</v>
      </c>
      <c r="T356" s="225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26" t="s">
        <v>440</v>
      </c>
      <c r="AT356" s="226" t="s">
        <v>342</v>
      </c>
      <c r="AU356" s="226" t="s">
        <v>81</v>
      </c>
      <c r="AY356" s="18" t="s">
        <v>338</v>
      </c>
      <c r="BE356" s="227">
        <f>IF(N356="základní",J356,0)</f>
        <v>0</v>
      </c>
      <c r="BF356" s="227">
        <f>IF(N356="snížená",J356,0)</f>
        <v>0</v>
      </c>
      <c r="BG356" s="227">
        <f>IF(N356="zákl. přenesená",J356,0)</f>
        <v>0</v>
      </c>
      <c r="BH356" s="227">
        <f>IF(N356="sníž. přenesená",J356,0)</f>
        <v>0</v>
      </c>
      <c r="BI356" s="227">
        <f>IF(N356="nulová",J356,0)</f>
        <v>0</v>
      </c>
      <c r="BJ356" s="18" t="s">
        <v>79</v>
      </c>
      <c r="BK356" s="227">
        <f>ROUND(I356*H356,2)</f>
        <v>0</v>
      </c>
      <c r="BL356" s="18" t="s">
        <v>440</v>
      </c>
      <c r="BM356" s="226" t="s">
        <v>4147</v>
      </c>
    </row>
    <row r="357" s="2" customFormat="1">
      <c r="A357" s="39"/>
      <c r="B357" s="40"/>
      <c r="C357" s="41"/>
      <c r="D357" s="228" t="s">
        <v>348</v>
      </c>
      <c r="E357" s="41"/>
      <c r="F357" s="229" t="s">
        <v>4148</v>
      </c>
      <c r="G357" s="41"/>
      <c r="H357" s="41"/>
      <c r="I357" s="230"/>
      <c r="J357" s="41"/>
      <c r="K357" s="41"/>
      <c r="L357" s="45"/>
      <c r="M357" s="231"/>
      <c r="N357" s="232"/>
      <c r="O357" s="85"/>
      <c r="P357" s="85"/>
      <c r="Q357" s="85"/>
      <c r="R357" s="85"/>
      <c r="S357" s="85"/>
      <c r="T357" s="86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348</v>
      </c>
      <c r="AU357" s="18" t="s">
        <v>81</v>
      </c>
    </row>
    <row r="358" s="2" customFormat="1" ht="24.15" customHeight="1">
      <c r="A358" s="39"/>
      <c r="B358" s="40"/>
      <c r="C358" s="215" t="s">
        <v>691</v>
      </c>
      <c r="D358" s="215" t="s">
        <v>3853</v>
      </c>
      <c r="E358" s="216" t="s">
        <v>4149</v>
      </c>
      <c r="F358" s="217" t="s">
        <v>4150</v>
      </c>
      <c r="G358" s="218" t="s">
        <v>586</v>
      </c>
      <c r="H358" s="219">
        <v>1</v>
      </c>
      <c r="I358" s="220"/>
      <c r="J358" s="221">
        <f>ROUND(I358*H358,2)</f>
        <v>0</v>
      </c>
      <c r="K358" s="217" t="s">
        <v>3856</v>
      </c>
      <c r="L358" s="45"/>
      <c r="M358" s="222" t="s">
        <v>19</v>
      </c>
      <c r="N358" s="223" t="s">
        <v>43</v>
      </c>
      <c r="O358" s="85"/>
      <c r="P358" s="224">
        <f>O358*H358</f>
        <v>0</v>
      </c>
      <c r="Q358" s="224">
        <v>0</v>
      </c>
      <c r="R358" s="224">
        <f>Q358*H358</f>
        <v>0</v>
      </c>
      <c r="S358" s="224">
        <v>0</v>
      </c>
      <c r="T358" s="225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26" t="s">
        <v>440</v>
      </c>
      <c r="AT358" s="226" t="s">
        <v>342</v>
      </c>
      <c r="AU358" s="226" t="s">
        <v>81</v>
      </c>
      <c r="AY358" s="18" t="s">
        <v>338</v>
      </c>
      <c r="BE358" s="227">
        <f>IF(N358="základní",J358,0)</f>
        <v>0</v>
      </c>
      <c r="BF358" s="227">
        <f>IF(N358="snížená",J358,0)</f>
        <v>0</v>
      </c>
      <c r="BG358" s="227">
        <f>IF(N358="zákl. přenesená",J358,0)</f>
        <v>0</v>
      </c>
      <c r="BH358" s="227">
        <f>IF(N358="sníž. přenesená",J358,0)</f>
        <v>0</v>
      </c>
      <c r="BI358" s="227">
        <f>IF(N358="nulová",J358,0)</f>
        <v>0</v>
      </c>
      <c r="BJ358" s="18" t="s">
        <v>79</v>
      </c>
      <c r="BK358" s="227">
        <f>ROUND(I358*H358,2)</f>
        <v>0</v>
      </c>
      <c r="BL358" s="18" t="s">
        <v>440</v>
      </c>
      <c r="BM358" s="226" t="s">
        <v>4151</v>
      </c>
    </row>
    <row r="359" s="2" customFormat="1">
      <c r="A359" s="39"/>
      <c r="B359" s="40"/>
      <c r="C359" s="41"/>
      <c r="D359" s="228" t="s">
        <v>348</v>
      </c>
      <c r="E359" s="41"/>
      <c r="F359" s="229" t="s">
        <v>4152</v>
      </c>
      <c r="G359" s="41"/>
      <c r="H359" s="41"/>
      <c r="I359" s="230"/>
      <c r="J359" s="41"/>
      <c r="K359" s="41"/>
      <c r="L359" s="45"/>
      <c r="M359" s="231"/>
      <c r="N359" s="232"/>
      <c r="O359" s="85"/>
      <c r="P359" s="85"/>
      <c r="Q359" s="85"/>
      <c r="R359" s="85"/>
      <c r="S359" s="85"/>
      <c r="T359" s="86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T359" s="18" t="s">
        <v>348</v>
      </c>
      <c r="AU359" s="18" t="s">
        <v>81</v>
      </c>
    </row>
    <row r="360" s="2" customFormat="1" ht="16.5" customHeight="1">
      <c r="A360" s="39"/>
      <c r="B360" s="40"/>
      <c r="C360" s="215" t="s">
        <v>697</v>
      </c>
      <c r="D360" s="215" t="s">
        <v>3853</v>
      </c>
      <c r="E360" s="216" t="s">
        <v>4153</v>
      </c>
      <c r="F360" s="217" t="s">
        <v>4154</v>
      </c>
      <c r="G360" s="218" t="s">
        <v>586</v>
      </c>
      <c r="H360" s="219">
        <v>1</v>
      </c>
      <c r="I360" s="220"/>
      <c r="J360" s="221">
        <f>ROUND(I360*H360,2)</f>
        <v>0</v>
      </c>
      <c r="K360" s="217" t="s">
        <v>3856</v>
      </c>
      <c r="L360" s="45"/>
      <c r="M360" s="222" t="s">
        <v>19</v>
      </c>
      <c r="N360" s="223" t="s">
        <v>43</v>
      </c>
      <c r="O360" s="85"/>
      <c r="P360" s="224">
        <f>O360*H360</f>
        <v>0</v>
      </c>
      <c r="Q360" s="224">
        <v>0</v>
      </c>
      <c r="R360" s="224">
        <f>Q360*H360</f>
        <v>0</v>
      </c>
      <c r="S360" s="224">
        <v>0</v>
      </c>
      <c r="T360" s="225">
        <f>S360*H360</f>
        <v>0</v>
      </c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R360" s="226" t="s">
        <v>440</v>
      </c>
      <c r="AT360" s="226" t="s">
        <v>342</v>
      </c>
      <c r="AU360" s="226" t="s">
        <v>81</v>
      </c>
      <c r="AY360" s="18" t="s">
        <v>338</v>
      </c>
      <c r="BE360" s="227">
        <f>IF(N360="základní",J360,0)</f>
        <v>0</v>
      </c>
      <c r="BF360" s="227">
        <f>IF(N360="snížená",J360,0)</f>
        <v>0</v>
      </c>
      <c r="BG360" s="227">
        <f>IF(N360="zákl. přenesená",J360,0)</f>
        <v>0</v>
      </c>
      <c r="BH360" s="227">
        <f>IF(N360="sníž. přenesená",J360,0)</f>
        <v>0</v>
      </c>
      <c r="BI360" s="227">
        <f>IF(N360="nulová",J360,0)</f>
        <v>0</v>
      </c>
      <c r="BJ360" s="18" t="s">
        <v>79</v>
      </c>
      <c r="BK360" s="227">
        <f>ROUND(I360*H360,2)</f>
        <v>0</v>
      </c>
      <c r="BL360" s="18" t="s">
        <v>440</v>
      </c>
      <c r="BM360" s="226" t="s">
        <v>4155</v>
      </c>
    </row>
    <row r="361" s="2" customFormat="1">
      <c r="A361" s="39"/>
      <c r="B361" s="40"/>
      <c r="C361" s="41"/>
      <c r="D361" s="228" t="s">
        <v>348</v>
      </c>
      <c r="E361" s="41"/>
      <c r="F361" s="229" t="s">
        <v>4156</v>
      </c>
      <c r="G361" s="41"/>
      <c r="H361" s="41"/>
      <c r="I361" s="230"/>
      <c r="J361" s="41"/>
      <c r="K361" s="41"/>
      <c r="L361" s="45"/>
      <c r="M361" s="231"/>
      <c r="N361" s="232"/>
      <c r="O361" s="85"/>
      <c r="P361" s="85"/>
      <c r="Q361" s="85"/>
      <c r="R361" s="85"/>
      <c r="S361" s="85"/>
      <c r="T361" s="86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T361" s="18" t="s">
        <v>348</v>
      </c>
      <c r="AU361" s="18" t="s">
        <v>81</v>
      </c>
    </row>
    <row r="362" s="2" customFormat="1" ht="16.5" customHeight="1">
      <c r="A362" s="39"/>
      <c r="B362" s="40"/>
      <c r="C362" s="215" t="s">
        <v>702</v>
      </c>
      <c r="D362" s="215" t="s">
        <v>3853</v>
      </c>
      <c r="E362" s="216" t="s">
        <v>4157</v>
      </c>
      <c r="F362" s="217" t="s">
        <v>4158</v>
      </c>
      <c r="G362" s="218" t="s">
        <v>4121</v>
      </c>
      <c r="H362" s="219">
        <v>1</v>
      </c>
      <c r="I362" s="220"/>
      <c r="J362" s="221">
        <f>ROUND(I362*H362,2)</f>
        <v>0</v>
      </c>
      <c r="K362" s="217" t="s">
        <v>3856</v>
      </c>
      <c r="L362" s="45"/>
      <c r="M362" s="222" t="s">
        <v>19</v>
      </c>
      <c r="N362" s="223" t="s">
        <v>43</v>
      </c>
      <c r="O362" s="85"/>
      <c r="P362" s="224">
        <f>O362*H362</f>
        <v>0</v>
      </c>
      <c r="Q362" s="224">
        <v>0</v>
      </c>
      <c r="R362" s="224">
        <f>Q362*H362</f>
        <v>0</v>
      </c>
      <c r="S362" s="224">
        <v>0</v>
      </c>
      <c r="T362" s="225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26" t="s">
        <v>440</v>
      </c>
      <c r="AT362" s="226" t="s">
        <v>342</v>
      </c>
      <c r="AU362" s="226" t="s">
        <v>81</v>
      </c>
      <c r="AY362" s="18" t="s">
        <v>338</v>
      </c>
      <c r="BE362" s="227">
        <f>IF(N362="základní",J362,0)</f>
        <v>0</v>
      </c>
      <c r="BF362" s="227">
        <f>IF(N362="snížená",J362,0)</f>
        <v>0</v>
      </c>
      <c r="BG362" s="227">
        <f>IF(N362="zákl. přenesená",J362,0)</f>
        <v>0</v>
      </c>
      <c r="BH362" s="227">
        <f>IF(N362="sníž. přenesená",J362,0)</f>
        <v>0</v>
      </c>
      <c r="BI362" s="227">
        <f>IF(N362="nulová",J362,0)</f>
        <v>0</v>
      </c>
      <c r="BJ362" s="18" t="s">
        <v>79</v>
      </c>
      <c r="BK362" s="227">
        <f>ROUND(I362*H362,2)</f>
        <v>0</v>
      </c>
      <c r="BL362" s="18" t="s">
        <v>440</v>
      </c>
      <c r="BM362" s="226" t="s">
        <v>4159</v>
      </c>
    </row>
    <row r="363" s="2" customFormat="1">
      <c r="A363" s="39"/>
      <c r="B363" s="40"/>
      <c r="C363" s="41"/>
      <c r="D363" s="228" t="s">
        <v>348</v>
      </c>
      <c r="E363" s="41"/>
      <c r="F363" s="229" t="s">
        <v>4160</v>
      </c>
      <c r="G363" s="41"/>
      <c r="H363" s="41"/>
      <c r="I363" s="230"/>
      <c r="J363" s="41"/>
      <c r="K363" s="41"/>
      <c r="L363" s="45"/>
      <c r="M363" s="231"/>
      <c r="N363" s="232"/>
      <c r="O363" s="85"/>
      <c r="P363" s="85"/>
      <c r="Q363" s="85"/>
      <c r="R363" s="85"/>
      <c r="S363" s="85"/>
      <c r="T363" s="86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T363" s="18" t="s">
        <v>348</v>
      </c>
      <c r="AU363" s="18" t="s">
        <v>81</v>
      </c>
    </row>
    <row r="364" s="12" customFormat="1" ht="22.8" customHeight="1">
      <c r="A364" s="12"/>
      <c r="B364" s="199"/>
      <c r="C364" s="200"/>
      <c r="D364" s="201" t="s">
        <v>71</v>
      </c>
      <c r="E364" s="213" t="s">
        <v>4161</v>
      </c>
      <c r="F364" s="213" t="s">
        <v>4162</v>
      </c>
      <c r="G364" s="200"/>
      <c r="H364" s="200"/>
      <c r="I364" s="203"/>
      <c r="J364" s="214">
        <f>BK364</f>
        <v>0</v>
      </c>
      <c r="K364" s="200"/>
      <c r="L364" s="205"/>
      <c r="M364" s="206"/>
      <c r="N364" s="207"/>
      <c r="O364" s="207"/>
      <c r="P364" s="208">
        <f>SUM(P365:P368)</f>
        <v>0</v>
      </c>
      <c r="Q364" s="207"/>
      <c r="R364" s="208">
        <f>SUM(R365:R368)</f>
        <v>0</v>
      </c>
      <c r="S364" s="207"/>
      <c r="T364" s="209">
        <f>SUM(T365:T368)</f>
        <v>0</v>
      </c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R364" s="210" t="s">
        <v>81</v>
      </c>
      <c r="AT364" s="211" t="s">
        <v>71</v>
      </c>
      <c r="AU364" s="211" t="s">
        <v>79</v>
      </c>
      <c r="AY364" s="210" t="s">
        <v>338</v>
      </c>
      <c r="BK364" s="212">
        <f>SUM(BK365:BK368)</f>
        <v>0</v>
      </c>
    </row>
    <row r="365" s="2" customFormat="1" ht="24.15" customHeight="1">
      <c r="A365" s="39"/>
      <c r="B365" s="40"/>
      <c r="C365" s="215" t="s">
        <v>715</v>
      </c>
      <c r="D365" s="215" t="s">
        <v>3853</v>
      </c>
      <c r="E365" s="216" t="s">
        <v>4163</v>
      </c>
      <c r="F365" s="217" t="s">
        <v>4164</v>
      </c>
      <c r="G365" s="218" t="s">
        <v>4121</v>
      </c>
      <c r="H365" s="219">
        <v>1</v>
      </c>
      <c r="I365" s="220"/>
      <c r="J365" s="221">
        <f>ROUND(I365*H365,2)</f>
        <v>0</v>
      </c>
      <c r="K365" s="217" t="s">
        <v>3856</v>
      </c>
      <c r="L365" s="45"/>
      <c r="M365" s="222" t="s">
        <v>19</v>
      </c>
      <c r="N365" s="223" t="s">
        <v>43</v>
      </c>
      <c r="O365" s="85"/>
      <c r="P365" s="224">
        <f>O365*H365</f>
        <v>0</v>
      </c>
      <c r="Q365" s="224">
        <v>0</v>
      </c>
      <c r="R365" s="224">
        <f>Q365*H365</f>
        <v>0</v>
      </c>
      <c r="S365" s="224">
        <v>0</v>
      </c>
      <c r="T365" s="225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26" t="s">
        <v>440</v>
      </c>
      <c r="AT365" s="226" t="s">
        <v>342</v>
      </c>
      <c r="AU365" s="226" t="s">
        <v>81</v>
      </c>
      <c r="AY365" s="18" t="s">
        <v>338</v>
      </c>
      <c r="BE365" s="227">
        <f>IF(N365="základní",J365,0)</f>
        <v>0</v>
      </c>
      <c r="BF365" s="227">
        <f>IF(N365="snížená",J365,0)</f>
        <v>0</v>
      </c>
      <c r="BG365" s="227">
        <f>IF(N365="zákl. přenesená",J365,0)</f>
        <v>0</v>
      </c>
      <c r="BH365" s="227">
        <f>IF(N365="sníž. přenesená",J365,0)</f>
        <v>0</v>
      </c>
      <c r="BI365" s="227">
        <f>IF(N365="nulová",J365,0)</f>
        <v>0</v>
      </c>
      <c r="BJ365" s="18" t="s">
        <v>79</v>
      </c>
      <c r="BK365" s="227">
        <f>ROUND(I365*H365,2)</f>
        <v>0</v>
      </c>
      <c r="BL365" s="18" t="s">
        <v>440</v>
      </c>
      <c r="BM365" s="226" t="s">
        <v>4165</v>
      </c>
    </row>
    <row r="366" s="2" customFormat="1">
      <c r="A366" s="39"/>
      <c r="B366" s="40"/>
      <c r="C366" s="41"/>
      <c r="D366" s="228" t="s">
        <v>348</v>
      </c>
      <c r="E366" s="41"/>
      <c r="F366" s="229" t="s">
        <v>4166</v>
      </c>
      <c r="G366" s="41"/>
      <c r="H366" s="41"/>
      <c r="I366" s="230"/>
      <c r="J366" s="41"/>
      <c r="K366" s="41"/>
      <c r="L366" s="45"/>
      <c r="M366" s="231"/>
      <c r="N366" s="232"/>
      <c r="O366" s="85"/>
      <c r="P366" s="85"/>
      <c r="Q366" s="85"/>
      <c r="R366" s="85"/>
      <c r="S366" s="85"/>
      <c r="T366" s="86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T366" s="18" t="s">
        <v>348</v>
      </c>
      <c r="AU366" s="18" t="s">
        <v>81</v>
      </c>
    </row>
    <row r="367" s="2" customFormat="1" ht="24.15" customHeight="1">
      <c r="A367" s="39"/>
      <c r="B367" s="40"/>
      <c r="C367" s="215" t="s">
        <v>719</v>
      </c>
      <c r="D367" s="215" t="s">
        <v>3853</v>
      </c>
      <c r="E367" s="216" t="s">
        <v>4167</v>
      </c>
      <c r="F367" s="217" t="s">
        <v>4168</v>
      </c>
      <c r="G367" s="218" t="s">
        <v>4121</v>
      </c>
      <c r="H367" s="219">
        <v>3</v>
      </c>
      <c r="I367" s="220"/>
      <c r="J367" s="221">
        <f>ROUND(I367*H367,2)</f>
        <v>0</v>
      </c>
      <c r="K367" s="217" t="s">
        <v>3856</v>
      </c>
      <c r="L367" s="45"/>
      <c r="M367" s="222" t="s">
        <v>19</v>
      </c>
      <c r="N367" s="223" t="s">
        <v>43</v>
      </c>
      <c r="O367" s="85"/>
      <c r="P367" s="224">
        <f>O367*H367</f>
        <v>0</v>
      </c>
      <c r="Q367" s="224">
        <v>0</v>
      </c>
      <c r="R367" s="224">
        <f>Q367*H367</f>
        <v>0</v>
      </c>
      <c r="S367" s="224">
        <v>0</v>
      </c>
      <c r="T367" s="225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226" t="s">
        <v>440</v>
      </c>
      <c r="AT367" s="226" t="s">
        <v>342</v>
      </c>
      <c r="AU367" s="226" t="s">
        <v>81</v>
      </c>
      <c r="AY367" s="18" t="s">
        <v>338</v>
      </c>
      <c r="BE367" s="227">
        <f>IF(N367="základní",J367,0)</f>
        <v>0</v>
      </c>
      <c r="BF367" s="227">
        <f>IF(N367="snížená",J367,0)</f>
        <v>0</v>
      </c>
      <c r="BG367" s="227">
        <f>IF(N367="zákl. přenesená",J367,0)</f>
        <v>0</v>
      </c>
      <c r="BH367" s="227">
        <f>IF(N367="sníž. přenesená",J367,0)</f>
        <v>0</v>
      </c>
      <c r="BI367" s="227">
        <f>IF(N367="nulová",J367,0)</f>
        <v>0</v>
      </c>
      <c r="BJ367" s="18" t="s">
        <v>79</v>
      </c>
      <c r="BK367" s="227">
        <f>ROUND(I367*H367,2)</f>
        <v>0</v>
      </c>
      <c r="BL367" s="18" t="s">
        <v>440</v>
      </c>
      <c r="BM367" s="226" t="s">
        <v>4169</v>
      </c>
    </row>
    <row r="368" s="2" customFormat="1">
      <c r="A368" s="39"/>
      <c r="B368" s="40"/>
      <c r="C368" s="41"/>
      <c r="D368" s="228" t="s">
        <v>348</v>
      </c>
      <c r="E368" s="41"/>
      <c r="F368" s="229" t="s">
        <v>4170</v>
      </c>
      <c r="G368" s="41"/>
      <c r="H368" s="41"/>
      <c r="I368" s="230"/>
      <c r="J368" s="41"/>
      <c r="K368" s="41"/>
      <c r="L368" s="45"/>
      <c r="M368" s="231"/>
      <c r="N368" s="232"/>
      <c r="O368" s="85"/>
      <c r="P368" s="85"/>
      <c r="Q368" s="85"/>
      <c r="R368" s="85"/>
      <c r="S368" s="85"/>
      <c r="T368" s="86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T368" s="18" t="s">
        <v>348</v>
      </c>
      <c r="AU368" s="18" t="s">
        <v>81</v>
      </c>
    </row>
    <row r="369" s="12" customFormat="1" ht="22.8" customHeight="1">
      <c r="A369" s="12"/>
      <c r="B369" s="199"/>
      <c r="C369" s="200"/>
      <c r="D369" s="201" t="s">
        <v>71</v>
      </c>
      <c r="E369" s="213" t="s">
        <v>4171</v>
      </c>
      <c r="F369" s="213" t="s">
        <v>4172</v>
      </c>
      <c r="G369" s="200"/>
      <c r="H369" s="200"/>
      <c r="I369" s="203"/>
      <c r="J369" s="214">
        <f>BK369</f>
        <v>0</v>
      </c>
      <c r="K369" s="200"/>
      <c r="L369" s="205"/>
      <c r="M369" s="206"/>
      <c r="N369" s="207"/>
      <c r="O369" s="207"/>
      <c r="P369" s="208">
        <f>SUM(P370:P396)</f>
        <v>0</v>
      </c>
      <c r="Q369" s="207"/>
      <c r="R369" s="208">
        <f>SUM(R370:R396)</f>
        <v>0</v>
      </c>
      <c r="S369" s="207"/>
      <c r="T369" s="209">
        <f>SUM(T370:T396)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10" t="s">
        <v>81</v>
      </c>
      <c r="AT369" s="211" t="s">
        <v>71</v>
      </c>
      <c r="AU369" s="211" t="s">
        <v>79</v>
      </c>
      <c r="AY369" s="210" t="s">
        <v>338</v>
      </c>
      <c r="BK369" s="212">
        <f>SUM(BK370:BK396)</f>
        <v>0</v>
      </c>
    </row>
    <row r="370" s="2" customFormat="1" ht="24.15" customHeight="1">
      <c r="A370" s="39"/>
      <c r="B370" s="40"/>
      <c r="C370" s="215" t="s">
        <v>723</v>
      </c>
      <c r="D370" s="215" t="s">
        <v>3853</v>
      </c>
      <c r="E370" s="216" t="s">
        <v>4173</v>
      </c>
      <c r="F370" s="217" t="s">
        <v>4174</v>
      </c>
      <c r="G370" s="218" t="s">
        <v>345</v>
      </c>
      <c r="H370" s="219">
        <v>1.8500000000000001</v>
      </c>
      <c r="I370" s="220"/>
      <c r="J370" s="221">
        <f>ROUND(I370*H370,2)</f>
        <v>0</v>
      </c>
      <c r="K370" s="217" t="s">
        <v>3856</v>
      </c>
      <c r="L370" s="45"/>
      <c r="M370" s="222" t="s">
        <v>19</v>
      </c>
      <c r="N370" s="223" t="s">
        <v>43</v>
      </c>
      <c r="O370" s="85"/>
      <c r="P370" s="224">
        <f>O370*H370</f>
        <v>0</v>
      </c>
      <c r="Q370" s="224">
        <v>0</v>
      </c>
      <c r="R370" s="224">
        <f>Q370*H370</f>
        <v>0</v>
      </c>
      <c r="S370" s="224">
        <v>0</v>
      </c>
      <c r="T370" s="225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26" t="s">
        <v>440</v>
      </c>
      <c r="AT370" s="226" t="s">
        <v>342</v>
      </c>
      <c r="AU370" s="226" t="s">
        <v>81</v>
      </c>
      <c r="AY370" s="18" t="s">
        <v>338</v>
      </c>
      <c r="BE370" s="227">
        <f>IF(N370="základní",J370,0)</f>
        <v>0</v>
      </c>
      <c r="BF370" s="227">
        <f>IF(N370="snížená",J370,0)</f>
        <v>0</v>
      </c>
      <c r="BG370" s="227">
        <f>IF(N370="zákl. přenesená",J370,0)</f>
        <v>0</v>
      </c>
      <c r="BH370" s="227">
        <f>IF(N370="sníž. přenesená",J370,0)</f>
        <v>0</v>
      </c>
      <c r="BI370" s="227">
        <f>IF(N370="nulová",J370,0)</f>
        <v>0</v>
      </c>
      <c r="BJ370" s="18" t="s">
        <v>79</v>
      </c>
      <c r="BK370" s="227">
        <f>ROUND(I370*H370,2)</f>
        <v>0</v>
      </c>
      <c r="BL370" s="18" t="s">
        <v>440</v>
      </c>
      <c r="BM370" s="226" t="s">
        <v>4175</v>
      </c>
    </row>
    <row r="371" s="2" customFormat="1">
      <c r="A371" s="39"/>
      <c r="B371" s="40"/>
      <c r="C371" s="41"/>
      <c r="D371" s="228" t="s">
        <v>348</v>
      </c>
      <c r="E371" s="41"/>
      <c r="F371" s="229" t="s">
        <v>4176</v>
      </c>
      <c r="G371" s="41"/>
      <c r="H371" s="41"/>
      <c r="I371" s="230"/>
      <c r="J371" s="41"/>
      <c r="K371" s="41"/>
      <c r="L371" s="45"/>
      <c r="M371" s="231"/>
      <c r="N371" s="232"/>
      <c r="O371" s="85"/>
      <c r="P371" s="85"/>
      <c r="Q371" s="85"/>
      <c r="R371" s="85"/>
      <c r="S371" s="85"/>
      <c r="T371" s="86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348</v>
      </c>
      <c r="AU371" s="18" t="s">
        <v>81</v>
      </c>
    </row>
    <row r="372" s="13" customFormat="1">
      <c r="A372" s="13"/>
      <c r="B372" s="233"/>
      <c r="C372" s="234"/>
      <c r="D372" s="235" t="s">
        <v>350</v>
      </c>
      <c r="E372" s="236" t="s">
        <v>19</v>
      </c>
      <c r="F372" s="237" t="s">
        <v>3859</v>
      </c>
      <c r="G372" s="234"/>
      <c r="H372" s="236" t="s">
        <v>19</v>
      </c>
      <c r="I372" s="238"/>
      <c r="J372" s="234"/>
      <c r="K372" s="234"/>
      <c r="L372" s="239"/>
      <c r="M372" s="240"/>
      <c r="N372" s="241"/>
      <c r="O372" s="241"/>
      <c r="P372" s="241"/>
      <c r="Q372" s="241"/>
      <c r="R372" s="241"/>
      <c r="S372" s="241"/>
      <c r="T372" s="24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3" t="s">
        <v>350</v>
      </c>
      <c r="AU372" s="243" t="s">
        <v>81</v>
      </c>
      <c r="AV372" s="13" t="s">
        <v>79</v>
      </c>
      <c r="AW372" s="13" t="s">
        <v>33</v>
      </c>
      <c r="AX372" s="13" t="s">
        <v>72</v>
      </c>
      <c r="AY372" s="243" t="s">
        <v>338</v>
      </c>
    </row>
    <row r="373" s="13" customFormat="1">
      <c r="A373" s="13"/>
      <c r="B373" s="233"/>
      <c r="C373" s="234"/>
      <c r="D373" s="235" t="s">
        <v>350</v>
      </c>
      <c r="E373" s="236" t="s">
        <v>19</v>
      </c>
      <c r="F373" s="237" t="s">
        <v>4177</v>
      </c>
      <c r="G373" s="234"/>
      <c r="H373" s="236" t="s">
        <v>19</v>
      </c>
      <c r="I373" s="238"/>
      <c r="J373" s="234"/>
      <c r="K373" s="234"/>
      <c r="L373" s="239"/>
      <c r="M373" s="240"/>
      <c r="N373" s="241"/>
      <c r="O373" s="241"/>
      <c r="P373" s="241"/>
      <c r="Q373" s="241"/>
      <c r="R373" s="241"/>
      <c r="S373" s="241"/>
      <c r="T373" s="242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43" t="s">
        <v>350</v>
      </c>
      <c r="AU373" s="243" t="s">
        <v>81</v>
      </c>
      <c r="AV373" s="13" t="s">
        <v>79</v>
      </c>
      <c r="AW373" s="13" t="s">
        <v>33</v>
      </c>
      <c r="AX373" s="13" t="s">
        <v>72</v>
      </c>
      <c r="AY373" s="243" t="s">
        <v>338</v>
      </c>
    </row>
    <row r="374" s="14" customFormat="1">
      <c r="A374" s="14"/>
      <c r="B374" s="244"/>
      <c r="C374" s="245"/>
      <c r="D374" s="235" t="s">
        <v>350</v>
      </c>
      <c r="E374" s="247" t="s">
        <v>19</v>
      </c>
      <c r="F374" s="298" t="s">
        <v>3817</v>
      </c>
      <c r="G374" s="245"/>
      <c r="H374" s="248">
        <v>1.8500000000000001</v>
      </c>
      <c r="I374" s="249"/>
      <c r="J374" s="245"/>
      <c r="K374" s="245"/>
      <c r="L374" s="250"/>
      <c r="M374" s="251"/>
      <c r="N374" s="252"/>
      <c r="O374" s="252"/>
      <c r="P374" s="252"/>
      <c r="Q374" s="252"/>
      <c r="R374" s="252"/>
      <c r="S374" s="252"/>
      <c r="T374" s="253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4" t="s">
        <v>350</v>
      </c>
      <c r="AU374" s="254" t="s">
        <v>81</v>
      </c>
      <c r="AV374" s="14" t="s">
        <v>81</v>
      </c>
      <c r="AW374" s="14" t="s">
        <v>33</v>
      </c>
      <c r="AX374" s="14" t="s">
        <v>79</v>
      </c>
      <c r="AY374" s="254" t="s">
        <v>338</v>
      </c>
    </row>
    <row r="375" s="2" customFormat="1" ht="24.15" customHeight="1">
      <c r="A375" s="39"/>
      <c r="B375" s="40"/>
      <c r="C375" s="215" t="s">
        <v>728</v>
      </c>
      <c r="D375" s="215" t="s">
        <v>3853</v>
      </c>
      <c r="E375" s="216" t="s">
        <v>4178</v>
      </c>
      <c r="F375" s="217" t="s">
        <v>4179</v>
      </c>
      <c r="G375" s="218" t="s">
        <v>586</v>
      </c>
      <c r="H375" s="219">
        <v>3</v>
      </c>
      <c r="I375" s="220"/>
      <c r="J375" s="221">
        <f>ROUND(I375*H375,2)</f>
        <v>0</v>
      </c>
      <c r="K375" s="217" t="s">
        <v>3856</v>
      </c>
      <c r="L375" s="45"/>
      <c r="M375" s="222" t="s">
        <v>19</v>
      </c>
      <c r="N375" s="223" t="s">
        <v>43</v>
      </c>
      <c r="O375" s="85"/>
      <c r="P375" s="224">
        <f>O375*H375</f>
        <v>0</v>
      </c>
      <c r="Q375" s="224">
        <v>0</v>
      </c>
      <c r="R375" s="224">
        <f>Q375*H375</f>
        <v>0</v>
      </c>
      <c r="S375" s="224">
        <v>0</v>
      </c>
      <c r="T375" s="225">
        <f>S375*H375</f>
        <v>0</v>
      </c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R375" s="226" t="s">
        <v>440</v>
      </c>
      <c r="AT375" s="226" t="s">
        <v>342</v>
      </c>
      <c r="AU375" s="226" t="s">
        <v>81</v>
      </c>
      <c r="AY375" s="18" t="s">
        <v>338</v>
      </c>
      <c r="BE375" s="227">
        <f>IF(N375="základní",J375,0)</f>
        <v>0</v>
      </c>
      <c r="BF375" s="227">
        <f>IF(N375="snížená",J375,0)</f>
        <v>0</v>
      </c>
      <c r="BG375" s="227">
        <f>IF(N375="zákl. přenesená",J375,0)</f>
        <v>0</v>
      </c>
      <c r="BH375" s="227">
        <f>IF(N375="sníž. přenesená",J375,0)</f>
        <v>0</v>
      </c>
      <c r="BI375" s="227">
        <f>IF(N375="nulová",J375,0)</f>
        <v>0</v>
      </c>
      <c r="BJ375" s="18" t="s">
        <v>79</v>
      </c>
      <c r="BK375" s="227">
        <f>ROUND(I375*H375,2)</f>
        <v>0</v>
      </c>
      <c r="BL375" s="18" t="s">
        <v>440</v>
      </c>
      <c r="BM375" s="226" t="s">
        <v>4180</v>
      </c>
    </row>
    <row r="376" s="2" customFormat="1">
      <c r="A376" s="39"/>
      <c r="B376" s="40"/>
      <c r="C376" s="41"/>
      <c r="D376" s="228" t="s">
        <v>348</v>
      </c>
      <c r="E376" s="41"/>
      <c r="F376" s="229" t="s">
        <v>4181</v>
      </c>
      <c r="G376" s="41"/>
      <c r="H376" s="41"/>
      <c r="I376" s="230"/>
      <c r="J376" s="41"/>
      <c r="K376" s="41"/>
      <c r="L376" s="45"/>
      <c r="M376" s="231"/>
      <c r="N376" s="232"/>
      <c r="O376" s="85"/>
      <c r="P376" s="85"/>
      <c r="Q376" s="85"/>
      <c r="R376" s="85"/>
      <c r="S376" s="85"/>
      <c r="T376" s="86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T376" s="18" t="s">
        <v>348</v>
      </c>
      <c r="AU376" s="18" t="s">
        <v>81</v>
      </c>
    </row>
    <row r="377" s="13" customFormat="1">
      <c r="A377" s="13"/>
      <c r="B377" s="233"/>
      <c r="C377" s="234"/>
      <c r="D377" s="235" t="s">
        <v>350</v>
      </c>
      <c r="E377" s="236" t="s">
        <v>19</v>
      </c>
      <c r="F377" s="237" t="s">
        <v>3859</v>
      </c>
      <c r="G377" s="234"/>
      <c r="H377" s="236" t="s">
        <v>19</v>
      </c>
      <c r="I377" s="238"/>
      <c r="J377" s="234"/>
      <c r="K377" s="234"/>
      <c r="L377" s="239"/>
      <c r="M377" s="240"/>
      <c r="N377" s="241"/>
      <c r="O377" s="241"/>
      <c r="P377" s="241"/>
      <c r="Q377" s="241"/>
      <c r="R377" s="241"/>
      <c r="S377" s="241"/>
      <c r="T377" s="242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43" t="s">
        <v>350</v>
      </c>
      <c r="AU377" s="243" t="s">
        <v>81</v>
      </c>
      <c r="AV377" s="13" t="s">
        <v>79</v>
      </c>
      <c r="AW377" s="13" t="s">
        <v>33</v>
      </c>
      <c r="AX377" s="13" t="s">
        <v>72</v>
      </c>
      <c r="AY377" s="243" t="s">
        <v>338</v>
      </c>
    </row>
    <row r="378" s="13" customFormat="1">
      <c r="A378" s="13"/>
      <c r="B378" s="233"/>
      <c r="C378" s="234"/>
      <c r="D378" s="235" t="s">
        <v>350</v>
      </c>
      <c r="E378" s="236" t="s">
        <v>19</v>
      </c>
      <c r="F378" s="237" t="s">
        <v>4182</v>
      </c>
      <c r="G378" s="234"/>
      <c r="H378" s="236" t="s">
        <v>19</v>
      </c>
      <c r="I378" s="238"/>
      <c r="J378" s="234"/>
      <c r="K378" s="234"/>
      <c r="L378" s="239"/>
      <c r="M378" s="240"/>
      <c r="N378" s="241"/>
      <c r="O378" s="241"/>
      <c r="P378" s="241"/>
      <c r="Q378" s="241"/>
      <c r="R378" s="241"/>
      <c r="S378" s="241"/>
      <c r="T378" s="242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43" t="s">
        <v>350</v>
      </c>
      <c r="AU378" s="243" t="s">
        <v>81</v>
      </c>
      <c r="AV378" s="13" t="s">
        <v>79</v>
      </c>
      <c r="AW378" s="13" t="s">
        <v>33</v>
      </c>
      <c r="AX378" s="13" t="s">
        <v>72</v>
      </c>
      <c r="AY378" s="243" t="s">
        <v>338</v>
      </c>
    </row>
    <row r="379" s="14" customFormat="1">
      <c r="A379" s="14"/>
      <c r="B379" s="244"/>
      <c r="C379" s="245"/>
      <c r="D379" s="235" t="s">
        <v>350</v>
      </c>
      <c r="E379" s="247" t="s">
        <v>19</v>
      </c>
      <c r="F379" s="298" t="s">
        <v>3820</v>
      </c>
      <c r="G379" s="245"/>
      <c r="H379" s="248">
        <v>3</v>
      </c>
      <c r="I379" s="249"/>
      <c r="J379" s="245"/>
      <c r="K379" s="245"/>
      <c r="L379" s="250"/>
      <c r="M379" s="251"/>
      <c r="N379" s="252"/>
      <c r="O379" s="252"/>
      <c r="P379" s="252"/>
      <c r="Q379" s="252"/>
      <c r="R379" s="252"/>
      <c r="S379" s="252"/>
      <c r="T379" s="253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4" t="s">
        <v>350</v>
      </c>
      <c r="AU379" s="254" t="s">
        <v>81</v>
      </c>
      <c r="AV379" s="14" t="s">
        <v>81</v>
      </c>
      <c r="AW379" s="14" t="s">
        <v>33</v>
      </c>
      <c r="AX379" s="14" t="s">
        <v>79</v>
      </c>
      <c r="AY379" s="254" t="s">
        <v>338</v>
      </c>
    </row>
    <row r="380" s="2" customFormat="1" ht="24.15" customHeight="1">
      <c r="A380" s="39"/>
      <c r="B380" s="40"/>
      <c r="C380" s="215" t="s">
        <v>730</v>
      </c>
      <c r="D380" s="215" t="s">
        <v>3853</v>
      </c>
      <c r="E380" s="216" t="s">
        <v>4183</v>
      </c>
      <c r="F380" s="217" t="s">
        <v>4184</v>
      </c>
      <c r="G380" s="218" t="s">
        <v>586</v>
      </c>
      <c r="H380" s="219">
        <v>2</v>
      </c>
      <c r="I380" s="220"/>
      <c r="J380" s="221">
        <f>ROUND(I380*H380,2)</f>
        <v>0</v>
      </c>
      <c r="K380" s="217" t="s">
        <v>3856</v>
      </c>
      <c r="L380" s="45"/>
      <c r="M380" s="222" t="s">
        <v>19</v>
      </c>
      <c r="N380" s="223" t="s">
        <v>43</v>
      </c>
      <c r="O380" s="85"/>
      <c r="P380" s="224">
        <f>O380*H380</f>
        <v>0</v>
      </c>
      <c r="Q380" s="224">
        <v>0</v>
      </c>
      <c r="R380" s="224">
        <f>Q380*H380</f>
        <v>0</v>
      </c>
      <c r="S380" s="224">
        <v>0</v>
      </c>
      <c r="T380" s="225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26" t="s">
        <v>440</v>
      </c>
      <c r="AT380" s="226" t="s">
        <v>342</v>
      </c>
      <c r="AU380" s="226" t="s">
        <v>81</v>
      </c>
      <c r="AY380" s="18" t="s">
        <v>338</v>
      </c>
      <c r="BE380" s="227">
        <f>IF(N380="základní",J380,0)</f>
        <v>0</v>
      </c>
      <c r="BF380" s="227">
        <f>IF(N380="snížená",J380,0)</f>
        <v>0</v>
      </c>
      <c r="BG380" s="227">
        <f>IF(N380="zákl. přenesená",J380,0)</f>
        <v>0</v>
      </c>
      <c r="BH380" s="227">
        <f>IF(N380="sníž. přenesená",J380,0)</f>
        <v>0</v>
      </c>
      <c r="BI380" s="227">
        <f>IF(N380="nulová",J380,0)</f>
        <v>0</v>
      </c>
      <c r="BJ380" s="18" t="s">
        <v>79</v>
      </c>
      <c r="BK380" s="227">
        <f>ROUND(I380*H380,2)</f>
        <v>0</v>
      </c>
      <c r="BL380" s="18" t="s">
        <v>440</v>
      </c>
      <c r="BM380" s="226" t="s">
        <v>4185</v>
      </c>
    </row>
    <row r="381" s="2" customFormat="1">
      <c r="A381" s="39"/>
      <c r="B381" s="40"/>
      <c r="C381" s="41"/>
      <c r="D381" s="228" t="s">
        <v>348</v>
      </c>
      <c r="E381" s="41"/>
      <c r="F381" s="229" t="s">
        <v>4186</v>
      </c>
      <c r="G381" s="41"/>
      <c r="H381" s="41"/>
      <c r="I381" s="230"/>
      <c r="J381" s="41"/>
      <c r="K381" s="41"/>
      <c r="L381" s="45"/>
      <c r="M381" s="231"/>
      <c r="N381" s="232"/>
      <c r="O381" s="85"/>
      <c r="P381" s="85"/>
      <c r="Q381" s="85"/>
      <c r="R381" s="85"/>
      <c r="S381" s="85"/>
      <c r="T381" s="86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T381" s="18" t="s">
        <v>348</v>
      </c>
      <c r="AU381" s="18" t="s">
        <v>81</v>
      </c>
    </row>
    <row r="382" s="14" customFormat="1">
      <c r="A382" s="14"/>
      <c r="B382" s="244"/>
      <c r="C382" s="245"/>
      <c r="D382" s="235" t="s">
        <v>350</v>
      </c>
      <c r="E382" s="246" t="s">
        <v>19</v>
      </c>
      <c r="F382" s="247" t="s">
        <v>4187</v>
      </c>
      <c r="G382" s="245"/>
      <c r="H382" s="248">
        <v>2</v>
      </c>
      <c r="I382" s="249"/>
      <c r="J382" s="245"/>
      <c r="K382" s="245"/>
      <c r="L382" s="250"/>
      <c r="M382" s="251"/>
      <c r="N382" s="252"/>
      <c r="O382" s="252"/>
      <c r="P382" s="252"/>
      <c r="Q382" s="252"/>
      <c r="R382" s="252"/>
      <c r="S382" s="252"/>
      <c r="T382" s="253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4" t="s">
        <v>350</v>
      </c>
      <c r="AU382" s="254" t="s">
        <v>81</v>
      </c>
      <c r="AV382" s="14" t="s">
        <v>81</v>
      </c>
      <c r="AW382" s="14" t="s">
        <v>33</v>
      </c>
      <c r="AX382" s="14" t="s">
        <v>79</v>
      </c>
      <c r="AY382" s="254" t="s">
        <v>338</v>
      </c>
    </row>
    <row r="383" s="2" customFormat="1" ht="24.15" customHeight="1">
      <c r="A383" s="39"/>
      <c r="B383" s="40"/>
      <c r="C383" s="215" t="s">
        <v>734</v>
      </c>
      <c r="D383" s="215" t="s">
        <v>3853</v>
      </c>
      <c r="E383" s="216" t="s">
        <v>4188</v>
      </c>
      <c r="F383" s="217" t="s">
        <v>4189</v>
      </c>
      <c r="G383" s="218" t="s">
        <v>586</v>
      </c>
      <c r="H383" s="219">
        <v>2</v>
      </c>
      <c r="I383" s="220"/>
      <c r="J383" s="221">
        <f>ROUND(I383*H383,2)</f>
        <v>0</v>
      </c>
      <c r="K383" s="217" t="s">
        <v>3856</v>
      </c>
      <c r="L383" s="45"/>
      <c r="M383" s="222" t="s">
        <v>19</v>
      </c>
      <c r="N383" s="223" t="s">
        <v>43</v>
      </c>
      <c r="O383" s="85"/>
      <c r="P383" s="224">
        <f>O383*H383</f>
        <v>0</v>
      </c>
      <c r="Q383" s="224">
        <v>0</v>
      </c>
      <c r="R383" s="224">
        <f>Q383*H383</f>
        <v>0</v>
      </c>
      <c r="S383" s="224">
        <v>0</v>
      </c>
      <c r="T383" s="225">
        <f>S383*H383</f>
        <v>0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226" t="s">
        <v>440</v>
      </c>
      <c r="AT383" s="226" t="s">
        <v>342</v>
      </c>
      <c r="AU383" s="226" t="s">
        <v>81</v>
      </c>
      <c r="AY383" s="18" t="s">
        <v>338</v>
      </c>
      <c r="BE383" s="227">
        <f>IF(N383="základní",J383,0)</f>
        <v>0</v>
      </c>
      <c r="BF383" s="227">
        <f>IF(N383="snížená",J383,0)</f>
        <v>0</v>
      </c>
      <c r="BG383" s="227">
        <f>IF(N383="zákl. přenesená",J383,0)</f>
        <v>0</v>
      </c>
      <c r="BH383" s="227">
        <f>IF(N383="sníž. přenesená",J383,0)</f>
        <v>0</v>
      </c>
      <c r="BI383" s="227">
        <f>IF(N383="nulová",J383,0)</f>
        <v>0</v>
      </c>
      <c r="BJ383" s="18" t="s">
        <v>79</v>
      </c>
      <c r="BK383" s="227">
        <f>ROUND(I383*H383,2)</f>
        <v>0</v>
      </c>
      <c r="BL383" s="18" t="s">
        <v>440</v>
      </c>
      <c r="BM383" s="226" t="s">
        <v>4190</v>
      </c>
    </row>
    <row r="384" s="2" customFormat="1">
      <c r="A384" s="39"/>
      <c r="B384" s="40"/>
      <c r="C384" s="41"/>
      <c r="D384" s="228" t="s">
        <v>348</v>
      </c>
      <c r="E384" s="41"/>
      <c r="F384" s="229" t="s">
        <v>4191</v>
      </c>
      <c r="G384" s="41"/>
      <c r="H384" s="41"/>
      <c r="I384" s="230"/>
      <c r="J384" s="41"/>
      <c r="K384" s="41"/>
      <c r="L384" s="45"/>
      <c r="M384" s="231"/>
      <c r="N384" s="232"/>
      <c r="O384" s="85"/>
      <c r="P384" s="85"/>
      <c r="Q384" s="85"/>
      <c r="R384" s="85"/>
      <c r="S384" s="85"/>
      <c r="T384" s="86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T384" s="18" t="s">
        <v>348</v>
      </c>
      <c r="AU384" s="18" t="s">
        <v>81</v>
      </c>
    </row>
    <row r="385" s="14" customFormat="1">
      <c r="A385" s="14"/>
      <c r="B385" s="244"/>
      <c r="C385" s="245"/>
      <c r="D385" s="235" t="s">
        <v>350</v>
      </c>
      <c r="E385" s="246" t="s">
        <v>19</v>
      </c>
      <c r="F385" s="247" t="s">
        <v>4187</v>
      </c>
      <c r="G385" s="245"/>
      <c r="H385" s="248">
        <v>2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350</v>
      </c>
      <c r="AU385" s="254" t="s">
        <v>81</v>
      </c>
      <c r="AV385" s="14" t="s">
        <v>81</v>
      </c>
      <c r="AW385" s="14" t="s">
        <v>33</v>
      </c>
      <c r="AX385" s="14" t="s">
        <v>79</v>
      </c>
      <c r="AY385" s="254" t="s">
        <v>338</v>
      </c>
    </row>
    <row r="386" s="2" customFormat="1" ht="24.15" customHeight="1">
      <c r="A386" s="39"/>
      <c r="B386" s="40"/>
      <c r="C386" s="215" t="s">
        <v>739</v>
      </c>
      <c r="D386" s="215" t="s">
        <v>3853</v>
      </c>
      <c r="E386" s="216" t="s">
        <v>4192</v>
      </c>
      <c r="F386" s="217" t="s">
        <v>4193</v>
      </c>
      <c r="G386" s="218" t="s">
        <v>345</v>
      </c>
      <c r="H386" s="219">
        <v>7.8570000000000002</v>
      </c>
      <c r="I386" s="220"/>
      <c r="J386" s="221">
        <f>ROUND(I386*H386,2)</f>
        <v>0</v>
      </c>
      <c r="K386" s="217" t="s">
        <v>3856</v>
      </c>
      <c r="L386" s="45"/>
      <c r="M386" s="222" t="s">
        <v>19</v>
      </c>
      <c r="N386" s="223" t="s">
        <v>43</v>
      </c>
      <c r="O386" s="85"/>
      <c r="P386" s="224">
        <f>O386*H386</f>
        <v>0</v>
      </c>
      <c r="Q386" s="224">
        <v>0</v>
      </c>
      <c r="R386" s="224">
        <f>Q386*H386</f>
        <v>0</v>
      </c>
      <c r="S386" s="224">
        <v>0</v>
      </c>
      <c r="T386" s="225">
        <f>S386*H386</f>
        <v>0</v>
      </c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R386" s="226" t="s">
        <v>440</v>
      </c>
      <c r="AT386" s="226" t="s">
        <v>342</v>
      </c>
      <c r="AU386" s="226" t="s">
        <v>81</v>
      </c>
      <c r="AY386" s="18" t="s">
        <v>338</v>
      </c>
      <c r="BE386" s="227">
        <f>IF(N386="základní",J386,0)</f>
        <v>0</v>
      </c>
      <c r="BF386" s="227">
        <f>IF(N386="snížená",J386,0)</f>
        <v>0</v>
      </c>
      <c r="BG386" s="227">
        <f>IF(N386="zákl. přenesená",J386,0)</f>
        <v>0</v>
      </c>
      <c r="BH386" s="227">
        <f>IF(N386="sníž. přenesená",J386,0)</f>
        <v>0</v>
      </c>
      <c r="BI386" s="227">
        <f>IF(N386="nulová",J386,0)</f>
        <v>0</v>
      </c>
      <c r="BJ386" s="18" t="s">
        <v>79</v>
      </c>
      <c r="BK386" s="227">
        <f>ROUND(I386*H386,2)</f>
        <v>0</v>
      </c>
      <c r="BL386" s="18" t="s">
        <v>440</v>
      </c>
      <c r="BM386" s="226" t="s">
        <v>4194</v>
      </c>
    </row>
    <row r="387" s="2" customFormat="1">
      <c r="A387" s="39"/>
      <c r="B387" s="40"/>
      <c r="C387" s="41"/>
      <c r="D387" s="228" t="s">
        <v>348</v>
      </c>
      <c r="E387" s="41"/>
      <c r="F387" s="229" t="s">
        <v>4195</v>
      </c>
      <c r="G387" s="41"/>
      <c r="H387" s="41"/>
      <c r="I387" s="230"/>
      <c r="J387" s="41"/>
      <c r="K387" s="41"/>
      <c r="L387" s="45"/>
      <c r="M387" s="231"/>
      <c r="N387" s="232"/>
      <c r="O387" s="85"/>
      <c r="P387" s="85"/>
      <c r="Q387" s="85"/>
      <c r="R387" s="85"/>
      <c r="S387" s="85"/>
      <c r="T387" s="86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T387" s="18" t="s">
        <v>348</v>
      </c>
      <c r="AU387" s="18" t="s">
        <v>81</v>
      </c>
    </row>
    <row r="388" s="13" customFormat="1">
      <c r="A388" s="13"/>
      <c r="B388" s="233"/>
      <c r="C388" s="234"/>
      <c r="D388" s="235" t="s">
        <v>350</v>
      </c>
      <c r="E388" s="236" t="s">
        <v>19</v>
      </c>
      <c r="F388" s="237" t="s">
        <v>3859</v>
      </c>
      <c r="G388" s="234"/>
      <c r="H388" s="236" t="s">
        <v>19</v>
      </c>
      <c r="I388" s="238"/>
      <c r="J388" s="234"/>
      <c r="K388" s="234"/>
      <c r="L388" s="239"/>
      <c r="M388" s="240"/>
      <c r="N388" s="241"/>
      <c r="O388" s="241"/>
      <c r="P388" s="241"/>
      <c r="Q388" s="241"/>
      <c r="R388" s="241"/>
      <c r="S388" s="241"/>
      <c r="T388" s="242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43" t="s">
        <v>350</v>
      </c>
      <c r="AU388" s="243" t="s">
        <v>81</v>
      </c>
      <c r="AV388" s="13" t="s">
        <v>79</v>
      </c>
      <c r="AW388" s="13" t="s">
        <v>33</v>
      </c>
      <c r="AX388" s="13" t="s">
        <v>72</v>
      </c>
      <c r="AY388" s="243" t="s">
        <v>338</v>
      </c>
    </row>
    <row r="389" s="13" customFormat="1">
      <c r="A389" s="13"/>
      <c r="B389" s="233"/>
      <c r="C389" s="234"/>
      <c r="D389" s="235" t="s">
        <v>350</v>
      </c>
      <c r="E389" s="236" t="s">
        <v>19</v>
      </c>
      <c r="F389" s="237" t="s">
        <v>4082</v>
      </c>
      <c r="G389" s="234"/>
      <c r="H389" s="236" t="s">
        <v>19</v>
      </c>
      <c r="I389" s="238"/>
      <c r="J389" s="234"/>
      <c r="K389" s="234"/>
      <c r="L389" s="239"/>
      <c r="M389" s="240"/>
      <c r="N389" s="241"/>
      <c r="O389" s="241"/>
      <c r="P389" s="241"/>
      <c r="Q389" s="241"/>
      <c r="R389" s="241"/>
      <c r="S389" s="241"/>
      <c r="T389" s="242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43" t="s">
        <v>350</v>
      </c>
      <c r="AU389" s="243" t="s">
        <v>81</v>
      </c>
      <c r="AV389" s="13" t="s">
        <v>79</v>
      </c>
      <c r="AW389" s="13" t="s">
        <v>33</v>
      </c>
      <c r="AX389" s="13" t="s">
        <v>72</v>
      </c>
      <c r="AY389" s="243" t="s">
        <v>338</v>
      </c>
    </row>
    <row r="390" s="14" customFormat="1">
      <c r="A390" s="14"/>
      <c r="B390" s="244"/>
      <c r="C390" s="245"/>
      <c r="D390" s="235" t="s">
        <v>350</v>
      </c>
      <c r="E390" s="247" t="s">
        <v>19</v>
      </c>
      <c r="F390" s="298" t="s">
        <v>3799</v>
      </c>
      <c r="G390" s="245"/>
      <c r="H390" s="248">
        <v>26.190000000000001</v>
      </c>
      <c r="I390" s="249"/>
      <c r="J390" s="245"/>
      <c r="K390" s="245"/>
      <c r="L390" s="250"/>
      <c r="M390" s="251"/>
      <c r="N390" s="252"/>
      <c r="O390" s="252"/>
      <c r="P390" s="252"/>
      <c r="Q390" s="252"/>
      <c r="R390" s="252"/>
      <c r="S390" s="252"/>
      <c r="T390" s="253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4" t="s">
        <v>350</v>
      </c>
      <c r="AU390" s="254" t="s">
        <v>81</v>
      </c>
      <c r="AV390" s="14" t="s">
        <v>81</v>
      </c>
      <c r="AW390" s="14" t="s">
        <v>33</v>
      </c>
      <c r="AX390" s="14" t="s">
        <v>72</v>
      </c>
      <c r="AY390" s="254" t="s">
        <v>338</v>
      </c>
    </row>
    <row r="391" s="14" customFormat="1">
      <c r="A391" s="14"/>
      <c r="B391" s="244"/>
      <c r="C391" s="245"/>
      <c r="D391" s="235" t="s">
        <v>350</v>
      </c>
      <c r="E391" s="246" t="s">
        <v>19</v>
      </c>
      <c r="F391" s="247" t="s">
        <v>4196</v>
      </c>
      <c r="G391" s="245"/>
      <c r="H391" s="248">
        <v>7.8570000000000002</v>
      </c>
      <c r="I391" s="249"/>
      <c r="J391" s="245"/>
      <c r="K391" s="245"/>
      <c r="L391" s="250"/>
      <c r="M391" s="251"/>
      <c r="N391" s="252"/>
      <c r="O391" s="252"/>
      <c r="P391" s="252"/>
      <c r="Q391" s="252"/>
      <c r="R391" s="252"/>
      <c r="S391" s="252"/>
      <c r="T391" s="253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4" t="s">
        <v>350</v>
      </c>
      <c r="AU391" s="254" t="s">
        <v>81</v>
      </c>
      <c r="AV391" s="14" t="s">
        <v>81</v>
      </c>
      <c r="AW391" s="14" t="s">
        <v>33</v>
      </c>
      <c r="AX391" s="14" t="s">
        <v>79</v>
      </c>
      <c r="AY391" s="254" t="s">
        <v>338</v>
      </c>
    </row>
    <row r="392" s="2" customFormat="1" ht="24.15" customHeight="1">
      <c r="A392" s="39"/>
      <c r="B392" s="40"/>
      <c r="C392" s="215" t="s">
        <v>741</v>
      </c>
      <c r="D392" s="215" t="s">
        <v>3853</v>
      </c>
      <c r="E392" s="216" t="s">
        <v>4197</v>
      </c>
      <c r="F392" s="217" t="s">
        <v>4198</v>
      </c>
      <c r="G392" s="218" t="s">
        <v>572</v>
      </c>
      <c r="H392" s="219">
        <v>1.954</v>
      </c>
      <c r="I392" s="220"/>
      <c r="J392" s="221">
        <f>ROUND(I392*H392,2)</f>
        <v>0</v>
      </c>
      <c r="K392" s="217" t="s">
        <v>3856</v>
      </c>
      <c r="L392" s="45"/>
      <c r="M392" s="222" t="s">
        <v>19</v>
      </c>
      <c r="N392" s="223" t="s">
        <v>43</v>
      </c>
      <c r="O392" s="85"/>
      <c r="P392" s="224">
        <f>O392*H392</f>
        <v>0</v>
      </c>
      <c r="Q392" s="224">
        <v>0</v>
      </c>
      <c r="R392" s="224">
        <f>Q392*H392</f>
        <v>0</v>
      </c>
      <c r="S392" s="224">
        <v>0</v>
      </c>
      <c r="T392" s="225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26" t="s">
        <v>440</v>
      </c>
      <c r="AT392" s="226" t="s">
        <v>342</v>
      </c>
      <c r="AU392" s="226" t="s">
        <v>81</v>
      </c>
      <c r="AY392" s="18" t="s">
        <v>338</v>
      </c>
      <c r="BE392" s="227">
        <f>IF(N392="základní",J392,0)</f>
        <v>0</v>
      </c>
      <c r="BF392" s="227">
        <f>IF(N392="snížená",J392,0)</f>
        <v>0</v>
      </c>
      <c r="BG392" s="227">
        <f>IF(N392="zákl. přenesená",J392,0)</f>
        <v>0</v>
      </c>
      <c r="BH392" s="227">
        <f>IF(N392="sníž. přenesená",J392,0)</f>
        <v>0</v>
      </c>
      <c r="BI392" s="227">
        <f>IF(N392="nulová",J392,0)</f>
        <v>0</v>
      </c>
      <c r="BJ392" s="18" t="s">
        <v>79</v>
      </c>
      <c r="BK392" s="227">
        <f>ROUND(I392*H392,2)</f>
        <v>0</v>
      </c>
      <c r="BL392" s="18" t="s">
        <v>440</v>
      </c>
      <c r="BM392" s="226" t="s">
        <v>4199</v>
      </c>
    </row>
    <row r="393" s="2" customFormat="1">
      <c r="A393" s="39"/>
      <c r="B393" s="40"/>
      <c r="C393" s="41"/>
      <c r="D393" s="228" t="s">
        <v>348</v>
      </c>
      <c r="E393" s="41"/>
      <c r="F393" s="229" t="s">
        <v>4200</v>
      </c>
      <c r="G393" s="41"/>
      <c r="H393" s="41"/>
      <c r="I393" s="230"/>
      <c r="J393" s="41"/>
      <c r="K393" s="41"/>
      <c r="L393" s="45"/>
      <c r="M393" s="231"/>
      <c r="N393" s="232"/>
      <c r="O393" s="85"/>
      <c r="P393" s="85"/>
      <c r="Q393" s="85"/>
      <c r="R393" s="85"/>
      <c r="S393" s="85"/>
      <c r="T393" s="86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8" t="s">
        <v>348</v>
      </c>
      <c r="AU393" s="18" t="s">
        <v>81</v>
      </c>
    </row>
    <row r="394" s="13" customFormat="1">
      <c r="A394" s="13"/>
      <c r="B394" s="233"/>
      <c r="C394" s="234"/>
      <c r="D394" s="235" t="s">
        <v>350</v>
      </c>
      <c r="E394" s="236" t="s">
        <v>19</v>
      </c>
      <c r="F394" s="237" t="s">
        <v>3859</v>
      </c>
      <c r="G394" s="234"/>
      <c r="H394" s="236" t="s">
        <v>19</v>
      </c>
      <c r="I394" s="238"/>
      <c r="J394" s="234"/>
      <c r="K394" s="234"/>
      <c r="L394" s="239"/>
      <c r="M394" s="240"/>
      <c r="N394" s="241"/>
      <c r="O394" s="241"/>
      <c r="P394" s="241"/>
      <c r="Q394" s="241"/>
      <c r="R394" s="241"/>
      <c r="S394" s="241"/>
      <c r="T394" s="242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3" t="s">
        <v>350</v>
      </c>
      <c r="AU394" s="243" t="s">
        <v>81</v>
      </c>
      <c r="AV394" s="13" t="s">
        <v>79</v>
      </c>
      <c r="AW394" s="13" t="s">
        <v>33</v>
      </c>
      <c r="AX394" s="13" t="s">
        <v>72</v>
      </c>
      <c r="AY394" s="243" t="s">
        <v>338</v>
      </c>
    </row>
    <row r="395" s="13" customFormat="1">
      <c r="A395" s="13"/>
      <c r="B395" s="233"/>
      <c r="C395" s="234"/>
      <c r="D395" s="235" t="s">
        <v>350</v>
      </c>
      <c r="E395" s="236" t="s">
        <v>19</v>
      </c>
      <c r="F395" s="237" t="s">
        <v>4201</v>
      </c>
      <c r="G395" s="234"/>
      <c r="H395" s="236" t="s">
        <v>19</v>
      </c>
      <c r="I395" s="238"/>
      <c r="J395" s="234"/>
      <c r="K395" s="234"/>
      <c r="L395" s="239"/>
      <c r="M395" s="240"/>
      <c r="N395" s="241"/>
      <c r="O395" s="241"/>
      <c r="P395" s="241"/>
      <c r="Q395" s="241"/>
      <c r="R395" s="241"/>
      <c r="S395" s="241"/>
      <c r="T395" s="242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43" t="s">
        <v>350</v>
      </c>
      <c r="AU395" s="243" t="s">
        <v>81</v>
      </c>
      <c r="AV395" s="13" t="s">
        <v>79</v>
      </c>
      <c r="AW395" s="13" t="s">
        <v>33</v>
      </c>
      <c r="AX395" s="13" t="s">
        <v>72</v>
      </c>
      <c r="AY395" s="243" t="s">
        <v>338</v>
      </c>
    </row>
    <row r="396" s="14" customFormat="1">
      <c r="A396" s="14"/>
      <c r="B396" s="244"/>
      <c r="C396" s="245"/>
      <c r="D396" s="235" t="s">
        <v>350</v>
      </c>
      <c r="E396" s="247" t="s">
        <v>19</v>
      </c>
      <c r="F396" s="298" t="s">
        <v>3822</v>
      </c>
      <c r="G396" s="245"/>
      <c r="H396" s="248">
        <v>1.954</v>
      </c>
      <c r="I396" s="249"/>
      <c r="J396" s="245"/>
      <c r="K396" s="245"/>
      <c r="L396" s="250"/>
      <c r="M396" s="251"/>
      <c r="N396" s="252"/>
      <c r="O396" s="252"/>
      <c r="P396" s="252"/>
      <c r="Q396" s="252"/>
      <c r="R396" s="252"/>
      <c r="S396" s="252"/>
      <c r="T396" s="253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54" t="s">
        <v>350</v>
      </c>
      <c r="AU396" s="254" t="s">
        <v>81</v>
      </c>
      <c r="AV396" s="14" t="s">
        <v>81</v>
      </c>
      <c r="AW396" s="14" t="s">
        <v>33</v>
      </c>
      <c r="AX396" s="14" t="s">
        <v>79</v>
      </c>
      <c r="AY396" s="254" t="s">
        <v>338</v>
      </c>
    </row>
    <row r="397" s="12" customFormat="1" ht="22.8" customHeight="1">
      <c r="A397" s="12"/>
      <c r="B397" s="199"/>
      <c r="C397" s="200"/>
      <c r="D397" s="201" t="s">
        <v>71</v>
      </c>
      <c r="E397" s="213" t="s">
        <v>4202</v>
      </c>
      <c r="F397" s="213" t="s">
        <v>4203</v>
      </c>
      <c r="G397" s="200"/>
      <c r="H397" s="200"/>
      <c r="I397" s="203"/>
      <c r="J397" s="214">
        <f>BK397</f>
        <v>0</v>
      </c>
      <c r="K397" s="200"/>
      <c r="L397" s="205"/>
      <c r="M397" s="206"/>
      <c r="N397" s="207"/>
      <c r="O397" s="207"/>
      <c r="P397" s="208">
        <f>SUM(P398:P405)</f>
        <v>0</v>
      </c>
      <c r="Q397" s="207"/>
      <c r="R397" s="208">
        <f>SUM(R398:R405)</f>
        <v>0</v>
      </c>
      <c r="S397" s="207"/>
      <c r="T397" s="209">
        <f>SUM(T398:T405)</f>
        <v>0</v>
      </c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R397" s="210" t="s">
        <v>81</v>
      </c>
      <c r="AT397" s="211" t="s">
        <v>71</v>
      </c>
      <c r="AU397" s="211" t="s">
        <v>79</v>
      </c>
      <c r="AY397" s="210" t="s">
        <v>338</v>
      </c>
      <c r="BK397" s="212">
        <f>SUM(BK398:BK405)</f>
        <v>0</v>
      </c>
    </row>
    <row r="398" s="2" customFormat="1" ht="21.75" customHeight="1">
      <c r="A398" s="39"/>
      <c r="B398" s="40"/>
      <c r="C398" s="215" t="s">
        <v>745</v>
      </c>
      <c r="D398" s="215" t="s">
        <v>3853</v>
      </c>
      <c r="E398" s="216" t="s">
        <v>4204</v>
      </c>
      <c r="F398" s="217" t="s">
        <v>4205</v>
      </c>
      <c r="G398" s="218" t="s">
        <v>345</v>
      </c>
      <c r="H398" s="219">
        <v>32.429000000000002</v>
      </c>
      <c r="I398" s="220"/>
      <c r="J398" s="221">
        <f>ROUND(I398*H398,2)</f>
        <v>0</v>
      </c>
      <c r="K398" s="217" t="s">
        <v>3856</v>
      </c>
      <c r="L398" s="45"/>
      <c r="M398" s="222" t="s">
        <v>19</v>
      </c>
      <c r="N398" s="223" t="s">
        <v>43</v>
      </c>
      <c r="O398" s="85"/>
      <c r="P398" s="224">
        <f>O398*H398</f>
        <v>0</v>
      </c>
      <c r="Q398" s="224">
        <v>0</v>
      </c>
      <c r="R398" s="224">
        <f>Q398*H398</f>
        <v>0</v>
      </c>
      <c r="S398" s="224">
        <v>0</v>
      </c>
      <c r="T398" s="225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26" t="s">
        <v>440</v>
      </c>
      <c r="AT398" s="226" t="s">
        <v>342</v>
      </c>
      <c r="AU398" s="226" t="s">
        <v>81</v>
      </c>
      <c r="AY398" s="18" t="s">
        <v>338</v>
      </c>
      <c r="BE398" s="227">
        <f>IF(N398="základní",J398,0)</f>
        <v>0</v>
      </c>
      <c r="BF398" s="227">
        <f>IF(N398="snížená",J398,0)</f>
        <v>0</v>
      </c>
      <c r="BG398" s="227">
        <f>IF(N398="zákl. přenesená",J398,0)</f>
        <v>0</v>
      </c>
      <c r="BH398" s="227">
        <f>IF(N398="sníž. přenesená",J398,0)</f>
        <v>0</v>
      </c>
      <c r="BI398" s="227">
        <f>IF(N398="nulová",J398,0)</f>
        <v>0</v>
      </c>
      <c r="BJ398" s="18" t="s">
        <v>79</v>
      </c>
      <c r="BK398" s="227">
        <f>ROUND(I398*H398,2)</f>
        <v>0</v>
      </c>
      <c r="BL398" s="18" t="s">
        <v>440</v>
      </c>
      <c r="BM398" s="226" t="s">
        <v>4206</v>
      </c>
    </row>
    <row r="399" s="2" customFormat="1">
      <c r="A399" s="39"/>
      <c r="B399" s="40"/>
      <c r="C399" s="41"/>
      <c r="D399" s="228" t="s">
        <v>348</v>
      </c>
      <c r="E399" s="41"/>
      <c r="F399" s="229" t="s">
        <v>4207</v>
      </c>
      <c r="G399" s="41"/>
      <c r="H399" s="41"/>
      <c r="I399" s="230"/>
      <c r="J399" s="41"/>
      <c r="K399" s="41"/>
      <c r="L399" s="45"/>
      <c r="M399" s="231"/>
      <c r="N399" s="232"/>
      <c r="O399" s="85"/>
      <c r="P399" s="85"/>
      <c r="Q399" s="85"/>
      <c r="R399" s="85"/>
      <c r="S399" s="85"/>
      <c r="T399" s="86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T399" s="18" t="s">
        <v>348</v>
      </c>
      <c r="AU399" s="18" t="s">
        <v>81</v>
      </c>
    </row>
    <row r="400" s="13" customFormat="1">
      <c r="A400" s="13"/>
      <c r="B400" s="233"/>
      <c r="C400" s="234"/>
      <c r="D400" s="235" t="s">
        <v>350</v>
      </c>
      <c r="E400" s="236" t="s">
        <v>19</v>
      </c>
      <c r="F400" s="237" t="s">
        <v>3859</v>
      </c>
      <c r="G400" s="234"/>
      <c r="H400" s="236" t="s">
        <v>19</v>
      </c>
      <c r="I400" s="238"/>
      <c r="J400" s="234"/>
      <c r="K400" s="234"/>
      <c r="L400" s="239"/>
      <c r="M400" s="240"/>
      <c r="N400" s="241"/>
      <c r="O400" s="241"/>
      <c r="P400" s="241"/>
      <c r="Q400" s="241"/>
      <c r="R400" s="241"/>
      <c r="S400" s="241"/>
      <c r="T400" s="242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43" t="s">
        <v>350</v>
      </c>
      <c r="AU400" s="243" t="s">
        <v>81</v>
      </c>
      <c r="AV400" s="13" t="s">
        <v>79</v>
      </c>
      <c r="AW400" s="13" t="s">
        <v>33</v>
      </c>
      <c r="AX400" s="13" t="s">
        <v>72</v>
      </c>
      <c r="AY400" s="243" t="s">
        <v>338</v>
      </c>
    </row>
    <row r="401" s="13" customFormat="1">
      <c r="A401" s="13"/>
      <c r="B401" s="233"/>
      <c r="C401" s="234"/>
      <c r="D401" s="235" t="s">
        <v>350</v>
      </c>
      <c r="E401" s="236" t="s">
        <v>19</v>
      </c>
      <c r="F401" s="237" t="s">
        <v>4208</v>
      </c>
      <c r="G401" s="234"/>
      <c r="H401" s="236" t="s">
        <v>19</v>
      </c>
      <c r="I401" s="238"/>
      <c r="J401" s="234"/>
      <c r="K401" s="234"/>
      <c r="L401" s="239"/>
      <c r="M401" s="240"/>
      <c r="N401" s="241"/>
      <c r="O401" s="241"/>
      <c r="P401" s="241"/>
      <c r="Q401" s="241"/>
      <c r="R401" s="241"/>
      <c r="S401" s="241"/>
      <c r="T401" s="242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43" t="s">
        <v>350</v>
      </c>
      <c r="AU401" s="243" t="s">
        <v>81</v>
      </c>
      <c r="AV401" s="13" t="s">
        <v>79</v>
      </c>
      <c r="AW401" s="13" t="s">
        <v>33</v>
      </c>
      <c r="AX401" s="13" t="s">
        <v>72</v>
      </c>
      <c r="AY401" s="243" t="s">
        <v>338</v>
      </c>
    </row>
    <row r="402" s="14" customFormat="1">
      <c r="A402" s="14"/>
      <c r="B402" s="244"/>
      <c r="C402" s="245"/>
      <c r="D402" s="235" t="s">
        <v>350</v>
      </c>
      <c r="E402" s="247" t="s">
        <v>19</v>
      </c>
      <c r="F402" s="298" t="s">
        <v>3802</v>
      </c>
      <c r="G402" s="245"/>
      <c r="H402" s="248">
        <v>32.429000000000002</v>
      </c>
      <c r="I402" s="249"/>
      <c r="J402" s="245"/>
      <c r="K402" s="245"/>
      <c r="L402" s="250"/>
      <c r="M402" s="251"/>
      <c r="N402" s="252"/>
      <c r="O402" s="252"/>
      <c r="P402" s="252"/>
      <c r="Q402" s="252"/>
      <c r="R402" s="252"/>
      <c r="S402" s="252"/>
      <c r="T402" s="253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4" t="s">
        <v>350</v>
      </c>
      <c r="AU402" s="254" t="s">
        <v>81</v>
      </c>
      <c r="AV402" s="14" t="s">
        <v>81</v>
      </c>
      <c r="AW402" s="14" t="s">
        <v>33</v>
      </c>
      <c r="AX402" s="14" t="s">
        <v>79</v>
      </c>
      <c r="AY402" s="254" t="s">
        <v>338</v>
      </c>
    </row>
    <row r="403" s="2" customFormat="1" ht="24.15" customHeight="1">
      <c r="A403" s="39"/>
      <c r="B403" s="40"/>
      <c r="C403" s="215" t="s">
        <v>753</v>
      </c>
      <c r="D403" s="215" t="s">
        <v>3853</v>
      </c>
      <c r="E403" s="216" t="s">
        <v>4209</v>
      </c>
      <c r="F403" s="217" t="s">
        <v>4210</v>
      </c>
      <c r="G403" s="218" t="s">
        <v>345</v>
      </c>
      <c r="H403" s="219">
        <v>32.429000000000002</v>
      </c>
      <c r="I403" s="220"/>
      <c r="J403" s="221">
        <f>ROUND(I403*H403,2)</f>
        <v>0</v>
      </c>
      <c r="K403" s="217" t="s">
        <v>3856</v>
      </c>
      <c r="L403" s="45"/>
      <c r="M403" s="222" t="s">
        <v>19</v>
      </c>
      <c r="N403" s="223" t="s">
        <v>43</v>
      </c>
      <c r="O403" s="85"/>
      <c r="P403" s="224">
        <f>O403*H403</f>
        <v>0</v>
      </c>
      <c r="Q403" s="224">
        <v>0</v>
      </c>
      <c r="R403" s="224">
        <f>Q403*H403</f>
        <v>0</v>
      </c>
      <c r="S403" s="224">
        <v>0</v>
      </c>
      <c r="T403" s="225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26" t="s">
        <v>440</v>
      </c>
      <c r="AT403" s="226" t="s">
        <v>342</v>
      </c>
      <c r="AU403" s="226" t="s">
        <v>81</v>
      </c>
      <c r="AY403" s="18" t="s">
        <v>338</v>
      </c>
      <c r="BE403" s="227">
        <f>IF(N403="základní",J403,0)</f>
        <v>0</v>
      </c>
      <c r="BF403" s="227">
        <f>IF(N403="snížená",J403,0)</f>
        <v>0</v>
      </c>
      <c r="BG403" s="227">
        <f>IF(N403="zákl. přenesená",J403,0)</f>
        <v>0</v>
      </c>
      <c r="BH403" s="227">
        <f>IF(N403="sníž. přenesená",J403,0)</f>
        <v>0</v>
      </c>
      <c r="BI403" s="227">
        <f>IF(N403="nulová",J403,0)</f>
        <v>0</v>
      </c>
      <c r="BJ403" s="18" t="s">
        <v>79</v>
      </c>
      <c r="BK403" s="227">
        <f>ROUND(I403*H403,2)</f>
        <v>0</v>
      </c>
      <c r="BL403" s="18" t="s">
        <v>440</v>
      </c>
      <c r="BM403" s="226" t="s">
        <v>4211</v>
      </c>
    </row>
    <row r="404" s="2" customFormat="1">
      <c r="A404" s="39"/>
      <c r="B404" s="40"/>
      <c r="C404" s="41"/>
      <c r="D404" s="228" t="s">
        <v>348</v>
      </c>
      <c r="E404" s="41"/>
      <c r="F404" s="229" t="s">
        <v>4212</v>
      </c>
      <c r="G404" s="41"/>
      <c r="H404" s="41"/>
      <c r="I404" s="230"/>
      <c r="J404" s="41"/>
      <c r="K404" s="41"/>
      <c r="L404" s="45"/>
      <c r="M404" s="231"/>
      <c r="N404" s="232"/>
      <c r="O404" s="85"/>
      <c r="P404" s="85"/>
      <c r="Q404" s="85"/>
      <c r="R404" s="85"/>
      <c r="S404" s="85"/>
      <c r="T404" s="86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T404" s="18" t="s">
        <v>348</v>
      </c>
      <c r="AU404" s="18" t="s">
        <v>81</v>
      </c>
    </row>
    <row r="405" s="14" customFormat="1">
      <c r="A405" s="14"/>
      <c r="B405" s="244"/>
      <c r="C405" s="245"/>
      <c r="D405" s="235" t="s">
        <v>350</v>
      </c>
      <c r="E405" s="247" t="s">
        <v>19</v>
      </c>
      <c r="F405" s="298" t="s">
        <v>3802</v>
      </c>
      <c r="G405" s="245"/>
      <c r="H405" s="248">
        <v>32.429000000000002</v>
      </c>
      <c r="I405" s="249"/>
      <c r="J405" s="245"/>
      <c r="K405" s="245"/>
      <c r="L405" s="250"/>
      <c r="M405" s="251"/>
      <c r="N405" s="252"/>
      <c r="O405" s="252"/>
      <c r="P405" s="252"/>
      <c r="Q405" s="252"/>
      <c r="R405" s="252"/>
      <c r="S405" s="252"/>
      <c r="T405" s="253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4" t="s">
        <v>350</v>
      </c>
      <c r="AU405" s="254" t="s">
        <v>81</v>
      </c>
      <c r="AV405" s="14" t="s">
        <v>81</v>
      </c>
      <c r="AW405" s="14" t="s">
        <v>33</v>
      </c>
      <c r="AX405" s="14" t="s">
        <v>79</v>
      </c>
      <c r="AY405" s="254" t="s">
        <v>338</v>
      </c>
    </row>
    <row r="406" s="12" customFormat="1" ht="22.8" customHeight="1">
      <c r="A406" s="12"/>
      <c r="B406" s="199"/>
      <c r="C406" s="200"/>
      <c r="D406" s="201" t="s">
        <v>71</v>
      </c>
      <c r="E406" s="213" t="s">
        <v>4213</v>
      </c>
      <c r="F406" s="213" t="s">
        <v>4214</v>
      </c>
      <c r="G406" s="200"/>
      <c r="H406" s="200"/>
      <c r="I406" s="203"/>
      <c r="J406" s="214">
        <f>BK406</f>
        <v>0</v>
      </c>
      <c r="K406" s="200"/>
      <c r="L406" s="205"/>
      <c r="M406" s="206"/>
      <c r="N406" s="207"/>
      <c r="O406" s="207"/>
      <c r="P406" s="208">
        <f>SUM(P407:P416)</f>
        <v>0</v>
      </c>
      <c r="Q406" s="207"/>
      <c r="R406" s="208">
        <f>SUM(R407:R416)</f>
        <v>0</v>
      </c>
      <c r="S406" s="207"/>
      <c r="T406" s="209">
        <f>SUM(T407:T416)</f>
        <v>0</v>
      </c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R406" s="210" t="s">
        <v>81</v>
      </c>
      <c r="AT406" s="211" t="s">
        <v>71</v>
      </c>
      <c r="AU406" s="211" t="s">
        <v>79</v>
      </c>
      <c r="AY406" s="210" t="s">
        <v>338</v>
      </c>
      <c r="BK406" s="212">
        <f>SUM(BK407:BK416)</f>
        <v>0</v>
      </c>
    </row>
    <row r="407" s="2" customFormat="1" ht="24.15" customHeight="1">
      <c r="A407" s="39"/>
      <c r="B407" s="40"/>
      <c r="C407" s="215" t="s">
        <v>755</v>
      </c>
      <c r="D407" s="215" t="s">
        <v>3853</v>
      </c>
      <c r="E407" s="216" t="s">
        <v>4215</v>
      </c>
      <c r="F407" s="217" t="s">
        <v>4216</v>
      </c>
      <c r="G407" s="218" t="s">
        <v>345</v>
      </c>
      <c r="H407" s="219">
        <v>32.429000000000002</v>
      </c>
      <c r="I407" s="220"/>
      <c r="J407" s="221">
        <f>ROUND(I407*H407,2)</f>
        <v>0</v>
      </c>
      <c r="K407" s="217" t="s">
        <v>3856</v>
      </c>
      <c r="L407" s="45"/>
      <c r="M407" s="222" t="s">
        <v>19</v>
      </c>
      <c r="N407" s="223" t="s">
        <v>43</v>
      </c>
      <c r="O407" s="85"/>
      <c r="P407" s="224">
        <f>O407*H407</f>
        <v>0</v>
      </c>
      <c r="Q407" s="224">
        <v>0</v>
      </c>
      <c r="R407" s="224">
        <f>Q407*H407</f>
        <v>0</v>
      </c>
      <c r="S407" s="224">
        <v>0</v>
      </c>
      <c r="T407" s="225">
        <f>S407*H407</f>
        <v>0</v>
      </c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R407" s="226" t="s">
        <v>440</v>
      </c>
      <c r="AT407" s="226" t="s">
        <v>342</v>
      </c>
      <c r="AU407" s="226" t="s">
        <v>81</v>
      </c>
      <c r="AY407" s="18" t="s">
        <v>338</v>
      </c>
      <c r="BE407" s="227">
        <f>IF(N407="základní",J407,0)</f>
        <v>0</v>
      </c>
      <c r="BF407" s="227">
        <f>IF(N407="snížená",J407,0)</f>
        <v>0</v>
      </c>
      <c r="BG407" s="227">
        <f>IF(N407="zákl. přenesená",J407,0)</f>
        <v>0</v>
      </c>
      <c r="BH407" s="227">
        <f>IF(N407="sníž. přenesená",J407,0)</f>
        <v>0</v>
      </c>
      <c r="BI407" s="227">
        <f>IF(N407="nulová",J407,0)</f>
        <v>0</v>
      </c>
      <c r="BJ407" s="18" t="s">
        <v>79</v>
      </c>
      <c r="BK407" s="227">
        <f>ROUND(I407*H407,2)</f>
        <v>0</v>
      </c>
      <c r="BL407" s="18" t="s">
        <v>440</v>
      </c>
      <c r="BM407" s="226" t="s">
        <v>4217</v>
      </c>
    </row>
    <row r="408" s="2" customFormat="1">
      <c r="A408" s="39"/>
      <c r="B408" s="40"/>
      <c r="C408" s="41"/>
      <c r="D408" s="228" t="s">
        <v>348</v>
      </c>
      <c r="E408" s="41"/>
      <c r="F408" s="229" t="s">
        <v>4218</v>
      </c>
      <c r="G408" s="41"/>
      <c r="H408" s="41"/>
      <c r="I408" s="230"/>
      <c r="J408" s="41"/>
      <c r="K408" s="41"/>
      <c r="L408" s="45"/>
      <c r="M408" s="231"/>
      <c r="N408" s="232"/>
      <c r="O408" s="85"/>
      <c r="P408" s="85"/>
      <c r="Q408" s="85"/>
      <c r="R408" s="85"/>
      <c r="S408" s="85"/>
      <c r="T408" s="86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T408" s="18" t="s">
        <v>348</v>
      </c>
      <c r="AU408" s="18" t="s">
        <v>81</v>
      </c>
    </row>
    <row r="409" s="13" customFormat="1">
      <c r="A409" s="13"/>
      <c r="B409" s="233"/>
      <c r="C409" s="234"/>
      <c r="D409" s="235" t="s">
        <v>350</v>
      </c>
      <c r="E409" s="236" t="s">
        <v>19</v>
      </c>
      <c r="F409" s="237" t="s">
        <v>3859</v>
      </c>
      <c r="G409" s="234"/>
      <c r="H409" s="236" t="s">
        <v>19</v>
      </c>
      <c r="I409" s="238"/>
      <c r="J409" s="234"/>
      <c r="K409" s="234"/>
      <c r="L409" s="239"/>
      <c r="M409" s="240"/>
      <c r="N409" s="241"/>
      <c r="O409" s="241"/>
      <c r="P409" s="241"/>
      <c r="Q409" s="241"/>
      <c r="R409" s="241"/>
      <c r="S409" s="241"/>
      <c r="T409" s="242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43" t="s">
        <v>350</v>
      </c>
      <c r="AU409" s="243" t="s">
        <v>81</v>
      </c>
      <c r="AV409" s="13" t="s">
        <v>79</v>
      </c>
      <c r="AW409" s="13" t="s">
        <v>33</v>
      </c>
      <c r="AX409" s="13" t="s">
        <v>72</v>
      </c>
      <c r="AY409" s="243" t="s">
        <v>338</v>
      </c>
    </row>
    <row r="410" s="13" customFormat="1">
      <c r="A410" s="13"/>
      <c r="B410" s="233"/>
      <c r="C410" s="234"/>
      <c r="D410" s="235" t="s">
        <v>350</v>
      </c>
      <c r="E410" s="236" t="s">
        <v>19</v>
      </c>
      <c r="F410" s="237" t="s">
        <v>4208</v>
      </c>
      <c r="G410" s="234"/>
      <c r="H410" s="236" t="s">
        <v>19</v>
      </c>
      <c r="I410" s="238"/>
      <c r="J410" s="234"/>
      <c r="K410" s="234"/>
      <c r="L410" s="239"/>
      <c r="M410" s="240"/>
      <c r="N410" s="241"/>
      <c r="O410" s="241"/>
      <c r="P410" s="241"/>
      <c r="Q410" s="241"/>
      <c r="R410" s="241"/>
      <c r="S410" s="241"/>
      <c r="T410" s="242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43" t="s">
        <v>350</v>
      </c>
      <c r="AU410" s="243" t="s">
        <v>81</v>
      </c>
      <c r="AV410" s="13" t="s">
        <v>79</v>
      </c>
      <c r="AW410" s="13" t="s">
        <v>33</v>
      </c>
      <c r="AX410" s="13" t="s">
        <v>72</v>
      </c>
      <c r="AY410" s="243" t="s">
        <v>338</v>
      </c>
    </row>
    <row r="411" s="14" customFormat="1">
      <c r="A411" s="14"/>
      <c r="B411" s="244"/>
      <c r="C411" s="245"/>
      <c r="D411" s="235" t="s">
        <v>350</v>
      </c>
      <c r="E411" s="247" t="s">
        <v>19</v>
      </c>
      <c r="F411" s="298" t="s">
        <v>3802</v>
      </c>
      <c r="G411" s="245"/>
      <c r="H411" s="248">
        <v>32.429000000000002</v>
      </c>
      <c r="I411" s="249"/>
      <c r="J411" s="245"/>
      <c r="K411" s="245"/>
      <c r="L411" s="250"/>
      <c r="M411" s="251"/>
      <c r="N411" s="252"/>
      <c r="O411" s="252"/>
      <c r="P411" s="252"/>
      <c r="Q411" s="252"/>
      <c r="R411" s="252"/>
      <c r="S411" s="252"/>
      <c r="T411" s="253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4" t="s">
        <v>350</v>
      </c>
      <c r="AU411" s="254" t="s">
        <v>81</v>
      </c>
      <c r="AV411" s="14" t="s">
        <v>81</v>
      </c>
      <c r="AW411" s="14" t="s">
        <v>33</v>
      </c>
      <c r="AX411" s="14" t="s">
        <v>79</v>
      </c>
      <c r="AY411" s="254" t="s">
        <v>338</v>
      </c>
    </row>
    <row r="412" s="2" customFormat="1" ht="24.15" customHeight="1">
      <c r="A412" s="39"/>
      <c r="B412" s="40"/>
      <c r="C412" s="215" t="s">
        <v>759</v>
      </c>
      <c r="D412" s="215" t="s">
        <v>3853</v>
      </c>
      <c r="E412" s="216" t="s">
        <v>4219</v>
      </c>
      <c r="F412" s="217" t="s">
        <v>4220</v>
      </c>
      <c r="G412" s="218" t="s">
        <v>345</v>
      </c>
      <c r="H412" s="219">
        <v>9.5239999999999991</v>
      </c>
      <c r="I412" s="220"/>
      <c r="J412" s="221">
        <f>ROUND(I412*H412,2)</f>
        <v>0</v>
      </c>
      <c r="K412" s="217" t="s">
        <v>3856</v>
      </c>
      <c r="L412" s="45"/>
      <c r="M412" s="222" t="s">
        <v>19</v>
      </c>
      <c r="N412" s="223" t="s">
        <v>43</v>
      </c>
      <c r="O412" s="85"/>
      <c r="P412" s="224">
        <f>O412*H412</f>
        <v>0</v>
      </c>
      <c r="Q412" s="224">
        <v>0</v>
      </c>
      <c r="R412" s="224">
        <f>Q412*H412</f>
        <v>0</v>
      </c>
      <c r="S412" s="224">
        <v>0</v>
      </c>
      <c r="T412" s="225">
        <f>S412*H412</f>
        <v>0</v>
      </c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R412" s="226" t="s">
        <v>440</v>
      </c>
      <c r="AT412" s="226" t="s">
        <v>342</v>
      </c>
      <c r="AU412" s="226" t="s">
        <v>81</v>
      </c>
      <c r="AY412" s="18" t="s">
        <v>338</v>
      </c>
      <c r="BE412" s="227">
        <f>IF(N412="základní",J412,0)</f>
        <v>0</v>
      </c>
      <c r="BF412" s="227">
        <f>IF(N412="snížená",J412,0)</f>
        <v>0</v>
      </c>
      <c r="BG412" s="227">
        <f>IF(N412="zákl. přenesená",J412,0)</f>
        <v>0</v>
      </c>
      <c r="BH412" s="227">
        <f>IF(N412="sníž. přenesená",J412,0)</f>
        <v>0</v>
      </c>
      <c r="BI412" s="227">
        <f>IF(N412="nulová",J412,0)</f>
        <v>0</v>
      </c>
      <c r="BJ412" s="18" t="s">
        <v>79</v>
      </c>
      <c r="BK412" s="227">
        <f>ROUND(I412*H412,2)</f>
        <v>0</v>
      </c>
      <c r="BL412" s="18" t="s">
        <v>440</v>
      </c>
      <c r="BM412" s="226" t="s">
        <v>4221</v>
      </c>
    </row>
    <row r="413" s="2" customFormat="1">
      <c r="A413" s="39"/>
      <c r="B413" s="40"/>
      <c r="C413" s="41"/>
      <c r="D413" s="228" t="s">
        <v>348</v>
      </c>
      <c r="E413" s="41"/>
      <c r="F413" s="229" t="s">
        <v>4222</v>
      </c>
      <c r="G413" s="41"/>
      <c r="H413" s="41"/>
      <c r="I413" s="230"/>
      <c r="J413" s="41"/>
      <c r="K413" s="41"/>
      <c r="L413" s="45"/>
      <c r="M413" s="231"/>
      <c r="N413" s="232"/>
      <c r="O413" s="85"/>
      <c r="P413" s="85"/>
      <c r="Q413" s="85"/>
      <c r="R413" s="85"/>
      <c r="S413" s="85"/>
      <c r="T413" s="86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T413" s="18" t="s">
        <v>348</v>
      </c>
      <c r="AU413" s="18" t="s">
        <v>81</v>
      </c>
    </row>
    <row r="414" s="13" customFormat="1">
      <c r="A414" s="13"/>
      <c r="B414" s="233"/>
      <c r="C414" s="234"/>
      <c r="D414" s="235" t="s">
        <v>350</v>
      </c>
      <c r="E414" s="236" t="s">
        <v>19</v>
      </c>
      <c r="F414" s="237" t="s">
        <v>3859</v>
      </c>
      <c r="G414" s="234"/>
      <c r="H414" s="236" t="s">
        <v>19</v>
      </c>
      <c r="I414" s="238"/>
      <c r="J414" s="234"/>
      <c r="K414" s="234"/>
      <c r="L414" s="239"/>
      <c r="M414" s="240"/>
      <c r="N414" s="241"/>
      <c r="O414" s="241"/>
      <c r="P414" s="241"/>
      <c r="Q414" s="241"/>
      <c r="R414" s="241"/>
      <c r="S414" s="241"/>
      <c r="T414" s="242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43" t="s">
        <v>350</v>
      </c>
      <c r="AU414" s="243" t="s">
        <v>81</v>
      </c>
      <c r="AV414" s="13" t="s">
        <v>79</v>
      </c>
      <c r="AW414" s="13" t="s">
        <v>33</v>
      </c>
      <c r="AX414" s="13" t="s">
        <v>72</v>
      </c>
      <c r="AY414" s="243" t="s">
        <v>338</v>
      </c>
    </row>
    <row r="415" s="13" customFormat="1">
      <c r="A415" s="13"/>
      <c r="B415" s="233"/>
      <c r="C415" s="234"/>
      <c r="D415" s="235" t="s">
        <v>350</v>
      </c>
      <c r="E415" s="236" t="s">
        <v>19</v>
      </c>
      <c r="F415" s="237" t="s">
        <v>4223</v>
      </c>
      <c r="G415" s="234"/>
      <c r="H415" s="236" t="s">
        <v>19</v>
      </c>
      <c r="I415" s="238"/>
      <c r="J415" s="234"/>
      <c r="K415" s="234"/>
      <c r="L415" s="239"/>
      <c r="M415" s="240"/>
      <c r="N415" s="241"/>
      <c r="O415" s="241"/>
      <c r="P415" s="241"/>
      <c r="Q415" s="241"/>
      <c r="R415" s="241"/>
      <c r="S415" s="241"/>
      <c r="T415" s="242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43" t="s">
        <v>350</v>
      </c>
      <c r="AU415" s="243" t="s">
        <v>81</v>
      </c>
      <c r="AV415" s="13" t="s">
        <v>79</v>
      </c>
      <c r="AW415" s="13" t="s">
        <v>33</v>
      </c>
      <c r="AX415" s="13" t="s">
        <v>72</v>
      </c>
      <c r="AY415" s="243" t="s">
        <v>338</v>
      </c>
    </row>
    <row r="416" s="14" customFormat="1">
      <c r="A416" s="14"/>
      <c r="B416" s="244"/>
      <c r="C416" s="245"/>
      <c r="D416" s="235" t="s">
        <v>350</v>
      </c>
      <c r="E416" s="247" t="s">
        <v>19</v>
      </c>
      <c r="F416" s="298" t="s">
        <v>3825</v>
      </c>
      <c r="G416" s="245"/>
      <c r="H416" s="248">
        <v>9.5239999999999991</v>
      </c>
      <c r="I416" s="249"/>
      <c r="J416" s="245"/>
      <c r="K416" s="245"/>
      <c r="L416" s="250"/>
      <c r="M416" s="251"/>
      <c r="N416" s="252"/>
      <c r="O416" s="252"/>
      <c r="P416" s="252"/>
      <c r="Q416" s="252"/>
      <c r="R416" s="252"/>
      <c r="S416" s="252"/>
      <c r="T416" s="253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54" t="s">
        <v>350</v>
      </c>
      <c r="AU416" s="254" t="s">
        <v>81</v>
      </c>
      <c r="AV416" s="14" t="s">
        <v>81</v>
      </c>
      <c r="AW416" s="14" t="s">
        <v>33</v>
      </c>
      <c r="AX416" s="14" t="s">
        <v>79</v>
      </c>
      <c r="AY416" s="254" t="s">
        <v>338</v>
      </c>
    </row>
    <row r="417" s="12" customFormat="1" ht="22.8" customHeight="1">
      <c r="A417" s="12"/>
      <c r="B417" s="199"/>
      <c r="C417" s="200"/>
      <c r="D417" s="201" t="s">
        <v>71</v>
      </c>
      <c r="E417" s="213" t="s">
        <v>4224</v>
      </c>
      <c r="F417" s="213" t="s">
        <v>4225</v>
      </c>
      <c r="G417" s="200"/>
      <c r="H417" s="200"/>
      <c r="I417" s="203"/>
      <c r="J417" s="214">
        <f>BK417</f>
        <v>0</v>
      </c>
      <c r="K417" s="200"/>
      <c r="L417" s="205"/>
      <c r="M417" s="206"/>
      <c r="N417" s="207"/>
      <c r="O417" s="207"/>
      <c r="P417" s="208">
        <f>SUM(P418:P440)</f>
        <v>0</v>
      </c>
      <c r="Q417" s="207"/>
      <c r="R417" s="208">
        <f>SUM(R418:R440)</f>
        <v>0</v>
      </c>
      <c r="S417" s="207"/>
      <c r="T417" s="209">
        <f>SUM(T418:T440)</f>
        <v>0</v>
      </c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R417" s="210" t="s">
        <v>81</v>
      </c>
      <c r="AT417" s="211" t="s">
        <v>71</v>
      </c>
      <c r="AU417" s="211" t="s">
        <v>79</v>
      </c>
      <c r="AY417" s="210" t="s">
        <v>338</v>
      </c>
      <c r="BK417" s="212">
        <f>SUM(BK418:BK440)</f>
        <v>0</v>
      </c>
    </row>
    <row r="418" s="2" customFormat="1" ht="37.8" customHeight="1">
      <c r="A418" s="39"/>
      <c r="B418" s="40"/>
      <c r="C418" s="215" t="s">
        <v>764</v>
      </c>
      <c r="D418" s="215" t="s">
        <v>3853</v>
      </c>
      <c r="E418" s="216" t="s">
        <v>4226</v>
      </c>
      <c r="F418" s="217" t="s">
        <v>4227</v>
      </c>
      <c r="G418" s="218" t="s">
        <v>572</v>
      </c>
      <c r="H418" s="219">
        <v>10.93</v>
      </c>
      <c r="I418" s="220"/>
      <c r="J418" s="221">
        <f>ROUND(I418*H418,2)</f>
        <v>0</v>
      </c>
      <c r="K418" s="217" t="s">
        <v>3856</v>
      </c>
      <c r="L418" s="45"/>
      <c r="M418" s="222" t="s">
        <v>19</v>
      </c>
      <c r="N418" s="223" t="s">
        <v>43</v>
      </c>
      <c r="O418" s="85"/>
      <c r="P418" s="224">
        <f>O418*H418</f>
        <v>0</v>
      </c>
      <c r="Q418" s="224">
        <v>0</v>
      </c>
      <c r="R418" s="224">
        <f>Q418*H418</f>
        <v>0</v>
      </c>
      <c r="S418" s="224">
        <v>0</v>
      </c>
      <c r="T418" s="225">
        <f>S418*H418</f>
        <v>0</v>
      </c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R418" s="226" t="s">
        <v>440</v>
      </c>
      <c r="AT418" s="226" t="s">
        <v>342</v>
      </c>
      <c r="AU418" s="226" t="s">
        <v>81</v>
      </c>
      <c r="AY418" s="18" t="s">
        <v>338</v>
      </c>
      <c r="BE418" s="227">
        <f>IF(N418="základní",J418,0)</f>
        <v>0</v>
      </c>
      <c r="BF418" s="227">
        <f>IF(N418="snížená",J418,0)</f>
        <v>0</v>
      </c>
      <c r="BG418" s="227">
        <f>IF(N418="zákl. přenesená",J418,0)</f>
        <v>0</v>
      </c>
      <c r="BH418" s="227">
        <f>IF(N418="sníž. přenesená",J418,0)</f>
        <v>0</v>
      </c>
      <c r="BI418" s="227">
        <f>IF(N418="nulová",J418,0)</f>
        <v>0</v>
      </c>
      <c r="BJ418" s="18" t="s">
        <v>79</v>
      </c>
      <c r="BK418" s="227">
        <f>ROUND(I418*H418,2)</f>
        <v>0</v>
      </c>
      <c r="BL418" s="18" t="s">
        <v>440</v>
      </c>
      <c r="BM418" s="226" t="s">
        <v>4228</v>
      </c>
    </row>
    <row r="419" s="2" customFormat="1">
      <c r="A419" s="39"/>
      <c r="B419" s="40"/>
      <c r="C419" s="41"/>
      <c r="D419" s="228" t="s">
        <v>348</v>
      </c>
      <c r="E419" s="41"/>
      <c r="F419" s="229" t="s">
        <v>4229</v>
      </c>
      <c r="G419" s="41"/>
      <c r="H419" s="41"/>
      <c r="I419" s="230"/>
      <c r="J419" s="41"/>
      <c r="K419" s="41"/>
      <c r="L419" s="45"/>
      <c r="M419" s="231"/>
      <c r="N419" s="232"/>
      <c r="O419" s="85"/>
      <c r="P419" s="85"/>
      <c r="Q419" s="85"/>
      <c r="R419" s="85"/>
      <c r="S419" s="85"/>
      <c r="T419" s="86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T419" s="18" t="s">
        <v>348</v>
      </c>
      <c r="AU419" s="18" t="s">
        <v>81</v>
      </c>
    </row>
    <row r="420" s="13" customFormat="1">
      <c r="A420" s="13"/>
      <c r="B420" s="233"/>
      <c r="C420" s="234"/>
      <c r="D420" s="235" t="s">
        <v>350</v>
      </c>
      <c r="E420" s="236" t="s">
        <v>19</v>
      </c>
      <c r="F420" s="237" t="s">
        <v>3859</v>
      </c>
      <c r="G420" s="234"/>
      <c r="H420" s="236" t="s">
        <v>19</v>
      </c>
      <c r="I420" s="238"/>
      <c r="J420" s="234"/>
      <c r="K420" s="234"/>
      <c r="L420" s="239"/>
      <c r="M420" s="240"/>
      <c r="N420" s="241"/>
      <c r="O420" s="241"/>
      <c r="P420" s="241"/>
      <c r="Q420" s="241"/>
      <c r="R420" s="241"/>
      <c r="S420" s="241"/>
      <c r="T420" s="242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43" t="s">
        <v>350</v>
      </c>
      <c r="AU420" s="243" t="s">
        <v>81</v>
      </c>
      <c r="AV420" s="13" t="s">
        <v>79</v>
      </c>
      <c r="AW420" s="13" t="s">
        <v>33</v>
      </c>
      <c r="AX420" s="13" t="s">
        <v>72</v>
      </c>
      <c r="AY420" s="243" t="s">
        <v>338</v>
      </c>
    </row>
    <row r="421" s="13" customFormat="1">
      <c r="A421" s="13"/>
      <c r="B421" s="233"/>
      <c r="C421" s="234"/>
      <c r="D421" s="235" t="s">
        <v>350</v>
      </c>
      <c r="E421" s="236" t="s">
        <v>19</v>
      </c>
      <c r="F421" s="237" t="s">
        <v>4230</v>
      </c>
      <c r="G421" s="234"/>
      <c r="H421" s="236" t="s">
        <v>19</v>
      </c>
      <c r="I421" s="238"/>
      <c r="J421" s="234"/>
      <c r="K421" s="234"/>
      <c r="L421" s="239"/>
      <c r="M421" s="240"/>
      <c r="N421" s="241"/>
      <c r="O421" s="241"/>
      <c r="P421" s="241"/>
      <c r="Q421" s="241"/>
      <c r="R421" s="241"/>
      <c r="S421" s="241"/>
      <c r="T421" s="242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43" t="s">
        <v>350</v>
      </c>
      <c r="AU421" s="243" t="s">
        <v>81</v>
      </c>
      <c r="AV421" s="13" t="s">
        <v>79</v>
      </c>
      <c r="AW421" s="13" t="s">
        <v>33</v>
      </c>
      <c r="AX421" s="13" t="s">
        <v>72</v>
      </c>
      <c r="AY421" s="243" t="s">
        <v>338</v>
      </c>
    </row>
    <row r="422" s="14" customFormat="1">
      <c r="A422" s="14"/>
      <c r="B422" s="244"/>
      <c r="C422" s="245"/>
      <c r="D422" s="235" t="s">
        <v>350</v>
      </c>
      <c r="E422" s="247" t="s">
        <v>19</v>
      </c>
      <c r="F422" s="298" t="s">
        <v>3805</v>
      </c>
      <c r="G422" s="245"/>
      <c r="H422" s="248">
        <v>10.93</v>
      </c>
      <c r="I422" s="249"/>
      <c r="J422" s="245"/>
      <c r="K422" s="245"/>
      <c r="L422" s="250"/>
      <c r="M422" s="251"/>
      <c r="N422" s="252"/>
      <c r="O422" s="252"/>
      <c r="P422" s="252"/>
      <c r="Q422" s="252"/>
      <c r="R422" s="252"/>
      <c r="S422" s="252"/>
      <c r="T422" s="253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54" t="s">
        <v>350</v>
      </c>
      <c r="AU422" s="254" t="s">
        <v>81</v>
      </c>
      <c r="AV422" s="14" t="s">
        <v>81</v>
      </c>
      <c r="AW422" s="14" t="s">
        <v>33</v>
      </c>
      <c r="AX422" s="14" t="s">
        <v>79</v>
      </c>
      <c r="AY422" s="254" t="s">
        <v>338</v>
      </c>
    </row>
    <row r="423" s="2" customFormat="1" ht="24.15" customHeight="1">
      <c r="A423" s="39"/>
      <c r="B423" s="40"/>
      <c r="C423" s="215" t="s">
        <v>766</v>
      </c>
      <c r="D423" s="215" t="s">
        <v>3853</v>
      </c>
      <c r="E423" s="216" t="s">
        <v>4231</v>
      </c>
      <c r="F423" s="217" t="s">
        <v>4232</v>
      </c>
      <c r="G423" s="218" t="s">
        <v>572</v>
      </c>
      <c r="H423" s="219">
        <v>11.868</v>
      </c>
      <c r="I423" s="220"/>
      <c r="J423" s="221">
        <f>ROUND(I423*H423,2)</f>
        <v>0</v>
      </c>
      <c r="K423" s="217" t="s">
        <v>3856</v>
      </c>
      <c r="L423" s="45"/>
      <c r="M423" s="222" t="s">
        <v>19</v>
      </c>
      <c r="N423" s="223" t="s">
        <v>43</v>
      </c>
      <c r="O423" s="85"/>
      <c r="P423" s="224">
        <f>O423*H423</f>
        <v>0</v>
      </c>
      <c r="Q423" s="224">
        <v>0</v>
      </c>
      <c r="R423" s="224">
        <f>Q423*H423</f>
        <v>0</v>
      </c>
      <c r="S423" s="224">
        <v>0</v>
      </c>
      <c r="T423" s="225">
        <f>S423*H423</f>
        <v>0</v>
      </c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R423" s="226" t="s">
        <v>440</v>
      </c>
      <c r="AT423" s="226" t="s">
        <v>342</v>
      </c>
      <c r="AU423" s="226" t="s">
        <v>81</v>
      </c>
      <c r="AY423" s="18" t="s">
        <v>338</v>
      </c>
      <c r="BE423" s="227">
        <f>IF(N423="základní",J423,0)</f>
        <v>0</v>
      </c>
      <c r="BF423" s="227">
        <f>IF(N423="snížená",J423,0)</f>
        <v>0</v>
      </c>
      <c r="BG423" s="227">
        <f>IF(N423="zákl. přenesená",J423,0)</f>
        <v>0</v>
      </c>
      <c r="BH423" s="227">
        <f>IF(N423="sníž. přenesená",J423,0)</f>
        <v>0</v>
      </c>
      <c r="BI423" s="227">
        <f>IF(N423="nulová",J423,0)</f>
        <v>0</v>
      </c>
      <c r="BJ423" s="18" t="s">
        <v>79</v>
      </c>
      <c r="BK423" s="227">
        <f>ROUND(I423*H423,2)</f>
        <v>0</v>
      </c>
      <c r="BL423" s="18" t="s">
        <v>440</v>
      </c>
      <c r="BM423" s="226" t="s">
        <v>4233</v>
      </c>
    </row>
    <row r="424" s="2" customFormat="1">
      <c r="A424" s="39"/>
      <c r="B424" s="40"/>
      <c r="C424" s="41"/>
      <c r="D424" s="228" t="s">
        <v>348</v>
      </c>
      <c r="E424" s="41"/>
      <c r="F424" s="229" t="s">
        <v>4234</v>
      </c>
      <c r="G424" s="41"/>
      <c r="H424" s="41"/>
      <c r="I424" s="230"/>
      <c r="J424" s="41"/>
      <c r="K424" s="41"/>
      <c r="L424" s="45"/>
      <c r="M424" s="231"/>
      <c r="N424" s="232"/>
      <c r="O424" s="85"/>
      <c r="P424" s="85"/>
      <c r="Q424" s="85"/>
      <c r="R424" s="85"/>
      <c r="S424" s="85"/>
      <c r="T424" s="86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T424" s="18" t="s">
        <v>348</v>
      </c>
      <c r="AU424" s="18" t="s">
        <v>81</v>
      </c>
    </row>
    <row r="425" s="13" customFormat="1">
      <c r="A425" s="13"/>
      <c r="B425" s="233"/>
      <c r="C425" s="234"/>
      <c r="D425" s="235" t="s">
        <v>350</v>
      </c>
      <c r="E425" s="236" t="s">
        <v>19</v>
      </c>
      <c r="F425" s="237" t="s">
        <v>3859</v>
      </c>
      <c r="G425" s="234"/>
      <c r="H425" s="236" t="s">
        <v>19</v>
      </c>
      <c r="I425" s="238"/>
      <c r="J425" s="234"/>
      <c r="K425" s="234"/>
      <c r="L425" s="239"/>
      <c r="M425" s="240"/>
      <c r="N425" s="241"/>
      <c r="O425" s="241"/>
      <c r="P425" s="241"/>
      <c r="Q425" s="241"/>
      <c r="R425" s="241"/>
      <c r="S425" s="241"/>
      <c r="T425" s="242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43" t="s">
        <v>350</v>
      </c>
      <c r="AU425" s="243" t="s">
        <v>81</v>
      </c>
      <c r="AV425" s="13" t="s">
        <v>79</v>
      </c>
      <c r="AW425" s="13" t="s">
        <v>33</v>
      </c>
      <c r="AX425" s="13" t="s">
        <v>72</v>
      </c>
      <c r="AY425" s="243" t="s">
        <v>338</v>
      </c>
    </row>
    <row r="426" s="13" customFormat="1">
      <c r="A426" s="13"/>
      <c r="B426" s="233"/>
      <c r="C426" s="234"/>
      <c r="D426" s="235" t="s">
        <v>350</v>
      </c>
      <c r="E426" s="236" t="s">
        <v>19</v>
      </c>
      <c r="F426" s="237" t="s">
        <v>4235</v>
      </c>
      <c r="G426" s="234"/>
      <c r="H426" s="236" t="s">
        <v>19</v>
      </c>
      <c r="I426" s="238"/>
      <c r="J426" s="234"/>
      <c r="K426" s="234"/>
      <c r="L426" s="239"/>
      <c r="M426" s="240"/>
      <c r="N426" s="241"/>
      <c r="O426" s="241"/>
      <c r="P426" s="241"/>
      <c r="Q426" s="241"/>
      <c r="R426" s="241"/>
      <c r="S426" s="241"/>
      <c r="T426" s="242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43" t="s">
        <v>350</v>
      </c>
      <c r="AU426" s="243" t="s">
        <v>81</v>
      </c>
      <c r="AV426" s="13" t="s">
        <v>79</v>
      </c>
      <c r="AW426" s="13" t="s">
        <v>33</v>
      </c>
      <c r="AX426" s="13" t="s">
        <v>72</v>
      </c>
      <c r="AY426" s="243" t="s">
        <v>338</v>
      </c>
    </row>
    <row r="427" s="14" customFormat="1">
      <c r="A427" s="14"/>
      <c r="B427" s="244"/>
      <c r="C427" s="245"/>
      <c r="D427" s="235" t="s">
        <v>350</v>
      </c>
      <c r="E427" s="247" t="s">
        <v>19</v>
      </c>
      <c r="F427" s="298" t="s">
        <v>3808</v>
      </c>
      <c r="G427" s="245"/>
      <c r="H427" s="248">
        <v>11.868</v>
      </c>
      <c r="I427" s="249"/>
      <c r="J427" s="245"/>
      <c r="K427" s="245"/>
      <c r="L427" s="250"/>
      <c r="M427" s="251"/>
      <c r="N427" s="252"/>
      <c r="O427" s="252"/>
      <c r="P427" s="252"/>
      <c r="Q427" s="252"/>
      <c r="R427" s="252"/>
      <c r="S427" s="252"/>
      <c r="T427" s="253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54" t="s">
        <v>350</v>
      </c>
      <c r="AU427" s="254" t="s">
        <v>81</v>
      </c>
      <c r="AV427" s="14" t="s">
        <v>81</v>
      </c>
      <c r="AW427" s="14" t="s">
        <v>33</v>
      </c>
      <c r="AX427" s="14" t="s">
        <v>79</v>
      </c>
      <c r="AY427" s="254" t="s">
        <v>338</v>
      </c>
    </row>
    <row r="428" s="2" customFormat="1" ht="24.15" customHeight="1">
      <c r="A428" s="39"/>
      <c r="B428" s="40"/>
      <c r="C428" s="215" t="s">
        <v>770</v>
      </c>
      <c r="D428" s="215" t="s">
        <v>3853</v>
      </c>
      <c r="E428" s="216" t="s">
        <v>4236</v>
      </c>
      <c r="F428" s="217" t="s">
        <v>4237</v>
      </c>
      <c r="G428" s="218" t="s">
        <v>572</v>
      </c>
      <c r="H428" s="219">
        <v>11.868</v>
      </c>
      <c r="I428" s="220"/>
      <c r="J428" s="221">
        <f>ROUND(I428*H428,2)</f>
        <v>0</v>
      </c>
      <c r="K428" s="217" t="s">
        <v>3856</v>
      </c>
      <c r="L428" s="45"/>
      <c r="M428" s="222" t="s">
        <v>19</v>
      </c>
      <c r="N428" s="223" t="s">
        <v>43</v>
      </c>
      <c r="O428" s="85"/>
      <c r="P428" s="224">
        <f>O428*H428</f>
        <v>0</v>
      </c>
      <c r="Q428" s="224">
        <v>0</v>
      </c>
      <c r="R428" s="224">
        <f>Q428*H428</f>
        <v>0</v>
      </c>
      <c r="S428" s="224">
        <v>0</v>
      </c>
      <c r="T428" s="225">
        <f>S428*H428</f>
        <v>0</v>
      </c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R428" s="226" t="s">
        <v>440</v>
      </c>
      <c r="AT428" s="226" t="s">
        <v>342</v>
      </c>
      <c r="AU428" s="226" t="s">
        <v>81</v>
      </c>
      <c r="AY428" s="18" t="s">
        <v>338</v>
      </c>
      <c r="BE428" s="227">
        <f>IF(N428="základní",J428,0)</f>
        <v>0</v>
      </c>
      <c r="BF428" s="227">
        <f>IF(N428="snížená",J428,0)</f>
        <v>0</v>
      </c>
      <c r="BG428" s="227">
        <f>IF(N428="zákl. přenesená",J428,0)</f>
        <v>0</v>
      </c>
      <c r="BH428" s="227">
        <f>IF(N428="sníž. přenesená",J428,0)</f>
        <v>0</v>
      </c>
      <c r="BI428" s="227">
        <f>IF(N428="nulová",J428,0)</f>
        <v>0</v>
      </c>
      <c r="BJ428" s="18" t="s">
        <v>79</v>
      </c>
      <c r="BK428" s="227">
        <f>ROUND(I428*H428,2)</f>
        <v>0</v>
      </c>
      <c r="BL428" s="18" t="s">
        <v>440</v>
      </c>
      <c r="BM428" s="226" t="s">
        <v>4238</v>
      </c>
    </row>
    <row r="429" s="2" customFormat="1">
      <c r="A429" s="39"/>
      <c r="B429" s="40"/>
      <c r="C429" s="41"/>
      <c r="D429" s="228" t="s">
        <v>348</v>
      </c>
      <c r="E429" s="41"/>
      <c r="F429" s="229" t="s">
        <v>4239</v>
      </c>
      <c r="G429" s="41"/>
      <c r="H429" s="41"/>
      <c r="I429" s="230"/>
      <c r="J429" s="41"/>
      <c r="K429" s="41"/>
      <c r="L429" s="45"/>
      <c r="M429" s="231"/>
      <c r="N429" s="232"/>
      <c r="O429" s="85"/>
      <c r="P429" s="85"/>
      <c r="Q429" s="85"/>
      <c r="R429" s="85"/>
      <c r="S429" s="85"/>
      <c r="T429" s="86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T429" s="18" t="s">
        <v>348</v>
      </c>
      <c r="AU429" s="18" t="s">
        <v>81</v>
      </c>
    </row>
    <row r="430" s="13" customFormat="1">
      <c r="A430" s="13"/>
      <c r="B430" s="233"/>
      <c r="C430" s="234"/>
      <c r="D430" s="235" t="s">
        <v>350</v>
      </c>
      <c r="E430" s="236" t="s">
        <v>19</v>
      </c>
      <c r="F430" s="237" t="s">
        <v>3859</v>
      </c>
      <c r="G430" s="234"/>
      <c r="H430" s="236" t="s">
        <v>19</v>
      </c>
      <c r="I430" s="238"/>
      <c r="J430" s="234"/>
      <c r="K430" s="234"/>
      <c r="L430" s="239"/>
      <c r="M430" s="240"/>
      <c r="N430" s="241"/>
      <c r="O430" s="241"/>
      <c r="P430" s="241"/>
      <c r="Q430" s="241"/>
      <c r="R430" s="241"/>
      <c r="S430" s="241"/>
      <c r="T430" s="242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43" t="s">
        <v>350</v>
      </c>
      <c r="AU430" s="243" t="s">
        <v>81</v>
      </c>
      <c r="AV430" s="13" t="s">
        <v>79</v>
      </c>
      <c r="AW430" s="13" t="s">
        <v>33</v>
      </c>
      <c r="AX430" s="13" t="s">
        <v>72</v>
      </c>
      <c r="AY430" s="243" t="s">
        <v>338</v>
      </c>
    </row>
    <row r="431" s="13" customFormat="1">
      <c r="A431" s="13"/>
      <c r="B431" s="233"/>
      <c r="C431" s="234"/>
      <c r="D431" s="235" t="s">
        <v>350</v>
      </c>
      <c r="E431" s="236" t="s">
        <v>19</v>
      </c>
      <c r="F431" s="237" t="s">
        <v>4235</v>
      </c>
      <c r="G431" s="234"/>
      <c r="H431" s="236" t="s">
        <v>19</v>
      </c>
      <c r="I431" s="238"/>
      <c r="J431" s="234"/>
      <c r="K431" s="234"/>
      <c r="L431" s="239"/>
      <c r="M431" s="240"/>
      <c r="N431" s="241"/>
      <c r="O431" s="241"/>
      <c r="P431" s="241"/>
      <c r="Q431" s="241"/>
      <c r="R431" s="241"/>
      <c r="S431" s="241"/>
      <c r="T431" s="242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43" t="s">
        <v>350</v>
      </c>
      <c r="AU431" s="243" t="s">
        <v>81</v>
      </c>
      <c r="AV431" s="13" t="s">
        <v>79</v>
      </c>
      <c r="AW431" s="13" t="s">
        <v>33</v>
      </c>
      <c r="AX431" s="13" t="s">
        <v>72</v>
      </c>
      <c r="AY431" s="243" t="s">
        <v>338</v>
      </c>
    </row>
    <row r="432" s="14" customFormat="1">
      <c r="A432" s="14"/>
      <c r="B432" s="244"/>
      <c r="C432" s="245"/>
      <c r="D432" s="235" t="s">
        <v>350</v>
      </c>
      <c r="E432" s="247" t="s">
        <v>19</v>
      </c>
      <c r="F432" s="298" t="s">
        <v>3808</v>
      </c>
      <c r="G432" s="245"/>
      <c r="H432" s="248">
        <v>11.868</v>
      </c>
      <c r="I432" s="249"/>
      <c r="J432" s="245"/>
      <c r="K432" s="245"/>
      <c r="L432" s="250"/>
      <c r="M432" s="251"/>
      <c r="N432" s="252"/>
      <c r="O432" s="252"/>
      <c r="P432" s="252"/>
      <c r="Q432" s="252"/>
      <c r="R432" s="252"/>
      <c r="S432" s="252"/>
      <c r="T432" s="253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54" t="s">
        <v>350</v>
      </c>
      <c r="AU432" s="254" t="s">
        <v>81</v>
      </c>
      <c r="AV432" s="14" t="s">
        <v>81</v>
      </c>
      <c r="AW432" s="14" t="s">
        <v>33</v>
      </c>
      <c r="AX432" s="14" t="s">
        <v>79</v>
      </c>
      <c r="AY432" s="254" t="s">
        <v>338</v>
      </c>
    </row>
    <row r="433" s="2" customFormat="1" ht="37.8" customHeight="1">
      <c r="A433" s="39"/>
      <c r="B433" s="40"/>
      <c r="C433" s="215" t="s">
        <v>775</v>
      </c>
      <c r="D433" s="215" t="s">
        <v>3853</v>
      </c>
      <c r="E433" s="216" t="s">
        <v>4240</v>
      </c>
      <c r="F433" s="217" t="s">
        <v>4241</v>
      </c>
      <c r="G433" s="218" t="s">
        <v>572</v>
      </c>
      <c r="H433" s="219">
        <v>6.9390000000000001</v>
      </c>
      <c r="I433" s="220"/>
      <c r="J433" s="221">
        <f>ROUND(I433*H433,2)</f>
        <v>0</v>
      </c>
      <c r="K433" s="217" t="s">
        <v>3856</v>
      </c>
      <c r="L433" s="45"/>
      <c r="M433" s="222" t="s">
        <v>19</v>
      </c>
      <c r="N433" s="223" t="s">
        <v>43</v>
      </c>
      <c r="O433" s="85"/>
      <c r="P433" s="224">
        <f>O433*H433</f>
        <v>0</v>
      </c>
      <c r="Q433" s="224">
        <v>0</v>
      </c>
      <c r="R433" s="224">
        <f>Q433*H433</f>
        <v>0</v>
      </c>
      <c r="S433" s="224">
        <v>0</v>
      </c>
      <c r="T433" s="225">
        <f>S433*H433</f>
        <v>0</v>
      </c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R433" s="226" t="s">
        <v>440</v>
      </c>
      <c r="AT433" s="226" t="s">
        <v>342</v>
      </c>
      <c r="AU433" s="226" t="s">
        <v>81</v>
      </c>
      <c r="AY433" s="18" t="s">
        <v>338</v>
      </c>
      <c r="BE433" s="227">
        <f>IF(N433="základní",J433,0)</f>
        <v>0</v>
      </c>
      <c r="BF433" s="227">
        <f>IF(N433="snížená",J433,0)</f>
        <v>0</v>
      </c>
      <c r="BG433" s="227">
        <f>IF(N433="zákl. přenesená",J433,0)</f>
        <v>0</v>
      </c>
      <c r="BH433" s="227">
        <f>IF(N433="sníž. přenesená",J433,0)</f>
        <v>0</v>
      </c>
      <c r="BI433" s="227">
        <f>IF(N433="nulová",J433,0)</f>
        <v>0</v>
      </c>
      <c r="BJ433" s="18" t="s">
        <v>79</v>
      </c>
      <c r="BK433" s="227">
        <f>ROUND(I433*H433,2)</f>
        <v>0</v>
      </c>
      <c r="BL433" s="18" t="s">
        <v>440</v>
      </c>
      <c r="BM433" s="226" t="s">
        <v>4242</v>
      </c>
    </row>
    <row r="434" s="2" customFormat="1">
      <c r="A434" s="39"/>
      <c r="B434" s="40"/>
      <c r="C434" s="41"/>
      <c r="D434" s="228" t="s">
        <v>348</v>
      </c>
      <c r="E434" s="41"/>
      <c r="F434" s="229" t="s">
        <v>4243</v>
      </c>
      <c r="G434" s="41"/>
      <c r="H434" s="41"/>
      <c r="I434" s="230"/>
      <c r="J434" s="41"/>
      <c r="K434" s="41"/>
      <c r="L434" s="45"/>
      <c r="M434" s="231"/>
      <c r="N434" s="232"/>
      <c r="O434" s="85"/>
      <c r="P434" s="85"/>
      <c r="Q434" s="85"/>
      <c r="R434" s="85"/>
      <c r="S434" s="85"/>
      <c r="T434" s="86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T434" s="18" t="s">
        <v>348</v>
      </c>
      <c r="AU434" s="18" t="s">
        <v>81</v>
      </c>
    </row>
    <row r="435" s="13" customFormat="1">
      <c r="A435" s="13"/>
      <c r="B435" s="233"/>
      <c r="C435" s="234"/>
      <c r="D435" s="235" t="s">
        <v>350</v>
      </c>
      <c r="E435" s="236" t="s">
        <v>19</v>
      </c>
      <c r="F435" s="237" t="s">
        <v>3859</v>
      </c>
      <c r="G435" s="234"/>
      <c r="H435" s="236" t="s">
        <v>19</v>
      </c>
      <c r="I435" s="238"/>
      <c r="J435" s="234"/>
      <c r="K435" s="234"/>
      <c r="L435" s="239"/>
      <c r="M435" s="240"/>
      <c r="N435" s="241"/>
      <c r="O435" s="241"/>
      <c r="P435" s="241"/>
      <c r="Q435" s="241"/>
      <c r="R435" s="241"/>
      <c r="S435" s="241"/>
      <c r="T435" s="242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43" t="s">
        <v>350</v>
      </c>
      <c r="AU435" s="243" t="s">
        <v>81</v>
      </c>
      <c r="AV435" s="13" t="s">
        <v>79</v>
      </c>
      <c r="AW435" s="13" t="s">
        <v>33</v>
      </c>
      <c r="AX435" s="13" t="s">
        <v>72</v>
      </c>
      <c r="AY435" s="243" t="s">
        <v>338</v>
      </c>
    </row>
    <row r="436" s="13" customFormat="1">
      <c r="A436" s="13"/>
      <c r="B436" s="233"/>
      <c r="C436" s="234"/>
      <c r="D436" s="235" t="s">
        <v>350</v>
      </c>
      <c r="E436" s="236" t="s">
        <v>19</v>
      </c>
      <c r="F436" s="237" t="s">
        <v>4244</v>
      </c>
      <c r="G436" s="234"/>
      <c r="H436" s="236" t="s">
        <v>19</v>
      </c>
      <c r="I436" s="238"/>
      <c r="J436" s="234"/>
      <c r="K436" s="234"/>
      <c r="L436" s="239"/>
      <c r="M436" s="240"/>
      <c r="N436" s="241"/>
      <c r="O436" s="241"/>
      <c r="P436" s="241"/>
      <c r="Q436" s="241"/>
      <c r="R436" s="241"/>
      <c r="S436" s="241"/>
      <c r="T436" s="242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43" t="s">
        <v>350</v>
      </c>
      <c r="AU436" s="243" t="s">
        <v>81</v>
      </c>
      <c r="AV436" s="13" t="s">
        <v>79</v>
      </c>
      <c r="AW436" s="13" t="s">
        <v>33</v>
      </c>
      <c r="AX436" s="13" t="s">
        <v>72</v>
      </c>
      <c r="AY436" s="243" t="s">
        <v>338</v>
      </c>
    </row>
    <row r="437" s="14" customFormat="1">
      <c r="A437" s="14"/>
      <c r="B437" s="244"/>
      <c r="C437" s="245"/>
      <c r="D437" s="235" t="s">
        <v>350</v>
      </c>
      <c r="E437" s="247" t="s">
        <v>19</v>
      </c>
      <c r="F437" s="298" t="s">
        <v>3811</v>
      </c>
      <c r="G437" s="245"/>
      <c r="H437" s="248">
        <v>6.9390000000000001</v>
      </c>
      <c r="I437" s="249"/>
      <c r="J437" s="245"/>
      <c r="K437" s="245"/>
      <c r="L437" s="250"/>
      <c r="M437" s="251"/>
      <c r="N437" s="252"/>
      <c r="O437" s="252"/>
      <c r="P437" s="252"/>
      <c r="Q437" s="252"/>
      <c r="R437" s="252"/>
      <c r="S437" s="252"/>
      <c r="T437" s="253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4" t="s">
        <v>350</v>
      </c>
      <c r="AU437" s="254" t="s">
        <v>81</v>
      </c>
      <c r="AV437" s="14" t="s">
        <v>81</v>
      </c>
      <c r="AW437" s="14" t="s">
        <v>33</v>
      </c>
      <c r="AX437" s="14" t="s">
        <v>79</v>
      </c>
      <c r="AY437" s="254" t="s">
        <v>338</v>
      </c>
    </row>
    <row r="438" s="2" customFormat="1" ht="24.15" customHeight="1">
      <c r="A438" s="39"/>
      <c r="B438" s="40"/>
      <c r="C438" s="215" t="s">
        <v>779</v>
      </c>
      <c r="D438" s="215" t="s">
        <v>3853</v>
      </c>
      <c r="E438" s="216" t="s">
        <v>4245</v>
      </c>
      <c r="F438" s="217" t="s">
        <v>4246</v>
      </c>
      <c r="G438" s="218" t="s">
        <v>345</v>
      </c>
      <c r="H438" s="219">
        <v>32.429000000000002</v>
      </c>
      <c r="I438" s="220"/>
      <c r="J438" s="221">
        <f>ROUND(I438*H438,2)</f>
        <v>0</v>
      </c>
      <c r="K438" s="217" t="s">
        <v>3856</v>
      </c>
      <c r="L438" s="45"/>
      <c r="M438" s="222" t="s">
        <v>19</v>
      </c>
      <c r="N438" s="223" t="s">
        <v>43</v>
      </c>
      <c r="O438" s="85"/>
      <c r="P438" s="224">
        <f>O438*H438</f>
        <v>0</v>
      </c>
      <c r="Q438" s="224">
        <v>0</v>
      </c>
      <c r="R438" s="224">
        <f>Q438*H438</f>
        <v>0</v>
      </c>
      <c r="S438" s="224">
        <v>0</v>
      </c>
      <c r="T438" s="225">
        <f>S438*H438</f>
        <v>0</v>
      </c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R438" s="226" t="s">
        <v>440</v>
      </c>
      <c r="AT438" s="226" t="s">
        <v>342</v>
      </c>
      <c r="AU438" s="226" t="s">
        <v>81</v>
      </c>
      <c r="AY438" s="18" t="s">
        <v>338</v>
      </c>
      <c r="BE438" s="227">
        <f>IF(N438="základní",J438,0)</f>
        <v>0</v>
      </c>
      <c r="BF438" s="227">
        <f>IF(N438="snížená",J438,0)</f>
        <v>0</v>
      </c>
      <c r="BG438" s="227">
        <f>IF(N438="zákl. přenesená",J438,0)</f>
        <v>0</v>
      </c>
      <c r="BH438" s="227">
        <f>IF(N438="sníž. přenesená",J438,0)</f>
        <v>0</v>
      </c>
      <c r="BI438" s="227">
        <f>IF(N438="nulová",J438,0)</f>
        <v>0</v>
      </c>
      <c r="BJ438" s="18" t="s">
        <v>79</v>
      </c>
      <c r="BK438" s="227">
        <f>ROUND(I438*H438,2)</f>
        <v>0</v>
      </c>
      <c r="BL438" s="18" t="s">
        <v>440</v>
      </c>
      <c r="BM438" s="226" t="s">
        <v>4247</v>
      </c>
    </row>
    <row r="439" s="2" customFormat="1">
      <c r="A439" s="39"/>
      <c r="B439" s="40"/>
      <c r="C439" s="41"/>
      <c r="D439" s="228" t="s">
        <v>348</v>
      </c>
      <c r="E439" s="41"/>
      <c r="F439" s="229" t="s">
        <v>4248</v>
      </c>
      <c r="G439" s="41"/>
      <c r="H439" s="41"/>
      <c r="I439" s="230"/>
      <c r="J439" s="41"/>
      <c r="K439" s="41"/>
      <c r="L439" s="45"/>
      <c r="M439" s="231"/>
      <c r="N439" s="232"/>
      <c r="O439" s="85"/>
      <c r="P439" s="85"/>
      <c r="Q439" s="85"/>
      <c r="R439" s="85"/>
      <c r="S439" s="85"/>
      <c r="T439" s="86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T439" s="18" t="s">
        <v>348</v>
      </c>
      <c r="AU439" s="18" t="s">
        <v>81</v>
      </c>
    </row>
    <row r="440" s="14" customFormat="1">
      <c r="A440" s="14"/>
      <c r="B440" s="244"/>
      <c r="C440" s="245"/>
      <c r="D440" s="235" t="s">
        <v>350</v>
      </c>
      <c r="E440" s="246" t="s">
        <v>19</v>
      </c>
      <c r="F440" s="247" t="s">
        <v>4249</v>
      </c>
      <c r="G440" s="245"/>
      <c r="H440" s="248">
        <v>32.429000000000002</v>
      </c>
      <c r="I440" s="249"/>
      <c r="J440" s="245"/>
      <c r="K440" s="245"/>
      <c r="L440" s="250"/>
      <c r="M440" s="251"/>
      <c r="N440" s="252"/>
      <c r="O440" s="252"/>
      <c r="P440" s="252"/>
      <c r="Q440" s="252"/>
      <c r="R440" s="252"/>
      <c r="S440" s="252"/>
      <c r="T440" s="253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4" t="s">
        <v>350</v>
      </c>
      <c r="AU440" s="254" t="s">
        <v>81</v>
      </c>
      <c r="AV440" s="14" t="s">
        <v>81</v>
      </c>
      <c r="AW440" s="14" t="s">
        <v>33</v>
      </c>
      <c r="AX440" s="14" t="s">
        <v>79</v>
      </c>
      <c r="AY440" s="254" t="s">
        <v>338</v>
      </c>
    </row>
    <row r="441" s="12" customFormat="1" ht="22.8" customHeight="1">
      <c r="A441" s="12"/>
      <c r="B441" s="199"/>
      <c r="C441" s="200"/>
      <c r="D441" s="201" t="s">
        <v>71</v>
      </c>
      <c r="E441" s="213" t="s">
        <v>4250</v>
      </c>
      <c r="F441" s="213" t="s">
        <v>4251</v>
      </c>
      <c r="G441" s="200"/>
      <c r="H441" s="200"/>
      <c r="I441" s="203"/>
      <c r="J441" s="214">
        <f>BK441</f>
        <v>0</v>
      </c>
      <c r="K441" s="200"/>
      <c r="L441" s="205"/>
      <c r="M441" s="206"/>
      <c r="N441" s="207"/>
      <c r="O441" s="207"/>
      <c r="P441" s="208">
        <f>SUM(P442:P446)</f>
        <v>0</v>
      </c>
      <c r="Q441" s="207"/>
      <c r="R441" s="208">
        <f>SUM(R442:R446)</f>
        <v>0</v>
      </c>
      <c r="S441" s="207"/>
      <c r="T441" s="209">
        <f>SUM(T442:T446)</f>
        <v>0</v>
      </c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R441" s="210" t="s">
        <v>81</v>
      </c>
      <c r="AT441" s="211" t="s">
        <v>71</v>
      </c>
      <c r="AU441" s="211" t="s">
        <v>79</v>
      </c>
      <c r="AY441" s="210" t="s">
        <v>338</v>
      </c>
      <c r="BK441" s="212">
        <f>SUM(BK442:BK446)</f>
        <v>0</v>
      </c>
    </row>
    <row r="442" s="2" customFormat="1" ht="24.15" customHeight="1">
      <c r="A442" s="39"/>
      <c r="B442" s="40"/>
      <c r="C442" s="215" t="s">
        <v>785</v>
      </c>
      <c r="D442" s="215" t="s">
        <v>3853</v>
      </c>
      <c r="E442" s="216" t="s">
        <v>4252</v>
      </c>
      <c r="F442" s="217" t="s">
        <v>4253</v>
      </c>
      <c r="G442" s="218" t="s">
        <v>345</v>
      </c>
      <c r="H442" s="219">
        <v>17.07</v>
      </c>
      <c r="I442" s="220"/>
      <c r="J442" s="221">
        <f>ROUND(I442*H442,2)</f>
        <v>0</v>
      </c>
      <c r="K442" s="217" t="s">
        <v>3856</v>
      </c>
      <c r="L442" s="45"/>
      <c r="M442" s="222" t="s">
        <v>19</v>
      </c>
      <c r="N442" s="223" t="s">
        <v>43</v>
      </c>
      <c r="O442" s="85"/>
      <c r="P442" s="224">
        <f>O442*H442</f>
        <v>0</v>
      </c>
      <c r="Q442" s="224">
        <v>0</v>
      </c>
      <c r="R442" s="224">
        <f>Q442*H442</f>
        <v>0</v>
      </c>
      <c r="S442" s="224">
        <v>0</v>
      </c>
      <c r="T442" s="225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26" t="s">
        <v>440</v>
      </c>
      <c r="AT442" s="226" t="s">
        <v>342</v>
      </c>
      <c r="AU442" s="226" t="s">
        <v>81</v>
      </c>
      <c r="AY442" s="18" t="s">
        <v>338</v>
      </c>
      <c r="BE442" s="227">
        <f>IF(N442="základní",J442,0)</f>
        <v>0</v>
      </c>
      <c r="BF442" s="227">
        <f>IF(N442="snížená",J442,0)</f>
        <v>0</v>
      </c>
      <c r="BG442" s="227">
        <f>IF(N442="zákl. přenesená",J442,0)</f>
        <v>0</v>
      </c>
      <c r="BH442" s="227">
        <f>IF(N442="sníž. přenesená",J442,0)</f>
        <v>0</v>
      </c>
      <c r="BI442" s="227">
        <f>IF(N442="nulová",J442,0)</f>
        <v>0</v>
      </c>
      <c r="BJ442" s="18" t="s">
        <v>79</v>
      </c>
      <c r="BK442" s="227">
        <f>ROUND(I442*H442,2)</f>
        <v>0</v>
      </c>
      <c r="BL442" s="18" t="s">
        <v>440</v>
      </c>
      <c r="BM442" s="226" t="s">
        <v>4254</v>
      </c>
    </row>
    <row r="443" s="2" customFormat="1">
      <c r="A443" s="39"/>
      <c r="B443" s="40"/>
      <c r="C443" s="41"/>
      <c r="D443" s="228" t="s">
        <v>348</v>
      </c>
      <c r="E443" s="41"/>
      <c r="F443" s="229" t="s">
        <v>4255</v>
      </c>
      <c r="G443" s="41"/>
      <c r="H443" s="41"/>
      <c r="I443" s="230"/>
      <c r="J443" s="41"/>
      <c r="K443" s="41"/>
      <c r="L443" s="45"/>
      <c r="M443" s="231"/>
      <c r="N443" s="232"/>
      <c r="O443" s="85"/>
      <c r="P443" s="85"/>
      <c r="Q443" s="85"/>
      <c r="R443" s="85"/>
      <c r="S443" s="85"/>
      <c r="T443" s="86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T443" s="18" t="s">
        <v>348</v>
      </c>
      <c r="AU443" s="18" t="s">
        <v>81</v>
      </c>
    </row>
    <row r="444" s="13" customFormat="1">
      <c r="A444" s="13"/>
      <c r="B444" s="233"/>
      <c r="C444" s="234"/>
      <c r="D444" s="235" t="s">
        <v>350</v>
      </c>
      <c r="E444" s="236" t="s">
        <v>19</v>
      </c>
      <c r="F444" s="237" t="s">
        <v>3859</v>
      </c>
      <c r="G444" s="234"/>
      <c r="H444" s="236" t="s">
        <v>19</v>
      </c>
      <c r="I444" s="238"/>
      <c r="J444" s="234"/>
      <c r="K444" s="234"/>
      <c r="L444" s="239"/>
      <c r="M444" s="240"/>
      <c r="N444" s="241"/>
      <c r="O444" s="241"/>
      <c r="P444" s="241"/>
      <c r="Q444" s="241"/>
      <c r="R444" s="241"/>
      <c r="S444" s="241"/>
      <c r="T444" s="242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43" t="s">
        <v>350</v>
      </c>
      <c r="AU444" s="243" t="s">
        <v>81</v>
      </c>
      <c r="AV444" s="13" t="s">
        <v>79</v>
      </c>
      <c r="AW444" s="13" t="s">
        <v>33</v>
      </c>
      <c r="AX444" s="13" t="s">
        <v>72</v>
      </c>
      <c r="AY444" s="243" t="s">
        <v>338</v>
      </c>
    </row>
    <row r="445" s="13" customFormat="1">
      <c r="A445" s="13"/>
      <c r="B445" s="233"/>
      <c r="C445" s="234"/>
      <c r="D445" s="235" t="s">
        <v>350</v>
      </c>
      <c r="E445" s="236" t="s">
        <v>19</v>
      </c>
      <c r="F445" s="237" t="s">
        <v>4046</v>
      </c>
      <c r="G445" s="234"/>
      <c r="H445" s="236" t="s">
        <v>19</v>
      </c>
      <c r="I445" s="238"/>
      <c r="J445" s="234"/>
      <c r="K445" s="234"/>
      <c r="L445" s="239"/>
      <c r="M445" s="240"/>
      <c r="N445" s="241"/>
      <c r="O445" s="241"/>
      <c r="P445" s="241"/>
      <c r="Q445" s="241"/>
      <c r="R445" s="241"/>
      <c r="S445" s="241"/>
      <c r="T445" s="242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43" t="s">
        <v>350</v>
      </c>
      <c r="AU445" s="243" t="s">
        <v>81</v>
      </c>
      <c r="AV445" s="13" t="s">
        <v>79</v>
      </c>
      <c r="AW445" s="13" t="s">
        <v>33</v>
      </c>
      <c r="AX445" s="13" t="s">
        <v>72</v>
      </c>
      <c r="AY445" s="243" t="s">
        <v>338</v>
      </c>
    </row>
    <row r="446" s="14" customFormat="1">
      <c r="A446" s="14"/>
      <c r="B446" s="244"/>
      <c r="C446" s="245"/>
      <c r="D446" s="235" t="s">
        <v>350</v>
      </c>
      <c r="E446" s="247" t="s">
        <v>19</v>
      </c>
      <c r="F446" s="298" t="s">
        <v>3814</v>
      </c>
      <c r="G446" s="245"/>
      <c r="H446" s="248">
        <v>17.07</v>
      </c>
      <c r="I446" s="249"/>
      <c r="J446" s="245"/>
      <c r="K446" s="245"/>
      <c r="L446" s="250"/>
      <c r="M446" s="251"/>
      <c r="N446" s="252"/>
      <c r="O446" s="252"/>
      <c r="P446" s="252"/>
      <c r="Q446" s="252"/>
      <c r="R446" s="252"/>
      <c r="S446" s="252"/>
      <c r="T446" s="253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4" t="s">
        <v>350</v>
      </c>
      <c r="AU446" s="254" t="s">
        <v>81</v>
      </c>
      <c r="AV446" s="14" t="s">
        <v>81</v>
      </c>
      <c r="AW446" s="14" t="s">
        <v>33</v>
      </c>
      <c r="AX446" s="14" t="s">
        <v>79</v>
      </c>
      <c r="AY446" s="254" t="s">
        <v>338</v>
      </c>
    </row>
    <row r="447" s="12" customFormat="1" ht="22.8" customHeight="1">
      <c r="A447" s="12"/>
      <c r="B447" s="199"/>
      <c r="C447" s="200"/>
      <c r="D447" s="201" t="s">
        <v>71</v>
      </c>
      <c r="E447" s="213" t="s">
        <v>4256</v>
      </c>
      <c r="F447" s="213" t="s">
        <v>4257</v>
      </c>
      <c r="G447" s="200"/>
      <c r="H447" s="200"/>
      <c r="I447" s="203"/>
      <c r="J447" s="214">
        <f>BK447</f>
        <v>0</v>
      </c>
      <c r="K447" s="200"/>
      <c r="L447" s="205"/>
      <c r="M447" s="206"/>
      <c r="N447" s="207"/>
      <c r="O447" s="207"/>
      <c r="P447" s="208">
        <f>SUM(P448:P450)</f>
        <v>0</v>
      </c>
      <c r="Q447" s="207"/>
      <c r="R447" s="208">
        <f>SUM(R448:R450)</f>
        <v>0</v>
      </c>
      <c r="S447" s="207"/>
      <c r="T447" s="209">
        <f>SUM(T448:T450)</f>
        <v>0</v>
      </c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R447" s="210" t="s">
        <v>81</v>
      </c>
      <c r="AT447" s="211" t="s">
        <v>71</v>
      </c>
      <c r="AU447" s="211" t="s">
        <v>79</v>
      </c>
      <c r="AY447" s="210" t="s">
        <v>338</v>
      </c>
      <c r="BK447" s="212">
        <f>SUM(BK448:BK450)</f>
        <v>0</v>
      </c>
    </row>
    <row r="448" s="2" customFormat="1" ht="24.15" customHeight="1">
      <c r="A448" s="39"/>
      <c r="B448" s="40"/>
      <c r="C448" s="215" t="s">
        <v>791</v>
      </c>
      <c r="D448" s="215" t="s">
        <v>3853</v>
      </c>
      <c r="E448" s="216" t="s">
        <v>4258</v>
      </c>
      <c r="F448" s="217" t="s">
        <v>4259</v>
      </c>
      <c r="G448" s="218" t="s">
        <v>345</v>
      </c>
      <c r="H448" s="219">
        <v>17.420999999999999</v>
      </c>
      <c r="I448" s="220"/>
      <c r="J448" s="221">
        <f>ROUND(I448*H448,2)</f>
        <v>0</v>
      </c>
      <c r="K448" s="217" t="s">
        <v>3856</v>
      </c>
      <c r="L448" s="45"/>
      <c r="M448" s="222" t="s">
        <v>19</v>
      </c>
      <c r="N448" s="223" t="s">
        <v>43</v>
      </c>
      <c r="O448" s="85"/>
      <c r="P448" s="224">
        <f>O448*H448</f>
        <v>0</v>
      </c>
      <c r="Q448" s="224">
        <v>0</v>
      </c>
      <c r="R448" s="224">
        <f>Q448*H448</f>
        <v>0</v>
      </c>
      <c r="S448" s="224">
        <v>0</v>
      </c>
      <c r="T448" s="225">
        <f>S448*H448</f>
        <v>0</v>
      </c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R448" s="226" t="s">
        <v>440</v>
      </c>
      <c r="AT448" s="226" t="s">
        <v>342</v>
      </c>
      <c r="AU448" s="226" t="s">
        <v>81</v>
      </c>
      <c r="AY448" s="18" t="s">
        <v>338</v>
      </c>
      <c r="BE448" s="227">
        <f>IF(N448="základní",J448,0)</f>
        <v>0</v>
      </c>
      <c r="BF448" s="227">
        <f>IF(N448="snížená",J448,0)</f>
        <v>0</v>
      </c>
      <c r="BG448" s="227">
        <f>IF(N448="zákl. přenesená",J448,0)</f>
        <v>0</v>
      </c>
      <c r="BH448" s="227">
        <f>IF(N448="sníž. přenesená",J448,0)</f>
        <v>0</v>
      </c>
      <c r="BI448" s="227">
        <f>IF(N448="nulová",J448,0)</f>
        <v>0</v>
      </c>
      <c r="BJ448" s="18" t="s">
        <v>79</v>
      </c>
      <c r="BK448" s="227">
        <f>ROUND(I448*H448,2)</f>
        <v>0</v>
      </c>
      <c r="BL448" s="18" t="s">
        <v>440</v>
      </c>
      <c r="BM448" s="226" t="s">
        <v>4260</v>
      </c>
    </row>
    <row r="449" s="2" customFormat="1">
      <c r="A449" s="39"/>
      <c r="B449" s="40"/>
      <c r="C449" s="41"/>
      <c r="D449" s="228" t="s">
        <v>348</v>
      </c>
      <c r="E449" s="41"/>
      <c r="F449" s="229" t="s">
        <v>4261</v>
      </c>
      <c r="G449" s="41"/>
      <c r="H449" s="41"/>
      <c r="I449" s="230"/>
      <c r="J449" s="41"/>
      <c r="K449" s="41"/>
      <c r="L449" s="45"/>
      <c r="M449" s="231"/>
      <c r="N449" s="232"/>
      <c r="O449" s="85"/>
      <c r="P449" s="85"/>
      <c r="Q449" s="85"/>
      <c r="R449" s="85"/>
      <c r="S449" s="85"/>
      <c r="T449" s="86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T449" s="18" t="s">
        <v>348</v>
      </c>
      <c r="AU449" s="18" t="s">
        <v>81</v>
      </c>
    </row>
    <row r="450" s="14" customFormat="1">
      <c r="A450" s="14"/>
      <c r="B450" s="244"/>
      <c r="C450" s="245"/>
      <c r="D450" s="235" t="s">
        <v>350</v>
      </c>
      <c r="E450" s="246" t="s">
        <v>19</v>
      </c>
      <c r="F450" s="247" t="s">
        <v>4262</v>
      </c>
      <c r="G450" s="245"/>
      <c r="H450" s="248">
        <v>17.420999999999999</v>
      </c>
      <c r="I450" s="249"/>
      <c r="J450" s="245"/>
      <c r="K450" s="245"/>
      <c r="L450" s="250"/>
      <c r="M450" s="251"/>
      <c r="N450" s="252"/>
      <c r="O450" s="252"/>
      <c r="P450" s="252"/>
      <c r="Q450" s="252"/>
      <c r="R450" s="252"/>
      <c r="S450" s="252"/>
      <c r="T450" s="253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4" t="s">
        <v>350</v>
      </c>
      <c r="AU450" s="254" t="s">
        <v>81</v>
      </c>
      <c r="AV450" s="14" t="s">
        <v>81</v>
      </c>
      <c r="AW450" s="14" t="s">
        <v>33</v>
      </c>
      <c r="AX450" s="14" t="s">
        <v>79</v>
      </c>
      <c r="AY450" s="254" t="s">
        <v>338</v>
      </c>
    </row>
    <row r="451" s="12" customFormat="1" ht="22.8" customHeight="1">
      <c r="A451" s="12"/>
      <c r="B451" s="199"/>
      <c r="C451" s="200"/>
      <c r="D451" s="201" t="s">
        <v>71</v>
      </c>
      <c r="E451" s="213" t="s">
        <v>4263</v>
      </c>
      <c r="F451" s="213" t="s">
        <v>4264</v>
      </c>
      <c r="G451" s="200"/>
      <c r="H451" s="200"/>
      <c r="I451" s="203"/>
      <c r="J451" s="214">
        <f>BK451</f>
        <v>0</v>
      </c>
      <c r="K451" s="200"/>
      <c r="L451" s="205"/>
      <c r="M451" s="206"/>
      <c r="N451" s="207"/>
      <c r="O451" s="207"/>
      <c r="P451" s="208">
        <f>SUM(P452:P454)</f>
        <v>0</v>
      </c>
      <c r="Q451" s="207"/>
      <c r="R451" s="208">
        <f>SUM(R452:R454)</f>
        <v>0</v>
      </c>
      <c r="S451" s="207"/>
      <c r="T451" s="209">
        <f>SUM(T452:T454)</f>
        <v>0</v>
      </c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R451" s="210" t="s">
        <v>81</v>
      </c>
      <c r="AT451" s="211" t="s">
        <v>71</v>
      </c>
      <c r="AU451" s="211" t="s">
        <v>79</v>
      </c>
      <c r="AY451" s="210" t="s">
        <v>338</v>
      </c>
      <c r="BK451" s="212">
        <f>SUM(BK452:BK454)</f>
        <v>0</v>
      </c>
    </row>
    <row r="452" s="2" customFormat="1" ht="24.15" customHeight="1">
      <c r="A452" s="39"/>
      <c r="B452" s="40"/>
      <c r="C452" s="215" t="s">
        <v>798</v>
      </c>
      <c r="D452" s="215" t="s">
        <v>3853</v>
      </c>
      <c r="E452" s="216" t="s">
        <v>4265</v>
      </c>
      <c r="F452" s="217" t="s">
        <v>4266</v>
      </c>
      <c r="G452" s="218" t="s">
        <v>345</v>
      </c>
      <c r="H452" s="219">
        <v>26.190000000000001</v>
      </c>
      <c r="I452" s="220"/>
      <c r="J452" s="221">
        <f>ROUND(I452*H452,2)</f>
        <v>0</v>
      </c>
      <c r="K452" s="217" t="s">
        <v>3856</v>
      </c>
      <c r="L452" s="45"/>
      <c r="M452" s="222" t="s">
        <v>19</v>
      </c>
      <c r="N452" s="223" t="s">
        <v>43</v>
      </c>
      <c r="O452" s="85"/>
      <c r="P452" s="224">
        <f>O452*H452</f>
        <v>0</v>
      </c>
      <c r="Q452" s="224">
        <v>0</v>
      </c>
      <c r="R452" s="224">
        <f>Q452*H452</f>
        <v>0</v>
      </c>
      <c r="S452" s="224">
        <v>0</v>
      </c>
      <c r="T452" s="225">
        <f>S452*H452</f>
        <v>0</v>
      </c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R452" s="226" t="s">
        <v>440</v>
      </c>
      <c r="AT452" s="226" t="s">
        <v>342</v>
      </c>
      <c r="AU452" s="226" t="s">
        <v>81</v>
      </c>
      <c r="AY452" s="18" t="s">
        <v>338</v>
      </c>
      <c r="BE452" s="227">
        <f>IF(N452="základní",J452,0)</f>
        <v>0</v>
      </c>
      <c r="BF452" s="227">
        <f>IF(N452="snížená",J452,0)</f>
        <v>0</v>
      </c>
      <c r="BG452" s="227">
        <f>IF(N452="zákl. přenesená",J452,0)</f>
        <v>0</v>
      </c>
      <c r="BH452" s="227">
        <f>IF(N452="sníž. přenesená",J452,0)</f>
        <v>0</v>
      </c>
      <c r="BI452" s="227">
        <f>IF(N452="nulová",J452,0)</f>
        <v>0</v>
      </c>
      <c r="BJ452" s="18" t="s">
        <v>79</v>
      </c>
      <c r="BK452" s="227">
        <f>ROUND(I452*H452,2)</f>
        <v>0</v>
      </c>
      <c r="BL452" s="18" t="s">
        <v>440</v>
      </c>
      <c r="BM452" s="226" t="s">
        <v>4267</v>
      </c>
    </row>
    <row r="453" s="2" customFormat="1">
      <c r="A453" s="39"/>
      <c r="B453" s="40"/>
      <c r="C453" s="41"/>
      <c r="D453" s="228" t="s">
        <v>348</v>
      </c>
      <c r="E453" s="41"/>
      <c r="F453" s="229" t="s">
        <v>4268</v>
      </c>
      <c r="G453" s="41"/>
      <c r="H453" s="41"/>
      <c r="I453" s="230"/>
      <c r="J453" s="41"/>
      <c r="K453" s="41"/>
      <c r="L453" s="45"/>
      <c r="M453" s="231"/>
      <c r="N453" s="232"/>
      <c r="O453" s="85"/>
      <c r="P453" s="85"/>
      <c r="Q453" s="85"/>
      <c r="R453" s="85"/>
      <c r="S453" s="85"/>
      <c r="T453" s="86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T453" s="18" t="s">
        <v>348</v>
      </c>
      <c r="AU453" s="18" t="s">
        <v>81</v>
      </c>
    </row>
    <row r="454" s="14" customFormat="1">
      <c r="A454" s="14"/>
      <c r="B454" s="244"/>
      <c r="C454" s="245"/>
      <c r="D454" s="235" t="s">
        <v>350</v>
      </c>
      <c r="E454" s="246" t="s">
        <v>19</v>
      </c>
      <c r="F454" s="247" t="s">
        <v>4269</v>
      </c>
      <c r="G454" s="245"/>
      <c r="H454" s="248">
        <v>26.190000000000001</v>
      </c>
      <c r="I454" s="249"/>
      <c r="J454" s="245"/>
      <c r="K454" s="245"/>
      <c r="L454" s="250"/>
      <c r="M454" s="251"/>
      <c r="N454" s="252"/>
      <c r="O454" s="252"/>
      <c r="P454" s="252"/>
      <c r="Q454" s="252"/>
      <c r="R454" s="252"/>
      <c r="S454" s="252"/>
      <c r="T454" s="253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54" t="s">
        <v>350</v>
      </c>
      <c r="AU454" s="254" t="s">
        <v>81</v>
      </c>
      <c r="AV454" s="14" t="s">
        <v>81</v>
      </c>
      <c r="AW454" s="14" t="s">
        <v>33</v>
      </c>
      <c r="AX454" s="14" t="s">
        <v>79</v>
      </c>
      <c r="AY454" s="254" t="s">
        <v>338</v>
      </c>
    </row>
    <row r="455" s="12" customFormat="1" ht="22.8" customHeight="1">
      <c r="A455" s="12"/>
      <c r="B455" s="199"/>
      <c r="C455" s="200"/>
      <c r="D455" s="201" t="s">
        <v>71</v>
      </c>
      <c r="E455" s="213" t="s">
        <v>4270</v>
      </c>
      <c r="F455" s="213" t="s">
        <v>4271</v>
      </c>
      <c r="G455" s="200"/>
      <c r="H455" s="200"/>
      <c r="I455" s="203"/>
      <c r="J455" s="214">
        <f>BK455</f>
        <v>0</v>
      </c>
      <c r="K455" s="200"/>
      <c r="L455" s="205"/>
      <c r="M455" s="206"/>
      <c r="N455" s="207"/>
      <c r="O455" s="207"/>
      <c r="P455" s="208">
        <f>SUM(P456:P460)</f>
        <v>0</v>
      </c>
      <c r="Q455" s="207"/>
      <c r="R455" s="208">
        <f>SUM(R456:R460)</f>
        <v>0</v>
      </c>
      <c r="S455" s="207"/>
      <c r="T455" s="209">
        <f>SUM(T456:T460)</f>
        <v>0</v>
      </c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R455" s="210" t="s">
        <v>81</v>
      </c>
      <c r="AT455" s="211" t="s">
        <v>71</v>
      </c>
      <c r="AU455" s="211" t="s">
        <v>79</v>
      </c>
      <c r="AY455" s="210" t="s">
        <v>338</v>
      </c>
      <c r="BK455" s="212">
        <f>SUM(BK456:BK460)</f>
        <v>0</v>
      </c>
    </row>
    <row r="456" s="2" customFormat="1" ht="24.15" customHeight="1">
      <c r="A456" s="39"/>
      <c r="B456" s="40"/>
      <c r="C456" s="215" t="s">
        <v>803</v>
      </c>
      <c r="D456" s="215" t="s">
        <v>3853</v>
      </c>
      <c r="E456" s="216" t="s">
        <v>4272</v>
      </c>
      <c r="F456" s="217" t="s">
        <v>4273</v>
      </c>
      <c r="G456" s="218" t="s">
        <v>345</v>
      </c>
      <c r="H456" s="219">
        <v>131.143</v>
      </c>
      <c r="I456" s="220"/>
      <c r="J456" s="221">
        <f>ROUND(I456*H456,2)</f>
        <v>0</v>
      </c>
      <c r="K456" s="217" t="s">
        <v>3856</v>
      </c>
      <c r="L456" s="45"/>
      <c r="M456" s="222" t="s">
        <v>19</v>
      </c>
      <c r="N456" s="223" t="s">
        <v>43</v>
      </c>
      <c r="O456" s="85"/>
      <c r="P456" s="224">
        <f>O456*H456</f>
        <v>0</v>
      </c>
      <c r="Q456" s="224">
        <v>0</v>
      </c>
      <c r="R456" s="224">
        <f>Q456*H456</f>
        <v>0</v>
      </c>
      <c r="S456" s="224">
        <v>0</v>
      </c>
      <c r="T456" s="225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26" t="s">
        <v>440</v>
      </c>
      <c r="AT456" s="226" t="s">
        <v>342</v>
      </c>
      <c r="AU456" s="226" t="s">
        <v>81</v>
      </c>
      <c r="AY456" s="18" t="s">
        <v>338</v>
      </c>
      <c r="BE456" s="227">
        <f>IF(N456="základní",J456,0)</f>
        <v>0</v>
      </c>
      <c r="BF456" s="227">
        <f>IF(N456="snížená",J456,0)</f>
        <v>0</v>
      </c>
      <c r="BG456" s="227">
        <f>IF(N456="zákl. přenesená",J456,0)</f>
        <v>0</v>
      </c>
      <c r="BH456" s="227">
        <f>IF(N456="sníž. přenesená",J456,0)</f>
        <v>0</v>
      </c>
      <c r="BI456" s="227">
        <f>IF(N456="nulová",J456,0)</f>
        <v>0</v>
      </c>
      <c r="BJ456" s="18" t="s">
        <v>79</v>
      </c>
      <c r="BK456" s="227">
        <f>ROUND(I456*H456,2)</f>
        <v>0</v>
      </c>
      <c r="BL456" s="18" t="s">
        <v>440</v>
      </c>
      <c r="BM456" s="226" t="s">
        <v>4274</v>
      </c>
    </row>
    <row r="457" s="2" customFormat="1">
      <c r="A457" s="39"/>
      <c r="B457" s="40"/>
      <c r="C457" s="41"/>
      <c r="D457" s="228" t="s">
        <v>348</v>
      </c>
      <c r="E457" s="41"/>
      <c r="F457" s="229" t="s">
        <v>4275</v>
      </c>
      <c r="G457" s="41"/>
      <c r="H457" s="41"/>
      <c r="I457" s="230"/>
      <c r="J457" s="41"/>
      <c r="K457" s="41"/>
      <c r="L457" s="45"/>
      <c r="M457" s="231"/>
      <c r="N457" s="232"/>
      <c r="O457" s="85"/>
      <c r="P457" s="85"/>
      <c r="Q457" s="85"/>
      <c r="R457" s="85"/>
      <c r="S457" s="85"/>
      <c r="T457" s="86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T457" s="18" t="s">
        <v>348</v>
      </c>
      <c r="AU457" s="18" t="s">
        <v>81</v>
      </c>
    </row>
    <row r="458" s="14" customFormat="1">
      <c r="A458" s="14"/>
      <c r="B458" s="244"/>
      <c r="C458" s="245"/>
      <c r="D458" s="235" t="s">
        <v>350</v>
      </c>
      <c r="E458" s="246" t="s">
        <v>19</v>
      </c>
      <c r="F458" s="247" t="s">
        <v>4276</v>
      </c>
      <c r="G458" s="245"/>
      <c r="H458" s="248">
        <v>104.953</v>
      </c>
      <c r="I458" s="249"/>
      <c r="J458" s="245"/>
      <c r="K458" s="245"/>
      <c r="L458" s="250"/>
      <c r="M458" s="251"/>
      <c r="N458" s="252"/>
      <c r="O458" s="252"/>
      <c r="P458" s="252"/>
      <c r="Q458" s="252"/>
      <c r="R458" s="252"/>
      <c r="S458" s="252"/>
      <c r="T458" s="253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54" t="s">
        <v>350</v>
      </c>
      <c r="AU458" s="254" t="s">
        <v>81</v>
      </c>
      <c r="AV458" s="14" t="s">
        <v>81</v>
      </c>
      <c r="AW458" s="14" t="s">
        <v>33</v>
      </c>
      <c r="AX458" s="14" t="s">
        <v>72</v>
      </c>
      <c r="AY458" s="254" t="s">
        <v>338</v>
      </c>
    </row>
    <row r="459" s="14" customFormat="1">
      <c r="A459" s="14"/>
      <c r="B459" s="244"/>
      <c r="C459" s="245"/>
      <c r="D459" s="235" t="s">
        <v>350</v>
      </c>
      <c r="E459" s="246" t="s">
        <v>19</v>
      </c>
      <c r="F459" s="247" t="s">
        <v>4269</v>
      </c>
      <c r="G459" s="245"/>
      <c r="H459" s="248">
        <v>26.190000000000001</v>
      </c>
      <c r="I459" s="249"/>
      <c r="J459" s="245"/>
      <c r="K459" s="245"/>
      <c r="L459" s="250"/>
      <c r="M459" s="251"/>
      <c r="N459" s="252"/>
      <c r="O459" s="252"/>
      <c r="P459" s="252"/>
      <c r="Q459" s="252"/>
      <c r="R459" s="252"/>
      <c r="S459" s="252"/>
      <c r="T459" s="253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54" t="s">
        <v>350</v>
      </c>
      <c r="AU459" s="254" t="s">
        <v>81</v>
      </c>
      <c r="AV459" s="14" t="s">
        <v>81</v>
      </c>
      <c r="AW459" s="14" t="s">
        <v>33</v>
      </c>
      <c r="AX459" s="14" t="s">
        <v>72</v>
      </c>
      <c r="AY459" s="254" t="s">
        <v>338</v>
      </c>
    </row>
    <row r="460" s="15" customFormat="1">
      <c r="A460" s="15"/>
      <c r="B460" s="255"/>
      <c r="C460" s="256"/>
      <c r="D460" s="235" t="s">
        <v>350</v>
      </c>
      <c r="E460" s="257" t="s">
        <v>19</v>
      </c>
      <c r="F460" s="258" t="s">
        <v>363</v>
      </c>
      <c r="G460" s="256"/>
      <c r="H460" s="259">
        <v>131.143</v>
      </c>
      <c r="I460" s="260"/>
      <c r="J460" s="256"/>
      <c r="K460" s="256"/>
      <c r="L460" s="261"/>
      <c r="M460" s="262"/>
      <c r="N460" s="263"/>
      <c r="O460" s="263"/>
      <c r="P460" s="263"/>
      <c r="Q460" s="263"/>
      <c r="R460" s="263"/>
      <c r="S460" s="263"/>
      <c r="T460" s="264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T460" s="265" t="s">
        <v>350</v>
      </c>
      <c r="AU460" s="265" t="s">
        <v>81</v>
      </c>
      <c r="AV460" s="15" t="s">
        <v>231</v>
      </c>
      <c r="AW460" s="15" t="s">
        <v>33</v>
      </c>
      <c r="AX460" s="15" t="s">
        <v>79</v>
      </c>
      <c r="AY460" s="265" t="s">
        <v>338</v>
      </c>
    </row>
    <row r="461" s="12" customFormat="1" ht="22.8" customHeight="1">
      <c r="A461" s="12"/>
      <c r="B461" s="199"/>
      <c r="C461" s="200"/>
      <c r="D461" s="201" t="s">
        <v>71</v>
      </c>
      <c r="E461" s="213" t="s">
        <v>4277</v>
      </c>
      <c r="F461" s="213" t="s">
        <v>4278</v>
      </c>
      <c r="G461" s="200"/>
      <c r="H461" s="200"/>
      <c r="I461" s="203"/>
      <c r="J461" s="214">
        <f>BK461</f>
        <v>0</v>
      </c>
      <c r="K461" s="200"/>
      <c r="L461" s="205"/>
      <c r="M461" s="206"/>
      <c r="N461" s="207"/>
      <c r="O461" s="207"/>
      <c r="P461" s="208">
        <f>SUM(P462:P466)</f>
        <v>0</v>
      </c>
      <c r="Q461" s="207"/>
      <c r="R461" s="208">
        <f>SUM(R462:R466)</f>
        <v>0</v>
      </c>
      <c r="S461" s="207"/>
      <c r="T461" s="209">
        <f>SUM(T462:T466)</f>
        <v>0</v>
      </c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R461" s="210" t="s">
        <v>81</v>
      </c>
      <c r="AT461" s="211" t="s">
        <v>71</v>
      </c>
      <c r="AU461" s="211" t="s">
        <v>79</v>
      </c>
      <c r="AY461" s="210" t="s">
        <v>338</v>
      </c>
      <c r="BK461" s="212">
        <f>SUM(BK462:BK466)</f>
        <v>0</v>
      </c>
    </row>
    <row r="462" s="2" customFormat="1" ht="24.15" customHeight="1">
      <c r="A462" s="39"/>
      <c r="B462" s="40"/>
      <c r="C462" s="215" t="s">
        <v>808</v>
      </c>
      <c r="D462" s="215" t="s">
        <v>3853</v>
      </c>
      <c r="E462" s="216" t="s">
        <v>4279</v>
      </c>
      <c r="F462" s="217" t="s">
        <v>4280</v>
      </c>
      <c r="G462" s="218" t="s">
        <v>345</v>
      </c>
      <c r="H462" s="219">
        <v>17.07</v>
      </c>
      <c r="I462" s="220"/>
      <c r="J462" s="221">
        <f>ROUND(I462*H462,2)</f>
        <v>0</v>
      </c>
      <c r="K462" s="217" t="s">
        <v>3856</v>
      </c>
      <c r="L462" s="45"/>
      <c r="M462" s="222" t="s">
        <v>19</v>
      </c>
      <c r="N462" s="223" t="s">
        <v>43</v>
      </c>
      <c r="O462" s="85"/>
      <c r="P462" s="224">
        <f>O462*H462</f>
        <v>0</v>
      </c>
      <c r="Q462" s="224">
        <v>0</v>
      </c>
      <c r="R462" s="224">
        <f>Q462*H462</f>
        <v>0</v>
      </c>
      <c r="S462" s="224">
        <v>0</v>
      </c>
      <c r="T462" s="225">
        <f>S462*H462</f>
        <v>0</v>
      </c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R462" s="226" t="s">
        <v>440</v>
      </c>
      <c r="AT462" s="226" t="s">
        <v>342</v>
      </c>
      <c r="AU462" s="226" t="s">
        <v>81</v>
      </c>
      <c r="AY462" s="18" t="s">
        <v>338</v>
      </c>
      <c r="BE462" s="227">
        <f>IF(N462="základní",J462,0)</f>
        <v>0</v>
      </c>
      <c r="BF462" s="227">
        <f>IF(N462="snížená",J462,0)</f>
        <v>0</v>
      </c>
      <c r="BG462" s="227">
        <f>IF(N462="zákl. přenesená",J462,0)</f>
        <v>0</v>
      </c>
      <c r="BH462" s="227">
        <f>IF(N462="sníž. přenesená",J462,0)</f>
        <v>0</v>
      </c>
      <c r="BI462" s="227">
        <f>IF(N462="nulová",J462,0)</f>
        <v>0</v>
      </c>
      <c r="BJ462" s="18" t="s">
        <v>79</v>
      </c>
      <c r="BK462" s="227">
        <f>ROUND(I462*H462,2)</f>
        <v>0</v>
      </c>
      <c r="BL462" s="18" t="s">
        <v>440</v>
      </c>
      <c r="BM462" s="226" t="s">
        <v>4281</v>
      </c>
    </row>
    <row r="463" s="2" customFormat="1">
      <c r="A463" s="39"/>
      <c r="B463" s="40"/>
      <c r="C463" s="41"/>
      <c r="D463" s="228" t="s">
        <v>348</v>
      </c>
      <c r="E463" s="41"/>
      <c r="F463" s="229" t="s">
        <v>4282</v>
      </c>
      <c r="G463" s="41"/>
      <c r="H463" s="41"/>
      <c r="I463" s="230"/>
      <c r="J463" s="41"/>
      <c r="K463" s="41"/>
      <c r="L463" s="45"/>
      <c r="M463" s="231"/>
      <c r="N463" s="232"/>
      <c r="O463" s="85"/>
      <c r="P463" s="85"/>
      <c r="Q463" s="85"/>
      <c r="R463" s="85"/>
      <c r="S463" s="85"/>
      <c r="T463" s="86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T463" s="18" t="s">
        <v>348</v>
      </c>
      <c r="AU463" s="18" t="s">
        <v>81</v>
      </c>
    </row>
    <row r="464" s="13" customFormat="1">
      <c r="A464" s="13"/>
      <c r="B464" s="233"/>
      <c r="C464" s="234"/>
      <c r="D464" s="235" t="s">
        <v>350</v>
      </c>
      <c r="E464" s="236" t="s">
        <v>19</v>
      </c>
      <c r="F464" s="237" t="s">
        <v>3859</v>
      </c>
      <c r="G464" s="234"/>
      <c r="H464" s="236" t="s">
        <v>19</v>
      </c>
      <c r="I464" s="238"/>
      <c r="J464" s="234"/>
      <c r="K464" s="234"/>
      <c r="L464" s="239"/>
      <c r="M464" s="240"/>
      <c r="N464" s="241"/>
      <c r="O464" s="241"/>
      <c r="P464" s="241"/>
      <c r="Q464" s="241"/>
      <c r="R464" s="241"/>
      <c r="S464" s="241"/>
      <c r="T464" s="242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43" t="s">
        <v>350</v>
      </c>
      <c r="AU464" s="243" t="s">
        <v>81</v>
      </c>
      <c r="AV464" s="13" t="s">
        <v>79</v>
      </c>
      <c r="AW464" s="13" t="s">
        <v>33</v>
      </c>
      <c r="AX464" s="13" t="s">
        <v>72</v>
      </c>
      <c r="AY464" s="243" t="s">
        <v>338</v>
      </c>
    </row>
    <row r="465" s="13" customFormat="1">
      <c r="A465" s="13"/>
      <c r="B465" s="233"/>
      <c r="C465" s="234"/>
      <c r="D465" s="235" t="s">
        <v>350</v>
      </c>
      <c r="E465" s="236" t="s">
        <v>19</v>
      </c>
      <c r="F465" s="237" t="s">
        <v>4046</v>
      </c>
      <c r="G465" s="234"/>
      <c r="H465" s="236" t="s">
        <v>19</v>
      </c>
      <c r="I465" s="238"/>
      <c r="J465" s="234"/>
      <c r="K465" s="234"/>
      <c r="L465" s="239"/>
      <c r="M465" s="240"/>
      <c r="N465" s="241"/>
      <c r="O465" s="241"/>
      <c r="P465" s="241"/>
      <c r="Q465" s="241"/>
      <c r="R465" s="241"/>
      <c r="S465" s="241"/>
      <c r="T465" s="242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43" t="s">
        <v>350</v>
      </c>
      <c r="AU465" s="243" t="s">
        <v>81</v>
      </c>
      <c r="AV465" s="13" t="s">
        <v>79</v>
      </c>
      <c r="AW465" s="13" t="s">
        <v>33</v>
      </c>
      <c r="AX465" s="13" t="s">
        <v>72</v>
      </c>
      <c r="AY465" s="243" t="s">
        <v>338</v>
      </c>
    </row>
    <row r="466" s="14" customFormat="1">
      <c r="A466" s="14"/>
      <c r="B466" s="244"/>
      <c r="C466" s="245"/>
      <c r="D466" s="235" t="s">
        <v>350</v>
      </c>
      <c r="E466" s="247" t="s">
        <v>19</v>
      </c>
      <c r="F466" s="298" t="s">
        <v>3814</v>
      </c>
      <c r="G466" s="245"/>
      <c r="H466" s="248">
        <v>17.07</v>
      </c>
      <c r="I466" s="249"/>
      <c r="J466" s="245"/>
      <c r="K466" s="245"/>
      <c r="L466" s="250"/>
      <c r="M466" s="300"/>
      <c r="N466" s="301"/>
      <c r="O466" s="301"/>
      <c r="P466" s="301"/>
      <c r="Q466" s="301"/>
      <c r="R466" s="301"/>
      <c r="S466" s="301"/>
      <c r="T466" s="302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54" t="s">
        <v>350</v>
      </c>
      <c r="AU466" s="254" t="s">
        <v>81</v>
      </c>
      <c r="AV466" s="14" t="s">
        <v>81</v>
      </c>
      <c r="AW466" s="14" t="s">
        <v>33</v>
      </c>
      <c r="AX466" s="14" t="s">
        <v>79</v>
      </c>
      <c r="AY466" s="254" t="s">
        <v>338</v>
      </c>
    </row>
    <row r="467" s="2" customFormat="1" ht="6.96" customHeight="1">
      <c r="A467" s="39"/>
      <c r="B467" s="60"/>
      <c r="C467" s="61"/>
      <c r="D467" s="61"/>
      <c r="E467" s="61"/>
      <c r="F467" s="61"/>
      <c r="G467" s="61"/>
      <c r="H467" s="61"/>
      <c r="I467" s="61"/>
      <c r="J467" s="61"/>
      <c r="K467" s="61"/>
      <c r="L467" s="45"/>
      <c r="M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</row>
  </sheetData>
  <sheetProtection sheet="1" autoFilter="0" formatColumns="0" formatRows="0" objects="1" scenarios="1" spinCount="100000" saltValue="0Uhg+9ULyxpcHXSstdaSowGBpTj5tC8fF0TWdKWKhSlR3IXSyvjLL2Zuu/h0BH8LbfKk+l7afdhqFD9W8R9wTQ==" hashValue="zCILT2gvaKwrfmJwgQQ+bg5nbRHLrOuK95FhHJL6gPmS9ipurHf3b/lgpcwSGdvRKVNljgxgYqQVLwYiL6H3vw==" algorithmName="SHA-512" password="CC35"/>
  <autoFilter ref="C106:K466"/>
  <mergeCells count="9">
    <mergeCell ref="E7:H7"/>
    <mergeCell ref="E9:H9"/>
    <mergeCell ref="E18:H18"/>
    <mergeCell ref="E27:H27"/>
    <mergeCell ref="E48:H48"/>
    <mergeCell ref="E50:H50"/>
    <mergeCell ref="E97:H97"/>
    <mergeCell ref="E99:H99"/>
    <mergeCell ref="L2:V2"/>
  </mergeCells>
  <hyperlinks>
    <hyperlink ref="F111" r:id="rId1" display="https://podminky.urs.cz/item/CS_URS_2025_02/130A0111"/>
    <hyperlink ref="F117" r:id="rId2" display="VV0002"/>
    <hyperlink ref="F119" r:id="rId3" display="https://podminky.urs.cz/item/CS_URS_2025_02/160A0205"/>
    <hyperlink ref="F123" r:id="rId4" display="VV0036"/>
    <hyperlink ref="F125" r:id="rId5" display="https://podminky.urs.cz/item/CS_URS_2025_02/160A0206"/>
    <hyperlink ref="F128" r:id="rId6" display="https://podminky.urs.cz/item/CS_URS_2025_02/160A0301"/>
    <hyperlink ref="F132" r:id="rId7" display="https://podminky.urs.cz/item/CS_URS_2025_02/170A0302"/>
    <hyperlink ref="F136" r:id="rId8" display="https://podminky.urs.cz/item/CS_URS_2025_02/270A1001"/>
    <hyperlink ref="F139" r:id="rId9" display="VV0009"/>
    <hyperlink ref="F141" r:id="rId10" display="https://podminky.urs.cz/item/CS_URS_2025_02/270A2005"/>
    <hyperlink ref="F145" r:id="rId11" display="VV0003"/>
    <hyperlink ref="F147" r:id="rId12" display="https://podminky.urs.cz/item/CS_URS_2025_02/270A2301"/>
    <hyperlink ref="F151" r:id="rId13" display="VV0004"/>
    <hyperlink ref="F154" r:id="rId14" display="https://podminky.urs.cz/item/CS_URS_2025_02/310A0101"/>
    <hyperlink ref="F158" r:id="rId15" display="VV0010"/>
    <hyperlink ref="F160" r:id="rId16" display="https://podminky.urs.cz/item/CS_URS_2025_02/340A1103"/>
    <hyperlink ref="F164" r:id="rId17" display="VV0012"/>
    <hyperlink ref="F166" r:id="rId18" display="https://podminky.urs.cz/item/CS_URS_2025_02/340A1104"/>
    <hyperlink ref="F170" r:id="rId19" display="VV0011"/>
    <hyperlink ref="F172" r:id="rId20" display="https://podminky.urs.cz/item/CS_URS_2025_02/340A2325"/>
    <hyperlink ref="F175" r:id="rId21" display="VV0013"/>
    <hyperlink ref="F177" r:id="rId22" display="https://podminky.urs.cz/item/CS_URS_2025_02/350A1003"/>
    <hyperlink ref="F180" r:id="rId23" display="VV0014"/>
    <hyperlink ref="F183" r:id="rId24" display="https://podminky.urs.cz/item/CS_URS_2025_02/420A0003"/>
    <hyperlink ref="F186" r:id="rId25" display="VV0015"/>
    <hyperlink ref="F188" r:id="rId26" display="https://podminky.urs.cz/item/CS_URS_2025_02/420A0012"/>
    <hyperlink ref="F191" r:id="rId27" display="VV0016"/>
    <hyperlink ref="F194" r:id="rId28" display="https://podminky.urs.cz/item/CS_URS_2025_02/610A1022"/>
    <hyperlink ref="F197" r:id="rId29" display="VV0017"/>
    <hyperlink ref="F199" r:id="rId30" display="https://podminky.urs.cz/item/CS_URS_2025_02/610A1202"/>
    <hyperlink ref="F202" r:id="rId31" display="VV0018"/>
    <hyperlink ref="F204" r:id="rId32" display="https://podminky.urs.cz/item/CS_URS_2025_02/620A0202"/>
    <hyperlink ref="F208" r:id="rId33" display="VV0019"/>
    <hyperlink ref="F210" r:id="rId34" display="https://podminky.urs.cz/item/CS_URS_2025_02/620A2002"/>
    <hyperlink ref="F213" r:id="rId35" display="VV0020"/>
    <hyperlink ref="F215" r:id="rId36" display="https://podminky.urs.cz/item/CS_URS_2025_02/620A2032"/>
    <hyperlink ref="F218" r:id="rId37" display="VV0021"/>
    <hyperlink ref="F220" r:id="rId38" display="https://podminky.urs.cz/item/CS_URS_2025_02/620A3021"/>
    <hyperlink ref="F223" r:id="rId39" display="VV0020"/>
    <hyperlink ref="F225" r:id="rId40" display="https://podminky.urs.cz/item/CS_URS_2025_02/620A3033"/>
    <hyperlink ref="F228" r:id="rId41" display="VV0021"/>
    <hyperlink ref="F231" r:id="rId42" display="https://podminky.urs.cz/item/CS_URS_2025_02/620A5001"/>
    <hyperlink ref="F234" r:id="rId43" display="VV0020"/>
    <hyperlink ref="F236" r:id="rId44" display="https://podminky.urs.cz/item/CS_URS_2025_02/620A9001"/>
    <hyperlink ref="F239" r:id="rId45" display="VV0022"/>
    <hyperlink ref="F241" r:id="rId46" display="https://podminky.urs.cz/item/CS_URS_2025_02/630A2002"/>
    <hyperlink ref="F244" r:id="rId47" display="VV0023"/>
    <hyperlink ref="F246" r:id="rId48" display="https://podminky.urs.cz/item/CS_URS_2025_02/630A2501"/>
    <hyperlink ref="F249" r:id="rId49" display="VV0023"/>
    <hyperlink ref="F251" r:id="rId50" display="https://podminky.urs.cz/item/CS_URS_2025_02/630A4014"/>
    <hyperlink ref="F254" r:id="rId51" display="https://podminky.urs.cz/item/CS_URS_2025_02/630A4031"/>
    <hyperlink ref="F257" r:id="rId52" display="VV0024"/>
    <hyperlink ref="F259" r:id="rId53" display="https://podminky.urs.cz/item/CS_URS_2025_02/640A1001"/>
    <hyperlink ref="F262" r:id="rId54" display="VV0025"/>
    <hyperlink ref="F265" r:id="rId55" display="https://podminky.urs.cz/item/CS_URS_2025_02/800A1002"/>
    <hyperlink ref="F267" r:id="rId56" display="https://podminky.urs.cz/item/CS_URS_2025_02/800A2022"/>
    <hyperlink ref="F269" r:id="rId57" display="https://podminky.urs.cz/item/CS_URS_2025_02/800A2023"/>
    <hyperlink ref="F271" r:id="rId58" display="https://podminky.urs.cz/item/CS_URS_2025_02/800A2602"/>
    <hyperlink ref="F275" r:id="rId59" display="https://podminky.urs.cz/item/CS_URS_2025_02/940A0001"/>
    <hyperlink ref="F279" r:id="rId60" display="VV0019"/>
    <hyperlink ref="F281" r:id="rId61" display="https://podminky.urs.cz/item/CS_URS_2025_02/940A0002"/>
    <hyperlink ref="F285" r:id="rId62" display="https://podminky.urs.cz/item/CS_URS_2025_02/940A0021"/>
    <hyperlink ref="F287" r:id="rId63" display="https://podminky.urs.cz/item/CS_URS_2025_02/940A0022"/>
    <hyperlink ref="F290" r:id="rId64" display="https://podminky.urs.cz/item/CS_URS_2025_02/940A0201"/>
    <hyperlink ref="F293" r:id="rId65" display="VV0031"/>
    <hyperlink ref="F296" r:id="rId66" display="https://podminky.urs.cz/item/CS_URS_2025_02/990A0101"/>
    <hyperlink ref="F300" r:id="rId67" display="https://podminky.urs.cz/item/CS_URS_2025_02/711A1002"/>
    <hyperlink ref="F304" r:id="rId68" display="VV0005"/>
    <hyperlink ref="F306" r:id="rId69" display="https://podminky.urs.cz/item/CS_URS_2025_02/711A1032"/>
    <hyperlink ref="F309" r:id="rId70" display="VV0006"/>
    <hyperlink ref="F312" r:id="rId71" display="https://podminky.urs.cz/item/CS_URS_2025_02/711A2032"/>
    <hyperlink ref="F315" r:id="rId72" display="VV0007"/>
    <hyperlink ref="F319" r:id="rId73" display="https://podminky.urs.cz/item/CS_URS_2025_02/713A2011"/>
    <hyperlink ref="F322" r:id="rId74" display="VV0026"/>
    <hyperlink ref="F325" r:id="rId75" display="https://podminky.urs.cz/item/CS_URS_2025_02/713A3002"/>
    <hyperlink ref="F329" r:id="rId76" display="VV0008"/>
    <hyperlink ref="F332" r:id="rId77" display="https://podminky.urs.cz/item/CS_URS_2025_02/721A1011"/>
    <hyperlink ref="F335" r:id="rId78" display="https://podminky.urs.cz/item/CS_URS_2025_02/722A1111"/>
    <hyperlink ref="F337" r:id="rId79" display="https://podminky.urs.cz/item/CS_URS_2025_02/722A1112"/>
    <hyperlink ref="F340" r:id="rId80" display="https://podminky.urs.cz/item/CS_URS_2025_02/725A2005"/>
    <hyperlink ref="F342" r:id="rId81" display="https://podminky.urs.cz/item/CS_URS_2025_02/725A2006"/>
    <hyperlink ref="F347" r:id="rId82" display="https://podminky.urs.cz/item/CS_URS_2025_02/741A1013"/>
    <hyperlink ref="F349" r:id="rId83" display="https://podminky.urs.cz/item/CS_URS_2025_02/741A1021"/>
    <hyperlink ref="F351" r:id="rId84" display="https://podminky.urs.cz/item/CS_URS_2025_02/741A1022"/>
    <hyperlink ref="F353" r:id="rId85" display="https://podminky.urs.cz/item/CS_URS_2025_02/741A1101"/>
    <hyperlink ref="F355" r:id="rId86" display="https://podminky.urs.cz/item/CS_URS_2025_02/741A1102"/>
    <hyperlink ref="F357" r:id="rId87" display="https://podminky.urs.cz/item/CS_URS_2025_02/741A1301"/>
    <hyperlink ref="F359" r:id="rId88" display="https://podminky.urs.cz/item/CS_URS_2025_02/741A2001"/>
    <hyperlink ref="F361" r:id="rId89" display="https://podminky.urs.cz/item/CS_URS_2025_02/741A2101"/>
    <hyperlink ref="F363" r:id="rId90" display="https://podminky.urs.cz/item/CS_URS_2025_02/741A3001"/>
    <hyperlink ref="F366" r:id="rId91" display="https://podminky.urs.cz/item/CS_URS_2025_02/751A1001"/>
    <hyperlink ref="F368" r:id="rId92" display="https://podminky.urs.cz/item/CS_URS_2025_02/751A1008"/>
    <hyperlink ref="F371" r:id="rId93" display="https://podminky.urs.cz/item/CS_URS_2025_02/761A1021"/>
    <hyperlink ref="F374" r:id="rId94" display="VV0032"/>
    <hyperlink ref="F376" r:id="rId95" display="https://podminky.urs.cz/item/CS_URS_2025_02/761A2021"/>
    <hyperlink ref="F379" r:id="rId96" display="VV0033"/>
    <hyperlink ref="F381" r:id="rId97" display="https://podminky.urs.cz/item/CS_URS_2025_02/761A3101"/>
    <hyperlink ref="F384" r:id="rId98" display="https://podminky.urs.cz/item/CS_URS_2025_02/761A9001"/>
    <hyperlink ref="F387" r:id="rId99" display="https://podminky.urs.cz/item/CS_URS_2025_02/761A9107"/>
    <hyperlink ref="F390" r:id="rId100" display="VV0026"/>
    <hyperlink ref="F393" r:id="rId101" display="https://podminky.urs.cz/item/CS_URS_2025_02/761A9214"/>
    <hyperlink ref="F396" r:id="rId102" display="VV0034"/>
    <hyperlink ref="F399" r:id="rId103" display="https://podminky.urs.cz/item/CS_URS_2025_02/762A1002"/>
    <hyperlink ref="F402" r:id="rId104" display="VV0027"/>
    <hyperlink ref="F404" r:id="rId105" display="https://podminky.urs.cz/item/CS_URS_2025_02/762A3002"/>
    <hyperlink ref="F405" r:id="rId106" display="VV0027"/>
    <hyperlink ref="F408" r:id="rId107" display="https://podminky.urs.cz/item/CS_URS_2025_02/763A2201"/>
    <hyperlink ref="F411" r:id="rId108" display="VV0027"/>
    <hyperlink ref="F413" r:id="rId109" display="https://podminky.urs.cz/item/CS_URS_2025_02/763A4021"/>
    <hyperlink ref="F416" r:id="rId110" display="VV0035"/>
    <hyperlink ref="F419" r:id="rId111" display="https://podminky.urs.cz/item/CS_URS_2025_02/764A0301"/>
    <hyperlink ref="F422" r:id="rId112" display="VV0028"/>
    <hyperlink ref="F424" r:id="rId113" display="https://podminky.urs.cz/item/CS_URS_2025_02/764A1301"/>
    <hyperlink ref="F427" r:id="rId114" display="VV0029"/>
    <hyperlink ref="F429" r:id="rId115" display="https://podminky.urs.cz/item/CS_URS_2025_02/764A2301"/>
    <hyperlink ref="F432" r:id="rId116" display="VV0029"/>
    <hyperlink ref="F434" r:id="rId117" display="https://podminky.urs.cz/item/CS_URS_2025_02/764A3212"/>
    <hyperlink ref="F437" r:id="rId118" display="VV0030"/>
    <hyperlink ref="F439" r:id="rId119" display="https://podminky.urs.cz/item/CS_URS_2025_02/764A4102"/>
    <hyperlink ref="F443" r:id="rId120" display="https://podminky.urs.cz/item/CS_URS_2025_02/777A2002"/>
    <hyperlink ref="F446" r:id="rId121" display="VV0031"/>
    <hyperlink ref="F449" r:id="rId122" display="https://podminky.urs.cz/item/CS_URS_2025_02/781A1003"/>
    <hyperlink ref="F453" r:id="rId123" display="https://podminky.urs.cz/item/CS_URS_2025_02/783A2202"/>
    <hyperlink ref="F457" r:id="rId124" display="https://podminky.urs.cz/item/CS_URS_2025_02/784A3011"/>
    <hyperlink ref="F463" r:id="rId125" display="https://podminky.urs.cz/item/CS_URS_2025_02/789A0001"/>
    <hyperlink ref="F466" r:id="rId126" display="VV003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27"/>
</worksheet>
</file>

<file path=xl/worksheets/sheet3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182</v>
      </c>
      <c r="AZ2" s="139" t="s">
        <v>4283</v>
      </c>
      <c r="BA2" s="139" t="s">
        <v>19</v>
      </c>
      <c r="BB2" s="139" t="s">
        <v>19</v>
      </c>
      <c r="BC2" s="139" t="s">
        <v>1836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4284</v>
      </c>
      <c r="BA3" s="139" t="s">
        <v>19</v>
      </c>
      <c r="BB3" s="139" t="s">
        <v>19</v>
      </c>
      <c r="BC3" s="139" t="s">
        <v>4285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4286</v>
      </c>
      <c r="BA4" s="139" t="s">
        <v>19</v>
      </c>
      <c r="BB4" s="139" t="s">
        <v>19</v>
      </c>
      <c r="BC4" s="139" t="s">
        <v>4287</v>
      </c>
      <c r="BD4" s="139" t="s">
        <v>81</v>
      </c>
    </row>
    <row r="5" hidden="1" s="1" customFormat="1" ht="6.96" customHeight="1">
      <c r="B5" s="21"/>
      <c r="L5" s="21"/>
      <c r="AZ5" s="139" t="s">
        <v>4288</v>
      </c>
      <c r="BA5" s="139" t="s">
        <v>19</v>
      </c>
      <c r="BB5" s="139" t="s">
        <v>19</v>
      </c>
      <c r="BC5" s="139" t="s">
        <v>4289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4290</v>
      </c>
      <c r="BA6" s="139" t="s">
        <v>19</v>
      </c>
      <c r="BB6" s="139" t="s">
        <v>19</v>
      </c>
      <c r="BC6" s="139" t="s">
        <v>4291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4292</v>
      </c>
      <c r="BA7" s="139" t="s">
        <v>19</v>
      </c>
      <c r="BB7" s="139" t="s">
        <v>19</v>
      </c>
      <c r="BC7" s="139" t="s">
        <v>4293</v>
      </c>
      <c r="BD7" s="139" t="s">
        <v>81</v>
      </c>
    </row>
    <row r="8" hidden="1" s="1" customFormat="1" ht="12" customHeight="1">
      <c r="B8" s="21"/>
      <c r="D8" s="144" t="s">
        <v>229</v>
      </c>
      <c r="L8" s="21"/>
    </row>
    <row r="9" hidden="1" s="2" customFormat="1" ht="16.5" customHeight="1">
      <c r="A9" s="39"/>
      <c r="B9" s="45"/>
      <c r="C9" s="39"/>
      <c r="D9" s="39"/>
      <c r="E9" s="145" t="s">
        <v>3749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hidden="1" s="2" customFormat="1" ht="16.5" customHeight="1">
      <c r="A11" s="39"/>
      <c r="B11" s="45"/>
      <c r="C11" s="39"/>
      <c r="D11" s="39"/>
      <c r="E11" s="147" t="s">
        <v>4294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ROUND(J93,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ROUND((SUM(BE93:BE173)),  2)</f>
        <v>0</v>
      </c>
      <c r="G35" s="39"/>
      <c r="H35" s="39"/>
      <c r="I35" s="160">
        <v>0.20999999999999999</v>
      </c>
      <c r="J35" s="159">
        <f>ROUND(((SUM(BE93:BE173))*I35),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ROUND((SUM(BF93:BF173)),  2)</f>
        <v>0</v>
      </c>
      <c r="G36" s="39"/>
      <c r="H36" s="39"/>
      <c r="I36" s="160">
        <v>0.12</v>
      </c>
      <c r="J36" s="159">
        <f>ROUND(((SUM(BF93:BF173))*I36),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ROUND((SUM(BG93:BG173)),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ROUND((SUM(BH93:BH173)),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ROUND((SUM(BI93:BI173)),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3749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BS - Biologické předčištění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J93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J94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J95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3"/>
      <c r="C66" s="126"/>
      <c r="D66" s="184" t="s">
        <v>314</v>
      </c>
      <c r="E66" s="185"/>
      <c r="F66" s="185"/>
      <c r="G66" s="185"/>
      <c r="H66" s="185"/>
      <c r="I66" s="185"/>
      <c r="J66" s="186">
        <f>J127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3"/>
      <c r="C67" s="126"/>
      <c r="D67" s="184" t="s">
        <v>3348</v>
      </c>
      <c r="E67" s="185"/>
      <c r="F67" s="185"/>
      <c r="G67" s="185"/>
      <c r="H67" s="185"/>
      <c r="I67" s="185"/>
      <c r="J67" s="186">
        <f>J154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83"/>
      <c r="C68" s="126"/>
      <c r="D68" s="184" t="s">
        <v>320</v>
      </c>
      <c r="E68" s="185"/>
      <c r="F68" s="185"/>
      <c r="G68" s="185"/>
      <c r="H68" s="185"/>
      <c r="I68" s="185"/>
      <c r="J68" s="186">
        <f>J165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3834</v>
      </c>
      <c r="E69" s="185"/>
      <c r="F69" s="185"/>
      <c r="G69" s="185"/>
      <c r="H69" s="185"/>
      <c r="I69" s="185"/>
      <c r="J69" s="186">
        <f>J166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9" customFormat="1" ht="24.96" customHeight="1">
      <c r="A70" s="9"/>
      <c r="B70" s="177"/>
      <c r="C70" s="178"/>
      <c r="D70" s="179" t="s">
        <v>3835</v>
      </c>
      <c r="E70" s="180"/>
      <c r="F70" s="180"/>
      <c r="G70" s="180"/>
      <c r="H70" s="180"/>
      <c r="I70" s="180"/>
      <c r="J70" s="181">
        <f>J169</f>
        <v>0</v>
      </c>
      <c r="K70" s="178"/>
      <c r="L70" s="182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hidden="1" s="10" customFormat="1" ht="19.92" customHeight="1">
      <c r="A71" s="10"/>
      <c r="B71" s="183"/>
      <c r="C71" s="126"/>
      <c r="D71" s="184" t="s">
        <v>3836</v>
      </c>
      <c r="E71" s="185"/>
      <c r="F71" s="185"/>
      <c r="G71" s="185"/>
      <c r="H71" s="185"/>
      <c r="I71" s="185"/>
      <c r="J71" s="186">
        <f>J170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2" customFormat="1" ht="21.84" customHeight="1">
      <c r="A72" s="39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146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hidden="1" s="2" customFormat="1" ht="6.96" customHeight="1">
      <c r="A73" s="39"/>
      <c r="B73" s="60"/>
      <c r="C73" s="61"/>
      <c r="D73" s="61"/>
      <c r="E73" s="61"/>
      <c r="F73" s="61"/>
      <c r="G73" s="61"/>
      <c r="H73" s="61"/>
      <c r="I73" s="61"/>
      <c r="J73" s="61"/>
      <c r="K73" s="61"/>
      <c r="L73" s="146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hidden="1"/>
    <row r="75" hidden="1"/>
    <row r="76" hidden="1"/>
    <row r="77" s="2" customFormat="1" ht="6.96" customHeight="1">
      <c r="A77" s="39"/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24.96" customHeight="1">
      <c r="A78" s="39"/>
      <c r="B78" s="40"/>
      <c r="C78" s="24" t="s">
        <v>323</v>
      </c>
      <c r="D78" s="41"/>
      <c r="E78" s="41"/>
      <c r="F78" s="41"/>
      <c r="G78" s="41"/>
      <c r="H78" s="41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6.96" customHeight="1">
      <c r="A79" s="39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146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2" customHeight="1">
      <c r="A80" s="39"/>
      <c r="B80" s="40"/>
      <c r="C80" s="33" t="s">
        <v>16</v>
      </c>
      <c r="D80" s="41"/>
      <c r="E80" s="41"/>
      <c r="F80" s="41"/>
      <c r="G80" s="41"/>
      <c r="H80" s="41"/>
      <c r="I80" s="41"/>
      <c r="J80" s="41"/>
      <c r="K80" s="41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6.5" customHeight="1">
      <c r="A81" s="39"/>
      <c r="B81" s="40"/>
      <c r="C81" s="41"/>
      <c r="D81" s="41"/>
      <c r="E81" s="172" t="str">
        <f>E7</f>
        <v>Odkanalizování obce Rtyně nad Bílinou – etapa 1</v>
      </c>
      <c r="F81" s="33"/>
      <c r="G81" s="33"/>
      <c r="H81" s="33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1" customFormat="1" ht="12" customHeight="1">
      <c r="B82" s="22"/>
      <c r="C82" s="33" t="s">
        <v>229</v>
      </c>
      <c r="D82" s="23"/>
      <c r="E82" s="23"/>
      <c r="F82" s="23"/>
      <c r="G82" s="23"/>
      <c r="H82" s="23"/>
      <c r="I82" s="23"/>
      <c r="J82" s="23"/>
      <c r="K82" s="23"/>
      <c r="L82" s="21"/>
    </row>
    <row r="83" s="2" customFormat="1" ht="16.5" customHeight="1">
      <c r="A83" s="39"/>
      <c r="B83" s="40"/>
      <c r="C83" s="41"/>
      <c r="D83" s="41"/>
      <c r="E83" s="172" t="s">
        <v>3749</v>
      </c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234</v>
      </c>
      <c r="D84" s="41"/>
      <c r="E84" s="41"/>
      <c r="F84" s="41"/>
      <c r="G84" s="41"/>
      <c r="H84" s="41"/>
      <c r="I84" s="41"/>
      <c r="J84" s="41"/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70" t="str">
        <f>E11</f>
        <v>BS - Biologické předčištění</v>
      </c>
      <c r="F85" s="41"/>
      <c r="G85" s="41"/>
      <c r="H85" s="41"/>
      <c r="I85" s="41"/>
      <c r="J85" s="41"/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2" customHeight="1">
      <c r="A87" s="39"/>
      <c r="B87" s="40"/>
      <c r="C87" s="33" t="s">
        <v>21</v>
      </c>
      <c r="D87" s="41"/>
      <c r="E87" s="41"/>
      <c r="F87" s="28" t="str">
        <f>F14</f>
        <v>Rtyně nad Bílinou</v>
      </c>
      <c r="G87" s="41"/>
      <c r="H87" s="41"/>
      <c r="I87" s="33" t="s">
        <v>23</v>
      </c>
      <c r="J87" s="73" t="str">
        <f>IF(J14="","",J14)</f>
        <v>31. 7. 2025</v>
      </c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25.65" customHeight="1">
      <c r="A89" s="39"/>
      <c r="B89" s="40"/>
      <c r="C89" s="33" t="s">
        <v>25</v>
      </c>
      <c r="D89" s="41"/>
      <c r="E89" s="41"/>
      <c r="F89" s="28" t="str">
        <f>E17</f>
        <v xml:space="preserve">Obec Rtyně nad Bílinou </v>
      </c>
      <c r="G89" s="41"/>
      <c r="H89" s="41"/>
      <c r="I89" s="33" t="s">
        <v>31</v>
      </c>
      <c r="J89" s="37" t="str">
        <f>E23</f>
        <v xml:space="preserve">AQUECON a.s. – kancelář Praha </v>
      </c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5.15" customHeight="1">
      <c r="A90" s="39"/>
      <c r="B90" s="40"/>
      <c r="C90" s="33" t="s">
        <v>29</v>
      </c>
      <c r="D90" s="41"/>
      <c r="E90" s="41"/>
      <c r="F90" s="28" t="str">
        <f>IF(E20="","",E20)</f>
        <v>Vyplň údaj</v>
      </c>
      <c r="G90" s="41"/>
      <c r="H90" s="41"/>
      <c r="I90" s="33" t="s">
        <v>34</v>
      </c>
      <c r="J90" s="37" t="str">
        <f>E26</f>
        <v>QS-B s.r.o.</v>
      </c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0.32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11" customFormat="1" ht="29.28" customHeight="1">
      <c r="A92" s="188"/>
      <c r="B92" s="189"/>
      <c r="C92" s="190" t="s">
        <v>324</v>
      </c>
      <c r="D92" s="191" t="s">
        <v>57</v>
      </c>
      <c r="E92" s="191" t="s">
        <v>53</v>
      </c>
      <c r="F92" s="191" t="s">
        <v>54</v>
      </c>
      <c r="G92" s="191" t="s">
        <v>325</v>
      </c>
      <c r="H92" s="191" t="s">
        <v>326</v>
      </c>
      <c r="I92" s="191" t="s">
        <v>327</v>
      </c>
      <c r="J92" s="191" t="s">
        <v>303</v>
      </c>
      <c r="K92" s="192" t="s">
        <v>328</v>
      </c>
      <c r="L92" s="193"/>
      <c r="M92" s="93" t="s">
        <v>19</v>
      </c>
      <c r="N92" s="94" t="s">
        <v>42</v>
      </c>
      <c r="O92" s="94" t="s">
        <v>329</v>
      </c>
      <c r="P92" s="94" t="s">
        <v>330</v>
      </c>
      <c r="Q92" s="94" t="s">
        <v>331</v>
      </c>
      <c r="R92" s="94" t="s">
        <v>332</v>
      </c>
      <c r="S92" s="94" t="s">
        <v>333</v>
      </c>
      <c r="T92" s="95" t="s">
        <v>334</v>
      </c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</row>
    <row r="93" s="2" customFormat="1" ht="22.8" customHeight="1">
      <c r="A93" s="39"/>
      <c r="B93" s="40"/>
      <c r="C93" s="100" t="s">
        <v>335</v>
      </c>
      <c r="D93" s="41"/>
      <c r="E93" s="41"/>
      <c r="F93" s="41"/>
      <c r="G93" s="41"/>
      <c r="H93" s="41"/>
      <c r="I93" s="41"/>
      <c r="J93" s="194">
        <f>BK93</f>
        <v>0</v>
      </c>
      <c r="K93" s="41"/>
      <c r="L93" s="45"/>
      <c r="M93" s="96"/>
      <c r="N93" s="195"/>
      <c r="O93" s="97"/>
      <c r="P93" s="196">
        <f>P94+P169</f>
        <v>0</v>
      </c>
      <c r="Q93" s="97"/>
      <c r="R93" s="196">
        <f>R94+R169</f>
        <v>0</v>
      </c>
      <c r="S93" s="97"/>
      <c r="T93" s="197">
        <f>T94+T169</f>
        <v>0</v>
      </c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T93" s="18" t="s">
        <v>71</v>
      </c>
      <c r="AU93" s="18" t="s">
        <v>304</v>
      </c>
      <c r="BK93" s="198">
        <f>BK94+BK169</f>
        <v>0</v>
      </c>
    </row>
    <row r="94" s="12" customFormat="1" ht="25.92" customHeight="1">
      <c r="A94" s="12"/>
      <c r="B94" s="199"/>
      <c r="C94" s="200"/>
      <c r="D94" s="201" t="s">
        <v>71</v>
      </c>
      <c r="E94" s="202" t="s">
        <v>336</v>
      </c>
      <c r="F94" s="202" t="s">
        <v>337</v>
      </c>
      <c r="G94" s="200"/>
      <c r="H94" s="200"/>
      <c r="I94" s="203"/>
      <c r="J94" s="204">
        <f>BK94</f>
        <v>0</v>
      </c>
      <c r="K94" s="200"/>
      <c r="L94" s="205"/>
      <c r="M94" s="206"/>
      <c r="N94" s="207"/>
      <c r="O94" s="207"/>
      <c r="P94" s="208">
        <f>P95+P127+P154+P165</f>
        <v>0</v>
      </c>
      <c r="Q94" s="207"/>
      <c r="R94" s="208">
        <f>R95+R127+R154+R165</f>
        <v>0</v>
      </c>
      <c r="S94" s="207"/>
      <c r="T94" s="209">
        <f>T95+T127+T154+T165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79</v>
      </c>
      <c r="AT94" s="211" t="s">
        <v>71</v>
      </c>
      <c r="AU94" s="211" t="s">
        <v>72</v>
      </c>
      <c r="AY94" s="210" t="s">
        <v>338</v>
      </c>
      <c r="BK94" s="212">
        <f>BK95+BK127+BK154+BK165</f>
        <v>0</v>
      </c>
    </row>
    <row r="95" s="12" customFormat="1" ht="22.8" customHeight="1">
      <c r="A95" s="12"/>
      <c r="B95" s="199"/>
      <c r="C95" s="200"/>
      <c r="D95" s="201" t="s">
        <v>71</v>
      </c>
      <c r="E95" s="213" t="s">
        <v>79</v>
      </c>
      <c r="F95" s="213" t="s">
        <v>339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SUM(P96:P126)</f>
        <v>0</v>
      </c>
      <c r="Q95" s="207"/>
      <c r="R95" s="208">
        <f>SUM(R96:R126)</f>
        <v>0</v>
      </c>
      <c r="S95" s="207"/>
      <c r="T95" s="209">
        <f>SUM(T96:T126)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79</v>
      </c>
      <c r="AT95" s="211" t="s">
        <v>71</v>
      </c>
      <c r="AU95" s="211" t="s">
        <v>79</v>
      </c>
      <c r="AY95" s="210" t="s">
        <v>338</v>
      </c>
      <c r="BK95" s="212">
        <f>SUM(BK96:BK126)</f>
        <v>0</v>
      </c>
    </row>
    <row r="96" s="2" customFormat="1" ht="24.15" customHeight="1">
      <c r="A96" s="39"/>
      <c r="B96" s="40"/>
      <c r="C96" s="215" t="s">
        <v>79</v>
      </c>
      <c r="D96" s="215" t="s">
        <v>3853</v>
      </c>
      <c r="E96" s="216" t="s">
        <v>4295</v>
      </c>
      <c r="F96" s="217" t="s">
        <v>4296</v>
      </c>
      <c r="G96" s="218" t="s">
        <v>391</v>
      </c>
      <c r="H96" s="219">
        <v>270.22199999999998</v>
      </c>
      <c r="I96" s="220"/>
      <c r="J96" s="221">
        <f>ROUND(I96*H96,2)</f>
        <v>0</v>
      </c>
      <c r="K96" s="217" t="s">
        <v>3856</v>
      </c>
      <c r="L96" s="45"/>
      <c r="M96" s="222" t="s">
        <v>19</v>
      </c>
      <c r="N96" s="223" t="s">
        <v>43</v>
      </c>
      <c r="O96" s="85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R96" s="226" t="s">
        <v>231</v>
      </c>
      <c r="AT96" s="226" t="s">
        <v>342</v>
      </c>
      <c r="AU96" s="226" t="s">
        <v>81</v>
      </c>
      <c r="AY96" s="18" t="s">
        <v>338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18" t="s">
        <v>79</v>
      </c>
      <c r="BK96" s="227">
        <f>ROUND(I96*H96,2)</f>
        <v>0</v>
      </c>
      <c r="BL96" s="18" t="s">
        <v>231</v>
      </c>
      <c r="BM96" s="226" t="s">
        <v>4297</v>
      </c>
    </row>
    <row r="97" s="2" customFormat="1">
      <c r="A97" s="39"/>
      <c r="B97" s="40"/>
      <c r="C97" s="41"/>
      <c r="D97" s="228" t="s">
        <v>348</v>
      </c>
      <c r="E97" s="41"/>
      <c r="F97" s="229" t="s">
        <v>4298</v>
      </c>
      <c r="G97" s="41"/>
      <c r="H97" s="41"/>
      <c r="I97" s="230"/>
      <c r="J97" s="41"/>
      <c r="K97" s="41"/>
      <c r="L97" s="45"/>
      <c r="M97" s="231"/>
      <c r="N97" s="232"/>
      <c r="O97" s="85"/>
      <c r="P97" s="85"/>
      <c r="Q97" s="85"/>
      <c r="R97" s="85"/>
      <c r="S97" s="85"/>
      <c r="T97" s="86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T97" s="18" t="s">
        <v>348</v>
      </c>
      <c r="AU97" s="18" t="s">
        <v>81</v>
      </c>
    </row>
    <row r="98" s="13" customFormat="1">
      <c r="A98" s="13"/>
      <c r="B98" s="233"/>
      <c r="C98" s="234"/>
      <c r="D98" s="235" t="s">
        <v>350</v>
      </c>
      <c r="E98" s="236" t="s">
        <v>19</v>
      </c>
      <c r="F98" s="237" t="s">
        <v>4299</v>
      </c>
      <c r="G98" s="234"/>
      <c r="H98" s="236" t="s">
        <v>19</v>
      </c>
      <c r="I98" s="238"/>
      <c r="J98" s="234"/>
      <c r="K98" s="234"/>
      <c r="L98" s="239"/>
      <c r="M98" s="240"/>
      <c r="N98" s="241"/>
      <c r="O98" s="241"/>
      <c r="P98" s="241"/>
      <c r="Q98" s="241"/>
      <c r="R98" s="241"/>
      <c r="S98" s="241"/>
      <c r="T98" s="24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3" t="s">
        <v>350</v>
      </c>
      <c r="AU98" s="243" t="s">
        <v>81</v>
      </c>
      <c r="AV98" s="13" t="s">
        <v>79</v>
      </c>
      <c r="AW98" s="13" t="s">
        <v>33</v>
      </c>
      <c r="AX98" s="13" t="s">
        <v>72</v>
      </c>
      <c r="AY98" s="243" t="s">
        <v>338</v>
      </c>
    </row>
    <row r="99" s="14" customFormat="1">
      <c r="A99" s="14"/>
      <c r="B99" s="244"/>
      <c r="C99" s="245"/>
      <c r="D99" s="235" t="s">
        <v>350</v>
      </c>
      <c r="E99" s="246" t="s">
        <v>19</v>
      </c>
      <c r="F99" s="247" t="s">
        <v>4300</v>
      </c>
      <c r="G99" s="245"/>
      <c r="H99" s="248">
        <v>520.92999999999995</v>
      </c>
      <c r="I99" s="249"/>
      <c r="J99" s="245"/>
      <c r="K99" s="245"/>
      <c r="L99" s="250"/>
      <c r="M99" s="251"/>
      <c r="N99" s="252"/>
      <c r="O99" s="252"/>
      <c r="P99" s="252"/>
      <c r="Q99" s="252"/>
      <c r="R99" s="252"/>
      <c r="S99" s="252"/>
      <c r="T99" s="25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4" t="s">
        <v>350</v>
      </c>
      <c r="AU99" s="254" t="s">
        <v>81</v>
      </c>
      <c r="AV99" s="14" t="s">
        <v>81</v>
      </c>
      <c r="AW99" s="14" t="s">
        <v>33</v>
      </c>
      <c r="AX99" s="14" t="s">
        <v>72</v>
      </c>
      <c r="AY99" s="254" t="s">
        <v>338</v>
      </c>
    </row>
    <row r="100" s="15" customFormat="1">
      <c r="A100" s="15"/>
      <c r="B100" s="255"/>
      <c r="C100" s="256"/>
      <c r="D100" s="235" t="s">
        <v>350</v>
      </c>
      <c r="E100" s="257" t="s">
        <v>4292</v>
      </c>
      <c r="F100" s="258" t="s">
        <v>363</v>
      </c>
      <c r="G100" s="256"/>
      <c r="H100" s="259">
        <v>520.92999999999995</v>
      </c>
      <c r="I100" s="260"/>
      <c r="J100" s="256"/>
      <c r="K100" s="256"/>
      <c r="L100" s="261"/>
      <c r="M100" s="262"/>
      <c r="N100" s="263"/>
      <c r="O100" s="263"/>
      <c r="P100" s="263"/>
      <c r="Q100" s="263"/>
      <c r="R100" s="263"/>
      <c r="S100" s="263"/>
      <c r="T100" s="264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T100" s="265" t="s">
        <v>350</v>
      </c>
      <c r="AU100" s="265" t="s">
        <v>81</v>
      </c>
      <c r="AV100" s="15" t="s">
        <v>231</v>
      </c>
      <c r="AW100" s="15" t="s">
        <v>33</v>
      </c>
      <c r="AX100" s="15" t="s">
        <v>72</v>
      </c>
      <c r="AY100" s="265" t="s">
        <v>338</v>
      </c>
    </row>
    <row r="101" s="13" customFormat="1">
      <c r="A101" s="13"/>
      <c r="B101" s="233"/>
      <c r="C101" s="234"/>
      <c r="D101" s="235" t="s">
        <v>350</v>
      </c>
      <c r="E101" s="236" t="s">
        <v>19</v>
      </c>
      <c r="F101" s="237" t="s">
        <v>4301</v>
      </c>
      <c r="G101" s="234"/>
      <c r="H101" s="236" t="s">
        <v>19</v>
      </c>
      <c r="I101" s="238"/>
      <c r="J101" s="234"/>
      <c r="K101" s="234"/>
      <c r="L101" s="239"/>
      <c r="M101" s="240"/>
      <c r="N101" s="241"/>
      <c r="O101" s="241"/>
      <c r="P101" s="241"/>
      <c r="Q101" s="241"/>
      <c r="R101" s="241"/>
      <c r="S101" s="241"/>
      <c r="T101" s="242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3" t="s">
        <v>350</v>
      </c>
      <c r="AU101" s="243" t="s">
        <v>81</v>
      </c>
      <c r="AV101" s="13" t="s">
        <v>79</v>
      </c>
      <c r="AW101" s="13" t="s">
        <v>33</v>
      </c>
      <c r="AX101" s="13" t="s">
        <v>72</v>
      </c>
      <c r="AY101" s="243" t="s">
        <v>338</v>
      </c>
    </row>
    <row r="102" s="14" customFormat="1">
      <c r="A102" s="14"/>
      <c r="B102" s="244"/>
      <c r="C102" s="245"/>
      <c r="D102" s="235" t="s">
        <v>350</v>
      </c>
      <c r="E102" s="246" t="s">
        <v>4290</v>
      </c>
      <c r="F102" s="247" t="s">
        <v>4302</v>
      </c>
      <c r="G102" s="245"/>
      <c r="H102" s="248">
        <v>250.774</v>
      </c>
      <c r="I102" s="249"/>
      <c r="J102" s="245"/>
      <c r="K102" s="245"/>
      <c r="L102" s="250"/>
      <c r="M102" s="251"/>
      <c r="N102" s="252"/>
      <c r="O102" s="252"/>
      <c r="P102" s="252"/>
      <c r="Q102" s="252"/>
      <c r="R102" s="252"/>
      <c r="S102" s="252"/>
      <c r="T102" s="253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4" t="s">
        <v>350</v>
      </c>
      <c r="AU102" s="254" t="s">
        <v>81</v>
      </c>
      <c r="AV102" s="14" t="s">
        <v>81</v>
      </c>
      <c r="AW102" s="14" t="s">
        <v>33</v>
      </c>
      <c r="AX102" s="14" t="s">
        <v>72</v>
      </c>
      <c r="AY102" s="254" t="s">
        <v>338</v>
      </c>
    </row>
    <row r="103" s="13" customFormat="1">
      <c r="A103" s="13"/>
      <c r="B103" s="233"/>
      <c r="C103" s="234"/>
      <c r="D103" s="235" t="s">
        <v>350</v>
      </c>
      <c r="E103" s="236" t="s">
        <v>19</v>
      </c>
      <c r="F103" s="237" t="s">
        <v>4303</v>
      </c>
      <c r="G103" s="234"/>
      <c r="H103" s="236" t="s">
        <v>19</v>
      </c>
      <c r="I103" s="238"/>
      <c r="J103" s="234"/>
      <c r="K103" s="234"/>
      <c r="L103" s="239"/>
      <c r="M103" s="240"/>
      <c r="N103" s="241"/>
      <c r="O103" s="241"/>
      <c r="P103" s="241"/>
      <c r="Q103" s="241"/>
      <c r="R103" s="241"/>
      <c r="S103" s="241"/>
      <c r="T103" s="242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3" t="s">
        <v>350</v>
      </c>
      <c r="AU103" s="243" t="s">
        <v>81</v>
      </c>
      <c r="AV103" s="13" t="s">
        <v>79</v>
      </c>
      <c r="AW103" s="13" t="s">
        <v>33</v>
      </c>
      <c r="AX103" s="13" t="s">
        <v>72</v>
      </c>
      <c r="AY103" s="243" t="s">
        <v>338</v>
      </c>
    </row>
    <row r="104" s="14" customFormat="1">
      <c r="A104" s="14"/>
      <c r="B104" s="244"/>
      <c r="C104" s="245"/>
      <c r="D104" s="235" t="s">
        <v>350</v>
      </c>
      <c r="E104" s="246" t="s">
        <v>19</v>
      </c>
      <c r="F104" s="247" t="s">
        <v>4304</v>
      </c>
      <c r="G104" s="245"/>
      <c r="H104" s="248">
        <v>162.84</v>
      </c>
      <c r="I104" s="249"/>
      <c r="J104" s="245"/>
      <c r="K104" s="245"/>
      <c r="L104" s="250"/>
      <c r="M104" s="251"/>
      <c r="N104" s="252"/>
      <c r="O104" s="252"/>
      <c r="P104" s="252"/>
      <c r="Q104" s="252"/>
      <c r="R104" s="252"/>
      <c r="S104" s="252"/>
      <c r="T104" s="253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4" t="s">
        <v>350</v>
      </c>
      <c r="AU104" s="254" t="s">
        <v>81</v>
      </c>
      <c r="AV104" s="14" t="s">
        <v>81</v>
      </c>
      <c r="AW104" s="14" t="s">
        <v>33</v>
      </c>
      <c r="AX104" s="14" t="s">
        <v>72</v>
      </c>
      <c r="AY104" s="254" t="s">
        <v>338</v>
      </c>
    </row>
    <row r="105" s="14" customFormat="1">
      <c r="A105" s="14"/>
      <c r="B105" s="244"/>
      <c r="C105" s="245"/>
      <c r="D105" s="235" t="s">
        <v>350</v>
      </c>
      <c r="E105" s="246" t="s">
        <v>19</v>
      </c>
      <c r="F105" s="247" t="s">
        <v>4305</v>
      </c>
      <c r="G105" s="245"/>
      <c r="H105" s="248">
        <v>358.08999999999997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350</v>
      </c>
      <c r="AU105" s="254" t="s">
        <v>81</v>
      </c>
      <c r="AV105" s="14" t="s">
        <v>81</v>
      </c>
      <c r="AW105" s="14" t="s">
        <v>33</v>
      </c>
      <c r="AX105" s="14" t="s">
        <v>72</v>
      </c>
      <c r="AY105" s="254" t="s">
        <v>338</v>
      </c>
    </row>
    <row r="106" s="16" customFormat="1">
      <c r="A106" s="16"/>
      <c r="B106" s="277"/>
      <c r="C106" s="278"/>
      <c r="D106" s="235" t="s">
        <v>350</v>
      </c>
      <c r="E106" s="279" t="s">
        <v>4288</v>
      </c>
      <c r="F106" s="280" t="s">
        <v>500</v>
      </c>
      <c r="G106" s="278"/>
      <c r="H106" s="281">
        <v>771.70399999999995</v>
      </c>
      <c r="I106" s="282"/>
      <c r="J106" s="278"/>
      <c r="K106" s="278"/>
      <c r="L106" s="283"/>
      <c r="M106" s="284"/>
      <c r="N106" s="285"/>
      <c r="O106" s="285"/>
      <c r="P106" s="285"/>
      <c r="Q106" s="285"/>
      <c r="R106" s="285"/>
      <c r="S106" s="285"/>
      <c r="T106" s="28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T106" s="287" t="s">
        <v>350</v>
      </c>
      <c r="AU106" s="287" t="s">
        <v>81</v>
      </c>
      <c r="AV106" s="16" t="s">
        <v>241</v>
      </c>
      <c r="AW106" s="16" t="s">
        <v>33</v>
      </c>
      <c r="AX106" s="16" t="s">
        <v>72</v>
      </c>
      <c r="AY106" s="287" t="s">
        <v>338</v>
      </c>
    </row>
    <row r="107" s="13" customFormat="1">
      <c r="A107" s="13"/>
      <c r="B107" s="233"/>
      <c r="C107" s="234"/>
      <c r="D107" s="235" t="s">
        <v>350</v>
      </c>
      <c r="E107" s="236" t="s">
        <v>19</v>
      </c>
      <c r="F107" s="237" t="s">
        <v>4306</v>
      </c>
      <c r="G107" s="234"/>
      <c r="H107" s="236" t="s">
        <v>19</v>
      </c>
      <c r="I107" s="238"/>
      <c r="J107" s="234"/>
      <c r="K107" s="234"/>
      <c r="L107" s="239"/>
      <c r="M107" s="240"/>
      <c r="N107" s="241"/>
      <c r="O107" s="241"/>
      <c r="P107" s="241"/>
      <c r="Q107" s="241"/>
      <c r="R107" s="241"/>
      <c r="S107" s="241"/>
      <c r="T107" s="242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3" t="s">
        <v>350</v>
      </c>
      <c r="AU107" s="243" t="s">
        <v>81</v>
      </c>
      <c r="AV107" s="13" t="s">
        <v>79</v>
      </c>
      <c r="AW107" s="13" t="s">
        <v>33</v>
      </c>
      <c r="AX107" s="13" t="s">
        <v>72</v>
      </c>
      <c r="AY107" s="243" t="s">
        <v>338</v>
      </c>
    </row>
    <row r="108" s="14" customFormat="1">
      <c r="A108" s="14"/>
      <c r="B108" s="244"/>
      <c r="C108" s="245"/>
      <c r="D108" s="235" t="s">
        <v>350</v>
      </c>
      <c r="E108" s="246" t="s">
        <v>19</v>
      </c>
      <c r="F108" s="247" t="s">
        <v>4307</v>
      </c>
      <c r="G108" s="245"/>
      <c r="H108" s="248">
        <v>0.80000000000000004</v>
      </c>
      <c r="I108" s="249"/>
      <c r="J108" s="245"/>
      <c r="K108" s="245"/>
      <c r="L108" s="250"/>
      <c r="M108" s="251"/>
      <c r="N108" s="252"/>
      <c r="O108" s="252"/>
      <c r="P108" s="252"/>
      <c r="Q108" s="252"/>
      <c r="R108" s="252"/>
      <c r="S108" s="252"/>
      <c r="T108" s="253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4" t="s">
        <v>350</v>
      </c>
      <c r="AU108" s="254" t="s">
        <v>81</v>
      </c>
      <c r="AV108" s="14" t="s">
        <v>81</v>
      </c>
      <c r="AW108" s="14" t="s">
        <v>33</v>
      </c>
      <c r="AX108" s="14" t="s">
        <v>72</v>
      </c>
      <c r="AY108" s="254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19</v>
      </c>
      <c r="F109" s="247" t="s">
        <v>4286</v>
      </c>
      <c r="G109" s="245"/>
      <c r="H109" s="248">
        <v>18.648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81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19</v>
      </c>
      <c r="F110" s="247" t="s">
        <v>4308</v>
      </c>
      <c r="G110" s="245"/>
      <c r="H110" s="248">
        <v>-520.92999999999995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81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5" customFormat="1">
      <c r="A111" s="15"/>
      <c r="B111" s="255"/>
      <c r="C111" s="256"/>
      <c r="D111" s="235" t="s">
        <v>350</v>
      </c>
      <c r="E111" s="257" t="s">
        <v>4284</v>
      </c>
      <c r="F111" s="258" t="s">
        <v>363</v>
      </c>
      <c r="G111" s="256"/>
      <c r="H111" s="259">
        <v>270.22199999999998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350</v>
      </c>
      <c r="AU111" s="265" t="s">
        <v>81</v>
      </c>
      <c r="AV111" s="15" t="s">
        <v>231</v>
      </c>
      <c r="AW111" s="15" t="s">
        <v>33</v>
      </c>
      <c r="AX111" s="15" t="s">
        <v>79</v>
      </c>
      <c r="AY111" s="265" t="s">
        <v>338</v>
      </c>
    </row>
    <row r="112" s="2" customFormat="1" ht="37.8" customHeight="1">
      <c r="A112" s="39"/>
      <c r="B112" s="40"/>
      <c r="C112" s="215" t="s">
        <v>81</v>
      </c>
      <c r="D112" s="215" t="s">
        <v>3853</v>
      </c>
      <c r="E112" s="216" t="s">
        <v>3864</v>
      </c>
      <c r="F112" s="217" t="s">
        <v>3865</v>
      </c>
      <c r="G112" s="218" t="s">
        <v>391</v>
      </c>
      <c r="H112" s="219">
        <v>270.22199999999998</v>
      </c>
      <c r="I112" s="220"/>
      <c r="J112" s="221">
        <f>ROUND(I112*H112,2)</f>
        <v>0</v>
      </c>
      <c r="K112" s="217" t="s">
        <v>3856</v>
      </c>
      <c r="L112" s="45"/>
      <c r="M112" s="222" t="s">
        <v>19</v>
      </c>
      <c r="N112" s="223" t="s">
        <v>43</v>
      </c>
      <c r="O112" s="85"/>
      <c r="P112" s="224">
        <f>O112*H112</f>
        <v>0</v>
      </c>
      <c r="Q112" s="224">
        <v>0</v>
      </c>
      <c r="R112" s="224">
        <f>Q112*H112</f>
        <v>0</v>
      </c>
      <c r="S112" s="224">
        <v>0</v>
      </c>
      <c r="T112" s="225">
        <f>S112*H112</f>
        <v>0</v>
      </c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R112" s="226" t="s">
        <v>231</v>
      </c>
      <c r="AT112" s="226" t="s">
        <v>342</v>
      </c>
      <c r="AU112" s="226" t="s">
        <v>81</v>
      </c>
      <c r="AY112" s="18" t="s">
        <v>338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18" t="s">
        <v>79</v>
      </c>
      <c r="BK112" s="227">
        <f>ROUND(I112*H112,2)</f>
        <v>0</v>
      </c>
      <c r="BL112" s="18" t="s">
        <v>231</v>
      </c>
      <c r="BM112" s="226" t="s">
        <v>4309</v>
      </c>
    </row>
    <row r="113" s="2" customFormat="1">
      <c r="A113" s="39"/>
      <c r="B113" s="40"/>
      <c r="C113" s="41"/>
      <c r="D113" s="228" t="s">
        <v>348</v>
      </c>
      <c r="E113" s="41"/>
      <c r="F113" s="229" t="s">
        <v>3867</v>
      </c>
      <c r="G113" s="41"/>
      <c r="H113" s="41"/>
      <c r="I113" s="230"/>
      <c r="J113" s="41"/>
      <c r="K113" s="41"/>
      <c r="L113" s="45"/>
      <c r="M113" s="231"/>
      <c r="N113" s="232"/>
      <c r="O113" s="85"/>
      <c r="P113" s="85"/>
      <c r="Q113" s="85"/>
      <c r="R113" s="85"/>
      <c r="S113" s="85"/>
      <c r="T113" s="86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T113" s="18" t="s">
        <v>348</v>
      </c>
      <c r="AU113" s="18" t="s">
        <v>81</v>
      </c>
    </row>
    <row r="114" s="14" customFormat="1">
      <c r="A114" s="14"/>
      <c r="B114" s="244"/>
      <c r="C114" s="245"/>
      <c r="D114" s="235" t="s">
        <v>350</v>
      </c>
      <c r="E114" s="246" t="s">
        <v>19</v>
      </c>
      <c r="F114" s="247" t="s">
        <v>4284</v>
      </c>
      <c r="G114" s="245"/>
      <c r="H114" s="248">
        <v>270.22199999999998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81</v>
      </c>
      <c r="AV114" s="14" t="s">
        <v>81</v>
      </c>
      <c r="AW114" s="14" t="s">
        <v>33</v>
      </c>
      <c r="AX114" s="14" t="s">
        <v>79</v>
      </c>
      <c r="AY114" s="254" t="s">
        <v>338</v>
      </c>
    </row>
    <row r="115" s="2" customFormat="1" ht="37.8" customHeight="1">
      <c r="A115" s="39"/>
      <c r="B115" s="40"/>
      <c r="C115" s="215" t="s">
        <v>241</v>
      </c>
      <c r="D115" s="215" t="s">
        <v>3853</v>
      </c>
      <c r="E115" s="216" t="s">
        <v>3870</v>
      </c>
      <c r="F115" s="217" t="s">
        <v>3871</v>
      </c>
      <c r="G115" s="218" t="s">
        <v>391</v>
      </c>
      <c r="H115" s="219">
        <v>2702.2199999999998</v>
      </c>
      <c r="I115" s="220"/>
      <c r="J115" s="221">
        <f>ROUND(I115*H115,2)</f>
        <v>0</v>
      </c>
      <c r="K115" s="217" t="s">
        <v>3856</v>
      </c>
      <c r="L115" s="45"/>
      <c r="M115" s="222" t="s">
        <v>19</v>
      </c>
      <c r="N115" s="223" t="s">
        <v>43</v>
      </c>
      <c r="O115" s="85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R115" s="226" t="s">
        <v>231</v>
      </c>
      <c r="AT115" s="226" t="s">
        <v>342</v>
      </c>
      <c r="AU115" s="226" t="s">
        <v>81</v>
      </c>
      <c r="AY115" s="18" t="s">
        <v>338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18" t="s">
        <v>79</v>
      </c>
      <c r="BK115" s="227">
        <f>ROUND(I115*H115,2)</f>
        <v>0</v>
      </c>
      <c r="BL115" s="18" t="s">
        <v>231</v>
      </c>
      <c r="BM115" s="226" t="s">
        <v>4310</v>
      </c>
    </row>
    <row r="116" s="2" customFormat="1">
      <c r="A116" s="39"/>
      <c r="B116" s="40"/>
      <c r="C116" s="41"/>
      <c r="D116" s="228" t="s">
        <v>348</v>
      </c>
      <c r="E116" s="41"/>
      <c r="F116" s="229" t="s">
        <v>3873</v>
      </c>
      <c r="G116" s="41"/>
      <c r="H116" s="41"/>
      <c r="I116" s="230"/>
      <c r="J116" s="41"/>
      <c r="K116" s="41"/>
      <c r="L116" s="45"/>
      <c r="M116" s="231"/>
      <c r="N116" s="232"/>
      <c r="O116" s="85"/>
      <c r="P116" s="85"/>
      <c r="Q116" s="85"/>
      <c r="R116" s="85"/>
      <c r="S116" s="85"/>
      <c r="T116" s="86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T116" s="18" t="s">
        <v>348</v>
      </c>
      <c r="AU116" s="18" t="s">
        <v>81</v>
      </c>
    </row>
    <row r="117" s="14" customFormat="1">
      <c r="A117" s="14"/>
      <c r="B117" s="244"/>
      <c r="C117" s="245"/>
      <c r="D117" s="235" t="s">
        <v>350</v>
      </c>
      <c r="E117" s="246" t="s">
        <v>19</v>
      </c>
      <c r="F117" s="247" t="s">
        <v>4284</v>
      </c>
      <c r="G117" s="245"/>
      <c r="H117" s="248">
        <v>270.22199999999998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81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19</v>
      </c>
      <c r="F118" s="247" t="s">
        <v>4311</v>
      </c>
      <c r="G118" s="245"/>
      <c r="H118" s="248">
        <v>2702.2199999999998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81</v>
      </c>
      <c r="AV118" s="14" t="s">
        <v>81</v>
      </c>
      <c r="AW118" s="14" t="s">
        <v>33</v>
      </c>
      <c r="AX118" s="14" t="s">
        <v>79</v>
      </c>
      <c r="AY118" s="254" t="s">
        <v>338</v>
      </c>
    </row>
    <row r="119" s="2" customFormat="1" ht="24.15" customHeight="1">
      <c r="A119" s="39"/>
      <c r="B119" s="40"/>
      <c r="C119" s="215" t="s">
        <v>231</v>
      </c>
      <c r="D119" s="215" t="s">
        <v>3853</v>
      </c>
      <c r="E119" s="216" t="s">
        <v>4312</v>
      </c>
      <c r="F119" s="217" t="s">
        <v>3876</v>
      </c>
      <c r="G119" s="218" t="s">
        <v>489</v>
      </c>
      <c r="H119" s="219">
        <v>540.44399999999996</v>
      </c>
      <c r="I119" s="220"/>
      <c r="J119" s="221">
        <f>ROUND(I119*H119,2)</f>
        <v>0</v>
      </c>
      <c r="K119" s="217" t="s">
        <v>19</v>
      </c>
      <c r="L119" s="45"/>
      <c r="M119" s="222" t="s">
        <v>19</v>
      </c>
      <c r="N119" s="223" t="s">
        <v>43</v>
      </c>
      <c r="O119" s="85"/>
      <c r="P119" s="224">
        <f>O119*H119</f>
        <v>0</v>
      </c>
      <c r="Q119" s="224">
        <v>0</v>
      </c>
      <c r="R119" s="224">
        <f>Q119*H119</f>
        <v>0</v>
      </c>
      <c r="S119" s="224">
        <v>0</v>
      </c>
      <c r="T119" s="225">
        <f>S119*H119</f>
        <v>0</v>
      </c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R119" s="226" t="s">
        <v>231</v>
      </c>
      <c r="AT119" s="226" t="s">
        <v>342</v>
      </c>
      <c r="AU119" s="226" t="s">
        <v>81</v>
      </c>
      <c r="AY119" s="18" t="s">
        <v>338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18" t="s">
        <v>79</v>
      </c>
      <c r="BK119" s="227">
        <f>ROUND(I119*H119,2)</f>
        <v>0</v>
      </c>
      <c r="BL119" s="18" t="s">
        <v>231</v>
      </c>
      <c r="BM119" s="226" t="s">
        <v>4313</v>
      </c>
    </row>
    <row r="120" s="14" customFormat="1">
      <c r="A120" s="14"/>
      <c r="B120" s="244"/>
      <c r="C120" s="245"/>
      <c r="D120" s="235" t="s">
        <v>350</v>
      </c>
      <c r="E120" s="246" t="s">
        <v>19</v>
      </c>
      <c r="F120" s="247" t="s">
        <v>4284</v>
      </c>
      <c r="G120" s="245"/>
      <c r="H120" s="248">
        <v>270.22199999999998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81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4" customFormat="1">
      <c r="A121" s="14"/>
      <c r="B121" s="244"/>
      <c r="C121" s="245"/>
      <c r="D121" s="235" t="s">
        <v>350</v>
      </c>
      <c r="E121" s="246" t="s">
        <v>19</v>
      </c>
      <c r="F121" s="247" t="s">
        <v>4314</v>
      </c>
      <c r="G121" s="245"/>
      <c r="H121" s="248">
        <v>540.44399999999996</v>
      </c>
      <c r="I121" s="249"/>
      <c r="J121" s="245"/>
      <c r="K121" s="245"/>
      <c r="L121" s="250"/>
      <c r="M121" s="251"/>
      <c r="N121" s="252"/>
      <c r="O121" s="252"/>
      <c r="P121" s="252"/>
      <c r="Q121" s="252"/>
      <c r="R121" s="252"/>
      <c r="S121" s="252"/>
      <c r="T121" s="253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4" t="s">
        <v>350</v>
      </c>
      <c r="AU121" s="254" t="s">
        <v>81</v>
      </c>
      <c r="AV121" s="14" t="s">
        <v>81</v>
      </c>
      <c r="AW121" s="14" t="s">
        <v>33</v>
      </c>
      <c r="AX121" s="14" t="s">
        <v>79</v>
      </c>
      <c r="AY121" s="254" t="s">
        <v>338</v>
      </c>
    </row>
    <row r="122" s="2" customFormat="1" ht="24.15" customHeight="1">
      <c r="A122" s="39"/>
      <c r="B122" s="40"/>
      <c r="C122" s="215" t="s">
        <v>239</v>
      </c>
      <c r="D122" s="215" t="s">
        <v>3853</v>
      </c>
      <c r="E122" s="216" t="s">
        <v>4315</v>
      </c>
      <c r="F122" s="217" t="s">
        <v>4316</v>
      </c>
      <c r="G122" s="218" t="s">
        <v>391</v>
      </c>
      <c r="H122" s="219">
        <v>521.33000000000004</v>
      </c>
      <c r="I122" s="220"/>
      <c r="J122" s="221">
        <f>ROUND(I122*H122,2)</f>
        <v>0</v>
      </c>
      <c r="K122" s="217" t="s">
        <v>3856</v>
      </c>
      <c r="L122" s="45"/>
      <c r="M122" s="222" t="s">
        <v>19</v>
      </c>
      <c r="N122" s="223" t="s">
        <v>43</v>
      </c>
      <c r="O122" s="85"/>
      <c r="P122" s="224">
        <f>O122*H122</f>
        <v>0</v>
      </c>
      <c r="Q122" s="224">
        <v>0</v>
      </c>
      <c r="R122" s="224">
        <f>Q122*H122</f>
        <v>0</v>
      </c>
      <c r="S122" s="224">
        <v>0</v>
      </c>
      <c r="T122" s="225">
        <f>S122*H122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R122" s="226" t="s">
        <v>231</v>
      </c>
      <c r="AT122" s="226" t="s">
        <v>342</v>
      </c>
      <c r="AU122" s="226" t="s">
        <v>81</v>
      </c>
      <c r="AY122" s="18" t="s">
        <v>338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18" t="s">
        <v>79</v>
      </c>
      <c r="BK122" s="227">
        <f>ROUND(I122*H122,2)</f>
        <v>0</v>
      </c>
      <c r="BL122" s="18" t="s">
        <v>231</v>
      </c>
      <c r="BM122" s="226" t="s">
        <v>4317</v>
      </c>
    </row>
    <row r="123" s="2" customFormat="1">
      <c r="A123" s="39"/>
      <c r="B123" s="40"/>
      <c r="C123" s="41"/>
      <c r="D123" s="228" t="s">
        <v>348</v>
      </c>
      <c r="E123" s="41"/>
      <c r="F123" s="229" t="s">
        <v>4318</v>
      </c>
      <c r="G123" s="41"/>
      <c r="H123" s="41"/>
      <c r="I123" s="230"/>
      <c r="J123" s="41"/>
      <c r="K123" s="41"/>
      <c r="L123" s="45"/>
      <c r="M123" s="231"/>
      <c r="N123" s="232"/>
      <c r="O123" s="85"/>
      <c r="P123" s="85"/>
      <c r="Q123" s="85"/>
      <c r="R123" s="85"/>
      <c r="S123" s="85"/>
      <c r="T123" s="86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348</v>
      </c>
      <c r="AU123" s="18" t="s">
        <v>81</v>
      </c>
    </row>
    <row r="124" s="14" customFormat="1">
      <c r="A124" s="14"/>
      <c r="B124" s="244"/>
      <c r="C124" s="245"/>
      <c r="D124" s="235" t="s">
        <v>350</v>
      </c>
      <c r="E124" s="246" t="s">
        <v>19</v>
      </c>
      <c r="F124" s="247" t="s">
        <v>4283</v>
      </c>
      <c r="G124" s="245"/>
      <c r="H124" s="248">
        <v>0.40000000000000002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350</v>
      </c>
      <c r="AU124" s="254" t="s">
        <v>81</v>
      </c>
      <c r="AV124" s="14" t="s">
        <v>81</v>
      </c>
      <c r="AW124" s="14" t="s">
        <v>33</v>
      </c>
      <c r="AX124" s="14" t="s">
        <v>72</v>
      </c>
      <c r="AY124" s="254" t="s">
        <v>338</v>
      </c>
    </row>
    <row r="125" s="14" customFormat="1">
      <c r="A125" s="14"/>
      <c r="B125" s="244"/>
      <c r="C125" s="245"/>
      <c r="D125" s="235" t="s">
        <v>350</v>
      </c>
      <c r="E125" s="246" t="s">
        <v>19</v>
      </c>
      <c r="F125" s="247" t="s">
        <v>4292</v>
      </c>
      <c r="G125" s="245"/>
      <c r="H125" s="248">
        <v>520.92999999999995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81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5" customFormat="1">
      <c r="A126" s="15"/>
      <c r="B126" s="255"/>
      <c r="C126" s="256"/>
      <c r="D126" s="235" t="s">
        <v>350</v>
      </c>
      <c r="E126" s="257" t="s">
        <v>19</v>
      </c>
      <c r="F126" s="258" t="s">
        <v>363</v>
      </c>
      <c r="G126" s="256"/>
      <c r="H126" s="259">
        <v>521.32999999999993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350</v>
      </c>
      <c r="AU126" s="265" t="s">
        <v>81</v>
      </c>
      <c r="AV126" s="15" t="s">
        <v>231</v>
      </c>
      <c r="AW126" s="15" t="s">
        <v>33</v>
      </c>
      <c r="AX126" s="15" t="s">
        <v>79</v>
      </c>
      <c r="AY126" s="265" t="s">
        <v>338</v>
      </c>
    </row>
    <row r="127" s="12" customFormat="1" ht="22.8" customHeight="1">
      <c r="A127" s="12"/>
      <c r="B127" s="199"/>
      <c r="C127" s="200"/>
      <c r="D127" s="201" t="s">
        <v>71</v>
      </c>
      <c r="E127" s="213" t="s">
        <v>81</v>
      </c>
      <c r="F127" s="213" t="s">
        <v>567</v>
      </c>
      <c r="G127" s="200"/>
      <c r="H127" s="200"/>
      <c r="I127" s="203"/>
      <c r="J127" s="214">
        <f>BK127</f>
        <v>0</v>
      </c>
      <c r="K127" s="200"/>
      <c r="L127" s="205"/>
      <c r="M127" s="206"/>
      <c r="N127" s="207"/>
      <c r="O127" s="207"/>
      <c r="P127" s="208">
        <f>SUM(P128:P153)</f>
        <v>0</v>
      </c>
      <c r="Q127" s="207"/>
      <c r="R127" s="208">
        <f>SUM(R128:R153)</f>
        <v>0</v>
      </c>
      <c r="S127" s="207"/>
      <c r="T127" s="209">
        <f>SUM(T128:T153)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0" t="s">
        <v>79</v>
      </c>
      <c r="AT127" s="211" t="s">
        <v>71</v>
      </c>
      <c r="AU127" s="211" t="s">
        <v>79</v>
      </c>
      <c r="AY127" s="210" t="s">
        <v>338</v>
      </c>
      <c r="BK127" s="212">
        <f>SUM(BK128:BK153)</f>
        <v>0</v>
      </c>
    </row>
    <row r="128" s="2" customFormat="1" ht="24.15" customHeight="1">
      <c r="A128" s="39"/>
      <c r="B128" s="40"/>
      <c r="C128" s="215" t="s">
        <v>236</v>
      </c>
      <c r="D128" s="215" t="s">
        <v>3853</v>
      </c>
      <c r="E128" s="216" t="s">
        <v>4319</v>
      </c>
      <c r="F128" s="217" t="s">
        <v>4320</v>
      </c>
      <c r="G128" s="218" t="s">
        <v>572</v>
      </c>
      <c r="H128" s="219">
        <v>47.799999999999997</v>
      </c>
      <c r="I128" s="220"/>
      <c r="J128" s="221">
        <f>ROUND(I128*H128,2)</f>
        <v>0</v>
      </c>
      <c r="K128" s="217" t="s">
        <v>3856</v>
      </c>
      <c r="L128" s="45"/>
      <c r="M128" s="222" t="s">
        <v>19</v>
      </c>
      <c r="N128" s="223" t="s">
        <v>43</v>
      </c>
      <c r="O128" s="85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26" t="s">
        <v>231</v>
      </c>
      <c r="AT128" s="226" t="s">
        <v>342</v>
      </c>
      <c r="AU128" s="226" t="s">
        <v>81</v>
      </c>
      <c r="AY128" s="18" t="s">
        <v>338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18" t="s">
        <v>79</v>
      </c>
      <c r="BK128" s="227">
        <f>ROUND(I128*H128,2)</f>
        <v>0</v>
      </c>
      <c r="BL128" s="18" t="s">
        <v>231</v>
      </c>
      <c r="BM128" s="226" t="s">
        <v>4321</v>
      </c>
    </row>
    <row r="129" s="2" customFormat="1">
      <c r="A129" s="39"/>
      <c r="B129" s="40"/>
      <c r="C129" s="41"/>
      <c r="D129" s="228" t="s">
        <v>348</v>
      </c>
      <c r="E129" s="41"/>
      <c r="F129" s="229" t="s">
        <v>4322</v>
      </c>
      <c r="G129" s="41"/>
      <c r="H129" s="41"/>
      <c r="I129" s="230"/>
      <c r="J129" s="41"/>
      <c r="K129" s="41"/>
      <c r="L129" s="45"/>
      <c r="M129" s="231"/>
      <c r="N129" s="232"/>
      <c r="O129" s="85"/>
      <c r="P129" s="85"/>
      <c r="Q129" s="85"/>
      <c r="R129" s="85"/>
      <c r="S129" s="85"/>
      <c r="T129" s="86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348</v>
      </c>
      <c r="AU129" s="18" t="s">
        <v>81</v>
      </c>
    </row>
    <row r="130" s="14" customFormat="1">
      <c r="A130" s="14"/>
      <c r="B130" s="244"/>
      <c r="C130" s="245"/>
      <c r="D130" s="235" t="s">
        <v>350</v>
      </c>
      <c r="E130" s="246" t="s">
        <v>19</v>
      </c>
      <c r="F130" s="247" t="s">
        <v>4323</v>
      </c>
      <c r="G130" s="245"/>
      <c r="H130" s="248">
        <v>47.799999999999997</v>
      </c>
      <c r="I130" s="249"/>
      <c r="J130" s="245"/>
      <c r="K130" s="245"/>
      <c r="L130" s="250"/>
      <c r="M130" s="251"/>
      <c r="N130" s="252"/>
      <c r="O130" s="252"/>
      <c r="P130" s="252"/>
      <c r="Q130" s="252"/>
      <c r="R130" s="252"/>
      <c r="S130" s="252"/>
      <c r="T130" s="253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4" t="s">
        <v>350</v>
      </c>
      <c r="AU130" s="254" t="s">
        <v>81</v>
      </c>
      <c r="AV130" s="14" t="s">
        <v>81</v>
      </c>
      <c r="AW130" s="14" t="s">
        <v>33</v>
      </c>
      <c r="AX130" s="14" t="s">
        <v>79</v>
      </c>
      <c r="AY130" s="254" t="s">
        <v>338</v>
      </c>
    </row>
    <row r="131" s="2" customFormat="1" ht="24.15" customHeight="1">
      <c r="A131" s="39"/>
      <c r="B131" s="40"/>
      <c r="C131" s="215" t="s">
        <v>396</v>
      </c>
      <c r="D131" s="215" t="s">
        <v>3853</v>
      </c>
      <c r="E131" s="216" t="s">
        <v>3885</v>
      </c>
      <c r="F131" s="217" t="s">
        <v>3886</v>
      </c>
      <c r="G131" s="218" t="s">
        <v>391</v>
      </c>
      <c r="H131" s="219">
        <v>41.694000000000003</v>
      </c>
      <c r="I131" s="220"/>
      <c r="J131" s="221">
        <f>ROUND(I131*H131,2)</f>
        <v>0</v>
      </c>
      <c r="K131" s="217" t="s">
        <v>3856</v>
      </c>
      <c r="L131" s="45"/>
      <c r="M131" s="222" t="s">
        <v>19</v>
      </c>
      <c r="N131" s="223" t="s">
        <v>43</v>
      </c>
      <c r="O131" s="85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26" t="s">
        <v>231</v>
      </c>
      <c r="AT131" s="226" t="s">
        <v>342</v>
      </c>
      <c r="AU131" s="226" t="s">
        <v>81</v>
      </c>
      <c r="AY131" s="18" t="s">
        <v>338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8" t="s">
        <v>79</v>
      </c>
      <c r="BK131" s="227">
        <f>ROUND(I131*H131,2)</f>
        <v>0</v>
      </c>
      <c r="BL131" s="18" t="s">
        <v>231</v>
      </c>
      <c r="BM131" s="226" t="s">
        <v>4324</v>
      </c>
    </row>
    <row r="132" s="2" customFormat="1">
      <c r="A132" s="39"/>
      <c r="B132" s="40"/>
      <c r="C132" s="41"/>
      <c r="D132" s="228" t="s">
        <v>348</v>
      </c>
      <c r="E132" s="41"/>
      <c r="F132" s="229" t="s">
        <v>3888</v>
      </c>
      <c r="G132" s="41"/>
      <c r="H132" s="41"/>
      <c r="I132" s="230"/>
      <c r="J132" s="41"/>
      <c r="K132" s="41"/>
      <c r="L132" s="45"/>
      <c r="M132" s="231"/>
      <c r="N132" s="232"/>
      <c r="O132" s="85"/>
      <c r="P132" s="85"/>
      <c r="Q132" s="85"/>
      <c r="R132" s="85"/>
      <c r="S132" s="85"/>
      <c r="T132" s="86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348</v>
      </c>
      <c r="AU132" s="18" t="s">
        <v>81</v>
      </c>
    </row>
    <row r="133" s="14" customFormat="1">
      <c r="A133" s="14"/>
      <c r="B133" s="244"/>
      <c r="C133" s="245"/>
      <c r="D133" s="235" t="s">
        <v>350</v>
      </c>
      <c r="E133" s="246" t="s">
        <v>4286</v>
      </c>
      <c r="F133" s="247" t="s">
        <v>4325</v>
      </c>
      <c r="G133" s="245"/>
      <c r="H133" s="248">
        <v>18.648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81</v>
      </c>
      <c r="AV133" s="14" t="s">
        <v>81</v>
      </c>
      <c r="AW133" s="14" t="s">
        <v>33</v>
      </c>
      <c r="AX133" s="14" t="s">
        <v>72</v>
      </c>
      <c r="AY133" s="254" t="s">
        <v>338</v>
      </c>
    </row>
    <row r="134" s="14" customFormat="1">
      <c r="A134" s="14"/>
      <c r="B134" s="244"/>
      <c r="C134" s="245"/>
      <c r="D134" s="235" t="s">
        <v>350</v>
      </c>
      <c r="E134" s="246" t="s">
        <v>19</v>
      </c>
      <c r="F134" s="247" t="s">
        <v>4326</v>
      </c>
      <c r="G134" s="245"/>
      <c r="H134" s="248">
        <v>23.045999999999999</v>
      </c>
      <c r="I134" s="249"/>
      <c r="J134" s="245"/>
      <c r="K134" s="245"/>
      <c r="L134" s="250"/>
      <c r="M134" s="251"/>
      <c r="N134" s="252"/>
      <c r="O134" s="252"/>
      <c r="P134" s="252"/>
      <c r="Q134" s="252"/>
      <c r="R134" s="252"/>
      <c r="S134" s="252"/>
      <c r="T134" s="253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4" t="s">
        <v>350</v>
      </c>
      <c r="AU134" s="254" t="s">
        <v>81</v>
      </c>
      <c r="AV134" s="14" t="s">
        <v>81</v>
      </c>
      <c r="AW134" s="14" t="s">
        <v>33</v>
      </c>
      <c r="AX134" s="14" t="s">
        <v>72</v>
      </c>
      <c r="AY134" s="254" t="s">
        <v>338</v>
      </c>
    </row>
    <row r="135" s="15" customFormat="1">
      <c r="A135" s="15"/>
      <c r="B135" s="255"/>
      <c r="C135" s="256"/>
      <c r="D135" s="235" t="s">
        <v>350</v>
      </c>
      <c r="E135" s="257" t="s">
        <v>19</v>
      </c>
      <c r="F135" s="258" t="s">
        <v>363</v>
      </c>
      <c r="G135" s="256"/>
      <c r="H135" s="259">
        <v>41.694000000000003</v>
      </c>
      <c r="I135" s="260"/>
      <c r="J135" s="256"/>
      <c r="K135" s="256"/>
      <c r="L135" s="261"/>
      <c r="M135" s="262"/>
      <c r="N135" s="263"/>
      <c r="O135" s="263"/>
      <c r="P135" s="263"/>
      <c r="Q135" s="263"/>
      <c r="R135" s="263"/>
      <c r="S135" s="263"/>
      <c r="T135" s="264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65" t="s">
        <v>350</v>
      </c>
      <c r="AU135" s="265" t="s">
        <v>81</v>
      </c>
      <c r="AV135" s="15" t="s">
        <v>231</v>
      </c>
      <c r="AW135" s="15" t="s">
        <v>33</v>
      </c>
      <c r="AX135" s="15" t="s">
        <v>79</v>
      </c>
      <c r="AY135" s="265" t="s">
        <v>338</v>
      </c>
    </row>
    <row r="136" s="2" customFormat="1" ht="24.15" customHeight="1">
      <c r="A136" s="39"/>
      <c r="B136" s="40"/>
      <c r="C136" s="215" t="s">
        <v>405</v>
      </c>
      <c r="D136" s="215" t="s">
        <v>3853</v>
      </c>
      <c r="E136" s="216" t="s">
        <v>4327</v>
      </c>
      <c r="F136" s="217" t="s">
        <v>4328</v>
      </c>
      <c r="G136" s="218" t="s">
        <v>391</v>
      </c>
      <c r="H136" s="219">
        <v>17.274999999999999</v>
      </c>
      <c r="I136" s="220"/>
      <c r="J136" s="221">
        <f>ROUND(I136*H136,2)</f>
        <v>0</v>
      </c>
      <c r="K136" s="217" t="s">
        <v>3856</v>
      </c>
      <c r="L136" s="45"/>
      <c r="M136" s="222" t="s">
        <v>19</v>
      </c>
      <c r="N136" s="223" t="s">
        <v>43</v>
      </c>
      <c r="O136" s="85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26" t="s">
        <v>231</v>
      </c>
      <c r="AT136" s="226" t="s">
        <v>342</v>
      </c>
      <c r="AU136" s="226" t="s">
        <v>81</v>
      </c>
      <c r="AY136" s="18" t="s">
        <v>338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18" t="s">
        <v>79</v>
      </c>
      <c r="BK136" s="227">
        <f>ROUND(I136*H136,2)</f>
        <v>0</v>
      </c>
      <c r="BL136" s="18" t="s">
        <v>231</v>
      </c>
      <c r="BM136" s="226" t="s">
        <v>4329</v>
      </c>
    </row>
    <row r="137" s="2" customFormat="1">
      <c r="A137" s="39"/>
      <c r="B137" s="40"/>
      <c r="C137" s="41"/>
      <c r="D137" s="228" t="s">
        <v>348</v>
      </c>
      <c r="E137" s="41"/>
      <c r="F137" s="229" t="s">
        <v>4330</v>
      </c>
      <c r="G137" s="41"/>
      <c r="H137" s="41"/>
      <c r="I137" s="230"/>
      <c r="J137" s="41"/>
      <c r="K137" s="41"/>
      <c r="L137" s="45"/>
      <c r="M137" s="231"/>
      <c r="N137" s="232"/>
      <c r="O137" s="85"/>
      <c r="P137" s="85"/>
      <c r="Q137" s="85"/>
      <c r="R137" s="85"/>
      <c r="S137" s="85"/>
      <c r="T137" s="86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348</v>
      </c>
      <c r="AU137" s="18" t="s">
        <v>81</v>
      </c>
    </row>
    <row r="138" s="13" customFormat="1">
      <c r="A138" s="13"/>
      <c r="B138" s="233"/>
      <c r="C138" s="234"/>
      <c r="D138" s="235" t="s">
        <v>350</v>
      </c>
      <c r="E138" s="236" t="s">
        <v>19</v>
      </c>
      <c r="F138" s="237" t="s">
        <v>4331</v>
      </c>
      <c r="G138" s="234"/>
      <c r="H138" s="236" t="s">
        <v>19</v>
      </c>
      <c r="I138" s="238"/>
      <c r="J138" s="234"/>
      <c r="K138" s="234"/>
      <c r="L138" s="239"/>
      <c r="M138" s="240"/>
      <c r="N138" s="241"/>
      <c r="O138" s="241"/>
      <c r="P138" s="241"/>
      <c r="Q138" s="241"/>
      <c r="R138" s="241"/>
      <c r="S138" s="241"/>
      <c r="T138" s="24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3" t="s">
        <v>350</v>
      </c>
      <c r="AU138" s="243" t="s">
        <v>81</v>
      </c>
      <c r="AV138" s="13" t="s">
        <v>79</v>
      </c>
      <c r="AW138" s="13" t="s">
        <v>33</v>
      </c>
      <c r="AX138" s="13" t="s">
        <v>72</v>
      </c>
      <c r="AY138" s="243" t="s">
        <v>338</v>
      </c>
    </row>
    <row r="139" s="14" customFormat="1">
      <c r="A139" s="14"/>
      <c r="B139" s="244"/>
      <c r="C139" s="245"/>
      <c r="D139" s="235" t="s">
        <v>350</v>
      </c>
      <c r="E139" s="246" t="s">
        <v>19</v>
      </c>
      <c r="F139" s="247" t="s">
        <v>4332</v>
      </c>
      <c r="G139" s="245"/>
      <c r="H139" s="248">
        <v>0.40000000000000002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350</v>
      </c>
      <c r="AU139" s="254" t="s">
        <v>81</v>
      </c>
      <c r="AV139" s="14" t="s">
        <v>81</v>
      </c>
      <c r="AW139" s="14" t="s">
        <v>33</v>
      </c>
      <c r="AX139" s="14" t="s">
        <v>72</v>
      </c>
      <c r="AY139" s="254" t="s">
        <v>338</v>
      </c>
    </row>
    <row r="140" s="16" customFormat="1">
      <c r="A140" s="16"/>
      <c r="B140" s="277"/>
      <c r="C140" s="278"/>
      <c r="D140" s="235" t="s">
        <v>350</v>
      </c>
      <c r="E140" s="279" t="s">
        <v>4283</v>
      </c>
      <c r="F140" s="280" t="s">
        <v>500</v>
      </c>
      <c r="G140" s="278"/>
      <c r="H140" s="281">
        <v>0.40000000000000002</v>
      </c>
      <c r="I140" s="282"/>
      <c r="J140" s="278"/>
      <c r="K140" s="278"/>
      <c r="L140" s="283"/>
      <c r="M140" s="284"/>
      <c r="N140" s="285"/>
      <c r="O140" s="285"/>
      <c r="P140" s="285"/>
      <c r="Q140" s="285"/>
      <c r="R140" s="285"/>
      <c r="S140" s="285"/>
      <c r="T140" s="28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T140" s="287" t="s">
        <v>350</v>
      </c>
      <c r="AU140" s="287" t="s">
        <v>81</v>
      </c>
      <c r="AV140" s="16" t="s">
        <v>241</v>
      </c>
      <c r="AW140" s="16" t="s">
        <v>33</v>
      </c>
      <c r="AX140" s="16" t="s">
        <v>72</v>
      </c>
      <c r="AY140" s="287" t="s">
        <v>338</v>
      </c>
    </row>
    <row r="141" s="13" customFormat="1">
      <c r="A141" s="13"/>
      <c r="B141" s="233"/>
      <c r="C141" s="234"/>
      <c r="D141" s="235" t="s">
        <v>350</v>
      </c>
      <c r="E141" s="236" t="s">
        <v>19</v>
      </c>
      <c r="F141" s="237" t="s">
        <v>4333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350</v>
      </c>
      <c r="AU141" s="243" t="s">
        <v>81</v>
      </c>
      <c r="AV141" s="13" t="s">
        <v>79</v>
      </c>
      <c r="AW141" s="13" t="s">
        <v>33</v>
      </c>
      <c r="AX141" s="13" t="s">
        <v>72</v>
      </c>
      <c r="AY141" s="243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19</v>
      </c>
      <c r="F142" s="247" t="s">
        <v>4334</v>
      </c>
      <c r="G142" s="245"/>
      <c r="H142" s="248">
        <v>16.875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81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5" customFormat="1">
      <c r="A143" s="15"/>
      <c r="B143" s="255"/>
      <c r="C143" s="256"/>
      <c r="D143" s="235" t="s">
        <v>350</v>
      </c>
      <c r="E143" s="257" t="s">
        <v>19</v>
      </c>
      <c r="F143" s="258" t="s">
        <v>363</v>
      </c>
      <c r="G143" s="256"/>
      <c r="H143" s="259">
        <v>17.274999999999999</v>
      </c>
      <c r="I143" s="260"/>
      <c r="J143" s="256"/>
      <c r="K143" s="256"/>
      <c r="L143" s="261"/>
      <c r="M143" s="262"/>
      <c r="N143" s="263"/>
      <c r="O143" s="263"/>
      <c r="P143" s="263"/>
      <c r="Q143" s="263"/>
      <c r="R143" s="263"/>
      <c r="S143" s="263"/>
      <c r="T143" s="264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65" t="s">
        <v>350</v>
      </c>
      <c r="AU143" s="265" t="s">
        <v>81</v>
      </c>
      <c r="AV143" s="15" t="s">
        <v>231</v>
      </c>
      <c r="AW143" s="15" t="s">
        <v>33</v>
      </c>
      <c r="AX143" s="15" t="s">
        <v>79</v>
      </c>
      <c r="AY143" s="265" t="s">
        <v>338</v>
      </c>
    </row>
    <row r="144" s="2" customFormat="1" ht="33" customHeight="1">
      <c r="A144" s="39"/>
      <c r="B144" s="40"/>
      <c r="C144" s="215" t="s">
        <v>252</v>
      </c>
      <c r="D144" s="215" t="s">
        <v>3853</v>
      </c>
      <c r="E144" s="216" t="s">
        <v>4335</v>
      </c>
      <c r="F144" s="217" t="s">
        <v>4336</v>
      </c>
      <c r="G144" s="218" t="s">
        <v>391</v>
      </c>
      <c r="H144" s="219">
        <v>31.751999999999999</v>
      </c>
      <c r="I144" s="220"/>
      <c r="J144" s="221">
        <f>ROUND(I144*H144,2)</f>
        <v>0</v>
      </c>
      <c r="K144" s="217" t="s">
        <v>3856</v>
      </c>
      <c r="L144" s="45"/>
      <c r="M144" s="222" t="s">
        <v>19</v>
      </c>
      <c r="N144" s="223" t="s">
        <v>43</v>
      </c>
      <c r="O144" s="85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26" t="s">
        <v>231</v>
      </c>
      <c r="AT144" s="226" t="s">
        <v>342</v>
      </c>
      <c r="AU144" s="226" t="s">
        <v>81</v>
      </c>
      <c r="AY144" s="18" t="s">
        <v>338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8" t="s">
        <v>79</v>
      </c>
      <c r="BK144" s="227">
        <f>ROUND(I144*H144,2)</f>
        <v>0</v>
      </c>
      <c r="BL144" s="18" t="s">
        <v>231</v>
      </c>
      <c r="BM144" s="226" t="s">
        <v>4337</v>
      </c>
    </row>
    <row r="145" s="2" customFormat="1">
      <c r="A145" s="39"/>
      <c r="B145" s="40"/>
      <c r="C145" s="41"/>
      <c r="D145" s="228" t="s">
        <v>348</v>
      </c>
      <c r="E145" s="41"/>
      <c r="F145" s="229" t="s">
        <v>4338</v>
      </c>
      <c r="G145" s="41"/>
      <c r="H145" s="41"/>
      <c r="I145" s="230"/>
      <c r="J145" s="41"/>
      <c r="K145" s="41"/>
      <c r="L145" s="45"/>
      <c r="M145" s="231"/>
      <c r="N145" s="232"/>
      <c r="O145" s="85"/>
      <c r="P145" s="85"/>
      <c r="Q145" s="85"/>
      <c r="R145" s="85"/>
      <c r="S145" s="85"/>
      <c r="T145" s="86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348</v>
      </c>
      <c r="AU145" s="18" t="s">
        <v>81</v>
      </c>
    </row>
    <row r="146" s="14" customFormat="1">
      <c r="A146" s="14"/>
      <c r="B146" s="244"/>
      <c r="C146" s="245"/>
      <c r="D146" s="235" t="s">
        <v>350</v>
      </c>
      <c r="E146" s="246" t="s">
        <v>19</v>
      </c>
      <c r="F146" s="247" t="s">
        <v>4339</v>
      </c>
      <c r="G146" s="245"/>
      <c r="H146" s="248">
        <v>31.751999999999999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81</v>
      </c>
      <c r="AV146" s="14" t="s">
        <v>81</v>
      </c>
      <c r="AW146" s="14" t="s">
        <v>33</v>
      </c>
      <c r="AX146" s="14" t="s">
        <v>79</v>
      </c>
      <c r="AY146" s="254" t="s">
        <v>338</v>
      </c>
    </row>
    <row r="147" s="2" customFormat="1" ht="21.75" customHeight="1">
      <c r="A147" s="39"/>
      <c r="B147" s="40"/>
      <c r="C147" s="215" t="s">
        <v>430</v>
      </c>
      <c r="D147" s="215" t="s">
        <v>3853</v>
      </c>
      <c r="E147" s="216" t="s">
        <v>3895</v>
      </c>
      <c r="F147" s="217" t="s">
        <v>3896</v>
      </c>
      <c r="G147" s="218" t="s">
        <v>345</v>
      </c>
      <c r="H147" s="219">
        <v>23.949999999999999</v>
      </c>
      <c r="I147" s="220"/>
      <c r="J147" s="221">
        <f>ROUND(I147*H147,2)</f>
        <v>0</v>
      </c>
      <c r="K147" s="217" t="s">
        <v>3856</v>
      </c>
      <c r="L147" s="45"/>
      <c r="M147" s="222" t="s">
        <v>19</v>
      </c>
      <c r="N147" s="223" t="s">
        <v>43</v>
      </c>
      <c r="O147" s="85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26" t="s">
        <v>231</v>
      </c>
      <c r="AT147" s="226" t="s">
        <v>342</v>
      </c>
      <c r="AU147" s="226" t="s">
        <v>81</v>
      </c>
      <c r="AY147" s="18" t="s">
        <v>338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8" t="s">
        <v>79</v>
      </c>
      <c r="BK147" s="227">
        <f>ROUND(I147*H147,2)</f>
        <v>0</v>
      </c>
      <c r="BL147" s="18" t="s">
        <v>231</v>
      </c>
      <c r="BM147" s="226" t="s">
        <v>4340</v>
      </c>
    </row>
    <row r="148" s="2" customFormat="1">
      <c r="A148" s="39"/>
      <c r="B148" s="40"/>
      <c r="C148" s="41"/>
      <c r="D148" s="228" t="s">
        <v>348</v>
      </c>
      <c r="E148" s="41"/>
      <c r="F148" s="229" t="s">
        <v>3898</v>
      </c>
      <c r="G148" s="41"/>
      <c r="H148" s="41"/>
      <c r="I148" s="230"/>
      <c r="J148" s="41"/>
      <c r="K148" s="41"/>
      <c r="L148" s="45"/>
      <c r="M148" s="231"/>
      <c r="N148" s="232"/>
      <c r="O148" s="85"/>
      <c r="P148" s="85"/>
      <c r="Q148" s="85"/>
      <c r="R148" s="85"/>
      <c r="S148" s="85"/>
      <c r="T148" s="86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348</v>
      </c>
      <c r="AU148" s="18" t="s">
        <v>81</v>
      </c>
    </row>
    <row r="149" s="13" customFormat="1">
      <c r="A149" s="13"/>
      <c r="B149" s="233"/>
      <c r="C149" s="234"/>
      <c r="D149" s="235" t="s">
        <v>350</v>
      </c>
      <c r="E149" s="236" t="s">
        <v>19</v>
      </c>
      <c r="F149" s="237" t="s">
        <v>4306</v>
      </c>
      <c r="G149" s="234"/>
      <c r="H149" s="236" t="s">
        <v>19</v>
      </c>
      <c r="I149" s="238"/>
      <c r="J149" s="234"/>
      <c r="K149" s="234"/>
      <c r="L149" s="239"/>
      <c r="M149" s="240"/>
      <c r="N149" s="241"/>
      <c r="O149" s="241"/>
      <c r="P149" s="241"/>
      <c r="Q149" s="241"/>
      <c r="R149" s="241"/>
      <c r="S149" s="241"/>
      <c r="T149" s="24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3" t="s">
        <v>350</v>
      </c>
      <c r="AU149" s="243" t="s">
        <v>81</v>
      </c>
      <c r="AV149" s="13" t="s">
        <v>79</v>
      </c>
      <c r="AW149" s="13" t="s">
        <v>33</v>
      </c>
      <c r="AX149" s="13" t="s">
        <v>72</v>
      </c>
      <c r="AY149" s="243" t="s">
        <v>338</v>
      </c>
    </row>
    <row r="150" s="14" customFormat="1">
      <c r="A150" s="14"/>
      <c r="B150" s="244"/>
      <c r="C150" s="245"/>
      <c r="D150" s="235" t="s">
        <v>350</v>
      </c>
      <c r="E150" s="246" t="s">
        <v>19</v>
      </c>
      <c r="F150" s="247" t="s">
        <v>4341</v>
      </c>
      <c r="G150" s="245"/>
      <c r="H150" s="248">
        <v>6.4000000000000004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350</v>
      </c>
      <c r="AU150" s="254" t="s">
        <v>81</v>
      </c>
      <c r="AV150" s="14" t="s">
        <v>81</v>
      </c>
      <c r="AW150" s="14" t="s">
        <v>33</v>
      </c>
      <c r="AX150" s="14" t="s">
        <v>72</v>
      </c>
      <c r="AY150" s="254" t="s">
        <v>338</v>
      </c>
    </row>
    <row r="151" s="13" customFormat="1">
      <c r="A151" s="13"/>
      <c r="B151" s="233"/>
      <c r="C151" s="234"/>
      <c r="D151" s="235" t="s">
        <v>350</v>
      </c>
      <c r="E151" s="236" t="s">
        <v>19</v>
      </c>
      <c r="F151" s="237" t="s">
        <v>4342</v>
      </c>
      <c r="G151" s="234"/>
      <c r="H151" s="236" t="s">
        <v>19</v>
      </c>
      <c r="I151" s="238"/>
      <c r="J151" s="234"/>
      <c r="K151" s="234"/>
      <c r="L151" s="239"/>
      <c r="M151" s="240"/>
      <c r="N151" s="241"/>
      <c r="O151" s="241"/>
      <c r="P151" s="241"/>
      <c r="Q151" s="241"/>
      <c r="R151" s="241"/>
      <c r="S151" s="241"/>
      <c r="T151" s="242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3" t="s">
        <v>350</v>
      </c>
      <c r="AU151" s="243" t="s">
        <v>81</v>
      </c>
      <c r="AV151" s="13" t="s">
        <v>79</v>
      </c>
      <c r="AW151" s="13" t="s">
        <v>33</v>
      </c>
      <c r="AX151" s="13" t="s">
        <v>72</v>
      </c>
      <c r="AY151" s="243" t="s">
        <v>338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4343</v>
      </c>
      <c r="G152" s="245"/>
      <c r="H152" s="248">
        <v>17.550000000000001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81</v>
      </c>
      <c r="AV152" s="14" t="s">
        <v>81</v>
      </c>
      <c r="AW152" s="14" t="s">
        <v>33</v>
      </c>
      <c r="AX152" s="14" t="s">
        <v>72</v>
      </c>
      <c r="AY152" s="254" t="s">
        <v>338</v>
      </c>
    </row>
    <row r="153" s="15" customFormat="1">
      <c r="A153" s="15"/>
      <c r="B153" s="255"/>
      <c r="C153" s="256"/>
      <c r="D153" s="235" t="s">
        <v>350</v>
      </c>
      <c r="E153" s="257" t="s">
        <v>19</v>
      </c>
      <c r="F153" s="258" t="s">
        <v>363</v>
      </c>
      <c r="G153" s="256"/>
      <c r="H153" s="259">
        <v>23.950000000000003</v>
      </c>
      <c r="I153" s="260"/>
      <c r="J153" s="256"/>
      <c r="K153" s="256"/>
      <c r="L153" s="261"/>
      <c r="M153" s="262"/>
      <c r="N153" s="263"/>
      <c r="O153" s="263"/>
      <c r="P153" s="263"/>
      <c r="Q153" s="263"/>
      <c r="R153" s="263"/>
      <c r="S153" s="263"/>
      <c r="T153" s="264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65" t="s">
        <v>350</v>
      </c>
      <c r="AU153" s="265" t="s">
        <v>81</v>
      </c>
      <c r="AV153" s="15" t="s">
        <v>231</v>
      </c>
      <c r="AW153" s="15" t="s">
        <v>33</v>
      </c>
      <c r="AX153" s="15" t="s">
        <v>79</v>
      </c>
      <c r="AY153" s="265" t="s">
        <v>338</v>
      </c>
    </row>
    <row r="154" s="12" customFormat="1" ht="22.8" customHeight="1">
      <c r="A154" s="12"/>
      <c r="B154" s="199"/>
      <c r="C154" s="200"/>
      <c r="D154" s="201" t="s">
        <v>71</v>
      </c>
      <c r="E154" s="213" t="s">
        <v>241</v>
      </c>
      <c r="F154" s="213" t="s">
        <v>3405</v>
      </c>
      <c r="G154" s="200"/>
      <c r="H154" s="200"/>
      <c r="I154" s="203"/>
      <c r="J154" s="214">
        <f>BK154</f>
        <v>0</v>
      </c>
      <c r="K154" s="200"/>
      <c r="L154" s="205"/>
      <c r="M154" s="206"/>
      <c r="N154" s="207"/>
      <c r="O154" s="207"/>
      <c r="P154" s="208">
        <f>SUM(P155:P164)</f>
        <v>0</v>
      </c>
      <c r="Q154" s="207"/>
      <c r="R154" s="208">
        <f>SUM(R155:R164)</f>
        <v>0</v>
      </c>
      <c r="S154" s="207"/>
      <c r="T154" s="209">
        <f>SUM(T155:T164)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10" t="s">
        <v>79</v>
      </c>
      <c r="AT154" s="211" t="s">
        <v>71</v>
      </c>
      <c r="AU154" s="211" t="s">
        <v>79</v>
      </c>
      <c r="AY154" s="210" t="s">
        <v>338</v>
      </c>
      <c r="BK154" s="212">
        <f>SUM(BK155:BK164)</f>
        <v>0</v>
      </c>
    </row>
    <row r="155" s="2" customFormat="1" ht="24.15" customHeight="1">
      <c r="A155" s="39"/>
      <c r="B155" s="40"/>
      <c r="C155" s="215" t="s">
        <v>340</v>
      </c>
      <c r="D155" s="215" t="s">
        <v>3853</v>
      </c>
      <c r="E155" s="216" t="s">
        <v>4344</v>
      </c>
      <c r="F155" s="217" t="s">
        <v>4345</v>
      </c>
      <c r="G155" s="218" t="s">
        <v>391</v>
      </c>
      <c r="H155" s="219">
        <v>125.304</v>
      </c>
      <c r="I155" s="220"/>
      <c r="J155" s="221">
        <f>ROUND(I155*H155,2)</f>
        <v>0</v>
      </c>
      <c r="K155" s="217" t="s">
        <v>3856</v>
      </c>
      <c r="L155" s="45"/>
      <c r="M155" s="222" t="s">
        <v>19</v>
      </c>
      <c r="N155" s="223" t="s">
        <v>43</v>
      </c>
      <c r="O155" s="85"/>
      <c r="P155" s="224">
        <f>O155*H155</f>
        <v>0</v>
      </c>
      <c r="Q155" s="224">
        <v>0</v>
      </c>
      <c r="R155" s="224">
        <f>Q155*H155</f>
        <v>0</v>
      </c>
      <c r="S155" s="224">
        <v>0</v>
      </c>
      <c r="T155" s="225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26" t="s">
        <v>231</v>
      </c>
      <c r="AT155" s="226" t="s">
        <v>342</v>
      </c>
      <c r="AU155" s="226" t="s">
        <v>81</v>
      </c>
      <c r="AY155" s="18" t="s">
        <v>338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8" t="s">
        <v>79</v>
      </c>
      <c r="BK155" s="227">
        <f>ROUND(I155*H155,2)</f>
        <v>0</v>
      </c>
      <c r="BL155" s="18" t="s">
        <v>231</v>
      </c>
      <c r="BM155" s="226" t="s">
        <v>4346</v>
      </c>
    </row>
    <row r="156" s="2" customFormat="1">
      <c r="A156" s="39"/>
      <c r="B156" s="40"/>
      <c r="C156" s="41"/>
      <c r="D156" s="228" t="s">
        <v>348</v>
      </c>
      <c r="E156" s="41"/>
      <c r="F156" s="229" t="s">
        <v>4347</v>
      </c>
      <c r="G156" s="41"/>
      <c r="H156" s="41"/>
      <c r="I156" s="230"/>
      <c r="J156" s="41"/>
      <c r="K156" s="41"/>
      <c r="L156" s="45"/>
      <c r="M156" s="231"/>
      <c r="N156" s="232"/>
      <c r="O156" s="85"/>
      <c r="P156" s="85"/>
      <c r="Q156" s="85"/>
      <c r="R156" s="85"/>
      <c r="S156" s="85"/>
      <c r="T156" s="86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348</v>
      </c>
      <c r="AU156" s="18" t="s">
        <v>81</v>
      </c>
    </row>
    <row r="157" s="14" customFormat="1">
      <c r="A157" s="14"/>
      <c r="B157" s="244"/>
      <c r="C157" s="245"/>
      <c r="D157" s="235" t="s">
        <v>350</v>
      </c>
      <c r="E157" s="246" t="s">
        <v>19</v>
      </c>
      <c r="F157" s="247" t="s">
        <v>4348</v>
      </c>
      <c r="G157" s="245"/>
      <c r="H157" s="248">
        <v>92.183999999999998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350</v>
      </c>
      <c r="AU157" s="254" t="s">
        <v>81</v>
      </c>
      <c r="AV157" s="14" t="s">
        <v>81</v>
      </c>
      <c r="AW157" s="14" t="s">
        <v>33</v>
      </c>
      <c r="AX157" s="14" t="s">
        <v>72</v>
      </c>
      <c r="AY157" s="254" t="s">
        <v>338</v>
      </c>
    </row>
    <row r="158" s="14" customFormat="1">
      <c r="A158" s="14"/>
      <c r="B158" s="244"/>
      <c r="C158" s="245"/>
      <c r="D158" s="235" t="s">
        <v>350</v>
      </c>
      <c r="E158" s="246" t="s">
        <v>19</v>
      </c>
      <c r="F158" s="247" t="s">
        <v>4349</v>
      </c>
      <c r="G158" s="245"/>
      <c r="H158" s="248">
        <v>33.119999999999997</v>
      </c>
      <c r="I158" s="249"/>
      <c r="J158" s="245"/>
      <c r="K158" s="245"/>
      <c r="L158" s="250"/>
      <c r="M158" s="251"/>
      <c r="N158" s="252"/>
      <c r="O158" s="252"/>
      <c r="P158" s="252"/>
      <c r="Q158" s="252"/>
      <c r="R158" s="252"/>
      <c r="S158" s="252"/>
      <c r="T158" s="253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4" t="s">
        <v>350</v>
      </c>
      <c r="AU158" s="254" t="s">
        <v>81</v>
      </c>
      <c r="AV158" s="14" t="s">
        <v>81</v>
      </c>
      <c r="AW158" s="14" t="s">
        <v>33</v>
      </c>
      <c r="AX158" s="14" t="s">
        <v>72</v>
      </c>
      <c r="AY158" s="254" t="s">
        <v>338</v>
      </c>
    </row>
    <row r="159" s="15" customFormat="1">
      <c r="A159" s="15"/>
      <c r="B159" s="255"/>
      <c r="C159" s="256"/>
      <c r="D159" s="235" t="s">
        <v>350</v>
      </c>
      <c r="E159" s="257" t="s">
        <v>19</v>
      </c>
      <c r="F159" s="258" t="s">
        <v>363</v>
      </c>
      <c r="G159" s="256"/>
      <c r="H159" s="259">
        <v>125.304</v>
      </c>
      <c r="I159" s="260"/>
      <c r="J159" s="256"/>
      <c r="K159" s="256"/>
      <c r="L159" s="261"/>
      <c r="M159" s="262"/>
      <c r="N159" s="263"/>
      <c r="O159" s="263"/>
      <c r="P159" s="263"/>
      <c r="Q159" s="263"/>
      <c r="R159" s="263"/>
      <c r="S159" s="263"/>
      <c r="T159" s="264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65" t="s">
        <v>350</v>
      </c>
      <c r="AU159" s="265" t="s">
        <v>81</v>
      </c>
      <c r="AV159" s="15" t="s">
        <v>231</v>
      </c>
      <c r="AW159" s="15" t="s">
        <v>33</v>
      </c>
      <c r="AX159" s="15" t="s">
        <v>79</v>
      </c>
      <c r="AY159" s="265" t="s">
        <v>338</v>
      </c>
    </row>
    <row r="160" s="2" customFormat="1" ht="21.75" customHeight="1">
      <c r="A160" s="39"/>
      <c r="B160" s="40"/>
      <c r="C160" s="215" t="s">
        <v>8</v>
      </c>
      <c r="D160" s="215" t="s">
        <v>3853</v>
      </c>
      <c r="E160" s="216" t="s">
        <v>4350</v>
      </c>
      <c r="F160" s="217" t="s">
        <v>4351</v>
      </c>
      <c r="G160" s="218" t="s">
        <v>345</v>
      </c>
      <c r="H160" s="219">
        <v>724.96000000000004</v>
      </c>
      <c r="I160" s="220"/>
      <c r="J160" s="221">
        <f>ROUND(I160*H160,2)</f>
        <v>0</v>
      </c>
      <c r="K160" s="217" t="s">
        <v>3856</v>
      </c>
      <c r="L160" s="45"/>
      <c r="M160" s="222" t="s">
        <v>19</v>
      </c>
      <c r="N160" s="223" t="s">
        <v>43</v>
      </c>
      <c r="O160" s="85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26" t="s">
        <v>231</v>
      </c>
      <c r="AT160" s="226" t="s">
        <v>342</v>
      </c>
      <c r="AU160" s="226" t="s">
        <v>81</v>
      </c>
      <c r="AY160" s="18" t="s">
        <v>338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8" t="s">
        <v>79</v>
      </c>
      <c r="BK160" s="227">
        <f>ROUND(I160*H160,2)</f>
        <v>0</v>
      </c>
      <c r="BL160" s="18" t="s">
        <v>231</v>
      </c>
      <c r="BM160" s="226" t="s">
        <v>4352</v>
      </c>
    </row>
    <row r="161" s="2" customFormat="1">
      <c r="A161" s="39"/>
      <c r="B161" s="40"/>
      <c r="C161" s="41"/>
      <c r="D161" s="228" t="s">
        <v>348</v>
      </c>
      <c r="E161" s="41"/>
      <c r="F161" s="229" t="s">
        <v>4353</v>
      </c>
      <c r="G161" s="41"/>
      <c r="H161" s="41"/>
      <c r="I161" s="230"/>
      <c r="J161" s="41"/>
      <c r="K161" s="41"/>
      <c r="L161" s="45"/>
      <c r="M161" s="231"/>
      <c r="N161" s="232"/>
      <c r="O161" s="85"/>
      <c r="P161" s="85"/>
      <c r="Q161" s="85"/>
      <c r="R161" s="85"/>
      <c r="S161" s="85"/>
      <c r="T161" s="86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348</v>
      </c>
      <c r="AU161" s="18" t="s">
        <v>81</v>
      </c>
    </row>
    <row r="162" s="14" customFormat="1">
      <c r="A162" s="14"/>
      <c r="B162" s="244"/>
      <c r="C162" s="245"/>
      <c r="D162" s="235" t="s">
        <v>350</v>
      </c>
      <c r="E162" s="246" t="s">
        <v>19</v>
      </c>
      <c r="F162" s="247" t="s">
        <v>4354</v>
      </c>
      <c r="G162" s="245"/>
      <c r="H162" s="248">
        <v>614.55999999999995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81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19</v>
      </c>
      <c r="F163" s="247" t="s">
        <v>4355</v>
      </c>
      <c r="G163" s="245"/>
      <c r="H163" s="248">
        <v>110.40000000000001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81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5" customFormat="1">
      <c r="A164" s="15"/>
      <c r="B164" s="255"/>
      <c r="C164" s="256"/>
      <c r="D164" s="235" t="s">
        <v>350</v>
      </c>
      <c r="E164" s="257" t="s">
        <v>19</v>
      </c>
      <c r="F164" s="258" t="s">
        <v>363</v>
      </c>
      <c r="G164" s="256"/>
      <c r="H164" s="259">
        <v>724.95999999999992</v>
      </c>
      <c r="I164" s="260"/>
      <c r="J164" s="256"/>
      <c r="K164" s="256"/>
      <c r="L164" s="261"/>
      <c r="M164" s="262"/>
      <c r="N164" s="263"/>
      <c r="O164" s="263"/>
      <c r="P164" s="263"/>
      <c r="Q164" s="263"/>
      <c r="R164" s="263"/>
      <c r="S164" s="263"/>
      <c r="T164" s="264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65" t="s">
        <v>350</v>
      </c>
      <c r="AU164" s="265" t="s">
        <v>81</v>
      </c>
      <c r="AV164" s="15" t="s">
        <v>231</v>
      </c>
      <c r="AW164" s="15" t="s">
        <v>33</v>
      </c>
      <c r="AX164" s="15" t="s">
        <v>79</v>
      </c>
      <c r="AY164" s="265" t="s">
        <v>338</v>
      </c>
    </row>
    <row r="165" s="12" customFormat="1" ht="22.8" customHeight="1">
      <c r="A165" s="12"/>
      <c r="B165" s="199"/>
      <c r="C165" s="200"/>
      <c r="D165" s="201" t="s">
        <v>71</v>
      </c>
      <c r="E165" s="213" t="s">
        <v>252</v>
      </c>
      <c r="F165" s="213" t="s">
        <v>790</v>
      </c>
      <c r="G165" s="200"/>
      <c r="H165" s="200"/>
      <c r="I165" s="203"/>
      <c r="J165" s="214">
        <f>BK165</f>
        <v>0</v>
      </c>
      <c r="K165" s="200"/>
      <c r="L165" s="205"/>
      <c r="M165" s="206"/>
      <c r="N165" s="207"/>
      <c r="O165" s="207"/>
      <c r="P165" s="208">
        <f>P166</f>
        <v>0</v>
      </c>
      <c r="Q165" s="207"/>
      <c r="R165" s="208">
        <f>R166</f>
        <v>0</v>
      </c>
      <c r="S165" s="207"/>
      <c r="T165" s="209">
        <f>T166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10" t="s">
        <v>79</v>
      </c>
      <c r="AT165" s="211" t="s">
        <v>71</v>
      </c>
      <c r="AU165" s="211" t="s">
        <v>79</v>
      </c>
      <c r="AY165" s="210" t="s">
        <v>338</v>
      </c>
      <c r="BK165" s="212">
        <f>BK166</f>
        <v>0</v>
      </c>
    </row>
    <row r="166" s="12" customFormat="1" ht="20.88" customHeight="1">
      <c r="A166" s="12"/>
      <c r="B166" s="199"/>
      <c r="C166" s="200"/>
      <c r="D166" s="201" t="s">
        <v>71</v>
      </c>
      <c r="E166" s="213" t="s">
        <v>4047</v>
      </c>
      <c r="F166" s="213" t="s">
        <v>4048</v>
      </c>
      <c r="G166" s="200"/>
      <c r="H166" s="200"/>
      <c r="I166" s="203"/>
      <c r="J166" s="214">
        <f>BK166</f>
        <v>0</v>
      </c>
      <c r="K166" s="200"/>
      <c r="L166" s="205"/>
      <c r="M166" s="206"/>
      <c r="N166" s="207"/>
      <c r="O166" s="207"/>
      <c r="P166" s="208">
        <f>SUM(P167:P168)</f>
        <v>0</v>
      </c>
      <c r="Q166" s="207"/>
      <c r="R166" s="208">
        <f>SUM(R167:R168)</f>
        <v>0</v>
      </c>
      <c r="S166" s="207"/>
      <c r="T166" s="209">
        <f>SUM(T167:T168)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10" t="s">
        <v>79</v>
      </c>
      <c r="AT166" s="211" t="s">
        <v>71</v>
      </c>
      <c r="AU166" s="211" t="s">
        <v>81</v>
      </c>
      <c r="AY166" s="210" t="s">
        <v>338</v>
      </c>
      <c r="BK166" s="212">
        <f>SUM(BK167:BK168)</f>
        <v>0</v>
      </c>
    </row>
    <row r="167" s="2" customFormat="1" ht="16.5" customHeight="1">
      <c r="A167" s="39"/>
      <c r="B167" s="40"/>
      <c r="C167" s="215" t="s">
        <v>394</v>
      </c>
      <c r="D167" s="215" t="s">
        <v>3853</v>
      </c>
      <c r="E167" s="216" t="s">
        <v>4049</v>
      </c>
      <c r="F167" s="217" t="s">
        <v>843</v>
      </c>
      <c r="G167" s="218" t="s">
        <v>4051</v>
      </c>
      <c r="H167" s="299"/>
      <c r="I167" s="220"/>
      <c r="J167" s="221">
        <f>ROUND(I167*H167,2)</f>
        <v>0</v>
      </c>
      <c r="K167" s="217" t="s">
        <v>3856</v>
      </c>
      <c r="L167" s="45"/>
      <c r="M167" s="222" t="s">
        <v>19</v>
      </c>
      <c r="N167" s="223" t="s">
        <v>43</v>
      </c>
      <c r="O167" s="85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26" t="s">
        <v>231</v>
      </c>
      <c r="AT167" s="226" t="s">
        <v>342</v>
      </c>
      <c r="AU167" s="226" t="s">
        <v>241</v>
      </c>
      <c r="AY167" s="18" t="s">
        <v>338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8" t="s">
        <v>79</v>
      </c>
      <c r="BK167" s="227">
        <f>ROUND(I167*H167,2)</f>
        <v>0</v>
      </c>
      <c r="BL167" s="18" t="s">
        <v>231</v>
      </c>
      <c r="BM167" s="226" t="s">
        <v>4356</v>
      </c>
    </row>
    <row r="168" s="2" customFormat="1">
      <c r="A168" s="39"/>
      <c r="B168" s="40"/>
      <c r="C168" s="41"/>
      <c r="D168" s="228" t="s">
        <v>348</v>
      </c>
      <c r="E168" s="41"/>
      <c r="F168" s="229" t="s">
        <v>4053</v>
      </c>
      <c r="G168" s="41"/>
      <c r="H168" s="41"/>
      <c r="I168" s="230"/>
      <c r="J168" s="41"/>
      <c r="K168" s="41"/>
      <c r="L168" s="45"/>
      <c r="M168" s="231"/>
      <c r="N168" s="232"/>
      <c r="O168" s="85"/>
      <c r="P168" s="85"/>
      <c r="Q168" s="85"/>
      <c r="R168" s="85"/>
      <c r="S168" s="85"/>
      <c r="T168" s="86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348</v>
      </c>
      <c r="AU168" s="18" t="s">
        <v>241</v>
      </c>
    </row>
    <row r="169" s="12" customFormat="1" ht="25.92" customHeight="1">
      <c r="A169" s="12"/>
      <c r="B169" s="199"/>
      <c r="C169" s="200"/>
      <c r="D169" s="201" t="s">
        <v>71</v>
      </c>
      <c r="E169" s="202" t="s">
        <v>4054</v>
      </c>
      <c r="F169" s="202" t="s">
        <v>4055</v>
      </c>
      <c r="G169" s="200"/>
      <c r="H169" s="200"/>
      <c r="I169" s="203"/>
      <c r="J169" s="204">
        <f>BK169</f>
        <v>0</v>
      </c>
      <c r="K169" s="200"/>
      <c r="L169" s="205"/>
      <c r="M169" s="206"/>
      <c r="N169" s="207"/>
      <c r="O169" s="207"/>
      <c r="P169" s="208">
        <f>P170</f>
        <v>0</v>
      </c>
      <c r="Q169" s="207"/>
      <c r="R169" s="208">
        <f>R170</f>
        <v>0</v>
      </c>
      <c r="S169" s="207"/>
      <c r="T169" s="209">
        <f>T170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10" t="s">
        <v>81</v>
      </c>
      <c r="AT169" s="211" t="s">
        <v>71</v>
      </c>
      <c r="AU169" s="211" t="s">
        <v>72</v>
      </c>
      <c r="AY169" s="210" t="s">
        <v>338</v>
      </c>
      <c r="BK169" s="212">
        <f>BK170</f>
        <v>0</v>
      </c>
    </row>
    <row r="170" s="12" customFormat="1" ht="22.8" customHeight="1">
      <c r="A170" s="12"/>
      <c r="B170" s="199"/>
      <c r="C170" s="200"/>
      <c r="D170" s="201" t="s">
        <v>71</v>
      </c>
      <c r="E170" s="213" t="s">
        <v>4056</v>
      </c>
      <c r="F170" s="213" t="s">
        <v>4057</v>
      </c>
      <c r="G170" s="200"/>
      <c r="H170" s="200"/>
      <c r="I170" s="203"/>
      <c r="J170" s="214">
        <f>BK170</f>
        <v>0</v>
      </c>
      <c r="K170" s="200"/>
      <c r="L170" s="205"/>
      <c r="M170" s="206"/>
      <c r="N170" s="207"/>
      <c r="O170" s="207"/>
      <c r="P170" s="208">
        <f>SUM(P171:P173)</f>
        <v>0</v>
      </c>
      <c r="Q170" s="207"/>
      <c r="R170" s="208">
        <f>SUM(R171:R173)</f>
        <v>0</v>
      </c>
      <c r="S170" s="207"/>
      <c r="T170" s="209">
        <f>SUM(T171:T173)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10" t="s">
        <v>81</v>
      </c>
      <c r="AT170" s="211" t="s">
        <v>71</v>
      </c>
      <c r="AU170" s="211" t="s">
        <v>79</v>
      </c>
      <c r="AY170" s="210" t="s">
        <v>338</v>
      </c>
      <c r="BK170" s="212">
        <f>SUM(BK171:BK173)</f>
        <v>0</v>
      </c>
    </row>
    <row r="171" s="2" customFormat="1" ht="24.15" customHeight="1">
      <c r="A171" s="39"/>
      <c r="B171" s="40"/>
      <c r="C171" s="215" t="s">
        <v>454</v>
      </c>
      <c r="D171" s="215" t="s">
        <v>3853</v>
      </c>
      <c r="E171" s="216" t="s">
        <v>4357</v>
      </c>
      <c r="F171" s="217" t="s">
        <v>4358</v>
      </c>
      <c r="G171" s="218" t="s">
        <v>345</v>
      </c>
      <c r="H171" s="219">
        <v>225</v>
      </c>
      <c r="I171" s="220"/>
      <c r="J171" s="221">
        <f>ROUND(I171*H171,2)</f>
        <v>0</v>
      </c>
      <c r="K171" s="217" t="s">
        <v>3856</v>
      </c>
      <c r="L171" s="45"/>
      <c r="M171" s="222" t="s">
        <v>19</v>
      </c>
      <c r="N171" s="223" t="s">
        <v>43</v>
      </c>
      <c r="O171" s="85"/>
      <c r="P171" s="224">
        <f>O171*H171</f>
        <v>0</v>
      </c>
      <c r="Q171" s="224">
        <v>0</v>
      </c>
      <c r="R171" s="224">
        <f>Q171*H171</f>
        <v>0</v>
      </c>
      <c r="S171" s="224">
        <v>0</v>
      </c>
      <c r="T171" s="225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26" t="s">
        <v>440</v>
      </c>
      <c r="AT171" s="226" t="s">
        <v>342</v>
      </c>
      <c r="AU171" s="226" t="s">
        <v>81</v>
      </c>
      <c r="AY171" s="18" t="s">
        <v>338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8" t="s">
        <v>79</v>
      </c>
      <c r="BK171" s="227">
        <f>ROUND(I171*H171,2)</f>
        <v>0</v>
      </c>
      <c r="BL171" s="18" t="s">
        <v>440</v>
      </c>
      <c r="BM171" s="226" t="s">
        <v>4359</v>
      </c>
    </row>
    <row r="172" s="2" customFormat="1">
      <c r="A172" s="39"/>
      <c r="B172" s="40"/>
      <c r="C172" s="41"/>
      <c r="D172" s="228" t="s">
        <v>348</v>
      </c>
      <c r="E172" s="41"/>
      <c r="F172" s="229" t="s">
        <v>4360</v>
      </c>
      <c r="G172" s="41"/>
      <c r="H172" s="41"/>
      <c r="I172" s="230"/>
      <c r="J172" s="41"/>
      <c r="K172" s="41"/>
      <c r="L172" s="45"/>
      <c r="M172" s="231"/>
      <c r="N172" s="232"/>
      <c r="O172" s="85"/>
      <c r="P172" s="85"/>
      <c r="Q172" s="85"/>
      <c r="R172" s="85"/>
      <c r="S172" s="85"/>
      <c r="T172" s="86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348</v>
      </c>
      <c r="AU172" s="18" t="s">
        <v>81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4361</v>
      </c>
      <c r="G173" s="245"/>
      <c r="H173" s="248">
        <v>225</v>
      </c>
      <c r="I173" s="249"/>
      <c r="J173" s="245"/>
      <c r="K173" s="245"/>
      <c r="L173" s="250"/>
      <c r="M173" s="300"/>
      <c r="N173" s="301"/>
      <c r="O173" s="301"/>
      <c r="P173" s="301"/>
      <c r="Q173" s="301"/>
      <c r="R173" s="301"/>
      <c r="S173" s="301"/>
      <c r="T173" s="30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81</v>
      </c>
      <c r="AV173" s="14" t="s">
        <v>81</v>
      </c>
      <c r="AW173" s="14" t="s">
        <v>33</v>
      </c>
      <c r="AX173" s="14" t="s">
        <v>79</v>
      </c>
      <c r="AY173" s="254" t="s">
        <v>338</v>
      </c>
    </row>
    <row r="174" s="2" customFormat="1" ht="6.96" customHeight="1">
      <c r="A174" s="39"/>
      <c r="B174" s="60"/>
      <c r="C174" s="61"/>
      <c r="D174" s="61"/>
      <c r="E174" s="61"/>
      <c r="F174" s="61"/>
      <c r="G174" s="61"/>
      <c r="H174" s="61"/>
      <c r="I174" s="61"/>
      <c r="J174" s="61"/>
      <c r="K174" s="61"/>
      <c r="L174" s="45"/>
      <c r="M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</row>
  </sheetData>
  <sheetProtection sheet="1" autoFilter="0" formatColumns="0" formatRows="0" objects="1" scenarios="1" spinCount="100000" saltValue="Ns0jE4HvoBFRM6ObLLpGauPlQgh+I+0ClOlq2cgyynry17ffl1RxyU70gSaSlSLrSZhaDPj+A1+TuplOfGj7VA==" hashValue="3I3e3dZt5Tsv1wfs3LM0Of7SrPc9TqEkZUm2jG3o0qX7N4e95O3nfAXeiTzpDejynRCVNvBrK10BsZ7ghH1eFw==" algorithmName="SHA-512" password="CC35"/>
  <autoFilter ref="C92:K17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hyperlinks>
    <hyperlink ref="F97" r:id="rId1" display="https://podminky.urs.cz/item/CS_URS_2025_02/130A0112"/>
    <hyperlink ref="F113" r:id="rId2" display="https://podminky.urs.cz/item/CS_URS_2025_02/160A0205"/>
    <hyperlink ref="F116" r:id="rId3" display="https://podminky.urs.cz/item/CS_URS_2025_02/160A0206"/>
    <hyperlink ref="F123" r:id="rId4" display="https://podminky.urs.cz/item/CS_URS_2025_02/170A0201"/>
    <hyperlink ref="F129" r:id="rId5" display="https://podminky.urs.cz/item/CS_URS_2025_02/210A0011"/>
    <hyperlink ref="F132" r:id="rId6" display="https://podminky.urs.cz/item/CS_URS_2025_02/270A1001"/>
    <hyperlink ref="F137" r:id="rId7" display="https://podminky.urs.cz/item/CS_URS_2025_02/270A2003"/>
    <hyperlink ref="F145" r:id="rId8" display="https://podminky.urs.cz/item/CS_URS_2025_02/270A2203"/>
    <hyperlink ref="F148" r:id="rId9" display="https://podminky.urs.cz/item/CS_URS_2025_02/270A2301"/>
    <hyperlink ref="F156" r:id="rId10" display="https://podminky.urs.cz/item/CS_URS_2025_02/310A0316"/>
    <hyperlink ref="F161" r:id="rId11" display="https://podminky.urs.cz/item/CS_URS_2025_02/310A0321"/>
    <hyperlink ref="F168" r:id="rId12" display="https://podminky.urs.cz/item/CS_URS_2025_02/990A0101"/>
    <hyperlink ref="F172" r:id="rId13" display="https://podminky.urs.cz/item/CS_URS_2025_02/711A102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4"/>
</worksheet>
</file>

<file path=xl/worksheets/sheet3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185</v>
      </c>
      <c r="AZ2" s="139" t="s">
        <v>4283</v>
      </c>
      <c r="BA2" s="139" t="s">
        <v>19</v>
      </c>
      <c r="BB2" s="139" t="s">
        <v>19</v>
      </c>
      <c r="BC2" s="139" t="s">
        <v>4362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</row>
    <row r="5" hidden="1" s="1" customFormat="1" ht="6.96" customHeight="1">
      <c r="B5" s="21"/>
      <c r="L5" s="21"/>
    </row>
    <row r="6" hidden="1" s="1" customFormat="1" ht="12" customHeight="1">
      <c r="B6" s="21"/>
      <c r="D6" s="144" t="s">
        <v>16</v>
      </c>
      <c r="L6" s="21"/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</row>
    <row r="8" hidden="1" s="1" customFormat="1" ht="12" customHeight="1">
      <c r="B8" s="21"/>
      <c r="D8" s="144" t="s">
        <v>229</v>
      </c>
      <c r="L8" s="21"/>
    </row>
    <row r="9" hidden="1" s="2" customFormat="1" ht="16.5" customHeight="1">
      <c r="A9" s="39"/>
      <c r="B9" s="45"/>
      <c r="C9" s="39"/>
      <c r="D9" s="39"/>
      <c r="E9" s="145" t="s">
        <v>3749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hidden="1" s="2" customFormat="1" ht="16.5" customHeight="1">
      <c r="A11" s="39"/>
      <c r="B11" s="45"/>
      <c r="C11" s="39"/>
      <c r="D11" s="39"/>
      <c r="E11" s="147" t="s">
        <v>4363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ROUND(J90,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ROUND((SUM(BE90:BE124)),  2)</f>
        <v>0</v>
      </c>
      <c r="G35" s="39"/>
      <c r="H35" s="39"/>
      <c r="I35" s="160">
        <v>0.20999999999999999</v>
      </c>
      <c r="J35" s="159">
        <f>ROUND(((SUM(BE90:BE124))*I35),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ROUND((SUM(BF90:BF124)),  2)</f>
        <v>0</v>
      </c>
      <c r="G36" s="39"/>
      <c r="H36" s="39"/>
      <c r="I36" s="160">
        <v>0.12</v>
      </c>
      <c r="J36" s="159">
        <f>ROUND(((SUM(BF90:BF124))*I36),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ROUND((SUM(BG90:BG124)),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ROUND((SUM(BH90:BH124)),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ROUND((SUM(BI90:BI124)),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3749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HP - Hrubé předčištění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J90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J91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J92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3"/>
      <c r="C66" s="126"/>
      <c r="D66" s="184" t="s">
        <v>314</v>
      </c>
      <c r="E66" s="185"/>
      <c r="F66" s="185"/>
      <c r="G66" s="185"/>
      <c r="H66" s="185"/>
      <c r="I66" s="185"/>
      <c r="J66" s="186">
        <f>J110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3"/>
      <c r="C67" s="126"/>
      <c r="D67" s="184" t="s">
        <v>320</v>
      </c>
      <c r="E67" s="185"/>
      <c r="F67" s="185"/>
      <c r="G67" s="185"/>
      <c r="H67" s="185"/>
      <c r="I67" s="185"/>
      <c r="J67" s="186">
        <f>J121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3834</v>
      </c>
      <c r="E68" s="185"/>
      <c r="F68" s="185"/>
      <c r="G68" s="185"/>
      <c r="H68" s="185"/>
      <c r="I68" s="185"/>
      <c r="J68" s="186">
        <f>J122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2" customFormat="1" ht="21.84" customHeight="1">
      <c r="A69" s="39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146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</row>
    <row r="70" hidden="1" s="2" customFormat="1" ht="6.96" customHeight="1">
      <c r="A70" s="39"/>
      <c r="B70" s="60"/>
      <c r="C70" s="61"/>
      <c r="D70" s="61"/>
      <c r="E70" s="61"/>
      <c r="F70" s="61"/>
      <c r="G70" s="61"/>
      <c r="H70" s="61"/>
      <c r="I70" s="61"/>
      <c r="J70" s="61"/>
      <c r="K70" s="61"/>
      <c r="L70" s="146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hidden="1"/>
    <row r="72" hidden="1"/>
    <row r="73" hidden="1"/>
    <row r="74" s="2" customFormat="1" ht="6.96" customHeight="1">
      <c r="A74" s="39"/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146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24.96" customHeight="1">
      <c r="A75" s="39"/>
      <c r="B75" s="40"/>
      <c r="C75" s="24" t="s">
        <v>323</v>
      </c>
      <c r="D75" s="41"/>
      <c r="E75" s="41"/>
      <c r="F75" s="41"/>
      <c r="G75" s="41"/>
      <c r="H75" s="41"/>
      <c r="I75" s="41"/>
      <c r="J75" s="41"/>
      <c r="K75" s="41"/>
      <c r="L75" s="146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6.96" customHeigh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2" customHeight="1">
      <c r="A77" s="39"/>
      <c r="B77" s="40"/>
      <c r="C77" s="33" t="s">
        <v>16</v>
      </c>
      <c r="D77" s="41"/>
      <c r="E77" s="41"/>
      <c r="F77" s="41"/>
      <c r="G77" s="41"/>
      <c r="H77" s="41"/>
      <c r="I77" s="41"/>
      <c r="J77" s="41"/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16.5" customHeight="1">
      <c r="A78" s="39"/>
      <c r="B78" s="40"/>
      <c r="C78" s="41"/>
      <c r="D78" s="41"/>
      <c r="E78" s="172" t="str">
        <f>E7</f>
        <v>Odkanalizování obce Rtyně nad Bílinou – etapa 1</v>
      </c>
      <c r="F78" s="33"/>
      <c r="G78" s="33"/>
      <c r="H78" s="33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1" customFormat="1" ht="12" customHeight="1">
      <c r="B79" s="22"/>
      <c r="C79" s="33" t="s">
        <v>229</v>
      </c>
      <c r="D79" s="23"/>
      <c r="E79" s="23"/>
      <c r="F79" s="23"/>
      <c r="G79" s="23"/>
      <c r="H79" s="23"/>
      <c r="I79" s="23"/>
      <c r="J79" s="23"/>
      <c r="K79" s="23"/>
      <c r="L79" s="21"/>
    </row>
    <row r="80" s="2" customFormat="1" ht="16.5" customHeight="1">
      <c r="A80" s="39"/>
      <c r="B80" s="40"/>
      <c r="C80" s="41"/>
      <c r="D80" s="41"/>
      <c r="E80" s="172" t="s">
        <v>3749</v>
      </c>
      <c r="F80" s="41"/>
      <c r="G80" s="41"/>
      <c r="H80" s="41"/>
      <c r="I80" s="41"/>
      <c r="J80" s="41"/>
      <c r="K80" s="41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2" customHeight="1">
      <c r="A81" s="39"/>
      <c r="B81" s="40"/>
      <c r="C81" s="33" t="s">
        <v>234</v>
      </c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6.5" customHeight="1">
      <c r="A82" s="39"/>
      <c r="B82" s="40"/>
      <c r="C82" s="41"/>
      <c r="D82" s="41"/>
      <c r="E82" s="70" t="str">
        <f>E11</f>
        <v>HP - Hrubé předčištění</v>
      </c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21</v>
      </c>
      <c r="D84" s="41"/>
      <c r="E84" s="41"/>
      <c r="F84" s="28" t="str">
        <f>F14</f>
        <v>Rtyně nad Bílinou</v>
      </c>
      <c r="G84" s="41"/>
      <c r="H84" s="41"/>
      <c r="I84" s="33" t="s">
        <v>23</v>
      </c>
      <c r="J84" s="73" t="str">
        <f>IF(J14="","",J14)</f>
        <v>31. 7. 2025</v>
      </c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25.65" customHeight="1">
      <c r="A86" s="39"/>
      <c r="B86" s="40"/>
      <c r="C86" s="33" t="s">
        <v>25</v>
      </c>
      <c r="D86" s="41"/>
      <c r="E86" s="41"/>
      <c r="F86" s="28" t="str">
        <f>E17</f>
        <v xml:space="preserve">Obec Rtyně nad Bílinou </v>
      </c>
      <c r="G86" s="41"/>
      <c r="H86" s="41"/>
      <c r="I86" s="33" t="s">
        <v>31</v>
      </c>
      <c r="J86" s="37" t="str">
        <f>E23</f>
        <v xml:space="preserve">AQUECON a.s. – kancelář Praha </v>
      </c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5.15" customHeight="1">
      <c r="A87" s="39"/>
      <c r="B87" s="40"/>
      <c r="C87" s="33" t="s">
        <v>29</v>
      </c>
      <c r="D87" s="41"/>
      <c r="E87" s="41"/>
      <c r="F87" s="28" t="str">
        <f>IF(E20="","",E20)</f>
        <v>Vyplň údaj</v>
      </c>
      <c r="G87" s="41"/>
      <c r="H87" s="41"/>
      <c r="I87" s="33" t="s">
        <v>34</v>
      </c>
      <c r="J87" s="37" t="str">
        <f>E26</f>
        <v>QS-B s.r.o.</v>
      </c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0.32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11" customFormat="1" ht="29.28" customHeight="1">
      <c r="A89" s="188"/>
      <c r="B89" s="189"/>
      <c r="C89" s="190" t="s">
        <v>324</v>
      </c>
      <c r="D89" s="191" t="s">
        <v>57</v>
      </c>
      <c r="E89" s="191" t="s">
        <v>53</v>
      </c>
      <c r="F89" s="191" t="s">
        <v>54</v>
      </c>
      <c r="G89" s="191" t="s">
        <v>325</v>
      </c>
      <c r="H89" s="191" t="s">
        <v>326</v>
      </c>
      <c r="I89" s="191" t="s">
        <v>327</v>
      </c>
      <c r="J89" s="191" t="s">
        <v>303</v>
      </c>
      <c r="K89" s="192" t="s">
        <v>328</v>
      </c>
      <c r="L89" s="193"/>
      <c r="M89" s="93" t="s">
        <v>19</v>
      </c>
      <c r="N89" s="94" t="s">
        <v>42</v>
      </c>
      <c r="O89" s="94" t="s">
        <v>329</v>
      </c>
      <c r="P89" s="94" t="s">
        <v>330</v>
      </c>
      <c r="Q89" s="94" t="s">
        <v>331</v>
      </c>
      <c r="R89" s="94" t="s">
        <v>332</v>
      </c>
      <c r="S89" s="94" t="s">
        <v>333</v>
      </c>
      <c r="T89" s="95" t="s">
        <v>334</v>
      </c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</row>
    <row r="90" s="2" customFormat="1" ht="22.8" customHeight="1">
      <c r="A90" s="39"/>
      <c r="B90" s="40"/>
      <c r="C90" s="100" t="s">
        <v>335</v>
      </c>
      <c r="D90" s="41"/>
      <c r="E90" s="41"/>
      <c r="F90" s="41"/>
      <c r="G90" s="41"/>
      <c r="H90" s="41"/>
      <c r="I90" s="41"/>
      <c r="J90" s="194">
        <f>BK90</f>
        <v>0</v>
      </c>
      <c r="K90" s="41"/>
      <c r="L90" s="45"/>
      <c r="M90" s="96"/>
      <c r="N90" s="195"/>
      <c r="O90" s="97"/>
      <c r="P90" s="196">
        <f>P91</f>
        <v>0</v>
      </c>
      <c r="Q90" s="97"/>
      <c r="R90" s="196">
        <f>R91</f>
        <v>0</v>
      </c>
      <c r="S90" s="97"/>
      <c r="T90" s="197">
        <f>T91</f>
        <v>0</v>
      </c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T90" s="18" t="s">
        <v>71</v>
      </c>
      <c r="AU90" s="18" t="s">
        <v>304</v>
      </c>
      <c r="BK90" s="198">
        <f>BK91</f>
        <v>0</v>
      </c>
    </row>
    <row r="91" s="12" customFormat="1" ht="25.92" customHeight="1">
      <c r="A91" s="12"/>
      <c r="B91" s="199"/>
      <c r="C91" s="200"/>
      <c r="D91" s="201" t="s">
        <v>71</v>
      </c>
      <c r="E91" s="202" t="s">
        <v>336</v>
      </c>
      <c r="F91" s="202" t="s">
        <v>337</v>
      </c>
      <c r="G91" s="200"/>
      <c r="H91" s="200"/>
      <c r="I91" s="203"/>
      <c r="J91" s="204">
        <f>BK91</f>
        <v>0</v>
      </c>
      <c r="K91" s="200"/>
      <c r="L91" s="205"/>
      <c r="M91" s="206"/>
      <c r="N91" s="207"/>
      <c r="O91" s="207"/>
      <c r="P91" s="208">
        <f>P92+P110+P121</f>
        <v>0</v>
      </c>
      <c r="Q91" s="207"/>
      <c r="R91" s="208">
        <f>R92+R110+R121</f>
        <v>0</v>
      </c>
      <c r="S91" s="207"/>
      <c r="T91" s="209">
        <f>T92+T110+T121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79</v>
      </c>
      <c r="AT91" s="211" t="s">
        <v>71</v>
      </c>
      <c r="AU91" s="211" t="s">
        <v>72</v>
      </c>
      <c r="AY91" s="210" t="s">
        <v>338</v>
      </c>
      <c r="BK91" s="212">
        <f>BK92+BK110+BK121</f>
        <v>0</v>
      </c>
    </row>
    <row r="92" s="12" customFormat="1" ht="22.8" customHeight="1">
      <c r="A92" s="12"/>
      <c r="B92" s="199"/>
      <c r="C92" s="200"/>
      <c r="D92" s="201" t="s">
        <v>71</v>
      </c>
      <c r="E92" s="213" t="s">
        <v>79</v>
      </c>
      <c r="F92" s="213" t="s">
        <v>339</v>
      </c>
      <c r="G92" s="200"/>
      <c r="H92" s="200"/>
      <c r="I92" s="203"/>
      <c r="J92" s="214">
        <f>BK92</f>
        <v>0</v>
      </c>
      <c r="K92" s="200"/>
      <c r="L92" s="205"/>
      <c r="M92" s="206"/>
      <c r="N92" s="207"/>
      <c r="O92" s="207"/>
      <c r="P92" s="208">
        <f>SUM(P93:P109)</f>
        <v>0</v>
      </c>
      <c r="Q92" s="207"/>
      <c r="R92" s="208">
        <f>SUM(R93:R109)</f>
        <v>0</v>
      </c>
      <c r="S92" s="207"/>
      <c r="T92" s="209">
        <f>SUM(T93:T109)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79</v>
      </c>
      <c r="AT92" s="211" t="s">
        <v>71</v>
      </c>
      <c r="AU92" s="211" t="s">
        <v>79</v>
      </c>
      <c r="AY92" s="210" t="s">
        <v>338</v>
      </c>
      <c r="BK92" s="212">
        <f>SUM(BK93:BK109)</f>
        <v>0</v>
      </c>
    </row>
    <row r="93" s="2" customFormat="1" ht="24.15" customHeight="1">
      <c r="A93" s="39"/>
      <c r="B93" s="40"/>
      <c r="C93" s="215" t="s">
        <v>79</v>
      </c>
      <c r="D93" s="215" t="s">
        <v>3853</v>
      </c>
      <c r="E93" s="216" t="s">
        <v>4295</v>
      </c>
      <c r="F93" s="217" t="s">
        <v>4296</v>
      </c>
      <c r="G93" s="218" t="s">
        <v>391</v>
      </c>
      <c r="H93" s="219">
        <v>2.3999999999999999</v>
      </c>
      <c r="I93" s="220"/>
      <c r="J93" s="221">
        <f>ROUND(I93*H93,2)</f>
        <v>0</v>
      </c>
      <c r="K93" s="217" t="s">
        <v>3856</v>
      </c>
      <c r="L93" s="45"/>
      <c r="M93" s="222" t="s">
        <v>19</v>
      </c>
      <c r="N93" s="223" t="s">
        <v>43</v>
      </c>
      <c r="O93" s="85"/>
      <c r="P93" s="224">
        <f>O93*H93</f>
        <v>0</v>
      </c>
      <c r="Q93" s="224">
        <v>0</v>
      </c>
      <c r="R93" s="224">
        <f>Q93*H93</f>
        <v>0</v>
      </c>
      <c r="S93" s="224">
        <v>0</v>
      </c>
      <c r="T93" s="225">
        <f>S93*H93</f>
        <v>0</v>
      </c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R93" s="226" t="s">
        <v>231</v>
      </c>
      <c r="AT93" s="226" t="s">
        <v>342</v>
      </c>
      <c r="AU93" s="226" t="s">
        <v>81</v>
      </c>
      <c r="AY93" s="18" t="s">
        <v>338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18" t="s">
        <v>79</v>
      </c>
      <c r="BK93" s="227">
        <f>ROUND(I93*H93,2)</f>
        <v>0</v>
      </c>
      <c r="BL93" s="18" t="s">
        <v>231</v>
      </c>
      <c r="BM93" s="226" t="s">
        <v>4364</v>
      </c>
    </row>
    <row r="94" s="2" customFormat="1">
      <c r="A94" s="39"/>
      <c r="B94" s="40"/>
      <c r="C94" s="41"/>
      <c r="D94" s="228" t="s">
        <v>348</v>
      </c>
      <c r="E94" s="41"/>
      <c r="F94" s="229" t="s">
        <v>4298</v>
      </c>
      <c r="G94" s="41"/>
      <c r="H94" s="41"/>
      <c r="I94" s="230"/>
      <c r="J94" s="41"/>
      <c r="K94" s="41"/>
      <c r="L94" s="45"/>
      <c r="M94" s="231"/>
      <c r="N94" s="232"/>
      <c r="O94" s="85"/>
      <c r="P94" s="85"/>
      <c r="Q94" s="85"/>
      <c r="R94" s="85"/>
      <c r="S94" s="85"/>
      <c r="T94" s="86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T94" s="18" t="s">
        <v>348</v>
      </c>
      <c r="AU94" s="18" t="s">
        <v>81</v>
      </c>
    </row>
    <row r="95" s="13" customFormat="1">
      <c r="A95" s="13"/>
      <c r="B95" s="233"/>
      <c r="C95" s="234"/>
      <c r="D95" s="235" t="s">
        <v>350</v>
      </c>
      <c r="E95" s="236" t="s">
        <v>19</v>
      </c>
      <c r="F95" s="237" t="s">
        <v>4306</v>
      </c>
      <c r="G95" s="234"/>
      <c r="H95" s="236" t="s">
        <v>19</v>
      </c>
      <c r="I95" s="238"/>
      <c r="J95" s="234"/>
      <c r="K95" s="234"/>
      <c r="L95" s="239"/>
      <c r="M95" s="240"/>
      <c r="N95" s="241"/>
      <c r="O95" s="241"/>
      <c r="P95" s="241"/>
      <c r="Q95" s="241"/>
      <c r="R95" s="241"/>
      <c r="S95" s="241"/>
      <c r="T95" s="242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43" t="s">
        <v>350</v>
      </c>
      <c r="AU95" s="243" t="s">
        <v>81</v>
      </c>
      <c r="AV95" s="13" t="s">
        <v>79</v>
      </c>
      <c r="AW95" s="13" t="s">
        <v>33</v>
      </c>
      <c r="AX95" s="13" t="s">
        <v>72</v>
      </c>
      <c r="AY95" s="243" t="s">
        <v>338</v>
      </c>
    </row>
    <row r="96" s="14" customFormat="1">
      <c r="A96" s="14"/>
      <c r="B96" s="244"/>
      <c r="C96" s="245"/>
      <c r="D96" s="235" t="s">
        <v>350</v>
      </c>
      <c r="E96" s="246" t="s">
        <v>19</v>
      </c>
      <c r="F96" s="247" t="s">
        <v>4307</v>
      </c>
      <c r="G96" s="245"/>
      <c r="H96" s="248">
        <v>2.3999999999999999</v>
      </c>
      <c r="I96" s="249"/>
      <c r="J96" s="245"/>
      <c r="K96" s="245"/>
      <c r="L96" s="250"/>
      <c r="M96" s="251"/>
      <c r="N96" s="252"/>
      <c r="O96" s="252"/>
      <c r="P96" s="252"/>
      <c r="Q96" s="252"/>
      <c r="R96" s="252"/>
      <c r="S96" s="252"/>
      <c r="T96" s="253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54" t="s">
        <v>350</v>
      </c>
      <c r="AU96" s="254" t="s">
        <v>81</v>
      </c>
      <c r="AV96" s="14" t="s">
        <v>81</v>
      </c>
      <c r="AW96" s="14" t="s">
        <v>33</v>
      </c>
      <c r="AX96" s="14" t="s">
        <v>79</v>
      </c>
      <c r="AY96" s="254" t="s">
        <v>338</v>
      </c>
    </row>
    <row r="97" s="2" customFormat="1" ht="37.8" customHeight="1">
      <c r="A97" s="39"/>
      <c r="B97" s="40"/>
      <c r="C97" s="215" t="s">
        <v>81</v>
      </c>
      <c r="D97" s="215" t="s">
        <v>3853</v>
      </c>
      <c r="E97" s="216" t="s">
        <v>3864</v>
      </c>
      <c r="F97" s="217" t="s">
        <v>3865</v>
      </c>
      <c r="G97" s="218" t="s">
        <v>391</v>
      </c>
      <c r="H97" s="219">
        <v>1.2</v>
      </c>
      <c r="I97" s="220"/>
      <c r="J97" s="221">
        <f>ROUND(I97*H97,2)</f>
        <v>0</v>
      </c>
      <c r="K97" s="217" t="s">
        <v>3856</v>
      </c>
      <c r="L97" s="45"/>
      <c r="M97" s="222" t="s">
        <v>19</v>
      </c>
      <c r="N97" s="223" t="s">
        <v>43</v>
      </c>
      <c r="O97" s="85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R97" s="226" t="s">
        <v>231</v>
      </c>
      <c r="AT97" s="226" t="s">
        <v>342</v>
      </c>
      <c r="AU97" s="226" t="s">
        <v>81</v>
      </c>
      <c r="AY97" s="18" t="s">
        <v>338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18" t="s">
        <v>79</v>
      </c>
      <c r="BK97" s="227">
        <f>ROUND(I97*H97,2)</f>
        <v>0</v>
      </c>
      <c r="BL97" s="18" t="s">
        <v>231</v>
      </c>
      <c r="BM97" s="226" t="s">
        <v>4365</v>
      </c>
    </row>
    <row r="98" s="2" customFormat="1">
      <c r="A98" s="39"/>
      <c r="B98" s="40"/>
      <c r="C98" s="41"/>
      <c r="D98" s="228" t="s">
        <v>348</v>
      </c>
      <c r="E98" s="41"/>
      <c r="F98" s="229" t="s">
        <v>3867</v>
      </c>
      <c r="G98" s="41"/>
      <c r="H98" s="41"/>
      <c r="I98" s="230"/>
      <c r="J98" s="41"/>
      <c r="K98" s="41"/>
      <c r="L98" s="45"/>
      <c r="M98" s="231"/>
      <c r="N98" s="232"/>
      <c r="O98" s="85"/>
      <c r="P98" s="85"/>
      <c r="Q98" s="85"/>
      <c r="R98" s="85"/>
      <c r="S98" s="85"/>
      <c r="T98" s="86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T98" s="18" t="s">
        <v>348</v>
      </c>
      <c r="AU98" s="18" t="s">
        <v>81</v>
      </c>
    </row>
    <row r="99" s="14" customFormat="1">
      <c r="A99" s="14"/>
      <c r="B99" s="244"/>
      <c r="C99" s="245"/>
      <c r="D99" s="235" t="s">
        <v>350</v>
      </c>
      <c r="E99" s="246" t="s">
        <v>19</v>
      </c>
      <c r="F99" s="247" t="s">
        <v>4283</v>
      </c>
      <c r="G99" s="245"/>
      <c r="H99" s="248">
        <v>1.2</v>
      </c>
      <c r="I99" s="249"/>
      <c r="J99" s="245"/>
      <c r="K99" s="245"/>
      <c r="L99" s="250"/>
      <c r="M99" s="251"/>
      <c r="N99" s="252"/>
      <c r="O99" s="252"/>
      <c r="P99" s="252"/>
      <c r="Q99" s="252"/>
      <c r="R99" s="252"/>
      <c r="S99" s="252"/>
      <c r="T99" s="25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4" t="s">
        <v>350</v>
      </c>
      <c r="AU99" s="254" t="s">
        <v>81</v>
      </c>
      <c r="AV99" s="14" t="s">
        <v>81</v>
      </c>
      <c r="AW99" s="14" t="s">
        <v>33</v>
      </c>
      <c r="AX99" s="14" t="s">
        <v>79</v>
      </c>
      <c r="AY99" s="254" t="s">
        <v>338</v>
      </c>
    </row>
    <row r="100" s="2" customFormat="1" ht="37.8" customHeight="1">
      <c r="A100" s="39"/>
      <c r="B100" s="40"/>
      <c r="C100" s="215" t="s">
        <v>241</v>
      </c>
      <c r="D100" s="215" t="s">
        <v>3853</v>
      </c>
      <c r="E100" s="216" t="s">
        <v>3870</v>
      </c>
      <c r="F100" s="217" t="s">
        <v>3871</v>
      </c>
      <c r="G100" s="218" t="s">
        <v>391</v>
      </c>
      <c r="H100" s="219">
        <v>12</v>
      </c>
      <c r="I100" s="220"/>
      <c r="J100" s="221">
        <f>ROUND(I100*H100,2)</f>
        <v>0</v>
      </c>
      <c r="K100" s="217" t="s">
        <v>3856</v>
      </c>
      <c r="L100" s="45"/>
      <c r="M100" s="222" t="s">
        <v>19</v>
      </c>
      <c r="N100" s="223" t="s">
        <v>43</v>
      </c>
      <c r="O100" s="85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R100" s="226" t="s">
        <v>231</v>
      </c>
      <c r="AT100" s="226" t="s">
        <v>342</v>
      </c>
      <c r="AU100" s="226" t="s">
        <v>81</v>
      </c>
      <c r="AY100" s="18" t="s">
        <v>338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18" t="s">
        <v>79</v>
      </c>
      <c r="BK100" s="227">
        <f>ROUND(I100*H100,2)</f>
        <v>0</v>
      </c>
      <c r="BL100" s="18" t="s">
        <v>231</v>
      </c>
      <c r="BM100" s="226" t="s">
        <v>4366</v>
      </c>
    </row>
    <row r="101" s="2" customFormat="1">
      <c r="A101" s="39"/>
      <c r="B101" s="40"/>
      <c r="C101" s="41"/>
      <c r="D101" s="228" t="s">
        <v>348</v>
      </c>
      <c r="E101" s="41"/>
      <c r="F101" s="229" t="s">
        <v>3873</v>
      </c>
      <c r="G101" s="41"/>
      <c r="H101" s="41"/>
      <c r="I101" s="230"/>
      <c r="J101" s="41"/>
      <c r="K101" s="41"/>
      <c r="L101" s="45"/>
      <c r="M101" s="231"/>
      <c r="N101" s="232"/>
      <c r="O101" s="85"/>
      <c r="P101" s="85"/>
      <c r="Q101" s="85"/>
      <c r="R101" s="85"/>
      <c r="S101" s="85"/>
      <c r="T101" s="86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T101" s="18" t="s">
        <v>348</v>
      </c>
      <c r="AU101" s="18" t="s">
        <v>81</v>
      </c>
    </row>
    <row r="102" s="14" customFormat="1">
      <c r="A102" s="14"/>
      <c r="B102" s="244"/>
      <c r="C102" s="245"/>
      <c r="D102" s="235" t="s">
        <v>350</v>
      </c>
      <c r="E102" s="246" t="s">
        <v>19</v>
      </c>
      <c r="F102" s="247" t="s">
        <v>4283</v>
      </c>
      <c r="G102" s="245"/>
      <c r="H102" s="248">
        <v>1.2</v>
      </c>
      <c r="I102" s="249"/>
      <c r="J102" s="245"/>
      <c r="K102" s="245"/>
      <c r="L102" s="250"/>
      <c r="M102" s="251"/>
      <c r="N102" s="252"/>
      <c r="O102" s="252"/>
      <c r="P102" s="252"/>
      <c r="Q102" s="252"/>
      <c r="R102" s="252"/>
      <c r="S102" s="252"/>
      <c r="T102" s="253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4" t="s">
        <v>350</v>
      </c>
      <c r="AU102" s="254" t="s">
        <v>81</v>
      </c>
      <c r="AV102" s="14" t="s">
        <v>81</v>
      </c>
      <c r="AW102" s="14" t="s">
        <v>33</v>
      </c>
      <c r="AX102" s="14" t="s">
        <v>72</v>
      </c>
      <c r="AY102" s="254" t="s">
        <v>338</v>
      </c>
    </row>
    <row r="103" s="14" customFormat="1">
      <c r="A103" s="14"/>
      <c r="B103" s="244"/>
      <c r="C103" s="245"/>
      <c r="D103" s="235" t="s">
        <v>350</v>
      </c>
      <c r="E103" s="246" t="s">
        <v>19</v>
      </c>
      <c r="F103" s="247" t="s">
        <v>4367</v>
      </c>
      <c r="G103" s="245"/>
      <c r="H103" s="248">
        <v>12</v>
      </c>
      <c r="I103" s="249"/>
      <c r="J103" s="245"/>
      <c r="K103" s="245"/>
      <c r="L103" s="250"/>
      <c r="M103" s="251"/>
      <c r="N103" s="252"/>
      <c r="O103" s="252"/>
      <c r="P103" s="252"/>
      <c r="Q103" s="252"/>
      <c r="R103" s="252"/>
      <c r="S103" s="252"/>
      <c r="T103" s="25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4" t="s">
        <v>350</v>
      </c>
      <c r="AU103" s="254" t="s">
        <v>81</v>
      </c>
      <c r="AV103" s="14" t="s">
        <v>81</v>
      </c>
      <c r="AW103" s="14" t="s">
        <v>33</v>
      </c>
      <c r="AX103" s="14" t="s">
        <v>79</v>
      </c>
      <c r="AY103" s="254" t="s">
        <v>338</v>
      </c>
    </row>
    <row r="104" s="2" customFormat="1" ht="24.15" customHeight="1">
      <c r="A104" s="39"/>
      <c r="B104" s="40"/>
      <c r="C104" s="215" t="s">
        <v>231</v>
      </c>
      <c r="D104" s="215" t="s">
        <v>3853</v>
      </c>
      <c r="E104" s="216" t="s">
        <v>4312</v>
      </c>
      <c r="F104" s="217" t="s">
        <v>3876</v>
      </c>
      <c r="G104" s="218" t="s">
        <v>489</v>
      </c>
      <c r="H104" s="219">
        <v>2.3999999999999999</v>
      </c>
      <c r="I104" s="220"/>
      <c r="J104" s="221">
        <f>ROUND(I104*H104,2)</f>
        <v>0</v>
      </c>
      <c r="K104" s="217" t="s">
        <v>19</v>
      </c>
      <c r="L104" s="45"/>
      <c r="M104" s="222" t="s">
        <v>19</v>
      </c>
      <c r="N104" s="223" t="s">
        <v>43</v>
      </c>
      <c r="O104" s="85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R104" s="226" t="s">
        <v>231</v>
      </c>
      <c r="AT104" s="226" t="s">
        <v>342</v>
      </c>
      <c r="AU104" s="226" t="s">
        <v>81</v>
      </c>
      <c r="AY104" s="18" t="s">
        <v>338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18" t="s">
        <v>79</v>
      </c>
      <c r="BK104" s="227">
        <f>ROUND(I104*H104,2)</f>
        <v>0</v>
      </c>
      <c r="BL104" s="18" t="s">
        <v>231</v>
      </c>
      <c r="BM104" s="226" t="s">
        <v>4368</v>
      </c>
    </row>
    <row r="105" s="14" customFormat="1">
      <c r="A105" s="14"/>
      <c r="B105" s="244"/>
      <c r="C105" s="245"/>
      <c r="D105" s="235" t="s">
        <v>350</v>
      </c>
      <c r="E105" s="246" t="s">
        <v>19</v>
      </c>
      <c r="F105" s="247" t="s">
        <v>4283</v>
      </c>
      <c r="G105" s="245"/>
      <c r="H105" s="248">
        <v>1.2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350</v>
      </c>
      <c r="AU105" s="254" t="s">
        <v>81</v>
      </c>
      <c r="AV105" s="14" t="s">
        <v>81</v>
      </c>
      <c r="AW105" s="14" t="s">
        <v>33</v>
      </c>
      <c r="AX105" s="14" t="s">
        <v>72</v>
      </c>
      <c r="AY105" s="254" t="s">
        <v>338</v>
      </c>
    </row>
    <row r="106" s="14" customFormat="1">
      <c r="A106" s="14"/>
      <c r="B106" s="244"/>
      <c r="C106" s="245"/>
      <c r="D106" s="235" t="s">
        <v>350</v>
      </c>
      <c r="E106" s="246" t="s">
        <v>19</v>
      </c>
      <c r="F106" s="247" t="s">
        <v>4369</v>
      </c>
      <c r="G106" s="245"/>
      <c r="H106" s="248">
        <v>2.3999999999999999</v>
      </c>
      <c r="I106" s="249"/>
      <c r="J106" s="245"/>
      <c r="K106" s="245"/>
      <c r="L106" s="250"/>
      <c r="M106" s="251"/>
      <c r="N106" s="252"/>
      <c r="O106" s="252"/>
      <c r="P106" s="252"/>
      <c r="Q106" s="252"/>
      <c r="R106" s="252"/>
      <c r="S106" s="252"/>
      <c r="T106" s="253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4" t="s">
        <v>350</v>
      </c>
      <c r="AU106" s="254" t="s">
        <v>81</v>
      </c>
      <c r="AV106" s="14" t="s">
        <v>81</v>
      </c>
      <c r="AW106" s="14" t="s">
        <v>33</v>
      </c>
      <c r="AX106" s="14" t="s">
        <v>79</v>
      </c>
      <c r="AY106" s="254" t="s">
        <v>338</v>
      </c>
    </row>
    <row r="107" s="2" customFormat="1" ht="24.15" customHeight="1">
      <c r="A107" s="39"/>
      <c r="B107" s="40"/>
      <c r="C107" s="215" t="s">
        <v>239</v>
      </c>
      <c r="D107" s="215" t="s">
        <v>3853</v>
      </c>
      <c r="E107" s="216" t="s">
        <v>4315</v>
      </c>
      <c r="F107" s="217" t="s">
        <v>4316</v>
      </c>
      <c r="G107" s="218" t="s">
        <v>391</v>
      </c>
      <c r="H107" s="219">
        <v>1.2</v>
      </c>
      <c r="I107" s="220"/>
      <c r="J107" s="221">
        <f>ROUND(I107*H107,2)</f>
        <v>0</v>
      </c>
      <c r="K107" s="217" t="s">
        <v>3856</v>
      </c>
      <c r="L107" s="45"/>
      <c r="M107" s="222" t="s">
        <v>19</v>
      </c>
      <c r="N107" s="223" t="s">
        <v>43</v>
      </c>
      <c r="O107" s="85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R107" s="226" t="s">
        <v>231</v>
      </c>
      <c r="AT107" s="226" t="s">
        <v>342</v>
      </c>
      <c r="AU107" s="226" t="s">
        <v>81</v>
      </c>
      <c r="AY107" s="18" t="s">
        <v>338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18" t="s">
        <v>79</v>
      </c>
      <c r="BK107" s="227">
        <f>ROUND(I107*H107,2)</f>
        <v>0</v>
      </c>
      <c r="BL107" s="18" t="s">
        <v>231</v>
      </c>
      <c r="BM107" s="226" t="s">
        <v>4370</v>
      </c>
    </row>
    <row r="108" s="2" customFormat="1">
      <c r="A108" s="39"/>
      <c r="B108" s="40"/>
      <c r="C108" s="41"/>
      <c r="D108" s="228" t="s">
        <v>348</v>
      </c>
      <c r="E108" s="41"/>
      <c r="F108" s="229" t="s">
        <v>4318</v>
      </c>
      <c r="G108" s="41"/>
      <c r="H108" s="41"/>
      <c r="I108" s="230"/>
      <c r="J108" s="41"/>
      <c r="K108" s="41"/>
      <c r="L108" s="45"/>
      <c r="M108" s="231"/>
      <c r="N108" s="232"/>
      <c r="O108" s="85"/>
      <c r="P108" s="85"/>
      <c r="Q108" s="85"/>
      <c r="R108" s="85"/>
      <c r="S108" s="85"/>
      <c r="T108" s="86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T108" s="18" t="s">
        <v>348</v>
      </c>
      <c r="AU108" s="18" t="s">
        <v>81</v>
      </c>
    </row>
    <row r="109" s="14" customFormat="1">
      <c r="A109" s="14"/>
      <c r="B109" s="244"/>
      <c r="C109" s="245"/>
      <c r="D109" s="235" t="s">
        <v>350</v>
      </c>
      <c r="E109" s="246" t="s">
        <v>19</v>
      </c>
      <c r="F109" s="247" t="s">
        <v>4283</v>
      </c>
      <c r="G109" s="245"/>
      <c r="H109" s="248">
        <v>1.2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81</v>
      </c>
      <c r="AV109" s="14" t="s">
        <v>81</v>
      </c>
      <c r="AW109" s="14" t="s">
        <v>33</v>
      </c>
      <c r="AX109" s="14" t="s">
        <v>79</v>
      </c>
      <c r="AY109" s="254" t="s">
        <v>338</v>
      </c>
    </row>
    <row r="110" s="12" customFormat="1" ht="22.8" customHeight="1">
      <c r="A110" s="12"/>
      <c r="B110" s="199"/>
      <c r="C110" s="200"/>
      <c r="D110" s="201" t="s">
        <v>71</v>
      </c>
      <c r="E110" s="213" t="s">
        <v>81</v>
      </c>
      <c r="F110" s="213" t="s">
        <v>567</v>
      </c>
      <c r="G110" s="200"/>
      <c r="H110" s="200"/>
      <c r="I110" s="203"/>
      <c r="J110" s="214">
        <f>BK110</f>
        <v>0</v>
      </c>
      <c r="K110" s="200"/>
      <c r="L110" s="205"/>
      <c r="M110" s="206"/>
      <c r="N110" s="207"/>
      <c r="O110" s="207"/>
      <c r="P110" s="208">
        <f>SUM(P111:P120)</f>
        <v>0</v>
      </c>
      <c r="Q110" s="207"/>
      <c r="R110" s="208">
        <f>SUM(R111:R120)</f>
        <v>0</v>
      </c>
      <c r="S110" s="207"/>
      <c r="T110" s="209">
        <f>SUM(T111:T120)</f>
        <v>0</v>
      </c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R110" s="210" t="s">
        <v>79</v>
      </c>
      <c r="AT110" s="211" t="s">
        <v>71</v>
      </c>
      <c r="AU110" s="211" t="s">
        <v>79</v>
      </c>
      <c r="AY110" s="210" t="s">
        <v>338</v>
      </c>
      <c r="BK110" s="212">
        <f>SUM(BK111:BK120)</f>
        <v>0</v>
      </c>
    </row>
    <row r="111" s="2" customFormat="1" ht="24.15" customHeight="1">
      <c r="A111" s="39"/>
      <c r="B111" s="40"/>
      <c r="C111" s="215" t="s">
        <v>236</v>
      </c>
      <c r="D111" s="215" t="s">
        <v>3853</v>
      </c>
      <c r="E111" s="216" t="s">
        <v>4327</v>
      </c>
      <c r="F111" s="217" t="s">
        <v>4328</v>
      </c>
      <c r="G111" s="218" t="s">
        <v>391</v>
      </c>
      <c r="H111" s="219">
        <v>1.2</v>
      </c>
      <c r="I111" s="220"/>
      <c r="J111" s="221">
        <f>ROUND(I111*H111,2)</f>
        <v>0</v>
      </c>
      <c r="K111" s="217" t="s">
        <v>3856</v>
      </c>
      <c r="L111" s="45"/>
      <c r="M111" s="222" t="s">
        <v>19</v>
      </c>
      <c r="N111" s="223" t="s">
        <v>43</v>
      </c>
      <c r="O111" s="85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R111" s="226" t="s">
        <v>231</v>
      </c>
      <c r="AT111" s="226" t="s">
        <v>342</v>
      </c>
      <c r="AU111" s="226" t="s">
        <v>81</v>
      </c>
      <c r="AY111" s="18" t="s">
        <v>338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18" t="s">
        <v>79</v>
      </c>
      <c r="BK111" s="227">
        <f>ROUND(I111*H111,2)</f>
        <v>0</v>
      </c>
      <c r="BL111" s="18" t="s">
        <v>231</v>
      </c>
      <c r="BM111" s="226" t="s">
        <v>4371</v>
      </c>
    </row>
    <row r="112" s="2" customFormat="1">
      <c r="A112" s="39"/>
      <c r="B112" s="40"/>
      <c r="C112" s="41"/>
      <c r="D112" s="228" t="s">
        <v>348</v>
      </c>
      <c r="E112" s="41"/>
      <c r="F112" s="229" t="s">
        <v>4330</v>
      </c>
      <c r="G112" s="41"/>
      <c r="H112" s="41"/>
      <c r="I112" s="230"/>
      <c r="J112" s="41"/>
      <c r="K112" s="41"/>
      <c r="L112" s="45"/>
      <c r="M112" s="231"/>
      <c r="N112" s="232"/>
      <c r="O112" s="85"/>
      <c r="P112" s="85"/>
      <c r="Q112" s="85"/>
      <c r="R112" s="85"/>
      <c r="S112" s="85"/>
      <c r="T112" s="86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T112" s="18" t="s">
        <v>348</v>
      </c>
      <c r="AU112" s="18" t="s">
        <v>81</v>
      </c>
    </row>
    <row r="113" s="13" customFormat="1">
      <c r="A113" s="13"/>
      <c r="B113" s="233"/>
      <c r="C113" s="234"/>
      <c r="D113" s="235" t="s">
        <v>350</v>
      </c>
      <c r="E113" s="236" t="s">
        <v>19</v>
      </c>
      <c r="F113" s="237" t="s">
        <v>4306</v>
      </c>
      <c r="G113" s="234"/>
      <c r="H113" s="236" t="s">
        <v>19</v>
      </c>
      <c r="I113" s="238"/>
      <c r="J113" s="234"/>
      <c r="K113" s="234"/>
      <c r="L113" s="239"/>
      <c r="M113" s="240"/>
      <c r="N113" s="241"/>
      <c r="O113" s="241"/>
      <c r="P113" s="241"/>
      <c r="Q113" s="241"/>
      <c r="R113" s="241"/>
      <c r="S113" s="241"/>
      <c r="T113" s="242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3" t="s">
        <v>350</v>
      </c>
      <c r="AU113" s="243" t="s">
        <v>81</v>
      </c>
      <c r="AV113" s="13" t="s">
        <v>79</v>
      </c>
      <c r="AW113" s="13" t="s">
        <v>33</v>
      </c>
      <c r="AX113" s="13" t="s">
        <v>72</v>
      </c>
      <c r="AY113" s="243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19</v>
      </c>
      <c r="F114" s="247" t="s">
        <v>4372</v>
      </c>
      <c r="G114" s="245"/>
      <c r="H114" s="248">
        <v>1.2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81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4283</v>
      </c>
      <c r="F115" s="258" t="s">
        <v>363</v>
      </c>
      <c r="G115" s="256"/>
      <c r="H115" s="259">
        <v>1.2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81</v>
      </c>
      <c r="AV115" s="15" t="s">
        <v>231</v>
      </c>
      <c r="AW115" s="15" t="s">
        <v>33</v>
      </c>
      <c r="AX115" s="15" t="s">
        <v>79</v>
      </c>
      <c r="AY115" s="265" t="s">
        <v>338</v>
      </c>
    </row>
    <row r="116" s="2" customFormat="1" ht="21.75" customHeight="1">
      <c r="A116" s="39"/>
      <c r="B116" s="40"/>
      <c r="C116" s="215" t="s">
        <v>396</v>
      </c>
      <c r="D116" s="215" t="s">
        <v>3853</v>
      </c>
      <c r="E116" s="216" t="s">
        <v>3895</v>
      </c>
      <c r="F116" s="217" t="s">
        <v>3896</v>
      </c>
      <c r="G116" s="218" t="s">
        <v>345</v>
      </c>
      <c r="H116" s="219">
        <v>6.4000000000000004</v>
      </c>
      <c r="I116" s="220"/>
      <c r="J116" s="221">
        <f>ROUND(I116*H116,2)</f>
        <v>0</v>
      </c>
      <c r="K116" s="217" t="s">
        <v>3856</v>
      </c>
      <c r="L116" s="45"/>
      <c r="M116" s="222" t="s">
        <v>19</v>
      </c>
      <c r="N116" s="223" t="s">
        <v>43</v>
      </c>
      <c r="O116" s="85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R116" s="226" t="s">
        <v>231</v>
      </c>
      <c r="AT116" s="226" t="s">
        <v>342</v>
      </c>
      <c r="AU116" s="226" t="s">
        <v>81</v>
      </c>
      <c r="AY116" s="18" t="s">
        <v>338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18" t="s">
        <v>79</v>
      </c>
      <c r="BK116" s="227">
        <f>ROUND(I116*H116,2)</f>
        <v>0</v>
      </c>
      <c r="BL116" s="18" t="s">
        <v>231</v>
      </c>
      <c r="BM116" s="226" t="s">
        <v>4373</v>
      </c>
    </row>
    <row r="117" s="2" customFormat="1">
      <c r="A117" s="39"/>
      <c r="B117" s="40"/>
      <c r="C117" s="41"/>
      <c r="D117" s="228" t="s">
        <v>348</v>
      </c>
      <c r="E117" s="41"/>
      <c r="F117" s="229" t="s">
        <v>3898</v>
      </c>
      <c r="G117" s="41"/>
      <c r="H117" s="41"/>
      <c r="I117" s="230"/>
      <c r="J117" s="41"/>
      <c r="K117" s="41"/>
      <c r="L117" s="45"/>
      <c r="M117" s="231"/>
      <c r="N117" s="232"/>
      <c r="O117" s="85"/>
      <c r="P117" s="85"/>
      <c r="Q117" s="85"/>
      <c r="R117" s="85"/>
      <c r="S117" s="85"/>
      <c r="T117" s="86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T117" s="18" t="s">
        <v>348</v>
      </c>
      <c r="AU117" s="18" t="s">
        <v>81</v>
      </c>
    </row>
    <row r="118" s="13" customFormat="1">
      <c r="A118" s="13"/>
      <c r="B118" s="233"/>
      <c r="C118" s="234"/>
      <c r="D118" s="235" t="s">
        <v>350</v>
      </c>
      <c r="E118" s="236" t="s">
        <v>19</v>
      </c>
      <c r="F118" s="237" t="s">
        <v>4306</v>
      </c>
      <c r="G118" s="234"/>
      <c r="H118" s="236" t="s">
        <v>19</v>
      </c>
      <c r="I118" s="238"/>
      <c r="J118" s="234"/>
      <c r="K118" s="234"/>
      <c r="L118" s="239"/>
      <c r="M118" s="240"/>
      <c r="N118" s="241"/>
      <c r="O118" s="241"/>
      <c r="P118" s="241"/>
      <c r="Q118" s="241"/>
      <c r="R118" s="241"/>
      <c r="S118" s="241"/>
      <c r="T118" s="242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3" t="s">
        <v>350</v>
      </c>
      <c r="AU118" s="243" t="s">
        <v>81</v>
      </c>
      <c r="AV118" s="13" t="s">
        <v>79</v>
      </c>
      <c r="AW118" s="13" t="s">
        <v>33</v>
      </c>
      <c r="AX118" s="13" t="s">
        <v>72</v>
      </c>
      <c r="AY118" s="243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19</v>
      </c>
      <c r="F119" s="247" t="s">
        <v>4341</v>
      </c>
      <c r="G119" s="245"/>
      <c r="H119" s="248">
        <v>6.4000000000000004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81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5" customFormat="1">
      <c r="A120" s="15"/>
      <c r="B120" s="255"/>
      <c r="C120" s="256"/>
      <c r="D120" s="235" t="s">
        <v>350</v>
      </c>
      <c r="E120" s="257" t="s">
        <v>19</v>
      </c>
      <c r="F120" s="258" t="s">
        <v>363</v>
      </c>
      <c r="G120" s="256"/>
      <c r="H120" s="259">
        <v>6.4000000000000004</v>
      </c>
      <c r="I120" s="260"/>
      <c r="J120" s="256"/>
      <c r="K120" s="256"/>
      <c r="L120" s="261"/>
      <c r="M120" s="262"/>
      <c r="N120" s="263"/>
      <c r="O120" s="263"/>
      <c r="P120" s="263"/>
      <c r="Q120" s="263"/>
      <c r="R120" s="263"/>
      <c r="S120" s="263"/>
      <c r="T120" s="264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5" t="s">
        <v>350</v>
      </c>
      <c r="AU120" s="265" t="s">
        <v>81</v>
      </c>
      <c r="AV120" s="15" t="s">
        <v>231</v>
      </c>
      <c r="AW120" s="15" t="s">
        <v>33</v>
      </c>
      <c r="AX120" s="15" t="s">
        <v>79</v>
      </c>
      <c r="AY120" s="265" t="s">
        <v>338</v>
      </c>
    </row>
    <row r="121" s="12" customFormat="1" ht="22.8" customHeight="1">
      <c r="A121" s="12"/>
      <c r="B121" s="199"/>
      <c r="C121" s="200"/>
      <c r="D121" s="201" t="s">
        <v>71</v>
      </c>
      <c r="E121" s="213" t="s">
        <v>252</v>
      </c>
      <c r="F121" s="213" t="s">
        <v>790</v>
      </c>
      <c r="G121" s="200"/>
      <c r="H121" s="200"/>
      <c r="I121" s="203"/>
      <c r="J121" s="214">
        <f>BK121</f>
        <v>0</v>
      </c>
      <c r="K121" s="200"/>
      <c r="L121" s="205"/>
      <c r="M121" s="206"/>
      <c r="N121" s="207"/>
      <c r="O121" s="207"/>
      <c r="P121" s="208">
        <f>P122</f>
        <v>0</v>
      </c>
      <c r="Q121" s="207"/>
      <c r="R121" s="208">
        <f>R122</f>
        <v>0</v>
      </c>
      <c r="S121" s="207"/>
      <c r="T121" s="209">
        <f>T122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0" t="s">
        <v>79</v>
      </c>
      <c r="AT121" s="211" t="s">
        <v>71</v>
      </c>
      <c r="AU121" s="211" t="s">
        <v>79</v>
      </c>
      <c r="AY121" s="210" t="s">
        <v>338</v>
      </c>
      <c r="BK121" s="212">
        <f>BK122</f>
        <v>0</v>
      </c>
    </row>
    <row r="122" s="12" customFormat="1" ht="20.88" customHeight="1">
      <c r="A122" s="12"/>
      <c r="B122" s="199"/>
      <c r="C122" s="200"/>
      <c r="D122" s="201" t="s">
        <v>71</v>
      </c>
      <c r="E122" s="213" t="s">
        <v>4047</v>
      </c>
      <c r="F122" s="213" t="s">
        <v>4048</v>
      </c>
      <c r="G122" s="200"/>
      <c r="H122" s="200"/>
      <c r="I122" s="203"/>
      <c r="J122" s="214">
        <f>BK122</f>
        <v>0</v>
      </c>
      <c r="K122" s="200"/>
      <c r="L122" s="205"/>
      <c r="M122" s="206"/>
      <c r="N122" s="207"/>
      <c r="O122" s="207"/>
      <c r="P122" s="208">
        <f>SUM(P123:P124)</f>
        <v>0</v>
      </c>
      <c r="Q122" s="207"/>
      <c r="R122" s="208">
        <f>SUM(R123:R124)</f>
        <v>0</v>
      </c>
      <c r="S122" s="207"/>
      <c r="T122" s="209">
        <f>SUM(T123:T124)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0" t="s">
        <v>79</v>
      </c>
      <c r="AT122" s="211" t="s">
        <v>71</v>
      </c>
      <c r="AU122" s="211" t="s">
        <v>81</v>
      </c>
      <c r="AY122" s="210" t="s">
        <v>338</v>
      </c>
      <c r="BK122" s="212">
        <f>SUM(BK123:BK124)</f>
        <v>0</v>
      </c>
    </row>
    <row r="123" s="2" customFormat="1" ht="16.5" customHeight="1">
      <c r="A123" s="39"/>
      <c r="B123" s="40"/>
      <c r="C123" s="215" t="s">
        <v>405</v>
      </c>
      <c r="D123" s="215" t="s">
        <v>3853</v>
      </c>
      <c r="E123" s="216" t="s">
        <v>4049</v>
      </c>
      <c r="F123" s="217" t="s">
        <v>843</v>
      </c>
      <c r="G123" s="218" t="s">
        <v>4051</v>
      </c>
      <c r="H123" s="299"/>
      <c r="I123" s="220"/>
      <c r="J123" s="221">
        <f>ROUND(I123*H123,2)</f>
        <v>0</v>
      </c>
      <c r="K123" s="217" t="s">
        <v>3856</v>
      </c>
      <c r="L123" s="45"/>
      <c r="M123" s="222" t="s">
        <v>19</v>
      </c>
      <c r="N123" s="223" t="s">
        <v>43</v>
      </c>
      <c r="O123" s="85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26" t="s">
        <v>231</v>
      </c>
      <c r="AT123" s="226" t="s">
        <v>342</v>
      </c>
      <c r="AU123" s="226" t="s">
        <v>241</v>
      </c>
      <c r="AY123" s="18" t="s">
        <v>338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18" t="s">
        <v>79</v>
      </c>
      <c r="BK123" s="227">
        <f>ROUND(I123*H123,2)</f>
        <v>0</v>
      </c>
      <c r="BL123" s="18" t="s">
        <v>231</v>
      </c>
      <c r="BM123" s="226" t="s">
        <v>4374</v>
      </c>
    </row>
    <row r="124" s="2" customFormat="1">
      <c r="A124" s="39"/>
      <c r="B124" s="40"/>
      <c r="C124" s="41"/>
      <c r="D124" s="228" t="s">
        <v>348</v>
      </c>
      <c r="E124" s="41"/>
      <c r="F124" s="229" t="s">
        <v>4053</v>
      </c>
      <c r="G124" s="41"/>
      <c r="H124" s="41"/>
      <c r="I124" s="230"/>
      <c r="J124" s="41"/>
      <c r="K124" s="41"/>
      <c r="L124" s="45"/>
      <c r="M124" s="288"/>
      <c r="N124" s="289"/>
      <c r="O124" s="290"/>
      <c r="P124" s="290"/>
      <c r="Q124" s="290"/>
      <c r="R124" s="290"/>
      <c r="S124" s="290"/>
      <c r="T124" s="291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348</v>
      </c>
      <c r="AU124" s="18" t="s">
        <v>241</v>
      </c>
    </row>
    <row r="125" s="2" customFormat="1" ht="6.96" customHeight="1">
      <c r="A125" s="39"/>
      <c r="B125" s="60"/>
      <c r="C125" s="61"/>
      <c r="D125" s="61"/>
      <c r="E125" s="61"/>
      <c r="F125" s="61"/>
      <c r="G125" s="61"/>
      <c r="H125" s="61"/>
      <c r="I125" s="61"/>
      <c r="J125" s="61"/>
      <c r="K125" s="61"/>
      <c r="L125" s="45"/>
      <c r="M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</sheetData>
  <sheetProtection sheet="1" autoFilter="0" formatColumns="0" formatRows="0" objects="1" scenarios="1" spinCount="100000" saltValue="UjUbFq100z+CMrLz8flaO4Qw3mZVaNPABV82LyVd9Yl7RxZrey6tbAEh5gNHjyPhEHe1bacwRGjkvnXi2OGJQQ==" hashValue="DtuhGpNXrFXUH2l86nMDoz4unqLHQy1QRS70kq9bNPQzLVi6QrFtiv1IE9G6Yotf089BGjPuwVqkRrTXpxoVuw==" algorithmName="SHA-512" password="CC35"/>
  <autoFilter ref="C89:K124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hyperlinks>
    <hyperlink ref="F94" r:id="rId1" display="https://podminky.urs.cz/item/CS_URS_2025_02/130A0112"/>
    <hyperlink ref="F98" r:id="rId2" display="https://podminky.urs.cz/item/CS_URS_2025_02/160A0205"/>
    <hyperlink ref="F101" r:id="rId3" display="https://podminky.urs.cz/item/CS_URS_2025_02/160A0206"/>
    <hyperlink ref="F108" r:id="rId4" display="https://podminky.urs.cz/item/CS_URS_2025_02/170A0201"/>
    <hyperlink ref="F112" r:id="rId5" display="https://podminky.urs.cz/item/CS_URS_2025_02/270A2003"/>
    <hyperlink ref="F117" r:id="rId6" display="https://podminky.urs.cz/item/CS_URS_2025_02/270A2301"/>
    <hyperlink ref="F124" r:id="rId7" display="https://podminky.urs.cz/item/CS_URS_2025_02/990A0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8"/>
</worksheet>
</file>

<file path=xl/worksheets/sheet3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188</v>
      </c>
      <c r="AZ2" s="139" t="s">
        <v>4284</v>
      </c>
      <c r="BA2" s="139" t="s">
        <v>19</v>
      </c>
      <c r="BB2" s="139" t="s">
        <v>19</v>
      </c>
      <c r="BC2" s="139" t="s">
        <v>4375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4286</v>
      </c>
      <c r="BA3" s="139" t="s">
        <v>19</v>
      </c>
      <c r="BB3" s="139" t="s">
        <v>19</v>
      </c>
      <c r="BC3" s="139" t="s">
        <v>4376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4292</v>
      </c>
      <c r="BA4" s="139" t="s">
        <v>19</v>
      </c>
      <c r="BB4" s="139" t="s">
        <v>19</v>
      </c>
      <c r="BC4" s="139" t="s">
        <v>4377</v>
      </c>
      <c r="BD4" s="139" t="s">
        <v>81</v>
      </c>
    </row>
    <row r="5" hidden="1" s="1" customFormat="1" ht="6.96" customHeight="1">
      <c r="B5" s="21"/>
      <c r="L5" s="21"/>
    </row>
    <row r="6" hidden="1" s="1" customFormat="1" ht="12" customHeight="1">
      <c r="B6" s="21"/>
      <c r="D6" s="144" t="s">
        <v>16</v>
      </c>
      <c r="L6" s="21"/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</row>
    <row r="8" hidden="1" s="1" customFormat="1" ht="12" customHeight="1">
      <c r="B8" s="21"/>
      <c r="D8" s="144" t="s">
        <v>229</v>
      </c>
      <c r="L8" s="21"/>
    </row>
    <row r="9" hidden="1" s="2" customFormat="1" ht="16.5" customHeight="1">
      <c r="A9" s="39"/>
      <c r="B9" s="45"/>
      <c r="C9" s="39"/>
      <c r="D9" s="39"/>
      <c r="E9" s="145" t="s">
        <v>3749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hidden="1" s="2" customFormat="1" ht="16.5" customHeight="1">
      <c r="A11" s="39"/>
      <c r="B11" s="45"/>
      <c r="C11" s="39"/>
      <c r="D11" s="39"/>
      <c r="E11" s="147" t="s">
        <v>4378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ROUND(J91,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ROUND((SUM(BE91:BE138)),  2)</f>
        <v>0</v>
      </c>
      <c r="G35" s="39"/>
      <c r="H35" s="39"/>
      <c r="I35" s="160">
        <v>0.20999999999999999</v>
      </c>
      <c r="J35" s="159">
        <f>ROUND(((SUM(BE91:BE138))*I35),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ROUND((SUM(BF91:BF138)),  2)</f>
        <v>0</v>
      </c>
      <c r="G36" s="39"/>
      <c r="H36" s="39"/>
      <c r="I36" s="160">
        <v>0.12</v>
      </c>
      <c r="J36" s="159">
        <f>ROUND(((SUM(BF91:BF138))*I36),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ROUND((SUM(BG91:BG138)),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ROUND((SUM(BH91:BH138)),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ROUND((SUM(BI91:BI138)),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3749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KJ - Kalová jímka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J91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J92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J93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3"/>
      <c r="C66" s="126"/>
      <c r="D66" s="184" t="s">
        <v>314</v>
      </c>
      <c r="E66" s="185"/>
      <c r="F66" s="185"/>
      <c r="G66" s="185"/>
      <c r="H66" s="185"/>
      <c r="I66" s="185"/>
      <c r="J66" s="186">
        <f>J119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3"/>
      <c r="C67" s="126"/>
      <c r="D67" s="184" t="s">
        <v>3832</v>
      </c>
      <c r="E67" s="185"/>
      <c r="F67" s="185"/>
      <c r="G67" s="185"/>
      <c r="H67" s="185"/>
      <c r="I67" s="185"/>
      <c r="J67" s="186">
        <f>J133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83"/>
      <c r="C68" s="126"/>
      <c r="D68" s="184" t="s">
        <v>320</v>
      </c>
      <c r="E68" s="185"/>
      <c r="F68" s="185"/>
      <c r="G68" s="185"/>
      <c r="H68" s="185"/>
      <c r="I68" s="185"/>
      <c r="J68" s="186">
        <f>J135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3834</v>
      </c>
      <c r="E69" s="185"/>
      <c r="F69" s="185"/>
      <c r="G69" s="185"/>
      <c r="H69" s="185"/>
      <c r="I69" s="185"/>
      <c r="J69" s="186">
        <f>J136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2" customFormat="1" ht="21.84" customHeight="1">
      <c r="A70" s="39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146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hidden="1" s="2" customFormat="1" ht="6.96" customHeight="1">
      <c r="A71" s="39"/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146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hidden="1"/>
    <row r="73" hidden="1"/>
    <row r="74" hidden="1"/>
    <row r="75" s="2" customFormat="1" ht="6.96" customHeight="1">
      <c r="A75" s="39"/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146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24.96" customHeight="1">
      <c r="A76" s="39"/>
      <c r="B76" s="40"/>
      <c r="C76" s="24" t="s">
        <v>323</v>
      </c>
      <c r="D76" s="41"/>
      <c r="E76" s="41"/>
      <c r="F76" s="41"/>
      <c r="G76" s="41"/>
      <c r="H76" s="41"/>
      <c r="I76" s="41"/>
      <c r="J76" s="41"/>
      <c r="K76" s="41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6.96" customHeight="1">
      <c r="A77" s="39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12" customHeight="1">
      <c r="A78" s="39"/>
      <c r="B78" s="40"/>
      <c r="C78" s="33" t="s">
        <v>16</v>
      </c>
      <c r="D78" s="41"/>
      <c r="E78" s="41"/>
      <c r="F78" s="41"/>
      <c r="G78" s="41"/>
      <c r="H78" s="41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6.5" customHeight="1">
      <c r="A79" s="39"/>
      <c r="B79" s="40"/>
      <c r="C79" s="41"/>
      <c r="D79" s="41"/>
      <c r="E79" s="172" t="str">
        <f>E7</f>
        <v>Odkanalizování obce Rtyně nad Bílinou – etapa 1</v>
      </c>
      <c r="F79" s="33"/>
      <c r="G79" s="33"/>
      <c r="H79" s="33"/>
      <c r="I79" s="41"/>
      <c r="J79" s="41"/>
      <c r="K79" s="41"/>
      <c r="L79" s="146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1" customFormat="1" ht="12" customHeight="1">
      <c r="B80" s="22"/>
      <c r="C80" s="33" t="s">
        <v>229</v>
      </c>
      <c r="D80" s="23"/>
      <c r="E80" s="23"/>
      <c r="F80" s="23"/>
      <c r="G80" s="23"/>
      <c r="H80" s="23"/>
      <c r="I80" s="23"/>
      <c r="J80" s="23"/>
      <c r="K80" s="23"/>
      <c r="L80" s="21"/>
    </row>
    <row r="81" s="2" customFormat="1" ht="16.5" customHeight="1">
      <c r="A81" s="39"/>
      <c r="B81" s="40"/>
      <c r="C81" s="41"/>
      <c r="D81" s="41"/>
      <c r="E81" s="172" t="s">
        <v>3749</v>
      </c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2" customHeight="1">
      <c r="A82" s="39"/>
      <c r="B82" s="40"/>
      <c r="C82" s="33" t="s">
        <v>234</v>
      </c>
      <c r="D82" s="41"/>
      <c r="E82" s="41"/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6.5" customHeight="1">
      <c r="A83" s="39"/>
      <c r="B83" s="40"/>
      <c r="C83" s="41"/>
      <c r="D83" s="41"/>
      <c r="E83" s="70" t="str">
        <f>E11</f>
        <v>KJ - Kalová jímka</v>
      </c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6.96" customHeight="1">
      <c r="A84" s="39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2" customHeight="1">
      <c r="A85" s="39"/>
      <c r="B85" s="40"/>
      <c r="C85" s="33" t="s">
        <v>21</v>
      </c>
      <c r="D85" s="41"/>
      <c r="E85" s="41"/>
      <c r="F85" s="28" t="str">
        <f>F14</f>
        <v>Rtyně nad Bílinou</v>
      </c>
      <c r="G85" s="41"/>
      <c r="H85" s="41"/>
      <c r="I85" s="33" t="s">
        <v>23</v>
      </c>
      <c r="J85" s="73" t="str">
        <f>IF(J14="","",J14)</f>
        <v>31. 7. 2025</v>
      </c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5.65" customHeight="1">
      <c r="A87" s="39"/>
      <c r="B87" s="40"/>
      <c r="C87" s="33" t="s">
        <v>25</v>
      </c>
      <c r="D87" s="41"/>
      <c r="E87" s="41"/>
      <c r="F87" s="28" t="str">
        <f>E17</f>
        <v xml:space="preserve">Obec Rtyně nad Bílinou </v>
      </c>
      <c r="G87" s="41"/>
      <c r="H87" s="41"/>
      <c r="I87" s="33" t="s">
        <v>31</v>
      </c>
      <c r="J87" s="37" t="str">
        <f>E23</f>
        <v xml:space="preserve">AQUECON a.s. – kancelář Praha </v>
      </c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5.15" customHeight="1">
      <c r="A88" s="39"/>
      <c r="B88" s="40"/>
      <c r="C88" s="33" t="s">
        <v>29</v>
      </c>
      <c r="D88" s="41"/>
      <c r="E88" s="41"/>
      <c r="F88" s="28" t="str">
        <f>IF(E20="","",E20)</f>
        <v>Vyplň údaj</v>
      </c>
      <c r="G88" s="41"/>
      <c r="H88" s="41"/>
      <c r="I88" s="33" t="s">
        <v>34</v>
      </c>
      <c r="J88" s="37" t="str">
        <f>E26</f>
        <v>QS-B s.r.o.</v>
      </c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0.32" customHeight="1">
      <c r="A89" s="39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11" customFormat="1" ht="29.28" customHeight="1">
      <c r="A90" s="188"/>
      <c r="B90" s="189"/>
      <c r="C90" s="190" t="s">
        <v>324</v>
      </c>
      <c r="D90" s="191" t="s">
        <v>57</v>
      </c>
      <c r="E90" s="191" t="s">
        <v>53</v>
      </c>
      <c r="F90" s="191" t="s">
        <v>54</v>
      </c>
      <c r="G90" s="191" t="s">
        <v>325</v>
      </c>
      <c r="H90" s="191" t="s">
        <v>326</v>
      </c>
      <c r="I90" s="191" t="s">
        <v>327</v>
      </c>
      <c r="J90" s="191" t="s">
        <v>303</v>
      </c>
      <c r="K90" s="192" t="s">
        <v>328</v>
      </c>
      <c r="L90" s="193"/>
      <c r="M90" s="93" t="s">
        <v>19</v>
      </c>
      <c r="N90" s="94" t="s">
        <v>42</v>
      </c>
      <c r="O90" s="94" t="s">
        <v>329</v>
      </c>
      <c r="P90" s="94" t="s">
        <v>330</v>
      </c>
      <c r="Q90" s="94" t="s">
        <v>331</v>
      </c>
      <c r="R90" s="94" t="s">
        <v>332</v>
      </c>
      <c r="S90" s="94" t="s">
        <v>333</v>
      </c>
      <c r="T90" s="95" t="s">
        <v>334</v>
      </c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</row>
    <row r="91" s="2" customFormat="1" ht="22.8" customHeight="1">
      <c r="A91" s="39"/>
      <c r="B91" s="40"/>
      <c r="C91" s="100" t="s">
        <v>335</v>
      </c>
      <c r="D91" s="41"/>
      <c r="E91" s="41"/>
      <c r="F91" s="41"/>
      <c r="G91" s="41"/>
      <c r="H91" s="41"/>
      <c r="I91" s="41"/>
      <c r="J91" s="194">
        <f>BK91</f>
        <v>0</v>
      </c>
      <c r="K91" s="41"/>
      <c r="L91" s="45"/>
      <c r="M91" s="96"/>
      <c r="N91" s="195"/>
      <c r="O91" s="97"/>
      <c r="P91" s="196">
        <f>P92</f>
        <v>0</v>
      </c>
      <c r="Q91" s="97"/>
      <c r="R91" s="196">
        <f>R92</f>
        <v>0</v>
      </c>
      <c r="S91" s="97"/>
      <c r="T91" s="197">
        <f>T92</f>
        <v>0</v>
      </c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T91" s="18" t="s">
        <v>71</v>
      </c>
      <c r="AU91" s="18" t="s">
        <v>304</v>
      </c>
      <c r="BK91" s="198">
        <f>BK92</f>
        <v>0</v>
      </c>
    </row>
    <row r="92" s="12" customFormat="1" ht="25.92" customHeight="1">
      <c r="A92" s="12"/>
      <c r="B92" s="199"/>
      <c r="C92" s="200"/>
      <c r="D92" s="201" t="s">
        <v>71</v>
      </c>
      <c r="E92" s="202" t="s">
        <v>336</v>
      </c>
      <c r="F92" s="202" t="s">
        <v>337</v>
      </c>
      <c r="G92" s="200"/>
      <c r="H92" s="200"/>
      <c r="I92" s="203"/>
      <c r="J92" s="204">
        <f>BK92</f>
        <v>0</v>
      </c>
      <c r="K92" s="200"/>
      <c r="L92" s="205"/>
      <c r="M92" s="206"/>
      <c r="N92" s="207"/>
      <c r="O92" s="207"/>
      <c r="P92" s="208">
        <f>P93+P119+P133+P135</f>
        <v>0</v>
      </c>
      <c r="Q92" s="207"/>
      <c r="R92" s="208">
        <f>R93+R119+R133+R135</f>
        <v>0</v>
      </c>
      <c r="S92" s="207"/>
      <c r="T92" s="209">
        <f>T93+T119+T133+T135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79</v>
      </c>
      <c r="AT92" s="211" t="s">
        <v>71</v>
      </c>
      <c r="AU92" s="211" t="s">
        <v>72</v>
      </c>
      <c r="AY92" s="210" t="s">
        <v>338</v>
      </c>
      <c r="BK92" s="212">
        <f>BK93+BK119+BK133+BK135</f>
        <v>0</v>
      </c>
    </row>
    <row r="93" s="12" customFormat="1" ht="22.8" customHeight="1">
      <c r="A93" s="12"/>
      <c r="B93" s="199"/>
      <c r="C93" s="200"/>
      <c r="D93" s="201" t="s">
        <v>71</v>
      </c>
      <c r="E93" s="213" t="s">
        <v>79</v>
      </c>
      <c r="F93" s="213" t="s">
        <v>339</v>
      </c>
      <c r="G93" s="200"/>
      <c r="H93" s="200"/>
      <c r="I93" s="203"/>
      <c r="J93" s="214">
        <f>BK93</f>
        <v>0</v>
      </c>
      <c r="K93" s="200"/>
      <c r="L93" s="205"/>
      <c r="M93" s="206"/>
      <c r="N93" s="207"/>
      <c r="O93" s="207"/>
      <c r="P93" s="208">
        <f>SUM(P94:P118)</f>
        <v>0</v>
      </c>
      <c r="Q93" s="207"/>
      <c r="R93" s="208">
        <f>SUM(R94:R118)</f>
        <v>0</v>
      </c>
      <c r="S93" s="207"/>
      <c r="T93" s="209">
        <f>SUM(T94:T118)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79</v>
      </c>
      <c r="AT93" s="211" t="s">
        <v>71</v>
      </c>
      <c r="AU93" s="211" t="s">
        <v>79</v>
      </c>
      <c r="AY93" s="210" t="s">
        <v>338</v>
      </c>
      <c r="BK93" s="212">
        <f>SUM(BK94:BK118)</f>
        <v>0</v>
      </c>
    </row>
    <row r="94" s="2" customFormat="1" ht="24.15" customHeight="1">
      <c r="A94" s="39"/>
      <c r="B94" s="40"/>
      <c r="C94" s="215" t="s">
        <v>79</v>
      </c>
      <c r="D94" s="215" t="s">
        <v>3853</v>
      </c>
      <c r="E94" s="216" t="s">
        <v>4295</v>
      </c>
      <c r="F94" s="217" t="s">
        <v>4296</v>
      </c>
      <c r="G94" s="218" t="s">
        <v>391</v>
      </c>
      <c r="H94" s="219">
        <v>154.006</v>
      </c>
      <c r="I94" s="220"/>
      <c r="J94" s="221">
        <f>ROUND(I94*H94,2)</f>
        <v>0</v>
      </c>
      <c r="K94" s="217" t="s">
        <v>3856</v>
      </c>
      <c r="L94" s="45"/>
      <c r="M94" s="222" t="s">
        <v>19</v>
      </c>
      <c r="N94" s="223" t="s">
        <v>43</v>
      </c>
      <c r="O94" s="85"/>
      <c r="P94" s="224">
        <f>O94*H94</f>
        <v>0</v>
      </c>
      <c r="Q94" s="224">
        <v>0</v>
      </c>
      <c r="R94" s="224">
        <f>Q94*H94</f>
        <v>0</v>
      </c>
      <c r="S94" s="224">
        <v>0</v>
      </c>
      <c r="T94" s="225">
        <f>S94*H94</f>
        <v>0</v>
      </c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R94" s="226" t="s">
        <v>231</v>
      </c>
      <c r="AT94" s="226" t="s">
        <v>342</v>
      </c>
      <c r="AU94" s="226" t="s">
        <v>81</v>
      </c>
      <c r="AY94" s="18" t="s">
        <v>338</v>
      </c>
      <c r="BE94" s="227">
        <f>IF(N94="základní",J94,0)</f>
        <v>0</v>
      </c>
      <c r="BF94" s="227">
        <f>IF(N94="snížená",J94,0)</f>
        <v>0</v>
      </c>
      <c r="BG94" s="227">
        <f>IF(N94="zákl. přenesená",J94,0)</f>
        <v>0</v>
      </c>
      <c r="BH94" s="227">
        <f>IF(N94="sníž. přenesená",J94,0)</f>
        <v>0</v>
      </c>
      <c r="BI94" s="227">
        <f>IF(N94="nulová",J94,0)</f>
        <v>0</v>
      </c>
      <c r="BJ94" s="18" t="s">
        <v>79</v>
      </c>
      <c r="BK94" s="227">
        <f>ROUND(I94*H94,2)</f>
        <v>0</v>
      </c>
      <c r="BL94" s="18" t="s">
        <v>231</v>
      </c>
      <c r="BM94" s="226" t="s">
        <v>4379</v>
      </c>
    </row>
    <row r="95" s="2" customFormat="1">
      <c r="A95" s="39"/>
      <c r="B95" s="40"/>
      <c r="C95" s="41"/>
      <c r="D95" s="228" t="s">
        <v>348</v>
      </c>
      <c r="E95" s="41"/>
      <c r="F95" s="229" t="s">
        <v>4298</v>
      </c>
      <c r="G95" s="41"/>
      <c r="H95" s="41"/>
      <c r="I95" s="230"/>
      <c r="J95" s="41"/>
      <c r="K95" s="41"/>
      <c r="L95" s="45"/>
      <c r="M95" s="231"/>
      <c r="N95" s="232"/>
      <c r="O95" s="85"/>
      <c r="P95" s="85"/>
      <c r="Q95" s="85"/>
      <c r="R95" s="85"/>
      <c r="S95" s="85"/>
      <c r="T95" s="86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T95" s="18" t="s">
        <v>348</v>
      </c>
      <c r="AU95" s="18" t="s">
        <v>81</v>
      </c>
    </row>
    <row r="96" s="13" customFormat="1">
      <c r="A96" s="13"/>
      <c r="B96" s="233"/>
      <c r="C96" s="234"/>
      <c r="D96" s="235" t="s">
        <v>350</v>
      </c>
      <c r="E96" s="236" t="s">
        <v>19</v>
      </c>
      <c r="F96" s="237" t="s">
        <v>4301</v>
      </c>
      <c r="G96" s="234"/>
      <c r="H96" s="236" t="s">
        <v>19</v>
      </c>
      <c r="I96" s="238"/>
      <c r="J96" s="234"/>
      <c r="K96" s="234"/>
      <c r="L96" s="239"/>
      <c r="M96" s="240"/>
      <c r="N96" s="241"/>
      <c r="O96" s="241"/>
      <c r="P96" s="241"/>
      <c r="Q96" s="241"/>
      <c r="R96" s="241"/>
      <c r="S96" s="241"/>
      <c r="T96" s="242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43" t="s">
        <v>350</v>
      </c>
      <c r="AU96" s="243" t="s">
        <v>81</v>
      </c>
      <c r="AV96" s="13" t="s">
        <v>79</v>
      </c>
      <c r="AW96" s="13" t="s">
        <v>33</v>
      </c>
      <c r="AX96" s="13" t="s">
        <v>72</v>
      </c>
      <c r="AY96" s="243" t="s">
        <v>338</v>
      </c>
    </row>
    <row r="97" s="14" customFormat="1">
      <c r="A97" s="14"/>
      <c r="B97" s="244"/>
      <c r="C97" s="245"/>
      <c r="D97" s="235" t="s">
        <v>350</v>
      </c>
      <c r="E97" s="246" t="s">
        <v>19</v>
      </c>
      <c r="F97" s="247" t="s">
        <v>4380</v>
      </c>
      <c r="G97" s="245"/>
      <c r="H97" s="248">
        <v>95.111000000000004</v>
      </c>
      <c r="I97" s="249"/>
      <c r="J97" s="245"/>
      <c r="K97" s="245"/>
      <c r="L97" s="250"/>
      <c r="M97" s="251"/>
      <c r="N97" s="252"/>
      <c r="O97" s="252"/>
      <c r="P97" s="252"/>
      <c r="Q97" s="252"/>
      <c r="R97" s="252"/>
      <c r="S97" s="252"/>
      <c r="T97" s="253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4" t="s">
        <v>350</v>
      </c>
      <c r="AU97" s="254" t="s">
        <v>81</v>
      </c>
      <c r="AV97" s="14" t="s">
        <v>81</v>
      </c>
      <c r="AW97" s="14" t="s">
        <v>33</v>
      </c>
      <c r="AX97" s="14" t="s">
        <v>72</v>
      </c>
      <c r="AY97" s="254" t="s">
        <v>338</v>
      </c>
    </row>
    <row r="98" s="13" customFormat="1">
      <c r="A98" s="13"/>
      <c r="B98" s="233"/>
      <c r="C98" s="234"/>
      <c r="D98" s="235" t="s">
        <v>350</v>
      </c>
      <c r="E98" s="236" t="s">
        <v>19</v>
      </c>
      <c r="F98" s="237" t="s">
        <v>4303</v>
      </c>
      <c r="G98" s="234"/>
      <c r="H98" s="236" t="s">
        <v>19</v>
      </c>
      <c r="I98" s="238"/>
      <c r="J98" s="234"/>
      <c r="K98" s="234"/>
      <c r="L98" s="239"/>
      <c r="M98" s="240"/>
      <c r="N98" s="241"/>
      <c r="O98" s="241"/>
      <c r="P98" s="241"/>
      <c r="Q98" s="241"/>
      <c r="R98" s="241"/>
      <c r="S98" s="241"/>
      <c r="T98" s="24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3" t="s">
        <v>350</v>
      </c>
      <c r="AU98" s="243" t="s">
        <v>81</v>
      </c>
      <c r="AV98" s="13" t="s">
        <v>79</v>
      </c>
      <c r="AW98" s="13" t="s">
        <v>33</v>
      </c>
      <c r="AX98" s="13" t="s">
        <v>72</v>
      </c>
      <c r="AY98" s="243" t="s">
        <v>338</v>
      </c>
    </row>
    <row r="99" s="14" customFormat="1">
      <c r="A99" s="14"/>
      <c r="B99" s="244"/>
      <c r="C99" s="245"/>
      <c r="D99" s="235" t="s">
        <v>350</v>
      </c>
      <c r="E99" s="246" t="s">
        <v>4292</v>
      </c>
      <c r="F99" s="247" t="s">
        <v>4381</v>
      </c>
      <c r="G99" s="245"/>
      <c r="H99" s="248">
        <v>52.659999999999997</v>
      </c>
      <c r="I99" s="249"/>
      <c r="J99" s="245"/>
      <c r="K99" s="245"/>
      <c r="L99" s="250"/>
      <c r="M99" s="251"/>
      <c r="N99" s="252"/>
      <c r="O99" s="252"/>
      <c r="P99" s="252"/>
      <c r="Q99" s="252"/>
      <c r="R99" s="252"/>
      <c r="S99" s="252"/>
      <c r="T99" s="25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4" t="s">
        <v>350</v>
      </c>
      <c r="AU99" s="254" t="s">
        <v>81</v>
      </c>
      <c r="AV99" s="14" t="s">
        <v>81</v>
      </c>
      <c r="AW99" s="14" t="s">
        <v>33</v>
      </c>
      <c r="AX99" s="14" t="s">
        <v>72</v>
      </c>
      <c r="AY99" s="254" t="s">
        <v>338</v>
      </c>
    </row>
    <row r="100" s="13" customFormat="1">
      <c r="A100" s="13"/>
      <c r="B100" s="233"/>
      <c r="C100" s="234"/>
      <c r="D100" s="235" t="s">
        <v>350</v>
      </c>
      <c r="E100" s="236" t="s">
        <v>19</v>
      </c>
      <c r="F100" s="237" t="s">
        <v>4306</v>
      </c>
      <c r="G100" s="234"/>
      <c r="H100" s="236" t="s">
        <v>19</v>
      </c>
      <c r="I100" s="238"/>
      <c r="J100" s="234"/>
      <c r="K100" s="234"/>
      <c r="L100" s="239"/>
      <c r="M100" s="240"/>
      <c r="N100" s="241"/>
      <c r="O100" s="241"/>
      <c r="P100" s="241"/>
      <c r="Q100" s="241"/>
      <c r="R100" s="241"/>
      <c r="S100" s="241"/>
      <c r="T100" s="242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3" t="s">
        <v>350</v>
      </c>
      <c r="AU100" s="243" t="s">
        <v>81</v>
      </c>
      <c r="AV100" s="13" t="s">
        <v>79</v>
      </c>
      <c r="AW100" s="13" t="s">
        <v>33</v>
      </c>
      <c r="AX100" s="13" t="s">
        <v>72</v>
      </c>
      <c r="AY100" s="243" t="s">
        <v>338</v>
      </c>
    </row>
    <row r="101" s="14" customFormat="1">
      <c r="A101" s="14"/>
      <c r="B101" s="244"/>
      <c r="C101" s="245"/>
      <c r="D101" s="235" t="s">
        <v>350</v>
      </c>
      <c r="E101" s="246" t="s">
        <v>19</v>
      </c>
      <c r="F101" s="247" t="s">
        <v>4382</v>
      </c>
      <c r="G101" s="245"/>
      <c r="H101" s="248">
        <v>0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350</v>
      </c>
      <c r="AU101" s="254" t="s">
        <v>81</v>
      </c>
      <c r="AV101" s="14" t="s">
        <v>81</v>
      </c>
      <c r="AW101" s="14" t="s">
        <v>33</v>
      </c>
      <c r="AX101" s="14" t="s">
        <v>72</v>
      </c>
      <c r="AY101" s="254" t="s">
        <v>338</v>
      </c>
    </row>
    <row r="102" s="14" customFormat="1">
      <c r="A102" s="14"/>
      <c r="B102" s="244"/>
      <c r="C102" s="245"/>
      <c r="D102" s="235" t="s">
        <v>350</v>
      </c>
      <c r="E102" s="246" t="s">
        <v>19</v>
      </c>
      <c r="F102" s="247" t="s">
        <v>4286</v>
      </c>
      <c r="G102" s="245"/>
      <c r="H102" s="248">
        <v>6.2350000000000003</v>
      </c>
      <c r="I102" s="249"/>
      <c r="J102" s="245"/>
      <c r="K102" s="245"/>
      <c r="L102" s="250"/>
      <c r="M102" s="251"/>
      <c r="N102" s="252"/>
      <c r="O102" s="252"/>
      <c r="P102" s="252"/>
      <c r="Q102" s="252"/>
      <c r="R102" s="252"/>
      <c r="S102" s="252"/>
      <c r="T102" s="253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4" t="s">
        <v>350</v>
      </c>
      <c r="AU102" s="254" t="s">
        <v>81</v>
      </c>
      <c r="AV102" s="14" t="s">
        <v>81</v>
      </c>
      <c r="AW102" s="14" t="s">
        <v>33</v>
      </c>
      <c r="AX102" s="14" t="s">
        <v>72</v>
      </c>
      <c r="AY102" s="254" t="s">
        <v>338</v>
      </c>
    </row>
    <row r="103" s="15" customFormat="1">
      <c r="A103" s="15"/>
      <c r="B103" s="255"/>
      <c r="C103" s="256"/>
      <c r="D103" s="235" t="s">
        <v>350</v>
      </c>
      <c r="E103" s="257" t="s">
        <v>4284</v>
      </c>
      <c r="F103" s="258" t="s">
        <v>363</v>
      </c>
      <c r="G103" s="256"/>
      <c r="H103" s="259">
        <v>154.00600000000003</v>
      </c>
      <c r="I103" s="260"/>
      <c r="J103" s="256"/>
      <c r="K103" s="256"/>
      <c r="L103" s="261"/>
      <c r="M103" s="262"/>
      <c r="N103" s="263"/>
      <c r="O103" s="263"/>
      <c r="P103" s="263"/>
      <c r="Q103" s="263"/>
      <c r="R103" s="263"/>
      <c r="S103" s="263"/>
      <c r="T103" s="264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T103" s="265" t="s">
        <v>350</v>
      </c>
      <c r="AU103" s="265" t="s">
        <v>81</v>
      </c>
      <c r="AV103" s="15" t="s">
        <v>231</v>
      </c>
      <c r="AW103" s="15" t="s">
        <v>33</v>
      </c>
      <c r="AX103" s="15" t="s">
        <v>79</v>
      </c>
      <c r="AY103" s="265" t="s">
        <v>338</v>
      </c>
    </row>
    <row r="104" s="2" customFormat="1" ht="37.8" customHeight="1">
      <c r="A104" s="39"/>
      <c r="B104" s="40"/>
      <c r="C104" s="215" t="s">
        <v>81</v>
      </c>
      <c r="D104" s="215" t="s">
        <v>3853</v>
      </c>
      <c r="E104" s="216" t="s">
        <v>3864</v>
      </c>
      <c r="F104" s="217" t="s">
        <v>3865</v>
      </c>
      <c r="G104" s="218" t="s">
        <v>391</v>
      </c>
      <c r="H104" s="219">
        <v>154.006</v>
      </c>
      <c r="I104" s="220"/>
      <c r="J104" s="221">
        <f>ROUND(I104*H104,2)</f>
        <v>0</v>
      </c>
      <c r="K104" s="217" t="s">
        <v>3856</v>
      </c>
      <c r="L104" s="45"/>
      <c r="M104" s="222" t="s">
        <v>19</v>
      </c>
      <c r="N104" s="223" t="s">
        <v>43</v>
      </c>
      <c r="O104" s="85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R104" s="226" t="s">
        <v>231</v>
      </c>
      <c r="AT104" s="226" t="s">
        <v>342</v>
      </c>
      <c r="AU104" s="226" t="s">
        <v>81</v>
      </c>
      <c r="AY104" s="18" t="s">
        <v>338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18" t="s">
        <v>79</v>
      </c>
      <c r="BK104" s="227">
        <f>ROUND(I104*H104,2)</f>
        <v>0</v>
      </c>
      <c r="BL104" s="18" t="s">
        <v>231</v>
      </c>
      <c r="BM104" s="226" t="s">
        <v>4383</v>
      </c>
    </row>
    <row r="105" s="2" customFormat="1">
      <c r="A105" s="39"/>
      <c r="B105" s="40"/>
      <c r="C105" s="41"/>
      <c r="D105" s="228" t="s">
        <v>348</v>
      </c>
      <c r="E105" s="41"/>
      <c r="F105" s="229" t="s">
        <v>3867</v>
      </c>
      <c r="G105" s="41"/>
      <c r="H105" s="41"/>
      <c r="I105" s="230"/>
      <c r="J105" s="41"/>
      <c r="K105" s="41"/>
      <c r="L105" s="45"/>
      <c r="M105" s="231"/>
      <c r="N105" s="232"/>
      <c r="O105" s="85"/>
      <c r="P105" s="85"/>
      <c r="Q105" s="85"/>
      <c r="R105" s="85"/>
      <c r="S105" s="85"/>
      <c r="T105" s="86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T105" s="18" t="s">
        <v>348</v>
      </c>
      <c r="AU105" s="18" t="s">
        <v>81</v>
      </c>
    </row>
    <row r="106" s="14" customFormat="1">
      <c r="A106" s="14"/>
      <c r="B106" s="244"/>
      <c r="C106" s="245"/>
      <c r="D106" s="235" t="s">
        <v>350</v>
      </c>
      <c r="E106" s="246" t="s">
        <v>19</v>
      </c>
      <c r="F106" s="247" t="s">
        <v>4284</v>
      </c>
      <c r="G106" s="245"/>
      <c r="H106" s="248">
        <v>154.006</v>
      </c>
      <c r="I106" s="249"/>
      <c r="J106" s="245"/>
      <c r="K106" s="245"/>
      <c r="L106" s="250"/>
      <c r="M106" s="251"/>
      <c r="N106" s="252"/>
      <c r="O106" s="252"/>
      <c r="P106" s="252"/>
      <c r="Q106" s="252"/>
      <c r="R106" s="252"/>
      <c r="S106" s="252"/>
      <c r="T106" s="253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4" t="s">
        <v>350</v>
      </c>
      <c r="AU106" s="254" t="s">
        <v>81</v>
      </c>
      <c r="AV106" s="14" t="s">
        <v>81</v>
      </c>
      <c r="AW106" s="14" t="s">
        <v>33</v>
      </c>
      <c r="AX106" s="14" t="s">
        <v>79</v>
      </c>
      <c r="AY106" s="254" t="s">
        <v>338</v>
      </c>
    </row>
    <row r="107" s="2" customFormat="1" ht="37.8" customHeight="1">
      <c r="A107" s="39"/>
      <c r="B107" s="40"/>
      <c r="C107" s="215" t="s">
        <v>241</v>
      </c>
      <c r="D107" s="215" t="s">
        <v>3853</v>
      </c>
      <c r="E107" s="216" t="s">
        <v>3870</v>
      </c>
      <c r="F107" s="217" t="s">
        <v>3871</v>
      </c>
      <c r="G107" s="218" t="s">
        <v>391</v>
      </c>
      <c r="H107" s="219">
        <v>1540.06</v>
      </c>
      <c r="I107" s="220"/>
      <c r="J107" s="221">
        <f>ROUND(I107*H107,2)</f>
        <v>0</v>
      </c>
      <c r="K107" s="217" t="s">
        <v>3856</v>
      </c>
      <c r="L107" s="45"/>
      <c r="M107" s="222" t="s">
        <v>19</v>
      </c>
      <c r="N107" s="223" t="s">
        <v>43</v>
      </c>
      <c r="O107" s="85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R107" s="226" t="s">
        <v>231</v>
      </c>
      <c r="AT107" s="226" t="s">
        <v>342</v>
      </c>
      <c r="AU107" s="226" t="s">
        <v>81</v>
      </c>
      <c r="AY107" s="18" t="s">
        <v>338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18" t="s">
        <v>79</v>
      </c>
      <c r="BK107" s="227">
        <f>ROUND(I107*H107,2)</f>
        <v>0</v>
      </c>
      <c r="BL107" s="18" t="s">
        <v>231</v>
      </c>
      <c r="BM107" s="226" t="s">
        <v>4384</v>
      </c>
    </row>
    <row r="108" s="2" customFormat="1">
      <c r="A108" s="39"/>
      <c r="B108" s="40"/>
      <c r="C108" s="41"/>
      <c r="D108" s="228" t="s">
        <v>348</v>
      </c>
      <c r="E108" s="41"/>
      <c r="F108" s="229" t="s">
        <v>3873</v>
      </c>
      <c r="G108" s="41"/>
      <c r="H108" s="41"/>
      <c r="I108" s="230"/>
      <c r="J108" s="41"/>
      <c r="K108" s="41"/>
      <c r="L108" s="45"/>
      <c r="M108" s="231"/>
      <c r="N108" s="232"/>
      <c r="O108" s="85"/>
      <c r="P108" s="85"/>
      <c r="Q108" s="85"/>
      <c r="R108" s="85"/>
      <c r="S108" s="85"/>
      <c r="T108" s="86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T108" s="18" t="s">
        <v>348</v>
      </c>
      <c r="AU108" s="18" t="s">
        <v>81</v>
      </c>
    </row>
    <row r="109" s="14" customFormat="1">
      <c r="A109" s="14"/>
      <c r="B109" s="244"/>
      <c r="C109" s="245"/>
      <c r="D109" s="235" t="s">
        <v>350</v>
      </c>
      <c r="E109" s="246" t="s">
        <v>19</v>
      </c>
      <c r="F109" s="247" t="s">
        <v>4284</v>
      </c>
      <c r="G109" s="245"/>
      <c r="H109" s="248">
        <v>154.006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81</v>
      </c>
      <c r="AV109" s="14" t="s">
        <v>81</v>
      </c>
      <c r="AW109" s="14" t="s">
        <v>33</v>
      </c>
      <c r="AX109" s="14" t="s">
        <v>72</v>
      </c>
      <c r="AY109" s="254" t="s">
        <v>338</v>
      </c>
    </row>
    <row r="110" s="14" customFormat="1">
      <c r="A110" s="14"/>
      <c r="B110" s="244"/>
      <c r="C110" s="245"/>
      <c r="D110" s="235" t="s">
        <v>350</v>
      </c>
      <c r="E110" s="246" t="s">
        <v>19</v>
      </c>
      <c r="F110" s="247" t="s">
        <v>4385</v>
      </c>
      <c r="G110" s="245"/>
      <c r="H110" s="248">
        <v>1540.06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81</v>
      </c>
      <c r="AV110" s="14" t="s">
        <v>81</v>
      </c>
      <c r="AW110" s="14" t="s">
        <v>33</v>
      </c>
      <c r="AX110" s="14" t="s">
        <v>79</v>
      </c>
      <c r="AY110" s="254" t="s">
        <v>338</v>
      </c>
    </row>
    <row r="111" s="2" customFormat="1" ht="24.15" customHeight="1">
      <c r="A111" s="39"/>
      <c r="B111" s="40"/>
      <c r="C111" s="215" t="s">
        <v>231</v>
      </c>
      <c r="D111" s="215" t="s">
        <v>3853</v>
      </c>
      <c r="E111" s="216" t="s">
        <v>4312</v>
      </c>
      <c r="F111" s="217" t="s">
        <v>3876</v>
      </c>
      <c r="G111" s="218" t="s">
        <v>489</v>
      </c>
      <c r="H111" s="219">
        <v>308.012</v>
      </c>
      <c r="I111" s="220"/>
      <c r="J111" s="221">
        <f>ROUND(I111*H111,2)</f>
        <v>0</v>
      </c>
      <c r="K111" s="217" t="s">
        <v>19</v>
      </c>
      <c r="L111" s="45"/>
      <c r="M111" s="222" t="s">
        <v>19</v>
      </c>
      <c r="N111" s="223" t="s">
        <v>43</v>
      </c>
      <c r="O111" s="85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R111" s="226" t="s">
        <v>231</v>
      </c>
      <c r="AT111" s="226" t="s">
        <v>342</v>
      </c>
      <c r="AU111" s="226" t="s">
        <v>81</v>
      </c>
      <c r="AY111" s="18" t="s">
        <v>338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18" t="s">
        <v>79</v>
      </c>
      <c r="BK111" s="227">
        <f>ROUND(I111*H111,2)</f>
        <v>0</v>
      </c>
      <c r="BL111" s="18" t="s">
        <v>231</v>
      </c>
      <c r="BM111" s="226" t="s">
        <v>4386</v>
      </c>
    </row>
    <row r="112" s="14" customFormat="1">
      <c r="A112" s="14"/>
      <c r="B112" s="244"/>
      <c r="C112" s="245"/>
      <c r="D112" s="235" t="s">
        <v>350</v>
      </c>
      <c r="E112" s="246" t="s">
        <v>19</v>
      </c>
      <c r="F112" s="247" t="s">
        <v>4284</v>
      </c>
      <c r="G112" s="245"/>
      <c r="H112" s="248">
        <v>154.006</v>
      </c>
      <c r="I112" s="249"/>
      <c r="J112" s="245"/>
      <c r="K112" s="245"/>
      <c r="L112" s="250"/>
      <c r="M112" s="251"/>
      <c r="N112" s="252"/>
      <c r="O112" s="252"/>
      <c r="P112" s="252"/>
      <c r="Q112" s="252"/>
      <c r="R112" s="252"/>
      <c r="S112" s="252"/>
      <c r="T112" s="253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4" t="s">
        <v>350</v>
      </c>
      <c r="AU112" s="254" t="s">
        <v>81</v>
      </c>
      <c r="AV112" s="14" t="s">
        <v>81</v>
      </c>
      <c r="AW112" s="14" t="s">
        <v>33</v>
      </c>
      <c r="AX112" s="14" t="s">
        <v>72</v>
      </c>
      <c r="AY112" s="254" t="s">
        <v>338</v>
      </c>
    </row>
    <row r="113" s="14" customFormat="1">
      <c r="A113" s="14"/>
      <c r="B113" s="244"/>
      <c r="C113" s="245"/>
      <c r="D113" s="235" t="s">
        <v>350</v>
      </c>
      <c r="E113" s="246" t="s">
        <v>19</v>
      </c>
      <c r="F113" s="247" t="s">
        <v>4387</v>
      </c>
      <c r="G113" s="245"/>
      <c r="H113" s="248">
        <v>308.012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350</v>
      </c>
      <c r="AU113" s="254" t="s">
        <v>81</v>
      </c>
      <c r="AV113" s="14" t="s">
        <v>81</v>
      </c>
      <c r="AW113" s="14" t="s">
        <v>33</v>
      </c>
      <c r="AX113" s="14" t="s">
        <v>79</v>
      </c>
      <c r="AY113" s="254" t="s">
        <v>338</v>
      </c>
    </row>
    <row r="114" s="2" customFormat="1" ht="24.15" customHeight="1">
      <c r="A114" s="39"/>
      <c r="B114" s="40"/>
      <c r="C114" s="215" t="s">
        <v>239</v>
      </c>
      <c r="D114" s="215" t="s">
        <v>3853</v>
      </c>
      <c r="E114" s="216" t="s">
        <v>4315</v>
      </c>
      <c r="F114" s="217" t="s">
        <v>4316</v>
      </c>
      <c r="G114" s="218" t="s">
        <v>391</v>
      </c>
      <c r="H114" s="219">
        <v>52.659999999999997</v>
      </c>
      <c r="I114" s="220"/>
      <c r="J114" s="221">
        <f>ROUND(I114*H114,2)</f>
        <v>0</v>
      </c>
      <c r="K114" s="217" t="s">
        <v>3856</v>
      </c>
      <c r="L114" s="45"/>
      <c r="M114" s="222" t="s">
        <v>19</v>
      </c>
      <c r="N114" s="223" t="s">
        <v>43</v>
      </c>
      <c r="O114" s="85"/>
      <c r="P114" s="224">
        <f>O114*H114</f>
        <v>0</v>
      </c>
      <c r="Q114" s="224">
        <v>0</v>
      </c>
      <c r="R114" s="224">
        <f>Q114*H114</f>
        <v>0</v>
      </c>
      <c r="S114" s="224">
        <v>0</v>
      </c>
      <c r="T114" s="225">
        <f>S114*H114</f>
        <v>0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R114" s="226" t="s">
        <v>231</v>
      </c>
      <c r="AT114" s="226" t="s">
        <v>342</v>
      </c>
      <c r="AU114" s="226" t="s">
        <v>81</v>
      </c>
      <c r="AY114" s="18" t="s">
        <v>338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18" t="s">
        <v>79</v>
      </c>
      <c r="BK114" s="227">
        <f>ROUND(I114*H114,2)</f>
        <v>0</v>
      </c>
      <c r="BL114" s="18" t="s">
        <v>231</v>
      </c>
      <c r="BM114" s="226" t="s">
        <v>4388</v>
      </c>
    </row>
    <row r="115" s="2" customFormat="1">
      <c r="A115" s="39"/>
      <c r="B115" s="40"/>
      <c r="C115" s="41"/>
      <c r="D115" s="228" t="s">
        <v>348</v>
      </c>
      <c r="E115" s="41"/>
      <c r="F115" s="229" t="s">
        <v>4318</v>
      </c>
      <c r="G115" s="41"/>
      <c r="H115" s="41"/>
      <c r="I115" s="230"/>
      <c r="J115" s="41"/>
      <c r="K115" s="41"/>
      <c r="L115" s="45"/>
      <c r="M115" s="231"/>
      <c r="N115" s="232"/>
      <c r="O115" s="85"/>
      <c r="P115" s="85"/>
      <c r="Q115" s="85"/>
      <c r="R115" s="85"/>
      <c r="S115" s="85"/>
      <c r="T115" s="86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T115" s="18" t="s">
        <v>348</v>
      </c>
      <c r="AU115" s="18" t="s">
        <v>81</v>
      </c>
    </row>
    <row r="116" s="14" customFormat="1">
      <c r="A116" s="14"/>
      <c r="B116" s="244"/>
      <c r="C116" s="245"/>
      <c r="D116" s="235" t="s">
        <v>350</v>
      </c>
      <c r="E116" s="246" t="s">
        <v>19</v>
      </c>
      <c r="F116" s="247" t="s">
        <v>72</v>
      </c>
      <c r="G116" s="245"/>
      <c r="H116" s="248">
        <v>0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350</v>
      </c>
      <c r="AU116" s="254" t="s">
        <v>81</v>
      </c>
      <c r="AV116" s="14" t="s">
        <v>81</v>
      </c>
      <c r="AW116" s="14" t="s">
        <v>33</v>
      </c>
      <c r="AX116" s="14" t="s">
        <v>72</v>
      </c>
      <c r="AY116" s="254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19</v>
      </c>
      <c r="F117" s="247" t="s">
        <v>4292</v>
      </c>
      <c r="G117" s="245"/>
      <c r="H117" s="248">
        <v>52.659999999999997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81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5" customFormat="1">
      <c r="A118" s="15"/>
      <c r="B118" s="255"/>
      <c r="C118" s="256"/>
      <c r="D118" s="235" t="s">
        <v>350</v>
      </c>
      <c r="E118" s="257" t="s">
        <v>19</v>
      </c>
      <c r="F118" s="258" t="s">
        <v>363</v>
      </c>
      <c r="G118" s="256"/>
      <c r="H118" s="259">
        <v>52.659999999999997</v>
      </c>
      <c r="I118" s="260"/>
      <c r="J118" s="256"/>
      <c r="K118" s="256"/>
      <c r="L118" s="261"/>
      <c r="M118" s="262"/>
      <c r="N118" s="263"/>
      <c r="O118" s="263"/>
      <c r="P118" s="263"/>
      <c r="Q118" s="263"/>
      <c r="R118" s="263"/>
      <c r="S118" s="263"/>
      <c r="T118" s="264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5" t="s">
        <v>350</v>
      </c>
      <c r="AU118" s="265" t="s">
        <v>81</v>
      </c>
      <c r="AV118" s="15" t="s">
        <v>231</v>
      </c>
      <c r="AW118" s="15" t="s">
        <v>33</v>
      </c>
      <c r="AX118" s="15" t="s">
        <v>79</v>
      </c>
      <c r="AY118" s="265" t="s">
        <v>338</v>
      </c>
    </row>
    <row r="119" s="12" customFormat="1" ht="22.8" customHeight="1">
      <c r="A119" s="12"/>
      <c r="B119" s="199"/>
      <c r="C119" s="200"/>
      <c r="D119" s="201" t="s">
        <v>71</v>
      </c>
      <c r="E119" s="213" t="s">
        <v>81</v>
      </c>
      <c r="F119" s="213" t="s">
        <v>567</v>
      </c>
      <c r="G119" s="200"/>
      <c r="H119" s="200"/>
      <c r="I119" s="203"/>
      <c r="J119" s="214">
        <f>BK119</f>
        <v>0</v>
      </c>
      <c r="K119" s="200"/>
      <c r="L119" s="205"/>
      <c r="M119" s="206"/>
      <c r="N119" s="207"/>
      <c r="O119" s="207"/>
      <c r="P119" s="208">
        <f>SUM(P120:P132)</f>
        <v>0</v>
      </c>
      <c r="Q119" s="207"/>
      <c r="R119" s="208">
        <f>SUM(R120:R132)</f>
        <v>0</v>
      </c>
      <c r="S119" s="207"/>
      <c r="T119" s="209">
        <f>SUM(T120:T132)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0" t="s">
        <v>79</v>
      </c>
      <c r="AT119" s="211" t="s">
        <v>71</v>
      </c>
      <c r="AU119" s="211" t="s">
        <v>79</v>
      </c>
      <c r="AY119" s="210" t="s">
        <v>338</v>
      </c>
      <c r="BK119" s="212">
        <f>SUM(BK120:BK132)</f>
        <v>0</v>
      </c>
    </row>
    <row r="120" s="2" customFormat="1" ht="24.15" customHeight="1">
      <c r="A120" s="39"/>
      <c r="B120" s="40"/>
      <c r="C120" s="215" t="s">
        <v>236</v>
      </c>
      <c r="D120" s="215" t="s">
        <v>3853</v>
      </c>
      <c r="E120" s="216" t="s">
        <v>4319</v>
      </c>
      <c r="F120" s="217" t="s">
        <v>4320</v>
      </c>
      <c r="G120" s="218" t="s">
        <v>572</v>
      </c>
      <c r="H120" s="219">
        <v>17.32</v>
      </c>
      <c r="I120" s="220"/>
      <c r="J120" s="221">
        <f>ROUND(I120*H120,2)</f>
        <v>0</v>
      </c>
      <c r="K120" s="217" t="s">
        <v>3856</v>
      </c>
      <c r="L120" s="45"/>
      <c r="M120" s="222" t="s">
        <v>19</v>
      </c>
      <c r="N120" s="223" t="s">
        <v>43</v>
      </c>
      <c r="O120" s="85"/>
      <c r="P120" s="224">
        <f>O120*H120</f>
        <v>0</v>
      </c>
      <c r="Q120" s="224">
        <v>0</v>
      </c>
      <c r="R120" s="224">
        <f>Q120*H120</f>
        <v>0</v>
      </c>
      <c r="S120" s="224">
        <v>0</v>
      </c>
      <c r="T120" s="225">
        <f>S120*H120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R120" s="226" t="s">
        <v>231</v>
      </c>
      <c r="AT120" s="226" t="s">
        <v>342</v>
      </c>
      <c r="AU120" s="226" t="s">
        <v>81</v>
      </c>
      <c r="AY120" s="18" t="s">
        <v>338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18" t="s">
        <v>79</v>
      </c>
      <c r="BK120" s="227">
        <f>ROUND(I120*H120,2)</f>
        <v>0</v>
      </c>
      <c r="BL120" s="18" t="s">
        <v>231</v>
      </c>
      <c r="BM120" s="226" t="s">
        <v>4389</v>
      </c>
    </row>
    <row r="121" s="2" customFormat="1">
      <c r="A121" s="39"/>
      <c r="B121" s="40"/>
      <c r="C121" s="41"/>
      <c r="D121" s="228" t="s">
        <v>348</v>
      </c>
      <c r="E121" s="41"/>
      <c r="F121" s="229" t="s">
        <v>4322</v>
      </c>
      <c r="G121" s="41"/>
      <c r="H121" s="41"/>
      <c r="I121" s="230"/>
      <c r="J121" s="41"/>
      <c r="K121" s="41"/>
      <c r="L121" s="45"/>
      <c r="M121" s="231"/>
      <c r="N121" s="232"/>
      <c r="O121" s="85"/>
      <c r="P121" s="85"/>
      <c r="Q121" s="85"/>
      <c r="R121" s="85"/>
      <c r="S121" s="85"/>
      <c r="T121" s="86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348</v>
      </c>
      <c r="AU121" s="18" t="s">
        <v>81</v>
      </c>
    </row>
    <row r="122" s="14" customFormat="1">
      <c r="A122" s="14"/>
      <c r="B122" s="244"/>
      <c r="C122" s="245"/>
      <c r="D122" s="235" t="s">
        <v>350</v>
      </c>
      <c r="E122" s="246" t="s">
        <v>19</v>
      </c>
      <c r="F122" s="247" t="s">
        <v>4390</v>
      </c>
      <c r="G122" s="245"/>
      <c r="H122" s="248">
        <v>17.32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81</v>
      </c>
      <c r="AV122" s="14" t="s">
        <v>81</v>
      </c>
      <c r="AW122" s="14" t="s">
        <v>33</v>
      </c>
      <c r="AX122" s="14" t="s">
        <v>79</v>
      </c>
      <c r="AY122" s="254" t="s">
        <v>338</v>
      </c>
    </row>
    <row r="123" s="2" customFormat="1" ht="24.15" customHeight="1">
      <c r="A123" s="39"/>
      <c r="B123" s="40"/>
      <c r="C123" s="215" t="s">
        <v>396</v>
      </c>
      <c r="D123" s="215" t="s">
        <v>3853</v>
      </c>
      <c r="E123" s="216" t="s">
        <v>3885</v>
      </c>
      <c r="F123" s="217" t="s">
        <v>3886</v>
      </c>
      <c r="G123" s="218" t="s">
        <v>391</v>
      </c>
      <c r="H123" s="219">
        <v>13.936</v>
      </c>
      <c r="I123" s="220"/>
      <c r="J123" s="221">
        <f>ROUND(I123*H123,2)</f>
        <v>0</v>
      </c>
      <c r="K123" s="217" t="s">
        <v>3856</v>
      </c>
      <c r="L123" s="45"/>
      <c r="M123" s="222" t="s">
        <v>19</v>
      </c>
      <c r="N123" s="223" t="s">
        <v>43</v>
      </c>
      <c r="O123" s="85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26" t="s">
        <v>231</v>
      </c>
      <c r="AT123" s="226" t="s">
        <v>342</v>
      </c>
      <c r="AU123" s="226" t="s">
        <v>81</v>
      </c>
      <c r="AY123" s="18" t="s">
        <v>338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18" t="s">
        <v>79</v>
      </c>
      <c r="BK123" s="227">
        <f>ROUND(I123*H123,2)</f>
        <v>0</v>
      </c>
      <c r="BL123" s="18" t="s">
        <v>231</v>
      </c>
      <c r="BM123" s="226" t="s">
        <v>4391</v>
      </c>
    </row>
    <row r="124" s="2" customFormat="1">
      <c r="A124" s="39"/>
      <c r="B124" s="40"/>
      <c r="C124" s="41"/>
      <c r="D124" s="228" t="s">
        <v>348</v>
      </c>
      <c r="E124" s="41"/>
      <c r="F124" s="229" t="s">
        <v>3888</v>
      </c>
      <c r="G124" s="41"/>
      <c r="H124" s="41"/>
      <c r="I124" s="230"/>
      <c r="J124" s="41"/>
      <c r="K124" s="41"/>
      <c r="L124" s="45"/>
      <c r="M124" s="231"/>
      <c r="N124" s="232"/>
      <c r="O124" s="85"/>
      <c r="P124" s="85"/>
      <c r="Q124" s="85"/>
      <c r="R124" s="85"/>
      <c r="S124" s="85"/>
      <c r="T124" s="86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348</v>
      </c>
      <c r="AU124" s="18" t="s">
        <v>81</v>
      </c>
    </row>
    <row r="125" s="14" customFormat="1">
      <c r="A125" s="14"/>
      <c r="B125" s="244"/>
      <c r="C125" s="245"/>
      <c r="D125" s="235" t="s">
        <v>350</v>
      </c>
      <c r="E125" s="246" t="s">
        <v>4286</v>
      </c>
      <c r="F125" s="247" t="s">
        <v>4392</v>
      </c>
      <c r="G125" s="245"/>
      <c r="H125" s="248">
        <v>6.2350000000000003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350</v>
      </c>
      <c r="AU125" s="254" t="s">
        <v>81</v>
      </c>
      <c r="AV125" s="14" t="s">
        <v>81</v>
      </c>
      <c r="AW125" s="14" t="s">
        <v>33</v>
      </c>
      <c r="AX125" s="14" t="s">
        <v>72</v>
      </c>
      <c r="AY125" s="254" t="s">
        <v>338</v>
      </c>
    </row>
    <row r="126" s="14" customFormat="1">
      <c r="A126" s="14"/>
      <c r="B126" s="244"/>
      <c r="C126" s="245"/>
      <c r="D126" s="235" t="s">
        <v>350</v>
      </c>
      <c r="E126" s="246" t="s">
        <v>19</v>
      </c>
      <c r="F126" s="247" t="s">
        <v>4393</v>
      </c>
      <c r="G126" s="245"/>
      <c r="H126" s="248">
        <v>7.7009999999999996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350</v>
      </c>
      <c r="AU126" s="254" t="s">
        <v>81</v>
      </c>
      <c r="AV126" s="14" t="s">
        <v>81</v>
      </c>
      <c r="AW126" s="14" t="s">
        <v>33</v>
      </c>
      <c r="AX126" s="14" t="s">
        <v>72</v>
      </c>
      <c r="AY126" s="254" t="s">
        <v>338</v>
      </c>
    </row>
    <row r="127" s="15" customFormat="1">
      <c r="A127" s="15"/>
      <c r="B127" s="255"/>
      <c r="C127" s="256"/>
      <c r="D127" s="235" t="s">
        <v>350</v>
      </c>
      <c r="E127" s="257" t="s">
        <v>19</v>
      </c>
      <c r="F127" s="258" t="s">
        <v>363</v>
      </c>
      <c r="G127" s="256"/>
      <c r="H127" s="259">
        <v>13.936</v>
      </c>
      <c r="I127" s="260"/>
      <c r="J127" s="256"/>
      <c r="K127" s="256"/>
      <c r="L127" s="261"/>
      <c r="M127" s="262"/>
      <c r="N127" s="263"/>
      <c r="O127" s="263"/>
      <c r="P127" s="263"/>
      <c r="Q127" s="263"/>
      <c r="R127" s="263"/>
      <c r="S127" s="263"/>
      <c r="T127" s="264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T127" s="265" t="s">
        <v>350</v>
      </c>
      <c r="AU127" s="265" t="s">
        <v>81</v>
      </c>
      <c r="AV127" s="15" t="s">
        <v>231</v>
      </c>
      <c r="AW127" s="15" t="s">
        <v>33</v>
      </c>
      <c r="AX127" s="15" t="s">
        <v>79</v>
      </c>
      <c r="AY127" s="265" t="s">
        <v>338</v>
      </c>
    </row>
    <row r="128" s="2" customFormat="1" ht="24.15" customHeight="1">
      <c r="A128" s="39"/>
      <c r="B128" s="40"/>
      <c r="C128" s="215" t="s">
        <v>405</v>
      </c>
      <c r="D128" s="215" t="s">
        <v>3853</v>
      </c>
      <c r="E128" s="216" t="s">
        <v>4327</v>
      </c>
      <c r="F128" s="217" t="s">
        <v>4328</v>
      </c>
      <c r="G128" s="218" t="s">
        <v>391</v>
      </c>
      <c r="H128" s="219">
        <v>3.96</v>
      </c>
      <c r="I128" s="220"/>
      <c r="J128" s="221">
        <f>ROUND(I128*H128,2)</f>
        <v>0</v>
      </c>
      <c r="K128" s="217" t="s">
        <v>3856</v>
      </c>
      <c r="L128" s="45"/>
      <c r="M128" s="222" t="s">
        <v>19</v>
      </c>
      <c r="N128" s="223" t="s">
        <v>43</v>
      </c>
      <c r="O128" s="85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26" t="s">
        <v>231</v>
      </c>
      <c r="AT128" s="226" t="s">
        <v>342</v>
      </c>
      <c r="AU128" s="226" t="s">
        <v>81</v>
      </c>
      <c r="AY128" s="18" t="s">
        <v>338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18" t="s">
        <v>79</v>
      </c>
      <c r="BK128" s="227">
        <f>ROUND(I128*H128,2)</f>
        <v>0</v>
      </c>
      <c r="BL128" s="18" t="s">
        <v>231</v>
      </c>
      <c r="BM128" s="226" t="s">
        <v>4394</v>
      </c>
    </row>
    <row r="129" s="2" customFormat="1">
      <c r="A129" s="39"/>
      <c r="B129" s="40"/>
      <c r="C129" s="41"/>
      <c r="D129" s="228" t="s">
        <v>348</v>
      </c>
      <c r="E129" s="41"/>
      <c r="F129" s="229" t="s">
        <v>4330</v>
      </c>
      <c r="G129" s="41"/>
      <c r="H129" s="41"/>
      <c r="I129" s="230"/>
      <c r="J129" s="41"/>
      <c r="K129" s="41"/>
      <c r="L129" s="45"/>
      <c r="M129" s="231"/>
      <c r="N129" s="232"/>
      <c r="O129" s="85"/>
      <c r="P129" s="85"/>
      <c r="Q129" s="85"/>
      <c r="R129" s="85"/>
      <c r="S129" s="85"/>
      <c r="T129" s="86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348</v>
      </c>
      <c r="AU129" s="18" t="s">
        <v>81</v>
      </c>
    </row>
    <row r="130" s="13" customFormat="1">
      <c r="A130" s="13"/>
      <c r="B130" s="233"/>
      <c r="C130" s="234"/>
      <c r="D130" s="235" t="s">
        <v>350</v>
      </c>
      <c r="E130" s="236" t="s">
        <v>19</v>
      </c>
      <c r="F130" s="237" t="s">
        <v>4333</v>
      </c>
      <c r="G130" s="234"/>
      <c r="H130" s="236" t="s">
        <v>19</v>
      </c>
      <c r="I130" s="238"/>
      <c r="J130" s="234"/>
      <c r="K130" s="234"/>
      <c r="L130" s="239"/>
      <c r="M130" s="240"/>
      <c r="N130" s="241"/>
      <c r="O130" s="241"/>
      <c r="P130" s="241"/>
      <c r="Q130" s="241"/>
      <c r="R130" s="241"/>
      <c r="S130" s="241"/>
      <c r="T130" s="24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3" t="s">
        <v>350</v>
      </c>
      <c r="AU130" s="243" t="s">
        <v>81</v>
      </c>
      <c r="AV130" s="13" t="s">
        <v>79</v>
      </c>
      <c r="AW130" s="13" t="s">
        <v>33</v>
      </c>
      <c r="AX130" s="13" t="s">
        <v>72</v>
      </c>
      <c r="AY130" s="243" t="s">
        <v>338</v>
      </c>
    </row>
    <row r="131" s="14" customFormat="1">
      <c r="A131" s="14"/>
      <c r="B131" s="244"/>
      <c r="C131" s="245"/>
      <c r="D131" s="235" t="s">
        <v>350</v>
      </c>
      <c r="E131" s="246" t="s">
        <v>19</v>
      </c>
      <c r="F131" s="247" t="s">
        <v>4395</v>
      </c>
      <c r="G131" s="245"/>
      <c r="H131" s="248">
        <v>3.96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350</v>
      </c>
      <c r="AU131" s="254" t="s">
        <v>81</v>
      </c>
      <c r="AV131" s="14" t="s">
        <v>81</v>
      </c>
      <c r="AW131" s="14" t="s">
        <v>33</v>
      </c>
      <c r="AX131" s="14" t="s">
        <v>72</v>
      </c>
      <c r="AY131" s="254" t="s">
        <v>338</v>
      </c>
    </row>
    <row r="132" s="15" customFormat="1">
      <c r="A132" s="15"/>
      <c r="B132" s="255"/>
      <c r="C132" s="256"/>
      <c r="D132" s="235" t="s">
        <v>350</v>
      </c>
      <c r="E132" s="257" t="s">
        <v>19</v>
      </c>
      <c r="F132" s="258" t="s">
        <v>363</v>
      </c>
      <c r="G132" s="256"/>
      <c r="H132" s="259">
        <v>3.96</v>
      </c>
      <c r="I132" s="260"/>
      <c r="J132" s="256"/>
      <c r="K132" s="256"/>
      <c r="L132" s="261"/>
      <c r="M132" s="262"/>
      <c r="N132" s="263"/>
      <c r="O132" s="263"/>
      <c r="P132" s="263"/>
      <c r="Q132" s="263"/>
      <c r="R132" s="263"/>
      <c r="S132" s="263"/>
      <c r="T132" s="264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65" t="s">
        <v>350</v>
      </c>
      <c r="AU132" s="265" t="s">
        <v>81</v>
      </c>
      <c r="AV132" s="15" t="s">
        <v>231</v>
      </c>
      <c r="AW132" s="15" t="s">
        <v>33</v>
      </c>
      <c r="AX132" s="15" t="s">
        <v>79</v>
      </c>
      <c r="AY132" s="265" t="s">
        <v>338</v>
      </c>
    </row>
    <row r="133" s="12" customFormat="1" ht="22.8" customHeight="1">
      <c r="A133" s="12"/>
      <c r="B133" s="199"/>
      <c r="C133" s="200"/>
      <c r="D133" s="201" t="s">
        <v>71</v>
      </c>
      <c r="E133" s="213" t="s">
        <v>405</v>
      </c>
      <c r="F133" s="213" t="s">
        <v>4005</v>
      </c>
      <c r="G133" s="200"/>
      <c r="H133" s="200"/>
      <c r="I133" s="203"/>
      <c r="J133" s="214">
        <f>BK133</f>
        <v>0</v>
      </c>
      <c r="K133" s="200"/>
      <c r="L133" s="205"/>
      <c r="M133" s="206"/>
      <c r="N133" s="207"/>
      <c r="O133" s="207"/>
      <c r="P133" s="208">
        <f>P134</f>
        <v>0</v>
      </c>
      <c r="Q133" s="207"/>
      <c r="R133" s="208">
        <f>R134</f>
        <v>0</v>
      </c>
      <c r="S133" s="207"/>
      <c r="T133" s="209">
        <f>T134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10" t="s">
        <v>79</v>
      </c>
      <c r="AT133" s="211" t="s">
        <v>71</v>
      </c>
      <c r="AU133" s="211" t="s">
        <v>79</v>
      </c>
      <c r="AY133" s="210" t="s">
        <v>338</v>
      </c>
      <c r="BK133" s="212">
        <f>BK134</f>
        <v>0</v>
      </c>
    </row>
    <row r="134" s="2" customFormat="1" ht="24.15" customHeight="1">
      <c r="A134" s="39"/>
      <c r="B134" s="40"/>
      <c r="C134" s="215" t="s">
        <v>252</v>
      </c>
      <c r="D134" s="215" t="s">
        <v>3853</v>
      </c>
      <c r="E134" s="216" t="s">
        <v>4396</v>
      </c>
      <c r="F134" s="217" t="s">
        <v>4397</v>
      </c>
      <c r="G134" s="218" t="s">
        <v>4398</v>
      </c>
      <c r="H134" s="219">
        <v>1</v>
      </c>
      <c r="I134" s="220"/>
      <c r="J134" s="221">
        <f>ROUND(I134*H134,2)</f>
        <v>0</v>
      </c>
      <c r="K134" s="217" t="s">
        <v>19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0</v>
      </c>
      <c r="R134" s="224">
        <f>Q134*H134</f>
        <v>0</v>
      </c>
      <c r="S134" s="224">
        <v>0</v>
      </c>
      <c r="T134" s="225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81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4399</v>
      </c>
    </row>
    <row r="135" s="12" customFormat="1" ht="22.8" customHeight="1">
      <c r="A135" s="12"/>
      <c r="B135" s="199"/>
      <c r="C135" s="200"/>
      <c r="D135" s="201" t="s">
        <v>71</v>
      </c>
      <c r="E135" s="213" t="s">
        <v>252</v>
      </c>
      <c r="F135" s="213" t="s">
        <v>790</v>
      </c>
      <c r="G135" s="200"/>
      <c r="H135" s="200"/>
      <c r="I135" s="203"/>
      <c r="J135" s="214">
        <f>BK135</f>
        <v>0</v>
      </c>
      <c r="K135" s="200"/>
      <c r="L135" s="205"/>
      <c r="M135" s="206"/>
      <c r="N135" s="207"/>
      <c r="O135" s="207"/>
      <c r="P135" s="208">
        <f>P136</f>
        <v>0</v>
      </c>
      <c r="Q135" s="207"/>
      <c r="R135" s="208">
        <f>R136</f>
        <v>0</v>
      </c>
      <c r="S135" s="207"/>
      <c r="T135" s="209">
        <f>T136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0" t="s">
        <v>79</v>
      </c>
      <c r="AT135" s="211" t="s">
        <v>71</v>
      </c>
      <c r="AU135" s="211" t="s">
        <v>79</v>
      </c>
      <c r="AY135" s="210" t="s">
        <v>338</v>
      </c>
      <c r="BK135" s="212">
        <f>BK136</f>
        <v>0</v>
      </c>
    </row>
    <row r="136" s="12" customFormat="1" ht="20.88" customHeight="1">
      <c r="A136" s="12"/>
      <c r="B136" s="199"/>
      <c r="C136" s="200"/>
      <c r="D136" s="201" t="s">
        <v>71</v>
      </c>
      <c r="E136" s="213" t="s">
        <v>4047</v>
      </c>
      <c r="F136" s="213" t="s">
        <v>4048</v>
      </c>
      <c r="G136" s="200"/>
      <c r="H136" s="200"/>
      <c r="I136" s="203"/>
      <c r="J136" s="214">
        <f>BK136</f>
        <v>0</v>
      </c>
      <c r="K136" s="200"/>
      <c r="L136" s="205"/>
      <c r="M136" s="206"/>
      <c r="N136" s="207"/>
      <c r="O136" s="207"/>
      <c r="P136" s="208">
        <f>SUM(P137:P138)</f>
        <v>0</v>
      </c>
      <c r="Q136" s="207"/>
      <c r="R136" s="208">
        <f>SUM(R137:R138)</f>
        <v>0</v>
      </c>
      <c r="S136" s="207"/>
      <c r="T136" s="209">
        <f>SUM(T137:T138)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10" t="s">
        <v>79</v>
      </c>
      <c r="AT136" s="211" t="s">
        <v>71</v>
      </c>
      <c r="AU136" s="211" t="s">
        <v>81</v>
      </c>
      <c r="AY136" s="210" t="s">
        <v>338</v>
      </c>
      <c r="BK136" s="212">
        <f>SUM(BK137:BK138)</f>
        <v>0</v>
      </c>
    </row>
    <row r="137" s="2" customFormat="1" ht="16.5" customHeight="1">
      <c r="A137" s="39"/>
      <c r="B137" s="40"/>
      <c r="C137" s="215" t="s">
        <v>430</v>
      </c>
      <c r="D137" s="215" t="s">
        <v>3853</v>
      </c>
      <c r="E137" s="216" t="s">
        <v>4049</v>
      </c>
      <c r="F137" s="217" t="s">
        <v>4400</v>
      </c>
      <c r="G137" s="218" t="s">
        <v>4051</v>
      </c>
      <c r="H137" s="299"/>
      <c r="I137" s="220"/>
      <c r="J137" s="221">
        <f>ROUND(I137*H137,2)</f>
        <v>0</v>
      </c>
      <c r="K137" s="217" t="s">
        <v>3856</v>
      </c>
      <c r="L137" s="45"/>
      <c r="M137" s="222" t="s">
        <v>19</v>
      </c>
      <c r="N137" s="223" t="s">
        <v>43</v>
      </c>
      <c r="O137" s="85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26" t="s">
        <v>231</v>
      </c>
      <c r="AT137" s="226" t="s">
        <v>342</v>
      </c>
      <c r="AU137" s="226" t="s">
        <v>241</v>
      </c>
      <c r="AY137" s="18" t="s">
        <v>338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8" t="s">
        <v>79</v>
      </c>
      <c r="BK137" s="227">
        <f>ROUND(I137*H137,2)</f>
        <v>0</v>
      </c>
      <c r="BL137" s="18" t="s">
        <v>231</v>
      </c>
      <c r="BM137" s="226" t="s">
        <v>4401</v>
      </c>
    </row>
    <row r="138" s="2" customFormat="1">
      <c r="A138" s="39"/>
      <c r="B138" s="40"/>
      <c r="C138" s="41"/>
      <c r="D138" s="228" t="s">
        <v>348</v>
      </c>
      <c r="E138" s="41"/>
      <c r="F138" s="229" t="s">
        <v>4053</v>
      </c>
      <c r="G138" s="41"/>
      <c r="H138" s="41"/>
      <c r="I138" s="230"/>
      <c r="J138" s="41"/>
      <c r="K138" s="41"/>
      <c r="L138" s="45"/>
      <c r="M138" s="288"/>
      <c r="N138" s="289"/>
      <c r="O138" s="290"/>
      <c r="P138" s="290"/>
      <c r="Q138" s="290"/>
      <c r="R138" s="290"/>
      <c r="S138" s="290"/>
      <c r="T138" s="291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348</v>
      </c>
      <c r="AU138" s="18" t="s">
        <v>241</v>
      </c>
    </row>
    <row r="139" s="2" customFormat="1" ht="6.96" customHeight="1">
      <c r="A139" s="39"/>
      <c r="B139" s="60"/>
      <c r="C139" s="61"/>
      <c r="D139" s="61"/>
      <c r="E139" s="61"/>
      <c r="F139" s="61"/>
      <c r="G139" s="61"/>
      <c r="H139" s="61"/>
      <c r="I139" s="61"/>
      <c r="J139" s="61"/>
      <c r="K139" s="61"/>
      <c r="L139" s="45"/>
      <c r="M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</row>
  </sheetData>
  <sheetProtection sheet="1" autoFilter="0" formatColumns="0" formatRows="0" objects="1" scenarios="1" spinCount="100000" saltValue="ONeDuSCOIX4CIjZPkyv7bxeVvLbo3HYO8Prg8AxtT0e5X4JMcpFhkNyfnv28lAMyDu17oDlYa4F3ehWUcW+Xwg==" hashValue="K2mL1G1w/aL6Ciam71UrUTsARjfYjAowH2XGdCPQZH3yardKheETq879he7X1BLIfc7zIXnbj7k6OjZbzy3hlg==" algorithmName="SHA-512" password="CC35"/>
  <autoFilter ref="C90:K13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9:H79"/>
    <mergeCell ref="E81:H81"/>
    <mergeCell ref="E83:H83"/>
    <mergeCell ref="L2:V2"/>
  </mergeCells>
  <hyperlinks>
    <hyperlink ref="F95" r:id="rId1" display="https://podminky.urs.cz/item/CS_URS_2025_02/130A0112"/>
    <hyperlink ref="F105" r:id="rId2" display="https://podminky.urs.cz/item/CS_URS_2025_02/160A0205"/>
    <hyperlink ref="F108" r:id="rId3" display="https://podminky.urs.cz/item/CS_URS_2025_02/160A0206"/>
    <hyperlink ref="F115" r:id="rId4" display="https://podminky.urs.cz/item/CS_URS_2025_02/170A0201"/>
    <hyperlink ref="F121" r:id="rId5" display="https://podminky.urs.cz/item/CS_URS_2025_02/210A0011"/>
    <hyperlink ref="F124" r:id="rId6" display="https://podminky.urs.cz/item/CS_URS_2025_02/270A1001"/>
    <hyperlink ref="F129" r:id="rId7" display="https://podminky.urs.cz/item/CS_URS_2025_02/270A2003"/>
    <hyperlink ref="F138" r:id="rId8" display="https://podminky.urs.cz/item/CS_URS_2025_02/990A0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9"/>
</worksheet>
</file>

<file path=xl/worksheets/sheet3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191</v>
      </c>
      <c r="AZ2" s="139" t="s">
        <v>4402</v>
      </c>
      <c r="BA2" s="139" t="s">
        <v>19</v>
      </c>
      <c r="BB2" s="139" t="s">
        <v>19</v>
      </c>
      <c r="BC2" s="139" t="s">
        <v>4403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</row>
    <row r="5" hidden="1" s="1" customFormat="1" ht="6.96" customHeight="1">
      <c r="B5" s="21"/>
      <c r="L5" s="21"/>
    </row>
    <row r="6" hidden="1" s="1" customFormat="1" ht="12" customHeight="1">
      <c r="B6" s="21"/>
      <c r="D6" s="144" t="s">
        <v>16</v>
      </c>
      <c r="L6" s="21"/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</row>
    <row r="8" hidden="1" s="1" customFormat="1" ht="12" customHeight="1">
      <c r="B8" s="21"/>
      <c r="D8" s="144" t="s">
        <v>229</v>
      </c>
      <c r="L8" s="21"/>
    </row>
    <row r="9" hidden="1" s="2" customFormat="1" ht="16.5" customHeight="1">
      <c r="A9" s="39"/>
      <c r="B9" s="45"/>
      <c r="C9" s="39"/>
      <c r="D9" s="39"/>
      <c r="E9" s="145" t="s">
        <v>3749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hidden="1" s="2" customFormat="1" ht="16.5" customHeight="1">
      <c r="A11" s="39"/>
      <c r="B11" s="45"/>
      <c r="C11" s="39"/>
      <c r="D11" s="39"/>
      <c r="E11" s="147" t="s">
        <v>4404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ROUND(J91,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ROUND((SUM(BE91:BE129)),  2)</f>
        <v>0</v>
      </c>
      <c r="G35" s="39"/>
      <c r="H35" s="39"/>
      <c r="I35" s="160">
        <v>0.20999999999999999</v>
      </c>
      <c r="J35" s="159">
        <f>ROUND(((SUM(BE91:BE129))*I35),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ROUND((SUM(BF91:BF129)),  2)</f>
        <v>0</v>
      </c>
      <c r="G36" s="39"/>
      <c r="H36" s="39"/>
      <c r="I36" s="160">
        <v>0.12</v>
      </c>
      <c r="J36" s="159">
        <f>ROUND(((SUM(BF91:BF129))*I36),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ROUND((SUM(BG91:BG129)),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ROUND((SUM(BH91:BH129)),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ROUND((SUM(BI91:BI129)),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3749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PŽ - Šachta pro Parshellův žlab P1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J91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J92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J93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3"/>
      <c r="C66" s="126"/>
      <c r="D66" s="184" t="s">
        <v>314</v>
      </c>
      <c r="E66" s="185"/>
      <c r="F66" s="185"/>
      <c r="G66" s="185"/>
      <c r="H66" s="185"/>
      <c r="I66" s="185"/>
      <c r="J66" s="186">
        <f>J116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3"/>
      <c r="C67" s="126"/>
      <c r="D67" s="184" t="s">
        <v>3832</v>
      </c>
      <c r="E67" s="185"/>
      <c r="F67" s="185"/>
      <c r="G67" s="185"/>
      <c r="H67" s="185"/>
      <c r="I67" s="185"/>
      <c r="J67" s="186">
        <f>J123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83"/>
      <c r="C68" s="126"/>
      <c r="D68" s="184" t="s">
        <v>320</v>
      </c>
      <c r="E68" s="185"/>
      <c r="F68" s="185"/>
      <c r="G68" s="185"/>
      <c r="H68" s="185"/>
      <c r="I68" s="185"/>
      <c r="J68" s="186">
        <f>J126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3834</v>
      </c>
      <c r="E69" s="185"/>
      <c r="F69" s="185"/>
      <c r="G69" s="185"/>
      <c r="H69" s="185"/>
      <c r="I69" s="185"/>
      <c r="J69" s="186">
        <f>J127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2" customFormat="1" ht="21.84" customHeight="1">
      <c r="A70" s="39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146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hidden="1" s="2" customFormat="1" ht="6.96" customHeight="1">
      <c r="A71" s="39"/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146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hidden="1"/>
    <row r="73" hidden="1"/>
    <row r="74" hidden="1"/>
    <row r="75" s="2" customFormat="1" ht="6.96" customHeight="1">
      <c r="A75" s="39"/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146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24.96" customHeight="1">
      <c r="A76" s="39"/>
      <c r="B76" s="40"/>
      <c r="C76" s="24" t="s">
        <v>323</v>
      </c>
      <c r="D76" s="41"/>
      <c r="E76" s="41"/>
      <c r="F76" s="41"/>
      <c r="G76" s="41"/>
      <c r="H76" s="41"/>
      <c r="I76" s="41"/>
      <c r="J76" s="41"/>
      <c r="K76" s="41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6.96" customHeight="1">
      <c r="A77" s="39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12" customHeight="1">
      <c r="A78" s="39"/>
      <c r="B78" s="40"/>
      <c r="C78" s="33" t="s">
        <v>16</v>
      </c>
      <c r="D78" s="41"/>
      <c r="E78" s="41"/>
      <c r="F78" s="41"/>
      <c r="G78" s="41"/>
      <c r="H78" s="41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6.5" customHeight="1">
      <c r="A79" s="39"/>
      <c r="B79" s="40"/>
      <c r="C79" s="41"/>
      <c r="D79" s="41"/>
      <c r="E79" s="172" t="str">
        <f>E7</f>
        <v>Odkanalizování obce Rtyně nad Bílinou – etapa 1</v>
      </c>
      <c r="F79" s="33"/>
      <c r="G79" s="33"/>
      <c r="H79" s="33"/>
      <c r="I79" s="41"/>
      <c r="J79" s="41"/>
      <c r="K79" s="41"/>
      <c r="L79" s="146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1" customFormat="1" ht="12" customHeight="1">
      <c r="B80" s="22"/>
      <c r="C80" s="33" t="s">
        <v>229</v>
      </c>
      <c r="D80" s="23"/>
      <c r="E80" s="23"/>
      <c r="F80" s="23"/>
      <c r="G80" s="23"/>
      <c r="H80" s="23"/>
      <c r="I80" s="23"/>
      <c r="J80" s="23"/>
      <c r="K80" s="23"/>
      <c r="L80" s="21"/>
    </row>
    <row r="81" s="2" customFormat="1" ht="16.5" customHeight="1">
      <c r="A81" s="39"/>
      <c r="B81" s="40"/>
      <c r="C81" s="41"/>
      <c r="D81" s="41"/>
      <c r="E81" s="172" t="s">
        <v>3749</v>
      </c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2" customHeight="1">
      <c r="A82" s="39"/>
      <c r="B82" s="40"/>
      <c r="C82" s="33" t="s">
        <v>234</v>
      </c>
      <c r="D82" s="41"/>
      <c r="E82" s="41"/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6.5" customHeight="1">
      <c r="A83" s="39"/>
      <c r="B83" s="40"/>
      <c r="C83" s="41"/>
      <c r="D83" s="41"/>
      <c r="E83" s="70" t="str">
        <f>E11</f>
        <v>PŽ - Šachta pro Parshellův žlab P1</v>
      </c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6.96" customHeight="1">
      <c r="A84" s="39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2" customHeight="1">
      <c r="A85" s="39"/>
      <c r="B85" s="40"/>
      <c r="C85" s="33" t="s">
        <v>21</v>
      </c>
      <c r="D85" s="41"/>
      <c r="E85" s="41"/>
      <c r="F85" s="28" t="str">
        <f>F14</f>
        <v>Rtyně nad Bílinou</v>
      </c>
      <c r="G85" s="41"/>
      <c r="H85" s="41"/>
      <c r="I85" s="33" t="s">
        <v>23</v>
      </c>
      <c r="J85" s="73" t="str">
        <f>IF(J14="","",J14)</f>
        <v>31. 7. 2025</v>
      </c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5.65" customHeight="1">
      <c r="A87" s="39"/>
      <c r="B87" s="40"/>
      <c r="C87" s="33" t="s">
        <v>25</v>
      </c>
      <c r="D87" s="41"/>
      <c r="E87" s="41"/>
      <c r="F87" s="28" t="str">
        <f>E17</f>
        <v xml:space="preserve">Obec Rtyně nad Bílinou </v>
      </c>
      <c r="G87" s="41"/>
      <c r="H87" s="41"/>
      <c r="I87" s="33" t="s">
        <v>31</v>
      </c>
      <c r="J87" s="37" t="str">
        <f>E23</f>
        <v xml:space="preserve">AQUECON a.s. – kancelář Praha </v>
      </c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5.15" customHeight="1">
      <c r="A88" s="39"/>
      <c r="B88" s="40"/>
      <c r="C88" s="33" t="s">
        <v>29</v>
      </c>
      <c r="D88" s="41"/>
      <c r="E88" s="41"/>
      <c r="F88" s="28" t="str">
        <f>IF(E20="","",E20)</f>
        <v>Vyplň údaj</v>
      </c>
      <c r="G88" s="41"/>
      <c r="H88" s="41"/>
      <c r="I88" s="33" t="s">
        <v>34</v>
      </c>
      <c r="J88" s="37" t="str">
        <f>E26</f>
        <v>QS-B s.r.o.</v>
      </c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0.32" customHeight="1">
      <c r="A89" s="39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11" customFormat="1" ht="29.28" customHeight="1">
      <c r="A90" s="188"/>
      <c r="B90" s="189"/>
      <c r="C90" s="190" t="s">
        <v>324</v>
      </c>
      <c r="D90" s="191" t="s">
        <v>57</v>
      </c>
      <c r="E90" s="191" t="s">
        <v>53</v>
      </c>
      <c r="F90" s="191" t="s">
        <v>54</v>
      </c>
      <c r="G90" s="191" t="s">
        <v>325</v>
      </c>
      <c r="H90" s="191" t="s">
        <v>326</v>
      </c>
      <c r="I90" s="191" t="s">
        <v>327</v>
      </c>
      <c r="J90" s="191" t="s">
        <v>303</v>
      </c>
      <c r="K90" s="192" t="s">
        <v>328</v>
      </c>
      <c r="L90" s="193"/>
      <c r="M90" s="93" t="s">
        <v>19</v>
      </c>
      <c r="N90" s="94" t="s">
        <v>42</v>
      </c>
      <c r="O90" s="94" t="s">
        <v>329</v>
      </c>
      <c r="P90" s="94" t="s">
        <v>330</v>
      </c>
      <c r="Q90" s="94" t="s">
        <v>331</v>
      </c>
      <c r="R90" s="94" t="s">
        <v>332</v>
      </c>
      <c r="S90" s="94" t="s">
        <v>333</v>
      </c>
      <c r="T90" s="95" t="s">
        <v>334</v>
      </c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</row>
    <row r="91" s="2" customFormat="1" ht="22.8" customHeight="1">
      <c r="A91" s="39"/>
      <c r="B91" s="40"/>
      <c r="C91" s="100" t="s">
        <v>335</v>
      </c>
      <c r="D91" s="41"/>
      <c r="E91" s="41"/>
      <c r="F91" s="41"/>
      <c r="G91" s="41"/>
      <c r="H91" s="41"/>
      <c r="I91" s="41"/>
      <c r="J91" s="194">
        <f>BK91</f>
        <v>0</v>
      </c>
      <c r="K91" s="41"/>
      <c r="L91" s="45"/>
      <c r="M91" s="96"/>
      <c r="N91" s="195"/>
      <c r="O91" s="97"/>
      <c r="P91" s="196">
        <f>P92</f>
        <v>0</v>
      </c>
      <c r="Q91" s="97"/>
      <c r="R91" s="196">
        <f>R92</f>
        <v>0</v>
      </c>
      <c r="S91" s="97"/>
      <c r="T91" s="197">
        <f>T92</f>
        <v>0</v>
      </c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T91" s="18" t="s">
        <v>71</v>
      </c>
      <c r="AU91" s="18" t="s">
        <v>304</v>
      </c>
      <c r="BK91" s="198">
        <f>BK92</f>
        <v>0</v>
      </c>
    </row>
    <row r="92" s="12" customFormat="1" ht="25.92" customHeight="1">
      <c r="A92" s="12"/>
      <c r="B92" s="199"/>
      <c r="C92" s="200"/>
      <c r="D92" s="201" t="s">
        <v>71</v>
      </c>
      <c r="E92" s="202" t="s">
        <v>336</v>
      </c>
      <c r="F92" s="202" t="s">
        <v>337</v>
      </c>
      <c r="G92" s="200"/>
      <c r="H92" s="200"/>
      <c r="I92" s="203"/>
      <c r="J92" s="204">
        <f>BK92</f>
        <v>0</v>
      </c>
      <c r="K92" s="200"/>
      <c r="L92" s="205"/>
      <c r="M92" s="206"/>
      <c r="N92" s="207"/>
      <c r="O92" s="207"/>
      <c r="P92" s="208">
        <f>P93+P116+P123+P126</f>
        <v>0</v>
      </c>
      <c r="Q92" s="207"/>
      <c r="R92" s="208">
        <f>R93+R116+R123+R126</f>
        <v>0</v>
      </c>
      <c r="S92" s="207"/>
      <c r="T92" s="209">
        <f>T93+T116+T123+T126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79</v>
      </c>
      <c r="AT92" s="211" t="s">
        <v>71</v>
      </c>
      <c r="AU92" s="211" t="s">
        <v>72</v>
      </c>
      <c r="AY92" s="210" t="s">
        <v>338</v>
      </c>
      <c r="BK92" s="212">
        <f>BK93+BK116+BK123+BK126</f>
        <v>0</v>
      </c>
    </row>
    <row r="93" s="12" customFormat="1" ht="22.8" customHeight="1">
      <c r="A93" s="12"/>
      <c r="B93" s="199"/>
      <c r="C93" s="200"/>
      <c r="D93" s="201" t="s">
        <v>71</v>
      </c>
      <c r="E93" s="213" t="s">
        <v>79</v>
      </c>
      <c r="F93" s="213" t="s">
        <v>339</v>
      </c>
      <c r="G93" s="200"/>
      <c r="H93" s="200"/>
      <c r="I93" s="203"/>
      <c r="J93" s="214">
        <f>BK93</f>
        <v>0</v>
      </c>
      <c r="K93" s="200"/>
      <c r="L93" s="205"/>
      <c r="M93" s="206"/>
      <c r="N93" s="207"/>
      <c r="O93" s="207"/>
      <c r="P93" s="208">
        <f>SUM(P94:P115)</f>
        <v>0</v>
      </c>
      <c r="Q93" s="207"/>
      <c r="R93" s="208">
        <f>SUM(R94:R115)</f>
        <v>0</v>
      </c>
      <c r="S93" s="207"/>
      <c r="T93" s="209">
        <f>SUM(T94:T115)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79</v>
      </c>
      <c r="AT93" s="211" t="s">
        <v>71</v>
      </c>
      <c r="AU93" s="211" t="s">
        <v>79</v>
      </c>
      <c r="AY93" s="210" t="s">
        <v>338</v>
      </c>
      <c r="BK93" s="212">
        <f>SUM(BK94:BK115)</f>
        <v>0</v>
      </c>
    </row>
    <row r="94" s="2" customFormat="1" ht="24.15" customHeight="1">
      <c r="A94" s="39"/>
      <c r="B94" s="40"/>
      <c r="C94" s="215" t="s">
        <v>79</v>
      </c>
      <c r="D94" s="215" t="s">
        <v>3853</v>
      </c>
      <c r="E94" s="216" t="s">
        <v>4295</v>
      </c>
      <c r="F94" s="217" t="s">
        <v>4296</v>
      </c>
      <c r="G94" s="218" t="s">
        <v>391</v>
      </c>
      <c r="H94" s="219">
        <v>32.5</v>
      </c>
      <c r="I94" s="220"/>
      <c r="J94" s="221">
        <f>ROUND(I94*H94,2)</f>
        <v>0</v>
      </c>
      <c r="K94" s="217" t="s">
        <v>3856</v>
      </c>
      <c r="L94" s="45"/>
      <c r="M94" s="222" t="s">
        <v>19</v>
      </c>
      <c r="N94" s="223" t="s">
        <v>43</v>
      </c>
      <c r="O94" s="85"/>
      <c r="P94" s="224">
        <f>O94*H94</f>
        <v>0</v>
      </c>
      <c r="Q94" s="224">
        <v>0</v>
      </c>
      <c r="R94" s="224">
        <f>Q94*H94</f>
        <v>0</v>
      </c>
      <c r="S94" s="224">
        <v>0</v>
      </c>
      <c r="T94" s="225">
        <f>S94*H94</f>
        <v>0</v>
      </c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R94" s="226" t="s">
        <v>231</v>
      </c>
      <c r="AT94" s="226" t="s">
        <v>342</v>
      </c>
      <c r="AU94" s="226" t="s">
        <v>81</v>
      </c>
      <c r="AY94" s="18" t="s">
        <v>338</v>
      </c>
      <c r="BE94" s="227">
        <f>IF(N94="základní",J94,0)</f>
        <v>0</v>
      </c>
      <c r="BF94" s="227">
        <f>IF(N94="snížená",J94,0)</f>
        <v>0</v>
      </c>
      <c r="BG94" s="227">
        <f>IF(N94="zákl. přenesená",J94,0)</f>
        <v>0</v>
      </c>
      <c r="BH94" s="227">
        <f>IF(N94="sníž. přenesená",J94,0)</f>
        <v>0</v>
      </c>
      <c r="BI94" s="227">
        <f>IF(N94="nulová",J94,0)</f>
        <v>0</v>
      </c>
      <c r="BJ94" s="18" t="s">
        <v>79</v>
      </c>
      <c r="BK94" s="227">
        <f>ROUND(I94*H94,2)</f>
        <v>0</v>
      </c>
      <c r="BL94" s="18" t="s">
        <v>231</v>
      </c>
      <c r="BM94" s="226" t="s">
        <v>4405</v>
      </c>
    </row>
    <row r="95" s="2" customFormat="1">
      <c r="A95" s="39"/>
      <c r="B95" s="40"/>
      <c r="C95" s="41"/>
      <c r="D95" s="228" t="s">
        <v>348</v>
      </c>
      <c r="E95" s="41"/>
      <c r="F95" s="229" t="s">
        <v>4298</v>
      </c>
      <c r="G95" s="41"/>
      <c r="H95" s="41"/>
      <c r="I95" s="230"/>
      <c r="J95" s="41"/>
      <c r="K95" s="41"/>
      <c r="L95" s="45"/>
      <c r="M95" s="231"/>
      <c r="N95" s="232"/>
      <c r="O95" s="85"/>
      <c r="P95" s="85"/>
      <c r="Q95" s="85"/>
      <c r="R95" s="85"/>
      <c r="S95" s="85"/>
      <c r="T95" s="86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T95" s="18" t="s">
        <v>348</v>
      </c>
      <c r="AU95" s="18" t="s">
        <v>81</v>
      </c>
    </row>
    <row r="96" s="13" customFormat="1">
      <c r="A96" s="13"/>
      <c r="B96" s="233"/>
      <c r="C96" s="234"/>
      <c r="D96" s="235" t="s">
        <v>350</v>
      </c>
      <c r="E96" s="236" t="s">
        <v>19</v>
      </c>
      <c r="F96" s="237" t="s">
        <v>4406</v>
      </c>
      <c r="G96" s="234"/>
      <c r="H96" s="236" t="s">
        <v>19</v>
      </c>
      <c r="I96" s="238"/>
      <c r="J96" s="234"/>
      <c r="K96" s="234"/>
      <c r="L96" s="239"/>
      <c r="M96" s="240"/>
      <c r="N96" s="241"/>
      <c r="O96" s="241"/>
      <c r="P96" s="241"/>
      <c r="Q96" s="241"/>
      <c r="R96" s="241"/>
      <c r="S96" s="241"/>
      <c r="T96" s="242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43" t="s">
        <v>350</v>
      </c>
      <c r="AU96" s="243" t="s">
        <v>81</v>
      </c>
      <c r="AV96" s="13" t="s">
        <v>79</v>
      </c>
      <c r="AW96" s="13" t="s">
        <v>33</v>
      </c>
      <c r="AX96" s="13" t="s">
        <v>72</v>
      </c>
      <c r="AY96" s="243" t="s">
        <v>338</v>
      </c>
    </row>
    <row r="97" s="14" customFormat="1">
      <c r="A97" s="14"/>
      <c r="B97" s="244"/>
      <c r="C97" s="245"/>
      <c r="D97" s="235" t="s">
        <v>350</v>
      </c>
      <c r="E97" s="246" t="s">
        <v>4402</v>
      </c>
      <c r="F97" s="247" t="s">
        <v>4407</v>
      </c>
      <c r="G97" s="245"/>
      <c r="H97" s="248">
        <v>16.25</v>
      </c>
      <c r="I97" s="249"/>
      <c r="J97" s="245"/>
      <c r="K97" s="245"/>
      <c r="L97" s="250"/>
      <c r="M97" s="251"/>
      <c r="N97" s="252"/>
      <c r="O97" s="252"/>
      <c r="P97" s="252"/>
      <c r="Q97" s="252"/>
      <c r="R97" s="252"/>
      <c r="S97" s="252"/>
      <c r="T97" s="253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4" t="s">
        <v>350</v>
      </c>
      <c r="AU97" s="254" t="s">
        <v>81</v>
      </c>
      <c r="AV97" s="14" t="s">
        <v>81</v>
      </c>
      <c r="AW97" s="14" t="s">
        <v>33</v>
      </c>
      <c r="AX97" s="14" t="s">
        <v>72</v>
      </c>
      <c r="AY97" s="254" t="s">
        <v>338</v>
      </c>
    </row>
    <row r="98" s="14" customFormat="1">
      <c r="A98" s="14"/>
      <c r="B98" s="244"/>
      <c r="C98" s="245"/>
      <c r="D98" s="235" t="s">
        <v>350</v>
      </c>
      <c r="E98" s="246" t="s">
        <v>19</v>
      </c>
      <c r="F98" s="247" t="s">
        <v>4402</v>
      </c>
      <c r="G98" s="245"/>
      <c r="H98" s="248">
        <v>16.25</v>
      </c>
      <c r="I98" s="249"/>
      <c r="J98" s="245"/>
      <c r="K98" s="245"/>
      <c r="L98" s="250"/>
      <c r="M98" s="251"/>
      <c r="N98" s="252"/>
      <c r="O98" s="252"/>
      <c r="P98" s="252"/>
      <c r="Q98" s="252"/>
      <c r="R98" s="252"/>
      <c r="S98" s="252"/>
      <c r="T98" s="253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4" t="s">
        <v>350</v>
      </c>
      <c r="AU98" s="254" t="s">
        <v>81</v>
      </c>
      <c r="AV98" s="14" t="s">
        <v>81</v>
      </c>
      <c r="AW98" s="14" t="s">
        <v>33</v>
      </c>
      <c r="AX98" s="14" t="s">
        <v>72</v>
      </c>
      <c r="AY98" s="254" t="s">
        <v>338</v>
      </c>
    </row>
    <row r="99" s="15" customFormat="1">
      <c r="A99" s="15"/>
      <c r="B99" s="255"/>
      <c r="C99" s="256"/>
      <c r="D99" s="235" t="s">
        <v>350</v>
      </c>
      <c r="E99" s="257" t="s">
        <v>19</v>
      </c>
      <c r="F99" s="258" t="s">
        <v>363</v>
      </c>
      <c r="G99" s="256"/>
      <c r="H99" s="259">
        <v>32.5</v>
      </c>
      <c r="I99" s="260"/>
      <c r="J99" s="256"/>
      <c r="K99" s="256"/>
      <c r="L99" s="261"/>
      <c r="M99" s="262"/>
      <c r="N99" s="263"/>
      <c r="O99" s="263"/>
      <c r="P99" s="263"/>
      <c r="Q99" s="263"/>
      <c r="R99" s="263"/>
      <c r="S99" s="263"/>
      <c r="T99" s="264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T99" s="265" t="s">
        <v>350</v>
      </c>
      <c r="AU99" s="265" t="s">
        <v>81</v>
      </c>
      <c r="AV99" s="15" t="s">
        <v>231</v>
      </c>
      <c r="AW99" s="15" t="s">
        <v>33</v>
      </c>
      <c r="AX99" s="15" t="s">
        <v>79</v>
      </c>
      <c r="AY99" s="265" t="s">
        <v>338</v>
      </c>
    </row>
    <row r="100" s="2" customFormat="1" ht="21.75" customHeight="1">
      <c r="A100" s="39"/>
      <c r="B100" s="40"/>
      <c r="C100" s="215" t="s">
        <v>81</v>
      </c>
      <c r="D100" s="215" t="s">
        <v>3853</v>
      </c>
      <c r="E100" s="216" t="s">
        <v>4408</v>
      </c>
      <c r="F100" s="217" t="s">
        <v>4409</v>
      </c>
      <c r="G100" s="218" t="s">
        <v>345</v>
      </c>
      <c r="H100" s="219">
        <v>26.600000000000001</v>
      </c>
      <c r="I100" s="220"/>
      <c r="J100" s="221">
        <f>ROUND(I100*H100,2)</f>
        <v>0</v>
      </c>
      <c r="K100" s="217" t="s">
        <v>3856</v>
      </c>
      <c r="L100" s="45"/>
      <c r="M100" s="222" t="s">
        <v>19</v>
      </c>
      <c r="N100" s="223" t="s">
        <v>43</v>
      </c>
      <c r="O100" s="85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R100" s="226" t="s">
        <v>231</v>
      </c>
      <c r="AT100" s="226" t="s">
        <v>342</v>
      </c>
      <c r="AU100" s="226" t="s">
        <v>81</v>
      </c>
      <c r="AY100" s="18" t="s">
        <v>338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18" t="s">
        <v>79</v>
      </c>
      <c r="BK100" s="227">
        <f>ROUND(I100*H100,2)</f>
        <v>0</v>
      </c>
      <c r="BL100" s="18" t="s">
        <v>231</v>
      </c>
      <c r="BM100" s="226" t="s">
        <v>4410</v>
      </c>
    </row>
    <row r="101" s="2" customFormat="1">
      <c r="A101" s="39"/>
      <c r="B101" s="40"/>
      <c r="C101" s="41"/>
      <c r="D101" s="228" t="s">
        <v>348</v>
      </c>
      <c r="E101" s="41"/>
      <c r="F101" s="229" t="s">
        <v>4411</v>
      </c>
      <c r="G101" s="41"/>
      <c r="H101" s="41"/>
      <c r="I101" s="230"/>
      <c r="J101" s="41"/>
      <c r="K101" s="41"/>
      <c r="L101" s="45"/>
      <c r="M101" s="231"/>
      <c r="N101" s="232"/>
      <c r="O101" s="85"/>
      <c r="P101" s="85"/>
      <c r="Q101" s="85"/>
      <c r="R101" s="85"/>
      <c r="S101" s="85"/>
      <c r="T101" s="86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T101" s="18" t="s">
        <v>348</v>
      </c>
      <c r="AU101" s="18" t="s">
        <v>81</v>
      </c>
    </row>
    <row r="102" s="14" customFormat="1">
      <c r="A102" s="14"/>
      <c r="B102" s="244"/>
      <c r="C102" s="245"/>
      <c r="D102" s="235" t="s">
        <v>350</v>
      </c>
      <c r="E102" s="246" t="s">
        <v>19</v>
      </c>
      <c r="F102" s="247" t="s">
        <v>4412</v>
      </c>
      <c r="G102" s="245"/>
      <c r="H102" s="248">
        <v>26.600000000000001</v>
      </c>
      <c r="I102" s="249"/>
      <c r="J102" s="245"/>
      <c r="K102" s="245"/>
      <c r="L102" s="250"/>
      <c r="M102" s="251"/>
      <c r="N102" s="252"/>
      <c r="O102" s="252"/>
      <c r="P102" s="252"/>
      <c r="Q102" s="252"/>
      <c r="R102" s="252"/>
      <c r="S102" s="252"/>
      <c r="T102" s="253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4" t="s">
        <v>350</v>
      </c>
      <c r="AU102" s="254" t="s">
        <v>81</v>
      </c>
      <c r="AV102" s="14" t="s">
        <v>81</v>
      </c>
      <c r="AW102" s="14" t="s">
        <v>33</v>
      </c>
      <c r="AX102" s="14" t="s">
        <v>79</v>
      </c>
      <c r="AY102" s="254" t="s">
        <v>338</v>
      </c>
    </row>
    <row r="103" s="2" customFormat="1" ht="37.8" customHeight="1">
      <c r="A103" s="39"/>
      <c r="B103" s="40"/>
      <c r="C103" s="215" t="s">
        <v>241</v>
      </c>
      <c r="D103" s="215" t="s">
        <v>3853</v>
      </c>
      <c r="E103" s="216" t="s">
        <v>3864</v>
      </c>
      <c r="F103" s="217" t="s">
        <v>3865</v>
      </c>
      <c r="G103" s="218" t="s">
        <v>391</v>
      </c>
      <c r="H103" s="219">
        <v>16.25</v>
      </c>
      <c r="I103" s="220"/>
      <c r="J103" s="221">
        <f>ROUND(I103*H103,2)</f>
        <v>0</v>
      </c>
      <c r="K103" s="217" t="s">
        <v>3856</v>
      </c>
      <c r="L103" s="45"/>
      <c r="M103" s="222" t="s">
        <v>19</v>
      </c>
      <c r="N103" s="223" t="s">
        <v>43</v>
      </c>
      <c r="O103" s="85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R103" s="226" t="s">
        <v>231</v>
      </c>
      <c r="AT103" s="226" t="s">
        <v>342</v>
      </c>
      <c r="AU103" s="226" t="s">
        <v>81</v>
      </c>
      <c r="AY103" s="18" t="s">
        <v>338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18" t="s">
        <v>79</v>
      </c>
      <c r="BK103" s="227">
        <f>ROUND(I103*H103,2)</f>
        <v>0</v>
      </c>
      <c r="BL103" s="18" t="s">
        <v>231</v>
      </c>
      <c r="BM103" s="226" t="s">
        <v>4413</v>
      </c>
    </row>
    <row r="104" s="2" customFormat="1">
      <c r="A104" s="39"/>
      <c r="B104" s="40"/>
      <c r="C104" s="41"/>
      <c r="D104" s="228" t="s">
        <v>348</v>
      </c>
      <c r="E104" s="41"/>
      <c r="F104" s="229" t="s">
        <v>3867</v>
      </c>
      <c r="G104" s="41"/>
      <c r="H104" s="41"/>
      <c r="I104" s="230"/>
      <c r="J104" s="41"/>
      <c r="K104" s="41"/>
      <c r="L104" s="45"/>
      <c r="M104" s="231"/>
      <c r="N104" s="232"/>
      <c r="O104" s="85"/>
      <c r="P104" s="85"/>
      <c r="Q104" s="85"/>
      <c r="R104" s="85"/>
      <c r="S104" s="85"/>
      <c r="T104" s="86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348</v>
      </c>
      <c r="AU104" s="18" t="s">
        <v>81</v>
      </c>
    </row>
    <row r="105" s="14" customFormat="1">
      <c r="A105" s="14"/>
      <c r="B105" s="244"/>
      <c r="C105" s="245"/>
      <c r="D105" s="235" t="s">
        <v>350</v>
      </c>
      <c r="E105" s="246" t="s">
        <v>19</v>
      </c>
      <c r="F105" s="247" t="s">
        <v>4402</v>
      </c>
      <c r="G105" s="245"/>
      <c r="H105" s="248">
        <v>16.25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350</v>
      </c>
      <c r="AU105" s="254" t="s">
        <v>81</v>
      </c>
      <c r="AV105" s="14" t="s">
        <v>81</v>
      </c>
      <c r="AW105" s="14" t="s">
        <v>33</v>
      </c>
      <c r="AX105" s="14" t="s">
        <v>79</v>
      </c>
      <c r="AY105" s="254" t="s">
        <v>338</v>
      </c>
    </row>
    <row r="106" s="2" customFormat="1" ht="37.8" customHeight="1">
      <c r="A106" s="39"/>
      <c r="B106" s="40"/>
      <c r="C106" s="215" t="s">
        <v>231</v>
      </c>
      <c r="D106" s="215" t="s">
        <v>3853</v>
      </c>
      <c r="E106" s="216" t="s">
        <v>3870</v>
      </c>
      <c r="F106" s="217" t="s">
        <v>3871</v>
      </c>
      <c r="G106" s="218" t="s">
        <v>391</v>
      </c>
      <c r="H106" s="219">
        <v>162.5</v>
      </c>
      <c r="I106" s="220"/>
      <c r="J106" s="221">
        <f>ROUND(I106*H106,2)</f>
        <v>0</v>
      </c>
      <c r="K106" s="217" t="s">
        <v>3856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</v>
      </c>
      <c r="T106" s="225">
        <f>S106*H106</f>
        <v>0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81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4414</v>
      </c>
    </row>
    <row r="107" s="2" customFormat="1">
      <c r="A107" s="39"/>
      <c r="B107" s="40"/>
      <c r="C107" s="41"/>
      <c r="D107" s="228" t="s">
        <v>348</v>
      </c>
      <c r="E107" s="41"/>
      <c r="F107" s="229" t="s">
        <v>3873</v>
      </c>
      <c r="G107" s="41"/>
      <c r="H107" s="41"/>
      <c r="I107" s="230"/>
      <c r="J107" s="41"/>
      <c r="K107" s="41"/>
      <c r="L107" s="45"/>
      <c r="M107" s="231"/>
      <c r="N107" s="23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348</v>
      </c>
      <c r="AU107" s="18" t="s">
        <v>81</v>
      </c>
    </row>
    <row r="108" s="14" customFormat="1">
      <c r="A108" s="14"/>
      <c r="B108" s="244"/>
      <c r="C108" s="245"/>
      <c r="D108" s="235" t="s">
        <v>350</v>
      </c>
      <c r="E108" s="246" t="s">
        <v>19</v>
      </c>
      <c r="F108" s="247" t="s">
        <v>4402</v>
      </c>
      <c r="G108" s="245"/>
      <c r="H108" s="248">
        <v>16.25</v>
      </c>
      <c r="I108" s="249"/>
      <c r="J108" s="245"/>
      <c r="K108" s="245"/>
      <c r="L108" s="250"/>
      <c r="M108" s="251"/>
      <c r="N108" s="252"/>
      <c r="O108" s="252"/>
      <c r="P108" s="252"/>
      <c r="Q108" s="252"/>
      <c r="R108" s="252"/>
      <c r="S108" s="252"/>
      <c r="T108" s="253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4" t="s">
        <v>350</v>
      </c>
      <c r="AU108" s="254" t="s">
        <v>81</v>
      </c>
      <c r="AV108" s="14" t="s">
        <v>81</v>
      </c>
      <c r="AW108" s="14" t="s">
        <v>33</v>
      </c>
      <c r="AX108" s="14" t="s">
        <v>72</v>
      </c>
      <c r="AY108" s="254" t="s">
        <v>338</v>
      </c>
    </row>
    <row r="109" s="14" customFormat="1">
      <c r="A109" s="14"/>
      <c r="B109" s="244"/>
      <c r="C109" s="245"/>
      <c r="D109" s="235" t="s">
        <v>350</v>
      </c>
      <c r="E109" s="246" t="s">
        <v>19</v>
      </c>
      <c r="F109" s="247" t="s">
        <v>4415</v>
      </c>
      <c r="G109" s="245"/>
      <c r="H109" s="248">
        <v>162.5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81</v>
      </c>
      <c r="AV109" s="14" t="s">
        <v>81</v>
      </c>
      <c r="AW109" s="14" t="s">
        <v>33</v>
      </c>
      <c r="AX109" s="14" t="s">
        <v>79</v>
      </c>
      <c r="AY109" s="254" t="s">
        <v>338</v>
      </c>
    </row>
    <row r="110" s="2" customFormat="1" ht="24.15" customHeight="1">
      <c r="A110" s="39"/>
      <c r="B110" s="40"/>
      <c r="C110" s="215" t="s">
        <v>239</v>
      </c>
      <c r="D110" s="215" t="s">
        <v>3853</v>
      </c>
      <c r="E110" s="216" t="s">
        <v>4312</v>
      </c>
      <c r="F110" s="217" t="s">
        <v>3876</v>
      </c>
      <c r="G110" s="218" t="s">
        <v>489</v>
      </c>
      <c r="H110" s="219">
        <v>32.5</v>
      </c>
      <c r="I110" s="220"/>
      <c r="J110" s="221">
        <f>ROUND(I110*H110,2)</f>
        <v>0</v>
      </c>
      <c r="K110" s="217" t="s">
        <v>19</v>
      </c>
      <c r="L110" s="45"/>
      <c r="M110" s="222" t="s">
        <v>19</v>
      </c>
      <c r="N110" s="223" t="s">
        <v>43</v>
      </c>
      <c r="O110" s="85"/>
      <c r="P110" s="224">
        <f>O110*H110</f>
        <v>0</v>
      </c>
      <c r="Q110" s="224">
        <v>0</v>
      </c>
      <c r="R110" s="224">
        <f>Q110*H110</f>
        <v>0</v>
      </c>
      <c r="S110" s="224">
        <v>0</v>
      </c>
      <c r="T110" s="225">
        <f>S110*H110</f>
        <v>0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R110" s="226" t="s">
        <v>231</v>
      </c>
      <c r="AT110" s="226" t="s">
        <v>342</v>
      </c>
      <c r="AU110" s="226" t="s">
        <v>81</v>
      </c>
      <c r="AY110" s="18" t="s">
        <v>338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18" t="s">
        <v>79</v>
      </c>
      <c r="BK110" s="227">
        <f>ROUND(I110*H110,2)</f>
        <v>0</v>
      </c>
      <c r="BL110" s="18" t="s">
        <v>231</v>
      </c>
      <c r="BM110" s="226" t="s">
        <v>4416</v>
      </c>
    </row>
    <row r="111" s="14" customFormat="1">
      <c r="A111" s="14"/>
      <c r="B111" s="244"/>
      <c r="C111" s="245"/>
      <c r="D111" s="235" t="s">
        <v>350</v>
      </c>
      <c r="E111" s="246" t="s">
        <v>19</v>
      </c>
      <c r="F111" s="247" t="s">
        <v>4402</v>
      </c>
      <c r="G111" s="245"/>
      <c r="H111" s="248">
        <v>16.25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81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4" customFormat="1">
      <c r="A112" s="14"/>
      <c r="B112" s="244"/>
      <c r="C112" s="245"/>
      <c r="D112" s="235" t="s">
        <v>350</v>
      </c>
      <c r="E112" s="246" t="s">
        <v>19</v>
      </c>
      <c r="F112" s="247" t="s">
        <v>4417</v>
      </c>
      <c r="G112" s="245"/>
      <c r="H112" s="248">
        <v>32.5</v>
      </c>
      <c r="I112" s="249"/>
      <c r="J112" s="245"/>
      <c r="K112" s="245"/>
      <c r="L112" s="250"/>
      <c r="M112" s="251"/>
      <c r="N112" s="252"/>
      <c r="O112" s="252"/>
      <c r="P112" s="252"/>
      <c r="Q112" s="252"/>
      <c r="R112" s="252"/>
      <c r="S112" s="252"/>
      <c r="T112" s="253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4" t="s">
        <v>350</v>
      </c>
      <c r="AU112" s="254" t="s">
        <v>81</v>
      </c>
      <c r="AV112" s="14" t="s">
        <v>81</v>
      </c>
      <c r="AW112" s="14" t="s">
        <v>33</v>
      </c>
      <c r="AX112" s="14" t="s">
        <v>79</v>
      </c>
      <c r="AY112" s="254" t="s">
        <v>338</v>
      </c>
    </row>
    <row r="113" s="2" customFormat="1" ht="24.15" customHeight="1">
      <c r="A113" s="39"/>
      <c r="B113" s="40"/>
      <c r="C113" s="215" t="s">
        <v>236</v>
      </c>
      <c r="D113" s="215" t="s">
        <v>3853</v>
      </c>
      <c r="E113" s="216" t="s">
        <v>4315</v>
      </c>
      <c r="F113" s="217" t="s">
        <v>4316</v>
      </c>
      <c r="G113" s="218" t="s">
        <v>391</v>
      </c>
      <c r="H113" s="219">
        <v>16.25</v>
      </c>
      <c r="I113" s="220"/>
      <c r="J113" s="221">
        <f>ROUND(I113*H113,2)</f>
        <v>0</v>
      </c>
      <c r="K113" s="217" t="s">
        <v>3856</v>
      </c>
      <c r="L113" s="45"/>
      <c r="M113" s="222" t="s">
        <v>19</v>
      </c>
      <c r="N113" s="223" t="s">
        <v>43</v>
      </c>
      <c r="O113" s="85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R113" s="226" t="s">
        <v>231</v>
      </c>
      <c r="AT113" s="226" t="s">
        <v>342</v>
      </c>
      <c r="AU113" s="226" t="s">
        <v>81</v>
      </c>
      <c r="AY113" s="18" t="s">
        <v>338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8" t="s">
        <v>79</v>
      </c>
      <c r="BK113" s="227">
        <f>ROUND(I113*H113,2)</f>
        <v>0</v>
      </c>
      <c r="BL113" s="18" t="s">
        <v>231</v>
      </c>
      <c r="BM113" s="226" t="s">
        <v>4418</v>
      </c>
    </row>
    <row r="114" s="2" customFormat="1">
      <c r="A114" s="39"/>
      <c r="B114" s="40"/>
      <c r="C114" s="41"/>
      <c r="D114" s="228" t="s">
        <v>348</v>
      </c>
      <c r="E114" s="41"/>
      <c r="F114" s="229" t="s">
        <v>4318</v>
      </c>
      <c r="G114" s="41"/>
      <c r="H114" s="41"/>
      <c r="I114" s="230"/>
      <c r="J114" s="41"/>
      <c r="K114" s="41"/>
      <c r="L114" s="45"/>
      <c r="M114" s="231"/>
      <c r="N114" s="232"/>
      <c r="O114" s="85"/>
      <c r="P114" s="85"/>
      <c r="Q114" s="85"/>
      <c r="R114" s="85"/>
      <c r="S114" s="85"/>
      <c r="T114" s="86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T114" s="18" t="s">
        <v>348</v>
      </c>
      <c r="AU114" s="18" t="s">
        <v>81</v>
      </c>
    </row>
    <row r="115" s="14" customFormat="1">
      <c r="A115" s="14"/>
      <c r="B115" s="244"/>
      <c r="C115" s="245"/>
      <c r="D115" s="235" t="s">
        <v>350</v>
      </c>
      <c r="E115" s="246" t="s">
        <v>19</v>
      </c>
      <c r="F115" s="247" t="s">
        <v>4402</v>
      </c>
      <c r="G115" s="245"/>
      <c r="H115" s="248">
        <v>16.25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350</v>
      </c>
      <c r="AU115" s="254" t="s">
        <v>81</v>
      </c>
      <c r="AV115" s="14" t="s">
        <v>81</v>
      </c>
      <c r="AW115" s="14" t="s">
        <v>33</v>
      </c>
      <c r="AX115" s="14" t="s">
        <v>79</v>
      </c>
      <c r="AY115" s="254" t="s">
        <v>338</v>
      </c>
    </row>
    <row r="116" s="12" customFormat="1" ht="22.8" customHeight="1">
      <c r="A116" s="12"/>
      <c r="B116" s="199"/>
      <c r="C116" s="200"/>
      <c r="D116" s="201" t="s">
        <v>71</v>
      </c>
      <c r="E116" s="213" t="s">
        <v>81</v>
      </c>
      <c r="F116" s="213" t="s">
        <v>567</v>
      </c>
      <c r="G116" s="200"/>
      <c r="H116" s="200"/>
      <c r="I116" s="203"/>
      <c r="J116" s="214">
        <f>BK116</f>
        <v>0</v>
      </c>
      <c r="K116" s="200"/>
      <c r="L116" s="205"/>
      <c r="M116" s="206"/>
      <c r="N116" s="207"/>
      <c r="O116" s="207"/>
      <c r="P116" s="208">
        <f>SUM(P117:P122)</f>
        <v>0</v>
      </c>
      <c r="Q116" s="207"/>
      <c r="R116" s="208">
        <f>SUM(R117:R122)</f>
        <v>0</v>
      </c>
      <c r="S116" s="207"/>
      <c r="T116" s="209">
        <f>SUM(T117:T122)</f>
        <v>0</v>
      </c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R116" s="210" t="s">
        <v>79</v>
      </c>
      <c r="AT116" s="211" t="s">
        <v>71</v>
      </c>
      <c r="AU116" s="211" t="s">
        <v>79</v>
      </c>
      <c r="AY116" s="210" t="s">
        <v>338</v>
      </c>
      <c r="BK116" s="212">
        <f>SUM(BK117:BK122)</f>
        <v>0</v>
      </c>
    </row>
    <row r="117" s="2" customFormat="1" ht="24.15" customHeight="1">
      <c r="A117" s="39"/>
      <c r="B117" s="40"/>
      <c r="C117" s="215" t="s">
        <v>396</v>
      </c>
      <c r="D117" s="215" t="s">
        <v>3853</v>
      </c>
      <c r="E117" s="216" t="s">
        <v>3885</v>
      </c>
      <c r="F117" s="217" t="s">
        <v>3886</v>
      </c>
      <c r="G117" s="218" t="s">
        <v>391</v>
      </c>
      <c r="H117" s="219">
        <v>0.625</v>
      </c>
      <c r="I117" s="220"/>
      <c r="J117" s="221">
        <f>ROUND(I117*H117,2)</f>
        <v>0</v>
      </c>
      <c r="K117" s="217" t="s">
        <v>3856</v>
      </c>
      <c r="L117" s="45"/>
      <c r="M117" s="222" t="s">
        <v>19</v>
      </c>
      <c r="N117" s="223" t="s">
        <v>43</v>
      </c>
      <c r="O117" s="85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R117" s="226" t="s">
        <v>231</v>
      </c>
      <c r="AT117" s="226" t="s">
        <v>342</v>
      </c>
      <c r="AU117" s="226" t="s">
        <v>81</v>
      </c>
      <c r="AY117" s="18" t="s">
        <v>338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18" t="s">
        <v>79</v>
      </c>
      <c r="BK117" s="227">
        <f>ROUND(I117*H117,2)</f>
        <v>0</v>
      </c>
      <c r="BL117" s="18" t="s">
        <v>231</v>
      </c>
      <c r="BM117" s="226" t="s">
        <v>4419</v>
      </c>
    </row>
    <row r="118" s="2" customFormat="1">
      <c r="A118" s="39"/>
      <c r="B118" s="40"/>
      <c r="C118" s="41"/>
      <c r="D118" s="228" t="s">
        <v>348</v>
      </c>
      <c r="E118" s="41"/>
      <c r="F118" s="229" t="s">
        <v>3888</v>
      </c>
      <c r="G118" s="41"/>
      <c r="H118" s="41"/>
      <c r="I118" s="230"/>
      <c r="J118" s="41"/>
      <c r="K118" s="41"/>
      <c r="L118" s="45"/>
      <c r="M118" s="231"/>
      <c r="N118" s="232"/>
      <c r="O118" s="85"/>
      <c r="P118" s="85"/>
      <c r="Q118" s="85"/>
      <c r="R118" s="85"/>
      <c r="S118" s="85"/>
      <c r="T118" s="86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T118" s="18" t="s">
        <v>348</v>
      </c>
      <c r="AU118" s="18" t="s">
        <v>81</v>
      </c>
    </row>
    <row r="119" s="14" customFormat="1">
      <c r="A119" s="14"/>
      <c r="B119" s="244"/>
      <c r="C119" s="245"/>
      <c r="D119" s="235" t="s">
        <v>350</v>
      </c>
      <c r="E119" s="246" t="s">
        <v>19</v>
      </c>
      <c r="F119" s="247" t="s">
        <v>4420</v>
      </c>
      <c r="G119" s="245"/>
      <c r="H119" s="248">
        <v>0.625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81</v>
      </c>
      <c r="AV119" s="14" t="s">
        <v>81</v>
      </c>
      <c r="AW119" s="14" t="s">
        <v>33</v>
      </c>
      <c r="AX119" s="14" t="s">
        <v>79</v>
      </c>
      <c r="AY119" s="254" t="s">
        <v>338</v>
      </c>
    </row>
    <row r="120" s="2" customFormat="1" ht="24.15" customHeight="1">
      <c r="A120" s="39"/>
      <c r="B120" s="40"/>
      <c r="C120" s="215" t="s">
        <v>405</v>
      </c>
      <c r="D120" s="215" t="s">
        <v>3853</v>
      </c>
      <c r="E120" s="216" t="s">
        <v>4327</v>
      </c>
      <c r="F120" s="217" t="s">
        <v>4328</v>
      </c>
      <c r="G120" s="218" t="s">
        <v>391</v>
      </c>
      <c r="H120" s="219">
        <v>1.5629999999999999</v>
      </c>
      <c r="I120" s="220"/>
      <c r="J120" s="221">
        <f>ROUND(I120*H120,2)</f>
        <v>0</v>
      </c>
      <c r="K120" s="217" t="s">
        <v>3856</v>
      </c>
      <c r="L120" s="45"/>
      <c r="M120" s="222" t="s">
        <v>19</v>
      </c>
      <c r="N120" s="223" t="s">
        <v>43</v>
      </c>
      <c r="O120" s="85"/>
      <c r="P120" s="224">
        <f>O120*H120</f>
        <v>0</v>
      </c>
      <c r="Q120" s="224">
        <v>0</v>
      </c>
      <c r="R120" s="224">
        <f>Q120*H120</f>
        <v>0</v>
      </c>
      <c r="S120" s="224">
        <v>0</v>
      </c>
      <c r="T120" s="225">
        <f>S120*H120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R120" s="226" t="s">
        <v>231</v>
      </c>
      <c r="AT120" s="226" t="s">
        <v>342</v>
      </c>
      <c r="AU120" s="226" t="s">
        <v>81</v>
      </c>
      <c r="AY120" s="18" t="s">
        <v>338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18" t="s">
        <v>79</v>
      </c>
      <c r="BK120" s="227">
        <f>ROUND(I120*H120,2)</f>
        <v>0</v>
      </c>
      <c r="BL120" s="18" t="s">
        <v>231</v>
      </c>
      <c r="BM120" s="226" t="s">
        <v>4421</v>
      </c>
    </row>
    <row r="121" s="2" customFormat="1">
      <c r="A121" s="39"/>
      <c r="B121" s="40"/>
      <c r="C121" s="41"/>
      <c r="D121" s="228" t="s">
        <v>348</v>
      </c>
      <c r="E121" s="41"/>
      <c r="F121" s="229" t="s">
        <v>4330</v>
      </c>
      <c r="G121" s="41"/>
      <c r="H121" s="41"/>
      <c r="I121" s="230"/>
      <c r="J121" s="41"/>
      <c r="K121" s="41"/>
      <c r="L121" s="45"/>
      <c r="M121" s="231"/>
      <c r="N121" s="232"/>
      <c r="O121" s="85"/>
      <c r="P121" s="85"/>
      <c r="Q121" s="85"/>
      <c r="R121" s="85"/>
      <c r="S121" s="85"/>
      <c r="T121" s="86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348</v>
      </c>
      <c r="AU121" s="18" t="s">
        <v>81</v>
      </c>
    </row>
    <row r="122" s="14" customFormat="1">
      <c r="A122" s="14"/>
      <c r="B122" s="244"/>
      <c r="C122" s="245"/>
      <c r="D122" s="235" t="s">
        <v>350</v>
      </c>
      <c r="E122" s="246" t="s">
        <v>19</v>
      </c>
      <c r="F122" s="247" t="s">
        <v>4422</v>
      </c>
      <c r="G122" s="245"/>
      <c r="H122" s="248">
        <v>1.5629999999999999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81</v>
      </c>
      <c r="AV122" s="14" t="s">
        <v>81</v>
      </c>
      <c r="AW122" s="14" t="s">
        <v>33</v>
      </c>
      <c r="AX122" s="14" t="s">
        <v>79</v>
      </c>
      <c r="AY122" s="254" t="s">
        <v>338</v>
      </c>
    </row>
    <row r="123" s="12" customFormat="1" ht="22.8" customHeight="1">
      <c r="A123" s="12"/>
      <c r="B123" s="199"/>
      <c r="C123" s="200"/>
      <c r="D123" s="201" t="s">
        <v>71</v>
      </c>
      <c r="E123" s="213" t="s">
        <v>405</v>
      </c>
      <c r="F123" s="213" t="s">
        <v>4005</v>
      </c>
      <c r="G123" s="200"/>
      <c r="H123" s="200"/>
      <c r="I123" s="203"/>
      <c r="J123" s="214">
        <f>BK123</f>
        <v>0</v>
      </c>
      <c r="K123" s="200"/>
      <c r="L123" s="205"/>
      <c r="M123" s="206"/>
      <c r="N123" s="207"/>
      <c r="O123" s="207"/>
      <c r="P123" s="208">
        <f>SUM(P124:P125)</f>
        <v>0</v>
      </c>
      <c r="Q123" s="207"/>
      <c r="R123" s="208">
        <f>SUM(R124:R125)</f>
        <v>0</v>
      </c>
      <c r="S123" s="207"/>
      <c r="T123" s="209">
        <f>SUM(T124:T125)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0" t="s">
        <v>79</v>
      </c>
      <c r="AT123" s="211" t="s">
        <v>71</v>
      </c>
      <c r="AU123" s="211" t="s">
        <v>79</v>
      </c>
      <c r="AY123" s="210" t="s">
        <v>338</v>
      </c>
      <c r="BK123" s="212">
        <f>SUM(BK124:BK125)</f>
        <v>0</v>
      </c>
    </row>
    <row r="124" s="2" customFormat="1" ht="24.15" customHeight="1">
      <c r="A124" s="39"/>
      <c r="B124" s="40"/>
      <c r="C124" s="215" t="s">
        <v>252</v>
      </c>
      <c r="D124" s="215" t="s">
        <v>3853</v>
      </c>
      <c r="E124" s="216" t="s">
        <v>4423</v>
      </c>
      <c r="F124" s="217" t="s">
        <v>4424</v>
      </c>
      <c r="G124" s="218" t="s">
        <v>586</v>
      </c>
      <c r="H124" s="219">
        <v>1</v>
      </c>
      <c r="I124" s="220"/>
      <c r="J124" s="221">
        <f>ROUND(I124*H124,2)</f>
        <v>0</v>
      </c>
      <c r="K124" s="217" t="s">
        <v>3856</v>
      </c>
      <c r="L124" s="45"/>
      <c r="M124" s="222" t="s">
        <v>19</v>
      </c>
      <c r="N124" s="223" t="s">
        <v>43</v>
      </c>
      <c r="O124" s="85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26" t="s">
        <v>231</v>
      </c>
      <c r="AT124" s="226" t="s">
        <v>342</v>
      </c>
      <c r="AU124" s="226" t="s">
        <v>81</v>
      </c>
      <c r="AY124" s="18" t="s">
        <v>338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8" t="s">
        <v>79</v>
      </c>
      <c r="BK124" s="227">
        <f>ROUND(I124*H124,2)</f>
        <v>0</v>
      </c>
      <c r="BL124" s="18" t="s">
        <v>231</v>
      </c>
      <c r="BM124" s="226" t="s">
        <v>4425</v>
      </c>
    </row>
    <row r="125" s="2" customFormat="1">
      <c r="A125" s="39"/>
      <c r="B125" s="40"/>
      <c r="C125" s="41"/>
      <c r="D125" s="228" t="s">
        <v>348</v>
      </c>
      <c r="E125" s="41"/>
      <c r="F125" s="229" t="s">
        <v>4426</v>
      </c>
      <c r="G125" s="41"/>
      <c r="H125" s="41"/>
      <c r="I125" s="230"/>
      <c r="J125" s="41"/>
      <c r="K125" s="41"/>
      <c r="L125" s="45"/>
      <c r="M125" s="231"/>
      <c r="N125" s="232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348</v>
      </c>
      <c r="AU125" s="18" t="s">
        <v>81</v>
      </c>
    </row>
    <row r="126" s="12" customFormat="1" ht="22.8" customHeight="1">
      <c r="A126" s="12"/>
      <c r="B126" s="199"/>
      <c r="C126" s="200"/>
      <c r="D126" s="201" t="s">
        <v>71</v>
      </c>
      <c r="E126" s="213" t="s">
        <v>252</v>
      </c>
      <c r="F126" s="213" t="s">
        <v>790</v>
      </c>
      <c r="G126" s="200"/>
      <c r="H126" s="200"/>
      <c r="I126" s="203"/>
      <c r="J126" s="214">
        <f>BK126</f>
        <v>0</v>
      </c>
      <c r="K126" s="200"/>
      <c r="L126" s="205"/>
      <c r="M126" s="206"/>
      <c r="N126" s="207"/>
      <c r="O126" s="207"/>
      <c r="P126" s="208">
        <f>P127</f>
        <v>0</v>
      </c>
      <c r="Q126" s="207"/>
      <c r="R126" s="208">
        <f>R127</f>
        <v>0</v>
      </c>
      <c r="S126" s="207"/>
      <c r="T126" s="209">
        <f>T127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0" t="s">
        <v>79</v>
      </c>
      <c r="AT126" s="211" t="s">
        <v>71</v>
      </c>
      <c r="AU126" s="211" t="s">
        <v>79</v>
      </c>
      <c r="AY126" s="210" t="s">
        <v>338</v>
      </c>
      <c r="BK126" s="212">
        <f>BK127</f>
        <v>0</v>
      </c>
    </row>
    <row r="127" s="12" customFormat="1" ht="20.88" customHeight="1">
      <c r="A127" s="12"/>
      <c r="B127" s="199"/>
      <c r="C127" s="200"/>
      <c r="D127" s="201" t="s">
        <v>71</v>
      </c>
      <c r="E127" s="213" t="s">
        <v>4047</v>
      </c>
      <c r="F127" s="213" t="s">
        <v>4048</v>
      </c>
      <c r="G127" s="200"/>
      <c r="H127" s="200"/>
      <c r="I127" s="203"/>
      <c r="J127" s="214">
        <f>BK127</f>
        <v>0</v>
      </c>
      <c r="K127" s="200"/>
      <c r="L127" s="205"/>
      <c r="M127" s="206"/>
      <c r="N127" s="207"/>
      <c r="O127" s="207"/>
      <c r="P127" s="208">
        <f>SUM(P128:P129)</f>
        <v>0</v>
      </c>
      <c r="Q127" s="207"/>
      <c r="R127" s="208">
        <f>SUM(R128:R129)</f>
        <v>0</v>
      </c>
      <c r="S127" s="207"/>
      <c r="T127" s="209">
        <f>SUM(T128:T129)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0" t="s">
        <v>79</v>
      </c>
      <c r="AT127" s="211" t="s">
        <v>71</v>
      </c>
      <c r="AU127" s="211" t="s">
        <v>81</v>
      </c>
      <c r="AY127" s="210" t="s">
        <v>338</v>
      </c>
      <c r="BK127" s="212">
        <f>SUM(BK128:BK129)</f>
        <v>0</v>
      </c>
    </row>
    <row r="128" s="2" customFormat="1" ht="16.5" customHeight="1">
      <c r="A128" s="39"/>
      <c r="B128" s="40"/>
      <c r="C128" s="215" t="s">
        <v>430</v>
      </c>
      <c r="D128" s="215" t="s">
        <v>3853</v>
      </c>
      <c r="E128" s="216" t="s">
        <v>4049</v>
      </c>
      <c r="F128" s="217" t="s">
        <v>843</v>
      </c>
      <c r="G128" s="218" t="s">
        <v>4051</v>
      </c>
      <c r="H128" s="299"/>
      <c r="I128" s="220"/>
      <c r="J128" s="221">
        <f>ROUND(I128*H128,2)</f>
        <v>0</v>
      </c>
      <c r="K128" s="217" t="s">
        <v>3856</v>
      </c>
      <c r="L128" s="45"/>
      <c r="M128" s="222" t="s">
        <v>19</v>
      </c>
      <c r="N128" s="223" t="s">
        <v>43</v>
      </c>
      <c r="O128" s="85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26" t="s">
        <v>231</v>
      </c>
      <c r="AT128" s="226" t="s">
        <v>342</v>
      </c>
      <c r="AU128" s="226" t="s">
        <v>241</v>
      </c>
      <c r="AY128" s="18" t="s">
        <v>338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18" t="s">
        <v>79</v>
      </c>
      <c r="BK128" s="227">
        <f>ROUND(I128*H128,2)</f>
        <v>0</v>
      </c>
      <c r="BL128" s="18" t="s">
        <v>231</v>
      </c>
      <c r="BM128" s="226" t="s">
        <v>4427</v>
      </c>
    </row>
    <row r="129" s="2" customFormat="1">
      <c r="A129" s="39"/>
      <c r="B129" s="40"/>
      <c r="C129" s="41"/>
      <c r="D129" s="228" t="s">
        <v>348</v>
      </c>
      <c r="E129" s="41"/>
      <c r="F129" s="229" t="s">
        <v>4053</v>
      </c>
      <c r="G129" s="41"/>
      <c r="H129" s="41"/>
      <c r="I129" s="230"/>
      <c r="J129" s="41"/>
      <c r="K129" s="41"/>
      <c r="L129" s="45"/>
      <c r="M129" s="288"/>
      <c r="N129" s="289"/>
      <c r="O129" s="290"/>
      <c r="P129" s="290"/>
      <c r="Q129" s="290"/>
      <c r="R129" s="290"/>
      <c r="S129" s="290"/>
      <c r="T129" s="291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348</v>
      </c>
      <c r="AU129" s="18" t="s">
        <v>241</v>
      </c>
    </row>
    <row r="130" s="2" customFormat="1" ht="6.96" customHeight="1">
      <c r="A130" s="39"/>
      <c r="B130" s="60"/>
      <c r="C130" s="61"/>
      <c r="D130" s="61"/>
      <c r="E130" s="61"/>
      <c r="F130" s="61"/>
      <c r="G130" s="61"/>
      <c r="H130" s="61"/>
      <c r="I130" s="61"/>
      <c r="J130" s="61"/>
      <c r="K130" s="61"/>
      <c r="L130" s="45"/>
      <c r="M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</sheetData>
  <sheetProtection sheet="1" autoFilter="0" formatColumns="0" formatRows="0" objects="1" scenarios="1" spinCount="100000" saltValue="+9xM9ZMh+XsG/OuMcT8ToouL81BKlkwF0IJr77tmbXkbrd1stsisiqC9kR9WTYb2D/ZhVPxPv7T2+JwlQ3ZkIQ==" hashValue="dkTItbIUfEYkRvTFJrgtJnVyr0S8jd5fjWFMoNAJdbXUPN5B1jYCigfcvwZsL4MHGFqsE/uBtuxTgLIygBxM9A==" algorithmName="SHA-512" password="CC35"/>
  <autoFilter ref="C90:K12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9:H79"/>
    <mergeCell ref="E81:H81"/>
    <mergeCell ref="E83:H83"/>
    <mergeCell ref="L2:V2"/>
  </mergeCells>
  <hyperlinks>
    <hyperlink ref="F95" r:id="rId1" display="https://podminky.urs.cz/item/CS_URS_2025_02/130A0112"/>
    <hyperlink ref="F101" r:id="rId2" display="https://podminky.urs.cz/item/CS_URS_2025_02/150A0102"/>
    <hyperlink ref="F104" r:id="rId3" display="https://podminky.urs.cz/item/CS_URS_2025_02/160A0205"/>
    <hyperlink ref="F107" r:id="rId4" display="https://podminky.urs.cz/item/CS_URS_2025_02/160A0206"/>
    <hyperlink ref="F114" r:id="rId5" display="https://podminky.urs.cz/item/CS_URS_2025_02/170A0201"/>
    <hyperlink ref="F118" r:id="rId6" display="https://podminky.urs.cz/item/CS_URS_2025_02/270A1001"/>
    <hyperlink ref="F121" r:id="rId7" display="https://podminky.urs.cz/item/CS_URS_2025_02/270A2003"/>
    <hyperlink ref="F125" r:id="rId8" display="https://podminky.urs.cz/item/CS_URS_2025_02/800A2302"/>
    <hyperlink ref="F129" r:id="rId9" display="https://podminky.urs.cz/item/CS_URS_2025_02/990A0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0"/>
</worksheet>
</file>

<file path=xl/worksheets/sheet3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194</v>
      </c>
      <c r="AZ2" s="139" t="s">
        <v>4402</v>
      </c>
      <c r="BA2" s="139" t="s">
        <v>19</v>
      </c>
      <c r="BB2" s="139" t="s">
        <v>19</v>
      </c>
      <c r="BC2" s="139" t="s">
        <v>4428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</row>
    <row r="5" hidden="1" s="1" customFormat="1" ht="6.96" customHeight="1">
      <c r="B5" s="21"/>
      <c r="L5" s="21"/>
    </row>
    <row r="6" hidden="1" s="1" customFormat="1" ht="12" customHeight="1">
      <c r="B6" s="21"/>
      <c r="D6" s="144" t="s">
        <v>16</v>
      </c>
      <c r="L6" s="21"/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</row>
    <row r="8" hidden="1" s="1" customFormat="1" ht="12" customHeight="1">
      <c r="B8" s="21"/>
      <c r="D8" s="144" t="s">
        <v>229</v>
      </c>
      <c r="L8" s="21"/>
    </row>
    <row r="9" hidden="1" s="2" customFormat="1" ht="16.5" customHeight="1">
      <c r="A9" s="39"/>
      <c r="B9" s="45"/>
      <c r="C9" s="39"/>
      <c r="D9" s="39"/>
      <c r="E9" s="145" t="s">
        <v>3749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hidden="1" s="2" customFormat="1" ht="16.5" customHeight="1">
      <c r="A11" s="39"/>
      <c r="B11" s="45"/>
      <c r="C11" s="39"/>
      <c r="D11" s="39"/>
      <c r="E11" s="147" t="s">
        <v>4429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ROUND(J90,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ROUND((SUM(BE90:BE118)),  2)</f>
        <v>0</v>
      </c>
      <c r="G35" s="39"/>
      <c r="H35" s="39"/>
      <c r="I35" s="160">
        <v>0.20999999999999999</v>
      </c>
      <c r="J35" s="159">
        <f>ROUND(((SUM(BE90:BE118))*I35),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ROUND((SUM(BF90:BF118)),  2)</f>
        <v>0</v>
      </c>
      <c r="G36" s="39"/>
      <c r="H36" s="39"/>
      <c r="I36" s="160">
        <v>0.12</v>
      </c>
      <c r="J36" s="159">
        <f>ROUND(((SUM(BF90:BF118))*I36),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ROUND((SUM(BG90:BG118)),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ROUND((SUM(BH90:BH118)),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ROUND((SUM(BI90:BI118)),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3749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RŠ - Regulační šachta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J90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J91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J92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3"/>
      <c r="C66" s="126"/>
      <c r="D66" s="184" t="s">
        <v>3832</v>
      </c>
      <c r="E66" s="185"/>
      <c r="F66" s="185"/>
      <c r="G66" s="185"/>
      <c r="H66" s="185"/>
      <c r="I66" s="185"/>
      <c r="J66" s="186">
        <f>J112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3"/>
      <c r="C67" s="126"/>
      <c r="D67" s="184" t="s">
        <v>320</v>
      </c>
      <c r="E67" s="185"/>
      <c r="F67" s="185"/>
      <c r="G67" s="185"/>
      <c r="H67" s="185"/>
      <c r="I67" s="185"/>
      <c r="J67" s="186">
        <f>J115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3834</v>
      </c>
      <c r="E68" s="185"/>
      <c r="F68" s="185"/>
      <c r="G68" s="185"/>
      <c r="H68" s="185"/>
      <c r="I68" s="185"/>
      <c r="J68" s="186">
        <f>J116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2" customFormat="1" ht="21.84" customHeight="1">
      <c r="A69" s="39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146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</row>
    <row r="70" hidden="1" s="2" customFormat="1" ht="6.96" customHeight="1">
      <c r="A70" s="39"/>
      <c r="B70" s="60"/>
      <c r="C70" s="61"/>
      <c r="D70" s="61"/>
      <c r="E70" s="61"/>
      <c r="F70" s="61"/>
      <c r="G70" s="61"/>
      <c r="H70" s="61"/>
      <c r="I70" s="61"/>
      <c r="J70" s="61"/>
      <c r="K70" s="61"/>
      <c r="L70" s="146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hidden="1"/>
    <row r="72" hidden="1"/>
    <row r="73" hidden="1"/>
    <row r="74" s="2" customFormat="1" ht="6.96" customHeight="1">
      <c r="A74" s="39"/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146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24.96" customHeight="1">
      <c r="A75" s="39"/>
      <c r="B75" s="40"/>
      <c r="C75" s="24" t="s">
        <v>323</v>
      </c>
      <c r="D75" s="41"/>
      <c r="E75" s="41"/>
      <c r="F75" s="41"/>
      <c r="G75" s="41"/>
      <c r="H75" s="41"/>
      <c r="I75" s="41"/>
      <c r="J75" s="41"/>
      <c r="K75" s="41"/>
      <c r="L75" s="146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6.96" customHeigh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2" customHeight="1">
      <c r="A77" s="39"/>
      <c r="B77" s="40"/>
      <c r="C77" s="33" t="s">
        <v>16</v>
      </c>
      <c r="D77" s="41"/>
      <c r="E77" s="41"/>
      <c r="F77" s="41"/>
      <c r="G77" s="41"/>
      <c r="H77" s="41"/>
      <c r="I77" s="41"/>
      <c r="J77" s="41"/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16.5" customHeight="1">
      <c r="A78" s="39"/>
      <c r="B78" s="40"/>
      <c r="C78" s="41"/>
      <c r="D78" s="41"/>
      <c r="E78" s="172" t="str">
        <f>E7</f>
        <v>Odkanalizování obce Rtyně nad Bílinou – etapa 1</v>
      </c>
      <c r="F78" s="33"/>
      <c r="G78" s="33"/>
      <c r="H78" s="33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1" customFormat="1" ht="12" customHeight="1">
      <c r="B79" s="22"/>
      <c r="C79" s="33" t="s">
        <v>229</v>
      </c>
      <c r="D79" s="23"/>
      <c r="E79" s="23"/>
      <c r="F79" s="23"/>
      <c r="G79" s="23"/>
      <c r="H79" s="23"/>
      <c r="I79" s="23"/>
      <c r="J79" s="23"/>
      <c r="K79" s="23"/>
      <c r="L79" s="21"/>
    </row>
    <row r="80" s="2" customFormat="1" ht="16.5" customHeight="1">
      <c r="A80" s="39"/>
      <c r="B80" s="40"/>
      <c r="C80" s="41"/>
      <c r="D80" s="41"/>
      <c r="E80" s="172" t="s">
        <v>3749</v>
      </c>
      <c r="F80" s="41"/>
      <c r="G80" s="41"/>
      <c r="H80" s="41"/>
      <c r="I80" s="41"/>
      <c r="J80" s="41"/>
      <c r="K80" s="41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2" customHeight="1">
      <c r="A81" s="39"/>
      <c r="B81" s="40"/>
      <c r="C81" s="33" t="s">
        <v>234</v>
      </c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6.5" customHeight="1">
      <c r="A82" s="39"/>
      <c r="B82" s="40"/>
      <c r="C82" s="41"/>
      <c r="D82" s="41"/>
      <c r="E82" s="70" t="str">
        <f>E11</f>
        <v>RŠ - Regulační šachta</v>
      </c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21</v>
      </c>
      <c r="D84" s="41"/>
      <c r="E84" s="41"/>
      <c r="F84" s="28" t="str">
        <f>F14</f>
        <v>Rtyně nad Bílinou</v>
      </c>
      <c r="G84" s="41"/>
      <c r="H84" s="41"/>
      <c r="I84" s="33" t="s">
        <v>23</v>
      </c>
      <c r="J84" s="73" t="str">
        <f>IF(J14="","",J14)</f>
        <v>31. 7. 2025</v>
      </c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25.65" customHeight="1">
      <c r="A86" s="39"/>
      <c r="B86" s="40"/>
      <c r="C86" s="33" t="s">
        <v>25</v>
      </c>
      <c r="D86" s="41"/>
      <c r="E86" s="41"/>
      <c r="F86" s="28" t="str">
        <f>E17</f>
        <v xml:space="preserve">Obec Rtyně nad Bílinou </v>
      </c>
      <c r="G86" s="41"/>
      <c r="H86" s="41"/>
      <c r="I86" s="33" t="s">
        <v>31</v>
      </c>
      <c r="J86" s="37" t="str">
        <f>E23</f>
        <v xml:space="preserve">AQUECON a.s. – kancelář Praha </v>
      </c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5.15" customHeight="1">
      <c r="A87" s="39"/>
      <c r="B87" s="40"/>
      <c r="C87" s="33" t="s">
        <v>29</v>
      </c>
      <c r="D87" s="41"/>
      <c r="E87" s="41"/>
      <c r="F87" s="28" t="str">
        <f>IF(E20="","",E20)</f>
        <v>Vyplň údaj</v>
      </c>
      <c r="G87" s="41"/>
      <c r="H87" s="41"/>
      <c r="I87" s="33" t="s">
        <v>34</v>
      </c>
      <c r="J87" s="37" t="str">
        <f>E26</f>
        <v>QS-B s.r.o.</v>
      </c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0.32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11" customFormat="1" ht="29.28" customHeight="1">
      <c r="A89" s="188"/>
      <c r="B89" s="189"/>
      <c r="C89" s="190" t="s">
        <v>324</v>
      </c>
      <c r="D89" s="191" t="s">
        <v>57</v>
      </c>
      <c r="E89" s="191" t="s">
        <v>53</v>
      </c>
      <c r="F89" s="191" t="s">
        <v>54</v>
      </c>
      <c r="G89" s="191" t="s">
        <v>325</v>
      </c>
      <c r="H89" s="191" t="s">
        <v>326</v>
      </c>
      <c r="I89" s="191" t="s">
        <v>327</v>
      </c>
      <c r="J89" s="191" t="s">
        <v>303</v>
      </c>
      <c r="K89" s="192" t="s">
        <v>328</v>
      </c>
      <c r="L89" s="193"/>
      <c r="M89" s="93" t="s">
        <v>19</v>
      </c>
      <c r="N89" s="94" t="s">
        <v>42</v>
      </c>
      <c r="O89" s="94" t="s">
        <v>329</v>
      </c>
      <c r="P89" s="94" t="s">
        <v>330</v>
      </c>
      <c r="Q89" s="94" t="s">
        <v>331</v>
      </c>
      <c r="R89" s="94" t="s">
        <v>332</v>
      </c>
      <c r="S89" s="94" t="s">
        <v>333</v>
      </c>
      <c r="T89" s="95" t="s">
        <v>334</v>
      </c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</row>
    <row r="90" s="2" customFormat="1" ht="22.8" customHeight="1">
      <c r="A90" s="39"/>
      <c r="B90" s="40"/>
      <c r="C90" s="100" t="s">
        <v>335</v>
      </c>
      <c r="D90" s="41"/>
      <c r="E90" s="41"/>
      <c r="F90" s="41"/>
      <c r="G90" s="41"/>
      <c r="H90" s="41"/>
      <c r="I90" s="41"/>
      <c r="J90" s="194">
        <f>BK90</f>
        <v>0</v>
      </c>
      <c r="K90" s="41"/>
      <c r="L90" s="45"/>
      <c r="M90" s="96"/>
      <c r="N90" s="195"/>
      <c r="O90" s="97"/>
      <c r="P90" s="196">
        <f>P91</f>
        <v>0</v>
      </c>
      <c r="Q90" s="97"/>
      <c r="R90" s="196">
        <f>R91</f>
        <v>0</v>
      </c>
      <c r="S90" s="97"/>
      <c r="T90" s="197">
        <f>T91</f>
        <v>0</v>
      </c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T90" s="18" t="s">
        <v>71</v>
      </c>
      <c r="AU90" s="18" t="s">
        <v>304</v>
      </c>
      <c r="BK90" s="198">
        <f>BK91</f>
        <v>0</v>
      </c>
    </row>
    <row r="91" s="12" customFormat="1" ht="25.92" customHeight="1">
      <c r="A91" s="12"/>
      <c r="B91" s="199"/>
      <c r="C91" s="200"/>
      <c r="D91" s="201" t="s">
        <v>71</v>
      </c>
      <c r="E91" s="202" t="s">
        <v>336</v>
      </c>
      <c r="F91" s="202" t="s">
        <v>337</v>
      </c>
      <c r="G91" s="200"/>
      <c r="H91" s="200"/>
      <c r="I91" s="203"/>
      <c r="J91" s="204">
        <f>BK91</f>
        <v>0</v>
      </c>
      <c r="K91" s="200"/>
      <c r="L91" s="205"/>
      <c r="M91" s="206"/>
      <c r="N91" s="207"/>
      <c r="O91" s="207"/>
      <c r="P91" s="208">
        <f>P92+P112+P115</f>
        <v>0</v>
      </c>
      <c r="Q91" s="207"/>
      <c r="R91" s="208">
        <f>R92+R112+R115</f>
        <v>0</v>
      </c>
      <c r="S91" s="207"/>
      <c r="T91" s="209">
        <f>T92+T112+T115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79</v>
      </c>
      <c r="AT91" s="211" t="s">
        <v>71</v>
      </c>
      <c r="AU91" s="211" t="s">
        <v>72</v>
      </c>
      <c r="AY91" s="210" t="s">
        <v>338</v>
      </c>
      <c r="BK91" s="212">
        <f>BK92+BK112+BK115</f>
        <v>0</v>
      </c>
    </row>
    <row r="92" s="12" customFormat="1" ht="22.8" customHeight="1">
      <c r="A92" s="12"/>
      <c r="B92" s="199"/>
      <c r="C92" s="200"/>
      <c r="D92" s="201" t="s">
        <v>71</v>
      </c>
      <c r="E92" s="213" t="s">
        <v>79</v>
      </c>
      <c r="F92" s="213" t="s">
        <v>339</v>
      </c>
      <c r="G92" s="200"/>
      <c r="H92" s="200"/>
      <c r="I92" s="203"/>
      <c r="J92" s="214">
        <f>BK92</f>
        <v>0</v>
      </c>
      <c r="K92" s="200"/>
      <c r="L92" s="205"/>
      <c r="M92" s="206"/>
      <c r="N92" s="207"/>
      <c r="O92" s="207"/>
      <c r="P92" s="208">
        <f>SUM(P93:P111)</f>
        <v>0</v>
      </c>
      <c r="Q92" s="207"/>
      <c r="R92" s="208">
        <f>SUM(R93:R111)</f>
        <v>0</v>
      </c>
      <c r="S92" s="207"/>
      <c r="T92" s="209">
        <f>SUM(T93:T111)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79</v>
      </c>
      <c r="AT92" s="211" t="s">
        <v>71</v>
      </c>
      <c r="AU92" s="211" t="s">
        <v>79</v>
      </c>
      <c r="AY92" s="210" t="s">
        <v>338</v>
      </c>
      <c r="BK92" s="212">
        <f>SUM(BK93:BK111)</f>
        <v>0</v>
      </c>
    </row>
    <row r="93" s="2" customFormat="1" ht="24.15" customHeight="1">
      <c r="A93" s="39"/>
      <c r="B93" s="40"/>
      <c r="C93" s="215" t="s">
        <v>79</v>
      </c>
      <c r="D93" s="215" t="s">
        <v>3853</v>
      </c>
      <c r="E93" s="216" t="s">
        <v>4295</v>
      </c>
      <c r="F93" s="217" t="s">
        <v>4296</v>
      </c>
      <c r="G93" s="218" t="s">
        <v>391</v>
      </c>
      <c r="H93" s="219">
        <v>2.1560000000000001</v>
      </c>
      <c r="I93" s="220"/>
      <c r="J93" s="221">
        <f>ROUND(I93*H93,2)</f>
        <v>0</v>
      </c>
      <c r="K93" s="217" t="s">
        <v>3856</v>
      </c>
      <c r="L93" s="45"/>
      <c r="M93" s="222" t="s">
        <v>19</v>
      </c>
      <c r="N93" s="223" t="s">
        <v>43</v>
      </c>
      <c r="O93" s="85"/>
      <c r="P93" s="224">
        <f>O93*H93</f>
        <v>0</v>
      </c>
      <c r="Q93" s="224">
        <v>0</v>
      </c>
      <c r="R93" s="224">
        <f>Q93*H93</f>
        <v>0</v>
      </c>
      <c r="S93" s="224">
        <v>0</v>
      </c>
      <c r="T93" s="225">
        <f>S93*H93</f>
        <v>0</v>
      </c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R93" s="226" t="s">
        <v>231</v>
      </c>
      <c r="AT93" s="226" t="s">
        <v>342</v>
      </c>
      <c r="AU93" s="226" t="s">
        <v>81</v>
      </c>
      <c r="AY93" s="18" t="s">
        <v>338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18" t="s">
        <v>79</v>
      </c>
      <c r="BK93" s="227">
        <f>ROUND(I93*H93,2)</f>
        <v>0</v>
      </c>
      <c r="BL93" s="18" t="s">
        <v>231</v>
      </c>
      <c r="BM93" s="226" t="s">
        <v>4430</v>
      </c>
    </row>
    <row r="94" s="2" customFormat="1">
      <c r="A94" s="39"/>
      <c r="B94" s="40"/>
      <c r="C94" s="41"/>
      <c r="D94" s="228" t="s">
        <v>348</v>
      </c>
      <c r="E94" s="41"/>
      <c r="F94" s="229" t="s">
        <v>4298</v>
      </c>
      <c r="G94" s="41"/>
      <c r="H94" s="41"/>
      <c r="I94" s="230"/>
      <c r="J94" s="41"/>
      <c r="K94" s="41"/>
      <c r="L94" s="45"/>
      <c r="M94" s="231"/>
      <c r="N94" s="232"/>
      <c r="O94" s="85"/>
      <c r="P94" s="85"/>
      <c r="Q94" s="85"/>
      <c r="R94" s="85"/>
      <c r="S94" s="85"/>
      <c r="T94" s="86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T94" s="18" t="s">
        <v>348</v>
      </c>
      <c r="AU94" s="18" t="s">
        <v>81</v>
      </c>
    </row>
    <row r="95" s="13" customFormat="1">
      <c r="A95" s="13"/>
      <c r="B95" s="233"/>
      <c r="C95" s="234"/>
      <c r="D95" s="235" t="s">
        <v>350</v>
      </c>
      <c r="E95" s="236" t="s">
        <v>19</v>
      </c>
      <c r="F95" s="237" t="s">
        <v>4406</v>
      </c>
      <c r="G95" s="234"/>
      <c r="H95" s="236" t="s">
        <v>19</v>
      </c>
      <c r="I95" s="238"/>
      <c r="J95" s="234"/>
      <c r="K95" s="234"/>
      <c r="L95" s="239"/>
      <c r="M95" s="240"/>
      <c r="N95" s="241"/>
      <c r="O95" s="241"/>
      <c r="P95" s="241"/>
      <c r="Q95" s="241"/>
      <c r="R95" s="241"/>
      <c r="S95" s="241"/>
      <c r="T95" s="242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43" t="s">
        <v>350</v>
      </c>
      <c r="AU95" s="243" t="s">
        <v>81</v>
      </c>
      <c r="AV95" s="13" t="s">
        <v>79</v>
      </c>
      <c r="AW95" s="13" t="s">
        <v>33</v>
      </c>
      <c r="AX95" s="13" t="s">
        <v>72</v>
      </c>
      <c r="AY95" s="243" t="s">
        <v>338</v>
      </c>
    </row>
    <row r="96" s="14" customFormat="1">
      <c r="A96" s="14"/>
      <c r="B96" s="244"/>
      <c r="C96" s="245"/>
      <c r="D96" s="235" t="s">
        <v>350</v>
      </c>
      <c r="E96" s="246" t="s">
        <v>4402</v>
      </c>
      <c r="F96" s="247" t="s">
        <v>4431</v>
      </c>
      <c r="G96" s="245"/>
      <c r="H96" s="248">
        <v>1.0780000000000001</v>
      </c>
      <c r="I96" s="249"/>
      <c r="J96" s="245"/>
      <c r="K96" s="245"/>
      <c r="L96" s="250"/>
      <c r="M96" s="251"/>
      <c r="N96" s="252"/>
      <c r="O96" s="252"/>
      <c r="P96" s="252"/>
      <c r="Q96" s="252"/>
      <c r="R96" s="252"/>
      <c r="S96" s="252"/>
      <c r="T96" s="253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54" t="s">
        <v>350</v>
      </c>
      <c r="AU96" s="254" t="s">
        <v>81</v>
      </c>
      <c r="AV96" s="14" t="s">
        <v>81</v>
      </c>
      <c r="AW96" s="14" t="s">
        <v>33</v>
      </c>
      <c r="AX96" s="14" t="s">
        <v>72</v>
      </c>
      <c r="AY96" s="254" t="s">
        <v>338</v>
      </c>
    </row>
    <row r="97" s="14" customFormat="1">
      <c r="A97" s="14"/>
      <c r="B97" s="244"/>
      <c r="C97" s="245"/>
      <c r="D97" s="235" t="s">
        <v>350</v>
      </c>
      <c r="E97" s="246" t="s">
        <v>19</v>
      </c>
      <c r="F97" s="247" t="s">
        <v>4402</v>
      </c>
      <c r="G97" s="245"/>
      <c r="H97" s="248">
        <v>1.0780000000000001</v>
      </c>
      <c r="I97" s="249"/>
      <c r="J97" s="245"/>
      <c r="K97" s="245"/>
      <c r="L97" s="250"/>
      <c r="M97" s="251"/>
      <c r="N97" s="252"/>
      <c r="O97" s="252"/>
      <c r="P97" s="252"/>
      <c r="Q97" s="252"/>
      <c r="R97" s="252"/>
      <c r="S97" s="252"/>
      <c r="T97" s="253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4" t="s">
        <v>350</v>
      </c>
      <c r="AU97" s="254" t="s">
        <v>81</v>
      </c>
      <c r="AV97" s="14" t="s">
        <v>81</v>
      </c>
      <c r="AW97" s="14" t="s">
        <v>33</v>
      </c>
      <c r="AX97" s="14" t="s">
        <v>72</v>
      </c>
      <c r="AY97" s="254" t="s">
        <v>338</v>
      </c>
    </row>
    <row r="98" s="15" customFormat="1">
      <c r="A98" s="15"/>
      <c r="B98" s="255"/>
      <c r="C98" s="256"/>
      <c r="D98" s="235" t="s">
        <v>350</v>
      </c>
      <c r="E98" s="257" t="s">
        <v>19</v>
      </c>
      <c r="F98" s="258" t="s">
        <v>363</v>
      </c>
      <c r="G98" s="256"/>
      <c r="H98" s="259">
        <v>2.1560000000000001</v>
      </c>
      <c r="I98" s="260"/>
      <c r="J98" s="256"/>
      <c r="K98" s="256"/>
      <c r="L98" s="261"/>
      <c r="M98" s="262"/>
      <c r="N98" s="263"/>
      <c r="O98" s="263"/>
      <c r="P98" s="263"/>
      <c r="Q98" s="263"/>
      <c r="R98" s="263"/>
      <c r="S98" s="263"/>
      <c r="T98" s="264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T98" s="265" t="s">
        <v>350</v>
      </c>
      <c r="AU98" s="265" t="s">
        <v>81</v>
      </c>
      <c r="AV98" s="15" t="s">
        <v>231</v>
      </c>
      <c r="AW98" s="15" t="s">
        <v>33</v>
      </c>
      <c r="AX98" s="15" t="s">
        <v>79</v>
      </c>
      <c r="AY98" s="265" t="s">
        <v>338</v>
      </c>
    </row>
    <row r="99" s="2" customFormat="1" ht="37.8" customHeight="1">
      <c r="A99" s="39"/>
      <c r="B99" s="40"/>
      <c r="C99" s="215" t="s">
        <v>81</v>
      </c>
      <c r="D99" s="215" t="s">
        <v>3853</v>
      </c>
      <c r="E99" s="216" t="s">
        <v>3864</v>
      </c>
      <c r="F99" s="217" t="s">
        <v>3865</v>
      </c>
      <c r="G99" s="218" t="s">
        <v>391</v>
      </c>
      <c r="H99" s="219">
        <v>1.0780000000000001</v>
      </c>
      <c r="I99" s="220"/>
      <c r="J99" s="221">
        <f>ROUND(I99*H99,2)</f>
        <v>0</v>
      </c>
      <c r="K99" s="217" t="s">
        <v>3856</v>
      </c>
      <c r="L99" s="45"/>
      <c r="M99" s="222" t="s">
        <v>19</v>
      </c>
      <c r="N99" s="223" t="s">
        <v>43</v>
      </c>
      <c r="O99" s="85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R99" s="226" t="s">
        <v>231</v>
      </c>
      <c r="AT99" s="226" t="s">
        <v>342</v>
      </c>
      <c r="AU99" s="226" t="s">
        <v>81</v>
      </c>
      <c r="AY99" s="18" t="s">
        <v>338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18" t="s">
        <v>79</v>
      </c>
      <c r="BK99" s="227">
        <f>ROUND(I99*H99,2)</f>
        <v>0</v>
      </c>
      <c r="BL99" s="18" t="s">
        <v>231</v>
      </c>
      <c r="BM99" s="226" t="s">
        <v>4432</v>
      </c>
    </row>
    <row r="100" s="2" customFormat="1">
      <c r="A100" s="39"/>
      <c r="B100" s="40"/>
      <c r="C100" s="41"/>
      <c r="D100" s="228" t="s">
        <v>348</v>
      </c>
      <c r="E100" s="41"/>
      <c r="F100" s="229" t="s">
        <v>3867</v>
      </c>
      <c r="G100" s="41"/>
      <c r="H100" s="41"/>
      <c r="I100" s="230"/>
      <c r="J100" s="41"/>
      <c r="K100" s="41"/>
      <c r="L100" s="45"/>
      <c r="M100" s="231"/>
      <c r="N100" s="232"/>
      <c r="O100" s="85"/>
      <c r="P100" s="85"/>
      <c r="Q100" s="85"/>
      <c r="R100" s="85"/>
      <c r="S100" s="85"/>
      <c r="T100" s="86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T100" s="18" t="s">
        <v>348</v>
      </c>
      <c r="AU100" s="18" t="s">
        <v>81</v>
      </c>
    </row>
    <row r="101" s="14" customFormat="1">
      <c r="A101" s="14"/>
      <c r="B101" s="244"/>
      <c r="C101" s="245"/>
      <c r="D101" s="235" t="s">
        <v>350</v>
      </c>
      <c r="E101" s="246" t="s">
        <v>19</v>
      </c>
      <c r="F101" s="247" t="s">
        <v>4402</v>
      </c>
      <c r="G101" s="245"/>
      <c r="H101" s="248">
        <v>1.0780000000000001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350</v>
      </c>
      <c r="AU101" s="254" t="s">
        <v>81</v>
      </c>
      <c r="AV101" s="14" t="s">
        <v>81</v>
      </c>
      <c r="AW101" s="14" t="s">
        <v>33</v>
      </c>
      <c r="AX101" s="14" t="s">
        <v>79</v>
      </c>
      <c r="AY101" s="254" t="s">
        <v>338</v>
      </c>
    </row>
    <row r="102" s="2" customFormat="1" ht="37.8" customHeight="1">
      <c r="A102" s="39"/>
      <c r="B102" s="40"/>
      <c r="C102" s="215" t="s">
        <v>241</v>
      </c>
      <c r="D102" s="215" t="s">
        <v>3853</v>
      </c>
      <c r="E102" s="216" t="s">
        <v>3870</v>
      </c>
      <c r="F102" s="217" t="s">
        <v>3871</v>
      </c>
      <c r="G102" s="218" t="s">
        <v>391</v>
      </c>
      <c r="H102" s="219">
        <v>10.779999999999999</v>
      </c>
      <c r="I102" s="220"/>
      <c r="J102" s="221">
        <f>ROUND(I102*H102,2)</f>
        <v>0</v>
      </c>
      <c r="K102" s="217" t="s">
        <v>3856</v>
      </c>
      <c r="L102" s="45"/>
      <c r="M102" s="222" t="s">
        <v>19</v>
      </c>
      <c r="N102" s="223" t="s">
        <v>43</v>
      </c>
      <c r="O102" s="85"/>
      <c r="P102" s="224">
        <f>O102*H102</f>
        <v>0</v>
      </c>
      <c r="Q102" s="224">
        <v>0</v>
      </c>
      <c r="R102" s="224">
        <f>Q102*H102</f>
        <v>0</v>
      </c>
      <c r="S102" s="224">
        <v>0</v>
      </c>
      <c r="T102" s="225">
        <f>S102*H102</f>
        <v>0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R102" s="226" t="s">
        <v>231</v>
      </c>
      <c r="AT102" s="226" t="s">
        <v>342</v>
      </c>
      <c r="AU102" s="226" t="s">
        <v>81</v>
      </c>
      <c r="AY102" s="18" t="s">
        <v>338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18" t="s">
        <v>79</v>
      </c>
      <c r="BK102" s="227">
        <f>ROUND(I102*H102,2)</f>
        <v>0</v>
      </c>
      <c r="BL102" s="18" t="s">
        <v>231</v>
      </c>
      <c r="BM102" s="226" t="s">
        <v>4433</v>
      </c>
    </row>
    <row r="103" s="2" customFormat="1">
      <c r="A103" s="39"/>
      <c r="B103" s="40"/>
      <c r="C103" s="41"/>
      <c r="D103" s="228" t="s">
        <v>348</v>
      </c>
      <c r="E103" s="41"/>
      <c r="F103" s="229" t="s">
        <v>3873</v>
      </c>
      <c r="G103" s="41"/>
      <c r="H103" s="41"/>
      <c r="I103" s="230"/>
      <c r="J103" s="41"/>
      <c r="K103" s="41"/>
      <c r="L103" s="45"/>
      <c r="M103" s="231"/>
      <c r="N103" s="232"/>
      <c r="O103" s="85"/>
      <c r="P103" s="85"/>
      <c r="Q103" s="85"/>
      <c r="R103" s="85"/>
      <c r="S103" s="85"/>
      <c r="T103" s="86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T103" s="18" t="s">
        <v>348</v>
      </c>
      <c r="AU103" s="18" t="s">
        <v>81</v>
      </c>
    </row>
    <row r="104" s="14" customFormat="1">
      <c r="A104" s="14"/>
      <c r="B104" s="244"/>
      <c r="C104" s="245"/>
      <c r="D104" s="235" t="s">
        <v>350</v>
      </c>
      <c r="E104" s="246" t="s">
        <v>19</v>
      </c>
      <c r="F104" s="247" t="s">
        <v>4402</v>
      </c>
      <c r="G104" s="245"/>
      <c r="H104" s="248">
        <v>1.0780000000000001</v>
      </c>
      <c r="I104" s="249"/>
      <c r="J104" s="245"/>
      <c r="K104" s="245"/>
      <c r="L104" s="250"/>
      <c r="M104" s="251"/>
      <c r="N104" s="252"/>
      <c r="O104" s="252"/>
      <c r="P104" s="252"/>
      <c r="Q104" s="252"/>
      <c r="R104" s="252"/>
      <c r="S104" s="252"/>
      <c r="T104" s="253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4" t="s">
        <v>350</v>
      </c>
      <c r="AU104" s="254" t="s">
        <v>81</v>
      </c>
      <c r="AV104" s="14" t="s">
        <v>81</v>
      </c>
      <c r="AW104" s="14" t="s">
        <v>33</v>
      </c>
      <c r="AX104" s="14" t="s">
        <v>72</v>
      </c>
      <c r="AY104" s="254" t="s">
        <v>338</v>
      </c>
    </row>
    <row r="105" s="14" customFormat="1">
      <c r="A105" s="14"/>
      <c r="B105" s="244"/>
      <c r="C105" s="245"/>
      <c r="D105" s="235" t="s">
        <v>350</v>
      </c>
      <c r="E105" s="246" t="s">
        <v>19</v>
      </c>
      <c r="F105" s="247" t="s">
        <v>4434</v>
      </c>
      <c r="G105" s="245"/>
      <c r="H105" s="248">
        <v>10.779999999999999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350</v>
      </c>
      <c r="AU105" s="254" t="s">
        <v>81</v>
      </c>
      <c r="AV105" s="14" t="s">
        <v>81</v>
      </c>
      <c r="AW105" s="14" t="s">
        <v>33</v>
      </c>
      <c r="AX105" s="14" t="s">
        <v>79</v>
      </c>
      <c r="AY105" s="254" t="s">
        <v>338</v>
      </c>
    </row>
    <row r="106" s="2" customFormat="1" ht="24.15" customHeight="1">
      <c r="A106" s="39"/>
      <c r="B106" s="40"/>
      <c r="C106" s="215" t="s">
        <v>231</v>
      </c>
      <c r="D106" s="215" t="s">
        <v>3853</v>
      </c>
      <c r="E106" s="216" t="s">
        <v>4312</v>
      </c>
      <c r="F106" s="217" t="s">
        <v>3876</v>
      </c>
      <c r="G106" s="218" t="s">
        <v>489</v>
      </c>
      <c r="H106" s="219">
        <v>2.1560000000000001</v>
      </c>
      <c r="I106" s="220"/>
      <c r="J106" s="221">
        <f>ROUND(I106*H106,2)</f>
        <v>0</v>
      </c>
      <c r="K106" s="217" t="s">
        <v>19</v>
      </c>
      <c r="L106" s="45"/>
      <c r="M106" s="222" t="s">
        <v>19</v>
      </c>
      <c r="N106" s="223" t="s">
        <v>43</v>
      </c>
      <c r="O106" s="85"/>
      <c r="P106" s="224">
        <f>O106*H106</f>
        <v>0</v>
      </c>
      <c r="Q106" s="224">
        <v>0</v>
      </c>
      <c r="R106" s="224">
        <f>Q106*H106</f>
        <v>0</v>
      </c>
      <c r="S106" s="224">
        <v>0</v>
      </c>
      <c r="T106" s="225">
        <f>S106*H106</f>
        <v>0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6" t="s">
        <v>231</v>
      </c>
      <c r="AT106" s="226" t="s">
        <v>342</v>
      </c>
      <c r="AU106" s="226" t="s">
        <v>81</v>
      </c>
      <c r="AY106" s="18" t="s">
        <v>338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8" t="s">
        <v>79</v>
      </c>
      <c r="BK106" s="227">
        <f>ROUND(I106*H106,2)</f>
        <v>0</v>
      </c>
      <c r="BL106" s="18" t="s">
        <v>231</v>
      </c>
      <c r="BM106" s="226" t="s">
        <v>4435</v>
      </c>
    </row>
    <row r="107" s="14" customFormat="1">
      <c r="A107" s="14"/>
      <c r="B107" s="244"/>
      <c r="C107" s="245"/>
      <c r="D107" s="235" t="s">
        <v>350</v>
      </c>
      <c r="E107" s="246" t="s">
        <v>19</v>
      </c>
      <c r="F107" s="247" t="s">
        <v>4402</v>
      </c>
      <c r="G107" s="245"/>
      <c r="H107" s="248">
        <v>1.0780000000000001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350</v>
      </c>
      <c r="AU107" s="254" t="s">
        <v>81</v>
      </c>
      <c r="AV107" s="14" t="s">
        <v>81</v>
      </c>
      <c r="AW107" s="14" t="s">
        <v>33</v>
      </c>
      <c r="AX107" s="14" t="s">
        <v>72</v>
      </c>
      <c r="AY107" s="254" t="s">
        <v>338</v>
      </c>
    </row>
    <row r="108" s="14" customFormat="1">
      <c r="A108" s="14"/>
      <c r="B108" s="244"/>
      <c r="C108" s="245"/>
      <c r="D108" s="235" t="s">
        <v>350</v>
      </c>
      <c r="E108" s="246" t="s">
        <v>19</v>
      </c>
      <c r="F108" s="247" t="s">
        <v>4436</v>
      </c>
      <c r="G108" s="245"/>
      <c r="H108" s="248">
        <v>2.1560000000000001</v>
      </c>
      <c r="I108" s="249"/>
      <c r="J108" s="245"/>
      <c r="K108" s="245"/>
      <c r="L108" s="250"/>
      <c r="M108" s="251"/>
      <c r="N108" s="252"/>
      <c r="O108" s="252"/>
      <c r="P108" s="252"/>
      <c r="Q108" s="252"/>
      <c r="R108" s="252"/>
      <c r="S108" s="252"/>
      <c r="T108" s="253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4" t="s">
        <v>350</v>
      </c>
      <c r="AU108" s="254" t="s">
        <v>81</v>
      </c>
      <c r="AV108" s="14" t="s">
        <v>81</v>
      </c>
      <c r="AW108" s="14" t="s">
        <v>33</v>
      </c>
      <c r="AX108" s="14" t="s">
        <v>79</v>
      </c>
      <c r="AY108" s="254" t="s">
        <v>338</v>
      </c>
    </row>
    <row r="109" s="2" customFormat="1" ht="24.15" customHeight="1">
      <c r="A109" s="39"/>
      <c r="B109" s="40"/>
      <c r="C109" s="215" t="s">
        <v>239</v>
      </c>
      <c r="D109" s="215" t="s">
        <v>3853</v>
      </c>
      <c r="E109" s="216" t="s">
        <v>4315</v>
      </c>
      <c r="F109" s="217" t="s">
        <v>4316</v>
      </c>
      <c r="G109" s="218" t="s">
        <v>391</v>
      </c>
      <c r="H109" s="219">
        <v>1.0780000000000001</v>
      </c>
      <c r="I109" s="220"/>
      <c r="J109" s="221">
        <f>ROUND(I109*H109,2)</f>
        <v>0</v>
      </c>
      <c r="K109" s="217" t="s">
        <v>3856</v>
      </c>
      <c r="L109" s="45"/>
      <c r="M109" s="222" t="s">
        <v>19</v>
      </c>
      <c r="N109" s="223" t="s">
        <v>43</v>
      </c>
      <c r="O109" s="85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R109" s="226" t="s">
        <v>231</v>
      </c>
      <c r="AT109" s="226" t="s">
        <v>342</v>
      </c>
      <c r="AU109" s="226" t="s">
        <v>81</v>
      </c>
      <c r="AY109" s="18" t="s">
        <v>338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18" t="s">
        <v>79</v>
      </c>
      <c r="BK109" s="227">
        <f>ROUND(I109*H109,2)</f>
        <v>0</v>
      </c>
      <c r="BL109" s="18" t="s">
        <v>231</v>
      </c>
      <c r="BM109" s="226" t="s">
        <v>4437</v>
      </c>
    </row>
    <row r="110" s="2" customFormat="1">
      <c r="A110" s="39"/>
      <c r="B110" s="40"/>
      <c r="C110" s="41"/>
      <c r="D110" s="228" t="s">
        <v>348</v>
      </c>
      <c r="E110" s="41"/>
      <c r="F110" s="229" t="s">
        <v>4318</v>
      </c>
      <c r="G110" s="41"/>
      <c r="H110" s="41"/>
      <c r="I110" s="230"/>
      <c r="J110" s="41"/>
      <c r="K110" s="41"/>
      <c r="L110" s="45"/>
      <c r="M110" s="231"/>
      <c r="N110" s="232"/>
      <c r="O110" s="85"/>
      <c r="P110" s="85"/>
      <c r="Q110" s="85"/>
      <c r="R110" s="85"/>
      <c r="S110" s="85"/>
      <c r="T110" s="86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T110" s="18" t="s">
        <v>348</v>
      </c>
      <c r="AU110" s="18" t="s">
        <v>81</v>
      </c>
    </row>
    <row r="111" s="14" customFormat="1">
      <c r="A111" s="14"/>
      <c r="B111" s="244"/>
      <c r="C111" s="245"/>
      <c r="D111" s="235" t="s">
        <v>350</v>
      </c>
      <c r="E111" s="246" t="s">
        <v>19</v>
      </c>
      <c r="F111" s="247" t="s">
        <v>4402</v>
      </c>
      <c r="G111" s="245"/>
      <c r="H111" s="248">
        <v>1.0780000000000001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81</v>
      </c>
      <c r="AV111" s="14" t="s">
        <v>81</v>
      </c>
      <c r="AW111" s="14" t="s">
        <v>33</v>
      </c>
      <c r="AX111" s="14" t="s">
        <v>79</v>
      </c>
      <c r="AY111" s="254" t="s">
        <v>338</v>
      </c>
    </row>
    <row r="112" s="12" customFormat="1" ht="22.8" customHeight="1">
      <c r="A112" s="12"/>
      <c r="B112" s="199"/>
      <c r="C112" s="200"/>
      <c r="D112" s="201" t="s">
        <v>71</v>
      </c>
      <c r="E112" s="213" t="s">
        <v>405</v>
      </c>
      <c r="F112" s="213" t="s">
        <v>4005</v>
      </c>
      <c r="G112" s="200"/>
      <c r="H112" s="200"/>
      <c r="I112" s="203"/>
      <c r="J112" s="214">
        <f>BK112</f>
        <v>0</v>
      </c>
      <c r="K112" s="200"/>
      <c r="L112" s="205"/>
      <c r="M112" s="206"/>
      <c r="N112" s="207"/>
      <c r="O112" s="207"/>
      <c r="P112" s="208">
        <f>SUM(P113:P114)</f>
        <v>0</v>
      </c>
      <c r="Q112" s="207"/>
      <c r="R112" s="208">
        <f>SUM(R113:R114)</f>
        <v>0</v>
      </c>
      <c r="S112" s="207"/>
      <c r="T112" s="209">
        <f>SUM(T113:T114)</f>
        <v>0</v>
      </c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R112" s="210" t="s">
        <v>79</v>
      </c>
      <c r="AT112" s="211" t="s">
        <v>71</v>
      </c>
      <c r="AU112" s="211" t="s">
        <v>79</v>
      </c>
      <c r="AY112" s="210" t="s">
        <v>338</v>
      </c>
      <c r="BK112" s="212">
        <f>SUM(BK113:BK114)</f>
        <v>0</v>
      </c>
    </row>
    <row r="113" s="2" customFormat="1" ht="24.15" customHeight="1">
      <c r="A113" s="39"/>
      <c r="B113" s="40"/>
      <c r="C113" s="215" t="s">
        <v>236</v>
      </c>
      <c r="D113" s="215" t="s">
        <v>3853</v>
      </c>
      <c r="E113" s="216" t="s">
        <v>4438</v>
      </c>
      <c r="F113" s="217" t="s">
        <v>4397</v>
      </c>
      <c r="G113" s="218" t="s">
        <v>4398</v>
      </c>
      <c r="H113" s="219">
        <v>1</v>
      </c>
      <c r="I113" s="220"/>
      <c r="J113" s="221">
        <f>ROUND(I113*H113,2)</f>
        <v>0</v>
      </c>
      <c r="K113" s="217" t="s">
        <v>3856</v>
      </c>
      <c r="L113" s="45"/>
      <c r="M113" s="222" t="s">
        <v>19</v>
      </c>
      <c r="N113" s="223" t="s">
        <v>43</v>
      </c>
      <c r="O113" s="85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R113" s="226" t="s">
        <v>231</v>
      </c>
      <c r="AT113" s="226" t="s">
        <v>342</v>
      </c>
      <c r="AU113" s="226" t="s">
        <v>81</v>
      </c>
      <c r="AY113" s="18" t="s">
        <v>338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8" t="s">
        <v>79</v>
      </c>
      <c r="BK113" s="227">
        <f>ROUND(I113*H113,2)</f>
        <v>0</v>
      </c>
      <c r="BL113" s="18" t="s">
        <v>231</v>
      </c>
      <c r="BM113" s="226" t="s">
        <v>4439</v>
      </c>
    </row>
    <row r="114" s="2" customFormat="1">
      <c r="A114" s="39"/>
      <c r="B114" s="40"/>
      <c r="C114" s="41"/>
      <c r="D114" s="228" t="s">
        <v>348</v>
      </c>
      <c r="E114" s="41"/>
      <c r="F114" s="229" t="s">
        <v>4440</v>
      </c>
      <c r="G114" s="41"/>
      <c r="H114" s="41"/>
      <c r="I114" s="230"/>
      <c r="J114" s="41"/>
      <c r="K114" s="41"/>
      <c r="L114" s="45"/>
      <c r="M114" s="231"/>
      <c r="N114" s="232"/>
      <c r="O114" s="85"/>
      <c r="P114" s="85"/>
      <c r="Q114" s="85"/>
      <c r="R114" s="85"/>
      <c r="S114" s="85"/>
      <c r="T114" s="86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T114" s="18" t="s">
        <v>348</v>
      </c>
      <c r="AU114" s="18" t="s">
        <v>81</v>
      </c>
    </row>
    <row r="115" s="12" customFormat="1" ht="22.8" customHeight="1">
      <c r="A115" s="12"/>
      <c r="B115" s="199"/>
      <c r="C115" s="200"/>
      <c r="D115" s="201" t="s">
        <v>71</v>
      </c>
      <c r="E115" s="213" t="s">
        <v>252</v>
      </c>
      <c r="F115" s="213" t="s">
        <v>790</v>
      </c>
      <c r="G115" s="200"/>
      <c r="H115" s="200"/>
      <c r="I115" s="203"/>
      <c r="J115" s="214">
        <f>BK115</f>
        <v>0</v>
      </c>
      <c r="K115" s="200"/>
      <c r="L115" s="205"/>
      <c r="M115" s="206"/>
      <c r="N115" s="207"/>
      <c r="O115" s="207"/>
      <c r="P115" s="208">
        <f>P116</f>
        <v>0</v>
      </c>
      <c r="Q115" s="207"/>
      <c r="R115" s="208">
        <f>R116</f>
        <v>0</v>
      </c>
      <c r="S115" s="207"/>
      <c r="T115" s="209">
        <f>T116</f>
        <v>0</v>
      </c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R115" s="210" t="s">
        <v>79</v>
      </c>
      <c r="AT115" s="211" t="s">
        <v>71</v>
      </c>
      <c r="AU115" s="211" t="s">
        <v>79</v>
      </c>
      <c r="AY115" s="210" t="s">
        <v>338</v>
      </c>
      <c r="BK115" s="212">
        <f>BK116</f>
        <v>0</v>
      </c>
    </row>
    <row r="116" s="12" customFormat="1" ht="20.88" customHeight="1">
      <c r="A116" s="12"/>
      <c r="B116" s="199"/>
      <c r="C116" s="200"/>
      <c r="D116" s="201" t="s">
        <v>71</v>
      </c>
      <c r="E116" s="213" t="s">
        <v>4047</v>
      </c>
      <c r="F116" s="213" t="s">
        <v>4048</v>
      </c>
      <c r="G116" s="200"/>
      <c r="H116" s="200"/>
      <c r="I116" s="203"/>
      <c r="J116" s="214">
        <f>BK116</f>
        <v>0</v>
      </c>
      <c r="K116" s="200"/>
      <c r="L116" s="205"/>
      <c r="M116" s="206"/>
      <c r="N116" s="207"/>
      <c r="O116" s="207"/>
      <c r="P116" s="208">
        <f>SUM(P117:P118)</f>
        <v>0</v>
      </c>
      <c r="Q116" s="207"/>
      <c r="R116" s="208">
        <f>SUM(R117:R118)</f>
        <v>0</v>
      </c>
      <c r="S116" s="207"/>
      <c r="T116" s="209">
        <f>SUM(T117:T118)</f>
        <v>0</v>
      </c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R116" s="210" t="s">
        <v>79</v>
      </c>
      <c r="AT116" s="211" t="s">
        <v>71</v>
      </c>
      <c r="AU116" s="211" t="s">
        <v>81</v>
      </c>
      <c r="AY116" s="210" t="s">
        <v>338</v>
      </c>
      <c r="BK116" s="212">
        <f>SUM(BK117:BK118)</f>
        <v>0</v>
      </c>
    </row>
    <row r="117" s="2" customFormat="1" ht="16.5" customHeight="1">
      <c r="A117" s="39"/>
      <c r="B117" s="40"/>
      <c r="C117" s="215" t="s">
        <v>396</v>
      </c>
      <c r="D117" s="215" t="s">
        <v>3853</v>
      </c>
      <c r="E117" s="216" t="s">
        <v>4049</v>
      </c>
      <c r="F117" s="217" t="s">
        <v>843</v>
      </c>
      <c r="G117" s="218" t="s">
        <v>4051</v>
      </c>
      <c r="H117" s="299"/>
      <c r="I117" s="220"/>
      <c r="J117" s="221">
        <f>ROUND(I117*H117,2)</f>
        <v>0</v>
      </c>
      <c r="K117" s="217" t="s">
        <v>3856</v>
      </c>
      <c r="L117" s="45"/>
      <c r="M117" s="222" t="s">
        <v>19</v>
      </c>
      <c r="N117" s="223" t="s">
        <v>43</v>
      </c>
      <c r="O117" s="85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R117" s="226" t="s">
        <v>231</v>
      </c>
      <c r="AT117" s="226" t="s">
        <v>342</v>
      </c>
      <c r="AU117" s="226" t="s">
        <v>241</v>
      </c>
      <c r="AY117" s="18" t="s">
        <v>338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18" t="s">
        <v>79</v>
      </c>
      <c r="BK117" s="227">
        <f>ROUND(I117*H117,2)</f>
        <v>0</v>
      </c>
      <c r="BL117" s="18" t="s">
        <v>231</v>
      </c>
      <c r="BM117" s="226" t="s">
        <v>4441</v>
      </c>
    </row>
    <row r="118" s="2" customFormat="1">
      <c r="A118" s="39"/>
      <c r="B118" s="40"/>
      <c r="C118" s="41"/>
      <c r="D118" s="228" t="s">
        <v>348</v>
      </c>
      <c r="E118" s="41"/>
      <c r="F118" s="229" t="s">
        <v>4053</v>
      </c>
      <c r="G118" s="41"/>
      <c r="H118" s="41"/>
      <c r="I118" s="230"/>
      <c r="J118" s="41"/>
      <c r="K118" s="41"/>
      <c r="L118" s="45"/>
      <c r="M118" s="288"/>
      <c r="N118" s="289"/>
      <c r="O118" s="290"/>
      <c r="P118" s="290"/>
      <c r="Q118" s="290"/>
      <c r="R118" s="290"/>
      <c r="S118" s="290"/>
      <c r="T118" s="291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T118" s="18" t="s">
        <v>348</v>
      </c>
      <c r="AU118" s="18" t="s">
        <v>241</v>
      </c>
    </row>
    <row r="119" s="2" customFormat="1" ht="6.96" customHeight="1">
      <c r="A119" s="39"/>
      <c r="B119" s="60"/>
      <c r="C119" s="61"/>
      <c r="D119" s="61"/>
      <c r="E119" s="61"/>
      <c r="F119" s="61"/>
      <c r="G119" s="61"/>
      <c r="H119" s="61"/>
      <c r="I119" s="61"/>
      <c r="J119" s="61"/>
      <c r="K119" s="61"/>
      <c r="L119" s="45"/>
      <c r="M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</sheetData>
  <sheetProtection sheet="1" autoFilter="0" formatColumns="0" formatRows="0" objects="1" scenarios="1" spinCount="100000" saltValue="8HIhvnko6RunO1lhV7qz6GATO7BN/pAdGkW9zMPnecYOnuSZp+AkoAm9CLmJLGeKxdn9Op0K3FUrHUxXNIRWOw==" hashValue="RNi7YqI5M5NWYUbXHlxuhImMvfvAjZXuqIgLcghPhO6Q18dnWDjTNO7+5LDZ+w+KQtgivIDiZXcRUA7vnPUzfQ==" algorithmName="SHA-512" password="CC35"/>
  <autoFilter ref="C89:K11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hyperlinks>
    <hyperlink ref="F94" r:id="rId1" display="https://podminky.urs.cz/item/CS_URS_2025_02/130A0112"/>
    <hyperlink ref="F100" r:id="rId2" display="https://podminky.urs.cz/item/CS_URS_2025_02/160A0205"/>
    <hyperlink ref="F103" r:id="rId3" display="https://podminky.urs.cz/item/CS_URS_2025_02/160A0206"/>
    <hyperlink ref="F110" r:id="rId4" display="https://podminky.urs.cz/item/CS_URS_2025_02/170A0201"/>
    <hyperlink ref="F114" r:id="rId5" display="https://podminky.urs.cz/item/CS_URS_2025_02/800A2306"/>
    <hyperlink ref="F118" r:id="rId6" display="https://podminky.urs.cz/item/CS_URS_2025_02/990A0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7"/>
</worksheet>
</file>

<file path=xl/worksheets/sheet3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197</v>
      </c>
      <c r="AZ2" s="139" t="s">
        <v>4283</v>
      </c>
      <c r="BA2" s="139" t="s">
        <v>19</v>
      </c>
      <c r="BB2" s="139" t="s">
        <v>19</v>
      </c>
      <c r="BC2" s="139" t="s">
        <v>4442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</row>
    <row r="5" hidden="1" s="1" customFormat="1" ht="6.96" customHeight="1">
      <c r="B5" s="21"/>
      <c r="L5" s="21"/>
    </row>
    <row r="6" hidden="1" s="1" customFormat="1" ht="12" customHeight="1">
      <c r="B6" s="21"/>
      <c r="D6" s="144" t="s">
        <v>16</v>
      </c>
      <c r="L6" s="21"/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</row>
    <row r="8" hidden="1" s="1" customFormat="1" ht="12" customHeight="1">
      <c r="B8" s="21"/>
      <c r="D8" s="144" t="s">
        <v>229</v>
      </c>
      <c r="L8" s="21"/>
    </row>
    <row r="9" hidden="1" s="2" customFormat="1" ht="16.5" customHeight="1">
      <c r="A9" s="39"/>
      <c r="B9" s="45"/>
      <c r="C9" s="39"/>
      <c r="D9" s="39"/>
      <c r="E9" s="145" t="s">
        <v>3749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hidden="1" s="2" customFormat="1" ht="16.5" customHeight="1">
      <c r="A11" s="39"/>
      <c r="B11" s="45"/>
      <c r="C11" s="39"/>
      <c r="D11" s="39"/>
      <c r="E11" s="147" t="s">
        <v>4443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ROUND(J90,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ROUND((SUM(BE90:BE124)),  2)</f>
        <v>0</v>
      </c>
      <c r="G35" s="39"/>
      <c r="H35" s="39"/>
      <c r="I35" s="160">
        <v>0.20999999999999999</v>
      </c>
      <c r="J35" s="159">
        <f>ROUND(((SUM(BE90:BE124))*I35),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ROUND((SUM(BF90:BF124)),  2)</f>
        <v>0</v>
      </c>
      <c r="G36" s="39"/>
      <c r="H36" s="39"/>
      <c r="I36" s="160">
        <v>0.12</v>
      </c>
      <c r="J36" s="159">
        <f>ROUND(((SUM(BF90:BF124))*I36),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ROUND((SUM(BG90:BG124)),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ROUND((SUM(BH90:BH124)),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ROUND((SUM(BI90:BI124)),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3749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SŽ - Deska pod nádrž síranu železitého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J90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J91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J92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3"/>
      <c r="C66" s="126"/>
      <c r="D66" s="184" t="s">
        <v>314</v>
      </c>
      <c r="E66" s="185"/>
      <c r="F66" s="185"/>
      <c r="G66" s="185"/>
      <c r="H66" s="185"/>
      <c r="I66" s="185"/>
      <c r="J66" s="186">
        <f>J110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3"/>
      <c r="C67" s="126"/>
      <c r="D67" s="184" t="s">
        <v>320</v>
      </c>
      <c r="E67" s="185"/>
      <c r="F67" s="185"/>
      <c r="G67" s="185"/>
      <c r="H67" s="185"/>
      <c r="I67" s="185"/>
      <c r="J67" s="186">
        <f>J121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3834</v>
      </c>
      <c r="E68" s="185"/>
      <c r="F68" s="185"/>
      <c r="G68" s="185"/>
      <c r="H68" s="185"/>
      <c r="I68" s="185"/>
      <c r="J68" s="186">
        <f>J122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2" customFormat="1" ht="21.84" customHeight="1">
      <c r="A69" s="39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146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</row>
    <row r="70" hidden="1" s="2" customFormat="1" ht="6.96" customHeight="1">
      <c r="A70" s="39"/>
      <c r="B70" s="60"/>
      <c r="C70" s="61"/>
      <c r="D70" s="61"/>
      <c r="E70" s="61"/>
      <c r="F70" s="61"/>
      <c r="G70" s="61"/>
      <c r="H70" s="61"/>
      <c r="I70" s="61"/>
      <c r="J70" s="61"/>
      <c r="K70" s="61"/>
      <c r="L70" s="146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hidden="1"/>
    <row r="72" hidden="1"/>
    <row r="73" hidden="1"/>
    <row r="74" s="2" customFormat="1" ht="6.96" customHeight="1">
      <c r="A74" s="39"/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146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24.96" customHeight="1">
      <c r="A75" s="39"/>
      <c r="B75" s="40"/>
      <c r="C75" s="24" t="s">
        <v>323</v>
      </c>
      <c r="D75" s="41"/>
      <c r="E75" s="41"/>
      <c r="F75" s="41"/>
      <c r="G75" s="41"/>
      <c r="H75" s="41"/>
      <c r="I75" s="41"/>
      <c r="J75" s="41"/>
      <c r="K75" s="41"/>
      <c r="L75" s="146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6.96" customHeigh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2" customHeight="1">
      <c r="A77" s="39"/>
      <c r="B77" s="40"/>
      <c r="C77" s="33" t="s">
        <v>16</v>
      </c>
      <c r="D77" s="41"/>
      <c r="E77" s="41"/>
      <c r="F77" s="41"/>
      <c r="G77" s="41"/>
      <c r="H77" s="41"/>
      <c r="I77" s="41"/>
      <c r="J77" s="41"/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16.5" customHeight="1">
      <c r="A78" s="39"/>
      <c r="B78" s="40"/>
      <c r="C78" s="41"/>
      <c r="D78" s="41"/>
      <c r="E78" s="172" t="str">
        <f>E7</f>
        <v>Odkanalizování obce Rtyně nad Bílinou – etapa 1</v>
      </c>
      <c r="F78" s="33"/>
      <c r="G78" s="33"/>
      <c r="H78" s="33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1" customFormat="1" ht="12" customHeight="1">
      <c r="B79" s="22"/>
      <c r="C79" s="33" t="s">
        <v>229</v>
      </c>
      <c r="D79" s="23"/>
      <c r="E79" s="23"/>
      <c r="F79" s="23"/>
      <c r="G79" s="23"/>
      <c r="H79" s="23"/>
      <c r="I79" s="23"/>
      <c r="J79" s="23"/>
      <c r="K79" s="23"/>
      <c r="L79" s="21"/>
    </row>
    <row r="80" s="2" customFormat="1" ht="16.5" customHeight="1">
      <c r="A80" s="39"/>
      <c r="B80" s="40"/>
      <c r="C80" s="41"/>
      <c r="D80" s="41"/>
      <c r="E80" s="172" t="s">
        <v>3749</v>
      </c>
      <c r="F80" s="41"/>
      <c r="G80" s="41"/>
      <c r="H80" s="41"/>
      <c r="I80" s="41"/>
      <c r="J80" s="41"/>
      <c r="K80" s="41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2" customHeight="1">
      <c r="A81" s="39"/>
      <c r="B81" s="40"/>
      <c r="C81" s="33" t="s">
        <v>234</v>
      </c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6.5" customHeight="1">
      <c r="A82" s="39"/>
      <c r="B82" s="40"/>
      <c r="C82" s="41"/>
      <c r="D82" s="41"/>
      <c r="E82" s="70" t="str">
        <f>E11</f>
        <v>SŽ - Deska pod nádrž síranu železitého</v>
      </c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21</v>
      </c>
      <c r="D84" s="41"/>
      <c r="E84" s="41"/>
      <c r="F84" s="28" t="str">
        <f>F14</f>
        <v>Rtyně nad Bílinou</v>
      </c>
      <c r="G84" s="41"/>
      <c r="H84" s="41"/>
      <c r="I84" s="33" t="s">
        <v>23</v>
      </c>
      <c r="J84" s="73" t="str">
        <f>IF(J14="","",J14)</f>
        <v>31. 7. 2025</v>
      </c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25.65" customHeight="1">
      <c r="A86" s="39"/>
      <c r="B86" s="40"/>
      <c r="C86" s="33" t="s">
        <v>25</v>
      </c>
      <c r="D86" s="41"/>
      <c r="E86" s="41"/>
      <c r="F86" s="28" t="str">
        <f>E17</f>
        <v xml:space="preserve">Obec Rtyně nad Bílinou </v>
      </c>
      <c r="G86" s="41"/>
      <c r="H86" s="41"/>
      <c r="I86" s="33" t="s">
        <v>31</v>
      </c>
      <c r="J86" s="37" t="str">
        <f>E23</f>
        <v xml:space="preserve">AQUECON a.s. – kancelář Praha </v>
      </c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5.15" customHeight="1">
      <c r="A87" s="39"/>
      <c r="B87" s="40"/>
      <c r="C87" s="33" t="s">
        <v>29</v>
      </c>
      <c r="D87" s="41"/>
      <c r="E87" s="41"/>
      <c r="F87" s="28" t="str">
        <f>IF(E20="","",E20)</f>
        <v>Vyplň údaj</v>
      </c>
      <c r="G87" s="41"/>
      <c r="H87" s="41"/>
      <c r="I87" s="33" t="s">
        <v>34</v>
      </c>
      <c r="J87" s="37" t="str">
        <f>E26</f>
        <v>QS-B s.r.o.</v>
      </c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0.32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11" customFormat="1" ht="29.28" customHeight="1">
      <c r="A89" s="188"/>
      <c r="B89" s="189"/>
      <c r="C89" s="190" t="s">
        <v>324</v>
      </c>
      <c r="D89" s="191" t="s">
        <v>57</v>
      </c>
      <c r="E89" s="191" t="s">
        <v>53</v>
      </c>
      <c r="F89" s="191" t="s">
        <v>54</v>
      </c>
      <c r="G89" s="191" t="s">
        <v>325</v>
      </c>
      <c r="H89" s="191" t="s">
        <v>326</v>
      </c>
      <c r="I89" s="191" t="s">
        <v>327</v>
      </c>
      <c r="J89" s="191" t="s">
        <v>303</v>
      </c>
      <c r="K89" s="192" t="s">
        <v>328</v>
      </c>
      <c r="L89" s="193"/>
      <c r="M89" s="93" t="s">
        <v>19</v>
      </c>
      <c r="N89" s="94" t="s">
        <v>42</v>
      </c>
      <c r="O89" s="94" t="s">
        <v>329</v>
      </c>
      <c r="P89" s="94" t="s">
        <v>330</v>
      </c>
      <c r="Q89" s="94" t="s">
        <v>331</v>
      </c>
      <c r="R89" s="94" t="s">
        <v>332</v>
      </c>
      <c r="S89" s="94" t="s">
        <v>333</v>
      </c>
      <c r="T89" s="95" t="s">
        <v>334</v>
      </c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</row>
    <row r="90" s="2" customFormat="1" ht="22.8" customHeight="1">
      <c r="A90" s="39"/>
      <c r="B90" s="40"/>
      <c r="C90" s="100" t="s">
        <v>335</v>
      </c>
      <c r="D90" s="41"/>
      <c r="E90" s="41"/>
      <c r="F90" s="41"/>
      <c r="G90" s="41"/>
      <c r="H90" s="41"/>
      <c r="I90" s="41"/>
      <c r="J90" s="194">
        <f>BK90</f>
        <v>0</v>
      </c>
      <c r="K90" s="41"/>
      <c r="L90" s="45"/>
      <c r="M90" s="96"/>
      <c r="N90" s="195"/>
      <c r="O90" s="97"/>
      <c r="P90" s="196">
        <f>P91</f>
        <v>0</v>
      </c>
      <c r="Q90" s="97"/>
      <c r="R90" s="196">
        <f>R91</f>
        <v>0</v>
      </c>
      <c r="S90" s="97"/>
      <c r="T90" s="197">
        <f>T91</f>
        <v>0</v>
      </c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T90" s="18" t="s">
        <v>71</v>
      </c>
      <c r="AU90" s="18" t="s">
        <v>304</v>
      </c>
      <c r="BK90" s="198">
        <f>BK91</f>
        <v>0</v>
      </c>
    </row>
    <row r="91" s="12" customFormat="1" ht="25.92" customHeight="1">
      <c r="A91" s="12"/>
      <c r="B91" s="199"/>
      <c r="C91" s="200"/>
      <c r="D91" s="201" t="s">
        <v>71</v>
      </c>
      <c r="E91" s="202" t="s">
        <v>336</v>
      </c>
      <c r="F91" s="202" t="s">
        <v>337</v>
      </c>
      <c r="G91" s="200"/>
      <c r="H91" s="200"/>
      <c r="I91" s="203"/>
      <c r="J91" s="204">
        <f>BK91</f>
        <v>0</v>
      </c>
      <c r="K91" s="200"/>
      <c r="L91" s="205"/>
      <c r="M91" s="206"/>
      <c r="N91" s="207"/>
      <c r="O91" s="207"/>
      <c r="P91" s="208">
        <f>P92+P110+P121</f>
        <v>0</v>
      </c>
      <c r="Q91" s="207"/>
      <c r="R91" s="208">
        <f>R92+R110+R121</f>
        <v>0</v>
      </c>
      <c r="S91" s="207"/>
      <c r="T91" s="209">
        <f>T92+T110+T121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79</v>
      </c>
      <c r="AT91" s="211" t="s">
        <v>71</v>
      </c>
      <c r="AU91" s="211" t="s">
        <v>72</v>
      </c>
      <c r="AY91" s="210" t="s">
        <v>338</v>
      </c>
      <c r="BK91" s="212">
        <f>BK92+BK110+BK121</f>
        <v>0</v>
      </c>
    </row>
    <row r="92" s="12" customFormat="1" ht="22.8" customHeight="1">
      <c r="A92" s="12"/>
      <c r="B92" s="199"/>
      <c r="C92" s="200"/>
      <c r="D92" s="201" t="s">
        <v>71</v>
      </c>
      <c r="E92" s="213" t="s">
        <v>79</v>
      </c>
      <c r="F92" s="213" t="s">
        <v>339</v>
      </c>
      <c r="G92" s="200"/>
      <c r="H92" s="200"/>
      <c r="I92" s="203"/>
      <c r="J92" s="214">
        <f>BK92</f>
        <v>0</v>
      </c>
      <c r="K92" s="200"/>
      <c r="L92" s="205"/>
      <c r="M92" s="206"/>
      <c r="N92" s="207"/>
      <c r="O92" s="207"/>
      <c r="P92" s="208">
        <f>SUM(P93:P109)</f>
        <v>0</v>
      </c>
      <c r="Q92" s="207"/>
      <c r="R92" s="208">
        <f>SUM(R93:R109)</f>
        <v>0</v>
      </c>
      <c r="S92" s="207"/>
      <c r="T92" s="209">
        <f>SUM(T93:T109)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79</v>
      </c>
      <c r="AT92" s="211" t="s">
        <v>71</v>
      </c>
      <c r="AU92" s="211" t="s">
        <v>79</v>
      </c>
      <c r="AY92" s="210" t="s">
        <v>338</v>
      </c>
      <c r="BK92" s="212">
        <f>SUM(BK93:BK109)</f>
        <v>0</v>
      </c>
    </row>
    <row r="93" s="2" customFormat="1" ht="24.15" customHeight="1">
      <c r="A93" s="39"/>
      <c r="B93" s="40"/>
      <c r="C93" s="215" t="s">
        <v>79</v>
      </c>
      <c r="D93" s="215" t="s">
        <v>3853</v>
      </c>
      <c r="E93" s="216" t="s">
        <v>4295</v>
      </c>
      <c r="F93" s="217" t="s">
        <v>4296</v>
      </c>
      <c r="G93" s="218" t="s">
        <v>391</v>
      </c>
      <c r="H93" s="219">
        <v>14.4</v>
      </c>
      <c r="I93" s="220"/>
      <c r="J93" s="221">
        <f>ROUND(I93*H93,2)</f>
        <v>0</v>
      </c>
      <c r="K93" s="217" t="s">
        <v>3856</v>
      </c>
      <c r="L93" s="45"/>
      <c r="M93" s="222" t="s">
        <v>19</v>
      </c>
      <c r="N93" s="223" t="s">
        <v>43</v>
      </c>
      <c r="O93" s="85"/>
      <c r="P93" s="224">
        <f>O93*H93</f>
        <v>0</v>
      </c>
      <c r="Q93" s="224">
        <v>0</v>
      </c>
      <c r="R93" s="224">
        <f>Q93*H93</f>
        <v>0</v>
      </c>
      <c r="S93" s="224">
        <v>0</v>
      </c>
      <c r="T93" s="225">
        <f>S93*H93</f>
        <v>0</v>
      </c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R93" s="226" t="s">
        <v>231</v>
      </c>
      <c r="AT93" s="226" t="s">
        <v>342</v>
      </c>
      <c r="AU93" s="226" t="s">
        <v>81</v>
      </c>
      <c r="AY93" s="18" t="s">
        <v>338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18" t="s">
        <v>79</v>
      </c>
      <c r="BK93" s="227">
        <f>ROUND(I93*H93,2)</f>
        <v>0</v>
      </c>
      <c r="BL93" s="18" t="s">
        <v>231</v>
      </c>
      <c r="BM93" s="226" t="s">
        <v>4444</v>
      </c>
    </row>
    <row r="94" s="2" customFormat="1">
      <c r="A94" s="39"/>
      <c r="B94" s="40"/>
      <c r="C94" s="41"/>
      <c r="D94" s="228" t="s">
        <v>348</v>
      </c>
      <c r="E94" s="41"/>
      <c r="F94" s="229" t="s">
        <v>4298</v>
      </c>
      <c r="G94" s="41"/>
      <c r="H94" s="41"/>
      <c r="I94" s="230"/>
      <c r="J94" s="41"/>
      <c r="K94" s="41"/>
      <c r="L94" s="45"/>
      <c r="M94" s="231"/>
      <c r="N94" s="232"/>
      <c r="O94" s="85"/>
      <c r="P94" s="85"/>
      <c r="Q94" s="85"/>
      <c r="R94" s="85"/>
      <c r="S94" s="85"/>
      <c r="T94" s="86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T94" s="18" t="s">
        <v>348</v>
      </c>
      <c r="AU94" s="18" t="s">
        <v>81</v>
      </c>
    </row>
    <row r="95" s="13" customFormat="1">
      <c r="A95" s="13"/>
      <c r="B95" s="233"/>
      <c r="C95" s="234"/>
      <c r="D95" s="235" t="s">
        <v>350</v>
      </c>
      <c r="E95" s="236" t="s">
        <v>19</v>
      </c>
      <c r="F95" s="237" t="s">
        <v>4306</v>
      </c>
      <c r="G95" s="234"/>
      <c r="H95" s="236" t="s">
        <v>19</v>
      </c>
      <c r="I95" s="238"/>
      <c r="J95" s="234"/>
      <c r="K95" s="234"/>
      <c r="L95" s="239"/>
      <c r="M95" s="240"/>
      <c r="N95" s="241"/>
      <c r="O95" s="241"/>
      <c r="P95" s="241"/>
      <c r="Q95" s="241"/>
      <c r="R95" s="241"/>
      <c r="S95" s="241"/>
      <c r="T95" s="242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43" t="s">
        <v>350</v>
      </c>
      <c r="AU95" s="243" t="s">
        <v>81</v>
      </c>
      <c r="AV95" s="13" t="s">
        <v>79</v>
      </c>
      <c r="AW95" s="13" t="s">
        <v>33</v>
      </c>
      <c r="AX95" s="13" t="s">
        <v>72</v>
      </c>
      <c r="AY95" s="243" t="s">
        <v>338</v>
      </c>
    </row>
    <row r="96" s="14" customFormat="1">
      <c r="A96" s="14"/>
      <c r="B96" s="244"/>
      <c r="C96" s="245"/>
      <c r="D96" s="235" t="s">
        <v>350</v>
      </c>
      <c r="E96" s="246" t="s">
        <v>19</v>
      </c>
      <c r="F96" s="247" t="s">
        <v>4307</v>
      </c>
      <c r="G96" s="245"/>
      <c r="H96" s="248">
        <v>14.4</v>
      </c>
      <c r="I96" s="249"/>
      <c r="J96" s="245"/>
      <c r="K96" s="245"/>
      <c r="L96" s="250"/>
      <c r="M96" s="251"/>
      <c r="N96" s="252"/>
      <c r="O96" s="252"/>
      <c r="P96" s="252"/>
      <c r="Q96" s="252"/>
      <c r="R96" s="252"/>
      <c r="S96" s="252"/>
      <c r="T96" s="253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54" t="s">
        <v>350</v>
      </c>
      <c r="AU96" s="254" t="s">
        <v>81</v>
      </c>
      <c r="AV96" s="14" t="s">
        <v>81</v>
      </c>
      <c r="AW96" s="14" t="s">
        <v>33</v>
      </c>
      <c r="AX96" s="14" t="s">
        <v>79</v>
      </c>
      <c r="AY96" s="254" t="s">
        <v>338</v>
      </c>
    </row>
    <row r="97" s="2" customFormat="1" ht="37.8" customHeight="1">
      <c r="A97" s="39"/>
      <c r="B97" s="40"/>
      <c r="C97" s="215" t="s">
        <v>81</v>
      </c>
      <c r="D97" s="215" t="s">
        <v>3853</v>
      </c>
      <c r="E97" s="216" t="s">
        <v>3864</v>
      </c>
      <c r="F97" s="217" t="s">
        <v>3865</v>
      </c>
      <c r="G97" s="218" t="s">
        <v>391</v>
      </c>
      <c r="H97" s="219">
        <v>7.2000000000000002</v>
      </c>
      <c r="I97" s="220"/>
      <c r="J97" s="221">
        <f>ROUND(I97*H97,2)</f>
        <v>0</v>
      </c>
      <c r="K97" s="217" t="s">
        <v>3856</v>
      </c>
      <c r="L97" s="45"/>
      <c r="M97" s="222" t="s">
        <v>19</v>
      </c>
      <c r="N97" s="223" t="s">
        <v>43</v>
      </c>
      <c r="O97" s="85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R97" s="226" t="s">
        <v>231</v>
      </c>
      <c r="AT97" s="226" t="s">
        <v>342</v>
      </c>
      <c r="AU97" s="226" t="s">
        <v>81</v>
      </c>
      <c r="AY97" s="18" t="s">
        <v>338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18" t="s">
        <v>79</v>
      </c>
      <c r="BK97" s="227">
        <f>ROUND(I97*H97,2)</f>
        <v>0</v>
      </c>
      <c r="BL97" s="18" t="s">
        <v>231</v>
      </c>
      <c r="BM97" s="226" t="s">
        <v>4445</v>
      </c>
    </row>
    <row r="98" s="2" customFormat="1">
      <c r="A98" s="39"/>
      <c r="B98" s="40"/>
      <c r="C98" s="41"/>
      <c r="D98" s="228" t="s">
        <v>348</v>
      </c>
      <c r="E98" s="41"/>
      <c r="F98" s="229" t="s">
        <v>3867</v>
      </c>
      <c r="G98" s="41"/>
      <c r="H98" s="41"/>
      <c r="I98" s="230"/>
      <c r="J98" s="41"/>
      <c r="K98" s="41"/>
      <c r="L98" s="45"/>
      <c r="M98" s="231"/>
      <c r="N98" s="232"/>
      <c r="O98" s="85"/>
      <c r="P98" s="85"/>
      <c r="Q98" s="85"/>
      <c r="R98" s="85"/>
      <c r="S98" s="85"/>
      <c r="T98" s="86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T98" s="18" t="s">
        <v>348</v>
      </c>
      <c r="AU98" s="18" t="s">
        <v>81</v>
      </c>
    </row>
    <row r="99" s="14" customFormat="1">
      <c r="A99" s="14"/>
      <c r="B99" s="244"/>
      <c r="C99" s="245"/>
      <c r="D99" s="235" t="s">
        <v>350</v>
      </c>
      <c r="E99" s="246" t="s">
        <v>19</v>
      </c>
      <c r="F99" s="247" t="s">
        <v>4283</v>
      </c>
      <c r="G99" s="245"/>
      <c r="H99" s="248">
        <v>7.2000000000000002</v>
      </c>
      <c r="I99" s="249"/>
      <c r="J99" s="245"/>
      <c r="K99" s="245"/>
      <c r="L99" s="250"/>
      <c r="M99" s="251"/>
      <c r="N99" s="252"/>
      <c r="O99" s="252"/>
      <c r="P99" s="252"/>
      <c r="Q99" s="252"/>
      <c r="R99" s="252"/>
      <c r="S99" s="252"/>
      <c r="T99" s="25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4" t="s">
        <v>350</v>
      </c>
      <c r="AU99" s="254" t="s">
        <v>81</v>
      </c>
      <c r="AV99" s="14" t="s">
        <v>81</v>
      </c>
      <c r="AW99" s="14" t="s">
        <v>33</v>
      </c>
      <c r="AX99" s="14" t="s">
        <v>79</v>
      </c>
      <c r="AY99" s="254" t="s">
        <v>338</v>
      </c>
    </row>
    <row r="100" s="2" customFormat="1" ht="37.8" customHeight="1">
      <c r="A100" s="39"/>
      <c r="B100" s="40"/>
      <c r="C100" s="215" t="s">
        <v>241</v>
      </c>
      <c r="D100" s="215" t="s">
        <v>3853</v>
      </c>
      <c r="E100" s="216" t="s">
        <v>3870</v>
      </c>
      <c r="F100" s="217" t="s">
        <v>3871</v>
      </c>
      <c r="G100" s="218" t="s">
        <v>391</v>
      </c>
      <c r="H100" s="219">
        <v>72</v>
      </c>
      <c r="I100" s="220"/>
      <c r="J100" s="221">
        <f>ROUND(I100*H100,2)</f>
        <v>0</v>
      </c>
      <c r="K100" s="217" t="s">
        <v>3856</v>
      </c>
      <c r="L100" s="45"/>
      <c r="M100" s="222" t="s">
        <v>19</v>
      </c>
      <c r="N100" s="223" t="s">
        <v>43</v>
      </c>
      <c r="O100" s="85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R100" s="226" t="s">
        <v>231</v>
      </c>
      <c r="AT100" s="226" t="s">
        <v>342</v>
      </c>
      <c r="AU100" s="226" t="s">
        <v>81</v>
      </c>
      <c r="AY100" s="18" t="s">
        <v>338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18" t="s">
        <v>79</v>
      </c>
      <c r="BK100" s="227">
        <f>ROUND(I100*H100,2)</f>
        <v>0</v>
      </c>
      <c r="BL100" s="18" t="s">
        <v>231</v>
      </c>
      <c r="BM100" s="226" t="s">
        <v>4446</v>
      </c>
    </row>
    <row r="101" s="2" customFormat="1">
      <c r="A101" s="39"/>
      <c r="B101" s="40"/>
      <c r="C101" s="41"/>
      <c r="D101" s="228" t="s">
        <v>348</v>
      </c>
      <c r="E101" s="41"/>
      <c r="F101" s="229" t="s">
        <v>3873</v>
      </c>
      <c r="G101" s="41"/>
      <c r="H101" s="41"/>
      <c r="I101" s="230"/>
      <c r="J101" s="41"/>
      <c r="K101" s="41"/>
      <c r="L101" s="45"/>
      <c r="M101" s="231"/>
      <c r="N101" s="232"/>
      <c r="O101" s="85"/>
      <c r="P101" s="85"/>
      <c r="Q101" s="85"/>
      <c r="R101" s="85"/>
      <c r="S101" s="85"/>
      <c r="T101" s="86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T101" s="18" t="s">
        <v>348</v>
      </c>
      <c r="AU101" s="18" t="s">
        <v>81</v>
      </c>
    </row>
    <row r="102" s="14" customFormat="1">
      <c r="A102" s="14"/>
      <c r="B102" s="244"/>
      <c r="C102" s="245"/>
      <c r="D102" s="235" t="s">
        <v>350</v>
      </c>
      <c r="E102" s="246" t="s">
        <v>19</v>
      </c>
      <c r="F102" s="247" t="s">
        <v>4283</v>
      </c>
      <c r="G102" s="245"/>
      <c r="H102" s="248">
        <v>7.2000000000000002</v>
      </c>
      <c r="I102" s="249"/>
      <c r="J102" s="245"/>
      <c r="K102" s="245"/>
      <c r="L102" s="250"/>
      <c r="M102" s="251"/>
      <c r="N102" s="252"/>
      <c r="O102" s="252"/>
      <c r="P102" s="252"/>
      <c r="Q102" s="252"/>
      <c r="R102" s="252"/>
      <c r="S102" s="252"/>
      <c r="T102" s="253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4" t="s">
        <v>350</v>
      </c>
      <c r="AU102" s="254" t="s">
        <v>81</v>
      </c>
      <c r="AV102" s="14" t="s">
        <v>81</v>
      </c>
      <c r="AW102" s="14" t="s">
        <v>33</v>
      </c>
      <c r="AX102" s="14" t="s">
        <v>72</v>
      </c>
      <c r="AY102" s="254" t="s">
        <v>338</v>
      </c>
    </row>
    <row r="103" s="14" customFormat="1">
      <c r="A103" s="14"/>
      <c r="B103" s="244"/>
      <c r="C103" s="245"/>
      <c r="D103" s="235" t="s">
        <v>350</v>
      </c>
      <c r="E103" s="246" t="s">
        <v>19</v>
      </c>
      <c r="F103" s="247" t="s">
        <v>4447</v>
      </c>
      <c r="G103" s="245"/>
      <c r="H103" s="248">
        <v>72</v>
      </c>
      <c r="I103" s="249"/>
      <c r="J103" s="245"/>
      <c r="K103" s="245"/>
      <c r="L103" s="250"/>
      <c r="M103" s="251"/>
      <c r="N103" s="252"/>
      <c r="O103" s="252"/>
      <c r="P103" s="252"/>
      <c r="Q103" s="252"/>
      <c r="R103" s="252"/>
      <c r="S103" s="252"/>
      <c r="T103" s="25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4" t="s">
        <v>350</v>
      </c>
      <c r="AU103" s="254" t="s">
        <v>81</v>
      </c>
      <c r="AV103" s="14" t="s">
        <v>81</v>
      </c>
      <c r="AW103" s="14" t="s">
        <v>33</v>
      </c>
      <c r="AX103" s="14" t="s">
        <v>79</v>
      </c>
      <c r="AY103" s="254" t="s">
        <v>338</v>
      </c>
    </row>
    <row r="104" s="2" customFormat="1" ht="24.15" customHeight="1">
      <c r="A104" s="39"/>
      <c r="B104" s="40"/>
      <c r="C104" s="215" t="s">
        <v>231</v>
      </c>
      <c r="D104" s="215" t="s">
        <v>3853</v>
      </c>
      <c r="E104" s="216" t="s">
        <v>4312</v>
      </c>
      <c r="F104" s="217" t="s">
        <v>3876</v>
      </c>
      <c r="G104" s="218" t="s">
        <v>489</v>
      </c>
      <c r="H104" s="219">
        <v>14.4</v>
      </c>
      <c r="I104" s="220"/>
      <c r="J104" s="221">
        <f>ROUND(I104*H104,2)</f>
        <v>0</v>
      </c>
      <c r="K104" s="217" t="s">
        <v>19</v>
      </c>
      <c r="L104" s="45"/>
      <c r="M104" s="222" t="s">
        <v>19</v>
      </c>
      <c r="N104" s="223" t="s">
        <v>43</v>
      </c>
      <c r="O104" s="85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R104" s="226" t="s">
        <v>231</v>
      </c>
      <c r="AT104" s="226" t="s">
        <v>342</v>
      </c>
      <c r="AU104" s="226" t="s">
        <v>81</v>
      </c>
      <c r="AY104" s="18" t="s">
        <v>338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18" t="s">
        <v>79</v>
      </c>
      <c r="BK104" s="227">
        <f>ROUND(I104*H104,2)</f>
        <v>0</v>
      </c>
      <c r="BL104" s="18" t="s">
        <v>231</v>
      </c>
      <c r="BM104" s="226" t="s">
        <v>4448</v>
      </c>
    </row>
    <row r="105" s="14" customFormat="1">
      <c r="A105" s="14"/>
      <c r="B105" s="244"/>
      <c r="C105" s="245"/>
      <c r="D105" s="235" t="s">
        <v>350</v>
      </c>
      <c r="E105" s="246" t="s">
        <v>19</v>
      </c>
      <c r="F105" s="247" t="s">
        <v>4283</v>
      </c>
      <c r="G105" s="245"/>
      <c r="H105" s="248">
        <v>7.2000000000000002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350</v>
      </c>
      <c r="AU105" s="254" t="s">
        <v>81</v>
      </c>
      <c r="AV105" s="14" t="s">
        <v>81</v>
      </c>
      <c r="AW105" s="14" t="s">
        <v>33</v>
      </c>
      <c r="AX105" s="14" t="s">
        <v>72</v>
      </c>
      <c r="AY105" s="254" t="s">
        <v>338</v>
      </c>
    </row>
    <row r="106" s="14" customFormat="1">
      <c r="A106" s="14"/>
      <c r="B106" s="244"/>
      <c r="C106" s="245"/>
      <c r="D106" s="235" t="s">
        <v>350</v>
      </c>
      <c r="E106" s="246" t="s">
        <v>19</v>
      </c>
      <c r="F106" s="247" t="s">
        <v>4449</v>
      </c>
      <c r="G106" s="245"/>
      <c r="H106" s="248">
        <v>14.4</v>
      </c>
      <c r="I106" s="249"/>
      <c r="J106" s="245"/>
      <c r="K106" s="245"/>
      <c r="L106" s="250"/>
      <c r="M106" s="251"/>
      <c r="N106" s="252"/>
      <c r="O106" s="252"/>
      <c r="P106" s="252"/>
      <c r="Q106" s="252"/>
      <c r="R106" s="252"/>
      <c r="S106" s="252"/>
      <c r="T106" s="253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4" t="s">
        <v>350</v>
      </c>
      <c r="AU106" s="254" t="s">
        <v>81</v>
      </c>
      <c r="AV106" s="14" t="s">
        <v>81</v>
      </c>
      <c r="AW106" s="14" t="s">
        <v>33</v>
      </c>
      <c r="AX106" s="14" t="s">
        <v>79</v>
      </c>
      <c r="AY106" s="254" t="s">
        <v>338</v>
      </c>
    </row>
    <row r="107" s="2" customFormat="1" ht="24.15" customHeight="1">
      <c r="A107" s="39"/>
      <c r="B107" s="40"/>
      <c r="C107" s="215" t="s">
        <v>239</v>
      </c>
      <c r="D107" s="215" t="s">
        <v>3853</v>
      </c>
      <c r="E107" s="216" t="s">
        <v>4315</v>
      </c>
      <c r="F107" s="217" t="s">
        <v>4316</v>
      </c>
      <c r="G107" s="218" t="s">
        <v>391</v>
      </c>
      <c r="H107" s="219">
        <v>7.2000000000000002</v>
      </c>
      <c r="I107" s="220"/>
      <c r="J107" s="221">
        <f>ROUND(I107*H107,2)</f>
        <v>0</v>
      </c>
      <c r="K107" s="217" t="s">
        <v>3856</v>
      </c>
      <c r="L107" s="45"/>
      <c r="M107" s="222" t="s">
        <v>19</v>
      </c>
      <c r="N107" s="223" t="s">
        <v>43</v>
      </c>
      <c r="O107" s="85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R107" s="226" t="s">
        <v>231</v>
      </c>
      <c r="AT107" s="226" t="s">
        <v>342</v>
      </c>
      <c r="AU107" s="226" t="s">
        <v>81</v>
      </c>
      <c r="AY107" s="18" t="s">
        <v>338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18" t="s">
        <v>79</v>
      </c>
      <c r="BK107" s="227">
        <f>ROUND(I107*H107,2)</f>
        <v>0</v>
      </c>
      <c r="BL107" s="18" t="s">
        <v>231</v>
      </c>
      <c r="BM107" s="226" t="s">
        <v>4450</v>
      </c>
    </row>
    <row r="108" s="2" customFormat="1">
      <c r="A108" s="39"/>
      <c r="B108" s="40"/>
      <c r="C108" s="41"/>
      <c r="D108" s="228" t="s">
        <v>348</v>
      </c>
      <c r="E108" s="41"/>
      <c r="F108" s="229" t="s">
        <v>4318</v>
      </c>
      <c r="G108" s="41"/>
      <c r="H108" s="41"/>
      <c r="I108" s="230"/>
      <c r="J108" s="41"/>
      <c r="K108" s="41"/>
      <c r="L108" s="45"/>
      <c r="M108" s="231"/>
      <c r="N108" s="232"/>
      <c r="O108" s="85"/>
      <c r="P108" s="85"/>
      <c r="Q108" s="85"/>
      <c r="R108" s="85"/>
      <c r="S108" s="85"/>
      <c r="T108" s="86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T108" s="18" t="s">
        <v>348</v>
      </c>
      <c r="AU108" s="18" t="s">
        <v>81</v>
      </c>
    </row>
    <row r="109" s="14" customFormat="1">
      <c r="A109" s="14"/>
      <c r="B109" s="244"/>
      <c r="C109" s="245"/>
      <c r="D109" s="235" t="s">
        <v>350</v>
      </c>
      <c r="E109" s="246" t="s">
        <v>19</v>
      </c>
      <c r="F109" s="247" t="s">
        <v>4283</v>
      </c>
      <c r="G109" s="245"/>
      <c r="H109" s="248">
        <v>7.2000000000000002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350</v>
      </c>
      <c r="AU109" s="254" t="s">
        <v>81</v>
      </c>
      <c r="AV109" s="14" t="s">
        <v>81</v>
      </c>
      <c r="AW109" s="14" t="s">
        <v>33</v>
      </c>
      <c r="AX109" s="14" t="s">
        <v>79</v>
      </c>
      <c r="AY109" s="254" t="s">
        <v>338</v>
      </c>
    </row>
    <row r="110" s="12" customFormat="1" ht="22.8" customHeight="1">
      <c r="A110" s="12"/>
      <c r="B110" s="199"/>
      <c r="C110" s="200"/>
      <c r="D110" s="201" t="s">
        <v>71</v>
      </c>
      <c r="E110" s="213" t="s">
        <v>81</v>
      </c>
      <c r="F110" s="213" t="s">
        <v>567</v>
      </c>
      <c r="G110" s="200"/>
      <c r="H110" s="200"/>
      <c r="I110" s="203"/>
      <c r="J110" s="214">
        <f>BK110</f>
        <v>0</v>
      </c>
      <c r="K110" s="200"/>
      <c r="L110" s="205"/>
      <c r="M110" s="206"/>
      <c r="N110" s="207"/>
      <c r="O110" s="207"/>
      <c r="P110" s="208">
        <f>SUM(P111:P120)</f>
        <v>0</v>
      </c>
      <c r="Q110" s="207"/>
      <c r="R110" s="208">
        <f>SUM(R111:R120)</f>
        <v>0</v>
      </c>
      <c r="S110" s="207"/>
      <c r="T110" s="209">
        <f>SUM(T111:T120)</f>
        <v>0</v>
      </c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R110" s="210" t="s">
        <v>79</v>
      </c>
      <c r="AT110" s="211" t="s">
        <v>71</v>
      </c>
      <c r="AU110" s="211" t="s">
        <v>79</v>
      </c>
      <c r="AY110" s="210" t="s">
        <v>338</v>
      </c>
      <c r="BK110" s="212">
        <f>SUM(BK111:BK120)</f>
        <v>0</v>
      </c>
    </row>
    <row r="111" s="2" customFormat="1" ht="24.15" customHeight="1">
      <c r="A111" s="39"/>
      <c r="B111" s="40"/>
      <c r="C111" s="215" t="s">
        <v>236</v>
      </c>
      <c r="D111" s="215" t="s">
        <v>3853</v>
      </c>
      <c r="E111" s="216" t="s">
        <v>4451</v>
      </c>
      <c r="F111" s="217" t="s">
        <v>4452</v>
      </c>
      <c r="G111" s="218" t="s">
        <v>391</v>
      </c>
      <c r="H111" s="219">
        <v>7.2000000000000002</v>
      </c>
      <c r="I111" s="220"/>
      <c r="J111" s="221">
        <f>ROUND(I111*H111,2)</f>
        <v>0</v>
      </c>
      <c r="K111" s="217" t="s">
        <v>3856</v>
      </c>
      <c r="L111" s="45"/>
      <c r="M111" s="222" t="s">
        <v>19</v>
      </c>
      <c r="N111" s="223" t="s">
        <v>43</v>
      </c>
      <c r="O111" s="85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R111" s="226" t="s">
        <v>231</v>
      </c>
      <c r="AT111" s="226" t="s">
        <v>342</v>
      </c>
      <c r="AU111" s="226" t="s">
        <v>81</v>
      </c>
      <c r="AY111" s="18" t="s">
        <v>338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18" t="s">
        <v>79</v>
      </c>
      <c r="BK111" s="227">
        <f>ROUND(I111*H111,2)</f>
        <v>0</v>
      </c>
      <c r="BL111" s="18" t="s">
        <v>231</v>
      </c>
      <c r="BM111" s="226" t="s">
        <v>4453</v>
      </c>
    </row>
    <row r="112" s="2" customFormat="1">
      <c r="A112" s="39"/>
      <c r="B112" s="40"/>
      <c r="C112" s="41"/>
      <c r="D112" s="228" t="s">
        <v>348</v>
      </c>
      <c r="E112" s="41"/>
      <c r="F112" s="229" t="s">
        <v>4454</v>
      </c>
      <c r="G112" s="41"/>
      <c r="H112" s="41"/>
      <c r="I112" s="230"/>
      <c r="J112" s="41"/>
      <c r="K112" s="41"/>
      <c r="L112" s="45"/>
      <c r="M112" s="231"/>
      <c r="N112" s="232"/>
      <c r="O112" s="85"/>
      <c r="P112" s="85"/>
      <c r="Q112" s="85"/>
      <c r="R112" s="85"/>
      <c r="S112" s="85"/>
      <c r="T112" s="86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T112" s="18" t="s">
        <v>348</v>
      </c>
      <c r="AU112" s="18" t="s">
        <v>81</v>
      </c>
    </row>
    <row r="113" s="13" customFormat="1">
      <c r="A113" s="13"/>
      <c r="B113" s="233"/>
      <c r="C113" s="234"/>
      <c r="D113" s="235" t="s">
        <v>350</v>
      </c>
      <c r="E113" s="236" t="s">
        <v>19</v>
      </c>
      <c r="F113" s="237" t="s">
        <v>4306</v>
      </c>
      <c r="G113" s="234"/>
      <c r="H113" s="236" t="s">
        <v>19</v>
      </c>
      <c r="I113" s="238"/>
      <c r="J113" s="234"/>
      <c r="K113" s="234"/>
      <c r="L113" s="239"/>
      <c r="M113" s="240"/>
      <c r="N113" s="241"/>
      <c r="O113" s="241"/>
      <c r="P113" s="241"/>
      <c r="Q113" s="241"/>
      <c r="R113" s="241"/>
      <c r="S113" s="241"/>
      <c r="T113" s="242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3" t="s">
        <v>350</v>
      </c>
      <c r="AU113" s="243" t="s">
        <v>81</v>
      </c>
      <c r="AV113" s="13" t="s">
        <v>79</v>
      </c>
      <c r="AW113" s="13" t="s">
        <v>33</v>
      </c>
      <c r="AX113" s="13" t="s">
        <v>72</v>
      </c>
      <c r="AY113" s="243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19</v>
      </c>
      <c r="F114" s="247" t="s">
        <v>4455</v>
      </c>
      <c r="G114" s="245"/>
      <c r="H114" s="248">
        <v>7.2000000000000002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81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4283</v>
      </c>
      <c r="F115" s="258" t="s">
        <v>363</v>
      </c>
      <c r="G115" s="256"/>
      <c r="H115" s="259">
        <v>7.2000000000000002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81</v>
      </c>
      <c r="AV115" s="15" t="s">
        <v>231</v>
      </c>
      <c r="AW115" s="15" t="s">
        <v>33</v>
      </c>
      <c r="AX115" s="15" t="s">
        <v>79</v>
      </c>
      <c r="AY115" s="265" t="s">
        <v>338</v>
      </c>
    </row>
    <row r="116" s="2" customFormat="1" ht="21.75" customHeight="1">
      <c r="A116" s="39"/>
      <c r="B116" s="40"/>
      <c r="C116" s="215" t="s">
        <v>396</v>
      </c>
      <c r="D116" s="215" t="s">
        <v>3853</v>
      </c>
      <c r="E116" s="216" t="s">
        <v>3895</v>
      </c>
      <c r="F116" s="217" t="s">
        <v>3896</v>
      </c>
      <c r="G116" s="218" t="s">
        <v>345</v>
      </c>
      <c r="H116" s="219">
        <v>9.5999999999999996</v>
      </c>
      <c r="I116" s="220"/>
      <c r="J116" s="221">
        <f>ROUND(I116*H116,2)</f>
        <v>0</v>
      </c>
      <c r="K116" s="217" t="s">
        <v>3856</v>
      </c>
      <c r="L116" s="45"/>
      <c r="M116" s="222" t="s">
        <v>19</v>
      </c>
      <c r="N116" s="223" t="s">
        <v>43</v>
      </c>
      <c r="O116" s="85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R116" s="226" t="s">
        <v>231</v>
      </c>
      <c r="AT116" s="226" t="s">
        <v>342</v>
      </c>
      <c r="AU116" s="226" t="s">
        <v>81</v>
      </c>
      <c r="AY116" s="18" t="s">
        <v>338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18" t="s">
        <v>79</v>
      </c>
      <c r="BK116" s="227">
        <f>ROUND(I116*H116,2)</f>
        <v>0</v>
      </c>
      <c r="BL116" s="18" t="s">
        <v>231</v>
      </c>
      <c r="BM116" s="226" t="s">
        <v>4456</v>
      </c>
    </row>
    <row r="117" s="2" customFormat="1">
      <c r="A117" s="39"/>
      <c r="B117" s="40"/>
      <c r="C117" s="41"/>
      <c r="D117" s="228" t="s">
        <v>348</v>
      </c>
      <c r="E117" s="41"/>
      <c r="F117" s="229" t="s">
        <v>3898</v>
      </c>
      <c r="G117" s="41"/>
      <c r="H117" s="41"/>
      <c r="I117" s="230"/>
      <c r="J117" s="41"/>
      <c r="K117" s="41"/>
      <c r="L117" s="45"/>
      <c r="M117" s="231"/>
      <c r="N117" s="232"/>
      <c r="O117" s="85"/>
      <c r="P117" s="85"/>
      <c r="Q117" s="85"/>
      <c r="R117" s="85"/>
      <c r="S117" s="85"/>
      <c r="T117" s="86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T117" s="18" t="s">
        <v>348</v>
      </c>
      <c r="AU117" s="18" t="s">
        <v>81</v>
      </c>
    </row>
    <row r="118" s="13" customFormat="1">
      <c r="A118" s="13"/>
      <c r="B118" s="233"/>
      <c r="C118" s="234"/>
      <c r="D118" s="235" t="s">
        <v>350</v>
      </c>
      <c r="E118" s="236" t="s">
        <v>19</v>
      </c>
      <c r="F118" s="237" t="s">
        <v>4306</v>
      </c>
      <c r="G118" s="234"/>
      <c r="H118" s="236" t="s">
        <v>19</v>
      </c>
      <c r="I118" s="238"/>
      <c r="J118" s="234"/>
      <c r="K118" s="234"/>
      <c r="L118" s="239"/>
      <c r="M118" s="240"/>
      <c r="N118" s="241"/>
      <c r="O118" s="241"/>
      <c r="P118" s="241"/>
      <c r="Q118" s="241"/>
      <c r="R118" s="241"/>
      <c r="S118" s="241"/>
      <c r="T118" s="242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3" t="s">
        <v>350</v>
      </c>
      <c r="AU118" s="243" t="s">
        <v>81</v>
      </c>
      <c r="AV118" s="13" t="s">
        <v>79</v>
      </c>
      <c r="AW118" s="13" t="s">
        <v>33</v>
      </c>
      <c r="AX118" s="13" t="s">
        <v>72</v>
      </c>
      <c r="AY118" s="243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19</v>
      </c>
      <c r="F119" s="247" t="s">
        <v>4457</v>
      </c>
      <c r="G119" s="245"/>
      <c r="H119" s="248">
        <v>9.5999999999999996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81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5" customFormat="1">
      <c r="A120" s="15"/>
      <c r="B120" s="255"/>
      <c r="C120" s="256"/>
      <c r="D120" s="235" t="s">
        <v>350</v>
      </c>
      <c r="E120" s="257" t="s">
        <v>19</v>
      </c>
      <c r="F120" s="258" t="s">
        <v>363</v>
      </c>
      <c r="G120" s="256"/>
      <c r="H120" s="259">
        <v>9.5999999999999996</v>
      </c>
      <c r="I120" s="260"/>
      <c r="J120" s="256"/>
      <c r="K120" s="256"/>
      <c r="L120" s="261"/>
      <c r="M120" s="262"/>
      <c r="N120" s="263"/>
      <c r="O120" s="263"/>
      <c r="P120" s="263"/>
      <c r="Q120" s="263"/>
      <c r="R120" s="263"/>
      <c r="S120" s="263"/>
      <c r="T120" s="264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5" t="s">
        <v>350</v>
      </c>
      <c r="AU120" s="265" t="s">
        <v>81</v>
      </c>
      <c r="AV120" s="15" t="s">
        <v>231</v>
      </c>
      <c r="AW120" s="15" t="s">
        <v>33</v>
      </c>
      <c r="AX120" s="15" t="s">
        <v>79</v>
      </c>
      <c r="AY120" s="265" t="s">
        <v>338</v>
      </c>
    </row>
    <row r="121" s="12" customFormat="1" ht="22.8" customHeight="1">
      <c r="A121" s="12"/>
      <c r="B121" s="199"/>
      <c r="C121" s="200"/>
      <c r="D121" s="201" t="s">
        <v>71</v>
      </c>
      <c r="E121" s="213" t="s">
        <v>252</v>
      </c>
      <c r="F121" s="213" t="s">
        <v>790</v>
      </c>
      <c r="G121" s="200"/>
      <c r="H121" s="200"/>
      <c r="I121" s="203"/>
      <c r="J121" s="214">
        <f>BK121</f>
        <v>0</v>
      </c>
      <c r="K121" s="200"/>
      <c r="L121" s="205"/>
      <c r="M121" s="206"/>
      <c r="N121" s="207"/>
      <c r="O121" s="207"/>
      <c r="P121" s="208">
        <f>P122</f>
        <v>0</v>
      </c>
      <c r="Q121" s="207"/>
      <c r="R121" s="208">
        <f>R122</f>
        <v>0</v>
      </c>
      <c r="S121" s="207"/>
      <c r="T121" s="209">
        <f>T122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0" t="s">
        <v>79</v>
      </c>
      <c r="AT121" s="211" t="s">
        <v>71</v>
      </c>
      <c r="AU121" s="211" t="s">
        <v>79</v>
      </c>
      <c r="AY121" s="210" t="s">
        <v>338</v>
      </c>
      <c r="BK121" s="212">
        <f>BK122</f>
        <v>0</v>
      </c>
    </row>
    <row r="122" s="12" customFormat="1" ht="20.88" customHeight="1">
      <c r="A122" s="12"/>
      <c r="B122" s="199"/>
      <c r="C122" s="200"/>
      <c r="D122" s="201" t="s">
        <v>71</v>
      </c>
      <c r="E122" s="213" t="s">
        <v>4047</v>
      </c>
      <c r="F122" s="213" t="s">
        <v>4048</v>
      </c>
      <c r="G122" s="200"/>
      <c r="H122" s="200"/>
      <c r="I122" s="203"/>
      <c r="J122" s="214">
        <f>BK122</f>
        <v>0</v>
      </c>
      <c r="K122" s="200"/>
      <c r="L122" s="205"/>
      <c r="M122" s="206"/>
      <c r="N122" s="207"/>
      <c r="O122" s="207"/>
      <c r="P122" s="208">
        <f>SUM(P123:P124)</f>
        <v>0</v>
      </c>
      <c r="Q122" s="207"/>
      <c r="R122" s="208">
        <f>SUM(R123:R124)</f>
        <v>0</v>
      </c>
      <c r="S122" s="207"/>
      <c r="T122" s="209">
        <f>SUM(T123:T124)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0" t="s">
        <v>79</v>
      </c>
      <c r="AT122" s="211" t="s">
        <v>71</v>
      </c>
      <c r="AU122" s="211" t="s">
        <v>81</v>
      </c>
      <c r="AY122" s="210" t="s">
        <v>338</v>
      </c>
      <c r="BK122" s="212">
        <f>SUM(BK123:BK124)</f>
        <v>0</v>
      </c>
    </row>
    <row r="123" s="2" customFormat="1" ht="16.5" customHeight="1">
      <c r="A123" s="39"/>
      <c r="B123" s="40"/>
      <c r="C123" s="215" t="s">
        <v>405</v>
      </c>
      <c r="D123" s="215" t="s">
        <v>3853</v>
      </c>
      <c r="E123" s="216" t="s">
        <v>4049</v>
      </c>
      <c r="F123" s="217" t="s">
        <v>843</v>
      </c>
      <c r="G123" s="218" t="s">
        <v>4051</v>
      </c>
      <c r="H123" s="299"/>
      <c r="I123" s="220"/>
      <c r="J123" s="221">
        <f>ROUND(I123*H123,2)</f>
        <v>0</v>
      </c>
      <c r="K123" s="217" t="s">
        <v>3856</v>
      </c>
      <c r="L123" s="45"/>
      <c r="M123" s="222" t="s">
        <v>19</v>
      </c>
      <c r="N123" s="223" t="s">
        <v>43</v>
      </c>
      <c r="O123" s="85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26" t="s">
        <v>231</v>
      </c>
      <c r="AT123" s="226" t="s">
        <v>342</v>
      </c>
      <c r="AU123" s="226" t="s">
        <v>241</v>
      </c>
      <c r="AY123" s="18" t="s">
        <v>338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18" t="s">
        <v>79</v>
      </c>
      <c r="BK123" s="227">
        <f>ROUND(I123*H123,2)</f>
        <v>0</v>
      </c>
      <c r="BL123" s="18" t="s">
        <v>231</v>
      </c>
      <c r="BM123" s="226" t="s">
        <v>4458</v>
      </c>
    </row>
    <row r="124" s="2" customFormat="1">
      <c r="A124" s="39"/>
      <c r="B124" s="40"/>
      <c r="C124" s="41"/>
      <c r="D124" s="228" t="s">
        <v>348</v>
      </c>
      <c r="E124" s="41"/>
      <c r="F124" s="229" t="s">
        <v>4053</v>
      </c>
      <c r="G124" s="41"/>
      <c r="H124" s="41"/>
      <c r="I124" s="230"/>
      <c r="J124" s="41"/>
      <c r="K124" s="41"/>
      <c r="L124" s="45"/>
      <c r="M124" s="288"/>
      <c r="N124" s="289"/>
      <c r="O124" s="290"/>
      <c r="P124" s="290"/>
      <c r="Q124" s="290"/>
      <c r="R124" s="290"/>
      <c r="S124" s="290"/>
      <c r="T124" s="291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348</v>
      </c>
      <c r="AU124" s="18" t="s">
        <v>241</v>
      </c>
    </row>
    <row r="125" s="2" customFormat="1" ht="6.96" customHeight="1">
      <c r="A125" s="39"/>
      <c r="B125" s="60"/>
      <c r="C125" s="61"/>
      <c r="D125" s="61"/>
      <c r="E125" s="61"/>
      <c r="F125" s="61"/>
      <c r="G125" s="61"/>
      <c r="H125" s="61"/>
      <c r="I125" s="61"/>
      <c r="J125" s="61"/>
      <c r="K125" s="61"/>
      <c r="L125" s="45"/>
      <c r="M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</sheetData>
  <sheetProtection sheet="1" autoFilter="0" formatColumns="0" formatRows="0" objects="1" scenarios="1" spinCount="100000" saltValue="Kd/KDm/FyqPG28ZvzRSSqmXHVCWHQ5eNmducHdDCMV7c+NOTvhneXoBDNQ5RQNn7EggpiXu7EnXIIioWNl4R9Q==" hashValue="lf+73sowJDjWauakiosF4qND+U2ojOz5FsXOsZmxgLggBeKiNECfe5iuus3PV5Lzk21VE6yd9AGakcEJw8L0FQ==" algorithmName="SHA-512" password="CC35"/>
  <autoFilter ref="C89:K124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hyperlinks>
    <hyperlink ref="F94" r:id="rId1" display="https://podminky.urs.cz/item/CS_URS_2025_02/130A0112"/>
    <hyperlink ref="F98" r:id="rId2" display="https://podminky.urs.cz/item/CS_URS_2025_02/160A0205"/>
    <hyperlink ref="F101" r:id="rId3" display="https://podminky.urs.cz/item/CS_URS_2025_02/160A0206"/>
    <hyperlink ref="F108" r:id="rId4" display="https://podminky.urs.cz/item/CS_URS_2025_02/170A0201"/>
    <hyperlink ref="F112" r:id="rId5" display="https://podminky.urs.cz/item/CS_URS_2025_02/270A2006"/>
    <hyperlink ref="F117" r:id="rId6" display="https://podminky.urs.cz/item/CS_URS_2025_02/270A2301"/>
    <hyperlink ref="F124" r:id="rId7" display="https://podminky.urs.cz/item/CS_URS_2025_02/990A0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8"/>
</worksheet>
</file>

<file path=xl/worksheets/sheet3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200</v>
      </c>
      <c r="AZ2" s="139" t="s">
        <v>3336</v>
      </c>
      <c r="BA2" s="139" t="s">
        <v>19</v>
      </c>
      <c r="BB2" s="139" t="s">
        <v>19</v>
      </c>
      <c r="BC2" s="139" t="s">
        <v>4459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1828</v>
      </c>
      <c r="BA3" s="139" t="s">
        <v>19</v>
      </c>
      <c r="BB3" s="139" t="s">
        <v>19</v>
      </c>
      <c r="BC3" s="139" t="s">
        <v>4460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855</v>
      </c>
      <c r="BA4" s="139" t="s">
        <v>19</v>
      </c>
      <c r="BB4" s="139" t="s">
        <v>19</v>
      </c>
      <c r="BC4" s="139" t="s">
        <v>4460</v>
      </c>
      <c r="BD4" s="139" t="s">
        <v>81</v>
      </c>
    </row>
    <row r="5" hidden="1" s="1" customFormat="1" ht="6.96" customHeight="1">
      <c r="B5" s="21"/>
      <c r="L5" s="21"/>
      <c r="AZ5" s="139" t="s">
        <v>858</v>
      </c>
      <c r="BA5" s="139" t="s">
        <v>19</v>
      </c>
      <c r="BB5" s="139" t="s">
        <v>19</v>
      </c>
      <c r="BC5" s="139" t="s">
        <v>4461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216</v>
      </c>
      <c r="BA6" s="139" t="s">
        <v>19</v>
      </c>
      <c r="BB6" s="139" t="s">
        <v>19</v>
      </c>
      <c r="BC6" s="139" t="s">
        <v>72</v>
      </c>
      <c r="BD6" s="139" t="s">
        <v>241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221</v>
      </c>
      <c r="BA7" s="139" t="s">
        <v>19</v>
      </c>
      <c r="BB7" s="139" t="s">
        <v>19</v>
      </c>
      <c r="BC7" s="139" t="s">
        <v>4462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248</v>
      </c>
      <c r="BA8" s="139" t="s">
        <v>19</v>
      </c>
      <c r="BB8" s="139" t="s">
        <v>19</v>
      </c>
      <c r="BC8" s="139" t="s">
        <v>1469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3749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218</v>
      </c>
      <c r="BA9" s="139" t="s">
        <v>19</v>
      </c>
      <c r="BB9" s="139" t="s">
        <v>19</v>
      </c>
      <c r="BC9" s="139" t="s">
        <v>4463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3332</v>
      </c>
      <c r="BA10" s="139" t="s">
        <v>19</v>
      </c>
      <c r="BB10" s="139" t="s">
        <v>19</v>
      </c>
      <c r="BC10" s="139" t="s">
        <v>4464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4465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3339</v>
      </c>
      <c r="BA11" s="139" t="s">
        <v>19</v>
      </c>
      <c r="BB11" s="139" t="s">
        <v>19</v>
      </c>
      <c r="BC11" s="139" t="s">
        <v>4466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225</v>
      </c>
      <c r="BA12" s="139" t="s">
        <v>19</v>
      </c>
      <c r="BB12" s="139" t="s">
        <v>19</v>
      </c>
      <c r="BC12" s="139" t="s">
        <v>4467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3334</v>
      </c>
      <c r="BA13" s="139" t="s">
        <v>19</v>
      </c>
      <c r="BB13" s="139" t="s">
        <v>19</v>
      </c>
      <c r="BC13" s="139" t="s">
        <v>476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ROUND(J101,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ROUND((SUM(BE101:BE277)),  2)</f>
        <v>0</v>
      </c>
      <c r="G35" s="39"/>
      <c r="H35" s="39"/>
      <c r="I35" s="160">
        <v>0.20999999999999999</v>
      </c>
      <c r="J35" s="159">
        <f>ROUND(((SUM(BE101:BE277))*I35),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ROUND((SUM(BF101:BF277)),  2)</f>
        <v>0</v>
      </c>
      <c r="G36" s="39"/>
      <c r="H36" s="39"/>
      <c r="I36" s="160">
        <v>0.12</v>
      </c>
      <c r="J36" s="159">
        <f>ROUND(((SUM(BF101:BF277))*I36),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ROUND((SUM(BG101:BG277)),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ROUND((SUM(BH101:BH277)),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ROUND((SUM(BI101:BI277)),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3749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VČS - Vstupní čerpací stanice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J101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3347</v>
      </c>
      <c r="E64" s="180"/>
      <c r="F64" s="180"/>
      <c r="G64" s="180"/>
      <c r="H64" s="180"/>
      <c r="I64" s="180"/>
      <c r="J64" s="181">
        <f>J102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J103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4.88" customHeight="1">
      <c r="A66" s="10"/>
      <c r="B66" s="183"/>
      <c r="C66" s="126"/>
      <c r="D66" s="184" t="s">
        <v>308</v>
      </c>
      <c r="E66" s="185"/>
      <c r="F66" s="185"/>
      <c r="G66" s="185"/>
      <c r="H66" s="185"/>
      <c r="I66" s="185"/>
      <c r="J66" s="186">
        <f>J104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4.88" customHeight="1">
      <c r="A67" s="10"/>
      <c r="B67" s="183"/>
      <c r="C67" s="126"/>
      <c r="D67" s="184" t="s">
        <v>309</v>
      </c>
      <c r="E67" s="185"/>
      <c r="F67" s="185"/>
      <c r="G67" s="185"/>
      <c r="H67" s="185"/>
      <c r="I67" s="185"/>
      <c r="J67" s="186">
        <f>J112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310</v>
      </c>
      <c r="E68" s="185"/>
      <c r="F68" s="185"/>
      <c r="G68" s="185"/>
      <c r="H68" s="185"/>
      <c r="I68" s="185"/>
      <c r="J68" s="186">
        <f>J124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4.88" customHeight="1">
      <c r="A69" s="10"/>
      <c r="B69" s="183"/>
      <c r="C69" s="126"/>
      <c r="D69" s="184" t="s">
        <v>311</v>
      </c>
      <c r="E69" s="185"/>
      <c r="F69" s="185"/>
      <c r="G69" s="185"/>
      <c r="H69" s="185"/>
      <c r="I69" s="185"/>
      <c r="J69" s="186">
        <f>J132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4.88" customHeight="1">
      <c r="A70" s="10"/>
      <c r="B70" s="183"/>
      <c r="C70" s="126"/>
      <c r="D70" s="184" t="s">
        <v>312</v>
      </c>
      <c r="E70" s="185"/>
      <c r="F70" s="185"/>
      <c r="G70" s="185"/>
      <c r="H70" s="185"/>
      <c r="I70" s="185"/>
      <c r="J70" s="186">
        <f>J150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313</v>
      </c>
      <c r="E71" s="185"/>
      <c r="F71" s="185"/>
      <c r="G71" s="185"/>
      <c r="H71" s="185"/>
      <c r="I71" s="185"/>
      <c r="J71" s="186">
        <f>J174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9.92" customHeight="1">
      <c r="A72" s="10"/>
      <c r="B72" s="183"/>
      <c r="C72" s="126"/>
      <c r="D72" s="184" t="s">
        <v>3348</v>
      </c>
      <c r="E72" s="185"/>
      <c r="F72" s="185"/>
      <c r="G72" s="185"/>
      <c r="H72" s="185"/>
      <c r="I72" s="185"/>
      <c r="J72" s="186">
        <f>J214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10" customFormat="1" ht="19.92" customHeight="1">
      <c r="A73" s="10"/>
      <c r="B73" s="183"/>
      <c r="C73" s="126"/>
      <c r="D73" s="184" t="s">
        <v>3831</v>
      </c>
      <c r="E73" s="185"/>
      <c r="F73" s="185"/>
      <c r="G73" s="185"/>
      <c r="H73" s="185"/>
      <c r="I73" s="185"/>
      <c r="J73" s="186">
        <f>J225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10" customFormat="1" ht="19.92" customHeight="1">
      <c r="A74" s="10"/>
      <c r="B74" s="183"/>
      <c r="C74" s="126"/>
      <c r="D74" s="184" t="s">
        <v>318</v>
      </c>
      <c r="E74" s="185"/>
      <c r="F74" s="185"/>
      <c r="G74" s="185"/>
      <c r="H74" s="185"/>
      <c r="I74" s="185"/>
      <c r="J74" s="186">
        <f>J232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83"/>
      <c r="C75" s="126"/>
      <c r="D75" s="184" t="s">
        <v>322</v>
      </c>
      <c r="E75" s="185"/>
      <c r="F75" s="185"/>
      <c r="G75" s="185"/>
      <c r="H75" s="185"/>
      <c r="I75" s="185"/>
      <c r="J75" s="186">
        <f>J240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10" customFormat="1" ht="19.92" customHeight="1">
      <c r="A76" s="10"/>
      <c r="B76" s="183"/>
      <c r="C76" s="126"/>
      <c r="D76" s="184" t="s">
        <v>3349</v>
      </c>
      <c r="E76" s="185"/>
      <c r="F76" s="185"/>
      <c r="G76" s="185"/>
      <c r="H76" s="185"/>
      <c r="I76" s="185"/>
      <c r="J76" s="186">
        <f>J243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idden="1" s="9" customFormat="1" ht="24.96" customHeight="1">
      <c r="A77" s="9"/>
      <c r="B77" s="177"/>
      <c r="C77" s="178"/>
      <c r="D77" s="179" t="s">
        <v>3835</v>
      </c>
      <c r="E77" s="180"/>
      <c r="F77" s="180"/>
      <c r="G77" s="180"/>
      <c r="H77" s="180"/>
      <c r="I77" s="180"/>
      <c r="J77" s="181">
        <f>J247</f>
        <v>0</v>
      </c>
      <c r="K77" s="178"/>
      <c r="L77" s="182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</row>
    <row r="78" hidden="1" s="10" customFormat="1" ht="19.92" customHeight="1">
      <c r="A78" s="10"/>
      <c r="B78" s="183"/>
      <c r="C78" s="126"/>
      <c r="D78" s="184" t="s">
        <v>3836</v>
      </c>
      <c r="E78" s="185"/>
      <c r="F78" s="185"/>
      <c r="G78" s="185"/>
      <c r="H78" s="185"/>
      <c r="I78" s="185"/>
      <c r="J78" s="186">
        <f>J248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83"/>
      <c r="C79" s="126"/>
      <c r="D79" s="184" t="s">
        <v>3837</v>
      </c>
      <c r="E79" s="185"/>
      <c r="F79" s="185"/>
      <c r="G79" s="185"/>
      <c r="H79" s="185"/>
      <c r="I79" s="185"/>
      <c r="J79" s="186">
        <f>J267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2" customFormat="1" ht="21.84" customHeight="1">
      <c r="A80" s="39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hidden="1" s="2" customFormat="1" ht="6.96" customHeight="1">
      <c r="A81" s="39"/>
      <c r="B81" s="60"/>
      <c r="C81" s="61"/>
      <c r="D81" s="61"/>
      <c r="E81" s="61"/>
      <c r="F81" s="61"/>
      <c r="G81" s="61"/>
      <c r="H81" s="61"/>
      <c r="I81" s="61"/>
      <c r="J81" s="61"/>
      <c r="K81" s="6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/>
    <row r="83" hidden="1"/>
    <row r="84" hidden="1"/>
    <row r="85" s="2" customFormat="1" ht="6.96" customHeight="1">
      <c r="A85" s="39"/>
      <c r="B85" s="62"/>
      <c r="C85" s="63"/>
      <c r="D85" s="63"/>
      <c r="E85" s="63"/>
      <c r="F85" s="63"/>
      <c r="G85" s="63"/>
      <c r="H85" s="63"/>
      <c r="I85" s="63"/>
      <c r="J85" s="63"/>
      <c r="K85" s="63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24.96" customHeight="1">
      <c r="A86" s="39"/>
      <c r="B86" s="40"/>
      <c r="C86" s="24" t="s">
        <v>323</v>
      </c>
      <c r="D86" s="41"/>
      <c r="E86" s="41"/>
      <c r="F86" s="41"/>
      <c r="G86" s="41"/>
      <c r="H86" s="41"/>
      <c r="I86" s="41"/>
      <c r="J86" s="41"/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16</v>
      </c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172" t="str">
        <f>E7</f>
        <v>Odkanalizování obce Rtyně nad Bílinou – etapa 1</v>
      </c>
      <c r="F89" s="33"/>
      <c r="G89" s="33"/>
      <c r="H89" s="33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1" customFormat="1" ht="12" customHeight="1">
      <c r="B90" s="22"/>
      <c r="C90" s="33" t="s">
        <v>229</v>
      </c>
      <c r="D90" s="23"/>
      <c r="E90" s="23"/>
      <c r="F90" s="23"/>
      <c r="G90" s="23"/>
      <c r="H90" s="23"/>
      <c r="I90" s="23"/>
      <c r="J90" s="23"/>
      <c r="K90" s="23"/>
      <c r="L90" s="21"/>
    </row>
    <row r="91" s="2" customFormat="1" ht="16.5" customHeight="1">
      <c r="A91" s="39"/>
      <c r="B91" s="40"/>
      <c r="C91" s="41"/>
      <c r="D91" s="41"/>
      <c r="E91" s="172" t="s">
        <v>3749</v>
      </c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2" customHeight="1">
      <c r="A92" s="39"/>
      <c r="B92" s="40"/>
      <c r="C92" s="33" t="s">
        <v>234</v>
      </c>
      <c r="D92" s="41"/>
      <c r="E92" s="41"/>
      <c r="F92" s="41"/>
      <c r="G92" s="41"/>
      <c r="H92" s="41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6.5" customHeight="1">
      <c r="A93" s="39"/>
      <c r="B93" s="40"/>
      <c r="C93" s="41"/>
      <c r="D93" s="41"/>
      <c r="E93" s="70" t="str">
        <f>E11</f>
        <v>VČS - Vstupní čerpací stanice</v>
      </c>
      <c r="F93" s="41"/>
      <c r="G93" s="41"/>
      <c r="H93" s="41"/>
      <c r="I93" s="41"/>
      <c r="J93" s="41"/>
      <c r="K93" s="41"/>
      <c r="L93" s="14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2" customHeight="1">
      <c r="A95" s="39"/>
      <c r="B95" s="40"/>
      <c r="C95" s="33" t="s">
        <v>21</v>
      </c>
      <c r="D95" s="41"/>
      <c r="E95" s="41"/>
      <c r="F95" s="28" t="str">
        <f>F14</f>
        <v>Rtyně nad Bílinou</v>
      </c>
      <c r="G95" s="41"/>
      <c r="H95" s="41"/>
      <c r="I95" s="33" t="s">
        <v>23</v>
      </c>
      <c r="J95" s="73" t="str">
        <f>IF(J14="","",J14)</f>
        <v>31. 7. 2025</v>
      </c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6.96" customHeight="1">
      <c r="A96" s="39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25.65" customHeight="1">
      <c r="A97" s="39"/>
      <c r="B97" s="40"/>
      <c r="C97" s="33" t="s">
        <v>25</v>
      </c>
      <c r="D97" s="41"/>
      <c r="E97" s="41"/>
      <c r="F97" s="28" t="str">
        <f>E17</f>
        <v xml:space="preserve">Obec Rtyně nad Bílinou </v>
      </c>
      <c r="G97" s="41"/>
      <c r="H97" s="41"/>
      <c r="I97" s="33" t="s">
        <v>31</v>
      </c>
      <c r="J97" s="37" t="str">
        <f>E23</f>
        <v xml:space="preserve">AQUECON a.s. – kancelář Praha </v>
      </c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5.15" customHeight="1">
      <c r="A98" s="39"/>
      <c r="B98" s="40"/>
      <c r="C98" s="33" t="s">
        <v>29</v>
      </c>
      <c r="D98" s="41"/>
      <c r="E98" s="41"/>
      <c r="F98" s="28" t="str">
        <f>IF(E20="","",E20)</f>
        <v>Vyplň údaj</v>
      </c>
      <c r="G98" s="41"/>
      <c r="H98" s="41"/>
      <c r="I98" s="33" t="s">
        <v>34</v>
      </c>
      <c r="J98" s="37" t="str">
        <f>E26</f>
        <v>QS-B s.r.o.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11" customFormat="1" ht="29.28" customHeight="1">
      <c r="A100" s="188"/>
      <c r="B100" s="189"/>
      <c r="C100" s="190" t="s">
        <v>324</v>
      </c>
      <c r="D100" s="191" t="s">
        <v>57</v>
      </c>
      <c r="E100" s="191" t="s">
        <v>53</v>
      </c>
      <c r="F100" s="191" t="s">
        <v>54</v>
      </c>
      <c r="G100" s="191" t="s">
        <v>325</v>
      </c>
      <c r="H100" s="191" t="s">
        <v>326</v>
      </c>
      <c r="I100" s="191" t="s">
        <v>327</v>
      </c>
      <c r="J100" s="191" t="s">
        <v>303</v>
      </c>
      <c r="K100" s="192" t="s">
        <v>328</v>
      </c>
      <c r="L100" s="193"/>
      <c r="M100" s="93" t="s">
        <v>19</v>
      </c>
      <c r="N100" s="94" t="s">
        <v>42</v>
      </c>
      <c r="O100" s="94" t="s">
        <v>329</v>
      </c>
      <c r="P100" s="94" t="s">
        <v>330</v>
      </c>
      <c r="Q100" s="94" t="s">
        <v>331</v>
      </c>
      <c r="R100" s="94" t="s">
        <v>332</v>
      </c>
      <c r="S100" s="94" t="s">
        <v>333</v>
      </c>
      <c r="T100" s="95" t="s">
        <v>334</v>
      </c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</row>
    <row r="101" s="2" customFormat="1" ht="22.8" customHeight="1">
      <c r="A101" s="39"/>
      <c r="B101" s="40"/>
      <c r="C101" s="100" t="s">
        <v>335</v>
      </c>
      <c r="D101" s="41"/>
      <c r="E101" s="41"/>
      <c r="F101" s="41"/>
      <c r="G101" s="41"/>
      <c r="H101" s="41"/>
      <c r="I101" s="41"/>
      <c r="J101" s="194">
        <f>BK101</f>
        <v>0</v>
      </c>
      <c r="K101" s="41"/>
      <c r="L101" s="45"/>
      <c r="M101" s="96"/>
      <c r="N101" s="195"/>
      <c r="O101" s="97"/>
      <c r="P101" s="196">
        <f>P102+P247</f>
        <v>0</v>
      </c>
      <c r="Q101" s="97"/>
      <c r="R101" s="196">
        <f>R102+R247</f>
        <v>61.166427120000002</v>
      </c>
      <c r="S101" s="97"/>
      <c r="T101" s="197">
        <f>T102+T247</f>
        <v>0</v>
      </c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T101" s="18" t="s">
        <v>71</v>
      </c>
      <c r="AU101" s="18" t="s">
        <v>304</v>
      </c>
      <c r="BK101" s="198">
        <f>BK102+BK247</f>
        <v>0</v>
      </c>
    </row>
    <row r="102" s="12" customFormat="1" ht="25.92" customHeight="1">
      <c r="A102" s="12"/>
      <c r="B102" s="199"/>
      <c r="C102" s="200"/>
      <c r="D102" s="201" t="s">
        <v>71</v>
      </c>
      <c r="E102" s="202" t="s">
        <v>336</v>
      </c>
      <c r="F102" s="202" t="s">
        <v>336</v>
      </c>
      <c r="G102" s="200"/>
      <c r="H102" s="200"/>
      <c r="I102" s="203"/>
      <c r="J102" s="204">
        <f>BK102</f>
        <v>0</v>
      </c>
      <c r="K102" s="200"/>
      <c r="L102" s="205"/>
      <c r="M102" s="206"/>
      <c r="N102" s="207"/>
      <c r="O102" s="207"/>
      <c r="P102" s="208">
        <f>P103+P214+P225+P232+P240+P243</f>
        <v>0</v>
      </c>
      <c r="Q102" s="207"/>
      <c r="R102" s="208">
        <f>R103+R214+R225+R232+R240+R243</f>
        <v>61.103997820000004</v>
      </c>
      <c r="S102" s="207"/>
      <c r="T102" s="209">
        <f>T103+T214+T225+T232+T240+T243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10" t="s">
        <v>79</v>
      </c>
      <c r="AT102" s="211" t="s">
        <v>71</v>
      </c>
      <c r="AU102" s="211" t="s">
        <v>72</v>
      </c>
      <c r="AY102" s="210" t="s">
        <v>338</v>
      </c>
      <c r="BK102" s="212">
        <f>BK103+BK214+BK225+BK232+BK240+BK243</f>
        <v>0</v>
      </c>
    </row>
    <row r="103" s="12" customFormat="1" ht="22.8" customHeight="1">
      <c r="A103" s="12"/>
      <c r="B103" s="199"/>
      <c r="C103" s="200"/>
      <c r="D103" s="201" t="s">
        <v>71</v>
      </c>
      <c r="E103" s="213" t="s">
        <v>79</v>
      </c>
      <c r="F103" s="213" t="s">
        <v>339</v>
      </c>
      <c r="G103" s="200"/>
      <c r="H103" s="200"/>
      <c r="I103" s="203"/>
      <c r="J103" s="214">
        <f>BK103</f>
        <v>0</v>
      </c>
      <c r="K103" s="200"/>
      <c r="L103" s="205"/>
      <c r="M103" s="206"/>
      <c r="N103" s="207"/>
      <c r="O103" s="207"/>
      <c r="P103" s="208">
        <f>P104+P112+P124+P132+P150+P174</f>
        <v>0</v>
      </c>
      <c r="Q103" s="207"/>
      <c r="R103" s="208">
        <f>R104+R112+R124+R132+R150+R174</f>
        <v>39.752393000000005</v>
      </c>
      <c r="S103" s="207"/>
      <c r="T103" s="209">
        <f>T104+T112+T124+T132+T150+T174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79</v>
      </c>
      <c r="AT103" s="211" t="s">
        <v>71</v>
      </c>
      <c r="AU103" s="211" t="s">
        <v>79</v>
      </c>
      <c r="AY103" s="210" t="s">
        <v>338</v>
      </c>
      <c r="BK103" s="212">
        <f>BK104+BK112+BK124+BK132+BK150+BK174</f>
        <v>0</v>
      </c>
    </row>
    <row r="104" s="12" customFormat="1" ht="20.88" customHeight="1">
      <c r="A104" s="12"/>
      <c r="B104" s="199"/>
      <c r="C104" s="200"/>
      <c r="D104" s="201" t="s">
        <v>71</v>
      </c>
      <c r="E104" s="213" t="s">
        <v>8</v>
      </c>
      <c r="F104" s="213" t="s">
        <v>378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SUM(P105:P111)</f>
        <v>0</v>
      </c>
      <c r="Q104" s="207"/>
      <c r="R104" s="208">
        <f>SUM(R105:R111)</f>
        <v>0</v>
      </c>
      <c r="S104" s="207"/>
      <c r="T104" s="209">
        <f>SUM(T105:T111)</f>
        <v>0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79</v>
      </c>
      <c r="AT104" s="211" t="s">
        <v>71</v>
      </c>
      <c r="AU104" s="211" t="s">
        <v>81</v>
      </c>
      <c r="AY104" s="210" t="s">
        <v>338</v>
      </c>
      <c r="BK104" s="212">
        <f>SUM(BK105:BK111)</f>
        <v>0</v>
      </c>
    </row>
    <row r="105" s="2" customFormat="1" ht="24.15" customHeight="1">
      <c r="A105" s="39"/>
      <c r="B105" s="40"/>
      <c r="C105" s="215" t="s">
        <v>79</v>
      </c>
      <c r="D105" s="215" t="s">
        <v>342</v>
      </c>
      <c r="E105" s="216" t="s">
        <v>379</v>
      </c>
      <c r="F105" s="217" t="s">
        <v>380</v>
      </c>
      <c r="G105" s="218" t="s">
        <v>345</v>
      </c>
      <c r="H105" s="219">
        <v>40.5</v>
      </c>
      <c r="I105" s="220"/>
      <c r="J105" s="221">
        <f>ROUND(I105*H105,2)</f>
        <v>0</v>
      </c>
      <c r="K105" s="217" t="s">
        <v>346</v>
      </c>
      <c r="L105" s="45"/>
      <c r="M105" s="222" t="s">
        <v>19</v>
      </c>
      <c r="N105" s="223" t="s">
        <v>43</v>
      </c>
      <c r="O105" s="85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R105" s="226" t="s">
        <v>231</v>
      </c>
      <c r="AT105" s="226" t="s">
        <v>342</v>
      </c>
      <c r="AU105" s="226" t="s">
        <v>241</v>
      </c>
      <c r="AY105" s="18" t="s">
        <v>338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8" t="s">
        <v>79</v>
      </c>
      <c r="BK105" s="227">
        <f>ROUND(I105*H105,2)</f>
        <v>0</v>
      </c>
      <c r="BL105" s="18" t="s">
        <v>231</v>
      </c>
      <c r="BM105" s="226" t="s">
        <v>4468</v>
      </c>
    </row>
    <row r="106" s="2" customFormat="1">
      <c r="A106" s="39"/>
      <c r="B106" s="40"/>
      <c r="C106" s="41"/>
      <c r="D106" s="228" t="s">
        <v>348</v>
      </c>
      <c r="E106" s="41"/>
      <c r="F106" s="229" t="s">
        <v>382</v>
      </c>
      <c r="G106" s="41"/>
      <c r="H106" s="41"/>
      <c r="I106" s="230"/>
      <c r="J106" s="41"/>
      <c r="K106" s="41"/>
      <c r="L106" s="45"/>
      <c r="M106" s="231"/>
      <c r="N106" s="232"/>
      <c r="O106" s="85"/>
      <c r="P106" s="85"/>
      <c r="Q106" s="85"/>
      <c r="R106" s="85"/>
      <c r="S106" s="85"/>
      <c r="T106" s="86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T106" s="18" t="s">
        <v>348</v>
      </c>
      <c r="AU106" s="18" t="s">
        <v>241</v>
      </c>
    </row>
    <row r="107" s="14" customFormat="1">
      <c r="A107" s="14"/>
      <c r="B107" s="244"/>
      <c r="C107" s="245"/>
      <c r="D107" s="235" t="s">
        <v>350</v>
      </c>
      <c r="E107" s="246" t="s">
        <v>19</v>
      </c>
      <c r="F107" s="247" t="s">
        <v>3351</v>
      </c>
      <c r="G107" s="245"/>
      <c r="H107" s="248">
        <v>40.5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350</v>
      </c>
      <c r="AU107" s="254" t="s">
        <v>241</v>
      </c>
      <c r="AV107" s="14" t="s">
        <v>81</v>
      </c>
      <c r="AW107" s="14" t="s">
        <v>33</v>
      </c>
      <c r="AX107" s="14" t="s">
        <v>72</v>
      </c>
      <c r="AY107" s="254" t="s">
        <v>338</v>
      </c>
    </row>
    <row r="108" s="15" customFormat="1">
      <c r="A108" s="15"/>
      <c r="B108" s="255"/>
      <c r="C108" s="256"/>
      <c r="D108" s="235" t="s">
        <v>350</v>
      </c>
      <c r="E108" s="257" t="s">
        <v>3339</v>
      </c>
      <c r="F108" s="258" t="s">
        <v>363</v>
      </c>
      <c r="G108" s="256"/>
      <c r="H108" s="259">
        <v>40.5</v>
      </c>
      <c r="I108" s="260"/>
      <c r="J108" s="256"/>
      <c r="K108" s="256"/>
      <c r="L108" s="261"/>
      <c r="M108" s="262"/>
      <c r="N108" s="263"/>
      <c r="O108" s="263"/>
      <c r="P108" s="263"/>
      <c r="Q108" s="263"/>
      <c r="R108" s="263"/>
      <c r="S108" s="263"/>
      <c r="T108" s="264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T108" s="265" t="s">
        <v>350</v>
      </c>
      <c r="AU108" s="265" t="s">
        <v>241</v>
      </c>
      <c r="AV108" s="15" t="s">
        <v>231</v>
      </c>
      <c r="AW108" s="15" t="s">
        <v>33</v>
      </c>
      <c r="AX108" s="15" t="s">
        <v>79</v>
      </c>
      <c r="AY108" s="265" t="s">
        <v>338</v>
      </c>
    </row>
    <row r="109" s="2" customFormat="1" ht="37.8" customHeight="1">
      <c r="A109" s="39"/>
      <c r="B109" s="40"/>
      <c r="C109" s="215" t="s">
        <v>81</v>
      </c>
      <c r="D109" s="215" t="s">
        <v>342</v>
      </c>
      <c r="E109" s="216" t="s">
        <v>389</v>
      </c>
      <c r="F109" s="217" t="s">
        <v>390</v>
      </c>
      <c r="G109" s="218" t="s">
        <v>391</v>
      </c>
      <c r="H109" s="219">
        <v>52.738</v>
      </c>
      <c r="I109" s="220"/>
      <c r="J109" s="221">
        <f>ROUND(I109*H109,2)</f>
        <v>0</v>
      </c>
      <c r="K109" s="217" t="s">
        <v>346</v>
      </c>
      <c r="L109" s="45"/>
      <c r="M109" s="222" t="s">
        <v>19</v>
      </c>
      <c r="N109" s="223" t="s">
        <v>43</v>
      </c>
      <c r="O109" s="85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R109" s="226" t="s">
        <v>231</v>
      </c>
      <c r="AT109" s="226" t="s">
        <v>342</v>
      </c>
      <c r="AU109" s="226" t="s">
        <v>241</v>
      </c>
      <c r="AY109" s="18" t="s">
        <v>338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18" t="s">
        <v>79</v>
      </c>
      <c r="BK109" s="227">
        <f>ROUND(I109*H109,2)</f>
        <v>0</v>
      </c>
      <c r="BL109" s="18" t="s">
        <v>231</v>
      </c>
      <c r="BM109" s="226" t="s">
        <v>4469</v>
      </c>
    </row>
    <row r="110" s="2" customFormat="1">
      <c r="A110" s="39"/>
      <c r="B110" s="40"/>
      <c r="C110" s="41"/>
      <c r="D110" s="228" t="s">
        <v>348</v>
      </c>
      <c r="E110" s="41"/>
      <c r="F110" s="229" t="s">
        <v>393</v>
      </c>
      <c r="G110" s="41"/>
      <c r="H110" s="41"/>
      <c r="I110" s="230"/>
      <c r="J110" s="41"/>
      <c r="K110" s="41"/>
      <c r="L110" s="45"/>
      <c r="M110" s="231"/>
      <c r="N110" s="232"/>
      <c r="O110" s="85"/>
      <c r="P110" s="85"/>
      <c r="Q110" s="85"/>
      <c r="R110" s="85"/>
      <c r="S110" s="85"/>
      <c r="T110" s="86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T110" s="18" t="s">
        <v>348</v>
      </c>
      <c r="AU110" s="18" t="s">
        <v>241</v>
      </c>
    </row>
    <row r="111" s="14" customFormat="1">
      <c r="A111" s="14"/>
      <c r="B111" s="244"/>
      <c r="C111" s="245"/>
      <c r="D111" s="235" t="s">
        <v>350</v>
      </c>
      <c r="E111" s="246" t="s">
        <v>19</v>
      </c>
      <c r="F111" s="247" t="s">
        <v>225</v>
      </c>
      <c r="G111" s="245"/>
      <c r="H111" s="248">
        <v>52.738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79</v>
      </c>
      <c r="AY111" s="254" t="s">
        <v>338</v>
      </c>
    </row>
    <row r="112" s="12" customFormat="1" ht="20.88" customHeight="1">
      <c r="A112" s="12"/>
      <c r="B112" s="199"/>
      <c r="C112" s="200"/>
      <c r="D112" s="201" t="s">
        <v>71</v>
      </c>
      <c r="E112" s="213" t="s">
        <v>394</v>
      </c>
      <c r="F112" s="213" t="s">
        <v>395</v>
      </c>
      <c r="G112" s="200"/>
      <c r="H112" s="200"/>
      <c r="I112" s="203"/>
      <c r="J112" s="214">
        <f>BK112</f>
        <v>0</v>
      </c>
      <c r="K112" s="200"/>
      <c r="L112" s="205"/>
      <c r="M112" s="206"/>
      <c r="N112" s="207"/>
      <c r="O112" s="207"/>
      <c r="P112" s="208">
        <f>SUM(P113:P123)</f>
        <v>0</v>
      </c>
      <c r="Q112" s="207"/>
      <c r="R112" s="208">
        <f>SUM(R113:R123)</f>
        <v>0</v>
      </c>
      <c r="S112" s="207"/>
      <c r="T112" s="209">
        <f>SUM(T113:T123)</f>
        <v>0</v>
      </c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R112" s="210" t="s">
        <v>79</v>
      </c>
      <c r="AT112" s="211" t="s">
        <v>71</v>
      </c>
      <c r="AU112" s="211" t="s">
        <v>81</v>
      </c>
      <c r="AY112" s="210" t="s">
        <v>338</v>
      </c>
      <c r="BK112" s="212">
        <f>SUM(BK113:BK123)</f>
        <v>0</v>
      </c>
    </row>
    <row r="113" s="2" customFormat="1" ht="44.25" customHeight="1">
      <c r="A113" s="39"/>
      <c r="B113" s="40"/>
      <c r="C113" s="215" t="s">
        <v>241</v>
      </c>
      <c r="D113" s="215" t="s">
        <v>342</v>
      </c>
      <c r="E113" s="216" t="s">
        <v>862</v>
      </c>
      <c r="F113" s="217" t="s">
        <v>863</v>
      </c>
      <c r="G113" s="218" t="s">
        <v>391</v>
      </c>
      <c r="H113" s="219">
        <v>98.212999999999994</v>
      </c>
      <c r="I113" s="220"/>
      <c r="J113" s="221">
        <f>ROUND(I113*H113,2)</f>
        <v>0</v>
      </c>
      <c r="K113" s="217" t="s">
        <v>346</v>
      </c>
      <c r="L113" s="45"/>
      <c r="M113" s="222" t="s">
        <v>19</v>
      </c>
      <c r="N113" s="223" t="s">
        <v>43</v>
      </c>
      <c r="O113" s="85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R113" s="226" t="s">
        <v>231</v>
      </c>
      <c r="AT113" s="226" t="s">
        <v>342</v>
      </c>
      <c r="AU113" s="226" t="s">
        <v>241</v>
      </c>
      <c r="AY113" s="18" t="s">
        <v>338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8" t="s">
        <v>79</v>
      </c>
      <c r="BK113" s="227">
        <f>ROUND(I113*H113,2)</f>
        <v>0</v>
      </c>
      <c r="BL113" s="18" t="s">
        <v>231</v>
      </c>
      <c r="BM113" s="226" t="s">
        <v>4470</v>
      </c>
    </row>
    <row r="114" s="2" customFormat="1">
      <c r="A114" s="39"/>
      <c r="B114" s="40"/>
      <c r="C114" s="41"/>
      <c r="D114" s="228" t="s">
        <v>348</v>
      </c>
      <c r="E114" s="41"/>
      <c r="F114" s="229" t="s">
        <v>865</v>
      </c>
      <c r="G114" s="41"/>
      <c r="H114" s="41"/>
      <c r="I114" s="230"/>
      <c r="J114" s="41"/>
      <c r="K114" s="41"/>
      <c r="L114" s="45"/>
      <c r="M114" s="231"/>
      <c r="N114" s="232"/>
      <c r="O114" s="85"/>
      <c r="P114" s="85"/>
      <c r="Q114" s="85"/>
      <c r="R114" s="85"/>
      <c r="S114" s="85"/>
      <c r="T114" s="86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T114" s="18" t="s">
        <v>348</v>
      </c>
      <c r="AU114" s="18" t="s">
        <v>241</v>
      </c>
    </row>
    <row r="115" s="13" customFormat="1">
      <c r="A115" s="13"/>
      <c r="B115" s="233"/>
      <c r="C115" s="234"/>
      <c r="D115" s="235" t="s">
        <v>350</v>
      </c>
      <c r="E115" s="236" t="s">
        <v>19</v>
      </c>
      <c r="F115" s="237" t="s">
        <v>3354</v>
      </c>
      <c r="G115" s="234"/>
      <c r="H115" s="236" t="s">
        <v>19</v>
      </c>
      <c r="I115" s="238"/>
      <c r="J115" s="234"/>
      <c r="K115" s="234"/>
      <c r="L115" s="239"/>
      <c r="M115" s="240"/>
      <c r="N115" s="241"/>
      <c r="O115" s="241"/>
      <c r="P115" s="241"/>
      <c r="Q115" s="241"/>
      <c r="R115" s="241"/>
      <c r="S115" s="241"/>
      <c r="T115" s="242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3" t="s">
        <v>350</v>
      </c>
      <c r="AU115" s="243" t="s">
        <v>241</v>
      </c>
      <c r="AV115" s="13" t="s">
        <v>79</v>
      </c>
      <c r="AW115" s="13" t="s">
        <v>33</v>
      </c>
      <c r="AX115" s="13" t="s">
        <v>72</v>
      </c>
      <c r="AY115" s="243" t="s">
        <v>338</v>
      </c>
    </row>
    <row r="116" s="14" customFormat="1">
      <c r="A116" s="14"/>
      <c r="B116" s="244"/>
      <c r="C116" s="245"/>
      <c r="D116" s="235" t="s">
        <v>350</v>
      </c>
      <c r="E116" s="246" t="s">
        <v>3332</v>
      </c>
      <c r="F116" s="247" t="s">
        <v>4471</v>
      </c>
      <c r="G116" s="245"/>
      <c r="H116" s="248">
        <v>20.25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350</v>
      </c>
      <c r="AU116" s="254" t="s">
        <v>241</v>
      </c>
      <c r="AV116" s="14" t="s">
        <v>81</v>
      </c>
      <c r="AW116" s="14" t="s">
        <v>33</v>
      </c>
      <c r="AX116" s="14" t="s">
        <v>72</v>
      </c>
      <c r="AY116" s="254" t="s">
        <v>338</v>
      </c>
    </row>
    <row r="117" s="13" customFormat="1">
      <c r="A117" s="13"/>
      <c r="B117" s="233"/>
      <c r="C117" s="234"/>
      <c r="D117" s="235" t="s">
        <v>350</v>
      </c>
      <c r="E117" s="236" t="s">
        <v>19</v>
      </c>
      <c r="F117" s="237" t="s">
        <v>3356</v>
      </c>
      <c r="G117" s="234"/>
      <c r="H117" s="236" t="s">
        <v>19</v>
      </c>
      <c r="I117" s="238"/>
      <c r="J117" s="234"/>
      <c r="K117" s="234"/>
      <c r="L117" s="239"/>
      <c r="M117" s="240"/>
      <c r="N117" s="241"/>
      <c r="O117" s="241"/>
      <c r="P117" s="241"/>
      <c r="Q117" s="241"/>
      <c r="R117" s="241"/>
      <c r="S117" s="241"/>
      <c r="T117" s="242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3" t="s">
        <v>350</v>
      </c>
      <c r="AU117" s="243" t="s">
        <v>241</v>
      </c>
      <c r="AV117" s="13" t="s">
        <v>79</v>
      </c>
      <c r="AW117" s="13" t="s">
        <v>33</v>
      </c>
      <c r="AX117" s="13" t="s">
        <v>72</v>
      </c>
      <c r="AY117" s="243" t="s">
        <v>338</v>
      </c>
    </row>
    <row r="118" s="14" customFormat="1">
      <c r="A118" s="14"/>
      <c r="B118" s="244"/>
      <c r="C118" s="245"/>
      <c r="D118" s="235" t="s">
        <v>350</v>
      </c>
      <c r="E118" s="246" t="s">
        <v>3334</v>
      </c>
      <c r="F118" s="247" t="s">
        <v>4472</v>
      </c>
      <c r="G118" s="245"/>
      <c r="H118" s="248">
        <v>18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241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3" customFormat="1">
      <c r="A119" s="13"/>
      <c r="B119" s="233"/>
      <c r="C119" s="234"/>
      <c r="D119" s="235" t="s">
        <v>350</v>
      </c>
      <c r="E119" s="236" t="s">
        <v>19</v>
      </c>
      <c r="F119" s="237" t="s">
        <v>3358</v>
      </c>
      <c r="G119" s="234"/>
      <c r="H119" s="236" t="s">
        <v>19</v>
      </c>
      <c r="I119" s="238"/>
      <c r="J119" s="234"/>
      <c r="K119" s="234"/>
      <c r="L119" s="239"/>
      <c r="M119" s="240"/>
      <c r="N119" s="241"/>
      <c r="O119" s="241"/>
      <c r="P119" s="241"/>
      <c r="Q119" s="241"/>
      <c r="R119" s="241"/>
      <c r="S119" s="241"/>
      <c r="T119" s="242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3" t="s">
        <v>350</v>
      </c>
      <c r="AU119" s="243" t="s">
        <v>241</v>
      </c>
      <c r="AV119" s="13" t="s">
        <v>79</v>
      </c>
      <c r="AW119" s="13" t="s">
        <v>33</v>
      </c>
      <c r="AX119" s="13" t="s">
        <v>72</v>
      </c>
      <c r="AY119" s="243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3336</v>
      </c>
      <c r="F120" s="247" t="s">
        <v>4459</v>
      </c>
      <c r="G120" s="245"/>
      <c r="H120" s="248">
        <v>4.8499999999999996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241</v>
      </c>
      <c r="AV120" s="14" t="s">
        <v>81</v>
      </c>
      <c r="AW120" s="14" t="s">
        <v>33</v>
      </c>
      <c r="AX120" s="14" t="s">
        <v>72</v>
      </c>
      <c r="AY120" s="254" t="s">
        <v>338</v>
      </c>
    </row>
    <row r="121" s="15" customFormat="1">
      <c r="A121" s="15"/>
      <c r="B121" s="255"/>
      <c r="C121" s="256"/>
      <c r="D121" s="235" t="s">
        <v>350</v>
      </c>
      <c r="E121" s="257" t="s">
        <v>19</v>
      </c>
      <c r="F121" s="258" t="s">
        <v>363</v>
      </c>
      <c r="G121" s="256"/>
      <c r="H121" s="259">
        <v>43.100000000000001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350</v>
      </c>
      <c r="AU121" s="265" t="s">
        <v>241</v>
      </c>
      <c r="AV121" s="15" t="s">
        <v>231</v>
      </c>
      <c r="AW121" s="15" t="s">
        <v>33</v>
      </c>
      <c r="AX121" s="15" t="s">
        <v>72</v>
      </c>
      <c r="AY121" s="265" t="s">
        <v>338</v>
      </c>
    </row>
    <row r="122" s="14" customFormat="1">
      <c r="A122" s="14"/>
      <c r="B122" s="244"/>
      <c r="C122" s="245"/>
      <c r="D122" s="235" t="s">
        <v>350</v>
      </c>
      <c r="E122" s="246" t="s">
        <v>1828</v>
      </c>
      <c r="F122" s="247" t="s">
        <v>3359</v>
      </c>
      <c r="G122" s="245"/>
      <c r="H122" s="248">
        <v>98.212999999999994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350</v>
      </c>
      <c r="AU122" s="254" t="s">
        <v>241</v>
      </c>
      <c r="AV122" s="14" t="s">
        <v>81</v>
      </c>
      <c r="AW122" s="14" t="s">
        <v>33</v>
      </c>
      <c r="AX122" s="14" t="s">
        <v>72</v>
      </c>
      <c r="AY122" s="254" t="s">
        <v>338</v>
      </c>
    </row>
    <row r="123" s="15" customFormat="1">
      <c r="A123" s="15"/>
      <c r="B123" s="255"/>
      <c r="C123" s="256"/>
      <c r="D123" s="235" t="s">
        <v>350</v>
      </c>
      <c r="E123" s="257" t="s">
        <v>855</v>
      </c>
      <c r="F123" s="258" t="s">
        <v>363</v>
      </c>
      <c r="G123" s="256"/>
      <c r="H123" s="259">
        <v>98.212999999999994</v>
      </c>
      <c r="I123" s="260"/>
      <c r="J123" s="256"/>
      <c r="K123" s="256"/>
      <c r="L123" s="261"/>
      <c r="M123" s="262"/>
      <c r="N123" s="263"/>
      <c r="O123" s="263"/>
      <c r="P123" s="263"/>
      <c r="Q123" s="263"/>
      <c r="R123" s="263"/>
      <c r="S123" s="263"/>
      <c r="T123" s="264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65" t="s">
        <v>350</v>
      </c>
      <c r="AU123" s="265" t="s">
        <v>241</v>
      </c>
      <c r="AV123" s="15" t="s">
        <v>231</v>
      </c>
      <c r="AW123" s="15" t="s">
        <v>33</v>
      </c>
      <c r="AX123" s="15" t="s">
        <v>79</v>
      </c>
      <c r="AY123" s="265" t="s">
        <v>338</v>
      </c>
    </row>
    <row r="124" s="12" customFormat="1" ht="20.88" customHeight="1">
      <c r="A124" s="12"/>
      <c r="B124" s="199"/>
      <c r="C124" s="200"/>
      <c r="D124" s="201" t="s">
        <v>71</v>
      </c>
      <c r="E124" s="213" t="s">
        <v>423</v>
      </c>
      <c r="F124" s="213" t="s">
        <v>424</v>
      </c>
      <c r="G124" s="200"/>
      <c r="H124" s="200"/>
      <c r="I124" s="203"/>
      <c r="J124" s="214">
        <f>BK124</f>
        <v>0</v>
      </c>
      <c r="K124" s="200"/>
      <c r="L124" s="205"/>
      <c r="M124" s="206"/>
      <c r="N124" s="207"/>
      <c r="O124" s="207"/>
      <c r="P124" s="208">
        <f>SUM(P125:P131)</f>
        <v>0</v>
      </c>
      <c r="Q124" s="207"/>
      <c r="R124" s="208">
        <f>SUM(R125:R131)</f>
        <v>0.055872000000000005</v>
      </c>
      <c r="S124" s="207"/>
      <c r="T124" s="209">
        <f>SUM(T125:T131)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0" t="s">
        <v>79</v>
      </c>
      <c r="AT124" s="211" t="s">
        <v>71</v>
      </c>
      <c r="AU124" s="211" t="s">
        <v>81</v>
      </c>
      <c r="AY124" s="210" t="s">
        <v>338</v>
      </c>
      <c r="BK124" s="212">
        <f>SUM(BK125:BK131)</f>
        <v>0</v>
      </c>
    </row>
    <row r="125" s="2" customFormat="1" ht="37.8" customHeight="1">
      <c r="A125" s="39"/>
      <c r="B125" s="40"/>
      <c r="C125" s="215" t="s">
        <v>231</v>
      </c>
      <c r="D125" s="215" t="s">
        <v>342</v>
      </c>
      <c r="E125" s="216" t="s">
        <v>3360</v>
      </c>
      <c r="F125" s="217" t="s">
        <v>3361</v>
      </c>
      <c r="G125" s="218" t="s">
        <v>345</v>
      </c>
      <c r="H125" s="219">
        <v>87.299999999999997</v>
      </c>
      <c r="I125" s="220"/>
      <c r="J125" s="221">
        <f>ROUND(I125*H125,2)</f>
        <v>0</v>
      </c>
      <c r="K125" s="217" t="s">
        <v>346</v>
      </c>
      <c r="L125" s="45"/>
      <c r="M125" s="222" t="s">
        <v>19</v>
      </c>
      <c r="N125" s="223" t="s">
        <v>43</v>
      </c>
      <c r="O125" s="85"/>
      <c r="P125" s="224">
        <f>O125*H125</f>
        <v>0</v>
      </c>
      <c r="Q125" s="224">
        <v>0.00064000000000000005</v>
      </c>
      <c r="R125" s="224">
        <f>Q125*H125</f>
        <v>0.055872000000000005</v>
      </c>
      <c r="S125" s="224">
        <v>0</v>
      </c>
      <c r="T125" s="225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26" t="s">
        <v>231</v>
      </c>
      <c r="AT125" s="226" t="s">
        <v>342</v>
      </c>
      <c r="AU125" s="226" t="s">
        <v>241</v>
      </c>
      <c r="AY125" s="18" t="s">
        <v>338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8" t="s">
        <v>79</v>
      </c>
      <c r="BK125" s="227">
        <f>ROUND(I125*H125,2)</f>
        <v>0</v>
      </c>
      <c r="BL125" s="18" t="s">
        <v>231</v>
      </c>
      <c r="BM125" s="226" t="s">
        <v>4473</v>
      </c>
    </row>
    <row r="126" s="2" customFormat="1">
      <c r="A126" s="39"/>
      <c r="B126" s="40"/>
      <c r="C126" s="41"/>
      <c r="D126" s="228" t="s">
        <v>348</v>
      </c>
      <c r="E126" s="41"/>
      <c r="F126" s="229" t="s">
        <v>3363</v>
      </c>
      <c r="G126" s="41"/>
      <c r="H126" s="41"/>
      <c r="I126" s="230"/>
      <c r="J126" s="41"/>
      <c r="K126" s="41"/>
      <c r="L126" s="45"/>
      <c r="M126" s="231"/>
      <c r="N126" s="232"/>
      <c r="O126" s="85"/>
      <c r="P126" s="85"/>
      <c r="Q126" s="85"/>
      <c r="R126" s="85"/>
      <c r="S126" s="85"/>
      <c r="T126" s="86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348</v>
      </c>
      <c r="AU126" s="18" t="s">
        <v>241</v>
      </c>
    </row>
    <row r="127" s="14" customFormat="1">
      <c r="A127" s="14"/>
      <c r="B127" s="244"/>
      <c r="C127" s="245"/>
      <c r="D127" s="235" t="s">
        <v>350</v>
      </c>
      <c r="E127" s="246" t="s">
        <v>19</v>
      </c>
      <c r="F127" s="247" t="s">
        <v>3364</v>
      </c>
      <c r="G127" s="245"/>
      <c r="H127" s="248">
        <v>87.299999999999997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350</v>
      </c>
      <c r="AU127" s="254" t="s">
        <v>241</v>
      </c>
      <c r="AV127" s="14" t="s">
        <v>81</v>
      </c>
      <c r="AW127" s="14" t="s">
        <v>33</v>
      </c>
      <c r="AX127" s="14" t="s">
        <v>72</v>
      </c>
      <c r="AY127" s="254" t="s">
        <v>338</v>
      </c>
    </row>
    <row r="128" s="15" customFormat="1">
      <c r="A128" s="15"/>
      <c r="B128" s="255"/>
      <c r="C128" s="256"/>
      <c r="D128" s="235" t="s">
        <v>350</v>
      </c>
      <c r="E128" s="257" t="s">
        <v>858</v>
      </c>
      <c r="F128" s="258" t="s">
        <v>363</v>
      </c>
      <c r="G128" s="256"/>
      <c r="H128" s="259">
        <v>87.299999999999997</v>
      </c>
      <c r="I128" s="260"/>
      <c r="J128" s="256"/>
      <c r="K128" s="256"/>
      <c r="L128" s="261"/>
      <c r="M128" s="262"/>
      <c r="N128" s="263"/>
      <c r="O128" s="263"/>
      <c r="P128" s="263"/>
      <c r="Q128" s="263"/>
      <c r="R128" s="263"/>
      <c r="S128" s="263"/>
      <c r="T128" s="264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5" t="s">
        <v>350</v>
      </c>
      <c r="AU128" s="265" t="s">
        <v>241</v>
      </c>
      <c r="AV128" s="15" t="s">
        <v>231</v>
      </c>
      <c r="AW128" s="15" t="s">
        <v>33</v>
      </c>
      <c r="AX128" s="15" t="s">
        <v>79</v>
      </c>
      <c r="AY128" s="265" t="s">
        <v>338</v>
      </c>
    </row>
    <row r="129" s="2" customFormat="1" ht="37.8" customHeight="1">
      <c r="A129" s="39"/>
      <c r="B129" s="40"/>
      <c r="C129" s="215" t="s">
        <v>239</v>
      </c>
      <c r="D129" s="215" t="s">
        <v>342</v>
      </c>
      <c r="E129" s="216" t="s">
        <v>3365</v>
      </c>
      <c r="F129" s="217" t="s">
        <v>3366</v>
      </c>
      <c r="G129" s="218" t="s">
        <v>345</v>
      </c>
      <c r="H129" s="219">
        <v>87.299999999999997</v>
      </c>
      <c r="I129" s="220"/>
      <c r="J129" s="221">
        <f>ROUND(I129*H129,2)</f>
        <v>0</v>
      </c>
      <c r="K129" s="217" t="s">
        <v>346</v>
      </c>
      <c r="L129" s="45"/>
      <c r="M129" s="222" t="s">
        <v>19</v>
      </c>
      <c r="N129" s="223" t="s">
        <v>43</v>
      </c>
      <c r="O129" s="85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26" t="s">
        <v>231</v>
      </c>
      <c r="AT129" s="226" t="s">
        <v>342</v>
      </c>
      <c r="AU129" s="226" t="s">
        <v>241</v>
      </c>
      <c r="AY129" s="18" t="s">
        <v>338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8" t="s">
        <v>79</v>
      </c>
      <c r="BK129" s="227">
        <f>ROUND(I129*H129,2)</f>
        <v>0</v>
      </c>
      <c r="BL129" s="18" t="s">
        <v>231</v>
      </c>
      <c r="BM129" s="226" t="s">
        <v>4474</v>
      </c>
    </row>
    <row r="130" s="2" customFormat="1">
      <c r="A130" s="39"/>
      <c r="B130" s="40"/>
      <c r="C130" s="41"/>
      <c r="D130" s="228" t="s">
        <v>348</v>
      </c>
      <c r="E130" s="41"/>
      <c r="F130" s="229" t="s">
        <v>3368</v>
      </c>
      <c r="G130" s="41"/>
      <c r="H130" s="41"/>
      <c r="I130" s="230"/>
      <c r="J130" s="41"/>
      <c r="K130" s="41"/>
      <c r="L130" s="45"/>
      <c r="M130" s="231"/>
      <c r="N130" s="232"/>
      <c r="O130" s="85"/>
      <c r="P130" s="85"/>
      <c r="Q130" s="85"/>
      <c r="R130" s="85"/>
      <c r="S130" s="85"/>
      <c r="T130" s="86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348</v>
      </c>
      <c r="AU130" s="18" t="s">
        <v>241</v>
      </c>
    </row>
    <row r="131" s="14" customFormat="1">
      <c r="A131" s="14"/>
      <c r="B131" s="244"/>
      <c r="C131" s="245"/>
      <c r="D131" s="235" t="s">
        <v>350</v>
      </c>
      <c r="E131" s="246" t="s">
        <v>19</v>
      </c>
      <c r="F131" s="247" t="s">
        <v>858</v>
      </c>
      <c r="G131" s="245"/>
      <c r="H131" s="248">
        <v>87.299999999999997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350</v>
      </c>
      <c r="AU131" s="254" t="s">
        <v>241</v>
      </c>
      <c r="AV131" s="14" t="s">
        <v>81</v>
      </c>
      <c r="AW131" s="14" t="s">
        <v>33</v>
      </c>
      <c r="AX131" s="14" t="s">
        <v>79</v>
      </c>
      <c r="AY131" s="254" t="s">
        <v>338</v>
      </c>
    </row>
    <row r="132" s="12" customFormat="1" ht="20.88" customHeight="1">
      <c r="A132" s="12"/>
      <c r="B132" s="199"/>
      <c r="C132" s="200"/>
      <c r="D132" s="201" t="s">
        <v>71</v>
      </c>
      <c r="E132" s="213" t="s">
        <v>440</v>
      </c>
      <c r="F132" s="213" t="s">
        <v>441</v>
      </c>
      <c r="G132" s="200"/>
      <c r="H132" s="200"/>
      <c r="I132" s="203"/>
      <c r="J132" s="214">
        <f>BK132</f>
        <v>0</v>
      </c>
      <c r="K132" s="200"/>
      <c r="L132" s="205"/>
      <c r="M132" s="206"/>
      <c r="N132" s="207"/>
      <c r="O132" s="207"/>
      <c r="P132" s="208">
        <f>SUM(P133:P149)</f>
        <v>0</v>
      </c>
      <c r="Q132" s="207"/>
      <c r="R132" s="208">
        <f>SUM(R133:R149)</f>
        <v>0</v>
      </c>
      <c r="S132" s="207"/>
      <c r="T132" s="209">
        <f>SUM(T133:T149)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0" t="s">
        <v>79</v>
      </c>
      <c r="AT132" s="211" t="s">
        <v>71</v>
      </c>
      <c r="AU132" s="211" t="s">
        <v>81</v>
      </c>
      <c r="AY132" s="210" t="s">
        <v>338</v>
      </c>
      <c r="BK132" s="212">
        <f>SUM(BK133:BK149)</f>
        <v>0</v>
      </c>
    </row>
    <row r="133" s="2" customFormat="1" ht="62.7" customHeight="1">
      <c r="A133" s="39"/>
      <c r="B133" s="40"/>
      <c r="C133" s="215" t="s">
        <v>236</v>
      </c>
      <c r="D133" s="215" t="s">
        <v>342</v>
      </c>
      <c r="E133" s="216" t="s">
        <v>442</v>
      </c>
      <c r="F133" s="217" t="s">
        <v>443</v>
      </c>
      <c r="G133" s="218" t="s">
        <v>391</v>
      </c>
      <c r="H133" s="219">
        <v>105.476</v>
      </c>
      <c r="I133" s="220"/>
      <c r="J133" s="221">
        <f>ROUND(I133*H133,2)</f>
        <v>0</v>
      </c>
      <c r="K133" s="217" t="s">
        <v>346</v>
      </c>
      <c r="L133" s="45"/>
      <c r="M133" s="222" t="s">
        <v>19</v>
      </c>
      <c r="N133" s="223" t="s">
        <v>43</v>
      </c>
      <c r="O133" s="85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26" t="s">
        <v>231</v>
      </c>
      <c r="AT133" s="226" t="s">
        <v>342</v>
      </c>
      <c r="AU133" s="226" t="s">
        <v>241</v>
      </c>
      <c r="AY133" s="18" t="s">
        <v>338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8" t="s">
        <v>79</v>
      </c>
      <c r="BK133" s="227">
        <f>ROUND(I133*H133,2)</f>
        <v>0</v>
      </c>
      <c r="BL133" s="18" t="s">
        <v>231</v>
      </c>
      <c r="BM133" s="226" t="s">
        <v>4475</v>
      </c>
    </row>
    <row r="134" s="2" customFormat="1">
      <c r="A134" s="39"/>
      <c r="B134" s="40"/>
      <c r="C134" s="41"/>
      <c r="D134" s="228" t="s">
        <v>348</v>
      </c>
      <c r="E134" s="41"/>
      <c r="F134" s="229" t="s">
        <v>445</v>
      </c>
      <c r="G134" s="41"/>
      <c r="H134" s="41"/>
      <c r="I134" s="230"/>
      <c r="J134" s="41"/>
      <c r="K134" s="41"/>
      <c r="L134" s="45"/>
      <c r="M134" s="231"/>
      <c r="N134" s="232"/>
      <c r="O134" s="85"/>
      <c r="P134" s="85"/>
      <c r="Q134" s="85"/>
      <c r="R134" s="85"/>
      <c r="S134" s="85"/>
      <c r="T134" s="86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348</v>
      </c>
      <c r="AU134" s="18" t="s">
        <v>241</v>
      </c>
    </row>
    <row r="135" s="2" customFormat="1">
      <c r="A135" s="39"/>
      <c r="B135" s="40"/>
      <c r="C135" s="41"/>
      <c r="D135" s="235" t="s">
        <v>401</v>
      </c>
      <c r="E135" s="41"/>
      <c r="F135" s="266" t="s">
        <v>446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401</v>
      </c>
      <c r="AU135" s="18" t="s">
        <v>241</v>
      </c>
    </row>
    <row r="136" s="14" customFormat="1">
      <c r="A136" s="14"/>
      <c r="B136" s="244"/>
      <c r="C136" s="245"/>
      <c r="D136" s="235" t="s">
        <v>350</v>
      </c>
      <c r="E136" s="246" t="s">
        <v>19</v>
      </c>
      <c r="F136" s="247" t="s">
        <v>225</v>
      </c>
      <c r="G136" s="245"/>
      <c r="H136" s="248">
        <v>52.738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19</v>
      </c>
      <c r="F137" s="247" t="s">
        <v>4476</v>
      </c>
      <c r="G137" s="245"/>
      <c r="H137" s="248">
        <v>105.476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79</v>
      </c>
      <c r="AY137" s="254" t="s">
        <v>338</v>
      </c>
    </row>
    <row r="138" s="2" customFormat="1" ht="62.7" customHeight="1">
      <c r="A138" s="39"/>
      <c r="B138" s="40"/>
      <c r="C138" s="215" t="s">
        <v>396</v>
      </c>
      <c r="D138" s="215" t="s">
        <v>342</v>
      </c>
      <c r="E138" s="216" t="s">
        <v>448</v>
      </c>
      <c r="F138" s="217" t="s">
        <v>449</v>
      </c>
      <c r="G138" s="218" t="s">
        <v>391</v>
      </c>
      <c r="H138" s="219">
        <v>45.475000000000001</v>
      </c>
      <c r="I138" s="220"/>
      <c r="J138" s="221">
        <f>ROUND(I138*H138,2)</f>
        <v>0</v>
      </c>
      <c r="K138" s="217" t="s">
        <v>346</v>
      </c>
      <c r="L138" s="45"/>
      <c r="M138" s="222" t="s">
        <v>19</v>
      </c>
      <c r="N138" s="223" t="s">
        <v>43</v>
      </c>
      <c r="O138" s="85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26" t="s">
        <v>231</v>
      </c>
      <c r="AT138" s="226" t="s">
        <v>342</v>
      </c>
      <c r="AU138" s="226" t="s">
        <v>241</v>
      </c>
      <c r="AY138" s="18" t="s">
        <v>338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8" t="s">
        <v>79</v>
      </c>
      <c r="BK138" s="227">
        <f>ROUND(I138*H138,2)</f>
        <v>0</v>
      </c>
      <c r="BL138" s="18" t="s">
        <v>231</v>
      </c>
      <c r="BM138" s="226" t="s">
        <v>4477</v>
      </c>
    </row>
    <row r="139" s="2" customFormat="1">
      <c r="A139" s="39"/>
      <c r="B139" s="40"/>
      <c r="C139" s="41"/>
      <c r="D139" s="228" t="s">
        <v>348</v>
      </c>
      <c r="E139" s="41"/>
      <c r="F139" s="229" t="s">
        <v>451</v>
      </c>
      <c r="G139" s="41"/>
      <c r="H139" s="41"/>
      <c r="I139" s="230"/>
      <c r="J139" s="41"/>
      <c r="K139" s="41"/>
      <c r="L139" s="45"/>
      <c r="M139" s="231"/>
      <c r="N139" s="232"/>
      <c r="O139" s="85"/>
      <c r="P139" s="85"/>
      <c r="Q139" s="85"/>
      <c r="R139" s="85"/>
      <c r="S139" s="85"/>
      <c r="T139" s="86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348</v>
      </c>
      <c r="AU139" s="18" t="s">
        <v>241</v>
      </c>
    </row>
    <row r="140" s="14" customFormat="1">
      <c r="A140" s="14"/>
      <c r="B140" s="244"/>
      <c r="C140" s="245"/>
      <c r="D140" s="235" t="s">
        <v>350</v>
      </c>
      <c r="E140" s="246" t="s">
        <v>19</v>
      </c>
      <c r="F140" s="247" t="s">
        <v>3372</v>
      </c>
      <c r="G140" s="245"/>
      <c r="H140" s="248">
        <v>23.806999999999999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350</v>
      </c>
      <c r="AU140" s="254" t="s">
        <v>241</v>
      </c>
      <c r="AV140" s="14" t="s">
        <v>81</v>
      </c>
      <c r="AW140" s="14" t="s">
        <v>33</v>
      </c>
      <c r="AX140" s="14" t="s">
        <v>72</v>
      </c>
      <c r="AY140" s="254" t="s">
        <v>338</v>
      </c>
    </row>
    <row r="141" s="14" customFormat="1">
      <c r="A141" s="14"/>
      <c r="B141" s="244"/>
      <c r="C141" s="245"/>
      <c r="D141" s="235" t="s">
        <v>350</v>
      </c>
      <c r="E141" s="246" t="s">
        <v>19</v>
      </c>
      <c r="F141" s="247" t="s">
        <v>216</v>
      </c>
      <c r="G141" s="245"/>
      <c r="H141" s="248">
        <v>0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350</v>
      </c>
      <c r="AU141" s="254" t="s">
        <v>241</v>
      </c>
      <c r="AV141" s="14" t="s">
        <v>81</v>
      </c>
      <c r="AW141" s="14" t="s">
        <v>33</v>
      </c>
      <c r="AX141" s="14" t="s">
        <v>72</v>
      </c>
      <c r="AY141" s="254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19</v>
      </c>
      <c r="F142" s="247" t="s">
        <v>221</v>
      </c>
      <c r="G142" s="245"/>
      <c r="H142" s="248">
        <v>19.643000000000001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4" customFormat="1">
      <c r="A143" s="14"/>
      <c r="B143" s="244"/>
      <c r="C143" s="245"/>
      <c r="D143" s="235" t="s">
        <v>350</v>
      </c>
      <c r="E143" s="246" t="s">
        <v>19</v>
      </c>
      <c r="F143" s="247" t="s">
        <v>248</v>
      </c>
      <c r="G143" s="245"/>
      <c r="H143" s="248">
        <v>2.0249999999999999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350</v>
      </c>
      <c r="AU143" s="254" t="s">
        <v>241</v>
      </c>
      <c r="AV143" s="14" t="s">
        <v>81</v>
      </c>
      <c r="AW143" s="14" t="s">
        <v>33</v>
      </c>
      <c r="AX143" s="14" t="s">
        <v>72</v>
      </c>
      <c r="AY143" s="254" t="s">
        <v>338</v>
      </c>
    </row>
    <row r="144" s="15" customFormat="1">
      <c r="A144" s="15"/>
      <c r="B144" s="255"/>
      <c r="C144" s="256"/>
      <c r="D144" s="235" t="s">
        <v>350</v>
      </c>
      <c r="E144" s="257" t="s">
        <v>218</v>
      </c>
      <c r="F144" s="258" t="s">
        <v>363</v>
      </c>
      <c r="G144" s="256"/>
      <c r="H144" s="259">
        <v>45.475000000000001</v>
      </c>
      <c r="I144" s="260"/>
      <c r="J144" s="256"/>
      <c r="K144" s="256"/>
      <c r="L144" s="261"/>
      <c r="M144" s="262"/>
      <c r="N144" s="263"/>
      <c r="O144" s="263"/>
      <c r="P144" s="263"/>
      <c r="Q144" s="263"/>
      <c r="R144" s="263"/>
      <c r="S144" s="263"/>
      <c r="T144" s="264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5" t="s">
        <v>350</v>
      </c>
      <c r="AU144" s="265" t="s">
        <v>241</v>
      </c>
      <c r="AV144" s="15" t="s">
        <v>231</v>
      </c>
      <c r="AW144" s="15" t="s">
        <v>33</v>
      </c>
      <c r="AX144" s="15" t="s">
        <v>79</v>
      </c>
      <c r="AY144" s="265" t="s">
        <v>338</v>
      </c>
    </row>
    <row r="145" s="2" customFormat="1" ht="66.75" customHeight="1">
      <c r="A145" s="39"/>
      <c r="B145" s="40"/>
      <c r="C145" s="215" t="s">
        <v>405</v>
      </c>
      <c r="D145" s="215" t="s">
        <v>342</v>
      </c>
      <c r="E145" s="216" t="s">
        <v>455</v>
      </c>
      <c r="F145" s="217" t="s">
        <v>456</v>
      </c>
      <c r="G145" s="218" t="s">
        <v>391</v>
      </c>
      <c r="H145" s="219">
        <v>454.75</v>
      </c>
      <c r="I145" s="220"/>
      <c r="J145" s="221">
        <f>ROUND(I145*H145,2)</f>
        <v>0</v>
      </c>
      <c r="K145" s="217" t="s">
        <v>346</v>
      </c>
      <c r="L145" s="45"/>
      <c r="M145" s="222" t="s">
        <v>19</v>
      </c>
      <c r="N145" s="223" t="s">
        <v>43</v>
      </c>
      <c r="O145" s="85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26" t="s">
        <v>231</v>
      </c>
      <c r="AT145" s="226" t="s">
        <v>342</v>
      </c>
      <c r="AU145" s="226" t="s">
        <v>241</v>
      </c>
      <c r="AY145" s="18" t="s">
        <v>338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8" t="s">
        <v>79</v>
      </c>
      <c r="BK145" s="227">
        <f>ROUND(I145*H145,2)</f>
        <v>0</v>
      </c>
      <c r="BL145" s="18" t="s">
        <v>231</v>
      </c>
      <c r="BM145" s="226" t="s">
        <v>4478</v>
      </c>
    </row>
    <row r="146" s="2" customFormat="1">
      <c r="A146" s="39"/>
      <c r="B146" s="40"/>
      <c r="C146" s="41"/>
      <c r="D146" s="228" t="s">
        <v>348</v>
      </c>
      <c r="E146" s="41"/>
      <c r="F146" s="229" t="s">
        <v>458</v>
      </c>
      <c r="G146" s="41"/>
      <c r="H146" s="41"/>
      <c r="I146" s="230"/>
      <c r="J146" s="41"/>
      <c r="K146" s="41"/>
      <c r="L146" s="45"/>
      <c r="M146" s="231"/>
      <c r="N146" s="232"/>
      <c r="O146" s="85"/>
      <c r="P146" s="85"/>
      <c r="Q146" s="85"/>
      <c r="R146" s="85"/>
      <c r="S146" s="85"/>
      <c r="T146" s="86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348</v>
      </c>
      <c r="AU146" s="18" t="s">
        <v>241</v>
      </c>
    </row>
    <row r="147" s="14" customFormat="1">
      <c r="A147" s="14"/>
      <c r="B147" s="244"/>
      <c r="C147" s="245"/>
      <c r="D147" s="235" t="s">
        <v>350</v>
      </c>
      <c r="E147" s="246" t="s">
        <v>19</v>
      </c>
      <c r="F147" s="247" t="s">
        <v>218</v>
      </c>
      <c r="G147" s="245"/>
      <c r="H147" s="248">
        <v>45.475000000000001</v>
      </c>
      <c r="I147" s="249"/>
      <c r="J147" s="245"/>
      <c r="K147" s="245"/>
      <c r="L147" s="250"/>
      <c r="M147" s="251"/>
      <c r="N147" s="252"/>
      <c r="O147" s="252"/>
      <c r="P147" s="252"/>
      <c r="Q147" s="252"/>
      <c r="R147" s="252"/>
      <c r="S147" s="252"/>
      <c r="T147" s="253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4" t="s">
        <v>350</v>
      </c>
      <c r="AU147" s="254" t="s">
        <v>241</v>
      </c>
      <c r="AV147" s="14" t="s">
        <v>81</v>
      </c>
      <c r="AW147" s="14" t="s">
        <v>33</v>
      </c>
      <c r="AX147" s="14" t="s">
        <v>72</v>
      </c>
      <c r="AY147" s="254" t="s">
        <v>338</v>
      </c>
    </row>
    <row r="148" s="15" customFormat="1">
      <c r="A148" s="15"/>
      <c r="B148" s="255"/>
      <c r="C148" s="256"/>
      <c r="D148" s="235" t="s">
        <v>350</v>
      </c>
      <c r="E148" s="257" t="s">
        <v>19</v>
      </c>
      <c r="F148" s="258" t="s">
        <v>363</v>
      </c>
      <c r="G148" s="256"/>
      <c r="H148" s="259">
        <v>45.475000000000001</v>
      </c>
      <c r="I148" s="260"/>
      <c r="J148" s="256"/>
      <c r="K148" s="256"/>
      <c r="L148" s="261"/>
      <c r="M148" s="262"/>
      <c r="N148" s="263"/>
      <c r="O148" s="263"/>
      <c r="P148" s="263"/>
      <c r="Q148" s="263"/>
      <c r="R148" s="263"/>
      <c r="S148" s="263"/>
      <c r="T148" s="264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65" t="s">
        <v>350</v>
      </c>
      <c r="AU148" s="265" t="s">
        <v>241</v>
      </c>
      <c r="AV148" s="15" t="s">
        <v>231</v>
      </c>
      <c r="AW148" s="15" t="s">
        <v>33</v>
      </c>
      <c r="AX148" s="15" t="s">
        <v>72</v>
      </c>
      <c r="AY148" s="265" t="s">
        <v>338</v>
      </c>
    </row>
    <row r="149" s="14" customFormat="1">
      <c r="A149" s="14"/>
      <c r="B149" s="244"/>
      <c r="C149" s="245"/>
      <c r="D149" s="235" t="s">
        <v>350</v>
      </c>
      <c r="E149" s="246" t="s">
        <v>19</v>
      </c>
      <c r="F149" s="247" t="s">
        <v>4479</v>
      </c>
      <c r="G149" s="245"/>
      <c r="H149" s="248">
        <v>454.75</v>
      </c>
      <c r="I149" s="249"/>
      <c r="J149" s="245"/>
      <c r="K149" s="245"/>
      <c r="L149" s="250"/>
      <c r="M149" s="251"/>
      <c r="N149" s="252"/>
      <c r="O149" s="252"/>
      <c r="P149" s="252"/>
      <c r="Q149" s="252"/>
      <c r="R149" s="252"/>
      <c r="S149" s="252"/>
      <c r="T149" s="253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4" t="s">
        <v>350</v>
      </c>
      <c r="AU149" s="254" t="s">
        <v>241</v>
      </c>
      <c r="AV149" s="14" t="s">
        <v>81</v>
      </c>
      <c r="AW149" s="14" t="s">
        <v>33</v>
      </c>
      <c r="AX149" s="14" t="s">
        <v>79</v>
      </c>
      <c r="AY149" s="254" t="s">
        <v>338</v>
      </c>
    </row>
    <row r="150" s="12" customFormat="1" ht="20.88" customHeight="1">
      <c r="A150" s="12"/>
      <c r="B150" s="199"/>
      <c r="C150" s="200"/>
      <c r="D150" s="201" t="s">
        <v>71</v>
      </c>
      <c r="E150" s="213" t="s">
        <v>460</v>
      </c>
      <c r="F150" s="213" t="s">
        <v>461</v>
      </c>
      <c r="G150" s="200"/>
      <c r="H150" s="200"/>
      <c r="I150" s="203"/>
      <c r="J150" s="214">
        <f>BK150</f>
        <v>0</v>
      </c>
      <c r="K150" s="200"/>
      <c r="L150" s="205"/>
      <c r="M150" s="206"/>
      <c r="N150" s="207"/>
      <c r="O150" s="207"/>
      <c r="P150" s="208">
        <f>SUM(P151:P173)</f>
        <v>0</v>
      </c>
      <c r="Q150" s="207"/>
      <c r="R150" s="208">
        <f>SUM(R151:R173)</f>
        <v>39.286000000000001</v>
      </c>
      <c r="S150" s="207"/>
      <c r="T150" s="209">
        <f>SUM(T151:T173)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10" t="s">
        <v>79</v>
      </c>
      <c r="AT150" s="211" t="s">
        <v>71</v>
      </c>
      <c r="AU150" s="211" t="s">
        <v>81</v>
      </c>
      <c r="AY150" s="210" t="s">
        <v>338</v>
      </c>
      <c r="BK150" s="212">
        <f>SUM(BK151:BK173)</f>
        <v>0</v>
      </c>
    </row>
    <row r="151" s="2" customFormat="1" ht="44.25" customHeight="1">
      <c r="A151" s="39"/>
      <c r="B151" s="40"/>
      <c r="C151" s="215" t="s">
        <v>252</v>
      </c>
      <c r="D151" s="215" t="s">
        <v>342</v>
      </c>
      <c r="E151" s="216" t="s">
        <v>504</v>
      </c>
      <c r="F151" s="217" t="s">
        <v>505</v>
      </c>
      <c r="G151" s="218" t="s">
        <v>489</v>
      </c>
      <c r="H151" s="219">
        <v>90.950000000000003</v>
      </c>
      <c r="I151" s="220"/>
      <c r="J151" s="221">
        <f>ROUND(I151*H151,2)</f>
        <v>0</v>
      </c>
      <c r="K151" s="217" t="s">
        <v>346</v>
      </c>
      <c r="L151" s="45"/>
      <c r="M151" s="222" t="s">
        <v>19</v>
      </c>
      <c r="N151" s="223" t="s">
        <v>43</v>
      </c>
      <c r="O151" s="85"/>
      <c r="P151" s="224">
        <f>O151*H151</f>
        <v>0</v>
      </c>
      <c r="Q151" s="224">
        <v>0</v>
      </c>
      <c r="R151" s="224">
        <f>Q151*H151</f>
        <v>0</v>
      </c>
      <c r="S151" s="224">
        <v>0</v>
      </c>
      <c r="T151" s="225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26" t="s">
        <v>231</v>
      </c>
      <c r="AT151" s="226" t="s">
        <v>342</v>
      </c>
      <c r="AU151" s="226" t="s">
        <v>241</v>
      </c>
      <c r="AY151" s="18" t="s">
        <v>338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18" t="s">
        <v>79</v>
      </c>
      <c r="BK151" s="227">
        <f>ROUND(I151*H151,2)</f>
        <v>0</v>
      </c>
      <c r="BL151" s="18" t="s">
        <v>231</v>
      </c>
      <c r="BM151" s="226" t="s">
        <v>4480</v>
      </c>
    </row>
    <row r="152" s="2" customFormat="1">
      <c r="A152" s="39"/>
      <c r="B152" s="40"/>
      <c r="C152" s="41"/>
      <c r="D152" s="228" t="s">
        <v>348</v>
      </c>
      <c r="E152" s="41"/>
      <c r="F152" s="229" t="s">
        <v>507</v>
      </c>
      <c r="G152" s="41"/>
      <c r="H152" s="41"/>
      <c r="I152" s="230"/>
      <c r="J152" s="41"/>
      <c r="K152" s="41"/>
      <c r="L152" s="45"/>
      <c r="M152" s="231"/>
      <c r="N152" s="232"/>
      <c r="O152" s="85"/>
      <c r="P152" s="85"/>
      <c r="Q152" s="85"/>
      <c r="R152" s="85"/>
      <c r="S152" s="85"/>
      <c r="T152" s="86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348</v>
      </c>
      <c r="AU152" s="18" t="s">
        <v>241</v>
      </c>
    </row>
    <row r="153" s="14" customFormat="1">
      <c r="A153" s="14"/>
      <c r="B153" s="244"/>
      <c r="C153" s="245"/>
      <c r="D153" s="235" t="s">
        <v>350</v>
      </c>
      <c r="E153" s="246" t="s">
        <v>19</v>
      </c>
      <c r="F153" s="247" t="s">
        <v>218</v>
      </c>
      <c r="G153" s="245"/>
      <c r="H153" s="248">
        <v>45.475000000000001</v>
      </c>
      <c r="I153" s="249"/>
      <c r="J153" s="245"/>
      <c r="K153" s="245"/>
      <c r="L153" s="250"/>
      <c r="M153" s="251"/>
      <c r="N153" s="252"/>
      <c r="O153" s="252"/>
      <c r="P153" s="252"/>
      <c r="Q153" s="252"/>
      <c r="R153" s="252"/>
      <c r="S153" s="252"/>
      <c r="T153" s="253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4" t="s">
        <v>350</v>
      </c>
      <c r="AU153" s="254" t="s">
        <v>241</v>
      </c>
      <c r="AV153" s="14" t="s">
        <v>81</v>
      </c>
      <c r="AW153" s="14" t="s">
        <v>33</v>
      </c>
      <c r="AX153" s="14" t="s">
        <v>72</v>
      </c>
      <c r="AY153" s="254" t="s">
        <v>338</v>
      </c>
    </row>
    <row r="154" s="15" customFormat="1">
      <c r="A154" s="15"/>
      <c r="B154" s="255"/>
      <c r="C154" s="256"/>
      <c r="D154" s="235" t="s">
        <v>350</v>
      </c>
      <c r="E154" s="257" t="s">
        <v>19</v>
      </c>
      <c r="F154" s="258" t="s">
        <v>363</v>
      </c>
      <c r="G154" s="256"/>
      <c r="H154" s="259">
        <v>45.475000000000001</v>
      </c>
      <c r="I154" s="260"/>
      <c r="J154" s="256"/>
      <c r="K154" s="256"/>
      <c r="L154" s="261"/>
      <c r="M154" s="262"/>
      <c r="N154" s="263"/>
      <c r="O154" s="263"/>
      <c r="P154" s="263"/>
      <c r="Q154" s="263"/>
      <c r="R154" s="263"/>
      <c r="S154" s="263"/>
      <c r="T154" s="264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65" t="s">
        <v>350</v>
      </c>
      <c r="AU154" s="265" t="s">
        <v>241</v>
      </c>
      <c r="AV154" s="15" t="s">
        <v>231</v>
      </c>
      <c r="AW154" s="15" t="s">
        <v>33</v>
      </c>
      <c r="AX154" s="15" t="s">
        <v>72</v>
      </c>
      <c r="AY154" s="265" t="s">
        <v>338</v>
      </c>
    </row>
    <row r="155" s="14" customFormat="1">
      <c r="A155" s="14"/>
      <c r="B155" s="244"/>
      <c r="C155" s="245"/>
      <c r="D155" s="235" t="s">
        <v>350</v>
      </c>
      <c r="E155" s="246" t="s">
        <v>19</v>
      </c>
      <c r="F155" s="247" t="s">
        <v>4481</v>
      </c>
      <c r="G155" s="245"/>
      <c r="H155" s="248">
        <v>90.950000000000003</v>
      </c>
      <c r="I155" s="249"/>
      <c r="J155" s="245"/>
      <c r="K155" s="245"/>
      <c r="L155" s="250"/>
      <c r="M155" s="251"/>
      <c r="N155" s="252"/>
      <c r="O155" s="252"/>
      <c r="P155" s="252"/>
      <c r="Q155" s="252"/>
      <c r="R155" s="252"/>
      <c r="S155" s="252"/>
      <c r="T155" s="253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4" t="s">
        <v>350</v>
      </c>
      <c r="AU155" s="254" t="s">
        <v>241</v>
      </c>
      <c r="AV155" s="14" t="s">
        <v>81</v>
      </c>
      <c r="AW155" s="14" t="s">
        <v>33</v>
      </c>
      <c r="AX155" s="14" t="s">
        <v>79</v>
      </c>
      <c r="AY155" s="254" t="s">
        <v>338</v>
      </c>
    </row>
    <row r="156" s="2" customFormat="1" ht="37.8" customHeight="1">
      <c r="A156" s="39"/>
      <c r="B156" s="40"/>
      <c r="C156" s="215" t="s">
        <v>430</v>
      </c>
      <c r="D156" s="215" t="s">
        <v>342</v>
      </c>
      <c r="E156" s="216" t="s">
        <v>462</v>
      </c>
      <c r="F156" s="217" t="s">
        <v>463</v>
      </c>
      <c r="G156" s="218" t="s">
        <v>391</v>
      </c>
      <c r="H156" s="219">
        <v>52.738</v>
      </c>
      <c r="I156" s="220"/>
      <c r="J156" s="221">
        <f>ROUND(I156*H156,2)</f>
        <v>0</v>
      </c>
      <c r="K156" s="217" t="s">
        <v>346</v>
      </c>
      <c r="L156" s="45"/>
      <c r="M156" s="222" t="s">
        <v>19</v>
      </c>
      <c r="N156" s="223" t="s">
        <v>43</v>
      </c>
      <c r="O156" s="85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26" t="s">
        <v>231</v>
      </c>
      <c r="AT156" s="226" t="s">
        <v>342</v>
      </c>
      <c r="AU156" s="226" t="s">
        <v>241</v>
      </c>
      <c r="AY156" s="18" t="s">
        <v>338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8" t="s">
        <v>79</v>
      </c>
      <c r="BK156" s="227">
        <f>ROUND(I156*H156,2)</f>
        <v>0</v>
      </c>
      <c r="BL156" s="18" t="s">
        <v>231</v>
      </c>
      <c r="BM156" s="226" t="s">
        <v>4482</v>
      </c>
    </row>
    <row r="157" s="2" customFormat="1">
      <c r="A157" s="39"/>
      <c r="B157" s="40"/>
      <c r="C157" s="41"/>
      <c r="D157" s="228" t="s">
        <v>348</v>
      </c>
      <c r="E157" s="41"/>
      <c r="F157" s="229" t="s">
        <v>465</v>
      </c>
      <c r="G157" s="41"/>
      <c r="H157" s="41"/>
      <c r="I157" s="230"/>
      <c r="J157" s="41"/>
      <c r="K157" s="41"/>
      <c r="L157" s="45"/>
      <c r="M157" s="231"/>
      <c r="N157" s="232"/>
      <c r="O157" s="85"/>
      <c r="P157" s="85"/>
      <c r="Q157" s="85"/>
      <c r="R157" s="85"/>
      <c r="S157" s="85"/>
      <c r="T157" s="86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348</v>
      </c>
      <c r="AU157" s="18" t="s">
        <v>241</v>
      </c>
    </row>
    <row r="158" s="14" customFormat="1">
      <c r="A158" s="14"/>
      <c r="B158" s="244"/>
      <c r="C158" s="245"/>
      <c r="D158" s="235" t="s">
        <v>350</v>
      </c>
      <c r="E158" s="246" t="s">
        <v>19</v>
      </c>
      <c r="F158" s="247" t="s">
        <v>225</v>
      </c>
      <c r="G158" s="245"/>
      <c r="H158" s="248">
        <v>52.738</v>
      </c>
      <c r="I158" s="249"/>
      <c r="J158" s="245"/>
      <c r="K158" s="245"/>
      <c r="L158" s="250"/>
      <c r="M158" s="251"/>
      <c r="N158" s="252"/>
      <c r="O158" s="252"/>
      <c r="P158" s="252"/>
      <c r="Q158" s="252"/>
      <c r="R158" s="252"/>
      <c r="S158" s="252"/>
      <c r="T158" s="253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4" t="s">
        <v>350</v>
      </c>
      <c r="AU158" s="254" t="s">
        <v>241</v>
      </c>
      <c r="AV158" s="14" t="s">
        <v>81</v>
      </c>
      <c r="AW158" s="14" t="s">
        <v>33</v>
      </c>
      <c r="AX158" s="14" t="s">
        <v>79</v>
      </c>
      <c r="AY158" s="254" t="s">
        <v>338</v>
      </c>
    </row>
    <row r="159" s="2" customFormat="1" ht="24.15" customHeight="1">
      <c r="A159" s="39"/>
      <c r="B159" s="40"/>
      <c r="C159" s="215" t="s">
        <v>340</v>
      </c>
      <c r="D159" s="215" t="s">
        <v>342</v>
      </c>
      <c r="E159" s="216" t="s">
        <v>466</v>
      </c>
      <c r="F159" s="217" t="s">
        <v>467</v>
      </c>
      <c r="G159" s="218" t="s">
        <v>391</v>
      </c>
      <c r="H159" s="219">
        <v>52.738</v>
      </c>
      <c r="I159" s="220"/>
      <c r="J159" s="221">
        <f>ROUND(I159*H159,2)</f>
        <v>0</v>
      </c>
      <c r="K159" s="217" t="s">
        <v>346</v>
      </c>
      <c r="L159" s="45"/>
      <c r="M159" s="222" t="s">
        <v>19</v>
      </c>
      <c r="N159" s="223" t="s">
        <v>43</v>
      </c>
      <c r="O159" s="85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26" t="s">
        <v>231</v>
      </c>
      <c r="AT159" s="226" t="s">
        <v>342</v>
      </c>
      <c r="AU159" s="226" t="s">
        <v>241</v>
      </c>
      <c r="AY159" s="18" t="s">
        <v>338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8" t="s">
        <v>79</v>
      </c>
      <c r="BK159" s="227">
        <f>ROUND(I159*H159,2)</f>
        <v>0</v>
      </c>
      <c r="BL159" s="18" t="s">
        <v>231</v>
      </c>
      <c r="BM159" s="226" t="s">
        <v>4483</v>
      </c>
    </row>
    <row r="160" s="2" customFormat="1">
      <c r="A160" s="39"/>
      <c r="B160" s="40"/>
      <c r="C160" s="41"/>
      <c r="D160" s="228" t="s">
        <v>348</v>
      </c>
      <c r="E160" s="41"/>
      <c r="F160" s="229" t="s">
        <v>469</v>
      </c>
      <c r="G160" s="41"/>
      <c r="H160" s="41"/>
      <c r="I160" s="230"/>
      <c r="J160" s="41"/>
      <c r="K160" s="41"/>
      <c r="L160" s="45"/>
      <c r="M160" s="231"/>
      <c r="N160" s="232"/>
      <c r="O160" s="85"/>
      <c r="P160" s="85"/>
      <c r="Q160" s="85"/>
      <c r="R160" s="85"/>
      <c r="S160" s="85"/>
      <c r="T160" s="86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348</v>
      </c>
      <c r="AU160" s="18" t="s">
        <v>241</v>
      </c>
    </row>
    <row r="161" s="13" customFormat="1">
      <c r="A161" s="13"/>
      <c r="B161" s="233"/>
      <c r="C161" s="234"/>
      <c r="D161" s="235" t="s">
        <v>350</v>
      </c>
      <c r="E161" s="236" t="s">
        <v>19</v>
      </c>
      <c r="F161" s="237" t="s">
        <v>470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350</v>
      </c>
      <c r="AU161" s="243" t="s">
        <v>241</v>
      </c>
      <c r="AV161" s="13" t="s">
        <v>79</v>
      </c>
      <c r="AW161" s="13" t="s">
        <v>33</v>
      </c>
      <c r="AX161" s="13" t="s">
        <v>72</v>
      </c>
      <c r="AY161" s="243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19</v>
      </c>
      <c r="F162" s="247" t="s">
        <v>3379</v>
      </c>
      <c r="G162" s="245"/>
      <c r="H162" s="248">
        <v>52.738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241</v>
      </c>
      <c r="AV162" s="14" t="s">
        <v>81</v>
      </c>
      <c r="AW162" s="14" t="s">
        <v>33</v>
      </c>
      <c r="AX162" s="14" t="s">
        <v>72</v>
      </c>
      <c r="AY162" s="254" t="s">
        <v>338</v>
      </c>
    </row>
    <row r="163" s="15" customFormat="1">
      <c r="A163" s="15"/>
      <c r="B163" s="255"/>
      <c r="C163" s="256"/>
      <c r="D163" s="235" t="s">
        <v>350</v>
      </c>
      <c r="E163" s="257" t="s">
        <v>225</v>
      </c>
      <c r="F163" s="258" t="s">
        <v>363</v>
      </c>
      <c r="G163" s="256"/>
      <c r="H163" s="259">
        <v>52.738</v>
      </c>
      <c r="I163" s="260"/>
      <c r="J163" s="256"/>
      <c r="K163" s="256"/>
      <c r="L163" s="261"/>
      <c r="M163" s="262"/>
      <c r="N163" s="263"/>
      <c r="O163" s="263"/>
      <c r="P163" s="263"/>
      <c r="Q163" s="263"/>
      <c r="R163" s="263"/>
      <c r="S163" s="263"/>
      <c r="T163" s="264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5" t="s">
        <v>350</v>
      </c>
      <c r="AU163" s="265" t="s">
        <v>241</v>
      </c>
      <c r="AV163" s="15" t="s">
        <v>231</v>
      </c>
      <c r="AW163" s="15" t="s">
        <v>33</v>
      </c>
      <c r="AX163" s="15" t="s">
        <v>79</v>
      </c>
      <c r="AY163" s="265" t="s">
        <v>338</v>
      </c>
    </row>
    <row r="164" s="2" customFormat="1" ht="44.25" customHeight="1">
      <c r="A164" s="39"/>
      <c r="B164" s="40"/>
      <c r="C164" s="215" t="s">
        <v>8</v>
      </c>
      <c r="D164" s="215" t="s">
        <v>342</v>
      </c>
      <c r="E164" s="216" t="s">
        <v>477</v>
      </c>
      <c r="F164" s="217" t="s">
        <v>478</v>
      </c>
      <c r="G164" s="218" t="s">
        <v>391</v>
      </c>
      <c r="H164" s="219">
        <v>170.59399999999999</v>
      </c>
      <c r="I164" s="220"/>
      <c r="J164" s="221">
        <f>ROUND(I164*H164,2)</f>
        <v>0</v>
      </c>
      <c r="K164" s="217" t="s">
        <v>19</v>
      </c>
      <c r="L164" s="45"/>
      <c r="M164" s="222" t="s">
        <v>19</v>
      </c>
      <c r="N164" s="223" t="s">
        <v>43</v>
      </c>
      <c r="O164" s="85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26" t="s">
        <v>231</v>
      </c>
      <c r="AT164" s="226" t="s">
        <v>342</v>
      </c>
      <c r="AU164" s="226" t="s">
        <v>241</v>
      </c>
      <c r="AY164" s="18" t="s">
        <v>338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18" t="s">
        <v>79</v>
      </c>
      <c r="BK164" s="227">
        <f>ROUND(I164*H164,2)</f>
        <v>0</v>
      </c>
      <c r="BL164" s="18" t="s">
        <v>231</v>
      </c>
      <c r="BM164" s="226" t="s">
        <v>4484</v>
      </c>
    </row>
    <row r="165" s="14" customFormat="1">
      <c r="A165" s="14"/>
      <c r="B165" s="244"/>
      <c r="C165" s="245"/>
      <c r="D165" s="235" t="s">
        <v>350</v>
      </c>
      <c r="E165" s="246" t="s">
        <v>19</v>
      </c>
      <c r="F165" s="247" t="s">
        <v>221</v>
      </c>
      <c r="G165" s="245"/>
      <c r="H165" s="248">
        <v>19.643000000000001</v>
      </c>
      <c r="I165" s="249"/>
      <c r="J165" s="245"/>
      <c r="K165" s="245"/>
      <c r="L165" s="250"/>
      <c r="M165" s="251"/>
      <c r="N165" s="252"/>
      <c r="O165" s="252"/>
      <c r="P165" s="252"/>
      <c r="Q165" s="252"/>
      <c r="R165" s="252"/>
      <c r="S165" s="252"/>
      <c r="T165" s="253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4" t="s">
        <v>350</v>
      </c>
      <c r="AU165" s="254" t="s">
        <v>241</v>
      </c>
      <c r="AV165" s="14" t="s">
        <v>81</v>
      </c>
      <c r="AW165" s="14" t="s">
        <v>33</v>
      </c>
      <c r="AX165" s="14" t="s">
        <v>72</v>
      </c>
      <c r="AY165" s="254" t="s">
        <v>338</v>
      </c>
    </row>
    <row r="166" s="14" customFormat="1">
      <c r="A166" s="14"/>
      <c r="B166" s="244"/>
      <c r="C166" s="245"/>
      <c r="D166" s="235" t="s">
        <v>350</v>
      </c>
      <c r="E166" s="246" t="s">
        <v>19</v>
      </c>
      <c r="F166" s="247" t="s">
        <v>225</v>
      </c>
      <c r="G166" s="245"/>
      <c r="H166" s="248">
        <v>52.738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350</v>
      </c>
      <c r="AU166" s="254" t="s">
        <v>241</v>
      </c>
      <c r="AV166" s="14" t="s">
        <v>81</v>
      </c>
      <c r="AW166" s="14" t="s">
        <v>33</v>
      </c>
      <c r="AX166" s="14" t="s">
        <v>72</v>
      </c>
      <c r="AY166" s="254" t="s">
        <v>338</v>
      </c>
    </row>
    <row r="167" s="14" customFormat="1">
      <c r="A167" s="14"/>
      <c r="B167" s="244"/>
      <c r="C167" s="245"/>
      <c r="D167" s="235" t="s">
        <v>350</v>
      </c>
      <c r="E167" s="246" t="s">
        <v>19</v>
      </c>
      <c r="F167" s="247" t="s">
        <v>855</v>
      </c>
      <c r="G167" s="245"/>
      <c r="H167" s="248">
        <v>98.212999999999994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350</v>
      </c>
      <c r="AU167" s="254" t="s">
        <v>241</v>
      </c>
      <c r="AV167" s="14" t="s">
        <v>81</v>
      </c>
      <c r="AW167" s="14" t="s">
        <v>33</v>
      </c>
      <c r="AX167" s="14" t="s">
        <v>72</v>
      </c>
      <c r="AY167" s="254" t="s">
        <v>338</v>
      </c>
    </row>
    <row r="168" s="15" customFormat="1">
      <c r="A168" s="15"/>
      <c r="B168" s="255"/>
      <c r="C168" s="256"/>
      <c r="D168" s="235" t="s">
        <v>350</v>
      </c>
      <c r="E168" s="257" t="s">
        <v>19</v>
      </c>
      <c r="F168" s="258" t="s">
        <v>363</v>
      </c>
      <c r="G168" s="256"/>
      <c r="H168" s="259">
        <v>170.59399999999999</v>
      </c>
      <c r="I168" s="260"/>
      <c r="J168" s="256"/>
      <c r="K168" s="256"/>
      <c r="L168" s="261"/>
      <c r="M168" s="262"/>
      <c r="N168" s="263"/>
      <c r="O168" s="263"/>
      <c r="P168" s="263"/>
      <c r="Q168" s="263"/>
      <c r="R168" s="263"/>
      <c r="S168" s="263"/>
      <c r="T168" s="264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65" t="s">
        <v>350</v>
      </c>
      <c r="AU168" s="265" t="s">
        <v>241</v>
      </c>
      <c r="AV168" s="15" t="s">
        <v>231</v>
      </c>
      <c r="AW168" s="15" t="s">
        <v>33</v>
      </c>
      <c r="AX168" s="15" t="s">
        <v>79</v>
      </c>
      <c r="AY168" s="265" t="s">
        <v>338</v>
      </c>
    </row>
    <row r="169" s="2" customFormat="1" ht="16.5" customHeight="1">
      <c r="A169" s="39"/>
      <c r="B169" s="40"/>
      <c r="C169" s="267" t="s">
        <v>394</v>
      </c>
      <c r="D169" s="267" t="s">
        <v>486</v>
      </c>
      <c r="E169" s="268" t="s">
        <v>487</v>
      </c>
      <c r="F169" s="269" t="s">
        <v>488</v>
      </c>
      <c r="G169" s="270" t="s">
        <v>489</v>
      </c>
      <c r="H169" s="271">
        <v>39.286000000000001</v>
      </c>
      <c r="I169" s="272"/>
      <c r="J169" s="273">
        <f>ROUND(I169*H169,2)</f>
        <v>0</v>
      </c>
      <c r="K169" s="269" t="s">
        <v>346</v>
      </c>
      <c r="L169" s="274"/>
      <c r="M169" s="275" t="s">
        <v>19</v>
      </c>
      <c r="N169" s="276" t="s">
        <v>43</v>
      </c>
      <c r="O169" s="85"/>
      <c r="P169" s="224">
        <f>O169*H169</f>
        <v>0</v>
      </c>
      <c r="Q169" s="224">
        <v>1</v>
      </c>
      <c r="R169" s="224">
        <f>Q169*H169</f>
        <v>39.286000000000001</v>
      </c>
      <c r="S169" s="224">
        <v>0</v>
      </c>
      <c r="T169" s="225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26" t="s">
        <v>405</v>
      </c>
      <c r="AT169" s="226" t="s">
        <v>486</v>
      </c>
      <c r="AU169" s="226" t="s">
        <v>241</v>
      </c>
      <c r="AY169" s="18" t="s">
        <v>338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8" t="s">
        <v>79</v>
      </c>
      <c r="BK169" s="227">
        <f>ROUND(I169*H169,2)</f>
        <v>0</v>
      </c>
      <c r="BL169" s="18" t="s">
        <v>231</v>
      </c>
      <c r="BM169" s="226" t="s">
        <v>4485</v>
      </c>
    </row>
    <row r="170" s="13" customFormat="1">
      <c r="A170" s="13"/>
      <c r="B170" s="233"/>
      <c r="C170" s="234"/>
      <c r="D170" s="235" t="s">
        <v>350</v>
      </c>
      <c r="E170" s="236" t="s">
        <v>19</v>
      </c>
      <c r="F170" s="237" t="s">
        <v>491</v>
      </c>
      <c r="G170" s="234"/>
      <c r="H170" s="236" t="s">
        <v>19</v>
      </c>
      <c r="I170" s="238"/>
      <c r="J170" s="234"/>
      <c r="K170" s="234"/>
      <c r="L170" s="239"/>
      <c r="M170" s="240"/>
      <c r="N170" s="241"/>
      <c r="O170" s="241"/>
      <c r="P170" s="241"/>
      <c r="Q170" s="241"/>
      <c r="R170" s="241"/>
      <c r="S170" s="241"/>
      <c r="T170" s="242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3" t="s">
        <v>350</v>
      </c>
      <c r="AU170" s="243" t="s">
        <v>241</v>
      </c>
      <c r="AV170" s="13" t="s">
        <v>79</v>
      </c>
      <c r="AW170" s="13" t="s">
        <v>33</v>
      </c>
      <c r="AX170" s="13" t="s">
        <v>72</v>
      </c>
      <c r="AY170" s="243" t="s">
        <v>338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3382</v>
      </c>
      <c r="G171" s="245"/>
      <c r="H171" s="248">
        <v>19.643000000000001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5" customFormat="1">
      <c r="A172" s="15"/>
      <c r="B172" s="255"/>
      <c r="C172" s="256"/>
      <c r="D172" s="235" t="s">
        <v>350</v>
      </c>
      <c r="E172" s="257" t="s">
        <v>221</v>
      </c>
      <c r="F172" s="258" t="s">
        <v>363</v>
      </c>
      <c r="G172" s="256"/>
      <c r="H172" s="259">
        <v>19.643000000000001</v>
      </c>
      <c r="I172" s="260"/>
      <c r="J172" s="256"/>
      <c r="K172" s="256"/>
      <c r="L172" s="261"/>
      <c r="M172" s="262"/>
      <c r="N172" s="263"/>
      <c r="O172" s="263"/>
      <c r="P172" s="263"/>
      <c r="Q172" s="263"/>
      <c r="R172" s="263"/>
      <c r="S172" s="263"/>
      <c r="T172" s="264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65" t="s">
        <v>350</v>
      </c>
      <c r="AU172" s="265" t="s">
        <v>241</v>
      </c>
      <c r="AV172" s="15" t="s">
        <v>231</v>
      </c>
      <c r="AW172" s="15" t="s">
        <v>33</v>
      </c>
      <c r="AX172" s="15" t="s">
        <v>72</v>
      </c>
      <c r="AY172" s="265" t="s">
        <v>338</v>
      </c>
    </row>
    <row r="173" s="14" customFormat="1">
      <c r="A173" s="14"/>
      <c r="B173" s="244"/>
      <c r="C173" s="245"/>
      <c r="D173" s="235" t="s">
        <v>350</v>
      </c>
      <c r="E173" s="246" t="s">
        <v>19</v>
      </c>
      <c r="F173" s="247" t="s">
        <v>4486</v>
      </c>
      <c r="G173" s="245"/>
      <c r="H173" s="248">
        <v>39.286000000000001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350</v>
      </c>
      <c r="AU173" s="254" t="s">
        <v>241</v>
      </c>
      <c r="AV173" s="14" t="s">
        <v>81</v>
      </c>
      <c r="AW173" s="14" t="s">
        <v>33</v>
      </c>
      <c r="AX173" s="14" t="s">
        <v>79</v>
      </c>
      <c r="AY173" s="254" t="s">
        <v>338</v>
      </c>
    </row>
    <row r="174" s="12" customFormat="1" ht="20.88" customHeight="1">
      <c r="A174" s="12"/>
      <c r="B174" s="199"/>
      <c r="C174" s="200"/>
      <c r="D174" s="201" t="s">
        <v>71</v>
      </c>
      <c r="E174" s="213" t="s">
        <v>476</v>
      </c>
      <c r="F174" s="213" t="s">
        <v>509</v>
      </c>
      <c r="G174" s="200"/>
      <c r="H174" s="200"/>
      <c r="I174" s="203"/>
      <c r="J174" s="214">
        <f>BK174</f>
        <v>0</v>
      </c>
      <c r="K174" s="200"/>
      <c r="L174" s="205"/>
      <c r="M174" s="206"/>
      <c r="N174" s="207"/>
      <c r="O174" s="207"/>
      <c r="P174" s="208">
        <f>SUM(P175:P213)</f>
        <v>0</v>
      </c>
      <c r="Q174" s="207"/>
      <c r="R174" s="208">
        <f>SUM(R175:R213)</f>
        <v>0.41052100000000002</v>
      </c>
      <c r="S174" s="207"/>
      <c r="T174" s="209">
        <f>SUM(T175:T213)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0" t="s">
        <v>79</v>
      </c>
      <c r="AT174" s="211" t="s">
        <v>71</v>
      </c>
      <c r="AU174" s="211" t="s">
        <v>81</v>
      </c>
      <c r="AY174" s="210" t="s">
        <v>338</v>
      </c>
      <c r="BK174" s="212">
        <f>SUM(BK175:BK213)</f>
        <v>0</v>
      </c>
    </row>
    <row r="175" s="2" customFormat="1" ht="24.15" customHeight="1">
      <c r="A175" s="39"/>
      <c r="B175" s="40"/>
      <c r="C175" s="215" t="s">
        <v>454</v>
      </c>
      <c r="D175" s="215" t="s">
        <v>342</v>
      </c>
      <c r="E175" s="216" t="s">
        <v>511</v>
      </c>
      <c r="F175" s="217" t="s">
        <v>512</v>
      </c>
      <c r="G175" s="218" t="s">
        <v>345</v>
      </c>
      <c r="H175" s="219">
        <v>20.25</v>
      </c>
      <c r="I175" s="220"/>
      <c r="J175" s="221">
        <f>ROUND(I175*H175,2)</f>
        <v>0</v>
      </c>
      <c r="K175" s="217" t="s">
        <v>346</v>
      </c>
      <c r="L175" s="45"/>
      <c r="M175" s="222" t="s">
        <v>19</v>
      </c>
      <c r="N175" s="223" t="s">
        <v>43</v>
      </c>
      <c r="O175" s="85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26" t="s">
        <v>231</v>
      </c>
      <c r="AT175" s="226" t="s">
        <v>342</v>
      </c>
      <c r="AU175" s="226" t="s">
        <v>241</v>
      </c>
      <c r="AY175" s="18" t="s">
        <v>338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8" t="s">
        <v>79</v>
      </c>
      <c r="BK175" s="227">
        <f>ROUND(I175*H175,2)</f>
        <v>0</v>
      </c>
      <c r="BL175" s="18" t="s">
        <v>231</v>
      </c>
      <c r="BM175" s="226" t="s">
        <v>4487</v>
      </c>
    </row>
    <row r="176" s="2" customFormat="1">
      <c r="A176" s="39"/>
      <c r="B176" s="40"/>
      <c r="C176" s="41"/>
      <c r="D176" s="228" t="s">
        <v>348</v>
      </c>
      <c r="E176" s="41"/>
      <c r="F176" s="229" t="s">
        <v>514</v>
      </c>
      <c r="G176" s="41"/>
      <c r="H176" s="41"/>
      <c r="I176" s="230"/>
      <c r="J176" s="41"/>
      <c r="K176" s="41"/>
      <c r="L176" s="45"/>
      <c r="M176" s="231"/>
      <c r="N176" s="232"/>
      <c r="O176" s="85"/>
      <c r="P176" s="85"/>
      <c r="Q176" s="85"/>
      <c r="R176" s="85"/>
      <c r="S176" s="85"/>
      <c r="T176" s="86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348</v>
      </c>
      <c r="AU176" s="18" t="s">
        <v>241</v>
      </c>
    </row>
    <row r="177" s="14" customFormat="1">
      <c r="A177" s="14"/>
      <c r="B177" s="244"/>
      <c r="C177" s="245"/>
      <c r="D177" s="235" t="s">
        <v>350</v>
      </c>
      <c r="E177" s="246" t="s">
        <v>19</v>
      </c>
      <c r="F177" s="247" t="s">
        <v>3332</v>
      </c>
      <c r="G177" s="245"/>
      <c r="H177" s="248">
        <v>20.25</v>
      </c>
      <c r="I177" s="249"/>
      <c r="J177" s="245"/>
      <c r="K177" s="245"/>
      <c r="L177" s="250"/>
      <c r="M177" s="251"/>
      <c r="N177" s="252"/>
      <c r="O177" s="252"/>
      <c r="P177" s="252"/>
      <c r="Q177" s="252"/>
      <c r="R177" s="252"/>
      <c r="S177" s="252"/>
      <c r="T177" s="25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4" t="s">
        <v>350</v>
      </c>
      <c r="AU177" s="254" t="s">
        <v>241</v>
      </c>
      <c r="AV177" s="14" t="s">
        <v>81</v>
      </c>
      <c r="AW177" s="14" t="s">
        <v>33</v>
      </c>
      <c r="AX177" s="14" t="s">
        <v>72</v>
      </c>
      <c r="AY177" s="254" t="s">
        <v>338</v>
      </c>
    </row>
    <row r="178" s="15" customFormat="1">
      <c r="A178" s="15"/>
      <c r="B178" s="255"/>
      <c r="C178" s="256"/>
      <c r="D178" s="235" t="s">
        <v>350</v>
      </c>
      <c r="E178" s="257" t="s">
        <v>19</v>
      </c>
      <c r="F178" s="258" t="s">
        <v>363</v>
      </c>
      <c r="G178" s="256"/>
      <c r="H178" s="259">
        <v>20.25</v>
      </c>
      <c r="I178" s="260"/>
      <c r="J178" s="256"/>
      <c r="K178" s="256"/>
      <c r="L178" s="261"/>
      <c r="M178" s="262"/>
      <c r="N178" s="263"/>
      <c r="O178" s="263"/>
      <c r="P178" s="263"/>
      <c r="Q178" s="263"/>
      <c r="R178" s="263"/>
      <c r="S178" s="263"/>
      <c r="T178" s="264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65" t="s">
        <v>350</v>
      </c>
      <c r="AU178" s="265" t="s">
        <v>241</v>
      </c>
      <c r="AV178" s="15" t="s">
        <v>231</v>
      </c>
      <c r="AW178" s="15" t="s">
        <v>33</v>
      </c>
      <c r="AX178" s="15" t="s">
        <v>79</v>
      </c>
      <c r="AY178" s="265" t="s">
        <v>338</v>
      </c>
    </row>
    <row r="179" s="2" customFormat="1" ht="37.8" customHeight="1">
      <c r="A179" s="39"/>
      <c r="B179" s="40"/>
      <c r="C179" s="215" t="s">
        <v>423</v>
      </c>
      <c r="D179" s="215" t="s">
        <v>342</v>
      </c>
      <c r="E179" s="216" t="s">
        <v>516</v>
      </c>
      <c r="F179" s="217" t="s">
        <v>517</v>
      </c>
      <c r="G179" s="218" t="s">
        <v>345</v>
      </c>
      <c r="H179" s="219">
        <v>40.5</v>
      </c>
      <c r="I179" s="220"/>
      <c r="J179" s="221">
        <f>ROUND(I179*H179,2)</f>
        <v>0</v>
      </c>
      <c r="K179" s="217" t="s">
        <v>346</v>
      </c>
      <c r="L179" s="45"/>
      <c r="M179" s="222" t="s">
        <v>19</v>
      </c>
      <c r="N179" s="223" t="s">
        <v>43</v>
      </c>
      <c r="O179" s="85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26" t="s">
        <v>231</v>
      </c>
      <c r="AT179" s="226" t="s">
        <v>342</v>
      </c>
      <c r="AU179" s="226" t="s">
        <v>241</v>
      </c>
      <c r="AY179" s="18" t="s">
        <v>338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8" t="s">
        <v>79</v>
      </c>
      <c r="BK179" s="227">
        <f>ROUND(I179*H179,2)</f>
        <v>0</v>
      </c>
      <c r="BL179" s="18" t="s">
        <v>231</v>
      </c>
      <c r="BM179" s="226" t="s">
        <v>4488</v>
      </c>
    </row>
    <row r="180" s="2" customFormat="1">
      <c r="A180" s="39"/>
      <c r="B180" s="40"/>
      <c r="C180" s="41"/>
      <c r="D180" s="228" t="s">
        <v>348</v>
      </c>
      <c r="E180" s="41"/>
      <c r="F180" s="229" t="s">
        <v>519</v>
      </c>
      <c r="G180" s="41"/>
      <c r="H180" s="41"/>
      <c r="I180" s="230"/>
      <c r="J180" s="41"/>
      <c r="K180" s="41"/>
      <c r="L180" s="45"/>
      <c r="M180" s="231"/>
      <c r="N180" s="232"/>
      <c r="O180" s="85"/>
      <c r="P180" s="85"/>
      <c r="Q180" s="85"/>
      <c r="R180" s="85"/>
      <c r="S180" s="85"/>
      <c r="T180" s="86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348</v>
      </c>
      <c r="AU180" s="18" t="s">
        <v>241</v>
      </c>
    </row>
    <row r="181" s="14" customFormat="1">
      <c r="A181" s="14"/>
      <c r="B181" s="244"/>
      <c r="C181" s="245"/>
      <c r="D181" s="235" t="s">
        <v>350</v>
      </c>
      <c r="E181" s="246" t="s">
        <v>19</v>
      </c>
      <c r="F181" s="247" t="s">
        <v>3339</v>
      </c>
      <c r="G181" s="245"/>
      <c r="H181" s="248">
        <v>40.5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350</v>
      </c>
      <c r="AU181" s="254" t="s">
        <v>241</v>
      </c>
      <c r="AV181" s="14" t="s">
        <v>81</v>
      </c>
      <c r="AW181" s="14" t="s">
        <v>33</v>
      </c>
      <c r="AX181" s="14" t="s">
        <v>79</v>
      </c>
      <c r="AY181" s="254" t="s">
        <v>338</v>
      </c>
    </row>
    <row r="182" s="2" customFormat="1" ht="37.8" customHeight="1">
      <c r="A182" s="39"/>
      <c r="B182" s="40"/>
      <c r="C182" s="215" t="s">
        <v>440</v>
      </c>
      <c r="D182" s="215" t="s">
        <v>342</v>
      </c>
      <c r="E182" s="216" t="s">
        <v>521</v>
      </c>
      <c r="F182" s="217" t="s">
        <v>522</v>
      </c>
      <c r="G182" s="218" t="s">
        <v>345</v>
      </c>
      <c r="H182" s="219">
        <v>40.5</v>
      </c>
      <c r="I182" s="220"/>
      <c r="J182" s="221">
        <f>ROUND(I182*H182,2)</f>
        <v>0</v>
      </c>
      <c r="K182" s="217" t="s">
        <v>346</v>
      </c>
      <c r="L182" s="45"/>
      <c r="M182" s="222" t="s">
        <v>19</v>
      </c>
      <c r="N182" s="223" t="s">
        <v>43</v>
      </c>
      <c r="O182" s="85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26" t="s">
        <v>231</v>
      </c>
      <c r="AT182" s="226" t="s">
        <v>342</v>
      </c>
      <c r="AU182" s="226" t="s">
        <v>241</v>
      </c>
      <c r="AY182" s="18" t="s">
        <v>338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18" t="s">
        <v>79</v>
      </c>
      <c r="BK182" s="227">
        <f>ROUND(I182*H182,2)</f>
        <v>0</v>
      </c>
      <c r="BL182" s="18" t="s">
        <v>231</v>
      </c>
      <c r="BM182" s="226" t="s">
        <v>4489</v>
      </c>
    </row>
    <row r="183" s="2" customFormat="1">
      <c r="A183" s="39"/>
      <c r="B183" s="40"/>
      <c r="C183" s="41"/>
      <c r="D183" s="228" t="s">
        <v>348</v>
      </c>
      <c r="E183" s="41"/>
      <c r="F183" s="229" t="s">
        <v>524</v>
      </c>
      <c r="G183" s="41"/>
      <c r="H183" s="41"/>
      <c r="I183" s="230"/>
      <c r="J183" s="41"/>
      <c r="K183" s="41"/>
      <c r="L183" s="45"/>
      <c r="M183" s="231"/>
      <c r="N183" s="232"/>
      <c r="O183" s="85"/>
      <c r="P183" s="85"/>
      <c r="Q183" s="85"/>
      <c r="R183" s="85"/>
      <c r="S183" s="85"/>
      <c r="T183" s="86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348</v>
      </c>
      <c r="AU183" s="18" t="s">
        <v>241</v>
      </c>
    </row>
    <row r="184" s="14" customFormat="1">
      <c r="A184" s="14"/>
      <c r="B184" s="244"/>
      <c r="C184" s="245"/>
      <c r="D184" s="235" t="s">
        <v>350</v>
      </c>
      <c r="E184" s="246" t="s">
        <v>19</v>
      </c>
      <c r="F184" s="247" t="s">
        <v>3339</v>
      </c>
      <c r="G184" s="245"/>
      <c r="H184" s="248">
        <v>40.5</v>
      </c>
      <c r="I184" s="249"/>
      <c r="J184" s="245"/>
      <c r="K184" s="245"/>
      <c r="L184" s="250"/>
      <c r="M184" s="251"/>
      <c r="N184" s="252"/>
      <c r="O184" s="252"/>
      <c r="P184" s="252"/>
      <c r="Q184" s="252"/>
      <c r="R184" s="252"/>
      <c r="S184" s="252"/>
      <c r="T184" s="253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4" t="s">
        <v>350</v>
      </c>
      <c r="AU184" s="254" t="s">
        <v>241</v>
      </c>
      <c r="AV184" s="14" t="s">
        <v>81</v>
      </c>
      <c r="AW184" s="14" t="s">
        <v>33</v>
      </c>
      <c r="AX184" s="14" t="s">
        <v>79</v>
      </c>
      <c r="AY184" s="254" t="s">
        <v>338</v>
      </c>
    </row>
    <row r="185" s="2" customFormat="1" ht="16.5" customHeight="1">
      <c r="A185" s="39"/>
      <c r="B185" s="40"/>
      <c r="C185" s="267" t="s">
        <v>460</v>
      </c>
      <c r="D185" s="267" t="s">
        <v>486</v>
      </c>
      <c r="E185" s="268" t="s">
        <v>526</v>
      </c>
      <c r="F185" s="269" t="s">
        <v>527</v>
      </c>
      <c r="G185" s="270" t="s">
        <v>528</v>
      </c>
      <c r="H185" s="271">
        <v>0.81000000000000005</v>
      </c>
      <c r="I185" s="272"/>
      <c r="J185" s="273">
        <f>ROUND(I185*H185,2)</f>
        <v>0</v>
      </c>
      <c r="K185" s="269" t="s">
        <v>346</v>
      </c>
      <c r="L185" s="274"/>
      <c r="M185" s="275" t="s">
        <v>19</v>
      </c>
      <c r="N185" s="276" t="s">
        <v>43</v>
      </c>
      <c r="O185" s="85"/>
      <c r="P185" s="224">
        <f>O185*H185</f>
        <v>0</v>
      </c>
      <c r="Q185" s="224">
        <v>0.001</v>
      </c>
      <c r="R185" s="224">
        <f>Q185*H185</f>
        <v>0.00081000000000000006</v>
      </c>
      <c r="S185" s="224">
        <v>0</v>
      </c>
      <c r="T185" s="225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26" t="s">
        <v>405</v>
      </c>
      <c r="AT185" s="226" t="s">
        <v>486</v>
      </c>
      <c r="AU185" s="226" t="s">
        <v>241</v>
      </c>
      <c r="AY185" s="18" t="s">
        <v>338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8" t="s">
        <v>79</v>
      </c>
      <c r="BK185" s="227">
        <f>ROUND(I185*H185,2)</f>
        <v>0</v>
      </c>
      <c r="BL185" s="18" t="s">
        <v>231</v>
      </c>
      <c r="BM185" s="226" t="s">
        <v>4490</v>
      </c>
    </row>
    <row r="186" s="14" customFormat="1">
      <c r="A186" s="14"/>
      <c r="B186" s="244"/>
      <c r="C186" s="245"/>
      <c r="D186" s="235" t="s">
        <v>350</v>
      </c>
      <c r="E186" s="246" t="s">
        <v>19</v>
      </c>
      <c r="F186" s="247" t="s">
        <v>3339</v>
      </c>
      <c r="G186" s="245"/>
      <c r="H186" s="248">
        <v>40.5</v>
      </c>
      <c r="I186" s="249"/>
      <c r="J186" s="245"/>
      <c r="K186" s="245"/>
      <c r="L186" s="250"/>
      <c r="M186" s="251"/>
      <c r="N186" s="252"/>
      <c r="O186" s="252"/>
      <c r="P186" s="252"/>
      <c r="Q186" s="252"/>
      <c r="R186" s="252"/>
      <c r="S186" s="252"/>
      <c r="T186" s="25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4" t="s">
        <v>350</v>
      </c>
      <c r="AU186" s="254" t="s">
        <v>241</v>
      </c>
      <c r="AV186" s="14" t="s">
        <v>81</v>
      </c>
      <c r="AW186" s="14" t="s">
        <v>33</v>
      </c>
      <c r="AX186" s="14" t="s">
        <v>72</v>
      </c>
      <c r="AY186" s="254" t="s">
        <v>338</v>
      </c>
    </row>
    <row r="187" s="14" customFormat="1">
      <c r="A187" s="14"/>
      <c r="B187" s="244"/>
      <c r="C187" s="245"/>
      <c r="D187" s="235" t="s">
        <v>350</v>
      </c>
      <c r="E187" s="246" t="s">
        <v>19</v>
      </c>
      <c r="F187" s="247" t="s">
        <v>4491</v>
      </c>
      <c r="G187" s="245"/>
      <c r="H187" s="248">
        <v>0.81000000000000005</v>
      </c>
      <c r="I187" s="249"/>
      <c r="J187" s="245"/>
      <c r="K187" s="245"/>
      <c r="L187" s="250"/>
      <c r="M187" s="251"/>
      <c r="N187" s="252"/>
      <c r="O187" s="252"/>
      <c r="P187" s="252"/>
      <c r="Q187" s="252"/>
      <c r="R187" s="252"/>
      <c r="S187" s="252"/>
      <c r="T187" s="253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4" t="s">
        <v>350</v>
      </c>
      <c r="AU187" s="254" t="s">
        <v>241</v>
      </c>
      <c r="AV187" s="14" t="s">
        <v>81</v>
      </c>
      <c r="AW187" s="14" t="s">
        <v>33</v>
      </c>
      <c r="AX187" s="14" t="s">
        <v>79</v>
      </c>
      <c r="AY187" s="254" t="s">
        <v>338</v>
      </c>
    </row>
    <row r="188" s="2" customFormat="1" ht="49.05" customHeight="1">
      <c r="A188" s="39"/>
      <c r="B188" s="40"/>
      <c r="C188" s="215" t="s">
        <v>476</v>
      </c>
      <c r="D188" s="215" t="s">
        <v>342</v>
      </c>
      <c r="E188" s="216" t="s">
        <v>532</v>
      </c>
      <c r="F188" s="217" t="s">
        <v>533</v>
      </c>
      <c r="G188" s="218" t="s">
        <v>345</v>
      </c>
      <c r="H188" s="219">
        <v>40.5</v>
      </c>
      <c r="I188" s="220"/>
      <c r="J188" s="221">
        <f>ROUND(I188*H188,2)</f>
        <v>0</v>
      </c>
      <c r="K188" s="217" t="s">
        <v>346</v>
      </c>
      <c r="L188" s="45"/>
      <c r="M188" s="222" t="s">
        <v>19</v>
      </c>
      <c r="N188" s="223" t="s">
        <v>43</v>
      </c>
      <c r="O188" s="85"/>
      <c r="P188" s="224">
        <f>O188*H188</f>
        <v>0</v>
      </c>
      <c r="Q188" s="224">
        <v>0</v>
      </c>
      <c r="R188" s="224">
        <f>Q188*H188</f>
        <v>0</v>
      </c>
      <c r="S188" s="224">
        <v>0</v>
      </c>
      <c r="T188" s="225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26" t="s">
        <v>231</v>
      </c>
      <c r="AT188" s="226" t="s">
        <v>342</v>
      </c>
      <c r="AU188" s="226" t="s">
        <v>241</v>
      </c>
      <c r="AY188" s="18" t="s">
        <v>338</v>
      </c>
      <c r="BE188" s="227">
        <f>IF(N188="základní",J188,0)</f>
        <v>0</v>
      </c>
      <c r="BF188" s="227">
        <f>IF(N188="snížená",J188,0)</f>
        <v>0</v>
      </c>
      <c r="BG188" s="227">
        <f>IF(N188="zákl. přenesená",J188,0)</f>
        <v>0</v>
      </c>
      <c r="BH188" s="227">
        <f>IF(N188="sníž. přenesená",J188,0)</f>
        <v>0</v>
      </c>
      <c r="BI188" s="227">
        <f>IF(N188="nulová",J188,0)</f>
        <v>0</v>
      </c>
      <c r="BJ188" s="18" t="s">
        <v>79</v>
      </c>
      <c r="BK188" s="227">
        <f>ROUND(I188*H188,2)</f>
        <v>0</v>
      </c>
      <c r="BL188" s="18" t="s">
        <v>231</v>
      </c>
      <c r="BM188" s="226" t="s">
        <v>4492</v>
      </c>
    </row>
    <row r="189" s="2" customFormat="1">
      <c r="A189" s="39"/>
      <c r="B189" s="40"/>
      <c r="C189" s="41"/>
      <c r="D189" s="228" t="s">
        <v>348</v>
      </c>
      <c r="E189" s="41"/>
      <c r="F189" s="229" t="s">
        <v>535</v>
      </c>
      <c r="G189" s="41"/>
      <c r="H189" s="41"/>
      <c r="I189" s="230"/>
      <c r="J189" s="41"/>
      <c r="K189" s="41"/>
      <c r="L189" s="45"/>
      <c r="M189" s="231"/>
      <c r="N189" s="232"/>
      <c r="O189" s="85"/>
      <c r="P189" s="85"/>
      <c r="Q189" s="85"/>
      <c r="R189" s="85"/>
      <c r="S189" s="85"/>
      <c r="T189" s="86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348</v>
      </c>
      <c r="AU189" s="18" t="s">
        <v>241</v>
      </c>
    </row>
    <row r="190" s="14" customFormat="1">
      <c r="A190" s="14"/>
      <c r="B190" s="244"/>
      <c r="C190" s="245"/>
      <c r="D190" s="235" t="s">
        <v>350</v>
      </c>
      <c r="E190" s="246" t="s">
        <v>19</v>
      </c>
      <c r="F190" s="247" t="s">
        <v>3339</v>
      </c>
      <c r="G190" s="245"/>
      <c r="H190" s="248">
        <v>40.5</v>
      </c>
      <c r="I190" s="249"/>
      <c r="J190" s="245"/>
      <c r="K190" s="245"/>
      <c r="L190" s="250"/>
      <c r="M190" s="251"/>
      <c r="N190" s="252"/>
      <c r="O190" s="252"/>
      <c r="P190" s="252"/>
      <c r="Q190" s="252"/>
      <c r="R190" s="252"/>
      <c r="S190" s="252"/>
      <c r="T190" s="253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4" t="s">
        <v>350</v>
      </c>
      <c r="AU190" s="254" t="s">
        <v>241</v>
      </c>
      <c r="AV190" s="14" t="s">
        <v>81</v>
      </c>
      <c r="AW190" s="14" t="s">
        <v>33</v>
      </c>
      <c r="AX190" s="14" t="s">
        <v>79</v>
      </c>
      <c r="AY190" s="254" t="s">
        <v>338</v>
      </c>
    </row>
    <row r="191" s="2" customFormat="1" ht="24.15" customHeight="1">
      <c r="A191" s="39"/>
      <c r="B191" s="40"/>
      <c r="C191" s="215" t="s">
        <v>481</v>
      </c>
      <c r="D191" s="215" t="s">
        <v>342</v>
      </c>
      <c r="E191" s="216" t="s">
        <v>537</v>
      </c>
      <c r="F191" s="217" t="s">
        <v>538</v>
      </c>
      <c r="G191" s="218" t="s">
        <v>489</v>
      </c>
      <c r="H191" s="219">
        <v>0.001</v>
      </c>
      <c r="I191" s="220"/>
      <c r="J191" s="221">
        <f>ROUND(I191*H191,2)</f>
        <v>0</v>
      </c>
      <c r="K191" s="217" t="s">
        <v>346</v>
      </c>
      <c r="L191" s="45"/>
      <c r="M191" s="222" t="s">
        <v>19</v>
      </c>
      <c r="N191" s="223" t="s">
        <v>43</v>
      </c>
      <c r="O191" s="85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26" t="s">
        <v>231</v>
      </c>
      <c r="AT191" s="226" t="s">
        <v>342</v>
      </c>
      <c r="AU191" s="226" t="s">
        <v>241</v>
      </c>
      <c r="AY191" s="18" t="s">
        <v>338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8" t="s">
        <v>79</v>
      </c>
      <c r="BK191" s="227">
        <f>ROUND(I191*H191,2)</f>
        <v>0</v>
      </c>
      <c r="BL191" s="18" t="s">
        <v>231</v>
      </c>
      <c r="BM191" s="226" t="s">
        <v>4493</v>
      </c>
    </row>
    <row r="192" s="2" customFormat="1">
      <c r="A192" s="39"/>
      <c r="B192" s="40"/>
      <c r="C192" s="41"/>
      <c r="D192" s="228" t="s">
        <v>348</v>
      </c>
      <c r="E192" s="41"/>
      <c r="F192" s="229" t="s">
        <v>540</v>
      </c>
      <c r="G192" s="41"/>
      <c r="H192" s="41"/>
      <c r="I192" s="230"/>
      <c r="J192" s="41"/>
      <c r="K192" s="41"/>
      <c r="L192" s="45"/>
      <c r="M192" s="231"/>
      <c r="N192" s="232"/>
      <c r="O192" s="85"/>
      <c r="P192" s="85"/>
      <c r="Q192" s="85"/>
      <c r="R192" s="85"/>
      <c r="S192" s="85"/>
      <c r="T192" s="8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348</v>
      </c>
      <c r="AU192" s="18" t="s">
        <v>241</v>
      </c>
    </row>
    <row r="193" s="2" customFormat="1" ht="16.5" customHeight="1">
      <c r="A193" s="39"/>
      <c r="B193" s="40"/>
      <c r="C193" s="267" t="s">
        <v>254</v>
      </c>
      <c r="D193" s="267" t="s">
        <v>486</v>
      </c>
      <c r="E193" s="268" t="s">
        <v>542</v>
      </c>
      <c r="F193" s="269" t="s">
        <v>543</v>
      </c>
      <c r="G193" s="270" t="s">
        <v>528</v>
      </c>
      <c r="H193" s="271">
        <v>1.2150000000000001</v>
      </c>
      <c r="I193" s="272"/>
      <c r="J193" s="273">
        <f>ROUND(I193*H193,2)</f>
        <v>0</v>
      </c>
      <c r="K193" s="269" t="s">
        <v>346</v>
      </c>
      <c r="L193" s="274"/>
      <c r="M193" s="275" t="s">
        <v>19</v>
      </c>
      <c r="N193" s="276" t="s">
        <v>43</v>
      </c>
      <c r="O193" s="85"/>
      <c r="P193" s="224">
        <f>O193*H193</f>
        <v>0</v>
      </c>
      <c r="Q193" s="224">
        <v>0.001</v>
      </c>
      <c r="R193" s="224">
        <f>Q193*H193</f>
        <v>0.0012150000000000002</v>
      </c>
      <c r="S193" s="224">
        <v>0</v>
      </c>
      <c r="T193" s="225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26" t="s">
        <v>405</v>
      </c>
      <c r="AT193" s="226" t="s">
        <v>486</v>
      </c>
      <c r="AU193" s="226" t="s">
        <v>241</v>
      </c>
      <c r="AY193" s="18" t="s">
        <v>338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8" t="s">
        <v>79</v>
      </c>
      <c r="BK193" s="227">
        <f>ROUND(I193*H193,2)</f>
        <v>0</v>
      </c>
      <c r="BL193" s="18" t="s">
        <v>231</v>
      </c>
      <c r="BM193" s="226" t="s">
        <v>4494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3339</v>
      </c>
      <c r="G194" s="245"/>
      <c r="H194" s="248">
        <v>40.5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4495</v>
      </c>
      <c r="G195" s="245"/>
      <c r="H195" s="248">
        <v>1.2150000000000001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79</v>
      </c>
      <c r="AY195" s="254" t="s">
        <v>338</v>
      </c>
    </row>
    <row r="196" s="2" customFormat="1" ht="24.15" customHeight="1">
      <c r="A196" s="39"/>
      <c r="B196" s="40"/>
      <c r="C196" s="215" t="s">
        <v>7</v>
      </c>
      <c r="D196" s="215" t="s">
        <v>342</v>
      </c>
      <c r="E196" s="216" t="s">
        <v>547</v>
      </c>
      <c r="F196" s="217" t="s">
        <v>548</v>
      </c>
      <c r="G196" s="218" t="s">
        <v>345</v>
      </c>
      <c r="H196" s="219">
        <v>40.5</v>
      </c>
      <c r="I196" s="220"/>
      <c r="J196" s="221">
        <f>ROUND(I196*H196,2)</f>
        <v>0</v>
      </c>
      <c r="K196" s="217" t="s">
        <v>346</v>
      </c>
      <c r="L196" s="45"/>
      <c r="M196" s="222" t="s">
        <v>19</v>
      </c>
      <c r="N196" s="223" t="s">
        <v>43</v>
      </c>
      <c r="O196" s="85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26" t="s">
        <v>231</v>
      </c>
      <c r="AT196" s="226" t="s">
        <v>342</v>
      </c>
      <c r="AU196" s="226" t="s">
        <v>241</v>
      </c>
      <c r="AY196" s="18" t="s">
        <v>338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8" t="s">
        <v>79</v>
      </c>
      <c r="BK196" s="227">
        <f>ROUND(I196*H196,2)</f>
        <v>0</v>
      </c>
      <c r="BL196" s="18" t="s">
        <v>231</v>
      </c>
      <c r="BM196" s="226" t="s">
        <v>4496</v>
      </c>
    </row>
    <row r="197" s="2" customFormat="1">
      <c r="A197" s="39"/>
      <c r="B197" s="40"/>
      <c r="C197" s="41"/>
      <c r="D197" s="228" t="s">
        <v>348</v>
      </c>
      <c r="E197" s="41"/>
      <c r="F197" s="229" t="s">
        <v>550</v>
      </c>
      <c r="G197" s="41"/>
      <c r="H197" s="41"/>
      <c r="I197" s="230"/>
      <c r="J197" s="41"/>
      <c r="K197" s="41"/>
      <c r="L197" s="45"/>
      <c r="M197" s="231"/>
      <c r="N197" s="232"/>
      <c r="O197" s="85"/>
      <c r="P197" s="85"/>
      <c r="Q197" s="85"/>
      <c r="R197" s="85"/>
      <c r="S197" s="85"/>
      <c r="T197" s="8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348</v>
      </c>
      <c r="AU197" s="18" t="s">
        <v>241</v>
      </c>
    </row>
    <row r="198" s="14" customFormat="1">
      <c r="A198" s="14"/>
      <c r="B198" s="244"/>
      <c r="C198" s="245"/>
      <c r="D198" s="235" t="s">
        <v>350</v>
      </c>
      <c r="E198" s="246" t="s">
        <v>19</v>
      </c>
      <c r="F198" s="247" t="s">
        <v>3339</v>
      </c>
      <c r="G198" s="245"/>
      <c r="H198" s="248">
        <v>40.5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350</v>
      </c>
      <c r="AU198" s="254" t="s">
        <v>241</v>
      </c>
      <c r="AV198" s="14" t="s">
        <v>81</v>
      </c>
      <c r="AW198" s="14" t="s">
        <v>33</v>
      </c>
      <c r="AX198" s="14" t="s">
        <v>79</v>
      </c>
      <c r="AY198" s="254" t="s">
        <v>338</v>
      </c>
    </row>
    <row r="199" s="2" customFormat="1" ht="21.75" customHeight="1">
      <c r="A199" s="39"/>
      <c r="B199" s="40"/>
      <c r="C199" s="215" t="s">
        <v>247</v>
      </c>
      <c r="D199" s="215" t="s">
        <v>342</v>
      </c>
      <c r="E199" s="216" t="s">
        <v>552</v>
      </c>
      <c r="F199" s="217" t="s">
        <v>553</v>
      </c>
      <c r="G199" s="218" t="s">
        <v>391</v>
      </c>
      <c r="H199" s="219">
        <v>0.81000000000000005</v>
      </c>
      <c r="I199" s="220"/>
      <c r="J199" s="221">
        <f>ROUND(I199*H199,2)</f>
        <v>0</v>
      </c>
      <c r="K199" s="217" t="s">
        <v>346</v>
      </c>
      <c r="L199" s="45"/>
      <c r="M199" s="222" t="s">
        <v>19</v>
      </c>
      <c r="N199" s="223" t="s">
        <v>43</v>
      </c>
      <c r="O199" s="85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26" t="s">
        <v>231</v>
      </c>
      <c r="AT199" s="226" t="s">
        <v>342</v>
      </c>
      <c r="AU199" s="226" t="s">
        <v>241</v>
      </c>
      <c r="AY199" s="18" t="s">
        <v>338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8" t="s">
        <v>79</v>
      </c>
      <c r="BK199" s="227">
        <f>ROUND(I199*H199,2)</f>
        <v>0</v>
      </c>
      <c r="BL199" s="18" t="s">
        <v>231</v>
      </c>
      <c r="BM199" s="226" t="s">
        <v>4497</v>
      </c>
    </row>
    <row r="200" s="2" customFormat="1">
      <c r="A200" s="39"/>
      <c r="B200" s="40"/>
      <c r="C200" s="41"/>
      <c r="D200" s="228" t="s">
        <v>348</v>
      </c>
      <c r="E200" s="41"/>
      <c r="F200" s="229" t="s">
        <v>555</v>
      </c>
      <c r="G200" s="41"/>
      <c r="H200" s="41"/>
      <c r="I200" s="230"/>
      <c r="J200" s="41"/>
      <c r="K200" s="41"/>
      <c r="L200" s="45"/>
      <c r="M200" s="231"/>
      <c r="N200" s="232"/>
      <c r="O200" s="85"/>
      <c r="P200" s="85"/>
      <c r="Q200" s="85"/>
      <c r="R200" s="85"/>
      <c r="S200" s="85"/>
      <c r="T200" s="86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348</v>
      </c>
      <c r="AU200" s="18" t="s">
        <v>241</v>
      </c>
    </row>
    <row r="201" s="14" customFormat="1">
      <c r="A201" s="14"/>
      <c r="B201" s="244"/>
      <c r="C201" s="245"/>
      <c r="D201" s="235" t="s">
        <v>350</v>
      </c>
      <c r="E201" s="246" t="s">
        <v>19</v>
      </c>
      <c r="F201" s="247" t="s">
        <v>3339</v>
      </c>
      <c r="G201" s="245"/>
      <c r="H201" s="248">
        <v>40.5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350</v>
      </c>
      <c r="AU201" s="254" t="s">
        <v>241</v>
      </c>
      <c r="AV201" s="14" t="s">
        <v>81</v>
      </c>
      <c r="AW201" s="14" t="s">
        <v>33</v>
      </c>
      <c r="AX201" s="14" t="s">
        <v>72</v>
      </c>
      <c r="AY201" s="254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19</v>
      </c>
      <c r="F202" s="247" t="s">
        <v>4491</v>
      </c>
      <c r="G202" s="245"/>
      <c r="H202" s="248">
        <v>0.81000000000000005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79</v>
      </c>
      <c r="AY202" s="254" t="s">
        <v>338</v>
      </c>
    </row>
    <row r="203" s="2" customFormat="1" ht="21.75" customHeight="1">
      <c r="A203" s="39"/>
      <c r="B203" s="40"/>
      <c r="C203" s="215" t="s">
        <v>510</v>
      </c>
      <c r="D203" s="215" t="s">
        <v>342</v>
      </c>
      <c r="E203" s="216" t="s">
        <v>557</v>
      </c>
      <c r="F203" s="217" t="s">
        <v>558</v>
      </c>
      <c r="G203" s="218" t="s">
        <v>391</v>
      </c>
      <c r="H203" s="219">
        <v>0.81000000000000005</v>
      </c>
      <c r="I203" s="220"/>
      <c r="J203" s="221">
        <f>ROUND(I203*H203,2)</f>
        <v>0</v>
      </c>
      <c r="K203" s="217" t="s">
        <v>346</v>
      </c>
      <c r="L203" s="45"/>
      <c r="M203" s="222" t="s">
        <v>19</v>
      </c>
      <c r="N203" s="223" t="s">
        <v>43</v>
      </c>
      <c r="O203" s="85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26" t="s">
        <v>231</v>
      </c>
      <c r="AT203" s="226" t="s">
        <v>342</v>
      </c>
      <c r="AU203" s="226" t="s">
        <v>241</v>
      </c>
      <c r="AY203" s="18" t="s">
        <v>338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18" t="s">
        <v>79</v>
      </c>
      <c r="BK203" s="227">
        <f>ROUND(I203*H203,2)</f>
        <v>0</v>
      </c>
      <c r="BL203" s="18" t="s">
        <v>231</v>
      </c>
      <c r="BM203" s="226" t="s">
        <v>4498</v>
      </c>
    </row>
    <row r="204" s="2" customFormat="1">
      <c r="A204" s="39"/>
      <c r="B204" s="40"/>
      <c r="C204" s="41"/>
      <c r="D204" s="228" t="s">
        <v>348</v>
      </c>
      <c r="E204" s="41"/>
      <c r="F204" s="229" t="s">
        <v>560</v>
      </c>
      <c r="G204" s="41"/>
      <c r="H204" s="41"/>
      <c r="I204" s="230"/>
      <c r="J204" s="41"/>
      <c r="K204" s="41"/>
      <c r="L204" s="45"/>
      <c r="M204" s="231"/>
      <c r="N204" s="232"/>
      <c r="O204" s="85"/>
      <c r="P204" s="85"/>
      <c r="Q204" s="85"/>
      <c r="R204" s="85"/>
      <c r="S204" s="85"/>
      <c r="T204" s="86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T204" s="18" t="s">
        <v>348</v>
      </c>
      <c r="AU204" s="18" t="s">
        <v>241</v>
      </c>
    </row>
    <row r="205" s="14" customFormat="1">
      <c r="A205" s="14"/>
      <c r="B205" s="244"/>
      <c r="C205" s="245"/>
      <c r="D205" s="235" t="s">
        <v>350</v>
      </c>
      <c r="E205" s="246" t="s">
        <v>19</v>
      </c>
      <c r="F205" s="247" t="s">
        <v>3339</v>
      </c>
      <c r="G205" s="245"/>
      <c r="H205" s="248">
        <v>40.5</v>
      </c>
      <c r="I205" s="249"/>
      <c r="J205" s="245"/>
      <c r="K205" s="245"/>
      <c r="L205" s="250"/>
      <c r="M205" s="251"/>
      <c r="N205" s="252"/>
      <c r="O205" s="252"/>
      <c r="P205" s="252"/>
      <c r="Q205" s="252"/>
      <c r="R205" s="252"/>
      <c r="S205" s="252"/>
      <c r="T205" s="253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4" t="s">
        <v>350</v>
      </c>
      <c r="AU205" s="254" t="s">
        <v>241</v>
      </c>
      <c r="AV205" s="14" t="s">
        <v>81</v>
      </c>
      <c r="AW205" s="14" t="s">
        <v>33</v>
      </c>
      <c r="AX205" s="14" t="s">
        <v>72</v>
      </c>
      <c r="AY205" s="254" t="s">
        <v>338</v>
      </c>
    </row>
    <row r="206" s="14" customFormat="1">
      <c r="A206" s="14"/>
      <c r="B206" s="244"/>
      <c r="C206" s="245"/>
      <c r="D206" s="235" t="s">
        <v>350</v>
      </c>
      <c r="E206" s="246" t="s">
        <v>19</v>
      </c>
      <c r="F206" s="247" t="s">
        <v>4491</v>
      </c>
      <c r="G206" s="245"/>
      <c r="H206" s="248">
        <v>0.81000000000000005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79</v>
      </c>
      <c r="AY206" s="254" t="s">
        <v>338</v>
      </c>
    </row>
    <row r="207" s="2" customFormat="1" ht="24.15" customHeight="1">
      <c r="A207" s="39"/>
      <c r="B207" s="40"/>
      <c r="C207" s="215" t="s">
        <v>515</v>
      </c>
      <c r="D207" s="215" t="s">
        <v>342</v>
      </c>
      <c r="E207" s="216" t="s">
        <v>562</v>
      </c>
      <c r="F207" s="217" t="s">
        <v>563</v>
      </c>
      <c r="G207" s="218" t="s">
        <v>391</v>
      </c>
      <c r="H207" s="219">
        <v>8.0999999999999996</v>
      </c>
      <c r="I207" s="220"/>
      <c r="J207" s="221">
        <f>ROUND(I207*H207,2)</f>
        <v>0</v>
      </c>
      <c r="K207" s="217" t="s">
        <v>346</v>
      </c>
      <c r="L207" s="45"/>
      <c r="M207" s="222" t="s">
        <v>19</v>
      </c>
      <c r="N207" s="223" t="s">
        <v>43</v>
      </c>
      <c r="O207" s="85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26" t="s">
        <v>231</v>
      </c>
      <c r="AT207" s="226" t="s">
        <v>342</v>
      </c>
      <c r="AU207" s="226" t="s">
        <v>241</v>
      </c>
      <c r="AY207" s="18" t="s">
        <v>338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8" t="s">
        <v>79</v>
      </c>
      <c r="BK207" s="227">
        <f>ROUND(I207*H207,2)</f>
        <v>0</v>
      </c>
      <c r="BL207" s="18" t="s">
        <v>231</v>
      </c>
      <c r="BM207" s="226" t="s">
        <v>4499</v>
      </c>
    </row>
    <row r="208" s="2" customFormat="1">
      <c r="A208" s="39"/>
      <c r="B208" s="40"/>
      <c r="C208" s="41"/>
      <c r="D208" s="228" t="s">
        <v>348</v>
      </c>
      <c r="E208" s="41"/>
      <c r="F208" s="229" t="s">
        <v>565</v>
      </c>
      <c r="G208" s="41"/>
      <c r="H208" s="41"/>
      <c r="I208" s="230"/>
      <c r="J208" s="41"/>
      <c r="K208" s="41"/>
      <c r="L208" s="45"/>
      <c r="M208" s="231"/>
      <c r="N208" s="232"/>
      <c r="O208" s="85"/>
      <c r="P208" s="85"/>
      <c r="Q208" s="85"/>
      <c r="R208" s="85"/>
      <c r="S208" s="85"/>
      <c r="T208" s="86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348</v>
      </c>
      <c r="AU208" s="18" t="s">
        <v>241</v>
      </c>
    </row>
    <row r="209" s="14" customFormat="1">
      <c r="A209" s="14"/>
      <c r="B209" s="244"/>
      <c r="C209" s="245"/>
      <c r="D209" s="235" t="s">
        <v>350</v>
      </c>
      <c r="E209" s="246" t="s">
        <v>19</v>
      </c>
      <c r="F209" s="247" t="s">
        <v>3339</v>
      </c>
      <c r="G209" s="245"/>
      <c r="H209" s="248">
        <v>40.5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350</v>
      </c>
      <c r="AU209" s="254" t="s">
        <v>241</v>
      </c>
      <c r="AV209" s="14" t="s">
        <v>81</v>
      </c>
      <c r="AW209" s="14" t="s">
        <v>33</v>
      </c>
      <c r="AX209" s="14" t="s">
        <v>72</v>
      </c>
      <c r="AY209" s="254" t="s">
        <v>338</v>
      </c>
    </row>
    <row r="210" s="14" customFormat="1">
      <c r="A210" s="14"/>
      <c r="B210" s="244"/>
      <c r="C210" s="245"/>
      <c r="D210" s="235" t="s">
        <v>350</v>
      </c>
      <c r="E210" s="246" t="s">
        <v>19</v>
      </c>
      <c r="F210" s="247" t="s">
        <v>4500</v>
      </c>
      <c r="G210" s="245"/>
      <c r="H210" s="248">
        <v>8.0999999999999996</v>
      </c>
      <c r="I210" s="249"/>
      <c r="J210" s="245"/>
      <c r="K210" s="245"/>
      <c r="L210" s="250"/>
      <c r="M210" s="251"/>
      <c r="N210" s="252"/>
      <c r="O210" s="252"/>
      <c r="P210" s="252"/>
      <c r="Q210" s="252"/>
      <c r="R210" s="252"/>
      <c r="S210" s="252"/>
      <c r="T210" s="253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4" t="s">
        <v>350</v>
      </c>
      <c r="AU210" s="254" t="s">
        <v>241</v>
      </c>
      <c r="AV210" s="14" t="s">
        <v>81</v>
      </c>
      <c r="AW210" s="14" t="s">
        <v>33</v>
      </c>
      <c r="AX210" s="14" t="s">
        <v>79</v>
      </c>
      <c r="AY210" s="254" t="s">
        <v>338</v>
      </c>
    </row>
    <row r="211" s="2" customFormat="1" ht="44.25" customHeight="1">
      <c r="A211" s="39"/>
      <c r="B211" s="40"/>
      <c r="C211" s="215" t="s">
        <v>520</v>
      </c>
      <c r="D211" s="215" t="s">
        <v>342</v>
      </c>
      <c r="E211" s="216" t="s">
        <v>3398</v>
      </c>
      <c r="F211" s="217" t="s">
        <v>3399</v>
      </c>
      <c r="G211" s="218" t="s">
        <v>572</v>
      </c>
      <c r="H211" s="219">
        <v>0.59999999999999998</v>
      </c>
      <c r="I211" s="220"/>
      <c r="J211" s="221">
        <f>ROUND(I211*H211,2)</f>
        <v>0</v>
      </c>
      <c r="K211" s="217" t="s">
        <v>346</v>
      </c>
      <c r="L211" s="45"/>
      <c r="M211" s="222" t="s">
        <v>19</v>
      </c>
      <c r="N211" s="223" t="s">
        <v>43</v>
      </c>
      <c r="O211" s="85"/>
      <c r="P211" s="224">
        <f>O211*H211</f>
        <v>0</v>
      </c>
      <c r="Q211" s="224">
        <v>0.01916</v>
      </c>
      <c r="R211" s="224">
        <f>Q211*H211</f>
        <v>0.011495999999999999</v>
      </c>
      <c r="S211" s="224">
        <v>0</v>
      </c>
      <c r="T211" s="225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26" t="s">
        <v>231</v>
      </c>
      <c r="AT211" s="226" t="s">
        <v>342</v>
      </c>
      <c r="AU211" s="226" t="s">
        <v>241</v>
      </c>
      <c r="AY211" s="18" t="s">
        <v>338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18" t="s">
        <v>79</v>
      </c>
      <c r="BK211" s="227">
        <f>ROUND(I211*H211,2)</f>
        <v>0</v>
      </c>
      <c r="BL211" s="18" t="s">
        <v>231</v>
      </c>
      <c r="BM211" s="226" t="s">
        <v>4501</v>
      </c>
    </row>
    <row r="212" s="2" customFormat="1">
      <c r="A212" s="39"/>
      <c r="B212" s="40"/>
      <c r="C212" s="41"/>
      <c r="D212" s="228" t="s">
        <v>348</v>
      </c>
      <c r="E212" s="41"/>
      <c r="F212" s="229" t="s">
        <v>3401</v>
      </c>
      <c r="G212" s="41"/>
      <c r="H212" s="41"/>
      <c r="I212" s="230"/>
      <c r="J212" s="41"/>
      <c r="K212" s="41"/>
      <c r="L212" s="45"/>
      <c r="M212" s="231"/>
      <c r="N212" s="232"/>
      <c r="O212" s="85"/>
      <c r="P212" s="85"/>
      <c r="Q212" s="85"/>
      <c r="R212" s="85"/>
      <c r="S212" s="85"/>
      <c r="T212" s="86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348</v>
      </c>
      <c r="AU212" s="18" t="s">
        <v>241</v>
      </c>
    </row>
    <row r="213" s="2" customFormat="1" ht="16.5" customHeight="1">
      <c r="A213" s="39"/>
      <c r="B213" s="40"/>
      <c r="C213" s="267" t="s">
        <v>525</v>
      </c>
      <c r="D213" s="267" t="s">
        <v>486</v>
      </c>
      <c r="E213" s="268" t="s">
        <v>3402</v>
      </c>
      <c r="F213" s="269" t="s">
        <v>3403</v>
      </c>
      <c r="G213" s="270" t="s">
        <v>586</v>
      </c>
      <c r="H213" s="271">
        <v>1</v>
      </c>
      <c r="I213" s="272"/>
      <c r="J213" s="273">
        <f>ROUND(I213*H213,2)</f>
        <v>0</v>
      </c>
      <c r="K213" s="269" t="s">
        <v>346</v>
      </c>
      <c r="L213" s="274"/>
      <c r="M213" s="275" t="s">
        <v>19</v>
      </c>
      <c r="N213" s="276" t="s">
        <v>43</v>
      </c>
      <c r="O213" s="85"/>
      <c r="P213" s="224">
        <f>O213*H213</f>
        <v>0</v>
      </c>
      <c r="Q213" s="224">
        <v>0.39700000000000002</v>
      </c>
      <c r="R213" s="224">
        <f>Q213*H213</f>
        <v>0.39700000000000002</v>
      </c>
      <c r="S213" s="224">
        <v>0</v>
      </c>
      <c r="T213" s="225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26" t="s">
        <v>405</v>
      </c>
      <c r="AT213" s="226" t="s">
        <v>486</v>
      </c>
      <c r="AU213" s="226" t="s">
        <v>241</v>
      </c>
      <c r="AY213" s="18" t="s">
        <v>338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8" t="s">
        <v>79</v>
      </c>
      <c r="BK213" s="227">
        <f>ROUND(I213*H213,2)</f>
        <v>0</v>
      </c>
      <c r="BL213" s="18" t="s">
        <v>231</v>
      </c>
      <c r="BM213" s="226" t="s">
        <v>4502</v>
      </c>
    </row>
    <row r="214" s="12" customFormat="1" ht="22.8" customHeight="1">
      <c r="A214" s="12"/>
      <c r="B214" s="199"/>
      <c r="C214" s="200"/>
      <c r="D214" s="201" t="s">
        <v>71</v>
      </c>
      <c r="E214" s="213" t="s">
        <v>241</v>
      </c>
      <c r="F214" s="213" t="s">
        <v>3405</v>
      </c>
      <c r="G214" s="200"/>
      <c r="H214" s="200"/>
      <c r="I214" s="203"/>
      <c r="J214" s="214">
        <f>BK214</f>
        <v>0</v>
      </c>
      <c r="K214" s="200"/>
      <c r="L214" s="205"/>
      <c r="M214" s="206"/>
      <c r="N214" s="207"/>
      <c r="O214" s="207"/>
      <c r="P214" s="208">
        <f>SUM(P215:P224)</f>
        <v>0</v>
      </c>
      <c r="Q214" s="207"/>
      <c r="R214" s="208">
        <f>SUM(R215:R224)</f>
        <v>20.110999999999997</v>
      </c>
      <c r="S214" s="207"/>
      <c r="T214" s="209">
        <f>SUM(T215:T224)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10" t="s">
        <v>79</v>
      </c>
      <c r="AT214" s="211" t="s">
        <v>71</v>
      </c>
      <c r="AU214" s="211" t="s">
        <v>79</v>
      </c>
      <c r="AY214" s="210" t="s">
        <v>338</v>
      </c>
      <c r="BK214" s="212">
        <f>SUM(BK215:BK224)</f>
        <v>0</v>
      </c>
    </row>
    <row r="215" s="2" customFormat="1" ht="37.8" customHeight="1">
      <c r="A215" s="39"/>
      <c r="B215" s="40"/>
      <c r="C215" s="215" t="s">
        <v>531</v>
      </c>
      <c r="D215" s="215" t="s">
        <v>342</v>
      </c>
      <c r="E215" s="216" t="s">
        <v>3406</v>
      </c>
      <c r="F215" s="217" t="s">
        <v>3407</v>
      </c>
      <c r="G215" s="218" t="s">
        <v>586</v>
      </c>
      <c r="H215" s="219">
        <v>1</v>
      </c>
      <c r="I215" s="220"/>
      <c r="J215" s="221">
        <f>ROUND(I215*H215,2)</f>
        <v>0</v>
      </c>
      <c r="K215" s="217" t="s">
        <v>346</v>
      </c>
      <c r="L215" s="45"/>
      <c r="M215" s="222" t="s">
        <v>19</v>
      </c>
      <c r="N215" s="223" t="s">
        <v>43</v>
      </c>
      <c r="O215" s="85"/>
      <c r="P215" s="224">
        <f>O215*H215</f>
        <v>0</v>
      </c>
      <c r="Q215" s="224">
        <v>0.002</v>
      </c>
      <c r="R215" s="224">
        <f>Q215*H215</f>
        <v>0.002</v>
      </c>
      <c r="S215" s="224">
        <v>0</v>
      </c>
      <c r="T215" s="225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26" t="s">
        <v>231</v>
      </c>
      <c r="AT215" s="226" t="s">
        <v>342</v>
      </c>
      <c r="AU215" s="226" t="s">
        <v>81</v>
      </c>
      <c r="AY215" s="18" t="s">
        <v>338</v>
      </c>
      <c r="BE215" s="227">
        <f>IF(N215="základní",J215,0)</f>
        <v>0</v>
      </c>
      <c r="BF215" s="227">
        <f>IF(N215="snížená",J215,0)</f>
        <v>0</v>
      </c>
      <c r="BG215" s="227">
        <f>IF(N215="zákl. přenesená",J215,0)</f>
        <v>0</v>
      </c>
      <c r="BH215" s="227">
        <f>IF(N215="sníž. přenesená",J215,0)</f>
        <v>0</v>
      </c>
      <c r="BI215" s="227">
        <f>IF(N215="nulová",J215,0)</f>
        <v>0</v>
      </c>
      <c r="BJ215" s="18" t="s">
        <v>79</v>
      </c>
      <c r="BK215" s="227">
        <f>ROUND(I215*H215,2)</f>
        <v>0</v>
      </c>
      <c r="BL215" s="18" t="s">
        <v>231</v>
      </c>
      <c r="BM215" s="226" t="s">
        <v>4503</v>
      </c>
    </row>
    <row r="216" s="2" customFormat="1">
      <c r="A216" s="39"/>
      <c r="B216" s="40"/>
      <c r="C216" s="41"/>
      <c r="D216" s="228" t="s">
        <v>348</v>
      </c>
      <c r="E216" s="41"/>
      <c r="F216" s="229" t="s">
        <v>3409</v>
      </c>
      <c r="G216" s="41"/>
      <c r="H216" s="41"/>
      <c r="I216" s="230"/>
      <c r="J216" s="41"/>
      <c r="K216" s="41"/>
      <c r="L216" s="45"/>
      <c r="M216" s="231"/>
      <c r="N216" s="232"/>
      <c r="O216" s="85"/>
      <c r="P216" s="85"/>
      <c r="Q216" s="85"/>
      <c r="R216" s="85"/>
      <c r="S216" s="85"/>
      <c r="T216" s="86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T216" s="18" t="s">
        <v>348</v>
      </c>
      <c r="AU216" s="18" t="s">
        <v>81</v>
      </c>
    </row>
    <row r="217" s="2" customFormat="1" ht="24.15" customHeight="1">
      <c r="A217" s="39"/>
      <c r="B217" s="40"/>
      <c r="C217" s="267" t="s">
        <v>536</v>
      </c>
      <c r="D217" s="267" t="s">
        <v>486</v>
      </c>
      <c r="E217" s="268" t="s">
        <v>4504</v>
      </c>
      <c r="F217" s="269" t="s">
        <v>3411</v>
      </c>
      <c r="G217" s="270" t="s">
        <v>586</v>
      </c>
      <c r="H217" s="271">
        <v>1</v>
      </c>
      <c r="I217" s="272"/>
      <c r="J217" s="273">
        <f>ROUND(I217*H217,2)</f>
        <v>0</v>
      </c>
      <c r="K217" s="269" t="s">
        <v>19</v>
      </c>
      <c r="L217" s="274"/>
      <c r="M217" s="275" t="s">
        <v>19</v>
      </c>
      <c r="N217" s="276" t="s">
        <v>43</v>
      </c>
      <c r="O217" s="85"/>
      <c r="P217" s="224">
        <f>O217*H217</f>
        <v>0</v>
      </c>
      <c r="Q217" s="224">
        <v>8.5500000000000007</v>
      </c>
      <c r="R217" s="224">
        <f>Q217*H217</f>
        <v>8.5500000000000007</v>
      </c>
      <c r="S217" s="224">
        <v>0</v>
      </c>
      <c r="T217" s="225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26" t="s">
        <v>405</v>
      </c>
      <c r="AT217" s="226" t="s">
        <v>486</v>
      </c>
      <c r="AU217" s="226" t="s">
        <v>81</v>
      </c>
      <c r="AY217" s="18" t="s">
        <v>338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18" t="s">
        <v>79</v>
      </c>
      <c r="BK217" s="227">
        <f>ROUND(I217*H217,2)</f>
        <v>0</v>
      </c>
      <c r="BL217" s="18" t="s">
        <v>231</v>
      </c>
      <c r="BM217" s="226" t="s">
        <v>4505</v>
      </c>
    </row>
    <row r="218" s="2" customFormat="1" ht="37.8" customHeight="1">
      <c r="A218" s="39"/>
      <c r="B218" s="40"/>
      <c r="C218" s="215" t="s">
        <v>541</v>
      </c>
      <c r="D218" s="215" t="s">
        <v>342</v>
      </c>
      <c r="E218" s="216" t="s">
        <v>3413</v>
      </c>
      <c r="F218" s="217" t="s">
        <v>3414</v>
      </c>
      <c r="G218" s="218" t="s">
        <v>586</v>
      </c>
      <c r="H218" s="219">
        <v>2</v>
      </c>
      <c r="I218" s="220"/>
      <c r="J218" s="221">
        <f>ROUND(I218*H218,2)</f>
        <v>0</v>
      </c>
      <c r="K218" s="217" t="s">
        <v>346</v>
      </c>
      <c r="L218" s="45"/>
      <c r="M218" s="222" t="s">
        <v>19</v>
      </c>
      <c r="N218" s="223" t="s">
        <v>43</v>
      </c>
      <c r="O218" s="85"/>
      <c r="P218" s="224">
        <f>O218*H218</f>
        <v>0</v>
      </c>
      <c r="Q218" s="224">
        <v>0.002</v>
      </c>
      <c r="R218" s="224">
        <f>Q218*H218</f>
        <v>0.0040000000000000001</v>
      </c>
      <c r="S218" s="224">
        <v>0</v>
      </c>
      <c r="T218" s="225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26" t="s">
        <v>231</v>
      </c>
      <c r="AT218" s="226" t="s">
        <v>342</v>
      </c>
      <c r="AU218" s="226" t="s">
        <v>81</v>
      </c>
      <c r="AY218" s="18" t="s">
        <v>338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18" t="s">
        <v>79</v>
      </c>
      <c r="BK218" s="227">
        <f>ROUND(I218*H218,2)</f>
        <v>0</v>
      </c>
      <c r="BL218" s="18" t="s">
        <v>231</v>
      </c>
      <c r="BM218" s="226" t="s">
        <v>4506</v>
      </c>
    </row>
    <row r="219" s="2" customFormat="1">
      <c r="A219" s="39"/>
      <c r="B219" s="40"/>
      <c r="C219" s="41"/>
      <c r="D219" s="228" t="s">
        <v>348</v>
      </c>
      <c r="E219" s="41"/>
      <c r="F219" s="229" t="s">
        <v>3416</v>
      </c>
      <c r="G219" s="41"/>
      <c r="H219" s="41"/>
      <c r="I219" s="230"/>
      <c r="J219" s="41"/>
      <c r="K219" s="41"/>
      <c r="L219" s="45"/>
      <c r="M219" s="231"/>
      <c r="N219" s="232"/>
      <c r="O219" s="85"/>
      <c r="P219" s="85"/>
      <c r="Q219" s="85"/>
      <c r="R219" s="85"/>
      <c r="S219" s="85"/>
      <c r="T219" s="86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348</v>
      </c>
      <c r="AU219" s="18" t="s">
        <v>81</v>
      </c>
    </row>
    <row r="220" s="2" customFormat="1" ht="24.15" customHeight="1">
      <c r="A220" s="39"/>
      <c r="B220" s="40"/>
      <c r="C220" s="267" t="s">
        <v>546</v>
      </c>
      <c r="D220" s="267" t="s">
        <v>486</v>
      </c>
      <c r="E220" s="268" t="s">
        <v>4507</v>
      </c>
      <c r="F220" s="269" t="s">
        <v>3418</v>
      </c>
      <c r="G220" s="270" t="s">
        <v>586</v>
      </c>
      <c r="H220" s="271">
        <v>1</v>
      </c>
      <c r="I220" s="272"/>
      <c r="J220" s="273">
        <f>ROUND(I220*H220,2)</f>
        <v>0</v>
      </c>
      <c r="K220" s="269" t="s">
        <v>19</v>
      </c>
      <c r="L220" s="274"/>
      <c r="M220" s="275" t="s">
        <v>19</v>
      </c>
      <c r="N220" s="276" t="s">
        <v>43</v>
      </c>
      <c r="O220" s="85"/>
      <c r="P220" s="224">
        <f>O220*H220</f>
        <v>0</v>
      </c>
      <c r="Q220" s="224">
        <v>1.8400000000000001</v>
      </c>
      <c r="R220" s="224">
        <f>Q220*H220</f>
        <v>1.8400000000000001</v>
      </c>
      <c r="S220" s="224">
        <v>0</v>
      </c>
      <c r="T220" s="225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26" t="s">
        <v>405</v>
      </c>
      <c r="AT220" s="226" t="s">
        <v>486</v>
      </c>
      <c r="AU220" s="226" t="s">
        <v>81</v>
      </c>
      <c r="AY220" s="18" t="s">
        <v>338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18" t="s">
        <v>79</v>
      </c>
      <c r="BK220" s="227">
        <f>ROUND(I220*H220,2)</f>
        <v>0</v>
      </c>
      <c r="BL220" s="18" t="s">
        <v>231</v>
      </c>
      <c r="BM220" s="226" t="s">
        <v>4508</v>
      </c>
    </row>
    <row r="221" s="2" customFormat="1" ht="24.15" customHeight="1">
      <c r="A221" s="39"/>
      <c r="B221" s="40"/>
      <c r="C221" s="267" t="s">
        <v>551</v>
      </c>
      <c r="D221" s="267" t="s">
        <v>486</v>
      </c>
      <c r="E221" s="268" t="s">
        <v>4509</v>
      </c>
      <c r="F221" s="269" t="s">
        <v>4510</v>
      </c>
      <c r="G221" s="270" t="s">
        <v>586</v>
      </c>
      <c r="H221" s="271">
        <v>1</v>
      </c>
      <c r="I221" s="272"/>
      <c r="J221" s="273">
        <f>ROUND(I221*H221,2)</f>
        <v>0</v>
      </c>
      <c r="K221" s="269" t="s">
        <v>19</v>
      </c>
      <c r="L221" s="274"/>
      <c r="M221" s="275" t="s">
        <v>19</v>
      </c>
      <c r="N221" s="276" t="s">
        <v>43</v>
      </c>
      <c r="O221" s="85"/>
      <c r="P221" s="224">
        <f>O221*H221</f>
        <v>0</v>
      </c>
      <c r="Q221" s="224">
        <v>6.5300000000000002</v>
      </c>
      <c r="R221" s="224">
        <f>Q221*H221</f>
        <v>6.5300000000000002</v>
      </c>
      <c r="S221" s="224">
        <v>0</v>
      </c>
      <c r="T221" s="225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26" t="s">
        <v>405</v>
      </c>
      <c r="AT221" s="226" t="s">
        <v>486</v>
      </c>
      <c r="AU221" s="226" t="s">
        <v>81</v>
      </c>
      <c r="AY221" s="18" t="s">
        <v>338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18" t="s">
        <v>79</v>
      </c>
      <c r="BK221" s="227">
        <f>ROUND(I221*H221,2)</f>
        <v>0</v>
      </c>
      <c r="BL221" s="18" t="s">
        <v>231</v>
      </c>
      <c r="BM221" s="226" t="s">
        <v>4511</v>
      </c>
    </row>
    <row r="222" s="2" customFormat="1" ht="33" customHeight="1">
      <c r="A222" s="39"/>
      <c r="B222" s="40"/>
      <c r="C222" s="215" t="s">
        <v>556</v>
      </c>
      <c r="D222" s="215" t="s">
        <v>342</v>
      </c>
      <c r="E222" s="216" t="s">
        <v>3423</v>
      </c>
      <c r="F222" s="217" t="s">
        <v>3424</v>
      </c>
      <c r="G222" s="218" t="s">
        <v>586</v>
      </c>
      <c r="H222" s="219">
        <v>1</v>
      </c>
      <c r="I222" s="220"/>
      <c r="J222" s="221">
        <f>ROUND(I222*H222,2)</f>
        <v>0</v>
      </c>
      <c r="K222" s="217" t="s">
        <v>346</v>
      </c>
      <c r="L222" s="45"/>
      <c r="M222" s="222" t="s">
        <v>19</v>
      </c>
      <c r="N222" s="223" t="s">
        <v>43</v>
      </c>
      <c r="O222" s="85"/>
      <c r="P222" s="224">
        <f>O222*H222</f>
        <v>0</v>
      </c>
      <c r="Q222" s="224">
        <v>0</v>
      </c>
      <c r="R222" s="224">
        <f>Q222*H222</f>
        <v>0</v>
      </c>
      <c r="S222" s="224">
        <v>0</v>
      </c>
      <c r="T222" s="225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26" t="s">
        <v>231</v>
      </c>
      <c r="AT222" s="226" t="s">
        <v>342</v>
      </c>
      <c r="AU222" s="226" t="s">
        <v>81</v>
      </c>
      <c r="AY222" s="18" t="s">
        <v>338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8" t="s">
        <v>79</v>
      </c>
      <c r="BK222" s="227">
        <f>ROUND(I222*H222,2)</f>
        <v>0</v>
      </c>
      <c r="BL222" s="18" t="s">
        <v>231</v>
      </c>
      <c r="BM222" s="226" t="s">
        <v>4512</v>
      </c>
    </row>
    <row r="223" s="2" customFormat="1">
      <c r="A223" s="39"/>
      <c r="B223" s="40"/>
      <c r="C223" s="41"/>
      <c r="D223" s="228" t="s">
        <v>348</v>
      </c>
      <c r="E223" s="41"/>
      <c r="F223" s="229" t="s">
        <v>3426</v>
      </c>
      <c r="G223" s="41"/>
      <c r="H223" s="41"/>
      <c r="I223" s="230"/>
      <c r="J223" s="41"/>
      <c r="K223" s="41"/>
      <c r="L223" s="45"/>
      <c r="M223" s="231"/>
      <c r="N223" s="232"/>
      <c r="O223" s="85"/>
      <c r="P223" s="85"/>
      <c r="Q223" s="85"/>
      <c r="R223" s="85"/>
      <c r="S223" s="85"/>
      <c r="T223" s="86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348</v>
      </c>
      <c r="AU223" s="18" t="s">
        <v>81</v>
      </c>
    </row>
    <row r="224" s="2" customFormat="1" ht="33" customHeight="1">
      <c r="A224" s="39"/>
      <c r="B224" s="40"/>
      <c r="C224" s="267" t="s">
        <v>561</v>
      </c>
      <c r="D224" s="267" t="s">
        <v>486</v>
      </c>
      <c r="E224" s="268" t="s">
        <v>3427</v>
      </c>
      <c r="F224" s="269" t="s">
        <v>3428</v>
      </c>
      <c r="G224" s="270" t="s">
        <v>586</v>
      </c>
      <c r="H224" s="271">
        <v>1</v>
      </c>
      <c r="I224" s="272"/>
      <c r="J224" s="273">
        <f>ROUND(I224*H224,2)</f>
        <v>0</v>
      </c>
      <c r="K224" s="269" t="s">
        <v>19</v>
      </c>
      <c r="L224" s="274"/>
      <c r="M224" s="275" t="s">
        <v>19</v>
      </c>
      <c r="N224" s="276" t="s">
        <v>43</v>
      </c>
      <c r="O224" s="85"/>
      <c r="P224" s="224">
        <f>O224*H224</f>
        <v>0</v>
      </c>
      <c r="Q224" s="224">
        <v>3.1850000000000001</v>
      </c>
      <c r="R224" s="224">
        <f>Q224*H224</f>
        <v>3.1850000000000001</v>
      </c>
      <c r="S224" s="224">
        <v>0</v>
      </c>
      <c r="T224" s="225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26" t="s">
        <v>405</v>
      </c>
      <c r="AT224" s="226" t="s">
        <v>486</v>
      </c>
      <c r="AU224" s="226" t="s">
        <v>81</v>
      </c>
      <c r="AY224" s="18" t="s">
        <v>338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18" t="s">
        <v>79</v>
      </c>
      <c r="BK224" s="227">
        <f>ROUND(I224*H224,2)</f>
        <v>0</v>
      </c>
      <c r="BL224" s="18" t="s">
        <v>231</v>
      </c>
      <c r="BM224" s="226" t="s">
        <v>4513</v>
      </c>
    </row>
    <row r="225" s="12" customFormat="1" ht="22.8" customHeight="1">
      <c r="A225" s="12"/>
      <c r="B225" s="199"/>
      <c r="C225" s="200"/>
      <c r="D225" s="201" t="s">
        <v>71</v>
      </c>
      <c r="E225" s="213" t="s">
        <v>236</v>
      </c>
      <c r="F225" s="213" t="s">
        <v>3937</v>
      </c>
      <c r="G225" s="200"/>
      <c r="H225" s="200"/>
      <c r="I225" s="203"/>
      <c r="J225" s="214">
        <f>BK225</f>
        <v>0</v>
      </c>
      <c r="K225" s="200"/>
      <c r="L225" s="205"/>
      <c r="M225" s="206"/>
      <c r="N225" s="207"/>
      <c r="O225" s="207"/>
      <c r="P225" s="208">
        <f>SUM(P226:P231)</f>
        <v>0</v>
      </c>
      <c r="Q225" s="207"/>
      <c r="R225" s="208">
        <f>SUM(R226:R231)</f>
        <v>1.1041048199999999</v>
      </c>
      <c r="S225" s="207"/>
      <c r="T225" s="209">
        <f>SUM(T226:T231)</f>
        <v>0</v>
      </c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R225" s="210" t="s">
        <v>79</v>
      </c>
      <c r="AT225" s="211" t="s">
        <v>71</v>
      </c>
      <c r="AU225" s="211" t="s">
        <v>79</v>
      </c>
      <c r="AY225" s="210" t="s">
        <v>338</v>
      </c>
      <c r="BK225" s="212">
        <f>SUM(BK226:BK231)</f>
        <v>0</v>
      </c>
    </row>
    <row r="226" s="2" customFormat="1" ht="33" customHeight="1">
      <c r="A226" s="39"/>
      <c r="B226" s="40"/>
      <c r="C226" s="215" t="s">
        <v>569</v>
      </c>
      <c r="D226" s="215" t="s">
        <v>342</v>
      </c>
      <c r="E226" s="216" t="s">
        <v>4514</v>
      </c>
      <c r="F226" s="217" t="s">
        <v>4515</v>
      </c>
      <c r="G226" s="218" t="s">
        <v>391</v>
      </c>
      <c r="H226" s="219">
        <v>0.36399999999999999</v>
      </c>
      <c r="I226" s="220"/>
      <c r="J226" s="221">
        <f>ROUND(I226*H226,2)</f>
        <v>0</v>
      </c>
      <c r="K226" s="217" t="s">
        <v>346</v>
      </c>
      <c r="L226" s="45"/>
      <c r="M226" s="222" t="s">
        <v>19</v>
      </c>
      <c r="N226" s="223" t="s">
        <v>43</v>
      </c>
      <c r="O226" s="85"/>
      <c r="P226" s="224">
        <f>O226*H226</f>
        <v>0</v>
      </c>
      <c r="Q226" s="224">
        <v>2.5018699999999998</v>
      </c>
      <c r="R226" s="224">
        <f>Q226*H226</f>
        <v>0.91068067999999991</v>
      </c>
      <c r="S226" s="224">
        <v>0</v>
      </c>
      <c r="T226" s="225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26" t="s">
        <v>231</v>
      </c>
      <c r="AT226" s="226" t="s">
        <v>342</v>
      </c>
      <c r="AU226" s="226" t="s">
        <v>81</v>
      </c>
      <c r="AY226" s="18" t="s">
        <v>338</v>
      </c>
      <c r="BE226" s="227">
        <f>IF(N226="základní",J226,0)</f>
        <v>0</v>
      </c>
      <c r="BF226" s="227">
        <f>IF(N226="snížená",J226,0)</f>
        <v>0</v>
      </c>
      <c r="BG226" s="227">
        <f>IF(N226="zákl. přenesená",J226,0)</f>
        <v>0</v>
      </c>
      <c r="BH226" s="227">
        <f>IF(N226="sníž. přenesená",J226,0)</f>
        <v>0</v>
      </c>
      <c r="BI226" s="227">
        <f>IF(N226="nulová",J226,0)</f>
        <v>0</v>
      </c>
      <c r="BJ226" s="18" t="s">
        <v>79</v>
      </c>
      <c r="BK226" s="227">
        <f>ROUND(I226*H226,2)</f>
        <v>0</v>
      </c>
      <c r="BL226" s="18" t="s">
        <v>231</v>
      </c>
      <c r="BM226" s="226" t="s">
        <v>4516</v>
      </c>
    </row>
    <row r="227" s="2" customFormat="1">
      <c r="A227" s="39"/>
      <c r="B227" s="40"/>
      <c r="C227" s="41"/>
      <c r="D227" s="228" t="s">
        <v>348</v>
      </c>
      <c r="E227" s="41"/>
      <c r="F227" s="229" t="s">
        <v>4517</v>
      </c>
      <c r="G227" s="41"/>
      <c r="H227" s="41"/>
      <c r="I227" s="230"/>
      <c r="J227" s="41"/>
      <c r="K227" s="41"/>
      <c r="L227" s="45"/>
      <c r="M227" s="231"/>
      <c r="N227" s="232"/>
      <c r="O227" s="85"/>
      <c r="P227" s="85"/>
      <c r="Q227" s="85"/>
      <c r="R227" s="85"/>
      <c r="S227" s="85"/>
      <c r="T227" s="86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T227" s="18" t="s">
        <v>348</v>
      </c>
      <c r="AU227" s="18" t="s">
        <v>81</v>
      </c>
    </row>
    <row r="228" s="14" customFormat="1">
      <c r="A228" s="14"/>
      <c r="B228" s="244"/>
      <c r="C228" s="245"/>
      <c r="D228" s="235" t="s">
        <v>350</v>
      </c>
      <c r="E228" s="246" t="s">
        <v>19</v>
      </c>
      <c r="F228" s="247" t="s">
        <v>4518</v>
      </c>
      <c r="G228" s="245"/>
      <c r="H228" s="248">
        <v>0.36399999999999999</v>
      </c>
      <c r="I228" s="249"/>
      <c r="J228" s="245"/>
      <c r="K228" s="245"/>
      <c r="L228" s="250"/>
      <c r="M228" s="251"/>
      <c r="N228" s="252"/>
      <c r="O228" s="252"/>
      <c r="P228" s="252"/>
      <c r="Q228" s="252"/>
      <c r="R228" s="252"/>
      <c r="S228" s="252"/>
      <c r="T228" s="253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4" t="s">
        <v>350</v>
      </c>
      <c r="AU228" s="254" t="s">
        <v>81</v>
      </c>
      <c r="AV228" s="14" t="s">
        <v>81</v>
      </c>
      <c r="AW228" s="14" t="s">
        <v>33</v>
      </c>
      <c r="AX228" s="14" t="s">
        <v>79</v>
      </c>
      <c r="AY228" s="254" t="s">
        <v>338</v>
      </c>
    </row>
    <row r="229" s="2" customFormat="1" ht="21.75" customHeight="1">
      <c r="A229" s="39"/>
      <c r="B229" s="40"/>
      <c r="C229" s="215" t="s">
        <v>576</v>
      </c>
      <c r="D229" s="215" t="s">
        <v>342</v>
      </c>
      <c r="E229" s="216" t="s">
        <v>4519</v>
      </c>
      <c r="F229" s="217" t="s">
        <v>4520</v>
      </c>
      <c r="G229" s="218" t="s">
        <v>489</v>
      </c>
      <c r="H229" s="219">
        <v>0.182</v>
      </c>
      <c r="I229" s="220"/>
      <c r="J229" s="221">
        <f>ROUND(I229*H229,2)</f>
        <v>0</v>
      </c>
      <c r="K229" s="217" t="s">
        <v>346</v>
      </c>
      <c r="L229" s="45"/>
      <c r="M229" s="222" t="s">
        <v>19</v>
      </c>
      <c r="N229" s="223" t="s">
        <v>43</v>
      </c>
      <c r="O229" s="85"/>
      <c r="P229" s="224">
        <f>O229*H229</f>
        <v>0</v>
      </c>
      <c r="Q229" s="224">
        <v>1.06277</v>
      </c>
      <c r="R229" s="224">
        <f>Q229*H229</f>
        <v>0.19342413999999999</v>
      </c>
      <c r="S229" s="224">
        <v>0</v>
      </c>
      <c r="T229" s="22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26" t="s">
        <v>231</v>
      </c>
      <c r="AT229" s="226" t="s">
        <v>342</v>
      </c>
      <c r="AU229" s="226" t="s">
        <v>81</v>
      </c>
      <c r="AY229" s="18" t="s">
        <v>338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8" t="s">
        <v>79</v>
      </c>
      <c r="BK229" s="227">
        <f>ROUND(I229*H229,2)</f>
        <v>0</v>
      </c>
      <c r="BL229" s="18" t="s">
        <v>231</v>
      </c>
      <c r="BM229" s="226" t="s">
        <v>4521</v>
      </c>
    </row>
    <row r="230" s="2" customFormat="1">
      <c r="A230" s="39"/>
      <c r="B230" s="40"/>
      <c r="C230" s="41"/>
      <c r="D230" s="228" t="s">
        <v>348</v>
      </c>
      <c r="E230" s="41"/>
      <c r="F230" s="229" t="s">
        <v>4522</v>
      </c>
      <c r="G230" s="41"/>
      <c r="H230" s="41"/>
      <c r="I230" s="230"/>
      <c r="J230" s="41"/>
      <c r="K230" s="41"/>
      <c r="L230" s="45"/>
      <c r="M230" s="231"/>
      <c r="N230" s="232"/>
      <c r="O230" s="85"/>
      <c r="P230" s="85"/>
      <c r="Q230" s="85"/>
      <c r="R230" s="85"/>
      <c r="S230" s="85"/>
      <c r="T230" s="86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T230" s="18" t="s">
        <v>348</v>
      </c>
      <c r="AU230" s="18" t="s">
        <v>81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4523</v>
      </c>
      <c r="G231" s="245"/>
      <c r="H231" s="248">
        <v>0.182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81</v>
      </c>
      <c r="AV231" s="14" t="s">
        <v>81</v>
      </c>
      <c r="AW231" s="14" t="s">
        <v>33</v>
      </c>
      <c r="AX231" s="14" t="s">
        <v>79</v>
      </c>
      <c r="AY231" s="254" t="s">
        <v>338</v>
      </c>
    </row>
    <row r="232" s="12" customFormat="1" ht="22.8" customHeight="1">
      <c r="A232" s="12"/>
      <c r="B232" s="199"/>
      <c r="C232" s="200"/>
      <c r="D232" s="201" t="s">
        <v>71</v>
      </c>
      <c r="E232" s="213" t="s">
        <v>405</v>
      </c>
      <c r="F232" s="213" t="s">
        <v>640</v>
      </c>
      <c r="G232" s="200"/>
      <c r="H232" s="200"/>
      <c r="I232" s="203"/>
      <c r="J232" s="214">
        <f>BK232</f>
        <v>0</v>
      </c>
      <c r="K232" s="200"/>
      <c r="L232" s="205"/>
      <c r="M232" s="206"/>
      <c r="N232" s="207"/>
      <c r="O232" s="207"/>
      <c r="P232" s="208">
        <f>SUM(P233:P239)</f>
        <v>0</v>
      </c>
      <c r="Q232" s="207"/>
      <c r="R232" s="208">
        <f>SUM(R233:R239)</f>
        <v>0.13650000000000001</v>
      </c>
      <c r="S232" s="207"/>
      <c r="T232" s="209">
        <f>SUM(T233:T239)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10" t="s">
        <v>79</v>
      </c>
      <c r="AT232" s="211" t="s">
        <v>71</v>
      </c>
      <c r="AU232" s="211" t="s">
        <v>79</v>
      </c>
      <c r="AY232" s="210" t="s">
        <v>338</v>
      </c>
      <c r="BK232" s="212">
        <f>SUM(BK233:BK239)</f>
        <v>0</v>
      </c>
    </row>
    <row r="233" s="2" customFormat="1" ht="37.8" customHeight="1">
      <c r="A233" s="39"/>
      <c r="B233" s="40"/>
      <c r="C233" s="215" t="s">
        <v>583</v>
      </c>
      <c r="D233" s="215" t="s">
        <v>342</v>
      </c>
      <c r="E233" s="216" t="s">
        <v>3430</v>
      </c>
      <c r="F233" s="217" t="s">
        <v>3431</v>
      </c>
      <c r="G233" s="218" t="s">
        <v>586</v>
      </c>
      <c r="H233" s="219">
        <v>1</v>
      </c>
      <c r="I233" s="220"/>
      <c r="J233" s="221">
        <f>ROUND(I233*H233,2)</f>
        <v>0</v>
      </c>
      <c r="K233" s="217" t="s">
        <v>346</v>
      </c>
      <c r="L233" s="45"/>
      <c r="M233" s="222" t="s">
        <v>19</v>
      </c>
      <c r="N233" s="223" t="s">
        <v>43</v>
      </c>
      <c r="O233" s="85"/>
      <c r="P233" s="224">
        <f>O233*H233</f>
        <v>0</v>
      </c>
      <c r="Q233" s="224">
        <v>0.089999999999999997</v>
      </c>
      <c r="R233" s="224">
        <f>Q233*H233</f>
        <v>0.089999999999999997</v>
      </c>
      <c r="S233" s="224">
        <v>0</v>
      </c>
      <c r="T233" s="225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26" t="s">
        <v>231</v>
      </c>
      <c r="AT233" s="226" t="s">
        <v>342</v>
      </c>
      <c r="AU233" s="226" t="s">
        <v>81</v>
      </c>
      <c r="AY233" s="18" t="s">
        <v>338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18" t="s">
        <v>79</v>
      </c>
      <c r="BK233" s="227">
        <f>ROUND(I233*H233,2)</f>
        <v>0</v>
      </c>
      <c r="BL233" s="18" t="s">
        <v>231</v>
      </c>
      <c r="BM233" s="226" t="s">
        <v>4524</v>
      </c>
    </row>
    <row r="234" s="2" customFormat="1">
      <c r="A234" s="39"/>
      <c r="B234" s="40"/>
      <c r="C234" s="41"/>
      <c r="D234" s="228" t="s">
        <v>348</v>
      </c>
      <c r="E234" s="41"/>
      <c r="F234" s="229" t="s">
        <v>3433</v>
      </c>
      <c r="G234" s="41"/>
      <c r="H234" s="41"/>
      <c r="I234" s="230"/>
      <c r="J234" s="41"/>
      <c r="K234" s="41"/>
      <c r="L234" s="45"/>
      <c r="M234" s="231"/>
      <c r="N234" s="232"/>
      <c r="O234" s="85"/>
      <c r="P234" s="85"/>
      <c r="Q234" s="85"/>
      <c r="R234" s="85"/>
      <c r="S234" s="85"/>
      <c r="T234" s="86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348</v>
      </c>
      <c r="AU234" s="18" t="s">
        <v>81</v>
      </c>
    </row>
    <row r="235" s="2" customFormat="1" ht="24.15" customHeight="1">
      <c r="A235" s="39"/>
      <c r="B235" s="40"/>
      <c r="C235" s="267" t="s">
        <v>589</v>
      </c>
      <c r="D235" s="267" t="s">
        <v>486</v>
      </c>
      <c r="E235" s="268" t="s">
        <v>4525</v>
      </c>
      <c r="F235" s="269" t="s">
        <v>3438</v>
      </c>
      <c r="G235" s="270" t="s">
        <v>586</v>
      </c>
      <c r="H235" s="271">
        <v>1</v>
      </c>
      <c r="I235" s="272"/>
      <c r="J235" s="273">
        <f>ROUND(I235*H235,2)</f>
        <v>0</v>
      </c>
      <c r="K235" s="269" t="s">
        <v>19</v>
      </c>
      <c r="L235" s="274"/>
      <c r="M235" s="275" t="s">
        <v>19</v>
      </c>
      <c r="N235" s="276" t="s">
        <v>43</v>
      </c>
      <c r="O235" s="85"/>
      <c r="P235" s="224">
        <f>O235*H235</f>
        <v>0</v>
      </c>
      <c r="Q235" s="224">
        <v>0.0465</v>
      </c>
      <c r="R235" s="224">
        <f>Q235*H235</f>
        <v>0.0465</v>
      </c>
      <c r="S235" s="224">
        <v>0</v>
      </c>
      <c r="T235" s="225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26" t="s">
        <v>405</v>
      </c>
      <c r="AT235" s="226" t="s">
        <v>486</v>
      </c>
      <c r="AU235" s="226" t="s">
        <v>81</v>
      </c>
      <c r="AY235" s="18" t="s">
        <v>338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8" t="s">
        <v>79</v>
      </c>
      <c r="BK235" s="227">
        <f>ROUND(I235*H235,2)</f>
        <v>0</v>
      </c>
      <c r="BL235" s="18" t="s">
        <v>231</v>
      </c>
      <c r="BM235" s="226" t="s">
        <v>4526</v>
      </c>
    </row>
    <row r="236" s="2" customFormat="1" ht="33" customHeight="1">
      <c r="A236" s="39"/>
      <c r="B236" s="40"/>
      <c r="C236" s="215" t="s">
        <v>301</v>
      </c>
      <c r="D236" s="215" t="s">
        <v>342</v>
      </c>
      <c r="E236" s="216" t="s">
        <v>780</v>
      </c>
      <c r="F236" s="217" t="s">
        <v>781</v>
      </c>
      <c r="G236" s="218" t="s">
        <v>391</v>
      </c>
      <c r="H236" s="219">
        <v>2.0249999999999999</v>
      </c>
      <c r="I236" s="220"/>
      <c r="J236" s="221">
        <f>ROUND(I236*H236,2)</f>
        <v>0</v>
      </c>
      <c r="K236" s="217" t="s">
        <v>346</v>
      </c>
      <c r="L236" s="45"/>
      <c r="M236" s="222" t="s">
        <v>19</v>
      </c>
      <c r="N236" s="223" t="s">
        <v>43</v>
      </c>
      <c r="O236" s="85"/>
      <c r="P236" s="224">
        <f>O236*H236</f>
        <v>0</v>
      </c>
      <c r="Q236" s="224">
        <v>0</v>
      </c>
      <c r="R236" s="224">
        <f>Q236*H236</f>
        <v>0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231</v>
      </c>
      <c r="AT236" s="226" t="s">
        <v>342</v>
      </c>
      <c r="AU236" s="226" t="s">
        <v>81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4527</v>
      </c>
    </row>
    <row r="237" s="2" customFormat="1">
      <c r="A237" s="39"/>
      <c r="B237" s="40"/>
      <c r="C237" s="41"/>
      <c r="D237" s="228" t="s">
        <v>348</v>
      </c>
      <c r="E237" s="41"/>
      <c r="F237" s="229" t="s">
        <v>783</v>
      </c>
      <c r="G237" s="41"/>
      <c r="H237" s="41"/>
      <c r="I237" s="230"/>
      <c r="J237" s="41"/>
      <c r="K237" s="41"/>
      <c r="L237" s="45"/>
      <c r="M237" s="231"/>
      <c r="N237" s="232"/>
      <c r="O237" s="85"/>
      <c r="P237" s="85"/>
      <c r="Q237" s="85"/>
      <c r="R237" s="85"/>
      <c r="S237" s="85"/>
      <c r="T237" s="86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T237" s="18" t="s">
        <v>348</v>
      </c>
      <c r="AU237" s="18" t="s">
        <v>81</v>
      </c>
    </row>
    <row r="238" s="14" customFormat="1">
      <c r="A238" s="14"/>
      <c r="B238" s="244"/>
      <c r="C238" s="245"/>
      <c r="D238" s="235" t="s">
        <v>350</v>
      </c>
      <c r="E238" s="246" t="s">
        <v>19</v>
      </c>
      <c r="F238" s="247" t="s">
        <v>3441</v>
      </c>
      <c r="G238" s="245"/>
      <c r="H238" s="248">
        <v>2.0249999999999999</v>
      </c>
      <c r="I238" s="249"/>
      <c r="J238" s="245"/>
      <c r="K238" s="245"/>
      <c r="L238" s="250"/>
      <c r="M238" s="251"/>
      <c r="N238" s="252"/>
      <c r="O238" s="252"/>
      <c r="P238" s="252"/>
      <c r="Q238" s="252"/>
      <c r="R238" s="252"/>
      <c r="S238" s="252"/>
      <c r="T238" s="253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4" t="s">
        <v>350</v>
      </c>
      <c r="AU238" s="254" t="s">
        <v>81</v>
      </c>
      <c r="AV238" s="14" t="s">
        <v>81</v>
      </c>
      <c r="AW238" s="14" t="s">
        <v>33</v>
      </c>
      <c r="AX238" s="14" t="s">
        <v>72</v>
      </c>
      <c r="AY238" s="254" t="s">
        <v>338</v>
      </c>
    </row>
    <row r="239" s="15" customFormat="1">
      <c r="A239" s="15"/>
      <c r="B239" s="255"/>
      <c r="C239" s="256"/>
      <c r="D239" s="235" t="s">
        <v>350</v>
      </c>
      <c r="E239" s="257" t="s">
        <v>248</v>
      </c>
      <c r="F239" s="258" t="s">
        <v>363</v>
      </c>
      <c r="G239" s="256"/>
      <c r="H239" s="259">
        <v>2.0249999999999999</v>
      </c>
      <c r="I239" s="260"/>
      <c r="J239" s="256"/>
      <c r="K239" s="256"/>
      <c r="L239" s="261"/>
      <c r="M239" s="262"/>
      <c r="N239" s="263"/>
      <c r="O239" s="263"/>
      <c r="P239" s="263"/>
      <c r="Q239" s="263"/>
      <c r="R239" s="263"/>
      <c r="S239" s="263"/>
      <c r="T239" s="264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65" t="s">
        <v>350</v>
      </c>
      <c r="AU239" s="265" t="s">
        <v>81</v>
      </c>
      <c r="AV239" s="15" t="s">
        <v>231</v>
      </c>
      <c r="AW239" s="15" t="s">
        <v>33</v>
      </c>
      <c r="AX239" s="15" t="s">
        <v>79</v>
      </c>
      <c r="AY239" s="265" t="s">
        <v>338</v>
      </c>
    </row>
    <row r="240" s="12" customFormat="1" ht="22.8" customHeight="1">
      <c r="A240" s="12"/>
      <c r="B240" s="199"/>
      <c r="C240" s="200"/>
      <c r="D240" s="201" t="s">
        <v>71</v>
      </c>
      <c r="E240" s="213" t="s">
        <v>842</v>
      </c>
      <c r="F240" s="213" t="s">
        <v>843</v>
      </c>
      <c r="G240" s="200"/>
      <c r="H240" s="200"/>
      <c r="I240" s="203"/>
      <c r="J240" s="214">
        <f>BK240</f>
        <v>0</v>
      </c>
      <c r="K240" s="200"/>
      <c r="L240" s="205"/>
      <c r="M240" s="206"/>
      <c r="N240" s="207"/>
      <c r="O240" s="207"/>
      <c r="P240" s="208">
        <f>SUM(P241:P242)</f>
        <v>0</v>
      </c>
      <c r="Q240" s="207"/>
      <c r="R240" s="208">
        <f>SUM(R241:R242)</f>
        <v>0</v>
      </c>
      <c r="S240" s="207"/>
      <c r="T240" s="209">
        <f>SUM(T241:T242)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210" t="s">
        <v>79</v>
      </c>
      <c r="AT240" s="211" t="s">
        <v>71</v>
      </c>
      <c r="AU240" s="211" t="s">
        <v>79</v>
      </c>
      <c r="AY240" s="210" t="s">
        <v>338</v>
      </c>
      <c r="BK240" s="212">
        <f>SUM(BK241:BK242)</f>
        <v>0</v>
      </c>
    </row>
    <row r="241" s="2" customFormat="1" ht="49.05" customHeight="1">
      <c r="A241" s="39"/>
      <c r="B241" s="40"/>
      <c r="C241" s="215" t="s">
        <v>596</v>
      </c>
      <c r="D241" s="215" t="s">
        <v>342</v>
      </c>
      <c r="E241" s="216" t="s">
        <v>845</v>
      </c>
      <c r="F241" s="217" t="s">
        <v>846</v>
      </c>
      <c r="G241" s="218" t="s">
        <v>489</v>
      </c>
      <c r="H241" s="219">
        <v>61.103999999999999</v>
      </c>
      <c r="I241" s="220"/>
      <c r="J241" s="221">
        <f>ROUND(I241*H241,2)</f>
        <v>0</v>
      </c>
      <c r="K241" s="217" t="s">
        <v>346</v>
      </c>
      <c r="L241" s="45"/>
      <c r="M241" s="222" t="s">
        <v>19</v>
      </c>
      <c r="N241" s="223" t="s">
        <v>43</v>
      </c>
      <c r="O241" s="85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26" t="s">
        <v>231</v>
      </c>
      <c r="AT241" s="226" t="s">
        <v>342</v>
      </c>
      <c r="AU241" s="226" t="s">
        <v>81</v>
      </c>
      <c r="AY241" s="18" t="s">
        <v>338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18" t="s">
        <v>79</v>
      </c>
      <c r="BK241" s="227">
        <f>ROUND(I241*H241,2)</f>
        <v>0</v>
      </c>
      <c r="BL241" s="18" t="s">
        <v>231</v>
      </c>
      <c r="BM241" s="226" t="s">
        <v>4528</v>
      </c>
    </row>
    <row r="242" s="2" customFormat="1">
      <c r="A242" s="39"/>
      <c r="B242" s="40"/>
      <c r="C242" s="41"/>
      <c r="D242" s="228" t="s">
        <v>348</v>
      </c>
      <c r="E242" s="41"/>
      <c r="F242" s="229" t="s">
        <v>848</v>
      </c>
      <c r="G242" s="41"/>
      <c r="H242" s="41"/>
      <c r="I242" s="230"/>
      <c r="J242" s="41"/>
      <c r="K242" s="41"/>
      <c r="L242" s="45"/>
      <c r="M242" s="231"/>
      <c r="N242" s="232"/>
      <c r="O242" s="85"/>
      <c r="P242" s="85"/>
      <c r="Q242" s="85"/>
      <c r="R242" s="85"/>
      <c r="S242" s="85"/>
      <c r="T242" s="86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T242" s="18" t="s">
        <v>348</v>
      </c>
      <c r="AU242" s="18" t="s">
        <v>81</v>
      </c>
    </row>
    <row r="243" s="12" customFormat="1" ht="22.8" customHeight="1">
      <c r="A243" s="12"/>
      <c r="B243" s="199"/>
      <c r="C243" s="200"/>
      <c r="D243" s="201" t="s">
        <v>71</v>
      </c>
      <c r="E243" s="213" t="s">
        <v>3443</v>
      </c>
      <c r="F243" s="213" t="s">
        <v>3444</v>
      </c>
      <c r="G243" s="200"/>
      <c r="H243" s="200"/>
      <c r="I243" s="203"/>
      <c r="J243" s="214">
        <f>BK243</f>
        <v>0</v>
      </c>
      <c r="K243" s="200"/>
      <c r="L243" s="205"/>
      <c r="M243" s="206"/>
      <c r="N243" s="207"/>
      <c r="O243" s="207"/>
      <c r="P243" s="208">
        <f>SUM(P244:P246)</f>
        <v>0</v>
      </c>
      <c r="Q243" s="207"/>
      <c r="R243" s="208">
        <f>SUM(R244:R246)</f>
        <v>0</v>
      </c>
      <c r="S243" s="207"/>
      <c r="T243" s="209">
        <f>SUM(T244:T246)</f>
        <v>0</v>
      </c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R243" s="210" t="s">
        <v>79</v>
      </c>
      <c r="AT243" s="211" t="s">
        <v>71</v>
      </c>
      <c r="AU243" s="211" t="s">
        <v>79</v>
      </c>
      <c r="AY243" s="210" t="s">
        <v>338</v>
      </c>
      <c r="BK243" s="212">
        <f>SUM(BK244:BK246)</f>
        <v>0</v>
      </c>
    </row>
    <row r="244" s="2" customFormat="1" ht="16.5" customHeight="1">
      <c r="A244" s="39"/>
      <c r="B244" s="40"/>
      <c r="C244" s="215" t="s">
        <v>600</v>
      </c>
      <c r="D244" s="215" t="s">
        <v>342</v>
      </c>
      <c r="E244" s="216" t="s">
        <v>3445</v>
      </c>
      <c r="F244" s="217" t="s">
        <v>3446</v>
      </c>
      <c r="G244" s="218" t="s">
        <v>3447</v>
      </c>
      <c r="H244" s="219">
        <v>1</v>
      </c>
      <c r="I244" s="220"/>
      <c r="J244" s="221">
        <f>ROUND(I244*H244,2)</f>
        <v>0</v>
      </c>
      <c r="K244" s="217" t="s">
        <v>19</v>
      </c>
      <c r="L244" s="45"/>
      <c r="M244" s="222" t="s">
        <v>19</v>
      </c>
      <c r="N244" s="223" t="s">
        <v>43</v>
      </c>
      <c r="O244" s="85"/>
      <c r="P244" s="224">
        <f>O244*H244</f>
        <v>0</v>
      </c>
      <c r="Q244" s="224">
        <v>0</v>
      </c>
      <c r="R244" s="224">
        <f>Q244*H244</f>
        <v>0</v>
      </c>
      <c r="S244" s="224">
        <v>0</v>
      </c>
      <c r="T244" s="225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26" t="s">
        <v>730</v>
      </c>
      <c r="AT244" s="226" t="s">
        <v>342</v>
      </c>
      <c r="AU244" s="226" t="s">
        <v>81</v>
      </c>
      <c r="AY244" s="18" t="s">
        <v>338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18" t="s">
        <v>79</v>
      </c>
      <c r="BK244" s="227">
        <f>ROUND(I244*H244,2)</f>
        <v>0</v>
      </c>
      <c r="BL244" s="18" t="s">
        <v>730</v>
      </c>
      <c r="BM244" s="226" t="s">
        <v>4529</v>
      </c>
    </row>
    <row r="245" s="2" customFormat="1" ht="16.5" customHeight="1">
      <c r="A245" s="39"/>
      <c r="B245" s="40"/>
      <c r="C245" s="267" t="s">
        <v>605</v>
      </c>
      <c r="D245" s="267" t="s">
        <v>486</v>
      </c>
      <c r="E245" s="268" t="s">
        <v>3489</v>
      </c>
      <c r="F245" s="269" t="s">
        <v>3490</v>
      </c>
      <c r="G245" s="270" t="s">
        <v>3451</v>
      </c>
      <c r="H245" s="271">
        <v>1</v>
      </c>
      <c r="I245" s="272"/>
      <c r="J245" s="273">
        <f>ROUND(I245*H245,2)</f>
        <v>0</v>
      </c>
      <c r="K245" s="269" t="s">
        <v>19</v>
      </c>
      <c r="L245" s="274"/>
      <c r="M245" s="275" t="s">
        <v>19</v>
      </c>
      <c r="N245" s="276" t="s">
        <v>43</v>
      </c>
      <c r="O245" s="85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26" t="s">
        <v>3452</v>
      </c>
      <c r="AT245" s="226" t="s">
        <v>486</v>
      </c>
      <c r="AU245" s="226" t="s">
        <v>81</v>
      </c>
      <c r="AY245" s="18" t="s">
        <v>338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18" t="s">
        <v>79</v>
      </c>
      <c r="BK245" s="227">
        <f>ROUND(I245*H245,2)</f>
        <v>0</v>
      </c>
      <c r="BL245" s="18" t="s">
        <v>730</v>
      </c>
      <c r="BM245" s="226" t="s">
        <v>4530</v>
      </c>
    </row>
    <row r="246" s="2" customFormat="1" ht="21.75" customHeight="1">
      <c r="A246" s="39"/>
      <c r="B246" s="40"/>
      <c r="C246" s="267" t="s">
        <v>610</v>
      </c>
      <c r="D246" s="267" t="s">
        <v>486</v>
      </c>
      <c r="E246" s="268" t="s">
        <v>3492</v>
      </c>
      <c r="F246" s="269" t="s">
        <v>3493</v>
      </c>
      <c r="G246" s="270" t="s">
        <v>3451</v>
      </c>
      <c r="H246" s="271">
        <v>1</v>
      </c>
      <c r="I246" s="272"/>
      <c r="J246" s="273">
        <f>ROUND(I246*H246,2)</f>
        <v>0</v>
      </c>
      <c r="K246" s="269" t="s">
        <v>19</v>
      </c>
      <c r="L246" s="274"/>
      <c r="M246" s="275" t="s">
        <v>19</v>
      </c>
      <c r="N246" s="276" t="s">
        <v>43</v>
      </c>
      <c r="O246" s="85"/>
      <c r="P246" s="224">
        <f>O246*H246</f>
        <v>0</v>
      </c>
      <c r="Q246" s="224">
        <v>0</v>
      </c>
      <c r="R246" s="224">
        <f>Q246*H246</f>
        <v>0</v>
      </c>
      <c r="S246" s="224">
        <v>0</v>
      </c>
      <c r="T246" s="225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26" t="s">
        <v>3452</v>
      </c>
      <c r="AT246" s="226" t="s">
        <v>486</v>
      </c>
      <c r="AU246" s="226" t="s">
        <v>81</v>
      </c>
      <c r="AY246" s="18" t="s">
        <v>338</v>
      </c>
      <c r="BE246" s="227">
        <f>IF(N246="základní",J246,0)</f>
        <v>0</v>
      </c>
      <c r="BF246" s="227">
        <f>IF(N246="snížená",J246,0)</f>
        <v>0</v>
      </c>
      <c r="BG246" s="227">
        <f>IF(N246="zákl. přenesená",J246,0)</f>
        <v>0</v>
      </c>
      <c r="BH246" s="227">
        <f>IF(N246="sníž. přenesená",J246,0)</f>
        <v>0</v>
      </c>
      <c r="BI246" s="227">
        <f>IF(N246="nulová",J246,0)</f>
        <v>0</v>
      </c>
      <c r="BJ246" s="18" t="s">
        <v>79</v>
      </c>
      <c r="BK246" s="227">
        <f>ROUND(I246*H246,2)</f>
        <v>0</v>
      </c>
      <c r="BL246" s="18" t="s">
        <v>730</v>
      </c>
      <c r="BM246" s="226" t="s">
        <v>4531</v>
      </c>
    </row>
    <row r="247" s="12" customFormat="1" ht="25.92" customHeight="1">
      <c r="A247" s="12"/>
      <c r="B247" s="199"/>
      <c r="C247" s="200"/>
      <c r="D247" s="201" t="s">
        <v>71</v>
      </c>
      <c r="E247" s="202" t="s">
        <v>4054</v>
      </c>
      <c r="F247" s="202" t="s">
        <v>4055</v>
      </c>
      <c r="G247" s="200"/>
      <c r="H247" s="200"/>
      <c r="I247" s="203"/>
      <c r="J247" s="204">
        <f>BK247</f>
        <v>0</v>
      </c>
      <c r="K247" s="200"/>
      <c r="L247" s="205"/>
      <c r="M247" s="206"/>
      <c r="N247" s="207"/>
      <c r="O247" s="207"/>
      <c r="P247" s="208">
        <f>P248+P267</f>
        <v>0</v>
      </c>
      <c r="Q247" s="207"/>
      <c r="R247" s="208">
        <f>R248+R267</f>
        <v>0.0624293</v>
      </c>
      <c r="S247" s="207"/>
      <c r="T247" s="209">
        <f>T248+T267</f>
        <v>0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R247" s="210" t="s">
        <v>81</v>
      </c>
      <c r="AT247" s="211" t="s">
        <v>71</v>
      </c>
      <c r="AU247" s="211" t="s">
        <v>72</v>
      </c>
      <c r="AY247" s="210" t="s">
        <v>338</v>
      </c>
      <c r="BK247" s="212">
        <f>BK248+BK267</f>
        <v>0</v>
      </c>
    </row>
    <row r="248" s="12" customFormat="1" ht="22.8" customHeight="1">
      <c r="A248" s="12"/>
      <c r="B248" s="199"/>
      <c r="C248" s="200"/>
      <c r="D248" s="201" t="s">
        <v>71</v>
      </c>
      <c r="E248" s="213" t="s">
        <v>4056</v>
      </c>
      <c r="F248" s="213" t="s">
        <v>4057</v>
      </c>
      <c r="G248" s="200"/>
      <c r="H248" s="200"/>
      <c r="I248" s="203"/>
      <c r="J248" s="214">
        <f>BK248</f>
        <v>0</v>
      </c>
      <c r="K248" s="200"/>
      <c r="L248" s="205"/>
      <c r="M248" s="206"/>
      <c r="N248" s="207"/>
      <c r="O248" s="207"/>
      <c r="P248" s="208">
        <f>SUM(P249:P266)</f>
        <v>0</v>
      </c>
      <c r="Q248" s="207"/>
      <c r="R248" s="208">
        <f>SUM(R249:R266)</f>
        <v>0.029544399999999998</v>
      </c>
      <c r="S248" s="207"/>
      <c r="T248" s="209">
        <f>SUM(T249:T266)</f>
        <v>0</v>
      </c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10" t="s">
        <v>81</v>
      </c>
      <c r="AT248" s="211" t="s">
        <v>71</v>
      </c>
      <c r="AU248" s="211" t="s">
        <v>79</v>
      </c>
      <c r="AY248" s="210" t="s">
        <v>338</v>
      </c>
      <c r="BK248" s="212">
        <f>SUM(BK249:BK266)</f>
        <v>0</v>
      </c>
    </row>
    <row r="249" s="2" customFormat="1" ht="37.8" customHeight="1">
      <c r="A249" s="39"/>
      <c r="B249" s="40"/>
      <c r="C249" s="215" t="s">
        <v>615</v>
      </c>
      <c r="D249" s="215" t="s">
        <v>342</v>
      </c>
      <c r="E249" s="216" t="s">
        <v>4532</v>
      </c>
      <c r="F249" s="217" t="s">
        <v>4533</v>
      </c>
      <c r="G249" s="218" t="s">
        <v>345</v>
      </c>
      <c r="H249" s="219">
        <v>6.0700000000000003</v>
      </c>
      <c r="I249" s="220"/>
      <c r="J249" s="221">
        <f>ROUND(I249*H249,2)</f>
        <v>0</v>
      </c>
      <c r="K249" s="217" t="s">
        <v>346</v>
      </c>
      <c r="L249" s="45"/>
      <c r="M249" s="222" t="s">
        <v>19</v>
      </c>
      <c r="N249" s="223" t="s">
        <v>43</v>
      </c>
      <c r="O249" s="85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26" t="s">
        <v>440</v>
      </c>
      <c r="AT249" s="226" t="s">
        <v>342</v>
      </c>
      <c r="AU249" s="226" t="s">
        <v>81</v>
      </c>
      <c r="AY249" s="18" t="s">
        <v>338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18" t="s">
        <v>79</v>
      </c>
      <c r="BK249" s="227">
        <f>ROUND(I249*H249,2)</f>
        <v>0</v>
      </c>
      <c r="BL249" s="18" t="s">
        <v>440</v>
      </c>
      <c r="BM249" s="226" t="s">
        <v>4534</v>
      </c>
    </row>
    <row r="250" s="2" customFormat="1">
      <c r="A250" s="39"/>
      <c r="B250" s="40"/>
      <c r="C250" s="41"/>
      <c r="D250" s="228" t="s">
        <v>348</v>
      </c>
      <c r="E250" s="41"/>
      <c r="F250" s="229" t="s">
        <v>4535</v>
      </c>
      <c r="G250" s="41"/>
      <c r="H250" s="41"/>
      <c r="I250" s="230"/>
      <c r="J250" s="41"/>
      <c r="K250" s="41"/>
      <c r="L250" s="45"/>
      <c r="M250" s="231"/>
      <c r="N250" s="232"/>
      <c r="O250" s="85"/>
      <c r="P250" s="85"/>
      <c r="Q250" s="85"/>
      <c r="R250" s="85"/>
      <c r="S250" s="85"/>
      <c r="T250" s="86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T250" s="18" t="s">
        <v>348</v>
      </c>
      <c r="AU250" s="18" t="s">
        <v>81</v>
      </c>
    </row>
    <row r="251" s="14" customFormat="1">
      <c r="A251" s="14"/>
      <c r="B251" s="244"/>
      <c r="C251" s="245"/>
      <c r="D251" s="235" t="s">
        <v>350</v>
      </c>
      <c r="E251" s="246" t="s">
        <v>19</v>
      </c>
      <c r="F251" s="247" t="s">
        <v>4536</v>
      </c>
      <c r="G251" s="245"/>
      <c r="H251" s="248">
        <v>6.0700000000000003</v>
      </c>
      <c r="I251" s="249"/>
      <c r="J251" s="245"/>
      <c r="K251" s="245"/>
      <c r="L251" s="250"/>
      <c r="M251" s="251"/>
      <c r="N251" s="252"/>
      <c r="O251" s="252"/>
      <c r="P251" s="252"/>
      <c r="Q251" s="252"/>
      <c r="R251" s="252"/>
      <c r="S251" s="252"/>
      <c r="T251" s="253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4" t="s">
        <v>350</v>
      </c>
      <c r="AU251" s="254" t="s">
        <v>81</v>
      </c>
      <c r="AV251" s="14" t="s">
        <v>81</v>
      </c>
      <c r="AW251" s="14" t="s">
        <v>33</v>
      </c>
      <c r="AX251" s="14" t="s">
        <v>79</v>
      </c>
      <c r="AY251" s="254" t="s">
        <v>338</v>
      </c>
    </row>
    <row r="252" s="2" customFormat="1" ht="16.5" customHeight="1">
      <c r="A252" s="39"/>
      <c r="B252" s="40"/>
      <c r="C252" s="267" t="s">
        <v>620</v>
      </c>
      <c r="D252" s="267" t="s">
        <v>486</v>
      </c>
      <c r="E252" s="268" t="s">
        <v>4537</v>
      </c>
      <c r="F252" s="269" t="s">
        <v>4538</v>
      </c>
      <c r="G252" s="270" t="s">
        <v>489</v>
      </c>
      <c r="H252" s="271">
        <v>0.0040000000000000001</v>
      </c>
      <c r="I252" s="272"/>
      <c r="J252" s="273">
        <f>ROUND(I252*H252,2)</f>
        <v>0</v>
      </c>
      <c r="K252" s="269" t="s">
        <v>346</v>
      </c>
      <c r="L252" s="274"/>
      <c r="M252" s="275" t="s">
        <v>19</v>
      </c>
      <c r="N252" s="276" t="s">
        <v>43</v>
      </c>
      <c r="O252" s="85"/>
      <c r="P252" s="224">
        <f>O252*H252</f>
        <v>0</v>
      </c>
      <c r="Q252" s="224">
        <v>1</v>
      </c>
      <c r="R252" s="224">
        <f>Q252*H252</f>
        <v>0.0040000000000000001</v>
      </c>
      <c r="S252" s="224">
        <v>0</v>
      </c>
      <c r="T252" s="225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26" t="s">
        <v>556</v>
      </c>
      <c r="AT252" s="226" t="s">
        <v>486</v>
      </c>
      <c r="AU252" s="226" t="s">
        <v>81</v>
      </c>
      <c r="AY252" s="18" t="s">
        <v>338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18" t="s">
        <v>79</v>
      </c>
      <c r="BK252" s="227">
        <f>ROUND(I252*H252,2)</f>
        <v>0</v>
      </c>
      <c r="BL252" s="18" t="s">
        <v>440</v>
      </c>
      <c r="BM252" s="226" t="s">
        <v>4539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4540</v>
      </c>
      <c r="G253" s="245"/>
      <c r="H253" s="248">
        <v>0.0040000000000000001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81</v>
      </c>
      <c r="AV253" s="14" t="s">
        <v>81</v>
      </c>
      <c r="AW253" s="14" t="s">
        <v>33</v>
      </c>
      <c r="AX253" s="14" t="s">
        <v>79</v>
      </c>
      <c r="AY253" s="254" t="s">
        <v>338</v>
      </c>
    </row>
    <row r="254" s="2" customFormat="1" ht="37.8" customHeight="1">
      <c r="A254" s="39"/>
      <c r="B254" s="40"/>
      <c r="C254" s="215" t="s">
        <v>625</v>
      </c>
      <c r="D254" s="215" t="s">
        <v>342</v>
      </c>
      <c r="E254" s="216" t="s">
        <v>4541</v>
      </c>
      <c r="F254" s="217" t="s">
        <v>4542</v>
      </c>
      <c r="G254" s="218" t="s">
        <v>345</v>
      </c>
      <c r="H254" s="219">
        <v>4.367</v>
      </c>
      <c r="I254" s="220"/>
      <c r="J254" s="221">
        <f>ROUND(I254*H254,2)</f>
        <v>0</v>
      </c>
      <c r="K254" s="217" t="s">
        <v>346</v>
      </c>
      <c r="L254" s="45"/>
      <c r="M254" s="222" t="s">
        <v>19</v>
      </c>
      <c r="N254" s="223" t="s">
        <v>43</v>
      </c>
      <c r="O254" s="85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26" t="s">
        <v>440</v>
      </c>
      <c r="AT254" s="226" t="s">
        <v>342</v>
      </c>
      <c r="AU254" s="226" t="s">
        <v>81</v>
      </c>
      <c r="AY254" s="18" t="s">
        <v>338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18" t="s">
        <v>79</v>
      </c>
      <c r="BK254" s="227">
        <f>ROUND(I254*H254,2)</f>
        <v>0</v>
      </c>
      <c r="BL254" s="18" t="s">
        <v>440</v>
      </c>
      <c r="BM254" s="226" t="s">
        <v>4543</v>
      </c>
    </row>
    <row r="255" s="2" customFormat="1">
      <c r="A255" s="39"/>
      <c r="B255" s="40"/>
      <c r="C255" s="41"/>
      <c r="D255" s="228" t="s">
        <v>348</v>
      </c>
      <c r="E255" s="41"/>
      <c r="F255" s="229" t="s">
        <v>4544</v>
      </c>
      <c r="G255" s="41"/>
      <c r="H255" s="41"/>
      <c r="I255" s="230"/>
      <c r="J255" s="41"/>
      <c r="K255" s="41"/>
      <c r="L255" s="45"/>
      <c r="M255" s="231"/>
      <c r="N255" s="232"/>
      <c r="O255" s="85"/>
      <c r="P255" s="85"/>
      <c r="Q255" s="85"/>
      <c r="R255" s="85"/>
      <c r="S255" s="85"/>
      <c r="T255" s="86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T255" s="18" t="s">
        <v>348</v>
      </c>
      <c r="AU255" s="18" t="s">
        <v>81</v>
      </c>
    </row>
    <row r="256" s="14" customFormat="1">
      <c r="A256" s="14"/>
      <c r="B256" s="244"/>
      <c r="C256" s="245"/>
      <c r="D256" s="235" t="s">
        <v>350</v>
      </c>
      <c r="E256" s="246" t="s">
        <v>19</v>
      </c>
      <c r="F256" s="247" t="s">
        <v>4545</v>
      </c>
      <c r="G256" s="245"/>
      <c r="H256" s="248">
        <v>4.367</v>
      </c>
      <c r="I256" s="249"/>
      <c r="J256" s="245"/>
      <c r="K256" s="245"/>
      <c r="L256" s="250"/>
      <c r="M256" s="251"/>
      <c r="N256" s="252"/>
      <c r="O256" s="252"/>
      <c r="P256" s="252"/>
      <c r="Q256" s="252"/>
      <c r="R256" s="252"/>
      <c r="S256" s="252"/>
      <c r="T256" s="253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4" t="s">
        <v>350</v>
      </c>
      <c r="AU256" s="254" t="s">
        <v>81</v>
      </c>
      <c r="AV256" s="14" t="s">
        <v>81</v>
      </c>
      <c r="AW256" s="14" t="s">
        <v>33</v>
      </c>
      <c r="AX256" s="14" t="s">
        <v>79</v>
      </c>
      <c r="AY256" s="254" t="s">
        <v>338</v>
      </c>
    </row>
    <row r="257" s="2" customFormat="1" ht="62.7" customHeight="1">
      <c r="A257" s="39"/>
      <c r="B257" s="40"/>
      <c r="C257" s="215" t="s">
        <v>630</v>
      </c>
      <c r="D257" s="215" t="s">
        <v>342</v>
      </c>
      <c r="E257" s="216" t="s">
        <v>4546</v>
      </c>
      <c r="F257" s="217" t="s">
        <v>4547</v>
      </c>
      <c r="G257" s="218" t="s">
        <v>345</v>
      </c>
      <c r="H257" s="219">
        <v>6.0700000000000003</v>
      </c>
      <c r="I257" s="220"/>
      <c r="J257" s="221">
        <f>ROUND(I257*H257,2)</f>
        <v>0</v>
      </c>
      <c r="K257" s="217" t="s">
        <v>346</v>
      </c>
      <c r="L257" s="45"/>
      <c r="M257" s="222" t="s">
        <v>19</v>
      </c>
      <c r="N257" s="223" t="s">
        <v>43</v>
      </c>
      <c r="O257" s="85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440</v>
      </c>
      <c r="AT257" s="226" t="s">
        <v>342</v>
      </c>
      <c r="AU257" s="226" t="s">
        <v>81</v>
      </c>
      <c r="AY257" s="18" t="s">
        <v>338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79</v>
      </c>
      <c r="BK257" s="227">
        <f>ROUND(I257*H257,2)</f>
        <v>0</v>
      </c>
      <c r="BL257" s="18" t="s">
        <v>440</v>
      </c>
      <c r="BM257" s="226" t="s">
        <v>4548</v>
      </c>
    </row>
    <row r="258" s="2" customFormat="1">
      <c r="A258" s="39"/>
      <c r="B258" s="40"/>
      <c r="C258" s="41"/>
      <c r="D258" s="228" t="s">
        <v>348</v>
      </c>
      <c r="E258" s="41"/>
      <c r="F258" s="229" t="s">
        <v>4549</v>
      </c>
      <c r="G258" s="41"/>
      <c r="H258" s="41"/>
      <c r="I258" s="230"/>
      <c r="J258" s="41"/>
      <c r="K258" s="41"/>
      <c r="L258" s="45"/>
      <c r="M258" s="231"/>
      <c r="N258" s="23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348</v>
      </c>
      <c r="AU258" s="18" t="s">
        <v>81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4550</v>
      </c>
      <c r="G259" s="245"/>
      <c r="H259" s="248">
        <v>6.0700000000000003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81</v>
      </c>
      <c r="AV259" s="14" t="s">
        <v>81</v>
      </c>
      <c r="AW259" s="14" t="s">
        <v>33</v>
      </c>
      <c r="AX259" s="14" t="s">
        <v>79</v>
      </c>
      <c r="AY259" s="254" t="s">
        <v>338</v>
      </c>
    </row>
    <row r="260" s="2" customFormat="1" ht="21.75" customHeight="1">
      <c r="A260" s="39"/>
      <c r="B260" s="40"/>
      <c r="C260" s="267" t="s">
        <v>635</v>
      </c>
      <c r="D260" s="267" t="s">
        <v>486</v>
      </c>
      <c r="E260" s="268" t="s">
        <v>4551</v>
      </c>
      <c r="F260" s="269" t="s">
        <v>4552</v>
      </c>
      <c r="G260" s="270" t="s">
        <v>345</v>
      </c>
      <c r="H260" s="271">
        <v>12.164</v>
      </c>
      <c r="I260" s="272"/>
      <c r="J260" s="273">
        <f>ROUND(I260*H260,2)</f>
        <v>0</v>
      </c>
      <c r="K260" s="269" t="s">
        <v>346</v>
      </c>
      <c r="L260" s="274"/>
      <c r="M260" s="275" t="s">
        <v>19</v>
      </c>
      <c r="N260" s="276" t="s">
        <v>43</v>
      </c>
      <c r="O260" s="85"/>
      <c r="P260" s="224">
        <f>O260*H260</f>
        <v>0</v>
      </c>
      <c r="Q260" s="224">
        <v>0.0020999999999999999</v>
      </c>
      <c r="R260" s="224">
        <f>Q260*H260</f>
        <v>0.025544399999999998</v>
      </c>
      <c r="S260" s="224">
        <v>0</v>
      </c>
      <c r="T260" s="225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26" t="s">
        <v>556</v>
      </c>
      <c r="AT260" s="226" t="s">
        <v>486</v>
      </c>
      <c r="AU260" s="226" t="s">
        <v>81</v>
      </c>
      <c r="AY260" s="18" t="s">
        <v>338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18" t="s">
        <v>79</v>
      </c>
      <c r="BK260" s="227">
        <f>ROUND(I260*H260,2)</f>
        <v>0</v>
      </c>
      <c r="BL260" s="18" t="s">
        <v>440</v>
      </c>
      <c r="BM260" s="226" t="s">
        <v>4553</v>
      </c>
    </row>
    <row r="261" s="14" customFormat="1">
      <c r="A261" s="14"/>
      <c r="B261" s="244"/>
      <c r="C261" s="245"/>
      <c r="D261" s="235" t="s">
        <v>350</v>
      </c>
      <c r="E261" s="246" t="s">
        <v>19</v>
      </c>
      <c r="F261" s="247" t="s">
        <v>4554</v>
      </c>
      <c r="G261" s="245"/>
      <c r="H261" s="248">
        <v>12.164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350</v>
      </c>
      <c r="AU261" s="254" t="s">
        <v>81</v>
      </c>
      <c r="AV261" s="14" t="s">
        <v>81</v>
      </c>
      <c r="AW261" s="14" t="s">
        <v>33</v>
      </c>
      <c r="AX261" s="14" t="s">
        <v>79</v>
      </c>
      <c r="AY261" s="254" t="s">
        <v>338</v>
      </c>
    </row>
    <row r="262" s="2" customFormat="1" ht="62.7" customHeight="1">
      <c r="A262" s="39"/>
      <c r="B262" s="40"/>
      <c r="C262" s="215" t="s">
        <v>641</v>
      </c>
      <c r="D262" s="215" t="s">
        <v>342</v>
      </c>
      <c r="E262" s="216" t="s">
        <v>4555</v>
      </c>
      <c r="F262" s="217" t="s">
        <v>4556</v>
      </c>
      <c r="G262" s="218" t="s">
        <v>345</v>
      </c>
      <c r="H262" s="219">
        <v>4.367</v>
      </c>
      <c r="I262" s="220"/>
      <c r="J262" s="221">
        <f>ROUND(I262*H262,2)</f>
        <v>0</v>
      </c>
      <c r="K262" s="217" t="s">
        <v>346</v>
      </c>
      <c r="L262" s="45"/>
      <c r="M262" s="222" t="s">
        <v>19</v>
      </c>
      <c r="N262" s="223" t="s">
        <v>43</v>
      </c>
      <c r="O262" s="85"/>
      <c r="P262" s="224">
        <f>O262*H262</f>
        <v>0</v>
      </c>
      <c r="Q262" s="224">
        <v>0</v>
      </c>
      <c r="R262" s="224">
        <f>Q262*H262</f>
        <v>0</v>
      </c>
      <c r="S262" s="224">
        <v>0</v>
      </c>
      <c r="T262" s="225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26" t="s">
        <v>440</v>
      </c>
      <c r="AT262" s="226" t="s">
        <v>342</v>
      </c>
      <c r="AU262" s="226" t="s">
        <v>81</v>
      </c>
      <c r="AY262" s="18" t="s">
        <v>338</v>
      </c>
      <c r="BE262" s="227">
        <f>IF(N262="základní",J262,0)</f>
        <v>0</v>
      </c>
      <c r="BF262" s="227">
        <f>IF(N262="snížená",J262,0)</f>
        <v>0</v>
      </c>
      <c r="BG262" s="227">
        <f>IF(N262="zákl. přenesená",J262,0)</f>
        <v>0</v>
      </c>
      <c r="BH262" s="227">
        <f>IF(N262="sníž. přenesená",J262,0)</f>
        <v>0</v>
      </c>
      <c r="BI262" s="227">
        <f>IF(N262="nulová",J262,0)</f>
        <v>0</v>
      </c>
      <c r="BJ262" s="18" t="s">
        <v>79</v>
      </c>
      <c r="BK262" s="227">
        <f>ROUND(I262*H262,2)</f>
        <v>0</v>
      </c>
      <c r="BL262" s="18" t="s">
        <v>440</v>
      </c>
      <c r="BM262" s="226" t="s">
        <v>4557</v>
      </c>
    </row>
    <row r="263" s="2" customFormat="1">
      <c r="A263" s="39"/>
      <c r="B263" s="40"/>
      <c r="C263" s="41"/>
      <c r="D263" s="228" t="s">
        <v>348</v>
      </c>
      <c r="E263" s="41"/>
      <c r="F263" s="229" t="s">
        <v>4558</v>
      </c>
      <c r="G263" s="41"/>
      <c r="H263" s="41"/>
      <c r="I263" s="230"/>
      <c r="J263" s="41"/>
      <c r="K263" s="41"/>
      <c r="L263" s="45"/>
      <c r="M263" s="231"/>
      <c r="N263" s="232"/>
      <c r="O263" s="85"/>
      <c r="P263" s="85"/>
      <c r="Q263" s="85"/>
      <c r="R263" s="85"/>
      <c r="S263" s="85"/>
      <c r="T263" s="86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T263" s="18" t="s">
        <v>348</v>
      </c>
      <c r="AU263" s="18" t="s">
        <v>81</v>
      </c>
    </row>
    <row r="264" s="14" customFormat="1">
      <c r="A264" s="14"/>
      <c r="B264" s="244"/>
      <c r="C264" s="245"/>
      <c r="D264" s="235" t="s">
        <v>350</v>
      </c>
      <c r="E264" s="246" t="s">
        <v>19</v>
      </c>
      <c r="F264" s="247" t="s">
        <v>4545</v>
      </c>
      <c r="G264" s="245"/>
      <c r="H264" s="248">
        <v>4.367</v>
      </c>
      <c r="I264" s="249"/>
      <c r="J264" s="245"/>
      <c r="K264" s="245"/>
      <c r="L264" s="250"/>
      <c r="M264" s="251"/>
      <c r="N264" s="252"/>
      <c r="O264" s="252"/>
      <c r="P264" s="252"/>
      <c r="Q264" s="252"/>
      <c r="R264" s="252"/>
      <c r="S264" s="252"/>
      <c r="T264" s="253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4" t="s">
        <v>350</v>
      </c>
      <c r="AU264" s="254" t="s">
        <v>81</v>
      </c>
      <c r="AV264" s="14" t="s">
        <v>81</v>
      </c>
      <c r="AW264" s="14" t="s">
        <v>33</v>
      </c>
      <c r="AX264" s="14" t="s">
        <v>79</v>
      </c>
      <c r="AY264" s="254" t="s">
        <v>338</v>
      </c>
    </row>
    <row r="265" s="2" customFormat="1" ht="55.5" customHeight="1">
      <c r="A265" s="39"/>
      <c r="B265" s="40"/>
      <c r="C265" s="215" t="s">
        <v>646</v>
      </c>
      <c r="D265" s="215" t="s">
        <v>342</v>
      </c>
      <c r="E265" s="216" t="s">
        <v>4559</v>
      </c>
      <c r="F265" s="217" t="s">
        <v>4560</v>
      </c>
      <c r="G265" s="218" t="s">
        <v>489</v>
      </c>
      <c r="H265" s="219">
        <v>0.029999999999999999</v>
      </c>
      <c r="I265" s="220"/>
      <c r="J265" s="221">
        <f>ROUND(I265*H265,2)</f>
        <v>0</v>
      </c>
      <c r="K265" s="217" t="s">
        <v>346</v>
      </c>
      <c r="L265" s="45"/>
      <c r="M265" s="222" t="s">
        <v>19</v>
      </c>
      <c r="N265" s="223" t="s">
        <v>43</v>
      </c>
      <c r="O265" s="85"/>
      <c r="P265" s="224">
        <f>O265*H265</f>
        <v>0</v>
      </c>
      <c r="Q265" s="224">
        <v>0</v>
      </c>
      <c r="R265" s="224">
        <f>Q265*H265</f>
        <v>0</v>
      </c>
      <c r="S265" s="224">
        <v>0</v>
      </c>
      <c r="T265" s="225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26" t="s">
        <v>440</v>
      </c>
      <c r="AT265" s="226" t="s">
        <v>342</v>
      </c>
      <c r="AU265" s="226" t="s">
        <v>81</v>
      </c>
      <c r="AY265" s="18" t="s">
        <v>338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18" t="s">
        <v>79</v>
      </c>
      <c r="BK265" s="227">
        <f>ROUND(I265*H265,2)</f>
        <v>0</v>
      </c>
      <c r="BL265" s="18" t="s">
        <v>440</v>
      </c>
      <c r="BM265" s="226" t="s">
        <v>4561</v>
      </c>
    </row>
    <row r="266" s="2" customFormat="1">
      <c r="A266" s="39"/>
      <c r="B266" s="40"/>
      <c r="C266" s="41"/>
      <c r="D266" s="228" t="s">
        <v>348</v>
      </c>
      <c r="E266" s="41"/>
      <c r="F266" s="229" t="s">
        <v>4562</v>
      </c>
      <c r="G266" s="41"/>
      <c r="H266" s="41"/>
      <c r="I266" s="230"/>
      <c r="J266" s="41"/>
      <c r="K266" s="41"/>
      <c r="L266" s="45"/>
      <c r="M266" s="231"/>
      <c r="N266" s="232"/>
      <c r="O266" s="85"/>
      <c r="P266" s="85"/>
      <c r="Q266" s="85"/>
      <c r="R266" s="85"/>
      <c r="S266" s="85"/>
      <c r="T266" s="86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T266" s="18" t="s">
        <v>348</v>
      </c>
      <c r="AU266" s="18" t="s">
        <v>81</v>
      </c>
    </row>
    <row r="267" s="12" customFormat="1" ht="22.8" customHeight="1">
      <c r="A267" s="12"/>
      <c r="B267" s="199"/>
      <c r="C267" s="200"/>
      <c r="D267" s="201" t="s">
        <v>71</v>
      </c>
      <c r="E267" s="213" t="s">
        <v>4076</v>
      </c>
      <c r="F267" s="213" t="s">
        <v>4077</v>
      </c>
      <c r="G267" s="200"/>
      <c r="H267" s="200"/>
      <c r="I267" s="203"/>
      <c r="J267" s="214">
        <f>BK267</f>
        <v>0</v>
      </c>
      <c r="K267" s="200"/>
      <c r="L267" s="205"/>
      <c r="M267" s="206"/>
      <c r="N267" s="207"/>
      <c r="O267" s="207"/>
      <c r="P267" s="208">
        <f>SUM(P268:P277)</f>
        <v>0</v>
      </c>
      <c r="Q267" s="207"/>
      <c r="R267" s="208">
        <f>SUM(R268:R277)</f>
        <v>0.032884900000000002</v>
      </c>
      <c r="S267" s="207"/>
      <c r="T267" s="209">
        <f>SUM(T268:T277)</f>
        <v>0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10" t="s">
        <v>81</v>
      </c>
      <c r="AT267" s="211" t="s">
        <v>71</v>
      </c>
      <c r="AU267" s="211" t="s">
        <v>79</v>
      </c>
      <c r="AY267" s="210" t="s">
        <v>338</v>
      </c>
      <c r="BK267" s="212">
        <f>SUM(BK268:BK277)</f>
        <v>0</v>
      </c>
    </row>
    <row r="268" s="2" customFormat="1" ht="44.25" customHeight="1">
      <c r="A268" s="39"/>
      <c r="B268" s="40"/>
      <c r="C268" s="215" t="s">
        <v>654</v>
      </c>
      <c r="D268" s="215" t="s">
        <v>342</v>
      </c>
      <c r="E268" s="216" t="s">
        <v>4563</v>
      </c>
      <c r="F268" s="217" t="s">
        <v>4564</v>
      </c>
      <c r="G268" s="218" t="s">
        <v>345</v>
      </c>
      <c r="H268" s="219">
        <v>6.0700000000000003</v>
      </c>
      <c r="I268" s="220"/>
      <c r="J268" s="221">
        <f>ROUND(I268*H268,2)</f>
        <v>0</v>
      </c>
      <c r="K268" s="217" t="s">
        <v>346</v>
      </c>
      <c r="L268" s="45"/>
      <c r="M268" s="222" t="s">
        <v>19</v>
      </c>
      <c r="N268" s="223" t="s">
        <v>43</v>
      </c>
      <c r="O268" s="85"/>
      <c r="P268" s="224">
        <f>O268*H268</f>
        <v>0</v>
      </c>
      <c r="Q268" s="224">
        <v>0.0010200000000000001</v>
      </c>
      <c r="R268" s="224">
        <f>Q268*H268</f>
        <v>0.0061914000000000005</v>
      </c>
      <c r="S268" s="224">
        <v>0</v>
      </c>
      <c r="T268" s="225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26" t="s">
        <v>440</v>
      </c>
      <c r="AT268" s="226" t="s">
        <v>342</v>
      </c>
      <c r="AU268" s="226" t="s">
        <v>81</v>
      </c>
      <c r="AY268" s="18" t="s">
        <v>338</v>
      </c>
      <c r="BE268" s="227">
        <f>IF(N268="základní",J268,0)</f>
        <v>0</v>
      </c>
      <c r="BF268" s="227">
        <f>IF(N268="snížená",J268,0)</f>
        <v>0</v>
      </c>
      <c r="BG268" s="227">
        <f>IF(N268="zákl. přenesená",J268,0)</f>
        <v>0</v>
      </c>
      <c r="BH268" s="227">
        <f>IF(N268="sníž. přenesená",J268,0)</f>
        <v>0</v>
      </c>
      <c r="BI268" s="227">
        <f>IF(N268="nulová",J268,0)</f>
        <v>0</v>
      </c>
      <c r="BJ268" s="18" t="s">
        <v>79</v>
      </c>
      <c r="BK268" s="227">
        <f>ROUND(I268*H268,2)</f>
        <v>0</v>
      </c>
      <c r="BL268" s="18" t="s">
        <v>440</v>
      </c>
      <c r="BM268" s="226" t="s">
        <v>4565</v>
      </c>
    </row>
    <row r="269" s="2" customFormat="1">
      <c r="A269" s="39"/>
      <c r="B269" s="40"/>
      <c r="C269" s="41"/>
      <c r="D269" s="228" t="s">
        <v>348</v>
      </c>
      <c r="E269" s="41"/>
      <c r="F269" s="229" t="s">
        <v>4566</v>
      </c>
      <c r="G269" s="41"/>
      <c r="H269" s="41"/>
      <c r="I269" s="230"/>
      <c r="J269" s="41"/>
      <c r="K269" s="41"/>
      <c r="L269" s="45"/>
      <c r="M269" s="231"/>
      <c r="N269" s="232"/>
      <c r="O269" s="85"/>
      <c r="P269" s="85"/>
      <c r="Q269" s="85"/>
      <c r="R269" s="85"/>
      <c r="S269" s="85"/>
      <c r="T269" s="86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T269" s="18" t="s">
        <v>348</v>
      </c>
      <c r="AU269" s="18" t="s">
        <v>81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4567</v>
      </c>
      <c r="G270" s="245"/>
      <c r="H270" s="248">
        <v>6.0700000000000003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81</v>
      </c>
      <c r="AV270" s="14" t="s">
        <v>81</v>
      </c>
      <c r="AW270" s="14" t="s">
        <v>33</v>
      </c>
      <c r="AX270" s="14" t="s">
        <v>79</v>
      </c>
      <c r="AY270" s="254" t="s">
        <v>338</v>
      </c>
    </row>
    <row r="271" s="2" customFormat="1" ht="24.15" customHeight="1">
      <c r="A271" s="39"/>
      <c r="B271" s="40"/>
      <c r="C271" s="267" t="s">
        <v>659</v>
      </c>
      <c r="D271" s="267" t="s">
        <v>486</v>
      </c>
      <c r="E271" s="268" t="s">
        <v>4568</v>
      </c>
      <c r="F271" s="269" t="s">
        <v>4569</v>
      </c>
      <c r="G271" s="270" t="s">
        <v>345</v>
      </c>
      <c r="H271" s="271">
        <v>6.9809999999999999</v>
      </c>
      <c r="I271" s="272"/>
      <c r="J271" s="273">
        <f>ROUND(I271*H271,2)</f>
        <v>0</v>
      </c>
      <c r="K271" s="269" t="s">
        <v>346</v>
      </c>
      <c r="L271" s="274"/>
      <c r="M271" s="275" t="s">
        <v>19</v>
      </c>
      <c r="N271" s="276" t="s">
        <v>43</v>
      </c>
      <c r="O271" s="85"/>
      <c r="P271" s="224">
        <f>O271*H271</f>
        <v>0</v>
      </c>
      <c r="Q271" s="224">
        <v>0.0035000000000000001</v>
      </c>
      <c r="R271" s="224">
        <f>Q271*H271</f>
        <v>0.0244335</v>
      </c>
      <c r="S271" s="224">
        <v>0</v>
      </c>
      <c r="T271" s="225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26" t="s">
        <v>556</v>
      </c>
      <c r="AT271" s="226" t="s">
        <v>486</v>
      </c>
      <c r="AU271" s="226" t="s">
        <v>81</v>
      </c>
      <c r="AY271" s="18" t="s">
        <v>338</v>
      </c>
      <c r="BE271" s="227">
        <f>IF(N271="základní",J271,0)</f>
        <v>0</v>
      </c>
      <c r="BF271" s="227">
        <f>IF(N271="snížená",J271,0)</f>
        <v>0</v>
      </c>
      <c r="BG271" s="227">
        <f>IF(N271="zákl. přenesená",J271,0)</f>
        <v>0</v>
      </c>
      <c r="BH271" s="227">
        <f>IF(N271="sníž. přenesená",J271,0)</f>
        <v>0</v>
      </c>
      <c r="BI271" s="227">
        <f>IF(N271="nulová",J271,0)</f>
        <v>0</v>
      </c>
      <c r="BJ271" s="18" t="s">
        <v>79</v>
      </c>
      <c r="BK271" s="227">
        <f>ROUND(I271*H271,2)</f>
        <v>0</v>
      </c>
      <c r="BL271" s="18" t="s">
        <v>440</v>
      </c>
      <c r="BM271" s="226" t="s">
        <v>4570</v>
      </c>
    </row>
    <row r="272" s="14" customFormat="1">
      <c r="A272" s="14"/>
      <c r="B272" s="244"/>
      <c r="C272" s="245"/>
      <c r="D272" s="235" t="s">
        <v>350</v>
      </c>
      <c r="E272" s="246" t="s">
        <v>19</v>
      </c>
      <c r="F272" s="247" t="s">
        <v>4571</v>
      </c>
      <c r="G272" s="245"/>
      <c r="H272" s="248">
        <v>6.9809999999999999</v>
      </c>
      <c r="I272" s="249"/>
      <c r="J272" s="245"/>
      <c r="K272" s="245"/>
      <c r="L272" s="250"/>
      <c r="M272" s="251"/>
      <c r="N272" s="252"/>
      <c r="O272" s="252"/>
      <c r="P272" s="252"/>
      <c r="Q272" s="252"/>
      <c r="R272" s="252"/>
      <c r="S272" s="252"/>
      <c r="T272" s="253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4" t="s">
        <v>350</v>
      </c>
      <c r="AU272" s="254" t="s">
        <v>81</v>
      </c>
      <c r="AV272" s="14" t="s">
        <v>81</v>
      </c>
      <c r="AW272" s="14" t="s">
        <v>33</v>
      </c>
      <c r="AX272" s="14" t="s">
        <v>79</v>
      </c>
      <c r="AY272" s="254" t="s">
        <v>338</v>
      </c>
    </row>
    <row r="273" s="2" customFormat="1" ht="37.8" customHeight="1">
      <c r="A273" s="39"/>
      <c r="B273" s="40"/>
      <c r="C273" s="215" t="s">
        <v>290</v>
      </c>
      <c r="D273" s="215" t="s">
        <v>342</v>
      </c>
      <c r="E273" s="216" t="s">
        <v>4572</v>
      </c>
      <c r="F273" s="217" t="s">
        <v>4573</v>
      </c>
      <c r="G273" s="218" t="s">
        <v>586</v>
      </c>
      <c r="H273" s="219">
        <v>1</v>
      </c>
      <c r="I273" s="220"/>
      <c r="J273" s="221">
        <f>ROUND(I273*H273,2)</f>
        <v>0</v>
      </c>
      <c r="K273" s="217" t="s">
        <v>346</v>
      </c>
      <c r="L273" s="45"/>
      <c r="M273" s="222" t="s">
        <v>19</v>
      </c>
      <c r="N273" s="223" t="s">
        <v>43</v>
      </c>
      <c r="O273" s="85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26" t="s">
        <v>440</v>
      </c>
      <c r="AT273" s="226" t="s">
        <v>342</v>
      </c>
      <c r="AU273" s="226" t="s">
        <v>81</v>
      </c>
      <c r="AY273" s="18" t="s">
        <v>338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18" t="s">
        <v>79</v>
      </c>
      <c r="BK273" s="227">
        <f>ROUND(I273*H273,2)</f>
        <v>0</v>
      </c>
      <c r="BL273" s="18" t="s">
        <v>440</v>
      </c>
      <c r="BM273" s="226" t="s">
        <v>4574</v>
      </c>
    </row>
    <row r="274" s="2" customFormat="1">
      <c r="A274" s="39"/>
      <c r="B274" s="40"/>
      <c r="C274" s="41"/>
      <c r="D274" s="228" t="s">
        <v>348</v>
      </c>
      <c r="E274" s="41"/>
      <c r="F274" s="229" t="s">
        <v>4575</v>
      </c>
      <c r="G274" s="41"/>
      <c r="H274" s="41"/>
      <c r="I274" s="230"/>
      <c r="J274" s="41"/>
      <c r="K274" s="41"/>
      <c r="L274" s="45"/>
      <c r="M274" s="231"/>
      <c r="N274" s="232"/>
      <c r="O274" s="85"/>
      <c r="P274" s="85"/>
      <c r="Q274" s="85"/>
      <c r="R274" s="85"/>
      <c r="S274" s="85"/>
      <c r="T274" s="86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348</v>
      </c>
      <c r="AU274" s="18" t="s">
        <v>81</v>
      </c>
    </row>
    <row r="275" s="2" customFormat="1" ht="24.15" customHeight="1">
      <c r="A275" s="39"/>
      <c r="B275" s="40"/>
      <c r="C275" s="267" t="s">
        <v>672</v>
      </c>
      <c r="D275" s="267" t="s">
        <v>486</v>
      </c>
      <c r="E275" s="268" t="s">
        <v>4576</v>
      </c>
      <c r="F275" s="269" t="s">
        <v>4577</v>
      </c>
      <c r="G275" s="270" t="s">
        <v>586</v>
      </c>
      <c r="H275" s="271">
        <v>1</v>
      </c>
      <c r="I275" s="272"/>
      <c r="J275" s="273">
        <f>ROUND(I275*H275,2)</f>
        <v>0</v>
      </c>
      <c r="K275" s="269" t="s">
        <v>346</v>
      </c>
      <c r="L275" s="274"/>
      <c r="M275" s="275" t="s">
        <v>19</v>
      </c>
      <c r="N275" s="276" t="s">
        <v>43</v>
      </c>
      <c r="O275" s="85"/>
      <c r="P275" s="224">
        <f>O275*H275</f>
        <v>0</v>
      </c>
      <c r="Q275" s="224">
        <v>0.0022599999999999999</v>
      </c>
      <c r="R275" s="224">
        <f>Q275*H275</f>
        <v>0.0022599999999999999</v>
      </c>
      <c r="S275" s="224">
        <v>0</v>
      </c>
      <c r="T275" s="22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26" t="s">
        <v>556</v>
      </c>
      <c r="AT275" s="226" t="s">
        <v>486</v>
      </c>
      <c r="AU275" s="226" t="s">
        <v>81</v>
      </c>
      <c r="AY275" s="18" t="s">
        <v>338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8" t="s">
        <v>79</v>
      </c>
      <c r="BK275" s="227">
        <f>ROUND(I275*H275,2)</f>
        <v>0</v>
      </c>
      <c r="BL275" s="18" t="s">
        <v>440</v>
      </c>
      <c r="BM275" s="226" t="s">
        <v>4578</v>
      </c>
    </row>
    <row r="276" s="2" customFormat="1" ht="49.05" customHeight="1">
      <c r="A276" s="39"/>
      <c r="B276" s="40"/>
      <c r="C276" s="215" t="s">
        <v>676</v>
      </c>
      <c r="D276" s="215" t="s">
        <v>342</v>
      </c>
      <c r="E276" s="216" t="s">
        <v>4579</v>
      </c>
      <c r="F276" s="217" t="s">
        <v>4580</v>
      </c>
      <c r="G276" s="218" t="s">
        <v>489</v>
      </c>
      <c r="H276" s="219">
        <v>0.033000000000000002</v>
      </c>
      <c r="I276" s="220"/>
      <c r="J276" s="221">
        <f>ROUND(I276*H276,2)</f>
        <v>0</v>
      </c>
      <c r="K276" s="217" t="s">
        <v>346</v>
      </c>
      <c r="L276" s="45"/>
      <c r="M276" s="222" t="s">
        <v>19</v>
      </c>
      <c r="N276" s="223" t="s">
        <v>43</v>
      </c>
      <c r="O276" s="85"/>
      <c r="P276" s="224">
        <f>O276*H276</f>
        <v>0</v>
      </c>
      <c r="Q276" s="224">
        <v>0</v>
      </c>
      <c r="R276" s="224">
        <f>Q276*H276</f>
        <v>0</v>
      </c>
      <c r="S276" s="224">
        <v>0</v>
      </c>
      <c r="T276" s="225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26" t="s">
        <v>440</v>
      </c>
      <c r="AT276" s="226" t="s">
        <v>342</v>
      </c>
      <c r="AU276" s="226" t="s">
        <v>81</v>
      </c>
      <c r="AY276" s="18" t="s">
        <v>338</v>
      </c>
      <c r="BE276" s="227">
        <f>IF(N276="základní",J276,0)</f>
        <v>0</v>
      </c>
      <c r="BF276" s="227">
        <f>IF(N276="snížená",J276,0)</f>
        <v>0</v>
      </c>
      <c r="BG276" s="227">
        <f>IF(N276="zákl. přenesená",J276,0)</f>
        <v>0</v>
      </c>
      <c r="BH276" s="227">
        <f>IF(N276="sníž. přenesená",J276,0)</f>
        <v>0</v>
      </c>
      <c r="BI276" s="227">
        <f>IF(N276="nulová",J276,0)</f>
        <v>0</v>
      </c>
      <c r="BJ276" s="18" t="s">
        <v>79</v>
      </c>
      <c r="BK276" s="227">
        <f>ROUND(I276*H276,2)</f>
        <v>0</v>
      </c>
      <c r="BL276" s="18" t="s">
        <v>440</v>
      </c>
      <c r="BM276" s="226" t="s">
        <v>4581</v>
      </c>
    </row>
    <row r="277" s="2" customFormat="1">
      <c r="A277" s="39"/>
      <c r="B277" s="40"/>
      <c r="C277" s="41"/>
      <c r="D277" s="228" t="s">
        <v>348</v>
      </c>
      <c r="E277" s="41"/>
      <c r="F277" s="229" t="s">
        <v>4582</v>
      </c>
      <c r="G277" s="41"/>
      <c r="H277" s="41"/>
      <c r="I277" s="230"/>
      <c r="J277" s="41"/>
      <c r="K277" s="41"/>
      <c r="L277" s="45"/>
      <c r="M277" s="288"/>
      <c r="N277" s="289"/>
      <c r="O277" s="290"/>
      <c r="P277" s="290"/>
      <c r="Q277" s="290"/>
      <c r="R277" s="290"/>
      <c r="S277" s="290"/>
      <c r="T277" s="291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T277" s="18" t="s">
        <v>348</v>
      </c>
      <c r="AU277" s="18" t="s">
        <v>81</v>
      </c>
    </row>
    <row r="278" s="2" customFormat="1" ht="6.96" customHeight="1">
      <c r="A278" s="39"/>
      <c r="B278" s="60"/>
      <c r="C278" s="61"/>
      <c r="D278" s="61"/>
      <c r="E278" s="61"/>
      <c r="F278" s="61"/>
      <c r="G278" s="61"/>
      <c r="H278" s="61"/>
      <c r="I278" s="61"/>
      <c r="J278" s="61"/>
      <c r="K278" s="61"/>
      <c r="L278" s="45"/>
      <c r="M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</row>
  </sheetData>
  <sheetProtection sheet="1" autoFilter="0" formatColumns="0" formatRows="0" objects="1" scenarios="1" spinCount="100000" saltValue="o7nGG01pI3VzKsOZzLtfJHdOZknY5ClOVXarDx5yL1Y/3fgBjKCUUOaPBiJIXBEn1aOwD1v+quXJaeu6ykKwog==" hashValue="XXUMrygmXyVgikQIu5+dBm9sOd7UYPrTkSNeUKziU0lc2PYvFAjto0KYZspq+zGKdicjluJ/4k2zok79PKS12w==" algorithmName="SHA-512" password="CC35"/>
  <autoFilter ref="C100:K27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9:H89"/>
    <mergeCell ref="E91:H91"/>
    <mergeCell ref="E93:H93"/>
    <mergeCell ref="L2:V2"/>
  </mergeCells>
  <hyperlinks>
    <hyperlink ref="F106" r:id="rId1" display="https://podminky.urs.cz/item/CS_URS_2025_02/121151105"/>
    <hyperlink ref="F110" r:id="rId2" display="https://podminky.urs.cz/item/CS_URS_2025_02/122251403"/>
    <hyperlink ref="F114" r:id="rId3" display="https://podminky.urs.cz/item/CS_URS_2025_02/131251201"/>
    <hyperlink ref="F126" r:id="rId4" display="https://podminky.urs.cz/item/CS_URS_2025_02/151811143"/>
    <hyperlink ref="F130" r:id="rId5" display="https://podminky.urs.cz/item/CS_URS_2025_02/151811243"/>
    <hyperlink ref="F134" r:id="rId6" display="https://podminky.urs.cz/item/CS_URS_2025_02/162551108"/>
    <hyperlink ref="F139" r:id="rId7" display="https://podminky.urs.cz/item/CS_URS_2025_02/162751117"/>
    <hyperlink ref="F146" r:id="rId8" display="https://podminky.urs.cz/item/CS_URS_2025_02/162751119"/>
    <hyperlink ref="F152" r:id="rId9" display="https://podminky.urs.cz/item/CS_URS_2025_02/171201231"/>
    <hyperlink ref="F157" r:id="rId10" display="https://podminky.urs.cz/item/CS_URS_2025_02/171251101"/>
    <hyperlink ref="F160" r:id="rId11" display="https://podminky.urs.cz/item/CS_URS_2025_02/171251109"/>
    <hyperlink ref="F176" r:id="rId12" display="https://podminky.urs.cz/item/CS_URS_2025_02/181152302"/>
    <hyperlink ref="F180" r:id="rId13" display="https://podminky.urs.cz/item/CS_URS_2025_02/181351005"/>
    <hyperlink ref="F183" r:id="rId14" display="https://podminky.urs.cz/item/CS_URS_2025_02/181411131"/>
    <hyperlink ref="F189" r:id="rId15" display="https://podminky.urs.cz/item/CS_URS_2025_02/184813511"/>
    <hyperlink ref="F192" r:id="rId16" display="https://podminky.urs.cz/item/CS_URS_2025_02/185802113"/>
    <hyperlink ref="F197" r:id="rId17" display="https://podminky.urs.cz/item/CS_URS_2025_02/185803111"/>
    <hyperlink ref="F200" r:id="rId18" display="https://podminky.urs.cz/item/CS_URS_2025_02/185804312"/>
    <hyperlink ref="F204" r:id="rId19" display="https://podminky.urs.cz/item/CS_URS_2025_02/185851121"/>
    <hyperlink ref="F208" r:id="rId20" display="https://podminky.urs.cz/item/CS_URS_2025_02/185851129"/>
    <hyperlink ref="F212" r:id="rId21" display="https://podminky.urs.cz/item/CS_URS_2025_02/242111111"/>
    <hyperlink ref="F216" r:id="rId22" display="https://podminky.urs.cz/item/CS_URS_2025_02/382121112"/>
    <hyperlink ref="F219" r:id="rId23" display="https://podminky.urs.cz/item/CS_URS_2025_02/382121122"/>
    <hyperlink ref="F223" r:id="rId24" display="https://podminky.urs.cz/item/CS_URS_2025_02/382121132"/>
    <hyperlink ref="F227" r:id="rId25" display="https://podminky.urs.cz/item/CS_URS_2025_02/631311215"/>
    <hyperlink ref="F230" r:id="rId26" display="https://podminky.urs.cz/item/CS_URS_2025_02/631362021"/>
    <hyperlink ref="F234" r:id="rId27" display="https://podminky.urs.cz/item/CS_URS_2025_02/899114112"/>
    <hyperlink ref="F237" r:id="rId28" display="https://podminky.urs.cz/item/CS_URS_2025_02/899623151"/>
    <hyperlink ref="F242" r:id="rId29" display="https://podminky.urs.cz/item/CS_URS_2025_02/998276101"/>
    <hyperlink ref="F250" r:id="rId30" display="https://podminky.urs.cz/item/CS_URS_2025_02/711111002"/>
    <hyperlink ref="F255" r:id="rId31" display="https://podminky.urs.cz/item/CS_URS_2025_02/711112002"/>
    <hyperlink ref="F258" r:id="rId32" display="https://podminky.urs.cz/item/CS_URS_2025_02/711471301"/>
    <hyperlink ref="F263" r:id="rId33" display="https://podminky.urs.cz/item/CS_URS_2025_02/711472301"/>
    <hyperlink ref="F266" r:id="rId34" display="https://podminky.urs.cz/item/CS_URS_2025_02/998711121"/>
    <hyperlink ref="F269" r:id="rId35" display="https://podminky.urs.cz/item/CS_URS_2025_02/713141121"/>
    <hyperlink ref="F274" r:id="rId36" display="https://podminky.urs.cz/item/CS_URS_2025_02/713191321"/>
    <hyperlink ref="F277" r:id="rId37" display="https://podminky.urs.cz/item/CS_URS_2025_02/99871312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8"/>
</worksheet>
</file>

<file path=xl/worksheets/sheet3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203</v>
      </c>
      <c r="AZ2" s="139" t="s">
        <v>3756</v>
      </c>
      <c r="BA2" s="139" t="s">
        <v>4583</v>
      </c>
      <c r="BB2" s="139" t="s">
        <v>19</v>
      </c>
      <c r="BC2" s="139" t="s">
        <v>4584</v>
      </c>
      <c r="BD2" s="139" t="s">
        <v>241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4585</v>
      </c>
      <c r="BA3" s="139" t="s">
        <v>19</v>
      </c>
      <c r="BB3" s="139" t="s">
        <v>19</v>
      </c>
      <c r="BC3" s="139" t="s">
        <v>79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4586</v>
      </c>
      <c r="BA4" s="139" t="s">
        <v>19</v>
      </c>
      <c r="BB4" s="139" t="s">
        <v>19</v>
      </c>
      <c r="BC4" s="139" t="s">
        <v>79</v>
      </c>
      <c r="BD4" s="139" t="s">
        <v>81</v>
      </c>
    </row>
    <row r="5" hidden="1" s="1" customFormat="1" ht="6.96" customHeight="1">
      <c r="B5" s="21"/>
      <c r="L5" s="21"/>
      <c r="AZ5" s="139" t="s">
        <v>3728</v>
      </c>
      <c r="BA5" s="139" t="s">
        <v>4587</v>
      </c>
      <c r="BB5" s="139" t="s">
        <v>19</v>
      </c>
      <c r="BC5" s="139" t="s">
        <v>4588</v>
      </c>
      <c r="BD5" s="139" t="s">
        <v>241</v>
      </c>
    </row>
    <row r="6" hidden="1" s="1" customFormat="1" ht="12" customHeight="1">
      <c r="B6" s="21"/>
      <c r="D6" s="144" t="s">
        <v>16</v>
      </c>
      <c r="L6" s="21"/>
      <c r="AZ6" s="139" t="s">
        <v>4589</v>
      </c>
      <c r="BA6" s="139" t="s">
        <v>19</v>
      </c>
      <c r="BB6" s="139" t="s">
        <v>19</v>
      </c>
      <c r="BC6" s="139" t="s">
        <v>620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4590</v>
      </c>
      <c r="BA7" s="139" t="s">
        <v>19</v>
      </c>
      <c r="BB7" s="139" t="s">
        <v>19</v>
      </c>
      <c r="BC7" s="139" t="s">
        <v>4591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4592</v>
      </c>
      <c r="BA8" s="139" t="s">
        <v>19</v>
      </c>
      <c r="BB8" s="139" t="s">
        <v>19</v>
      </c>
      <c r="BC8" s="139" t="s">
        <v>4593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3749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3731</v>
      </c>
      <c r="BA9" s="139" t="s">
        <v>4594</v>
      </c>
      <c r="BB9" s="139" t="s">
        <v>19</v>
      </c>
      <c r="BC9" s="139" t="s">
        <v>4595</v>
      </c>
      <c r="BD9" s="139" t="s">
        <v>241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3734</v>
      </c>
      <c r="BA10" s="139" t="s">
        <v>4596</v>
      </c>
      <c r="BB10" s="139" t="s">
        <v>19</v>
      </c>
      <c r="BC10" s="139" t="s">
        <v>4597</v>
      </c>
      <c r="BD10" s="139" t="s">
        <v>241</v>
      </c>
    </row>
    <row r="11" hidden="1" s="2" customFormat="1" ht="16.5" customHeight="1">
      <c r="A11" s="39"/>
      <c r="B11" s="45"/>
      <c r="C11" s="39"/>
      <c r="D11" s="39"/>
      <c r="E11" s="147" t="s">
        <v>4598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4599</v>
      </c>
      <c r="BA11" s="139" t="s">
        <v>19</v>
      </c>
      <c r="BB11" s="139" t="s">
        <v>19</v>
      </c>
      <c r="BC11" s="139" t="s">
        <v>4600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3737</v>
      </c>
      <c r="BA12" s="139" t="s">
        <v>4601</v>
      </c>
      <c r="BB12" s="139" t="s">
        <v>19</v>
      </c>
      <c r="BC12" s="139" t="s">
        <v>4602</v>
      </c>
      <c r="BD12" s="139" t="s">
        <v>241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3740</v>
      </c>
      <c r="BA13" s="139" t="s">
        <v>4603</v>
      </c>
      <c r="BB13" s="139" t="s">
        <v>19</v>
      </c>
      <c r="BC13" s="139" t="s">
        <v>4604</v>
      </c>
      <c r="BD13" s="139" t="s">
        <v>241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3743</v>
      </c>
      <c r="BA14" s="139" t="s">
        <v>4605</v>
      </c>
      <c r="BB14" s="139" t="s">
        <v>19</v>
      </c>
      <c r="BC14" s="139" t="s">
        <v>4606</v>
      </c>
      <c r="BD14" s="139" t="s">
        <v>241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ROUND(J93,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ROUND((SUM(BE93:BE206)),  2)</f>
        <v>0</v>
      </c>
      <c r="G35" s="39"/>
      <c r="H35" s="39"/>
      <c r="I35" s="160">
        <v>0.20999999999999999</v>
      </c>
      <c r="J35" s="159">
        <f>ROUND(((SUM(BE93:BE206))*I35),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ROUND((SUM(BF93:BF206)),  2)</f>
        <v>0</v>
      </c>
      <c r="G36" s="39"/>
      <c r="H36" s="39"/>
      <c r="I36" s="160">
        <v>0.12</v>
      </c>
      <c r="J36" s="159">
        <f>ROUND(((SUM(BF93:BF206))*I36),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ROUND((SUM(BG93:BG206)),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ROUND((SUM(BH93:BH206)),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ROUND((SUM(BI93:BI206)),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3749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Venky - Venkovní úpravy okolo ČOV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J93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J94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J95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3"/>
      <c r="C66" s="126"/>
      <c r="D66" s="184" t="s">
        <v>314</v>
      </c>
      <c r="E66" s="185"/>
      <c r="F66" s="185"/>
      <c r="G66" s="185"/>
      <c r="H66" s="185"/>
      <c r="I66" s="185"/>
      <c r="J66" s="186">
        <f>J142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3"/>
      <c r="C67" s="126"/>
      <c r="D67" s="184" t="s">
        <v>3348</v>
      </c>
      <c r="E67" s="185"/>
      <c r="F67" s="185"/>
      <c r="G67" s="185"/>
      <c r="H67" s="185"/>
      <c r="I67" s="185"/>
      <c r="J67" s="186">
        <f>J149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83"/>
      <c r="C68" s="126"/>
      <c r="D68" s="184" t="s">
        <v>317</v>
      </c>
      <c r="E68" s="185"/>
      <c r="F68" s="185"/>
      <c r="G68" s="185"/>
      <c r="H68" s="185"/>
      <c r="I68" s="185"/>
      <c r="J68" s="186">
        <f>J180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9.92" customHeight="1">
      <c r="A69" s="10"/>
      <c r="B69" s="183"/>
      <c r="C69" s="126"/>
      <c r="D69" s="184" t="s">
        <v>3832</v>
      </c>
      <c r="E69" s="185"/>
      <c r="F69" s="185"/>
      <c r="G69" s="185"/>
      <c r="H69" s="185"/>
      <c r="I69" s="185"/>
      <c r="J69" s="186">
        <f>J200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3"/>
      <c r="C70" s="126"/>
      <c r="D70" s="184" t="s">
        <v>320</v>
      </c>
      <c r="E70" s="185"/>
      <c r="F70" s="185"/>
      <c r="G70" s="185"/>
      <c r="H70" s="185"/>
      <c r="I70" s="185"/>
      <c r="J70" s="186">
        <f>J203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4.88" customHeight="1">
      <c r="A71" s="10"/>
      <c r="B71" s="183"/>
      <c r="C71" s="126"/>
      <c r="D71" s="184" t="s">
        <v>3834</v>
      </c>
      <c r="E71" s="185"/>
      <c r="F71" s="185"/>
      <c r="G71" s="185"/>
      <c r="H71" s="185"/>
      <c r="I71" s="185"/>
      <c r="J71" s="186">
        <f>J204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2" customFormat="1" ht="21.84" customHeight="1">
      <c r="A72" s="39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146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hidden="1" s="2" customFormat="1" ht="6.96" customHeight="1">
      <c r="A73" s="39"/>
      <c r="B73" s="60"/>
      <c r="C73" s="61"/>
      <c r="D73" s="61"/>
      <c r="E73" s="61"/>
      <c r="F73" s="61"/>
      <c r="G73" s="61"/>
      <c r="H73" s="61"/>
      <c r="I73" s="61"/>
      <c r="J73" s="61"/>
      <c r="K73" s="61"/>
      <c r="L73" s="146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hidden="1"/>
    <row r="75" hidden="1"/>
    <row r="76" hidden="1"/>
    <row r="77" s="2" customFormat="1" ht="6.96" customHeight="1">
      <c r="A77" s="39"/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24.96" customHeight="1">
      <c r="A78" s="39"/>
      <c r="B78" s="40"/>
      <c r="C78" s="24" t="s">
        <v>323</v>
      </c>
      <c r="D78" s="41"/>
      <c r="E78" s="41"/>
      <c r="F78" s="41"/>
      <c r="G78" s="41"/>
      <c r="H78" s="41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6.96" customHeight="1">
      <c r="A79" s="39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146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2" customHeight="1">
      <c r="A80" s="39"/>
      <c r="B80" s="40"/>
      <c r="C80" s="33" t="s">
        <v>16</v>
      </c>
      <c r="D80" s="41"/>
      <c r="E80" s="41"/>
      <c r="F80" s="41"/>
      <c r="G80" s="41"/>
      <c r="H80" s="41"/>
      <c r="I80" s="41"/>
      <c r="J80" s="41"/>
      <c r="K80" s="41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6.5" customHeight="1">
      <c r="A81" s="39"/>
      <c r="B81" s="40"/>
      <c r="C81" s="41"/>
      <c r="D81" s="41"/>
      <c r="E81" s="172" t="str">
        <f>E7</f>
        <v>Odkanalizování obce Rtyně nad Bílinou – etapa 1</v>
      </c>
      <c r="F81" s="33"/>
      <c r="G81" s="33"/>
      <c r="H81" s="33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1" customFormat="1" ht="12" customHeight="1">
      <c r="B82" s="22"/>
      <c r="C82" s="33" t="s">
        <v>229</v>
      </c>
      <c r="D82" s="23"/>
      <c r="E82" s="23"/>
      <c r="F82" s="23"/>
      <c r="G82" s="23"/>
      <c r="H82" s="23"/>
      <c r="I82" s="23"/>
      <c r="J82" s="23"/>
      <c r="K82" s="23"/>
      <c r="L82" s="21"/>
    </row>
    <row r="83" s="2" customFormat="1" ht="16.5" customHeight="1">
      <c r="A83" s="39"/>
      <c r="B83" s="40"/>
      <c r="C83" s="41"/>
      <c r="D83" s="41"/>
      <c r="E83" s="172" t="s">
        <v>3749</v>
      </c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234</v>
      </c>
      <c r="D84" s="41"/>
      <c r="E84" s="41"/>
      <c r="F84" s="41"/>
      <c r="G84" s="41"/>
      <c r="H84" s="41"/>
      <c r="I84" s="41"/>
      <c r="J84" s="41"/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70" t="str">
        <f>E11</f>
        <v>Venky - Venkovní úpravy okolo ČOV</v>
      </c>
      <c r="F85" s="41"/>
      <c r="G85" s="41"/>
      <c r="H85" s="41"/>
      <c r="I85" s="41"/>
      <c r="J85" s="41"/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2" customHeight="1">
      <c r="A87" s="39"/>
      <c r="B87" s="40"/>
      <c r="C87" s="33" t="s">
        <v>21</v>
      </c>
      <c r="D87" s="41"/>
      <c r="E87" s="41"/>
      <c r="F87" s="28" t="str">
        <f>F14</f>
        <v>Rtyně nad Bílinou</v>
      </c>
      <c r="G87" s="41"/>
      <c r="H87" s="41"/>
      <c r="I87" s="33" t="s">
        <v>23</v>
      </c>
      <c r="J87" s="73" t="str">
        <f>IF(J14="","",J14)</f>
        <v>31. 7. 2025</v>
      </c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25.65" customHeight="1">
      <c r="A89" s="39"/>
      <c r="B89" s="40"/>
      <c r="C89" s="33" t="s">
        <v>25</v>
      </c>
      <c r="D89" s="41"/>
      <c r="E89" s="41"/>
      <c r="F89" s="28" t="str">
        <f>E17</f>
        <v xml:space="preserve">Obec Rtyně nad Bílinou </v>
      </c>
      <c r="G89" s="41"/>
      <c r="H89" s="41"/>
      <c r="I89" s="33" t="s">
        <v>31</v>
      </c>
      <c r="J89" s="37" t="str">
        <f>E23</f>
        <v xml:space="preserve">AQUECON a.s. – kancelář Praha </v>
      </c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5.15" customHeight="1">
      <c r="A90" s="39"/>
      <c r="B90" s="40"/>
      <c r="C90" s="33" t="s">
        <v>29</v>
      </c>
      <c r="D90" s="41"/>
      <c r="E90" s="41"/>
      <c r="F90" s="28" t="str">
        <f>IF(E20="","",E20)</f>
        <v>Vyplň údaj</v>
      </c>
      <c r="G90" s="41"/>
      <c r="H90" s="41"/>
      <c r="I90" s="33" t="s">
        <v>34</v>
      </c>
      <c r="J90" s="37" t="str">
        <f>E26</f>
        <v>QS-B s.r.o.</v>
      </c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0.32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11" customFormat="1" ht="29.28" customHeight="1">
      <c r="A92" s="188"/>
      <c r="B92" s="189"/>
      <c r="C92" s="190" t="s">
        <v>324</v>
      </c>
      <c r="D92" s="191" t="s">
        <v>57</v>
      </c>
      <c r="E92" s="191" t="s">
        <v>53</v>
      </c>
      <c r="F92" s="191" t="s">
        <v>54</v>
      </c>
      <c r="G92" s="191" t="s">
        <v>325</v>
      </c>
      <c r="H92" s="191" t="s">
        <v>326</v>
      </c>
      <c r="I92" s="191" t="s">
        <v>327</v>
      </c>
      <c r="J92" s="191" t="s">
        <v>303</v>
      </c>
      <c r="K92" s="192" t="s">
        <v>328</v>
      </c>
      <c r="L92" s="193"/>
      <c r="M92" s="93" t="s">
        <v>19</v>
      </c>
      <c r="N92" s="94" t="s">
        <v>42</v>
      </c>
      <c r="O92" s="94" t="s">
        <v>329</v>
      </c>
      <c r="P92" s="94" t="s">
        <v>330</v>
      </c>
      <c r="Q92" s="94" t="s">
        <v>331</v>
      </c>
      <c r="R92" s="94" t="s">
        <v>332</v>
      </c>
      <c r="S92" s="94" t="s">
        <v>333</v>
      </c>
      <c r="T92" s="95" t="s">
        <v>334</v>
      </c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</row>
    <row r="93" s="2" customFormat="1" ht="22.8" customHeight="1">
      <c r="A93" s="39"/>
      <c r="B93" s="40"/>
      <c r="C93" s="100" t="s">
        <v>335</v>
      </c>
      <c r="D93" s="41"/>
      <c r="E93" s="41"/>
      <c r="F93" s="41"/>
      <c r="G93" s="41"/>
      <c r="H93" s="41"/>
      <c r="I93" s="41"/>
      <c r="J93" s="194">
        <f>BK93</f>
        <v>0</v>
      </c>
      <c r="K93" s="41"/>
      <c r="L93" s="45"/>
      <c r="M93" s="96"/>
      <c r="N93" s="195"/>
      <c r="O93" s="97"/>
      <c r="P93" s="196">
        <f>P94</f>
        <v>0</v>
      </c>
      <c r="Q93" s="97"/>
      <c r="R93" s="196">
        <f>R94</f>
        <v>0</v>
      </c>
      <c r="S93" s="97"/>
      <c r="T93" s="197">
        <f>T94</f>
        <v>0</v>
      </c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T93" s="18" t="s">
        <v>71</v>
      </c>
      <c r="AU93" s="18" t="s">
        <v>304</v>
      </c>
      <c r="BK93" s="198">
        <f>BK94</f>
        <v>0</v>
      </c>
    </row>
    <row r="94" s="12" customFormat="1" ht="25.92" customHeight="1">
      <c r="A94" s="12"/>
      <c r="B94" s="199"/>
      <c r="C94" s="200"/>
      <c r="D94" s="201" t="s">
        <v>71</v>
      </c>
      <c r="E94" s="202" t="s">
        <v>336</v>
      </c>
      <c r="F94" s="202" t="s">
        <v>337</v>
      </c>
      <c r="G94" s="200"/>
      <c r="H94" s="200"/>
      <c r="I94" s="203"/>
      <c r="J94" s="204">
        <f>BK94</f>
        <v>0</v>
      </c>
      <c r="K94" s="200"/>
      <c r="L94" s="205"/>
      <c r="M94" s="206"/>
      <c r="N94" s="207"/>
      <c r="O94" s="207"/>
      <c r="P94" s="208">
        <f>P95+P142+P149+P180+P200+P203</f>
        <v>0</v>
      </c>
      <c r="Q94" s="207"/>
      <c r="R94" s="208">
        <f>R95+R142+R149+R180+R200+R203</f>
        <v>0</v>
      </c>
      <c r="S94" s="207"/>
      <c r="T94" s="209">
        <f>T95+T142+T149+T180+T200+T203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79</v>
      </c>
      <c r="AT94" s="211" t="s">
        <v>71</v>
      </c>
      <c r="AU94" s="211" t="s">
        <v>72</v>
      </c>
      <c r="AY94" s="210" t="s">
        <v>338</v>
      </c>
      <c r="BK94" s="212">
        <f>BK95+BK142+BK149+BK180+BK200+BK203</f>
        <v>0</v>
      </c>
    </row>
    <row r="95" s="12" customFormat="1" ht="22.8" customHeight="1">
      <c r="A95" s="12"/>
      <c r="B95" s="199"/>
      <c r="C95" s="200"/>
      <c r="D95" s="201" t="s">
        <v>71</v>
      </c>
      <c r="E95" s="213" t="s">
        <v>79</v>
      </c>
      <c r="F95" s="213" t="s">
        <v>339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SUM(P96:P141)</f>
        <v>0</v>
      </c>
      <c r="Q95" s="207"/>
      <c r="R95" s="208">
        <f>SUM(R96:R141)</f>
        <v>0</v>
      </c>
      <c r="S95" s="207"/>
      <c r="T95" s="209">
        <f>SUM(T96:T141)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79</v>
      </c>
      <c r="AT95" s="211" t="s">
        <v>71</v>
      </c>
      <c r="AU95" s="211" t="s">
        <v>79</v>
      </c>
      <c r="AY95" s="210" t="s">
        <v>338</v>
      </c>
      <c r="BK95" s="212">
        <f>SUM(BK96:BK141)</f>
        <v>0</v>
      </c>
    </row>
    <row r="96" s="2" customFormat="1" ht="37.8" customHeight="1">
      <c r="A96" s="39"/>
      <c r="B96" s="40"/>
      <c r="C96" s="215" t="s">
        <v>79</v>
      </c>
      <c r="D96" s="215" t="s">
        <v>3853</v>
      </c>
      <c r="E96" s="216" t="s">
        <v>4607</v>
      </c>
      <c r="F96" s="217" t="s">
        <v>4608</v>
      </c>
      <c r="G96" s="218" t="s">
        <v>345</v>
      </c>
      <c r="H96" s="219">
        <v>98.706000000000003</v>
      </c>
      <c r="I96" s="220"/>
      <c r="J96" s="221">
        <f>ROUND(I96*H96,2)</f>
        <v>0</v>
      </c>
      <c r="K96" s="217" t="s">
        <v>3856</v>
      </c>
      <c r="L96" s="45"/>
      <c r="M96" s="222" t="s">
        <v>19</v>
      </c>
      <c r="N96" s="223" t="s">
        <v>43</v>
      </c>
      <c r="O96" s="85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R96" s="226" t="s">
        <v>231</v>
      </c>
      <c r="AT96" s="226" t="s">
        <v>342</v>
      </c>
      <c r="AU96" s="226" t="s">
        <v>81</v>
      </c>
      <c r="AY96" s="18" t="s">
        <v>338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18" t="s">
        <v>79</v>
      </c>
      <c r="BK96" s="227">
        <f>ROUND(I96*H96,2)</f>
        <v>0</v>
      </c>
      <c r="BL96" s="18" t="s">
        <v>231</v>
      </c>
      <c r="BM96" s="226" t="s">
        <v>4609</v>
      </c>
    </row>
    <row r="97" s="2" customFormat="1">
      <c r="A97" s="39"/>
      <c r="B97" s="40"/>
      <c r="C97" s="41"/>
      <c r="D97" s="228" t="s">
        <v>348</v>
      </c>
      <c r="E97" s="41"/>
      <c r="F97" s="229" t="s">
        <v>4610</v>
      </c>
      <c r="G97" s="41"/>
      <c r="H97" s="41"/>
      <c r="I97" s="230"/>
      <c r="J97" s="41"/>
      <c r="K97" s="41"/>
      <c r="L97" s="45"/>
      <c r="M97" s="231"/>
      <c r="N97" s="232"/>
      <c r="O97" s="85"/>
      <c r="P97" s="85"/>
      <c r="Q97" s="85"/>
      <c r="R97" s="85"/>
      <c r="S97" s="85"/>
      <c r="T97" s="86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T97" s="18" t="s">
        <v>348</v>
      </c>
      <c r="AU97" s="18" t="s">
        <v>81</v>
      </c>
    </row>
    <row r="98" s="13" customFormat="1">
      <c r="A98" s="13"/>
      <c r="B98" s="233"/>
      <c r="C98" s="234"/>
      <c r="D98" s="235" t="s">
        <v>350</v>
      </c>
      <c r="E98" s="236" t="s">
        <v>19</v>
      </c>
      <c r="F98" s="237" t="s">
        <v>3859</v>
      </c>
      <c r="G98" s="234"/>
      <c r="H98" s="236" t="s">
        <v>19</v>
      </c>
      <c r="I98" s="238"/>
      <c r="J98" s="234"/>
      <c r="K98" s="234"/>
      <c r="L98" s="239"/>
      <c r="M98" s="240"/>
      <c r="N98" s="241"/>
      <c r="O98" s="241"/>
      <c r="P98" s="241"/>
      <c r="Q98" s="241"/>
      <c r="R98" s="241"/>
      <c r="S98" s="241"/>
      <c r="T98" s="24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3" t="s">
        <v>350</v>
      </c>
      <c r="AU98" s="243" t="s">
        <v>81</v>
      </c>
      <c r="AV98" s="13" t="s">
        <v>79</v>
      </c>
      <c r="AW98" s="13" t="s">
        <v>33</v>
      </c>
      <c r="AX98" s="13" t="s">
        <v>72</v>
      </c>
      <c r="AY98" s="243" t="s">
        <v>338</v>
      </c>
    </row>
    <row r="99" s="13" customFormat="1">
      <c r="A99" s="13"/>
      <c r="B99" s="233"/>
      <c r="C99" s="234"/>
      <c r="D99" s="235" t="s">
        <v>350</v>
      </c>
      <c r="E99" s="236" t="s">
        <v>19</v>
      </c>
      <c r="F99" s="237" t="s">
        <v>4611</v>
      </c>
      <c r="G99" s="234"/>
      <c r="H99" s="236" t="s">
        <v>19</v>
      </c>
      <c r="I99" s="238"/>
      <c r="J99" s="234"/>
      <c r="K99" s="234"/>
      <c r="L99" s="239"/>
      <c r="M99" s="240"/>
      <c r="N99" s="241"/>
      <c r="O99" s="241"/>
      <c r="P99" s="241"/>
      <c r="Q99" s="241"/>
      <c r="R99" s="241"/>
      <c r="S99" s="241"/>
      <c r="T99" s="242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43" t="s">
        <v>350</v>
      </c>
      <c r="AU99" s="243" t="s">
        <v>81</v>
      </c>
      <c r="AV99" s="13" t="s">
        <v>79</v>
      </c>
      <c r="AW99" s="13" t="s">
        <v>33</v>
      </c>
      <c r="AX99" s="13" t="s">
        <v>72</v>
      </c>
      <c r="AY99" s="243" t="s">
        <v>338</v>
      </c>
    </row>
    <row r="100" s="14" customFormat="1">
      <c r="A100" s="14"/>
      <c r="B100" s="244"/>
      <c r="C100" s="245"/>
      <c r="D100" s="235" t="s">
        <v>350</v>
      </c>
      <c r="E100" s="247" t="s">
        <v>19</v>
      </c>
      <c r="F100" s="298" t="s">
        <v>3756</v>
      </c>
      <c r="G100" s="245"/>
      <c r="H100" s="248">
        <v>493.52999999999997</v>
      </c>
      <c r="I100" s="249"/>
      <c r="J100" s="245"/>
      <c r="K100" s="245"/>
      <c r="L100" s="250"/>
      <c r="M100" s="251"/>
      <c r="N100" s="252"/>
      <c r="O100" s="252"/>
      <c r="P100" s="252"/>
      <c r="Q100" s="252"/>
      <c r="R100" s="252"/>
      <c r="S100" s="252"/>
      <c r="T100" s="253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54" t="s">
        <v>350</v>
      </c>
      <c r="AU100" s="254" t="s">
        <v>81</v>
      </c>
      <c r="AV100" s="14" t="s">
        <v>81</v>
      </c>
      <c r="AW100" s="14" t="s">
        <v>33</v>
      </c>
      <c r="AX100" s="14" t="s">
        <v>72</v>
      </c>
      <c r="AY100" s="254" t="s">
        <v>338</v>
      </c>
    </row>
    <row r="101" s="14" customFormat="1">
      <c r="A101" s="14"/>
      <c r="B101" s="244"/>
      <c r="C101" s="245"/>
      <c r="D101" s="235" t="s">
        <v>350</v>
      </c>
      <c r="E101" s="246" t="s">
        <v>19</v>
      </c>
      <c r="F101" s="247" t="s">
        <v>4612</v>
      </c>
      <c r="G101" s="245"/>
      <c r="H101" s="248">
        <v>98.706000000000003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350</v>
      </c>
      <c r="AU101" s="254" t="s">
        <v>81</v>
      </c>
      <c r="AV101" s="14" t="s">
        <v>81</v>
      </c>
      <c r="AW101" s="14" t="s">
        <v>33</v>
      </c>
      <c r="AX101" s="14" t="s">
        <v>79</v>
      </c>
      <c r="AY101" s="254" t="s">
        <v>338</v>
      </c>
    </row>
    <row r="102" s="2" customFormat="1" ht="24.15" customHeight="1">
      <c r="A102" s="39"/>
      <c r="B102" s="40"/>
      <c r="C102" s="215" t="s">
        <v>81</v>
      </c>
      <c r="D102" s="215" t="s">
        <v>3853</v>
      </c>
      <c r="E102" s="216" t="s">
        <v>4613</v>
      </c>
      <c r="F102" s="217" t="s">
        <v>4614</v>
      </c>
      <c r="G102" s="218" t="s">
        <v>391</v>
      </c>
      <c r="H102" s="219">
        <v>148.059</v>
      </c>
      <c r="I102" s="220"/>
      <c r="J102" s="221">
        <f>ROUND(I102*H102,2)</f>
        <v>0</v>
      </c>
      <c r="K102" s="217" t="s">
        <v>3856</v>
      </c>
      <c r="L102" s="45"/>
      <c r="M102" s="222" t="s">
        <v>19</v>
      </c>
      <c r="N102" s="223" t="s">
        <v>43</v>
      </c>
      <c r="O102" s="85"/>
      <c r="P102" s="224">
        <f>O102*H102</f>
        <v>0</v>
      </c>
      <c r="Q102" s="224">
        <v>0</v>
      </c>
      <c r="R102" s="224">
        <f>Q102*H102</f>
        <v>0</v>
      </c>
      <c r="S102" s="224">
        <v>0</v>
      </c>
      <c r="T102" s="225">
        <f>S102*H102</f>
        <v>0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R102" s="226" t="s">
        <v>231</v>
      </c>
      <c r="AT102" s="226" t="s">
        <v>342</v>
      </c>
      <c r="AU102" s="226" t="s">
        <v>81</v>
      </c>
      <c r="AY102" s="18" t="s">
        <v>338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18" t="s">
        <v>79</v>
      </c>
      <c r="BK102" s="227">
        <f>ROUND(I102*H102,2)</f>
        <v>0</v>
      </c>
      <c r="BL102" s="18" t="s">
        <v>231</v>
      </c>
      <c r="BM102" s="226" t="s">
        <v>4615</v>
      </c>
    </row>
    <row r="103" s="2" customFormat="1">
      <c r="A103" s="39"/>
      <c r="B103" s="40"/>
      <c r="C103" s="41"/>
      <c r="D103" s="228" t="s">
        <v>348</v>
      </c>
      <c r="E103" s="41"/>
      <c r="F103" s="229" t="s">
        <v>4616</v>
      </c>
      <c r="G103" s="41"/>
      <c r="H103" s="41"/>
      <c r="I103" s="230"/>
      <c r="J103" s="41"/>
      <c r="K103" s="41"/>
      <c r="L103" s="45"/>
      <c r="M103" s="231"/>
      <c r="N103" s="232"/>
      <c r="O103" s="85"/>
      <c r="P103" s="85"/>
      <c r="Q103" s="85"/>
      <c r="R103" s="85"/>
      <c r="S103" s="85"/>
      <c r="T103" s="86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T103" s="18" t="s">
        <v>348</v>
      </c>
      <c r="AU103" s="18" t="s">
        <v>81</v>
      </c>
    </row>
    <row r="104" s="13" customFormat="1">
      <c r="A104" s="13"/>
      <c r="B104" s="233"/>
      <c r="C104" s="234"/>
      <c r="D104" s="235" t="s">
        <v>350</v>
      </c>
      <c r="E104" s="236" t="s">
        <v>19</v>
      </c>
      <c r="F104" s="237" t="s">
        <v>3859</v>
      </c>
      <c r="G104" s="234"/>
      <c r="H104" s="236" t="s">
        <v>19</v>
      </c>
      <c r="I104" s="238"/>
      <c r="J104" s="234"/>
      <c r="K104" s="234"/>
      <c r="L104" s="239"/>
      <c r="M104" s="240"/>
      <c r="N104" s="241"/>
      <c r="O104" s="241"/>
      <c r="P104" s="241"/>
      <c r="Q104" s="241"/>
      <c r="R104" s="241"/>
      <c r="S104" s="241"/>
      <c r="T104" s="242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3" t="s">
        <v>350</v>
      </c>
      <c r="AU104" s="243" t="s">
        <v>81</v>
      </c>
      <c r="AV104" s="13" t="s">
        <v>79</v>
      </c>
      <c r="AW104" s="13" t="s">
        <v>33</v>
      </c>
      <c r="AX104" s="13" t="s">
        <v>72</v>
      </c>
      <c r="AY104" s="243" t="s">
        <v>338</v>
      </c>
    </row>
    <row r="105" s="13" customFormat="1">
      <c r="A105" s="13"/>
      <c r="B105" s="233"/>
      <c r="C105" s="234"/>
      <c r="D105" s="235" t="s">
        <v>350</v>
      </c>
      <c r="E105" s="236" t="s">
        <v>19</v>
      </c>
      <c r="F105" s="237" t="s">
        <v>4611</v>
      </c>
      <c r="G105" s="234"/>
      <c r="H105" s="236" t="s">
        <v>19</v>
      </c>
      <c r="I105" s="238"/>
      <c r="J105" s="234"/>
      <c r="K105" s="234"/>
      <c r="L105" s="239"/>
      <c r="M105" s="240"/>
      <c r="N105" s="241"/>
      <c r="O105" s="241"/>
      <c r="P105" s="241"/>
      <c r="Q105" s="241"/>
      <c r="R105" s="241"/>
      <c r="S105" s="241"/>
      <c r="T105" s="242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3" t="s">
        <v>350</v>
      </c>
      <c r="AU105" s="243" t="s">
        <v>81</v>
      </c>
      <c r="AV105" s="13" t="s">
        <v>79</v>
      </c>
      <c r="AW105" s="13" t="s">
        <v>33</v>
      </c>
      <c r="AX105" s="13" t="s">
        <v>72</v>
      </c>
      <c r="AY105" s="243" t="s">
        <v>338</v>
      </c>
    </row>
    <row r="106" s="14" customFormat="1">
      <c r="A106" s="14"/>
      <c r="B106" s="244"/>
      <c r="C106" s="245"/>
      <c r="D106" s="235" t="s">
        <v>350</v>
      </c>
      <c r="E106" s="247" t="s">
        <v>19</v>
      </c>
      <c r="F106" s="298" t="s">
        <v>3756</v>
      </c>
      <c r="G106" s="245"/>
      <c r="H106" s="248">
        <v>493.52999999999997</v>
      </c>
      <c r="I106" s="249"/>
      <c r="J106" s="245"/>
      <c r="K106" s="245"/>
      <c r="L106" s="250"/>
      <c r="M106" s="251"/>
      <c r="N106" s="252"/>
      <c r="O106" s="252"/>
      <c r="P106" s="252"/>
      <c r="Q106" s="252"/>
      <c r="R106" s="252"/>
      <c r="S106" s="252"/>
      <c r="T106" s="253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4" t="s">
        <v>350</v>
      </c>
      <c r="AU106" s="254" t="s">
        <v>81</v>
      </c>
      <c r="AV106" s="14" t="s">
        <v>81</v>
      </c>
      <c r="AW106" s="14" t="s">
        <v>33</v>
      </c>
      <c r="AX106" s="14" t="s">
        <v>72</v>
      </c>
      <c r="AY106" s="254" t="s">
        <v>338</v>
      </c>
    </row>
    <row r="107" s="14" customFormat="1">
      <c r="A107" s="14"/>
      <c r="B107" s="244"/>
      <c r="C107" s="245"/>
      <c r="D107" s="235" t="s">
        <v>350</v>
      </c>
      <c r="E107" s="246" t="s">
        <v>19</v>
      </c>
      <c r="F107" s="247" t="s">
        <v>4617</v>
      </c>
      <c r="G107" s="245"/>
      <c r="H107" s="248">
        <v>148.059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350</v>
      </c>
      <c r="AU107" s="254" t="s">
        <v>81</v>
      </c>
      <c r="AV107" s="14" t="s">
        <v>81</v>
      </c>
      <c r="AW107" s="14" t="s">
        <v>33</v>
      </c>
      <c r="AX107" s="14" t="s">
        <v>79</v>
      </c>
      <c r="AY107" s="254" t="s">
        <v>338</v>
      </c>
    </row>
    <row r="108" s="2" customFormat="1" ht="44.25" customHeight="1">
      <c r="A108" s="39"/>
      <c r="B108" s="40"/>
      <c r="C108" s="215" t="s">
        <v>241</v>
      </c>
      <c r="D108" s="215" t="s">
        <v>3853</v>
      </c>
      <c r="E108" s="216" t="s">
        <v>4618</v>
      </c>
      <c r="F108" s="217" t="s">
        <v>4619</v>
      </c>
      <c r="G108" s="218" t="s">
        <v>391</v>
      </c>
      <c r="H108" s="219">
        <v>69.965999999999994</v>
      </c>
      <c r="I108" s="220"/>
      <c r="J108" s="221">
        <f>ROUND(I108*H108,2)</f>
        <v>0</v>
      </c>
      <c r="K108" s="217" t="s">
        <v>3856</v>
      </c>
      <c r="L108" s="45"/>
      <c r="M108" s="222" t="s">
        <v>19</v>
      </c>
      <c r="N108" s="223" t="s">
        <v>43</v>
      </c>
      <c r="O108" s="85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26" t="s">
        <v>231</v>
      </c>
      <c r="AT108" s="226" t="s">
        <v>342</v>
      </c>
      <c r="AU108" s="226" t="s">
        <v>81</v>
      </c>
      <c r="AY108" s="18" t="s">
        <v>338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8" t="s">
        <v>79</v>
      </c>
      <c r="BK108" s="227">
        <f>ROUND(I108*H108,2)</f>
        <v>0</v>
      </c>
      <c r="BL108" s="18" t="s">
        <v>231</v>
      </c>
      <c r="BM108" s="226" t="s">
        <v>4620</v>
      </c>
    </row>
    <row r="109" s="2" customFormat="1">
      <c r="A109" s="39"/>
      <c r="B109" s="40"/>
      <c r="C109" s="41"/>
      <c r="D109" s="228" t="s">
        <v>348</v>
      </c>
      <c r="E109" s="41"/>
      <c r="F109" s="229" t="s">
        <v>4621</v>
      </c>
      <c r="G109" s="41"/>
      <c r="H109" s="41"/>
      <c r="I109" s="230"/>
      <c r="J109" s="41"/>
      <c r="K109" s="41"/>
      <c r="L109" s="45"/>
      <c r="M109" s="231"/>
      <c r="N109" s="23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348</v>
      </c>
      <c r="AU109" s="18" t="s">
        <v>81</v>
      </c>
    </row>
    <row r="110" s="14" customFormat="1">
      <c r="A110" s="14"/>
      <c r="B110" s="244"/>
      <c r="C110" s="245"/>
      <c r="D110" s="235" t="s">
        <v>350</v>
      </c>
      <c r="E110" s="246" t="s">
        <v>19</v>
      </c>
      <c r="F110" s="247" t="s">
        <v>4622</v>
      </c>
      <c r="G110" s="245"/>
      <c r="H110" s="248">
        <v>3.9830000000000001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81</v>
      </c>
      <c r="AV110" s="14" t="s">
        <v>81</v>
      </c>
      <c r="AW110" s="14" t="s">
        <v>33</v>
      </c>
      <c r="AX110" s="14" t="s">
        <v>72</v>
      </c>
      <c r="AY110" s="254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19</v>
      </c>
      <c r="F111" s="247" t="s">
        <v>4623</v>
      </c>
      <c r="G111" s="245"/>
      <c r="H111" s="248">
        <v>65.983000000000004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81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5" customFormat="1">
      <c r="A112" s="15"/>
      <c r="B112" s="255"/>
      <c r="C112" s="256"/>
      <c r="D112" s="235" t="s">
        <v>350</v>
      </c>
      <c r="E112" s="257" t="s">
        <v>4599</v>
      </c>
      <c r="F112" s="258" t="s">
        <v>363</v>
      </c>
      <c r="G112" s="256"/>
      <c r="H112" s="259">
        <v>69.966000000000008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350</v>
      </c>
      <c r="AU112" s="265" t="s">
        <v>81</v>
      </c>
      <c r="AV112" s="15" t="s">
        <v>231</v>
      </c>
      <c r="AW112" s="15" t="s">
        <v>33</v>
      </c>
      <c r="AX112" s="15" t="s">
        <v>79</v>
      </c>
      <c r="AY112" s="265" t="s">
        <v>338</v>
      </c>
    </row>
    <row r="113" s="2" customFormat="1" ht="24.15" customHeight="1">
      <c r="A113" s="39"/>
      <c r="B113" s="40"/>
      <c r="C113" s="215" t="s">
        <v>231</v>
      </c>
      <c r="D113" s="215" t="s">
        <v>3853</v>
      </c>
      <c r="E113" s="216" t="s">
        <v>4624</v>
      </c>
      <c r="F113" s="217" t="s">
        <v>4625</v>
      </c>
      <c r="G113" s="218" t="s">
        <v>391</v>
      </c>
      <c r="H113" s="219">
        <v>4.1360000000000001</v>
      </c>
      <c r="I113" s="220"/>
      <c r="J113" s="221">
        <f>ROUND(I113*H113,2)</f>
        <v>0</v>
      </c>
      <c r="K113" s="217" t="s">
        <v>3856</v>
      </c>
      <c r="L113" s="45"/>
      <c r="M113" s="222" t="s">
        <v>19</v>
      </c>
      <c r="N113" s="223" t="s">
        <v>43</v>
      </c>
      <c r="O113" s="85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R113" s="226" t="s">
        <v>231</v>
      </c>
      <c r="AT113" s="226" t="s">
        <v>342</v>
      </c>
      <c r="AU113" s="226" t="s">
        <v>81</v>
      </c>
      <c r="AY113" s="18" t="s">
        <v>338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8" t="s">
        <v>79</v>
      </c>
      <c r="BK113" s="227">
        <f>ROUND(I113*H113,2)</f>
        <v>0</v>
      </c>
      <c r="BL113" s="18" t="s">
        <v>231</v>
      </c>
      <c r="BM113" s="226" t="s">
        <v>4626</v>
      </c>
    </row>
    <row r="114" s="2" customFormat="1">
      <c r="A114" s="39"/>
      <c r="B114" s="40"/>
      <c r="C114" s="41"/>
      <c r="D114" s="228" t="s">
        <v>348</v>
      </c>
      <c r="E114" s="41"/>
      <c r="F114" s="229" t="s">
        <v>4627</v>
      </c>
      <c r="G114" s="41"/>
      <c r="H114" s="41"/>
      <c r="I114" s="230"/>
      <c r="J114" s="41"/>
      <c r="K114" s="41"/>
      <c r="L114" s="45"/>
      <c r="M114" s="231"/>
      <c r="N114" s="232"/>
      <c r="O114" s="85"/>
      <c r="P114" s="85"/>
      <c r="Q114" s="85"/>
      <c r="R114" s="85"/>
      <c r="S114" s="85"/>
      <c r="T114" s="86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T114" s="18" t="s">
        <v>348</v>
      </c>
      <c r="AU114" s="18" t="s">
        <v>81</v>
      </c>
    </row>
    <row r="115" s="14" customFormat="1">
      <c r="A115" s="14"/>
      <c r="B115" s="244"/>
      <c r="C115" s="245"/>
      <c r="D115" s="235" t="s">
        <v>350</v>
      </c>
      <c r="E115" s="246" t="s">
        <v>19</v>
      </c>
      <c r="F115" s="247" t="s">
        <v>4590</v>
      </c>
      <c r="G115" s="245"/>
      <c r="H115" s="248">
        <v>4.1360000000000001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350</v>
      </c>
      <c r="AU115" s="254" t="s">
        <v>81</v>
      </c>
      <c r="AV115" s="14" t="s">
        <v>81</v>
      </c>
      <c r="AW115" s="14" t="s">
        <v>33</v>
      </c>
      <c r="AX115" s="14" t="s">
        <v>79</v>
      </c>
      <c r="AY115" s="254" t="s">
        <v>338</v>
      </c>
    </row>
    <row r="116" s="2" customFormat="1" ht="37.8" customHeight="1">
      <c r="A116" s="39"/>
      <c r="B116" s="40"/>
      <c r="C116" s="215" t="s">
        <v>239</v>
      </c>
      <c r="D116" s="215" t="s">
        <v>3853</v>
      </c>
      <c r="E116" s="216" t="s">
        <v>4628</v>
      </c>
      <c r="F116" s="217" t="s">
        <v>4629</v>
      </c>
      <c r="G116" s="218" t="s">
        <v>391</v>
      </c>
      <c r="H116" s="219">
        <v>74.102000000000004</v>
      </c>
      <c r="I116" s="220"/>
      <c r="J116" s="221">
        <f>ROUND(I116*H116,2)</f>
        <v>0</v>
      </c>
      <c r="K116" s="217" t="s">
        <v>3856</v>
      </c>
      <c r="L116" s="45"/>
      <c r="M116" s="222" t="s">
        <v>19</v>
      </c>
      <c r="N116" s="223" t="s">
        <v>43</v>
      </c>
      <c r="O116" s="85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R116" s="226" t="s">
        <v>231</v>
      </c>
      <c r="AT116" s="226" t="s">
        <v>342</v>
      </c>
      <c r="AU116" s="226" t="s">
        <v>81</v>
      </c>
      <c r="AY116" s="18" t="s">
        <v>338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18" t="s">
        <v>79</v>
      </c>
      <c r="BK116" s="227">
        <f>ROUND(I116*H116,2)</f>
        <v>0</v>
      </c>
      <c r="BL116" s="18" t="s">
        <v>231</v>
      </c>
      <c r="BM116" s="226" t="s">
        <v>4630</v>
      </c>
    </row>
    <row r="117" s="2" customFormat="1">
      <c r="A117" s="39"/>
      <c r="B117" s="40"/>
      <c r="C117" s="41"/>
      <c r="D117" s="228" t="s">
        <v>348</v>
      </c>
      <c r="E117" s="41"/>
      <c r="F117" s="229" t="s">
        <v>4631</v>
      </c>
      <c r="G117" s="41"/>
      <c r="H117" s="41"/>
      <c r="I117" s="230"/>
      <c r="J117" s="41"/>
      <c r="K117" s="41"/>
      <c r="L117" s="45"/>
      <c r="M117" s="231"/>
      <c r="N117" s="232"/>
      <c r="O117" s="85"/>
      <c r="P117" s="85"/>
      <c r="Q117" s="85"/>
      <c r="R117" s="85"/>
      <c r="S117" s="85"/>
      <c r="T117" s="86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T117" s="18" t="s">
        <v>348</v>
      </c>
      <c r="AU117" s="18" t="s">
        <v>81</v>
      </c>
    </row>
    <row r="118" s="14" customFormat="1">
      <c r="A118" s="14"/>
      <c r="B118" s="244"/>
      <c r="C118" s="245"/>
      <c r="D118" s="235" t="s">
        <v>350</v>
      </c>
      <c r="E118" s="246" t="s">
        <v>19</v>
      </c>
      <c r="F118" s="247" t="s">
        <v>4590</v>
      </c>
      <c r="G118" s="245"/>
      <c r="H118" s="248">
        <v>4.1360000000000001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350</v>
      </c>
      <c r="AU118" s="254" t="s">
        <v>81</v>
      </c>
      <c r="AV118" s="14" t="s">
        <v>81</v>
      </c>
      <c r="AW118" s="14" t="s">
        <v>33</v>
      </c>
      <c r="AX118" s="14" t="s">
        <v>72</v>
      </c>
      <c r="AY118" s="254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19</v>
      </c>
      <c r="F119" s="247" t="s">
        <v>4599</v>
      </c>
      <c r="G119" s="245"/>
      <c r="H119" s="248">
        <v>69.965999999999994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81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5" customFormat="1">
      <c r="A120" s="15"/>
      <c r="B120" s="255"/>
      <c r="C120" s="256"/>
      <c r="D120" s="235" t="s">
        <v>350</v>
      </c>
      <c r="E120" s="257" t="s">
        <v>4592</v>
      </c>
      <c r="F120" s="258" t="s">
        <v>363</v>
      </c>
      <c r="G120" s="256"/>
      <c r="H120" s="259">
        <v>74.10199999999999</v>
      </c>
      <c r="I120" s="260"/>
      <c r="J120" s="256"/>
      <c r="K120" s="256"/>
      <c r="L120" s="261"/>
      <c r="M120" s="262"/>
      <c r="N120" s="263"/>
      <c r="O120" s="263"/>
      <c r="P120" s="263"/>
      <c r="Q120" s="263"/>
      <c r="R120" s="263"/>
      <c r="S120" s="263"/>
      <c r="T120" s="264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5" t="s">
        <v>350</v>
      </c>
      <c r="AU120" s="265" t="s">
        <v>81</v>
      </c>
      <c r="AV120" s="15" t="s">
        <v>231</v>
      </c>
      <c r="AW120" s="15" t="s">
        <v>33</v>
      </c>
      <c r="AX120" s="15" t="s">
        <v>79</v>
      </c>
      <c r="AY120" s="265" t="s">
        <v>338</v>
      </c>
    </row>
    <row r="121" s="2" customFormat="1" ht="37.8" customHeight="1">
      <c r="A121" s="39"/>
      <c r="B121" s="40"/>
      <c r="C121" s="215" t="s">
        <v>236</v>
      </c>
      <c r="D121" s="215" t="s">
        <v>3853</v>
      </c>
      <c r="E121" s="216" t="s">
        <v>3870</v>
      </c>
      <c r="F121" s="217" t="s">
        <v>3871</v>
      </c>
      <c r="G121" s="218" t="s">
        <v>391</v>
      </c>
      <c r="H121" s="219">
        <v>74.102000000000004</v>
      </c>
      <c r="I121" s="220"/>
      <c r="J121" s="221">
        <f>ROUND(I121*H121,2)</f>
        <v>0</v>
      </c>
      <c r="K121" s="217" t="s">
        <v>3856</v>
      </c>
      <c r="L121" s="45"/>
      <c r="M121" s="222" t="s">
        <v>19</v>
      </c>
      <c r="N121" s="223" t="s">
        <v>43</v>
      </c>
      <c r="O121" s="85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26" t="s">
        <v>231</v>
      </c>
      <c r="AT121" s="226" t="s">
        <v>342</v>
      </c>
      <c r="AU121" s="226" t="s">
        <v>81</v>
      </c>
      <c r="AY121" s="18" t="s">
        <v>338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8" t="s">
        <v>79</v>
      </c>
      <c r="BK121" s="227">
        <f>ROUND(I121*H121,2)</f>
        <v>0</v>
      </c>
      <c r="BL121" s="18" t="s">
        <v>231</v>
      </c>
      <c r="BM121" s="226" t="s">
        <v>4632</v>
      </c>
    </row>
    <row r="122" s="2" customFormat="1">
      <c r="A122" s="39"/>
      <c r="B122" s="40"/>
      <c r="C122" s="41"/>
      <c r="D122" s="228" t="s">
        <v>348</v>
      </c>
      <c r="E122" s="41"/>
      <c r="F122" s="229" t="s">
        <v>3873</v>
      </c>
      <c r="G122" s="41"/>
      <c r="H122" s="41"/>
      <c r="I122" s="230"/>
      <c r="J122" s="41"/>
      <c r="K122" s="41"/>
      <c r="L122" s="45"/>
      <c r="M122" s="231"/>
      <c r="N122" s="232"/>
      <c r="O122" s="85"/>
      <c r="P122" s="85"/>
      <c r="Q122" s="85"/>
      <c r="R122" s="85"/>
      <c r="S122" s="85"/>
      <c r="T122" s="86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348</v>
      </c>
      <c r="AU122" s="18" t="s">
        <v>81</v>
      </c>
    </row>
    <row r="123" s="14" customFormat="1">
      <c r="A123" s="14"/>
      <c r="B123" s="244"/>
      <c r="C123" s="245"/>
      <c r="D123" s="235" t="s">
        <v>350</v>
      </c>
      <c r="E123" s="246" t="s">
        <v>19</v>
      </c>
      <c r="F123" s="247" t="s">
        <v>4592</v>
      </c>
      <c r="G123" s="245"/>
      <c r="H123" s="248">
        <v>74.102000000000004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81</v>
      </c>
      <c r="AV123" s="14" t="s">
        <v>81</v>
      </c>
      <c r="AW123" s="14" t="s">
        <v>33</v>
      </c>
      <c r="AX123" s="14" t="s">
        <v>79</v>
      </c>
      <c r="AY123" s="254" t="s">
        <v>338</v>
      </c>
    </row>
    <row r="124" s="2" customFormat="1" ht="24.15" customHeight="1">
      <c r="A124" s="39"/>
      <c r="B124" s="40"/>
      <c r="C124" s="215" t="s">
        <v>396</v>
      </c>
      <c r="D124" s="215" t="s">
        <v>3853</v>
      </c>
      <c r="E124" s="216" t="s">
        <v>3875</v>
      </c>
      <c r="F124" s="217" t="s">
        <v>3876</v>
      </c>
      <c r="G124" s="218" t="s">
        <v>489</v>
      </c>
      <c r="H124" s="219">
        <v>74.102000000000004</v>
      </c>
      <c r="I124" s="220"/>
      <c r="J124" s="221">
        <f>ROUND(I124*H124,2)</f>
        <v>0</v>
      </c>
      <c r="K124" s="217" t="s">
        <v>3856</v>
      </c>
      <c r="L124" s="45"/>
      <c r="M124" s="222" t="s">
        <v>19</v>
      </c>
      <c r="N124" s="223" t="s">
        <v>43</v>
      </c>
      <c r="O124" s="85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26" t="s">
        <v>231</v>
      </c>
      <c r="AT124" s="226" t="s">
        <v>342</v>
      </c>
      <c r="AU124" s="226" t="s">
        <v>81</v>
      </c>
      <c r="AY124" s="18" t="s">
        <v>338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8" t="s">
        <v>79</v>
      </c>
      <c r="BK124" s="227">
        <f>ROUND(I124*H124,2)</f>
        <v>0</v>
      </c>
      <c r="BL124" s="18" t="s">
        <v>231</v>
      </c>
      <c r="BM124" s="226" t="s">
        <v>4633</v>
      </c>
    </row>
    <row r="125" s="2" customFormat="1">
      <c r="A125" s="39"/>
      <c r="B125" s="40"/>
      <c r="C125" s="41"/>
      <c r="D125" s="228" t="s">
        <v>348</v>
      </c>
      <c r="E125" s="41"/>
      <c r="F125" s="229" t="s">
        <v>3878</v>
      </c>
      <c r="G125" s="41"/>
      <c r="H125" s="41"/>
      <c r="I125" s="230"/>
      <c r="J125" s="41"/>
      <c r="K125" s="41"/>
      <c r="L125" s="45"/>
      <c r="M125" s="231"/>
      <c r="N125" s="232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348</v>
      </c>
      <c r="AU125" s="18" t="s">
        <v>81</v>
      </c>
    </row>
    <row r="126" s="14" customFormat="1">
      <c r="A126" s="14"/>
      <c r="B126" s="244"/>
      <c r="C126" s="245"/>
      <c r="D126" s="235" t="s">
        <v>350</v>
      </c>
      <c r="E126" s="246" t="s">
        <v>19</v>
      </c>
      <c r="F126" s="247" t="s">
        <v>4592</v>
      </c>
      <c r="G126" s="245"/>
      <c r="H126" s="248">
        <v>74.102000000000004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350</v>
      </c>
      <c r="AU126" s="254" t="s">
        <v>81</v>
      </c>
      <c r="AV126" s="14" t="s">
        <v>81</v>
      </c>
      <c r="AW126" s="14" t="s">
        <v>33</v>
      </c>
      <c r="AX126" s="14" t="s">
        <v>79</v>
      </c>
      <c r="AY126" s="254" t="s">
        <v>338</v>
      </c>
    </row>
    <row r="127" s="2" customFormat="1" ht="21.75" customHeight="1">
      <c r="A127" s="39"/>
      <c r="B127" s="40"/>
      <c r="C127" s="215" t="s">
        <v>405</v>
      </c>
      <c r="D127" s="215" t="s">
        <v>3853</v>
      </c>
      <c r="E127" s="216" t="s">
        <v>4634</v>
      </c>
      <c r="F127" s="217" t="s">
        <v>4635</v>
      </c>
      <c r="G127" s="218" t="s">
        <v>345</v>
      </c>
      <c r="H127" s="219">
        <v>493.52999999999997</v>
      </c>
      <c r="I127" s="220"/>
      <c r="J127" s="221">
        <f>ROUND(I127*H127,2)</f>
        <v>0</v>
      </c>
      <c r="K127" s="217" t="s">
        <v>3856</v>
      </c>
      <c r="L127" s="45"/>
      <c r="M127" s="222" t="s">
        <v>19</v>
      </c>
      <c r="N127" s="223" t="s">
        <v>43</v>
      </c>
      <c r="O127" s="85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6" t="s">
        <v>231</v>
      </c>
      <c r="AT127" s="226" t="s">
        <v>342</v>
      </c>
      <c r="AU127" s="226" t="s">
        <v>81</v>
      </c>
      <c r="AY127" s="18" t="s">
        <v>338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8" t="s">
        <v>79</v>
      </c>
      <c r="BK127" s="227">
        <f>ROUND(I127*H127,2)</f>
        <v>0</v>
      </c>
      <c r="BL127" s="18" t="s">
        <v>231</v>
      </c>
      <c r="BM127" s="226" t="s">
        <v>4636</v>
      </c>
    </row>
    <row r="128" s="2" customFormat="1">
      <c r="A128" s="39"/>
      <c r="B128" s="40"/>
      <c r="C128" s="41"/>
      <c r="D128" s="228" t="s">
        <v>348</v>
      </c>
      <c r="E128" s="41"/>
      <c r="F128" s="229" t="s">
        <v>4637</v>
      </c>
      <c r="G128" s="41"/>
      <c r="H128" s="41"/>
      <c r="I128" s="230"/>
      <c r="J128" s="41"/>
      <c r="K128" s="41"/>
      <c r="L128" s="45"/>
      <c r="M128" s="231"/>
      <c r="N128" s="232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348</v>
      </c>
      <c r="AU128" s="18" t="s">
        <v>81</v>
      </c>
    </row>
    <row r="129" s="14" customFormat="1">
      <c r="A129" s="14"/>
      <c r="B129" s="244"/>
      <c r="C129" s="245"/>
      <c r="D129" s="235" t="s">
        <v>350</v>
      </c>
      <c r="E129" s="246" t="s">
        <v>19</v>
      </c>
      <c r="F129" s="247" t="s">
        <v>4638</v>
      </c>
      <c r="G129" s="245"/>
      <c r="H129" s="248">
        <v>493.52999999999997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350</v>
      </c>
      <c r="AU129" s="254" t="s">
        <v>81</v>
      </c>
      <c r="AV129" s="14" t="s">
        <v>81</v>
      </c>
      <c r="AW129" s="14" t="s">
        <v>33</v>
      </c>
      <c r="AX129" s="14" t="s">
        <v>79</v>
      </c>
      <c r="AY129" s="254" t="s">
        <v>338</v>
      </c>
    </row>
    <row r="130" s="2" customFormat="1" ht="24.15" customHeight="1">
      <c r="A130" s="39"/>
      <c r="B130" s="40"/>
      <c r="C130" s="215" t="s">
        <v>252</v>
      </c>
      <c r="D130" s="215" t="s">
        <v>3853</v>
      </c>
      <c r="E130" s="216" t="s">
        <v>4639</v>
      </c>
      <c r="F130" s="217" t="s">
        <v>4640</v>
      </c>
      <c r="G130" s="218" t="s">
        <v>391</v>
      </c>
      <c r="H130" s="219">
        <v>148.059</v>
      </c>
      <c r="I130" s="220"/>
      <c r="J130" s="221">
        <f>ROUND(I130*H130,2)</f>
        <v>0</v>
      </c>
      <c r="K130" s="217" t="s">
        <v>3856</v>
      </c>
      <c r="L130" s="45"/>
      <c r="M130" s="222" t="s">
        <v>19</v>
      </c>
      <c r="N130" s="223" t="s">
        <v>43</v>
      </c>
      <c r="O130" s="85"/>
      <c r="P130" s="224">
        <f>O130*H130</f>
        <v>0</v>
      </c>
      <c r="Q130" s="224">
        <v>0</v>
      </c>
      <c r="R130" s="224">
        <f>Q130*H130</f>
        <v>0</v>
      </c>
      <c r="S130" s="224">
        <v>0</v>
      </c>
      <c r="T130" s="225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26" t="s">
        <v>231</v>
      </c>
      <c r="AT130" s="226" t="s">
        <v>342</v>
      </c>
      <c r="AU130" s="226" t="s">
        <v>81</v>
      </c>
      <c r="AY130" s="18" t="s">
        <v>338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8" t="s">
        <v>79</v>
      </c>
      <c r="BK130" s="227">
        <f>ROUND(I130*H130,2)</f>
        <v>0</v>
      </c>
      <c r="BL130" s="18" t="s">
        <v>231</v>
      </c>
      <c r="BM130" s="226" t="s">
        <v>4641</v>
      </c>
    </row>
    <row r="131" s="2" customFormat="1">
      <c r="A131" s="39"/>
      <c r="B131" s="40"/>
      <c r="C131" s="41"/>
      <c r="D131" s="228" t="s">
        <v>348</v>
      </c>
      <c r="E131" s="41"/>
      <c r="F131" s="229" t="s">
        <v>4642</v>
      </c>
      <c r="G131" s="41"/>
      <c r="H131" s="41"/>
      <c r="I131" s="230"/>
      <c r="J131" s="41"/>
      <c r="K131" s="41"/>
      <c r="L131" s="45"/>
      <c r="M131" s="231"/>
      <c r="N131" s="232"/>
      <c r="O131" s="85"/>
      <c r="P131" s="85"/>
      <c r="Q131" s="85"/>
      <c r="R131" s="85"/>
      <c r="S131" s="85"/>
      <c r="T131" s="8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348</v>
      </c>
      <c r="AU131" s="18" t="s">
        <v>81</v>
      </c>
    </row>
    <row r="132" s="14" customFormat="1">
      <c r="A132" s="14"/>
      <c r="B132" s="244"/>
      <c r="C132" s="245"/>
      <c r="D132" s="235" t="s">
        <v>350</v>
      </c>
      <c r="E132" s="246" t="s">
        <v>19</v>
      </c>
      <c r="F132" s="247" t="s">
        <v>4638</v>
      </c>
      <c r="G132" s="245"/>
      <c r="H132" s="248">
        <v>493.52999999999997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350</v>
      </c>
      <c r="AU132" s="254" t="s">
        <v>81</v>
      </c>
      <c r="AV132" s="14" t="s">
        <v>81</v>
      </c>
      <c r="AW132" s="14" t="s">
        <v>33</v>
      </c>
      <c r="AX132" s="14" t="s">
        <v>72</v>
      </c>
      <c r="AY132" s="254" t="s">
        <v>338</v>
      </c>
    </row>
    <row r="133" s="14" customFormat="1">
      <c r="A133" s="14"/>
      <c r="B133" s="244"/>
      <c r="C133" s="245"/>
      <c r="D133" s="235" t="s">
        <v>350</v>
      </c>
      <c r="E133" s="246" t="s">
        <v>19</v>
      </c>
      <c r="F133" s="247" t="s">
        <v>4617</v>
      </c>
      <c r="G133" s="245"/>
      <c r="H133" s="248">
        <v>148.059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350</v>
      </c>
      <c r="AU133" s="254" t="s">
        <v>81</v>
      </c>
      <c r="AV133" s="14" t="s">
        <v>81</v>
      </c>
      <c r="AW133" s="14" t="s">
        <v>33</v>
      </c>
      <c r="AX133" s="14" t="s">
        <v>79</v>
      </c>
      <c r="AY133" s="254" t="s">
        <v>338</v>
      </c>
    </row>
    <row r="134" s="2" customFormat="1" ht="21.75" customHeight="1">
      <c r="A134" s="39"/>
      <c r="B134" s="40"/>
      <c r="C134" s="215" t="s">
        <v>430</v>
      </c>
      <c r="D134" s="215" t="s">
        <v>3853</v>
      </c>
      <c r="E134" s="216" t="s">
        <v>4643</v>
      </c>
      <c r="F134" s="217" t="s">
        <v>4644</v>
      </c>
      <c r="G134" s="218" t="s">
        <v>345</v>
      </c>
      <c r="H134" s="219">
        <v>205.90000000000001</v>
      </c>
      <c r="I134" s="220"/>
      <c r="J134" s="221">
        <f>ROUND(I134*H134,2)</f>
        <v>0</v>
      </c>
      <c r="K134" s="217" t="s">
        <v>3856</v>
      </c>
      <c r="L134" s="45"/>
      <c r="M134" s="222" t="s">
        <v>19</v>
      </c>
      <c r="N134" s="223" t="s">
        <v>43</v>
      </c>
      <c r="O134" s="85"/>
      <c r="P134" s="224">
        <f>O134*H134</f>
        <v>0</v>
      </c>
      <c r="Q134" s="224">
        <v>0</v>
      </c>
      <c r="R134" s="224">
        <f>Q134*H134</f>
        <v>0</v>
      </c>
      <c r="S134" s="224">
        <v>0</v>
      </c>
      <c r="T134" s="225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231</v>
      </c>
      <c r="AT134" s="226" t="s">
        <v>342</v>
      </c>
      <c r="AU134" s="226" t="s">
        <v>81</v>
      </c>
      <c r="AY134" s="18" t="s">
        <v>338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79</v>
      </c>
      <c r="BK134" s="227">
        <f>ROUND(I134*H134,2)</f>
        <v>0</v>
      </c>
      <c r="BL134" s="18" t="s">
        <v>231</v>
      </c>
      <c r="BM134" s="226" t="s">
        <v>4645</v>
      </c>
    </row>
    <row r="135" s="2" customFormat="1">
      <c r="A135" s="39"/>
      <c r="B135" s="40"/>
      <c r="C135" s="41"/>
      <c r="D135" s="228" t="s">
        <v>348</v>
      </c>
      <c r="E135" s="41"/>
      <c r="F135" s="229" t="s">
        <v>4646</v>
      </c>
      <c r="G135" s="41"/>
      <c r="H135" s="41"/>
      <c r="I135" s="230"/>
      <c r="J135" s="41"/>
      <c r="K135" s="41"/>
      <c r="L135" s="45"/>
      <c r="M135" s="231"/>
      <c r="N135" s="23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348</v>
      </c>
      <c r="AU135" s="18" t="s">
        <v>81</v>
      </c>
    </row>
    <row r="136" s="13" customFormat="1">
      <c r="A136" s="13"/>
      <c r="B136" s="233"/>
      <c r="C136" s="234"/>
      <c r="D136" s="235" t="s">
        <v>350</v>
      </c>
      <c r="E136" s="236" t="s">
        <v>19</v>
      </c>
      <c r="F136" s="237" t="s">
        <v>3859</v>
      </c>
      <c r="G136" s="234"/>
      <c r="H136" s="236" t="s">
        <v>19</v>
      </c>
      <c r="I136" s="238"/>
      <c r="J136" s="234"/>
      <c r="K136" s="234"/>
      <c r="L136" s="239"/>
      <c r="M136" s="240"/>
      <c r="N136" s="241"/>
      <c r="O136" s="241"/>
      <c r="P136" s="241"/>
      <c r="Q136" s="241"/>
      <c r="R136" s="241"/>
      <c r="S136" s="241"/>
      <c r="T136" s="242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3" t="s">
        <v>350</v>
      </c>
      <c r="AU136" s="243" t="s">
        <v>81</v>
      </c>
      <c r="AV136" s="13" t="s">
        <v>79</v>
      </c>
      <c r="AW136" s="13" t="s">
        <v>33</v>
      </c>
      <c r="AX136" s="13" t="s">
        <v>72</v>
      </c>
      <c r="AY136" s="243" t="s">
        <v>338</v>
      </c>
    </row>
    <row r="137" s="13" customFormat="1">
      <c r="A137" s="13"/>
      <c r="B137" s="233"/>
      <c r="C137" s="234"/>
      <c r="D137" s="235" t="s">
        <v>350</v>
      </c>
      <c r="E137" s="236" t="s">
        <v>19</v>
      </c>
      <c r="F137" s="237" t="s">
        <v>4647</v>
      </c>
      <c r="G137" s="234"/>
      <c r="H137" s="236" t="s">
        <v>19</v>
      </c>
      <c r="I137" s="238"/>
      <c r="J137" s="234"/>
      <c r="K137" s="234"/>
      <c r="L137" s="239"/>
      <c r="M137" s="240"/>
      <c r="N137" s="241"/>
      <c r="O137" s="241"/>
      <c r="P137" s="241"/>
      <c r="Q137" s="241"/>
      <c r="R137" s="241"/>
      <c r="S137" s="241"/>
      <c r="T137" s="242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3" t="s">
        <v>350</v>
      </c>
      <c r="AU137" s="243" t="s">
        <v>81</v>
      </c>
      <c r="AV137" s="13" t="s">
        <v>79</v>
      </c>
      <c r="AW137" s="13" t="s">
        <v>33</v>
      </c>
      <c r="AX137" s="13" t="s">
        <v>72</v>
      </c>
      <c r="AY137" s="243" t="s">
        <v>338</v>
      </c>
    </row>
    <row r="138" s="14" customFormat="1">
      <c r="A138" s="14"/>
      <c r="B138" s="244"/>
      <c r="C138" s="245"/>
      <c r="D138" s="235" t="s">
        <v>350</v>
      </c>
      <c r="E138" s="247" t="s">
        <v>19</v>
      </c>
      <c r="F138" s="298" t="s">
        <v>3740</v>
      </c>
      <c r="G138" s="245"/>
      <c r="H138" s="248">
        <v>205.90000000000001</v>
      </c>
      <c r="I138" s="249"/>
      <c r="J138" s="245"/>
      <c r="K138" s="245"/>
      <c r="L138" s="250"/>
      <c r="M138" s="251"/>
      <c r="N138" s="252"/>
      <c r="O138" s="252"/>
      <c r="P138" s="252"/>
      <c r="Q138" s="252"/>
      <c r="R138" s="252"/>
      <c r="S138" s="252"/>
      <c r="T138" s="253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4" t="s">
        <v>350</v>
      </c>
      <c r="AU138" s="254" t="s">
        <v>81</v>
      </c>
      <c r="AV138" s="14" t="s">
        <v>81</v>
      </c>
      <c r="AW138" s="14" t="s">
        <v>33</v>
      </c>
      <c r="AX138" s="14" t="s">
        <v>79</v>
      </c>
      <c r="AY138" s="254" t="s">
        <v>338</v>
      </c>
    </row>
    <row r="139" s="2" customFormat="1" ht="37.8" customHeight="1">
      <c r="A139" s="39"/>
      <c r="B139" s="40"/>
      <c r="C139" s="215" t="s">
        <v>340</v>
      </c>
      <c r="D139" s="215" t="s">
        <v>3853</v>
      </c>
      <c r="E139" s="216" t="s">
        <v>4648</v>
      </c>
      <c r="F139" s="217" t="s">
        <v>4649</v>
      </c>
      <c r="G139" s="218" t="s">
        <v>345</v>
      </c>
      <c r="H139" s="219">
        <v>493.52999999999997</v>
      </c>
      <c r="I139" s="220"/>
      <c r="J139" s="221">
        <f>ROUND(I139*H139,2)</f>
        <v>0</v>
      </c>
      <c r="K139" s="217" t="s">
        <v>3856</v>
      </c>
      <c r="L139" s="45"/>
      <c r="M139" s="222" t="s">
        <v>19</v>
      </c>
      <c r="N139" s="223" t="s">
        <v>43</v>
      </c>
      <c r="O139" s="85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6" t="s">
        <v>231</v>
      </c>
      <c r="AT139" s="226" t="s">
        <v>342</v>
      </c>
      <c r="AU139" s="226" t="s">
        <v>81</v>
      </c>
      <c r="AY139" s="18" t="s">
        <v>338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8" t="s">
        <v>79</v>
      </c>
      <c r="BK139" s="227">
        <f>ROUND(I139*H139,2)</f>
        <v>0</v>
      </c>
      <c r="BL139" s="18" t="s">
        <v>231</v>
      </c>
      <c r="BM139" s="226" t="s">
        <v>4650</v>
      </c>
    </row>
    <row r="140" s="2" customFormat="1">
      <c r="A140" s="39"/>
      <c r="B140" s="40"/>
      <c r="C140" s="41"/>
      <c r="D140" s="228" t="s">
        <v>348</v>
      </c>
      <c r="E140" s="41"/>
      <c r="F140" s="229" t="s">
        <v>4651</v>
      </c>
      <c r="G140" s="41"/>
      <c r="H140" s="41"/>
      <c r="I140" s="230"/>
      <c r="J140" s="41"/>
      <c r="K140" s="41"/>
      <c r="L140" s="45"/>
      <c r="M140" s="231"/>
      <c r="N140" s="23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348</v>
      </c>
      <c r="AU140" s="18" t="s">
        <v>81</v>
      </c>
    </row>
    <row r="141" s="14" customFormat="1">
      <c r="A141" s="14"/>
      <c r="B141" s="244"/>
      <c r="C141" s="245"/>
      <c r="D141" s="235" t="s">
        <v>350</v>
      </c>
      <c r="E141" s="246" t="s">
        <v>19</v>
      </c>
      <c r="F141" s="247" t="s">
        <v>4638</v>
      </c>
      <c r="G141" s="245"/>
      <c r="H141" s="248">
        <v>493.52999999999997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350</v>
      </c>
      <c r="AU141" s="254" t="s">
        <v>81</v>
      </c>
      <c r="AV141" s="14" t="s">
        <v>81</v>
      </c>
      <c r="AW141" s="14" t="s">
        <v>33</v>
      </c>
      <c r="AX141" s="14" t="s">
        <v>79</v>
      </c>
      <c r="AY141" s="254" t="s">
        <v>338</v>
      </c>
    </row>
    <row r="142" s="12" customFormat="1" ht="22.8" customHeight="1">
      <c r="A142" s="12"/>
      <c r="B142" s="199"/>
      <c r="C142" s="200"/>
      <c r="D142" s="201" t="s">
        <v>71</v>
      </c>
      <c r="E142" s="213" t="s">
        <v>81</v>
      </c>
      <c r="F142" s="213" t="s">
        <v>567</v>
      </c>
      <c r="G142" s="200"/>
      <c r="H142" s="200"/>
      <c r="I142" s="203"/>
      <c r="J142" s="214">
        <f>BK142</f>
        <v>0</v>
      </c>
      <c r="K142" s="200"/>
      <c r="L142" s="205"/>
      <c r="M142" s="206"/>
      <c r="N142" s="207"/>
      <c r="O142" s="207"/>
      <c r="P142" s="208">
        <f>SUM(P143:P148)</f>
        <v>0</v>
      </c>
      <c r="Q142" s="207"/>
      <c r="R142" s="208">
        <f>SUM(R143:R148)</f>
        <v>0</v>
      </c>
      <c r="S142" s="207"/>
      <c r="T142" s="209">
        <f>SUM(T143:T148)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10" t="s">
        <v>79</v>
      </c>
      <c r="AT142" s="211" t="s">
        <v>71</v>
      </c>
      <c r="AU142" s="211" t="s">
        <v>79</v>
      </c>
      <c r="AY142" s="210" t="s">
        <v>338</v>
      </c>
      <c r="BK142" s="212">
        <f>SUM(BK143:BK148)</f>
        <v>0</v>
      </c>
    </row>
    <row r="143" s="2" customFormat="1" ht="24.15" customHeight="1">
      <c r="A143" s="39"/>
      <c r="B143" s="40"/>
      <c r="C143" s="215" t="s">
        <v>8</v>
      </c>
      <c r="D143" s="215" t="s">
        <v>3853</v>
      </c>
      <c r="E143" s="216" t="s">
        <v>4327</v>
      </c>
      <c r="F143" s="217" t="s">
        <v>4328</v>
      </c>
      <c r="G143" s="218" t="s">
        <v>391</v>
      </c>
      <c r="H143" s="219">
        <v>4.1360000000000001</v>
      </c>
      <c r="I143" s="220"/>
      <c r="J143" s="221">
        <f>ROUND(I143*H143,2)</f>
        <v>0</v>
      </c>
      <c r="K143" s="217" t="s">
        <v>3856</v>
      </c>
      <c r="L143" s="45"/>
      <c r="M143" s="222" t="s">
        <v>19</v>
      </c>
      <c r="N143" s="223" t="s">
        <v>43</v>
      </c>
      <c r="O143" s="85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26" t="s">
        <v>231</v>
      </c>
      <c r="AT143" s="226" t="s">
        <v>342</v>
      </c>
      <c r="AU143" s="226" t="s">
        <v>81</v>
      </c>
      <c r="AY143" s="18" t="s">
        <v>338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8" t="s">
        <v>79</v>
      </c>
      <c r="BK143" s="227">
        <f>ROUND(I143*H143,2)</f>
        <v>0</v>
      </c>
      <c r="BL143" s="18" t="s">
        <v>231</v>
      </c>
      <c r="BM143" s="226" t="s">
        <v>4652</v>
      </c>
    </row>
    <row r="144" s="2" customFormat="1">
      <c r="A144" s="39"/>
      <c r="B144" s="40"/>
      <c r="C144" s="41"/>
      <c r="D144" s="228" t="s">
        <v>348</v>
      </c>
      <c r="E144" s="41"/>
      <c r="F144" s="229" t="s">
        <v>4330</v>
      </c>
      <c r="G144" s="41"/>
      <c r="H144" s="41"/>
      <c r="I144" s="230"/>
      <c r="J144" s="41"/>
      <c r="K144" s="41"/>
      <c r="L144" s="45"/>
      <c r="M144" s="231"/>
      <c r="N144" s="232"/>
      <c r="O144" s="85"/>
      <c r="P144" s="85"/>
      <c r="Q144" s="85"/>
      <c r="R144" s="85"/>
      <c r="S144" s="85"/>
      <c r="T144" s="86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348</v>
      </c>
      <c r="AU144" s="18" t="s">
        <v>81</v>
      </c>
    </row>
    <row r="145" s="14" customFormat="1">
      <c r="A145" s="14"/>
      <c r="B145" s="244"/>
      <c r="C145" s="245"/>
      <c r="D145" s="235" t="s">
        <v>350</v>
      </c>
      <c r="E145" s="246" t="s">
        <v>19</v>
      </c>
      <c r="F145" s="247" t="s">
        <v>4653</v>
      </c>
      <c r="G145" s="245"/>
      <c r="H145" s="248">
        <v>3.1680000000000001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350</v>
      </c>
      <c r="AU145" s="254" t="s">
        <v>81</v>
      </c>
      <c r="AV145" s="14" t="s">
        <v>81</v>
      </c>
      <c r="AW145" s="14" t="s">
        <v>33</v>
      </c>
      <c r="AX145" s="14" t="s">
        <v>72</v>
      </c>
      <c r="AY145" s="254" t="s">
        <v>338</v>
      </c>
    </row>
    <row r="146" s="14" customFormat="1">
      <c r="A146" s="14"/>
      <c r="B146" s="244"/>
      <c r="C146" s="245"/>
      <c r="D146" s="235" t="s">
        <v>350</v>
      </c>
      <c r="E146" s="246" t="s">
        <v>19</v>
      </c>
      <c r="F146" s="247" t="s">
        <v>4654</v>
      </c>
      <c r="G146" s="245"/>
      <c r="H146" s="248">
        <v>0.20000000000000001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81</v>
      </c>
      <c r="AV146" s="14" t="s">
        <v>81</v>
      </c>
      <c r="AW146" s="14" t="s">
        <v>33</v>
      </c>
      <c r="AX146" s="14" t="s">
        <v>72</v>
      </c>
      <c r="AY146" s="254" t="s">
        <v>338</v>
      </c>
    </row>
    <row r="147" s="14" customFormat="1">
      <c r="A147" s="14"/>
      <c r="B147" s="244"/>
      <c r="C147" s="245"/>
      <c r="D147" s="235" t="s">
        <v>350</v>
      </c>
      <c r="E147" s="246" t="s">
        <v>19</v>
      </c>
      <c r="F147" s="247" t="s">
        <v>4655</v>
      </c>
      <c r="G147" s="245"/>
      <c r="H147" s="248">
        <v>0.76800000000000002</v>
      </c>
      <c r="I147" s="249"/>
      <c r="J147" s="245"/>
      <c r="K147" s="245"/>
      <c r="L147" s="250"/>
      <c r="M147" s="251"/>
      <c r="N147" s="252"/>
      <c r="O147" s="252"/>
      <c r="P147" s="252"/>
      <c r="Q147" s="252"/>
      <c r="R147" s="252"/>
      <c r="S147" s="252"/>
      <c r="T147" s="253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4" t="s">
        <v>350</v>
      </c>
      <c r="AU147" s="254" t="s">
        <v>81</v>
      </c>
      <c r="AV147" s="14" t="s">
        <v>81</v>
      </c>
      <c r="AW147" s="14" t="s">
        <v>33</v>
      </c>
      <c r="AX147" s="14" t="s">
        <v>72</v>
      </c>
      <c r="AY147" s="254" t="s">
        <v>338</v>
      </c>
    </row>
    <row r="148" s="15" customFormat="1">
      <c r="A148" s="15"/>
      <c r="B148" s="255"/>
      <c r="C148" s="256"/>
      <c r="D148" s="235" t="s">
        <v>350</v>
      </c>
      <c r="E148" s="257" t="s">
        <v>4590</v>
      </c>
      <c r="F148" s="258" t="s">
        <v>363</v>
      </c>
      <c r="G148" s="256"/>
      <c r="H148" s="259">
        <v>4.1360000000000001</v>
      </c>
      <c r="I148" s="260"/>
      <c r="J148" s="256"/>
      <c r="K148" s="256"/>
      <c r="L148" s="261"/>
      <c r="M148" s="262"/>
      <c r="N148" s="263"/>
      <c r="O148" s="263"/>
      <c r="P148" s="263"/>
      <c r="Q148" s="263"/>
      <c r="R148" s="263"/>
      <c r="S148" s="263"/>
      <c r="T148" s="264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65" t="s">
        <v>350</v>
      </c>
      <c r="AU148" s="265" t="s">
        <v>81</v>
      </c>
      <c r="AV148" s="15" t="s">
        <v>231</v>
      </c>
      <c r="AW148" s="15" t="s">
        <v>33</v>
      </c>
      <c r="AX148" s="15" t="s">
        <v>79</v>
      </c>
      <c r="AY148" s="265" t="s">
        <v>338</v>
      </c>
    </row>
    <row r="149" s="12" customFormat="1" ht="22.8" customHeight="1">
      <c r="A149" s="12"/>
      <c r="B149" s="199"/>
      <c r="C149" s="200"/>
      <c r="D149" s="201" t="s">
        <v>71</v>
      </c>
      <c r="E149" s="213" t="s">
        <v>241</v>
      </c>
      <c r="F149" s="213" t="s">
        <v>3405</v>
      </c>
      <c r="G149" s="200"/>
      <c r="H149" s="200"/>
      <c r="I149" s="203"/>
      <c r="J149" s="214">
        <f>BK149</f>
        <v>0</v>
      </c>
      <c r="K149" s="200"/>
      <c r="L149" s="205"/>
      <c r="M149" s="206"/>
      <c r="N149" s="207"/>
      <c r="O149" s="207"/>
      <c r="P149" s="208">
        <f>SUM(P150:P179)</f>
        <v>0</v>
      </c>
      <c r="Q149" s="207"/>
      <c r="R149" s="208">
        <f>SUM(R150:R179)</f>
        <v>0</v>
      </c>
      <c r="S149" s="207"/>
      <c r="T149" s="209">
        <f>SUM(T150:T179)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0" t="s">
        <v>79</v>
      </c>
      <c r="AT149" s="211" t="s">
        <v>71</v>
      </c>
      <c r="AU149" s="211" t="s">
        <v>79</v>
      </c>
      <c r="AY149" s="210" t="s">
        <v>338</v>
      </c>
      <c r="BK149" s="212">
        <f>SUM(BK150:BK179)</f>
        <v>0</v>
      </c>
    </row>
    <row r="150" s="2" customFormat="1" ht="24.15" customHeight="1">
      <c r="A150" s="39"/>
      <c r="B150" s="40"/>
      <c r="C150" s="215" t="s">
        <v>394</v>
      </c>
      <c r="D150" s="215" t="s">
        <v>3853</v>
      </c>
      <c r="E150" s="216" t="s">
        <v>4656</v>
      </c>
      <c r="F150" s="217" t="s">
        <v>4657</v>
      </c>
      <c r="G150" s="218" t="s">
        <v>586</v>
      </c>
      <c r="H150" s="219">
        <v>44</v>
      </c>
      <c r="I150" s="220"/>
      <c r="J150" s="221">
        <f>ROUND(I150*H150,2)</f>
        <v>0</v>
      </c>
      <c r="K150" s="217" t="s">
        <v>3856</v>
      </c>
      <c r="L150" s="45"/>
      <c r="M150" s="222" t="s">
        <v>19</v>
      </c>
      <c r="N150" s="223" t="s">
        <v>43</v>
      </c>
      <c r="O150" s="85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6" t="s">
        <v>231</v>
      </c>
      <c r="AT150" s="226" t="s">
        <v>342</v>
      </c>
      <c r="AU150" s="226" t="s">
        <v>81</v>
      </c>
      <c r="AY150" s="18" t="s">
        <v>338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8" t="s">
        <v>79</v>
      </c>
      <c r="BK150" s="227">
        <f>ROUND(I150*H150,2)</f>
        <v>0</v>
      </c>
      <c r="BL150" s="18" t="s">
        <v>231</v>
      </c>
      <c r="BM150" s="226" t="s">
        <v>4658</v>
      </c>
    </row>
    <row r="151" s="2" customFormat="1">
      <c r="A151" s="39"/>
      <c r="B151" s="40"/>
      <c r="C151" s="41"/>
      <c r="D151" s="228" t="s">
        <v>348</v>
      </c>
      <c r="E151" s="41"/>
      <c r="F151" s="229" t="s">
        <v>4659</v>
      </c>
      <c r="G151" s="41"/>
      <c r="H151" s="41"/>
      <c r="I151" s="230"/>
      <c r="J151" s="41"/>
      <c r="K151" s="41"/>
      <c r="L151" s="45"/>
      <c r="M151" s="231"/>
      <c r="N151" s="23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348</v>
      </c>
      <c r="AU151" s="18" t="s">
        <v>81</v>
      </c>
    </row>
    <row r="152" s="14" customFormat="1">
      <c r="A152" s="14"/>
      <c r="B152" s="244"/>
      <c r="C152" s="245"/>
      <c r="D152" s="235" t="s">
        <v>350</v>
      </c>
      <c r="E152" s="246" t="s">
        <v>19</v>
      </c>
      <c r="F152" s="247" t="s">
        <v>4660</v>
      </c>
      <c r="G152" s="245"/>
      <c r="H152" s="248">
        <v>33.567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350</v>
      </c>
      <c r="AU152" s="254" t="s">
        <v>81</v>
      </c>
      <c r="AV152" s="14" t="s">
        <v>81</v>
      </c>
      <c r="AW152" s="14" t="s">
        <v>33</v>
      </c>
      <c r="AX152" s="14" t="s">
        <v>72</v>
      </c>
      <c r="AY152" s="254" t="s">
        <v>338</v>
      </c>
    </row>
    <row r="153" s="14" customFormat="1">
      <c r="A153" s="14"/>
      <c r="B153" s="244"/>
      <c r="C153" s="245"/>
      <c r="D153" s="235" t="s">
        <v>350</v>
      </c>
      <c r="E153" s="246" t="s">
        <v>19</v>
      </c>
      <c r="F153" s="247" t="s">
        <v>4661</v>
      </c>
      <c r="G153" s="245"/>
      <c r="H153" s="248">
        <v>8.3919999999999995</v>
      </c>
      <c r="I153" s="249"/>
      <c r="J153" s="245"/>
      <c r="K153" s="245"/>
      <c r="L153" s="250"/>
      <c r="M153" s="251"/>
      <c r="N153" s="252"/>
      <c r="O153" s="252"/>
      <c r="P153" s="252"/>
      <c r="Q153" s="252"/>
      <c r="R153" s="252"/>
      <c r="S153" s="252"/>
      <c r="T153" s="253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4" t="s">
        <v>350</v>
      </c>
      <c r="AU153" s="254" t="s">
        <v>81</v>
      </c>
      <c r="AV153" s="14" t="s">
        <v>81</v>
      </c>
      <c r="AW153" s="14" t="s">
        <v>33</v>
      </c>
      <c r="AX153" s="14" t="s">
        <v>72</v>
      </c>
      <c r="AY153" s="254" t="s">
        <v>338</v>
      </c>
    </row>
    <row r="154" s="15" customFormat="1">
      <c r="A154" s="15"/>
      <c r="B154" s="255"/>
      <c r="C154" s="256"/>
      <c r="D154" s="235" t="s">
        <v>350</v>
      </c>
      <c r="E154" s="257" t="s">
        <v>19</v>
      </c>
      <c r="F154" s="258" t="s">
        <v>363</v>
      </c>
      <c r="G154" s="256"/>
      <c r="H154" s="259">
        <v>41.959000000000003</v>
      </c>
      <c r="I154" s="260"/>
      <c r="J154" s="256"/>
      <c r="K154" s="256"/>
      <c r="L154" s="261"/>
      <c r="M154" s="262"/>
      <c r="N154" s="263"/>
      <c r="O154" s="263"/>
      <c r="P154" s="263"/>
      <c r="Q154" s="263"/>
      <c r="R154" s="263"/>
      <c r="S154" s="263"/>
      <c r="T154" s="264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65" t="s">
        <v>350</v>
      </c>
      <c r="AU154" s="265" t="s">
        <v>81</v>
      </c>
      <c r="AV154" s="15" t="s">
        <v>231</v>
      </c>
      <c r="AW154" s="15" t="s">
        <v>33</v>
      </c>
      <c r="AX154" s="15" t="s">
        <v>72</v>
      </c>
      <c r="AY154" s="265" t="s">
        <v>338</v>
      </c>
    </row>
    <row r="155" s="14" customFormat="1">
      <c r="A155" s="14"/>
      <c r="B155" s="244"/>
      <c r="C155" s="245"/>
      <c r="D155" s="235" t="s">
        <v>350</v>
      </c>
      <c r="E155" s="246" t="s">
        <v>19</v>
      </c>
      <c r="F155" s="247" t="s">
        <v>4662</v>
      </c>
      <c r="G155" s="245"/>
      <c r="H155" s="248">
        <v>35</v>
      </c>
      <c r="I155" s="249"/>
      <c r="J155" s="245"/>
      <c r="K155" s="245"/>
      <c r="L155" s="250"/>
      <c r="M155" s="251"/>
      <c r="N155" s="252"/>
      <c r="O155" s="252"/>
      <c r="P155" s="252"/>
      <c r="Q155" s="252"/>
      <c r="R155" s="252"/>
      <c r="S155" s="252"/>
      <c r="T155" s="253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4" t="s">
        <v>350</v>
      </c>
      <c r="AU155" s="254" t="s">
        <v>81</v>
      </c>
      <c r="AV155" s="14" t="s">
        <v>81</v>
      </c>
      <c r="AW155" s="14" t="s">
        <v>33</v>
      </c>
      <c r="AX155" s="14" t="s">
        <v>72</v>
      </c>
      <c r="AY155" s="254" t="s">
        <v>338</v>
      </c>
    </row>
    <row r="156" s="14" customFormat="1">
      <c r="A156" s="14"/>
      <c r="B156" s="244"/>
      <c r="C156" s="245"/>
      <c r="D156" s="235" t="s">
        <v>350</v>
      </c>
      <c r="E156" s="246" t="s">
        <v>19</v>
      </c>
      <c r="F156" s="247" t="s">
        <v>4663</v>
      </c>
      <c r="G156" s="245"/>
      <c r="H156" s="248">
        <v>9</v>
      </c>
      <c r="I156" s="249"/>
      <c r="J156" s="245"/>
      <c r="K156" s="245"/>
      <c r="L156" s="250"/>
      <c r="M156" s="251"/>
      <c r="N156" s="252"/>
      <c r="O156" s="252"/>
      <c r="P156" s="252"/>
      <c r="Q156" s="252"/>
      <c r="R156" s="252"/>
      <c r="S156" s="252"/>
      <c r="T156" s="253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4" t="s">
        <v>350</v>
      </c>
      <c r="AU156" s="254" t="s">
        <v>81</v>
      </c>
      <c r="AV156" s="14" t="s">
        <v>81</v>
      </c>
      <c r="AW156" s="14" t="s">
        <v>33</v>
      </c>
      <c r="AX156" s="14" t="s">
        <v>72</v>
      </c>
      <c r="AY156" s="254" t="s">
        <v>338</v>
      </c>
    </row>
    <row r="157" s="15" customFormat="1">
      <c r="A157" s="15"/>
      <c r="B157" s="255"/>
      <c r="C157" s="256"/>
      <c r="D157" s="235" t="s">
        <v>350</v>
      </c>
      <c r="E157" s="257" t="s">
        <v>4589</v>
      </c>
      <c r="F157" s="258" t="s">
        <v>363</v>
      </c>
      <c r="G157" s="256"/>
      <c r="H157" s="259">
        <v>44</v>
      </c>
      <c r="I157" s="260"/>
      <c r="J157" s="256"/>
      <c r="K157" s="256"/>
      <c r="L157" s="261"/>
      <c r="M157" s="262"/>
      <c r="N157" s="263"/>
      <c r="O157" s="263"/>
      <c r="P157" s="263"/>
      <c r="Q157" s="263"/>
      <c r="R157" s="263"/>
      <c r="S157" s="263"/>
      <c r="T157" s="264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65" t="s">
        <v>350</v>
      </c>
      <c r="AU157" s="265" t="s">
        <v>81</v>
      </c>
      <c r="AV157" s="15" t="s">
        <v>231</v>
      </c>
      <c r="AW157" s="15" t="s">
        <v>33</v>
      </c>
      <c r="AX157" s="15" t="s">
        <v>79</v>
      </c>
      <c r="AY157" s="265" t="s">
        <v>338</v>
      </c>
    </row>
    <row r="158" s="2" customFormat="1" ht="24.15" customHeight="1">
      <c r="A158" s="39"/>
      <c r="B158" s="40"/>
      <c r="C158" s="215" t="s">
        <v>454</v>
      </c>
      <c r="D158" s="215" t="s">
        <v>3853</v>
      </c>
      <c r="E158" s="216" t="s">
        <v>4664</v>
      </c>
      <c r="F158" s="217" t="s">
        <v>4665</v>
      </c>
      <c r="G158" s="218" t="s">
        <v>586</v>
      </c>
      <c r="H158" s="219">
        <v>4</v>
      </c>
      <c r="I158" s="220"/>
      <c r="J158" s="221">
        <f>ROUND(I158*H158,2)</f>
        <v>0</v>
      </c>
      <c r="K158" s="217" t="s">
        <v>19</v>
      </c>
      <c r="L158" s="45"/>
      <c r="M158" s="222" t="s">
        <v>19</v>
      </c>
      <c r="N158" s="223" t="s">
        <v>43</v>
      </c>
      <c r="O158" s="85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26" t="s">
        <v>231</v>
      </c>
      <c r="AT158" s="226" t="s">
        <v>342</v>
      </c>
      <c r="AU158" s="226" t="s">
        <v>81</v>
      </c>
      <c r="AY158" s="18" t="s">
        <v>338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18" t="s">
        <v>79</v>
      </c>
      <c r="BK158" s="227">
        <f>ROUND(I158*H158,2)</f>
        <v>0</v>
      </c>
      <c r="BL158" s="18" t="s">
        <v>231</v>
      </c>
      <c r="BM158" s="226" t="s">
        <v>4666</v>
      </c>
    </row>
    <row r="159" s="14" customFormat="1">
      <c r="A159" s="14"/>
      <c r="B159" s="244"/>
      <c r="C159" s="245"/>
      <c r="D159" s="235" t="s">
        <v>350</v>
      </c>
      <c r="E159" s="246" t="s">
        <v>19</v>
      </c>
      <c r="F159" s="247" t="s">
        <v>4585</v>
      </c>
      <c r="G159" s="245"/>
      <c r="H159" s="248">
        <v>1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350</v>
      </c>
      <c r="AU159" s="254" t="s">
        <v>81</v>
      </c>
      <c r="AV159" s="14" t="s">
        <v>81</v>
      </c>
      <c r="AW159" s="14" t="s">
        <v>33</v>
      </c>
      <c r="AX159" s="14" t="s">
        <v>72</v>
      </c>
      <c r="AY159" s="254" t="s">
        <v>338</v>
      </c>
    </row>
    <row r="160" s="14" customFormat="1">
      <c r="A160" s="14"/>
      <c r="B160" s="244"/>
      <c r="C160" s="245"/>
      <c r="D160" s="235" t="s">
        <v>350</v>
      </c>
      <c r="E160" s="246" t="s">
        <v>19</v>
      </c>
      <c r="F160" s="247" t="s">
        <v>4586</v>
      </c>
      <c r="G160" s="245"/>
      <c r="H160" s="248">
        <v>1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350</v>
      </c>
      <c r="AU160" s="254" t="s">
        <v>81</v>
      </c>
      <c r="AV160" s="14" t="s">
        <v>81</v>
      </c>
      <c r="AW160" s="14" t="s">
        <v>33</v>
      </c>
      <c r="AX160" s="14" t="s">
        <v>72</v>
      </c>
      <c r="AY160" s="254" t="s">
        <v>338</v>
      </c>
    </row>
    <row r="161" s="15" customFormat="1">
      <c r="A161" s="15"/>
      <c r="B161" s="255"/>
      <c r="C161" s="256"/>
      <c r="D161" s="235" t="s">
        <v>350</v>
      </c>
      <c r="E161" s="257" t="s">
        <v>19</v>
      </c>
      <c r="F161" s="258" t="s">
        <v>363</v>
      </c>
      <c r="G161" s="256"/>
      <c r="H161" s="259">
        <v>2</v>
      </c>
      <c r="I161" s="260"/>
      <c r="J161" s="256"/>
      <c r="K161" s="256"/>
      <c r="L161" s="261"/>
      <c r="M161" s="262"/>
      <c r="N161" s="263"/>
      <c r="O161" s="263"/>
      <c r="P161" s="263"/>
      <c r="Q161" s="263"/>
      <c r="R161" s="263"/>
      <c r="S161" s="263"/>
      <c r="T161" s="264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65" t="s">
        <v>350</v>
      </c>
      <c r="AU161" s="265" t="s">
        <v>81</v>
      </c>
      <c r="AV161" s="15" t="s">
        <v>231</v>
      </c>
      <c r="AW161" s="15" t="s">
        <v>33</v>
      </c>
      <c r="AX161" s="15" t="s">
        <v>72</v>
      </c>
      <c r="AY161" s="265" t="s">
        <v>338</v>
      </c>
    </row>
    <row r="162" s="14" customFormat="1">
      <c r="A162" s="14"/>
      <c r="B162" s="244"/>
      <c r="C162" s="245"/>
      <c r="D162" s="235" t="s">
        <v>350</v>
      </c>
      <c r="E162" s="246" t="s">
        <v>19</v>
      </c>
      <c r="F162" s="247" t="s">
        <v>4667</v>
      </c>
      <c r="G162" s="245"/>
      <c r="H162" s="248">
        <v>4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350</v>
      </c>
      <c r="AU162" s="254" t="s">
        <v>81</v>
      </c>
      <c r="AV162" s="14" t="s">
        <v>81</v>
      </c>
      <c r="AW162" s="14" t="s">
        <v>33</v>
      </c>
      <c r="AX162" s="14" t="s">
        <v>79</v>
      </c>
      <c r="AY162" s="254" t="s">
        <v>338</v>
      </c>
    </row>
    <row r="163" s="2" customFormat="1" ht="16.5" customHeight="1">
      <c r="A163" s="39"/>
      <c r="B163" s="40"/>
      <c r="C163" s="215" t="s">
        <v>423</v>
      </c>
      <c r="D163" s="215" t="s">
        <v>3853</v>
      </c>
      <c r="E163" s="216" t="s">
        <v>4668</v>
      </c>
      <c r="F163" s="217" t="s">
        <v>4669</v>
      </c>
      <c r="G163" s="218" t="s">
        <v>345</v>
      </c>
      <c r="H163" s="219">
        <v>201.40299999999999</v>
      </c>
      <c r="I163" s="220"/>
      <c r="J163" s="221">
        <f>ROUND(I163*H163,2)</f>
        <v>0</v>
      </c>
      <c r="K163" s="217" t="s">
        <v>3856</v>
      </c>
      <c r="L163" s="45"/>
      <c r="M163" s="222" t="s">
        <v>19</v>
      </c>
      <c r="N163" s="223" t="s">
        <v>43</v>
      </c>
      <c r="O163" s="85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26" t="s">
        <v>231</v>
      </c>
      <c r="AT163" s="226" t="s">
        <v>342</v>
      </c>
      <c r="AU163" s="226" t="s">
        <v>81</v>
      </c>
      <c r="AY163" s="18" t="s">
        <v>338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8" t="s">
        <v>79</v>
      </c>
      <c r="BK163" s="227">
        <f>ROUND(I163*H163,2)</f>
        <v>0</v>
      </c>
      <c r="BL163" s="18" t="s">
        <v>231</v>
      </c>
      <c r="BM163" s="226" t="s">
        <v>4670</v>
      </c>
    </row>
    <row r="164" s="2" customFormat="1">
      <c r="A164" s="39"/>
      <c r="B164" s="40"/>
      <c r="C164" s="41"/>
      <c r="D164" s="228" t="s">
        <v>348</v>
      </c>
      <c r="E164" s="41"/>
      <c r="F164" s="229" t="s">
        <v>4671</v>
      </c>
      <c r="G164" s="41"/>
      <c r="H164" s="41"/>
      <c r="I164" s="230"/>
      <c r="J164" s="41"/>
      <c r="K164" s="41"/>
      <c r="L164" s="45"/>
      <c r="M164" s="231"/>
      <c r="N164" s="232"/>
      <c r="O164" s="85"/>
      <c r="P164" s="85"/>
      <c r="Q164" s="85"/>
      <c r="R164" s="85"/>
      <c r="S164" s="85"/>
      <c r="T164" s="86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348</v>
      </c>
      <c r="AU164" s="18" t="s">
        <v>81</v>
      </c>
    </row>
    <row r="165" s="13" customFormat="1">
      <c r="A165" s="13"/>
      <c r="B165" s="233"/>
      <c r="C165" s="234"/>
      <c r="D165" s="235" t="s">
        <v>350</v>
      </c>
      <c r="E165" s="236" t="s">
        <v>19</v>
      </c>
      <c r="F165" s="237" t="s">
        <v>3859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350</v>
      </c>
      <c r="AU165" s="243" t="s">
        <v>81</v>
      </c>
      <c r="AV165" s="13" t="s">
        <v>79</v>
      </c>
      <c r="AW165" s="13" t="s">
        <v>33</v>
      </c>
      <c r="AX165" s="13" t="s">
        <v>72</v>
      </c>
      <c r="AY165" s="243" t="s">
        <v>338</v>
      </c>
    </row>
    <row r="166" s="13" customFormat="1">
      <c r="A166" s="13"/>
      <c r="B166" s="233"/>
      <c r="C166" s="234"/>
      <c r="D166" s="235" t="s">
        <v>350</v>
      </c>
      <c r="E166" s="236" t="s">
        <v>19</v>
      </c>
      <c r="F166" s="237" t="s">
        <v>4672</v>
      </c>
      <c r="G166" s="234"/>
      <c r="H166" s="236" t="s">
        <v>19</v>
      </c>
      <c r="I166" s="238"/>
      <c r="J166" s="234"/>
      <c r="K166" s="234"/>
      <c r="L166" s="239"/>
      <c r="M166" s="240"/>
      <c r="N166" s="241"/>
      <c r="O166" s="241"/>
      <c r="P166" s="241"/>
      <c r="Q166" s="241"/>
      <c r="R166" s="241"/>
      <c r="S166" s="241"/>
      <c r="T166" s="24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3" t="s">
        <v>350</v>
      </c>
      <c r="AU166" s="243" t="s">
        <v>81</v>
      </c>
      <c r="AV166" s="13" t="s">
        <v>79</v>
      </c>
      <c r="AW166" s="13" t="s">
        <v>33</v>
      </c>
      <c r="AX166" s="13" t="s">
        <v>72</v>
      </c>
      <c r="AY166" s="243" t="s">
        <v>338</v>
      </c>
    </row>
    <row r="167" s="14" customFormat="1">
      <c r="A167" s="14"/>
      <c r="B167" s="244"/>
      <c r="C167" s="245"/>
      <c r="D167" s="235" t="s">
        <v>350</v>
      </c>
      <c r="E167" s="247" t="s">
        <v>19</v>
      </c>
      <c r="F167" s="298" t="s">
        <v>3728</v>
      </c>
      <c r="G167" s="245"/>
      <c r="H167" s="248">
        <v>83.918000000000006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350</v>
      </c>
      <c r="AU167" s="254" t="s">
        <v>81</v>
      </c>
      <c r="AV167" s="14" t="s">
        <v>81</v>
      </c>
      <c r="AW167" s="14" t="s">
        <v>33</v>
      </c>
      <c r="AX167" s="14" t="s">
        <v>72</v>
      </c>
      <c r="AY167" s="254" t="s">
        <v>338</v>
      </c>
    </row>
    <row r="168" s="14" customFormat="1">
      <c r="A168" s="14"/>
      <c r="B168" s="244"/>
      <c r="C168" s="245"/>
      <c r="D168" s="235" t="s">
        <v>350</v>
      </c>
      <c r="E168" s="246" t="s">
        <v>19</v>
      </c>
      <c r="F168" s="247" t="s">
        <v>4673</v>
      </c>
      <c r="G168" s="245"/>
      <c r="H168" s="248">
        <v>201.40299999999999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350</v>
      </c>
      <c r="AU168" s="254" t="s">
        <v>81</v>
      </c>
      <c r="AV168" s="14" t="s">
        <v>81</v>
      </c>
      <c r="AW168" s="14" t="s">
        <v>33</v>
      </c>
      <c r="AX168" s="14" t="s">
        <v>79</v>
      </c>
      <c r="AY168" s="254" t="s">
        <v>338</v>
      </c>
    </row>
    <row r="169" s="2" customFormat="1" ht="16.5" customHeight="1">
      <c r="A169" s="39"/>
      <c r="B169" s="40"/>
      <c r="C169" s="215" t="s">
        <v>440</v>
      </c>
      <c r="D169" s="215" t="s">
        <v>3853</v>
      </c>
      <c r="E169" s="216" t="s">
        <v>4674</v>
      </c>
      <c r="F169" s="217" t="s">
        <v>4675</v>
      </c>
      <c r="G169" s="218" t="s">
        <v>586</v>
      </c>
      <c r="H169" s="219">
        <v>1</v>
      </c>
      <c r="I169" s="220"/>
      <c r="J169" s="221">
        <f>ROUND(I169*H169,2)</f>
        <v>0</v>
      </c>
      <c r="K169" s="217" t="s">
        <v>3856</v>
      </c>
      <c r="L169" s="45"/>
      <c r="M169" s="222" t="s">
        <v>19</v>
      </c>
      <c r="N169" s="223" t="s">
        <v>43</v>
      </c>
      <c r="O169" s="85"/>
      <c r="P169" s="224">
        <f>O169*H169</f>
        <v>0</v>
      </c>
      <c r="Q169" s="224">
        <v>0</v>
      </c>
      <c r="R169" s="224">
        <f>Q169*H169</f>
        <v>0</v>
      </c>
      <c r="S169" s="224">
        <v>0</v>
      </c>
      <c r="T169" s="225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26" t="s">
        <v>231</v>
      </c>
      <c r="AT169" s="226" t="s">
        <v>342</v>
      </c>
      <c r="AU169" s="226" t="s">
        <v>81</v>
      </c>
      <c r="AY169" s="18" t="s">
        <v>338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8" t="s">
        <v>79</v>
      </c>
      <c r="BK169" s="227">
        <f>ROUND(I169*H169,2)</f>
        <v>0</v>
      </c>
      <c r="BL169" s="18" t="s">
        <v>231</v>
      </c>
      <c r="BM169" s="226" t="s">
        <v>4676</v>
      </c>
    </row>
    <row r="170" s="2" customFormat="1">
      <c r="A170" s="39"/>
      <c r="B170" s="40"/>
      <c r="C170" s="41"/>
      <c r="D170" s="228" t="s">
        <v>348</v>
      </c>
      <c r="E170" s="41"/>
      <c r="F170" s="229" t="s">
        <v>4677</v>
      </c>
      <c r="G170" s="41"/>
      <c r="H170" s="41"/>
      <c r="I170" s="230"/>
      <c r="J170" s="41"/>
      <c r="K170" s="41"/>
      <c r="L170" s="45"/>
      <c r="M170" s="231"/>
      <c r="N170" s="232"/>
      <c r="O170" s="85"/>
      <c r="P170" s="85"/>
      <c r="Q170" s="85"/>
      <c r="R170" s="85"/>
      <c r="S170" s="85"/>
      <c r="T170" s="86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348</v>
      </c>
      <c r="AU170" s="18" t="s">
        <v>81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79</v>
      </c>
      <c r="G171" s="245"/>
      <c r="H171" s="248">
        <v>1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81</v>
      </c>
      <c r="AV171" s="14" t="s">
        <v>81</v>
      </c>
      <c r="AW171" s="14" t="s">
        <v>33</v>
      </c>
      <c r="AX171" s="14" t="s">
        <v>72</v>
      </c>
      <c r="AY171" s="254" t="s">
        <v>338</v>
      </c>
    </row>
    <row r="172" s="15" customFormat="1">
      <c r="A172" s="15"/>
      <c r="B172" s="255"/>
      <c r="C172" s="256"/>
      <c r="D172" s="235" t="s">
        <v>350</v>
      </c>
      <c r="E172" s="257" t="s">
        <v>4586</v>
      </c>
      <c r="F172" s="258" t="s">
        <v>363</v>
      </c>
      <c r="G172" s="256"/>
      <c r="H172" s="259">
        <v>1</v>
      </c>
      <c r="I172" s="260"/>
      <c r="J172" s="256"/>
      <c r="K172" s="256"/>
      <c r="L172" s="261"/>
      <c r="M172" s="262"/>
      <c r="N172" s="263"/>
      <c r="O172" s="263"/>
      <c r="P172" s="263"/>
      <c r="Q172" s="263"/>
      <c r="R172" s="263"/>
      <c r="S172" s="263"/>
      <c r="T172" s="264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65" t="s">
        <v>350</v>
      </c>
      <c r="AU172" s="265" t="s">
        <v>81</v>
      </c>
      <c r="AV172" s="15" t="s">
        <v>231</v>
      </c>
      <c r="AW172" s="15" t="s">
        <v>33</v>
      </c>
      <c r="AX172" s="15" t="s">
        <v>79</v>
      </c>
      <c r="AY172" s="265" t="s">
        <v>338</v>
      </c>
    </row>
    <row r="173" s="2" customFormat="1" ht="21.75" customHeight="1">
      <c r="A173" s="39"/>
      <c r="B173" s="40"/>
      <c r="C173" s="215" t="s">
        <v>460</v>
      </c>
      <c r="D173" s="215" t="s">
        <v>3853</v>
      </c>
      <c r="E173" s="216" t="s">
        <v>4678</v>
      </c>
      <c r="F173" s="217" t="s">
        <v>4679</v>
      </c>
      <c r="G173" s="218" t="s">
        <v>586</v>
      </c>
      <c r="H173" s="219">
        <v>1</v>
      </c>
      <c r="I173" s="220"/>
      <c r="J173" s="221">
        <f>ROUND(I173*H173,2)</f>
        <v>0</v>
      </c>
      <c r="K173" s="217" t="s">
        <v>3856</v>
      </c>
      <c r="L173" s="45"/>
      <c r="M173" s="222" t="s">
        <v>19</v>
      </c>
      <c r="N173" s="223" t="s">
        <v>43</v>
      </c>
      <c r="O173" s="85"/>
      <c r="P173" s="224">
        <f>O173*H173</f>
        <v>0</v>
      </c>
      <c r="Q173" s="224">
        <v>0</v>
      </c>
      <c r="R173" s="224">
        <f>Q173*H173</f>
        <v>0</v>
      </c>
      <c r="S173" s="224">
        <v>0</v>
      </c>
      <c r="T173" s="225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26" t="s">
        <v>231</v>
      </c>
      <c r="AT173" s="226" t="s">
        <v>342</v>
      </c>
      <c r="AU173" s="226" t="s">
        <v>81</v>
      </c>
      <c r="AY173" s="18" t="s">
        <v>338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8" t="s">
        <v>79</v>
      </c>
      <c r="BK173" s="227">
        <f>ROUND(I173*H173,2)</f>
        <v>0</v>
      </c>
      <c r="BL173" s="18" t="s">
        <v>231</v>
      </c>
      <c r="BM173" s="226" t="s">
        <v>4680</v>
      </c>
    </row>
    <row r="174" s="2" customFormat="1">
      <c r="A174" s="39"/>
      <c r="B174" s="40"/>
      <c r="C174" s="41"/>
      <c r="D174" s="228" t="s">
        <v>348</v>
      </c>
      <c r="E174" s="41"/>
      <c r="F174" s="229" t="s">
        <v>4681</v>
      </c>
      <c r="G174" s="41"/>
      <c r="H174" s="41"/>
      <c r="I174" s="230"/>
      <c r="J174" s="41"/>
      <c r="K174" s="41"/>
      <c r="L174" s="45"/>
      <c r="M174" s="231"/>
      <c r="N174" s="232"/>
      <c r="O174" s="85"/>
      <c r="P174" s="85"/>
      <c r="Q174" s="85"/>
      <c r="R174" s="85"/>
      <c r="S174" s="85"/>
      <c r="T174" s="86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348</v>
      </c>
      <c r="AU174" s="18" t="s">
        <v>81</v>
      </c>
    </row>
    <row r="175" s="14" customFormat="1">
      <c r="A175" s="14"/>
      <c r="B175" s="244"/>
      <c r="C175" s="245"/>
      <c r="D175" s="235" t="s">
        <v>350</v>
      </c>
      <c r="E175" s="246" t="s">
        <v>19</v>
      </c>
      <c r="F175" s="247" t="s">
        <v>79</v>
      </c>
      <c r="G175" s="245"/>
      <c r="H175" s="248">
        <v>1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350</v>
      </c>
      <c r="AU175" s="254" t="s">
        <v>81</v>
      </c>
      <c r="AV175" s="14" t="s">
        <v>81</v>
      </c>
      <c r="AW175" s="14" t="s">
        <v>33</v>
      </c>
      <c r="AX175" s="14" t="s">
        <v>72</v>
      </c>
      <c r="AY175" s="254" t="s">
        <v>338</v>
      </c>
    </row>
    <row r="176" s="15" customFormat="1">
      <c r="A176" s="15"/>
      <c r="B176" s="255"/>
      <c r="C176" s="256"/>
      <c r="D176" s="235" t="s">
        <v>350</v>
      </c>
      <c r="E176" s="257" t="s">
        <v>4585</v>
      </c>
      <c r="F176" s="258" t="s">
        <v>363</v>
      </c>
      <c r="G176" s="256"/>
      <c r="H176" s="259">
        <v>1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350</v>
      </c>
      <c r="AU176" s="265" t="s">
        <v>81</v>
      </c>
      <c r="AV176" s="15" t="s">
        <v>231</v>
      </c>
      <c r="AW176" s="15" t="s">
        <v>33</v>
      </c>
      <c r="AX176" s="15" t="s">
        <v>79</v>
      </c>
      <c r="AY176" s="265" t="s">
        <v>338</v>
      </c>
    </row>
    <row r="177" s="2" customFormat="1" ht="21.75" customHeight="1">
      <c r="A177" s="39"/>
      <c r="B177" s="40"/>
      <c r="C177" s="215" t="s">
        <v>476</v>
      </c>
      <c r="D177" s="215" t="s">
        <v>3853</v>
      </c>
      <c r="E177" s="216" t="s">
        <v>4682</v>
      </c>
      <c r="F177" s="217" t="s">
        <v>4683</v>
      </c>
      <c r="G177" s="218" t="s">
        <v>586</v>
      </c>
      <c r="H177" s="219">
        <v>1</v>
      </c>
      <c r="I177" s="220"/>
      <c r="J177" s="221">
        <f>ROUND(I177*H177,2)</f>
        <v>0</v>
      </c>
      <c r="K177" s="217" t="s">
        <v>3856</v>
      </c>
      <c r="L177" s="45"/>
      <c r="M177" s="222" t="s">
        <v>19</v>
      </c>
      <c r="N177" s="223" t="s">
        <v>43</v>
      </c>
      <c r="O177" s="85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26" t="s">
        <v>231</v>
      </c>
      <c r="AT177" s="226" t="s">
        <v>342</v>
      </c>
      <c r="AU177" s="226" t="s">
        <v>81</v>
      </c>
      <c r="AY177" s="18" t="s">
        <v>338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18" t="s">
        <v>79</v>
      </c>
      <c r="BK177" s="227">
        <f>ROUND(I177*H177,2)</f>
        <v>0</v>
      </c>
      <c r="BL177" s="18" t="s">
        <v>231</v>
      </c>
      <c r="BM177" s="226" t="s">
        <v>4684</v>
      </c>
    </row>
    <row r="178" s="2" customFormat="1">
      <c r="A178" s="39"/>
      <c r="B178" s="40"/>
      <c r="C178" s="41"/>
      <c r="D178" s="228" t="s">
        <v>348</v>
      </c>
      <c r="E178" s="41"/>
      <c r="F178" s="229" t="s">
        <v>4685</v>
      </c>
      <c r="G178" s="41"/>
      <c r="H178" s="41"/>
      <c r="I178" s="230"/>
      <c r="J178" s="41"/>
      <c r="K178" s="41"/>
      <c r="L178" s="45"/>
      <c r="M178" s="231"/>
      <c r="N178" s="232"/>
      <c r="O178" s="85"/>
      <c r="P178" s="85"/>
      <c r="Q178" s="85"/>
      <c r="R178" s="85"/>
      <c r="S178" s="85"/>
      <c r="T178" s="86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348</v>
      </c>
      <c r="AU178" s="18" t="s">
        <v>81</v>
      </c>
    </row>
    <row r="179" s="14" customFormat="1">
      <c r="A179" s="14"/>
      <c r="B179" s="244"/>
      <c r="C179" s="245"/>
      <c r="D179" s="235" t="s">
        <v>350</v>
      </c>
      <c r="E179" s="246" t="s">
        <v>19</v>
      </c>
      <c r="F179" s="247" t="s">
        <v>4585</v>
      </c>
      <c r="G179" s="245"/>
      <c r="H179" s="248">
        <v>1</v>
      </c>
      <c r="I179" s="249"/>
      <c r="J179" s="245"/>
      <c r="K179" s="245"/>
      <c r="L179" s="250"/>
      <c r="M179" s="251"/>
      <c r="N179" s="252"/>
      <c r="O179" s="252"/>
      <c r="P179" s="252"/>
      <c r="Q179" s="252"/>
      <c r="R179" s="252"/>
      <c r="S179" s="252"/>
      <c r="T179" s="253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4" t="s">
        <v>350</v>
      </c>
      <c r="AU179" s="254" t="s">
        <v>81</v>
      </c>
      <c r="AV179" s="14" t="s">
        <v>81</v>
      </c>
      <c r="AW179" s="14" t="s">
        <v>33</v>
      </c>
      <c r="AX179" s="14" t="s">
        <v>79</v>
      </c>
      <c r="AY179" s="254" t="s">
        <v>338</v>
      </c>
    </row>
    <row r="180" s="12" customFormat="1" ht="22.8" customHeight="1">
      <c r="A180" s="12"/>
      <c r="B180" s="199"/>
      <c r="C180" s="200"/>
      <c r="D180" s="201" t="s">
        <v>71</v>
      </c>
      <c r="E180" s="213" t="s">
        <v>239</v>
      </c>
      <c r="F180" s="213" t="s">
        <v>604</v>
      </c>
      <c r="G180" s="200"/>
      <c r="H180" s="200"/>
      <c r="I180" s="203"/>
      <c r="J180" s="214">
        <f>BK180</f>
        <v>0</v>
      </c>
      <c r="K180" s="200"/>
      <c r="L180" s="205"/>
      <c r="M180" s="206"/>
      <c r="N180" s="207"/>
      <c r="O180" s="207"/>
      <c r="P180" s="208">
        <f>SUM(P181:P199)</f>
        <v>0</v>
      </c>
      <c r="Q180" s="207"/>
      <c r="R180" s="208">
        <f>SUM(R181:R199)</f>
        <v>0</v>
      </c>
      <c r="S180" s="207"/>
      <c r="T180" s="209">
        <f>SUM(T181:T199)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10" t="s">
        <v>79</v>
      </c>
      <c r="AT180" s="211" t="s">
        <v>71</v>
      </c>
      <c r="AU180" s="211" t="s">
        <v>79</v>
      </c>
      <c r="AY180" s="210" t="s">
        <v>338</v>
      </c>
      <c r="BK180" s="212">
        <f>SUM(BK181:BK199)</f>
        <v>0</v>
      </c>
    </row>
    <row r="181" s="2" customFormat="1" ht="44.25" customHeight="1">
      <c r="A181" s="39"/>
      <c r="B181" s="40"/>
      <c r="C181" s="215" t="s">
        <v>481</v>
      </c>
      <c r="D181" s="215" t="s">
        <v>3853</v>
      </c>
      <c r="E181" s="216" t="s">
        <v>4686</v>
      </c>
      <c r="F181" s="217" t="s">
        <v>4687</v>
      </c>
      <c r="G181" s="218" t="s">
        <v>345</v>
      </c>
      <c r="H181" s="219">
        <v>15.93</v>
      </c>
      <c r="I181" s="220"/>
      <c r="J181" s="221">
        <f>ROUND(I181*H181,2)</f>
        <v>0</v>
      </c>
      <c r="K181" s="217" t="s">
        <v>3856</v>
      </c>
      <c r="L181" s="45"/>
      <c r="M181" s="222" t="s">
        <v>19</v>
      </c>
      <c r="N181" s="223" t="s">
        <v>43</v>
      </c>
      <c r="O181" s="85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26" t="s">
        <v>231</v>
      </c>
      <c r="AT181" s="226" t="s">
        <v>342</v>
      </c>
      <c r="AU181" s="226" t="s">
        <v>81</v>
      </c>
      <c r="AY181" s="18" t="s">
        <v>338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8" t="s">
        <v>79</v>
      </c>
      <c r="BK181" s="227">
        <f>ROUND(I181*H181,2)</f>
        <v>0</v>
      </c>
      <c r="BL181" s="18" t="s">
        <v>231</v>
      </c>
      <c r="BM181" s="226" t="s">
        <v>4688</v>
      </c>
    </row>
    <row r="182" s="2" customFormat="1">
      <c r="A182" s="39"/>
      <c r="B182" s="40"/>
      <c r="C182" s="41"/>
      <c r="D182" s="228" t="s">
        <v>348</v>
      </c>
      <c r="E182" s="41"/>
      <c r="F182" s="229" t="s">
        <v>4689</v>
      </c>
      <c r="G182" s="41"/>
      <c r="H182" s="41"/>
      <c r="I182" s="230"/>
      <c r="J182" s="41"/>
      <c r="K182" s="41"/>
      <c r="L182" s="45"/>
      <c r="M182" s="231"/>
      <c r="N182" s="232"/>
      <c r="O182" s="85"/>
      <c r="P182" s="85"/>
      <c r="Q182" s="85"/>
      <c r="R182" s="85"/>
      <c r="S182" s="85"/>
      <c r="T182" s="86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348</v>
      </c>
      <c r="AU182" s="18" t="s">
        <v>81</v>
      </c>
    </row>
    <row r="183" s="13" customFormat="1">
      <c r="A183" s="13"/>
      <c r="B183" s="233"/>
      <c r="C183" s="234"/>
      <c r="D183" s="235" t="s">
        <v>350</v>
      </c>
      <c r="E183" s="236" t="s">
        <v>19</v>
      </c>
      <c r="F183" s="237" t="s">
        <v>3859</v>
      </c>
      <c r="G183" s="234"/>
      <c r="H183" s="236" t="s">
        <v>19</v>
      </c>
      <c r="I183" s="238"/>
      <c r="J183" s="234"/>
      <c r="K183" s="234"/>
      <c r="L183" s="239"/>
      <c r="M183" s="240"/>
      <c r="N183" s="241"/>
      <c r="O183" s="241"/>
      <c r="P183" s="241"/>
      <c r="Q183" s="241"/>
      <c r="R183" s="241"/>
      <c r="S183" s="241"/>
      <c r="T183" s="242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3" t="s">
        <v>350</v>
      </c>
      <c r="AU183" s="243" t="s">
        <v>81</v>
      </c>
      <c r="AV183" s="13" t="s">
        <v>79</v>
      </c>
      <c r="AW183" s="13" t="s">
        <v>33</v>
      </c>
      <c r="AX183" s="13" t="s">
        <v>72</v>
      </c>
      <c r="AY183" s="243" t="s">
        <v>338</v>
      </c>
    </row>
    <row r="184" s="13" customFormat="1">
      <c r="A184" s="13"/>
      <c r="B184" s="233"/>
      <c r="C184" s="234"/>
      <c r="D184" s="235" t="s">
        <v>350</v>
      </c>
      <c r="E184" s="236" t="s">
        <v>19</v>
      </c>
      <c r="F184" s="237" t="s">
        <v>4690</v>
      </c>
      <c r="G184" s="234"/>
      <c r="H184" s="236" t="s">
        <v>19</v>
      </c>
      <c r="I184" s="238"/>
      <c r="J184" s="234"/>
      <c r="K184" s="234"/>
      <c r="L184" s="239"/>
      <c r="M184" s="240"/>
      <c r="N184" s="241"/>
      <c r="O184" s="241"/>
      <c r="P184" s="241"/>
      <c r="Q184" s="241"/>
      <c r="R184" s="241"/>
      <c r="S184" s="241"/>
      <c r="T184" s="24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3" t="s">
        <v>350</v>
      </c>
      <c r="AU184" s="243" t="s">
        <v>81</v>
      </c>
      <c r="AV184" s="13" t="s">
        <v>79</v>
      </c>
      <c r="AW184" s="13" t="s">
        <v>33</v>
      </c>
      <c r="AX184" s="13" t="s">
        <v>72</v>
      </c>
      <c r="AY184" s="243" t="s">
        <v>338</v>
      </c>
    </row>
    <row r="185" s="14" customFormat="1">
      <c r="A185" s="14"/>
      <c r="B185" s="244"/>
      <c r="C185" s="245"/>
      <c r="D185" s="235" t="s">
        <v>350</v>
      </c>
      <c r="E185" s="247" t="s">
        <v>19</v>
      </c>
      <c r="F185" s="298" t="s">
        <v>3731</v>
      </c>
      <c r="G185" s="245"/>
      <c r="H185" s="248">
        <v>15.93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350</v>
      </c>
      <c r="AU185" s="254" t="s">
        <v>81</v>
      </c>
      <c r="AV185" s="14" t="s">
        <v>81</v>
      </c>
      <c r="AW185" s="14" t="s">
        <v>33</v>
      </c>
      <c r="AX185" s="14" t="s">
        <v>79</v>
      </c>
      <c r="AY185" s="254" t="s">
        <v>338</v>
      </c>
    </row>
    <row r="186" s="2" customFormat="1" ht="33" customHeight="1">
      <c r="A186" s="39"/>
      <c r="B186" s="40"/>
      <c r="C186" s="215" t="s">
        <v>254</v>
      </c>
      <c r="D186" s="215" t="s">
        <v>3853</v>
      </c>
      <c r="E186" s="216" t="s">
        <v>4691</v>
      </c>
      <c r="F186" s="217" t="s">
        <v>4692</v>
      </c>
      <c r="G186" s="218" t="s">
        <v>345</v>
      </c>
      <c r="H186" s="219">
        <v>140.38999999999999</v>
      </c>
      <c r="I186" s="220"/>
      <c r="J186" s="221">
        <f>ROUND(I186*H186,2)</f>
        <v>0</v>
      </c>
      <c r="K186" s="217" t="s">
        <v>19</v>
      </c>
      <c r="L186" s="45"/>
      <c r="M186" s="222" t="s">
        <v>19</v>
      </c>
      <c r="N186" s="223" t="s">
        <v>43</v>
      </c>
      <c r="O186" s="85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231</v>
      </c>
      <c r="AT186" s="226" t="s">
        <v>342</v>
      </c>
      <c r="AU186" s="226" t="s">
        <v>81</v>
      </c>
      <c r="AY186" s="18" t="s">
        <v>338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79</v>
      </c>
      <c r="BK186" s="227">
        <f>ROUND(I186*H186,2)</f>
        <v>0</v>
      </c>
      <c r="BL186" s="18" t="s">
        <v>231</v>
      </c>
      <c r="BM186" s="226" t="s">
        <v>4693</v>
      </c>
    </row>
    <row r="187" s="13" customFormat="1">
      <c r="A187" s="13"/>
      <c r="B187" s="233"/>
      <c r="C187" s="234"/>
      <c r="D187" s="235" t="s">
        <v>350</v>
      </c>
      <c r="E187" s="236" t="s">
        <v>19</v>
      </c>
      <c r="F187" s="237" t="s">
        <v>3859</v>
      </c>
      <c r="G187" s="234"/>
      <c r="H187" s="236" t="s">
        <v>19</v>
      </c>
      <c r="I187" s="238"/>
      <c r="J187" s="234"/>
      <c r="K187" s="234"/>
      <c r="L187" s="239"/>
      <c r="M187" s="240"/>
      <c r="N187" s="241"/>
      <c r="O187" s="241"/>
      <c r="P187" s="241"/>
      <c r="Q187" s="241"/>
      <c r="R187" s="241"/>
      <c r="S187" s="241"/>
      <c r="T187" s="24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3" t="s">
        <v>350</v>
      </c>
      <c r="AU187" s="243" t="s">
        <v>81</v>
      </c>
      <c r="AV187" s="13" t="s">
        <v>79</v>
      </c>
      <c r="AW187" s="13" t="s">
        <v>33</v>
      </c>
      <c r="AX187" s="13" t="s">
        <v>72</v>
      </c>
      <c r="AY187" s="243" t="s">
        <v>338</v>
      </c>
    </row>
    <row r="188" s="13" customFormat="1">
      <c r="A188" s="13"/>
      <c r="B188" s="233"/>
      <c r="C188" s="234"/>
      <c r="D188" s="235" t="s">
        <v>350</v>
      </c>
      <c r="E188" s="236" t="s">
        <v>19</v>
      </c>
      <c r="F188" s="237" t="s">
        <v>4694</v>
      </c>
      <c r="G188" s="234"/>
      <c r="H188" s="236" t="s">
        <v>19</v>
      </c>
      <c r="I188" s="238"/>
      <c r="J188" s="234"/>
      <c r="K188" s="234"/>
      <c r="L188" s="239"/>
      <c r="M188" s="240"/>
      <c r="N188" s="241"/>
      <c r="O188" s="241"/>
      <c r="P188" s="241"/>
      <c r="Q188" s="241"/>
      <c r="R188" s="241"/>
      <c r="S188" s="241"/>
      <c r="T188" s="24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3" t="s">
        <v>350</v>
      </c>
      <c r="AU188" s="243" t="s">
        <v>81</v>
      </c>
      <c r="AV188" s="13" t="s">
        <v>79</v>
      </c>
      <c r="AW188" s="13" t="s">
        <v>33</v>
      </c>
      <c r="AX188" s="13" t="s">
        <v>72</v>
      </c>
      <c r="AY188" s="243" t="s">
        <v>338</v>
      </c>
    </row>
    <row r="189" s="14" customFormat="1">
      <c r="A189" s="14"/>
      <c r="B189" s="244"/>
      <c r="C189" s="245"/>
      <c r="D189" s="235" t="s">
        <v>350</v>
      </c>
      <c r="E189" s="247" t="s">
        <v>19</v>
      </c>
      <c r="F189" s="298" t="s">
        <v>3737</v>
      </c>
      <c r="G189" s="245"/>
      <c r="H189" s="248">
        <v>140.38999999999999</v>
      </c>
      <c r="I189" s="249"/>
      <c r="J189" s="245"/>
      <c r="K189" s="245"/>
      <c r="L189" s="250"/>
      <c r="M189" s="251"/>
      <c r="N189" s="252"/>
      <c r="O189" s="252"/>
      <c r="P189" s="252"/>
      <c r="Q189" s="252"/>
      <c r="R189" s="252"/>
      <c r="S189" s="252"/>
      <c r="T189" s="253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4" t="s">
        <v>350</v>
      </c>
      <c r="AU189" s="254" t="s">
        <v>81</v>
      </c>
      <c r="AV189" s="14" t="s">
        <v>81</v>
      </c>
      <c r="AW189" s="14" t="s">
        <v>33</v>
      </c>
      <c r="AX189" s="14" t="s">
        <v>79</v>
      </c>
      <c r="AY189" s="254" t="s">
        <v>338</v>
      </c>
    </row>
    <row r="190" s="2" customFormat="1" ht="33" customHeight="1">
      <c r="A190" s="39"/>
      <c r="B190" s="40"/>
      <c r="C190" s="215" t="s">
        <v>7</v>
      </c>
      <c r="D190" s="215" t="s">
        <v>3853</v>
      </c>
      <c r="E190" s="216" t="s">
        <v>4695</v>
      </c>
      <c r="F190" s="217" t="s">
        <v>4696</v>
      </c>
      <c r="G190" s="218" t="s">
        <v>572</v>
      </c>
      <c r="H190" s="219">
        <v>78.188999999999993</v>
      </c>
      <c r="I190" s="220"/>
      <c r="J190" s="221">
        <f>ROUND(I190*H190,2)</f>
        <v>0</v>
      </c>
      <c r="K190" s="217" t="s">
        <v>3856</v>
      </c>
      <c r="L190" s="45"/>
      <c r="M190" s="222" t="s">
        <v>19</v>
      </c>
      <c r="N190" s="223" t="s">
        <v>43</v>
      </c>
      <c r="O190" s="85"/>
      <c r="P190" s="224">
        <f>O190*H190</f>
        <v>0</v>
      </c>
      <c r="Q190" s="224">
        <v>0</v>
      </c>
      <c r="R190" s="224">
        <f>Q190*H190</f>
        <v>0</v>
      </c>
      <c r="S190" s="224">
        <v>0</v>
      </c>
      <c r="T190" s="225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26" t="s">
        <v>231</v>
      </c>
      <c r="AT190" s="226" t="s">
        <v>342</v>
      </c>
      <c r="AU190" s="226" t="s">
        <v>81</v>
      </c>
      <c r="AY190" s="18" t="s">
        <v>338</v>
      </c>
      <c r="BE190" s="227">
        <f>IF(N190="základní",J190,0)</f>
        <v>0</v>
      </c>
      <c r="BF190" s="227">
        <f>IF(N190="snížená",J190,0)</f>
        <v>0</v>
      </c>
      <c r="BG190" s="227">
        <f>IF(N190="zákl. přenesená",J190,0)</f>
        <v>0</v>
      </c>
      <c r="BH190" s="227">
        <f>IF(N190="sníž. přenesená",J190,0)</f>
        <v>0</v>
      </c>
      <c r="BI190" s="227">
        <f>IF(N190="nulová",J190,0)</f>
        <v>0</v>
      </c>
      <c r="BJ190" s="18" t="s">
        <v>79</v>
      </c>
      <c r="BK190" s="227">
        <f>ROUND(I190*H190,2)</f>
        <v>0</v>
      </c>
      <c r="BL190" s="18" t="s">
        <v>231</v>
      </c>
      <c r="BM190" s="226" t="s">
        <v>4697</v>
      </c>
    </row>
    <row r="191" s="2" customFormat="1">
      <c r="A191" s="39"/>
      <c r="B191" s="40"/>
      <c r="C191" s="41"/>
      <c r="D191" s="228" t="s">
        <v>348</v>
      </c>
      <c r="E191" s="41"/>
      <c r="F191" s="229" t="s">
        <v>4698</v>
      </c>
      <c r="G191" s="41"/>
      <c r="H191" s="41"/>
      <c r="I191" s="230"/>
      <c r="J191" s="41"/>
      <c r="K191" s="41"/>
      <c r="L191" s="45"/>
      <c r="M191" s="231"/>
      <c r="N191" s="232"/>
      <c r="O191" s="85"/>
      <c r="P191" s="85"/>
      <c r="Q191" s="85"/>
      <c r="R191" s="85"/>
      <c r="S191" s="85"/>
      <c r="T191" s="86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348</v>
      </c>
      <c r="AU191" s="18" t="s">
        <v>81</v>
      </c>
    </row>
    <row r="192" s="13" customFormat="1">
      <c r="A192" s="13"/>
      <c r="B192" s="233"/>
      <c r="C192" s="234"/>
      <c r="D192" s="235" t="s">
        <v>350</v>
      </c>
      <c r="E192" s="236" t="s">
        <v>19</v>
      </c>
      <c r="F192" s="237" t="s">
        <v>3859</v>
      </c>
      <c r="G192" s="234"/>
      <c r="H192" s="236" t="s">
        <v>19</v>
      </c>
      <c r="I192" s="238"/>
      <c r="J192" s="234"/>
      <c r="K192" s="234"/>
      <c r="L192" s="239"/>
      <c r="M192" s="240"/>
      <c r="N192" s="241"/>
      <c r="O192" s="241"/>
      <c r="P192" s="241"/>
      <c r="Q192" s="241"/>
      <c r="R192" s="241"/>
      <c r="S192" s="241"/>
      <c r="T192" s="242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3" t="s">
        <v>350</v>
      </c>
      <c r="AU192" s="243" t="s">
        <v>81</v>
      </c>
      <c r="AV192" s="13" t="s">
        <v>79</v>
      </c>
      <c r="AW192" s="13" t="s">
        <v>33</v>
      </c>
      <c r="AX192" s="13" t="s">
        <v>72</v>
      </c>
      <c r="AY192" s="243" t="s">
        <v>338</v>
      </c>
    </row>
    <row r="193" s="13" customFormat="1">
      <c r="A193" s="13"/>
      <c r="B193" s="233"/>
      <c r="C193" s="234"/>
      <c r="D193" s="235" t="s">
        <v>350</v>
      </c>
      <c r="E193" s="236" t="s">
        <v>19</v>
      </c>
      <c r="F193" s="237" t="s">
        <v>4699</v>
      </c>
      <c r="G193" s="234"/>
      <c r="H193" s="236" t="s">
        <v>19</v>
      </c>
      <c r="I193" s="238"/>
      <c r="J193" s="234"/>
      <c r="K193" s="234"/>
      <c r="L193" s="239"/>
      <c r="M193" s="240"/>
      <c r="N193" s="241"/>
      <c r="O193" s="241"/>
      <c r="P193" s="241"/>
      <c r="Q193" s="241"/>
      <c r="R193" s="241"/>
      <c r="S193" s="241"/>
      <c r="T193" s="24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3" t="s">
        <v>350</v>
      </c>
      <c r="AU193" s="243" t="s">
        <v>81</v>
      </c>
      <c r="AV193" s="13" t="s">
        <v>79</v>
      </c>
      <c r="AW193" s="13" t="s">
        <v>33</v>
      </c>
      <c r="AX193" s="13" t="s">
        <v>72</v>
      </c>
      <c r="AY193" s="243" t="s">
        <v>338</v>
      </c>
    </row>
    <row r="194" s="14" customFormat="1">
      <c r="A194" s="14"/>
      <c r="B194" s="244"/>
      <c r="C194" s="245"/>
      <c r="D194" s="235" t="s">
        <v>350</v>
      </c>
      <c r="E194" s="247" t="s">
        <v>19</v>
      </c>
      <c r="F194" s="298" t="s">
        <v>3743</v>
      </c>
      <c r="G194" s="245"/>
      <c r="H194" s="248">
        <v>78.188999999999993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81</v>
      </c>
      <c r="AV194" s="14" t="s">
        <v>81</v>
      </c>
      <c r="AW194" s="14" t="s">
        <v>33</v>
      </c>
      <c r="AX194" s="14" t="s">
        <v>79</v>
      </c>
      <c r="AY194" s="254" t="s">
        <v>338</v>
      </c>
    </row>
    <row r="195" s="2" customFormat="1" ht="33" customHeight="1">
      <c r="A195" s="39"/>
      <c r="B195" s="40"/>
      <c r="C195" s="215" t="s">
        <v>247</v>
      </c>
      <c r="D195" s="215" t="s">
        <v>3853</v>
      </c>
      <c r="E195" s="216" t="s">
        <v>4700</v>
      </c>
      <c r="F195" s="217" t="s">
        <v>4701</v>
      </c>
      <c r="G195" s="218" t="s">
        <v>572</v>
      </c>
      <c r="H195" s="219">
        <v>52.259</v>
      </c>
      <c r="I195" s="220"/>
      <c r="J195" s="221">
        <f>ROUND(I195*H195,2)</f>
        <v>0</v>
      </c>
      <c r="K195" s="217" t="s">
        <v>3856</v>
      </c>
      <c r="L195" s="45"/>
      <c r="M195" s="222" t="s">
        <v>19</v>
      </c>
      <c r="N195" s="223" t="s">
        <v>43</v>
      </c>
      <c r="O195" s="85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26" t="s">
        <v>231</v>
      </c>
      <c r="AT195" s="226" t="s">
        <v>342</v>
      </c>
      <c r="AU195" s="226" t="s">
        <v>81</v>
      </c>
      <c r="AY195" s="18" t="s">
        <v>338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8" t="s">
        <v>79</v>
      </c>
      <c r="BK195" s="227">
        <f>ROUND(I195*H195,2)</f>
        <v>0</v>
      </c>
      <c r="BL195" s="18" t="s">
        <v>231</v>
      </c>
      <c r="BM195" s="226" t="s">
        <v>4702</v>
      </c>
    </row>
    <row r="196" s="2" customFormat="1">
      <c r="A196" s="39"/>
      <c r="B196" s="40"/>
      <c r="C196" s="41"/>
      <c r="D196" s="228" t="s">
        <v>348</v>
      </c>
      <c r="E196" s="41"/>
      <c r="F196" s="229" t="s">
        <v>4703</v>
      </c>
      <c r="G196" s="41"/>
      <c r="H196" s="41"/>
      <c r="I196" s="230"/>
      <c r="J196" s="41"/>
      <c r="K196" s="41"/>
      <c r="L196" s="45"/>
      <c r="M196" s="231"/>
      <c r="N196" s="232"/>
      <c r="O196" s="85"/>
      <c r="P196" s="85"/>
      <c r="Q196" s="85"/>
      <c r="R196" s="85"/>
      <c r="S196" s="85"/>
      <c r="T196" s="86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348</v>
      </c>
      <c r="AU196" s="18" t="s">
        <v>81</v>
      </c>
    </row>
    <row r="197" s="13" customFormat="1">
      <c r="A197" s="13"/>
      <c r="B197" s="233"/>
      <c r="C197" s="234"/>
      <c r="D197" s="235" t="s">
        <v>350</v>
      </c>
      <c r="E197" s="236" t="s">
        <v>19</v>
      </c>
      <c r="F197" s="237" t="s">
        <v>3859</v>
      </c>
      <c r="G197" s="234"/>
      <c r="H197" s="236" t="s">
        <v>19</v>
      </c>
      <c r="I197" s="238"/>
      <c r="J197" s="234"/>
      <c r="K197" s="234"/>
      <c r="L197" s="239"/>
      <c r="M197" s="240"/>
      <c r="N197" s="241"/>
      <c r="O197" s="241"/>
      <c r="P197" s="241"/>
      <c r="Q197" s="241"/>
      <c r="R197" s="241"/>
      <c r="S197" s="241"/>
      <c r="T197" s="24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3" t="s">
        <v>350</v>
      </c>
      <c r="AU197" s="243" t="s">
        <v>81</v>
      </c>
      <c r="AV197" s="13" t="s">
        <v>79</v>
      </c>
      <c r="AW197" s="13" t="s">
        <v>33</v>
      </c>
      <c r="AX197" s="13" t="s">
        <v>72</v>
      </c>
      <c r="AY197" s="243" t="s">
        <v>338</v>
      </c>
    </row>
    <row r="198" s="13" customFormat="1">
      <c r="A198" s="13"/>
      <c r="B198" s="233"/>
      <c r="C198" s="234"/>
      <c r="D198" s="235" t="s">
        <v>350</v>
      </c>
      <c r="E198" s="236" t="s">
        <v>19</v>
      </c>
      <c r="F198" s="237" t="s">
        <v>4704</v>
      </c>
      <c r="G198" s="234"/>
      <c r="H198" s="236" t="s">
        <v>19</v>
      </c>
      <c r="I198" s="238"/>
      <c r="J198" s="234"/>
      <c r="K198" s="234"/>
      <c r="L198" s="239"/>
      <c r="M198" s="240"/>
      <c r="N198" s="241"/>
      <c r="O198" s="241"/>
      <c r="P198" s="241"/>
      <c r="Q198" s="241"/>
      <c r="R198" s="241"/>
      <c r="S198" s="241"/>
      <c r="T198" s="242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3" t="s">
        <v>350</v>
      </c>
      <c r="AU198" s="243" t="s">
        <v>81</v>
      </c>
      <c r="AV198" s="13" t="s">
        <v>79</v>
      </c>
      <c r="AW198" s="13" t="s">
        <v>33</v>
      </c>
      <c r="AX198" s="13" t="s">
        <v>72</v>
      </c>
      <c r="AY198" s="243" t="s">
        <v>338</v>
      </c>
    </row>
    <row r="199" s="14" customFormat="1">
      <c r="A199" s="14"/>
      <c r="B199" s="244"/>
      <c r="C199" s="245"/>
      <c r="D199" s="235" t="s">
        <v>350</v>
      </c>
      <c r="E199" s="247" t="s">
        <v>19</v>
      </c>
      <c r="F199" s="298" t="s">
        <v>3734</v>
      </c>
      <c r="G199" s="245"/>
      <c r="H199" s="248">
        <v>52.259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350</v>
      </c>
      <c r="AU199" s="254" t="s">
        <v>81</v>
      </c>
      <c r="AV199" s="14" t="s">
        <v>81</v>
      </c>
      <c r="AW199" s="14" t="s">
        <v>33</v>
      </c>
      <c r="AX199" s="14" t="s">
        <v>79</v>
      </c>
      <c r="AY199" s="254" t="s">
        <v>338</v>
      </c>
    </row>
    <row r="200" s="12" customFormat="1" ht="22.8" customHeight="1">
      <c r="A200" s="12"/>
      <c r="B200" s="199"/>
      <c r="C200" s="200"/>
      <c r="D200" s="201" t="s">
        <v>71</v>
      </c>
      <c r="E200" s="213" t="s">
        <v>405</v>
      </c>
      <c r="F200" s="213" t="s">
        <v>4005</v>
      </c>
      <c r="G200" s="200"/>
      <c r="H200" s="200"/>
      <c r="I200" s="203"/>
      <c r="J200" s="214">
        <f>BK200</f>
        <v>0</v>
      </c>
      <c r="K200" s="200"/>
      <c r="L200" s="205"/>
      <c r="M200" s="206"/>
      <c r="N200" s="207"/>
      <c r="O200" s="207"/>
      <c r="P200" s="208">
        <f>SUM(P201:P202)</f>
        <v>0</v>
      </c>
      <c r="Q200" s="207"/>
      <c r="R200" s="208">
        <f>SUM(R201:R202)</f>
        <v>0</v>
      </c>
      <c r="S200" s="207"/>
      <c r="T200" s="209">
        <f>SUM(T201:T202)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10" t="s">
        <v>79</v>
      </c>
      <c r="AT200" s="211" t="s">
        <v>71</v>
      </c>
      <c r="AU200" s="211" t="s">
        <v>79</v>
      </c>
      <c r="AY200" s="210" t="s">
        <v>338</v>
      </c>
      <c r="BK200" s="212">
        <f>SUM(BK201:BK202)</f>
        <v>0</v>
      </c>
    </row>
    <row r="201" s="2" customFormat="1" ht="16.5" customHeight="1">
      <c r="A201" s="39"/>
      <c r="B201" s="40"/>
      <c r="C201" s="215" t="s">
        <v>510</v>
      </c>
      <c r="D201" s="215" t="s">
        <v>3853</v>
      </c>
      <c r="E201" s="216" t="s">
        <v>4705</v>
      </c>
      <c r="F201" s="217" t="s">
        <v>4706</v>
      </c>
      <c r="G201" s="218" t="s">
        <v>4398</v>
      </c>
      <c r="H201" s="219">
        <v>1</v>
      </c>
      <c r="I201" s="220"/>
      <c r="J201" s="221">
        <f>ROUND(I201*H201,2)</f>
        <v>0</v>
      </c>
      <c r="K201" s="217" t="s">
        <v>3856</v>
      </c>
      <c r="L201" s="45"/>
      <c r="M201" s="222" t="s">
        <v>19</v>
      </c>
      <c r="N201" s="223" t="s">
        <v>43</v>
      </c>
      <c r="O201" s="85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26" t="s">
        <v>231</v>
      </c>
      <c r="AT201" s="226" t="s">
        <v>342</v>
      </c>
      <c r="AU201" s="226" t="s">
        <v>81</v>
      </c>
      <c r="AY201" s="18" t="s">
        <v>338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18" t="s">
        <v>79</v>
      </c>
      <c r="BK201" s="227">
        <f>ROUND(I201*H201,2)</f>
        <v>0</v>
      </c>
      <c r="BL201" s="18" t="s">
        <v>231</v>
      </c>
      <c r="BM201" s="226" t="s">
        <v>4707</v>
      </c>
    </row>
    <row r="202" s="2" customFormat="1">
      <c r="A202" s="39"/>
      <c r="B202" s="40"/>
      <c r="C202" s="41"/>
      <c r="D202" s="228" t="s">
        <v>348</v>
      </c>
      <c r="E202" s="41"/>
      <c r="F202" s="229" t="s">
        <v>4708</v>
      </c>
      <c r="G202" s="41"/>
      <c r="H202" s="41"/>
      <c r="I202" s="230"/>
      <c r="J202" s="41"/>
      <c r="K202" s="41"/>
      <c r="L202" s="45"/>
      <c r="M202" s="231"/>
      <c r="N202" s="232"/>
      <c r="O202" s="85"/>
      <c r="P202" s="85"/>
      <c r="Q202" s="85"/>
      <c r="R202" s="85"/>
      <c r="S202" s="85"/>
      <c r="T202" s="86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T202" s="18" t="s">
        <v>348</v>
      </c>
      <c r="AU202" s="18" t="s">
        <v>81</v>
      </c>
    </row>
    <row r="203" s="12" customFormat="1" ht="22.8" customHeight="1">
      <c r="A203" s="12"/>
      <c r="B203" s="199"/>
      <c r="C203" s="200"/>
      <c r="D203" s="201" t="s">
        <v>71</v>
      </c>
      <c r="E203" s="213" t="s">
        <v>252</v>
      </c>
      <c r="F203" s="213" t="s">
        <v>790</v>
      </c>
      <c r="G203" s="200"/>
      <c r="H203" s="200"/>
      <c r="I203" s="203"/>
      <c r="J203" s="214">
        <f>BK203</f>
        <v>0</v>
      </c>
      <c r="K203" s="200"/>
      <c r="L203" s="205"/>
      <c r="M203" s="206"/>
      <c r="N203" s="207"/>
      <c r="O203" s="207"/>
      <c r="P203" s="208">
        <f>P204</f>
        <v>0</v>
      </c>
      <c r="Q203" s="207"/>
      <c r="R203" s="208">
        <f>R204</f>
        <v>0</v>
      </c>
      <c r="S203" s="207"/>
      <c r="T203" s="209">
        <f>T204</f>
        <v>0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210" t="s">
        <v>79</v>
      </c>
      <c r="AT203" s="211" t="s">
        <v>71</v>
      </c>
      <c r="AU203" s="211" t="s">
        <v>79</v>
      </c>
      <c r="AY203" s="210" t="s">
        <v>338</v>
      </c>
      <c r="BK203" s="212">
        <f>BK204</f>
        <v>0</v>
      </c>
    </row>
    <row r="204" s="12" customFormat="1" ht="20.88" customHeight="1">
      <c r="A204" s="12"/>
      <c r="B204" s="199"/>
      <c r="C204" s="200"/>
      <c r="D204" s="201" t="s">
        <v>71</v>
      </c>
      <c r="E204" s="213" t="s">
        <v>4047</v>
      </c>
      <c r="F204" s="213" t="s">
        <v>4048</v>
      </c>
      <c r="G204" s="200"/>
      <c r="H204" s="200"/>
      <c r="I204" s="203"/>
      <c r="J204" s="214">
        <f>BK204</f>
        <v>0</v>
      </c>
      <c r="K204" s="200"/>
      <c r="L204" s="205"/>
      <c r="M204" s="206"/>
      <c r="N204" s="207"/>
      <c r="O204" s="207"/>
      <c r="P204" s="208">
        <f>SUM(P205:P206)</f>
        <v>0</v>
      </c>
      <c r="Q204" s="207"/>
      <c r="R204" s="208">
        <f>SUM(R205:R206)</f>
        <v>0</v>
      </c>
      <c r="S204" s="207"/>
      <c r="T204" s="209">
        <f>SUM(T205:T206)</f>
        <v>0</v>
      </c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210" t="s">
        <v>79</v>
      </c>
      <c r="AT204" s="211" t="s">
        <v>71</v>
      </c>
      <c r="AU204" s="211" t="s">
        <v>81</v>
      </c>
      <c r="AY204" s="210" t="s">
        <v>338</v>
      </c>
      <c r="BK204" s="212">
        <f>SUM(BK205:BK206)</f>
        <v>0</v>
      </c>
    </row>
    <row r="205" s="2" customFormat="1" ht="16.5" customHeight="1">
      <c r="A205" s="39"/>
      <c r="B205" s="40"/>
      <c r="C205" s="215" t="s">
        <v>515</v>
      </c>
      <c r="D205" s="215" t="s">
        <v>3853</v>
      </c>
      <c r="E205" s="216" t="s">
        <v>4049</v>
      </c>
      <c r="F205" s="217" t="s">
        <v>843</v>
      </c>
      <c r="G205" s="218" t="s">
        <v>4051</v>
      </c>
      <c r="H205" s="299"/>
      <c r="I205" s="220"/>
      <c r="J205" s="221">
        <f>ROUND(I205*H205,2)</f>
        <v>0</v>
      </c>
      <c r="K205" s="217" t="s">
        <v>3856</v>
      </c>
      <c r="L205" s="45"/>
      <c r="M205" s="222" t="s">
        <v>19</v>
      </c>
      <c r="N205" s="223" t="s">
        <v>43</v>
      </c>
      <c r="O205" s="85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26" t="s">
        <v>231</v>
      </c>
      <c r="AT205" s="226" t="s">
        <v>342</v>
      </c>
      <c r="AU205" s="226" t="s">
        <v>241</v>
      </c>
      <c r="AY205" s="18" t="s">
        <v>338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18" t="s">
        <v>79</v>
      </c>
      <c r="BK205" s="227">
        <f>ROUND(I205*H205,2)</f>
        <v>0</v>
      </c>
      <c r="BL205" s="18" t="s">
        <v>231</v>
      </c>
      <c r="BM205" s="226" t="s">
        <v>4709</v>
      </c>
    </row>
    <row r="206" s="2" customFormat="1">
      <c r="A206" s="39"/>
      <c r="B206" s="40"/>
      <c r="C206" s="41"/>
      <c r="D206" s="228" t="s">
        <v>348</v>
      </c>
      <c r="E206" s="41"/>
      <c r="F206" s="229" t="s">
        <v>4053</v>
      </c>
      <c r="G206" s="41"/>
      <c r="H206" s="41"/>
      <c r="I206" s="230"/>
      <c r="J206" s="41"/>
      <c r="K206" s="41"/>
      <c r="L206" s="45"/>
      <c r="M206" s="288"/>
      <c r="N206" s="289"/>
      <c r="O206" s="290"/>
      <c r="P206" s="290"/>
      <c r="Q206" s="290"/>
      <c r="R206" s="290"/>
      <c r="S206" s="290"/>
      <c r="T206" s="291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348</v>
      </c>
      <c r="AU206" s="18" t="s">
        <v>241</v>
      </c>
    </row>
    <row r="207" s="2" customFormat="1" ht="6.96" customHeight="1">
      <c r="A207" s="39"/>
      <c r="B207" s="60"/>
      <c r="C207" s="61"/>
      <c r="D207" s="61"/>
      <c r="E207" s="61"/>
      <c r="F207" s="61"/>
      <c r="G207" s="61"/>
      <c r="H207" s="61"/>
      <c r="I207" s="61"/>
      <c r="J207" s="61"/>
      <c r="K207" s="61"/>
      <c r="L207" s="45"/>
      <c r="M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</row>
  </sheetData>
  <sheetProtection sheet="1" autoFilter="0" formatColumns="0" formatRows="0" objects="1" scenarios="1" spinCount="100000" saltValue="893Pt7jrbZM7fxyKEZ9TDU9TiyCY0LcgNDphd3hKdgp5lgTL8KcbBZVXbn+YBEQumPv22iOTNOd1NsXLA1WCvQ==" hashValue="6kMZJK4mgLl1pQUMtvvxVUT0nsUTLBngfVJuW7xlUb0+jjU/lRxFUjEUEMA9F0EebTr43VdwGsJmslF/bfwEwg==" algorithmName="SHA-512" password="CC35"/>
  <autoFilter ref="C92:K20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hyperlinks>
    <hyperlink ref="F97" r:id="rId1" display="https://podminky.urs.cz/item/CS_URS_2025_02/110A0001"/>
    <hyperlink ref="F100" r:id="rId2" display="VV0002"/>
    <hyperlink ref="F103" r:id="rId3" display="https://podminky.urs.cz/item/CS_URS_2025_02/110A0010"/>
    <hyperlink ref="F106" r:id="rId4" display="VV0002"/>
    <hyperlink ref="F109" r:id="rId5" display="https://podminky.urs.cz/item/CS_URS_2025_02/110A0031"/>
    <hyperlink ref="F114" r:id="rId6" display="https://podminky.urs.cz/item/CS_URS_2025_02/130A0121"/>
    <hyperlink ref="F117" r:id="rId7" display="https://podminky.urs.cz/item/CS_URS_2025_02/160A0105"/>
    <hyperlink ref="F122" r:id="rId8" display="https://podminky.urs.cz/item/CS_URS_2025_02/160A0206"/>
    <hyperlink ref="F125" r:id="rId9" display="https://podminky.urs.cz/item/CS_URS_2025_02/160A0301"/>
    <hyperlink ref="F128" r:id="rId10" display="https://podminky.urs.cz/item/CS_URS_2025_02/180A0001"/>
    <hyperlink ref="F131" r:id="rId11" display="https://podminky.urs.cz/item/CS_URS_2025_02/180A0002"/>
    <hyperlink ref="F135" r:id="rId12" display="https://podminky.urs.cz/item/CS_URS_2025_02/180A0003"/>
    <hyperlink ref="F138" r:id="rId13" display="VV0007"/>
    <hyperlink ref="F140" r:id="rId14" display="https://podminky.urs.cz/item/CS_URS_2025_02/180A0011"/>
    <hyperlink ref="F144" r:id="rId15" display="https://podminky.urs.cz/item/CS_URS_2025_02/270A2003"/>
    <hyperlink ref="F151" r:id="rId16" display="https://podminky.urs.cz/item/CS_URS_2025_02/348A2003"/>
    <hyperlink ref="F164" r:id="rId17" display="https://podminky.urs.cz/item/CS_URS_2025_02/348A3001"/>
    <hyperlink ref="F167" r:id="rId18" display="VV0003"/>
    <hyperlink ref="F170" r:id="rId19" display="https://podminky.urs.cz/item/CS_URS_2025_02/348A4001"/>
    <hyperlink ref="F174" r:id="rId20" display="https://podminky.urs.cz/item/CS_URS_2025_02/348A4021"/>
    <hyperlink ref="F178" r:id="rId21" display="https://podminky.urs.cz/item/CS_URS_2025_02/348A4051"/>
    <hyperlink ref="F182" r:id="rId22" display="https://podminky.urs.cz/item/CS_URS_2025_02/500A1305"/>
    <hyperlink ref="F185" r:id="rId23" display="VV0004"/>
    <hyperlink ref="F189" r:id="rId24" display="VV0006"/>
    <hyperlink ref="F191" r:id="rId25" display="https://podminky.urs.cz/item/CS_URS_2025_02/500A4001"/>
    <hyperlink ref="F194" r:id="rId26" display="VV0008"/>
    <hyperlink ref="F196" r:id="rId27" display="https://podminky.urs.cz/item/CS_URS_2025_02/500A4011"/>
    <hyperlink ref="F199" r:id="rId28" display="VV0005"/>
    <hyperlink ref="F202" r:id="rId29" display="https://podminky.urs.cz/item/CS_URS_2025_02/800A4404"/>
    <hyperlink ref="F206" r:id="rId30" display="https://podminky.urs.cz/item/CS_URS_2025_02/990A0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1"/>
</worksheet>
</file>

<file path=xl/worksheets/sheet3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206</v>
      </c>
      <c r="AZ2" s="139" t="s">
        <v>4402</v>
      </c>
      <c r="BA2" s="139" t="s">
        <v>19</v>
      </c>
      <c r="BB2" s="139" t="s">
        <v>19</v>
      </c>
      <c r="BC2" s="139" t="s">
        <v>4710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</row>
    <row r="5" hidden="1" s="1" customFormat="1" ht="6.96" customHeight="1">
      <c r="B5" s="21"/>
      <c r="L5" s="21"/>
    </row>
    <row r="6" hidden="1" s="1" customFormat="1" ht="12" customHeight="1">
      <c r="B6" s="21"/>
      <c r="D6" s="144" t="s">
        <v>16</v>
      </c>
      <c r="L6" s="21"/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</row>
    <row r="8" hidden="1" s="1" customFormat="1" ht="12" customHeight="1">
      <c r="B8" s="21"/>
      <c r="D8" s="144" t="s">
        <v>229</v>
      </c>
      <c r="L8" s="21"/>
    </row>
    <row r="9" hidden="1" s="2" customFormat="1" ht="16.5" customHeight="1">
      <c r="A9" s="39"/>
      <c r="B9" s="45"/>
      <c r="C9" s="39"/>
      <c r="D9" s="39"/>
      <c r="E9" s="145" t="s">
        <v>3749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hidden="1" s="2" customFormat="1" ht="16.5" customHeight="1">
      <c r="A11" s="39"/>
      <c r="B11" s="45"/>
      <c r="C11" s="39"/>
      <c r="D11" s="39"/>
      <c r="E11" s="147" t="s">
        <v>4711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ROUND(J90,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ROUND((SUM(BE90:BE123)),  2)</f>
        <v>0</v>
      </c>
      <c r="G35" s="39"/>
      <c r="H35" s="39"/>
      <c r="I35" s="160">
        <v>0.20999999999999999</v>
      </c>
      <c r="J35" s="159">
        <f>ROUND(((SUM(BE90:BE123))*I35),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ROUND((SUM(BF90:BF123)),  2)</f>
        <v>0</v>
      </c>
      <c r="G36" s="39"/>
      <c r="H36" s="39"/>
      <c r="I36" s="160">
        <v>0.12</v>
      </c>
      <c r="J36" s="159">
        <f>ROUND(((SUM(BF90:BF123))*I36),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ROUND((SUM(BG90:BG123)),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ROUND((SUM(BH90:BH123)),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ROUND((SUM(BI90:BI123)),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/>
    <row r="44" hidden="1"/>
    <row r="45" hidden="1"/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</row>
    <row r="52" hidden="1" s="2" customFormat="1" ht="16.5" customHeight="1">
      <c r="A52" s="39"/>
      <c r="B52" s="40"/>
      <c r="C52" s="41"/>
      <c r="D52" s="41"/>
      <c r="E52" s="172" t="s">
        <v>3749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16.5" customHeight="1">
      <c r="A54" s="39"/>
      <c r="B54" s="40"/>
      <c r="C54" s="41"/>
      <c r="D54" s="41"/>
      <c r="E54" s="70" t="str">
        <f>E11</f>
        <v>VO - Výústní objekt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J90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J91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J92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3"/>
      <c r="C66" s="126"/>
      <c r="D66" s="184" t="s">
        <v>3832</v>
      </c>
      <c r="E66" s="185"/>
      <c r="F66" s="185"/>
      <c r="G66" s="185"/>
      <c r="H66" s="185"/>
      <c r="I66" s="185"/>
      <c r="J66" s="186">
        <f>J111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3"/>
      <c r="C67" s="126"/>
      <c r="D67" s="184" t="s">
        <v>320</v>
      </c>
      <c r="E67" s="185"/>
      <c r="F67" s="185"/>
      <c r="G67" s="185"/>
      <c r="H67" s="185"/>
      <c r="I67" s="185"/>
      <c r="J67" s="186">
        <f>J114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4.88" customHeight="1">
      <c r="A68" s="10"/>
      <c r="B68" s="183"/>
      <c r="C68" s="126"/>
      <c r="D68" s="184" t="s">
        <v>3834</v>
      </c>
      <c r="E68" s="185"/>
      <c r="F68" s="185"/>
      <c r="G68" s="185"/>
      <c r="H68" s="185"/>
      <c r="I68" s="185"/>
      <c r="J68" s="186">
        <f>J121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2" customFormat="1" ht="21.84" customHeight="1">
      <c r="A69" s="39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146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</row>
    <row r="70" hidden="1" s="2" customFormat="1" ht="6.96" customHeight="1">
      <c r="A70" s="39"/>
      <c r="B70" s="60"/>
      <c r="C70" s="61"/>
      <c r="D70" s="61"/>
      <c r="E70" s="61"/>
      <c r="F70" s="61"/>
      <c r="G70" s="61"/>
      <c r="H70" s="61"/>
      <c r="I70" s="61"/>
      <c r="J70" s="61"/>
      <c r="K70" s="61"/>
      <c r="L70" s="146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hidden="1"/>
    <row r="72" hidden="1"/>
    <row r="73" hidden="1"/>
    <row r="74" s="2" customFormat="1" ht="6.96" customHeight="1">
      <c r="A74" s="39"/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146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24.96" customHeight="1">
      <c r="A75" s="39"/>
      <c r="B75" s="40"/>
      <c r="C75" s="24" t="s">
        <v>323</v>
      </c>
      <c r="D75" s="41"/>
      <c r="E75" s="41"/>
      <c r="F75" s="41"/>
      <c r="G75" s="41"/>
      <c r="H75" s="41"/>
      <c r="I75" s="41"/>
      <c r="J75" s="41"/>
      <c r="K75" s="41"/>
      <c r="L75" s="146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6.96" customHeigh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2" customHeight="1">
      <c r="A77" s="39"/>
      <c r="B77" s="40"/>
      <c r="C77" s="33" t="s">
        <v>16</v>
      </c>
      <c r="D77" s="41"/>
      <c r="E77" s="41"/>
      <c r="F77" s="41"/>
      <c r="G77" s="41"/>
      <c r="H77" s="41"/>
      <c r="I77" s="41"/>
      <c r="J77" s="41"/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16.5" customHeight="1">
      <c r="A78" s="39"/>
      <c r="B78" s="40"/>
      <c r="C78" s="41"/>
      <c r="D78" s="41"/>
      <c r="E78" s="172" t="str">
        <f>E7</f>
        <v>Odkanalizování obce Rtyně nad Bílinou – etapa 1</v>
      </c>
      <c r="F78" s="33"/>
      <c r="G78" s="33"/>
      <c r="H78" s="33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1" customFormat="1" ht="12" customHeight="1">
      <c r="B79" s="22"/>
      <c r="C79" s="33" t="s">
        <v>229</v>
      </c>
      <c r="D79" s="23"/>
      <c r="E79" s="23"/>
      <c r="F79" s="23"/>
      <c r="G79" s="23"/>
      <c r="H79" s="23"/>
      <c r="I79" s="23"/>
      <c r="J79" s="23"/>
      <c r="K79" s="23"/>
      <c r="L79" s="21"/>
    </row>
    <row r="80" s="2" customFormat="1" ht="16.5" customHeight="1">
      <c r="A80" s="39"/>
      <c r="B80" s="40"/>
      <c r="C80" s="41"/>
      <c r="D80" s="41"/>
      <c r="E80" s="172" t="s">
        <v>3749</v>
      </c>
      <c r="F80" s="41"/>
      <c r="G80" s="41"/>
      <c r="H80" s="41"/>
      <c r="I80" s="41"/>
      <c r="J80" s="41"/>
      <c r="K80" s="41"/>
      <c r="L80" s="14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2" customHeight="1">
      <c r="A81" s="39"/>
      <c r="B81" s="40"/>
      <c r="C81" s="33" t="s">
        <v>234</v>
      </c>
      <c r="D81" s="41"/>
      <c r="E81" s="41"/>
      <c r="F81" s="41"/>
      <c r="G81" s="41"/>
      <c r="H81" s="41"/>
      <c r="I81" s="41"/>
      <c r="J81" s="41"/>
      <c r="K81" s="41"/>
      <c r="L81" s="14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6.5" customHeight="1">
      <c r="A82" s="39"/>
      <c r="B82" s="40"/>
      <c r="C82" s="41"/>
      <c r="D82" s="41"/>
      <c r="E82" s="70" t="str">
        <f>E11</f>
        <v>VO - Výústní objekt</v>
      </c>
      <c r="F82" s="41"/>
      <c r="G82" s="41"/>
      <c r="H82" s="41"/>
      <c r="I82" s="41"/>
      <c r="J82" s="41"/>
      <c r="K82" s="41"/>
      <c r="L82" s="14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21</v>
      </c>
      <c r="D84" s="41"/>
      <c r="E84" s="41"/>
      <c r="F84" s="28" t="str">
        <f>F14</f>
        <v>Rtyně nad Bílinou</v>
      </c>
      <c r="G84" s="41"/>
      <c r="H84" s="41"/>
      <c r="I84" s="33" t="s">
        <v>23</v>
      </c>
      <c r="J84" s="73" t="str">
        <f>IF(J14="","",J14)</f>
        <v>31. 7. 2025</v>
      </c>
      <c r="K84" s="4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4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25.65" customHeight="1">
      <c r="A86" s="39"/>
      <c r="B86" s="40"/>
      <c r="C86" s="33" t="s">
        <v>25</v>
      </c>
      <c r="D86" s="41"/>
      <c r="E86" s="41"/>
      <c r="F86" s="28" t="str">
        <f>E17</f>
        <v xml:space="preserve">Obec Rtyně nad Bílinou </v>
      </c>
      <c r="G86" s="41"/>
      <c r="H86" s="41"/>
      <c r="I86" s="33" t="s">
        <v>31</v>
      </c>
      <c r="J86" s="37" t="str">
        <f>E23</f>
        <v xml:space="preserve">AQUECON a.s. – kancelář Praha </v>
      </c>
      <c r="K86" s="41"/>
      <c r="L86" s="14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5.15" customHeight="1">
      <c r="A87" s="39"/>
      <c r="B87" s="40"/>
      <c r="C87" s="33" t="s">
        <v>29</v>
      </c>
      <c r="D87" s="41"/>
      <c r="E87" s="41"/>
      <c r="F87" s="28" t="str">
        <f>IF(E20="","",E20)</f>
        <v>Vyplň údaj</v>
      </c>
      <c r="G87" s="41"/>
      <c r="H87" s="41"/>
      <c r="I87" s="33" t="s">
        <v>34</v>
      </c>
      <c r="J87" s="37" t="str">
        <f>E26</f>
        <v>QS-B s.r.o.</v>
      </c>
      <c r="K87" s="41"/>
      <c r="L87" s="14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0.32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11" customFormat="1" ht="29.28" customHeight="1">
      <c r="A89" s="188"/>
      <c r="B89" s="189"/>
      <c r="C89" s="190" t="s">
        <v>324</v>
      </c>
      <c r="D89" s="191" t="s">
        <v>57</v>
      </c>
      <c r="E89" s="191" t="s">
        <v>53</v>
      </c>
      <c r="F89" s="191" t="s">
        <v>54</v>
      </c>
      <c r="G89" s="191" t="s">
        <v>325</v>
      </c>
      <c r="H89" s="191" t="s">
        <v>326</v>
      </c>
      <c r="I89" s="191" t="s">
        <v>327</v>
      </c>
      <c r="J89" s="191" t="s">
        <v>303</v>
      </c>
      <c r="K89" s="192" t="s">
        <v>328</v>
      </c>
      <c r="L89" s="193"/>
      <c r="M89" s="93" t="s">
        <v>19</v>
      </c>
      <c r="N89" s="94" t="s">
        <v>42</v>
      </c>
      <c r="O89" s="94" t="s">
        <v>329</v>
      </c>
      <c r="P89" s="94" t="s">
        <v>330</v>
      </c>
      <c r="Q89" s="94" t="s">
        <v>331</v>
      </c>
      <c r="R89" s="94" t="s">
        <v>332</v>
      </c>
      <c r="S89" s="94" t="s">
        <v>333</v>
      </c>
      <c r="T89" s="95" t="s">
        <v>334</v>
      </c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</row>
    <row r="90" s="2" customFormat="1" ht="22.8" customHeight="1">
      <c r="A90" s="39"/>
      <c r="B90" s="40"/>
      <c r="C90" s="100" t="s">
        <v>335</v>
      </c>
      <c r="D90" s="41"/>
      <c r="E90" s="41"/>
      <c r="F90" s="41"/>
      <c r="G90" s="41"/>
      <c r="H90" s="41"/>
      <c r="I90" s="41"/>
      <c r="J90" s="194">
        <f>BK90</f>
        <v>0</v>
      </c>
      <c r="K90" s="41"/>
      <c r="L90" s="45"/>
      <c r="M90" s="96"/>
      <c r="N90" s="195"/>
      <c r="O90" s="97"/>
      <c r="P90" s="196">
        <f>P91</f>
        <v>0</v>
      </c>
      <c r="Q90" s="97"/>
      <c r="R90" s="196">
        <f>R91</f>
        <v>0</v>
      </c>
      <c r="S90" s="97"/>
      <c r="T90" s="197">
        <f>T91</f>
        <v>0</v>
      </c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T90" s="18" t="s">
        <v>71</v>
      </c>
      <c r="AU90" s="18" t="s">
        <v>304</v>
      </c>
      <c r="BK90" s="198">
        <f>BK91</f>
        <v>0</v>
      </c>
    </row>
    <row r="91" s="12" customFormat="1" ht="25.92" customHeight="1">
      <c r="A91" s="12"/>
      <c r="B91" s="199"/>
      <c r="C91" s="200"/>
      <c r="D91" s="201" t="s">
        <v>71</v>
      </c>
      <c r="E91" s="202" t="s">
        <v>336</v>
      </c>
      <c r="F91" s="202" t="s">
        <v>337</v>
      </c>
      <c r="G91" s="200"/>
      <c r="H91" s="200"/>
      <c r="I91" s="203"/>
      <c r="J91" s="204">
        <f>BK91</f>
        <v>0</v>
      </c>
      <c r="K91" s="200"/>
      <c r="L91" s="205"/>
      <c r="M91" s="206"/>
      <c r="N91" s="207"/>
      <c r="O91" s="207"/>
      <c r="P91" s="208">
        <f>P92+P111+P114</f>
        <v>0</v>
      </c>
      <c r="Q91" s="207"/>
      <c r="R91" s="208">
        <f>R92+R111+R114</f>
        <v>0</v>
      </c>
      <c r="S91" s="207"/>
      <c r="T91" s="209">
        <f>T92+T111+T114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79</v>
      </c>
      <c r="AT91" s="211" t="s">
        <v>71</v>
      </c>
      <c r="AU91" s="211" t="s">
        <v>72</v>
      </c>
      <c r="AY91" s="210" t="s">
        <v>338</v>
      </c>
      <c r="BK91" s="212">
        <f>BK92+BK111+BK114</f>
        <v>0</v>
      </c>
    </row>
    <row r="92" s="12" customFormat="1" ht="22.8" customHeight="1">
      <c r="A92" s="12"/>
      <c r="B92" s="199"/>
      <c r="C92" s="200"/>
      <c r="D92" s="201" t="s">
        <v>71</v>
      </c>
      <c r="E92" s="213" t="s">
        <v>79</v>
      </c>
      <c r="F92" s="213" t="s">
        <v>339</v>
      </c>
      <c r="G92" s="200"/>
      <c r="H92" s="200"/>
      <c r="I92" s="203"/>
      <c r="J92" s="214">
        <f>BK92</f>
        <v>0</v>
      </c>
      <c r="K92" s="200"/>
      <c r="L92" s="205"/>
      <c r="M92" s="206"/>
      <c r="N92" s="207"/>
      <c r="O92" s="207"/>
      <c r="P92" s="208">
        <f>SUM(P93:P110)</f>
        <v>0</v>
      </c>
      <c r="Q92" s="207"/>
      <c r="R92" s="208">
        <f>SUM(R93:R110)</f>
        <v>0</v>
      </c>
      <c r="S92" s="207"/>
      <c r="T92" s="209">
        <f>SUM(T93:T110)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79</v>
      </c>
      <c r="AT92" s="211" t="s">
        <v>71</v>
      </c>
      <c r="AU92" s="211" t="s">
        <v>79</v>
      </c>
      <c r="AY92" s="210" t="s">
        <v>338</v>
      </c>
      <c r="BK92" s="212">
        <f>SUM(BK93:BK110)</f>
        <v>0</v>
      </c>
    </row>
    <row r="93" s="2" customFormat="1" ht="24.15" customHeight="1">
      <c r="A93" s="39"/>
      <c r="B93" s="40"/>
      <c r="C93" s="215" t="s">
        <v>79</v>
      </c>
      <c r="D93" s="215" t="s">
        <v>3853</v>
      </c>
      <c r="E93" s="216" t="s">
        <v>4295</v>
      </c>
      <c r="F93" s="217" t="s">
        <v>4296</v>
      </c>
      <c r="G93" s="218" t="s">
        <v>391</v>
      </c>
      <c r="H93" s="219">
        <v>10.368</v>
      </c>
      <c r="I93" s="220"/>
      <c r="J93" s="221">
        <f>ROUND(I93*H93,2)</f>
        <v>0</v>
      </c>
      <c r="K93" s="217" t="s">
        <v>3856</v>
      </c>
      <c r="L93" s="45"/>
      <c r="M93" s="222" t="s">
        <v>19</v>
      </c>
      <c r="N93" s="223" t="s">
        <v>43</v>
      </c>
      <c r="O93" s="85"/>
      <c r="P93" s="224">
        <f>O93*H93</f>
        <v>0</v>
      </c>
      <c r="Q93" s="224">
        <v>0</v>
      </c>
      <c r="R93" s="224">
        <f>Q93*H93</f>
        <v>0</v>
      </c>
      <c r="S93" s="224">
        <v>0</v>
      </c>
      <c r="T93" s="225">
        <f>S93*H93</f>
        <v>0</v>
      </c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R93" s="226" t="s">
        <v>231</v>
      </c>
      <c r="AT93" s="226" t="s">
        <v>342</v>
      </c>
      <c r="AU93" s="226" t="s">
        <v>81</v>
      </c>
      <c r="AY93" s="18" t="s">
        <v>338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18" t="s">
        <v>79</v>
      </c>
      <c r="BK93" s="227">
        <f>ROUND(I93*H93,2)</f>
        <v>0</v>
      </c>
      <c r="BL93" s="18" t="s">
        <v>231</v>
      </c>
      <c r="BM93" s="226" t="s">
        <v>4712</v>
      </c>
    </row>
    <row r="94" s="2" customFormat="1">
      <c r="A94" s="39"/>
      <c r="B94" s="40"/>
      <c r="C94" s="41"/>
      <c r="D94" s="228" t="s">
        <v>348</v>
      </c>
      <c r="E94" s="41"/>
      <c r="F94" s="229" t="s">
        <v>4298</v>
      </c>
      <c r="G94" s="41"/>
      <c r="H94" s="41"/>
      <c r="I94" s="230"/>
      <c r="J94" s="41"/>
      <c r="K94" s="41"/>
      <c r="L94" s="45"/>
      <c r="M94" s="231"/>
      <c r="N94" s="232"/>
      <c r="O94" s="85"/>
      <c r="P94" s="85"/>
      <c r="Q94" s="85"/>
      <c r="R94" s="85"/>
      <c r="S94" s="85"/>
      <c r="T94" s="86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T94" s="18" t="s">
        <v>348</v>
      </c>
      <c r="AU94" s="18" t="s">
        <v>81</v>
      </c>
    </row>
    <row r="95" s="13" customFormat="1">
      <c r="A95" s="13"/>
      <c r="B95" s="233"/>
      <c r="C95" s="234"/>
      <c r="D95" s="235" t="s">
        <v>350</v>
      </c>
      <c r="E95" s="236" t="s">
        <v>19</v>
      </c>
      <c r="F95" s="237" t="s">
        <v>4406</v>
      </c>
      <c r="G95" s="234"/>
      <c r="H95" s="236" t="s">
        <v>19</v>
      </c>
      <c r="I95" s="238"/>
      <c r="J95" s="234"/>
      <c r="K95" s="234"/>
      <c r="L95" s="239"/>
      <c r="M95" s="240"/>
      <c r="N95" s="241"/>
      <c r="O95" s="241"/>
      <c r="P95" s="241"/>
      <c r="Q95" s="241"/>
      <c r="R95" s="241"/>
      <c r="S95" s="241"/>
      <c r="T95" s="242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43" t="s">
        <v>350</v>
      </c>
      <c r="AU95" s="243" t="s">
        <v>81</v>
      </c>
      <c r="AV95" s="13" t="s">
        <v>79</v>
      </c>
      <c r="AW95" s="13" t="s">
        <v>33</v>
      </c>
      <c r="AX95" s="13" t="s">
        <v>72</v>
      </c>
      <c r="AY95" s="243" t="s">
        <v>338</v>
      </c>
    </row>
    <row r="96" s="14" customFormat="1">
      <c r="A96" s="14"/>
      <c r="B96" s="244"/>
      <c r="C96" s="245"/>
      <c r="D96" s="235" t="s">
        <v>350</v>
      </c>
      <c r="E96" s="246" t="s">
        <v>4402</v>
      </c>
      <c r="F96" s="247" t="s">
        <v>4713</v>
      </c>
      <c r="G96" s="245"/>
      <c r="H96" s="248">
        <v>10.368</v>
      </c>
      <c r="I96" s="249"/>
      <c r="J96" s="245"/>
      <c r="K96" s="245"/>
      <c r="L96" s="250"/>
      <c r="M96" s="251"/>
      <c r="N96" s="252"/>
      <c r="O96" s="252"/>
      <c r="P96" s="252"/>
      <c r="Q96" s="252"/>
      <c r="R96" s="252"/>
      <c r="S96" s="252"/>
      <c r="T96" s="253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54" t="s">
        <v>350</v>
      </c>
      <c r="AU96" s="254" t="s">
        <v>81</v>
      </c>
      <c r="AV96" s="14" t="s">
        <v>81</v>
      </c>
      <c r="AW96" s="14" t="s">
        <v>33</v>
      </c>
      <c r="AX96" s="14" t="s">
        <v>72</v>
      </c>
      <c r="AY96" s="254" t="s">
        <v>338</v>
      </c>
    </row>
    <row r="97" s="15" customFormat="1">
      <c r="A97" s="15"/>
      <c r="B97" s="255"/>
      <c r="C97" s="256"/>
      <c r="D97" s="235" t="s">
        <v>350</v>
      </c>
      <c r="E97" s="257" t="s">
        <v>19</v>
      </c>
      <c r="F97" s="258" t="s">
        <v>363</v>
      </c>
      <c r="G97" s="256"/>
      <c r="H97" s="259">
        <v>10.368</v>
      </c>
      <c r="I97" s="260"/>
      <c r="J97" s="256"/>
      <c r="K97" s="256"/>
      <c r="L97" s="261"/>
      <c r="M97" s="262"/>
      <c r="N97" s="263"/>
      <c r="O97" s="263"/>
      <c r="P97" s="263"/>
      <c r="Q97" s="263"/>
      <c r="R97" s="263"/>
      <c r="S97" s="263"/>
      <c r="T97" s="264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T97" s="265" t="s">
        <v>350</v>
      </c>
      <c r="AU97" s="265" t="s">
        <v>81</v>
      </c>
      <c r="AV97" s="15" t="s">
        <v>231</v>
      </c>
      <c r="AW97" s="15" t="s">
        <v>33</v>
      </c>
      <c r="AX97" s="15" t="s">
        <v>79</v>
      </c>
      <c r="AY97" s="265" t="s">
        <v>338</v>
      </c>
    </row>
    <row r="98" s="2" customFormat="1" ht="37.8" customHeight="1">
      <c r="A98" s="39"/>
      <c r="B98" s="40"/>
      <c r="C98" s="215" t="s">
        <v>81</v>
      </c>
      <c r="D98" s="215" t="s">
        <v>3853</v>
      </c>
      <c r="E98" s="216" t="s">
        <v>3864</v>
      </c>
      <c r="F98" s="217" t="s">
        <v>3865</v>
      </c>
      <c r="G98" s="218" t="s">
        <v>391</v>
      </c>
      <c r="H98" s="219">
        <v>10.368</v>
      </c>
      <c r="I98" s="220"/>
      <c r="J98" s="221">
        <f>ROUND(I98*H98,2)</f>
        <v>0</v>
      </c>
      <c r="K98" s="217" t="s">
        <v>3856</v>
      </c>
      <c r="L98" s="45"/>
      <c r="M98" s="222" t="s">
        <v>19</v>
      </c>
      <c r="N98" s="223" t="s">
        <v>43</v>
      </c>
      <c r="O98" s="85"/>
      <c r="P98" s="224">
        <f>O98*H98</f>
        <v>0</v>
      </c>
      <c r="Q98" s="224">
        <v>0</v>
      </c>
      <c r="R98" s="224">
        <f>Q98*H98</f>
        <v>0</v>
      </c>
      <c r="S98" s="224">
        <v>0</v>
      </c>
      <c r="T98" s="225">
        <f>S98*H98</f>
        <v>0</v>
      </c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R98" s="226" t="s">
        <v>231</v>
      </c>
      <c r="AT98" s="226" t="s">
        <v>342</v>
      </c>
      <c r="AU98" s="226" t="s">
        <v>81</v>
      </c>
      <c r="AY98" s="18" t="s">
        <v>338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18" t="s">
        <v>79</v>
      </c>
      <c r="BK98" s="227">
        <f>ROUND(I98*H98,2)</f>
        <v>0</v>
      </c>
      <c r="BL98" s="18" t="s">
        <v>231</v>
      </c>
      <c r="BM98" s="226" t="s">
        <v>4714</v>
      </c>
    </row>
    <row r="99" s="2" customFormat="1">
      <c r="A99" s="39"/>
      <c r="B99" s="40"/>
      <c r="C99" s="41"/>
      <c r="D99" s="228" t="s">
        <v>348</v>
      </c>
      <c r="E99" s="41"/>
      <c r="F99" s="229" t="s">
        <v>3867</v>
      </c>
      <c r="G99" s="41"/>
      <c r="H99" s="41"/>
      <c r="I99" s="230"/>
      <c r="J99" s="41"/>
      <c r="K99" s="41"/>
      <c r="L99" s="45"/>
      <c r="M99" s="231"/>
      <c r="N99" s="232"/>
      <c r="O99" s="85"/>
      <c r="P99" s="85"/>
      <c r="Q99" s="85"/>
      <c r="R99" s="85"/>
      <c r="S99" s="85"/>
      <c r="T99" s="86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T99" s="18" t="s">
        <v>348</v>
      </c>
      <c r="AU99" s="18" t="s">
        <v>81</v>
      </c>
    </row>
    <row r="100" s="14" customFormat="1">
      <c r="A100" s="14"/>
      <c r="B100" s="244"/>
      <c r="C100" s="245"/>
      <c r="D100" s="235" t="s">
        <v>350</v>
      </c>
      <c r="E100" s="246" t="s">
        <v>19</v>
      </c>
      <c r="F100" s="247" t="s">
        <v>4402</v>
      </c>
      <c r="G100" s="245"/>
      <c r="H100" s="248">
        <v>10.368</v>
      </c>
      <c r="I100" s="249"/>
      <c r="J100" s="245"/>
      <c r="K100" s="245"/>
      <c r="L100" s="250"/>
      <c r="M100" s="251"/>
      <c r="N100" s="252"/>
      <c r="O100" s="252"/>
      <c r="P100" s="252"/>
      <c r="Q100" s="252"/>
      <c r="R100" s="252"/>
      <c r="S100" s="252"/>
      <c r="T100" s="253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54" t="s">
        <v>350</v>
      </c>
      <c r="AU100" s="254" t="s">
        <v>81</v>
      </c>
      <c r="AV100" s="14" t="s">
        <v>81</v>
      </c>
      <c r="AW100" s="14" t="s">
        <v>33</v>
      </c>
      <c r="AX100" s="14" t="s">
        <v>79</v>
      </c>
      <c r="AY100" s="254" t="s">
        <v>338</v>
      </c>
    </row>
    <row r="101" s="2" customFormat="1" ht="37.8" customHeight="1">
      <c r="A101" s="39"/>
      <c r="B101" s="40"/>
      <c r="C101" s="215" t="s">
        <v>241</v>
      </c>
      <c r="D101" s="215" t="s">
        <v>3853</v>
      </c>
      <c r="E101" s="216" t="s">
        <v>3870</v>
      </c>
      <c r="F101" s="217" t="s">
        <v>3871</v>
      </c>
      <c r="G101" s="218" t="s">
        <v>391</v>
      </c>
      <c r="H101" s="219">
        <v>103.68000000000001</v>
      </c>
      <c r="I101" s="220"/>
      <c r="J101" s="221">
        <f>ROUND(I101*H101,2)</f>
        <v>0</v>
      </c>
      <c r="K101" s="217" t="s">
        <v>3856</v>
      </c>
      <c r="L101" s="45"/>
      <c r="M101" s="222" t="s">
        <v>19</v>
      </c>
      <c r="N101" s="223" t="s">
        <v>43</v>
      </c>
      <c r="O101" s="85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R101" s="226" t="s">
        <v>231</v>
      </c>
      <c r="AT101" s="226" t="s">
        <v>342</v>
      </c>
      <c r="AU101" s="226" t="s">
        <v>81</v>
      </c>
      <c r="AY101" s="18" t="s">
        <v>338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18" t="s">
        <v>79</v>
      </c>
      <c r="BK101" s="227">
        <f>ROUND(I101*H101,2)</f>
        <v>0</v>
      </c>
      <c r="BL101" s="18" t="s">
        <v>231</v>
      </c>
      <c r="BM101" s="226" t="s">
        <v>4715</v>
      </c>
    </row>
    <row r="102" s="2" customFormat="1">
      <c r="A102" s="39"/>
      <c r="B102" s="40"/>
      <c r="C102" s="41"/>
      <c r="D102" s="228" t="s">
        <v>348</v>
      </c>
      <c r="E102" s="41"/>
      <c r="F102" s="229" t="s">
        <v>3873</v>
      </c>
      <c r="G102" s="41"/>
      <c r="H102" s="41"/>
      <c r="I102" s="230"/>
      <c r="J102" s="41"/>
      <c r="K102" s="41"/>
      <c r="L102" s="45"/>
      <c r="M102" s="231"/>
      <c r="N102" s="232"/>
      <c r="O102" s="85"/>
      <c r="P102" s="85"/>
      <c r="Q102" s="85"/>
      <c r="R102" s="85"/>
      <c r="S102" s="85"/>
      <c r="T102" s="86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348</v>
      </c>
      <c r="AU102" s="18" t="s">
        <v>81</v>
      </c>
    </row>
    <row r="103" s="14" customFormat="1">
      <c r="A103" s="14"/>
      <c r="B103" s="244"/>
      <c r="C103" s="245"/>
      <c r="D103" s="235" t="s">
        <v>350</v>
      </c>
      <c r="E103" s="246" t="s">
        <v>19</v>
      </c>
      <c r="F103" s="247" t="s">
        <v>4402</v>
      </c>
      <c r="G103" s="245"/>
      <c r="H103" s="248">
        <v>10.368</v>
      </c>
      <c r="I103" s="249"/>
      <c r="J103" s="245"/>
      <c r="K103" s="245"/>
      <c r="L103" s="250"/>
      <c r="M103" s="251"/>
      <c r="N103" s="252"/>
      <c r="O103" s="252"/>
      <c r="P103" s="252"/>
      <c r="Q103" s="252"/>
      <c r="R103" s="252"/>
      <c r="S103" s="252"/>
      <c r="T103" s="25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4" t="s">
        <v>350</v>
      </c>
      <c r="AU103" s="254" t="s">
        <v>81</v>
      </c>
      <c r="AV103" s="14" t="s">
        <v>81</v>
      </c>
      <c r="AW103" s="14" t="s">
        <v>33</v>
      </c>
      <c r="AX103" s="14" t="s">
        <v>72</v>
      </c>
      <c r="AY103" s="254" t="s">
        <v>338</v>
      </c>
    </row>
    <row r="104" s="14" customFormat="1">
      <c r="A104" s="14"/>
      <c r="B104" s="244"/>
      <c r="C104" s="245"/>
      <c r="D104" s="235" t="s">
        <v>350</v>
      </c>
      <c r="E104" s="246" t="s">
        <v>19</v>
      </c>
      <c r="F104" s="247" t="s">
        <v>4716</v>
      </c>
      <c r="G104" s="245"/>
      <c r="H104" s="248">
        <v>103.68000000000001</v>
      </c>
      <c r="I104" s="249"/>
      <c r="J104" s="245"/>
      <c r="K104" s="245"/>
      <c r="L104" s="250"/>
      <c r="M104" s="251"/>
      <c r="N104" s="252"/>
      <c r="O104" s="252"/>
      <c r="P104" s="252"/>
      <c r="Q104" s="252"/>
      <c r="R104" s="252"/>
      <c r="S104" s="252"/>
      <c r="T104" s="253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4" t="s">
        <v>350</v>
      </c>
      <c r="AU104" s="254" t="s">
        <v>81</v>
      </c>
      <c r="AV104" s="14" t="s">
        <v>81</v>
      </c>
      <c r="AW104" s="14" t="s">
        <v>33</v>
      </c>
      <c r="AX104" s="14" t="s">
        <v>79</v>
      </c>
      <c r="AY104" s="254" t="s">
        <v>338</v>
      </c>
    </row>
    <row r="105" s="2" customFormat="1" ht="24.15" customHeight="1">
      <c r="A105" s="39"/>
      <c r="B105" s="40"/>
      <c r="C105" s="215" t="s">
        <v>231</v>
      </c>
      <c r="D105" s="215" t="s">
        <v>3853</v>
      </c>
      <c r="E105" s="216" t="s">
        <v>4312</v>
      </c>
      <c r="F105" s="217" t="s">
        <v>3876</v>
      </c>
      <c r="G105" s="218" t="s">
        <v>489</v>
      </c>
      <c r="H105" s="219">
        <v>20.736000000000001</v>
      </c>
      <c r="I105" s="220"/>
      <c r="J105" s="221">
        <f>ROUND(I105*H105,2)</f>
        <v>0</v>
      </c>
      <c r="K105" s="217" t="s">
        <v>19</v>
      </c>
      <c r="L105" s="45"/>
      <c r="M105" s="222" t="s">
        <v>19</v>
      </c>
      <c r="N105" s="223" t="s">
        <v>43</v>
      </c>
      <c r="O105" s="85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R105" s="226" t="s">
        <v>231</v>
      </c>
      <c r="AT105" s="226" t="s">
        <v>342</v>
      </c>
      <c r="AU105" s="226" t="s">
        <v>81</v>
      </c>
      <c r="AY105" s="18" t="s">
        <v>338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8" t="s">
        <v>79</v>
      </c>
      <c r="BK105" s="227">
        <f>ROUND(I105*H105,2)</f>
        <v>0</v>
      </c>
      <c r="BL105" s="18" t="s">
        <v>231</v>
      </c>
      <c r="BM105" s="226" t="s">
        <v>4717</v>
      </c>
    </row>
    <row r="106" s="14" customFormat="1">
      <c r="A106" s="14"/>
      <c r="B106" s="244"/>
      <c r="C106" s="245"/>
      <c r="D106" s="235" t="s">
        <v>350</v>
      </c>
      <c r="E106" s="246" t="s">
        <v>19</v>
      </c>
      <c r="F106" s="247" t="s">
        <v>4402</v>
      </c>
      <c r="G106" s="245"/>
      <c r="H106" s="248">
        <v>10.368</v>
      </c>
      <c r="I106" s="249"/>
      <c r="J106" s="245"/>
      <c r="K106" s="245"/>
      <c r="L106" s="250"/>
      <c r="M106" s="251"/>
      <c r="N106" s="252"/>
      <c r="O106" s="252"/>
      <c r="P106" s="252"/>
      <c r="Q106" s="252"/>
      <c r="R106" s="252"/>
      <c r="S106" s="252"/>
      <c r="T106" s="253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4" t="s">
        <v>350</v>
      </c>
      <c r="AU106" s="254" t="s">
        <v>81</v>
      </c>
      <c r="AV106" s="14" t="s">
        <v>81</v>
      </c>
      <c r="AW106" s="14" t="s">
        <v>33</v>
      </c>
      <c r="AX106" s="14" t="s">
        <v>72</v>
      </c>
      <c r="AY106" s="254" t="s">
        <v>338</v>
      </c>
    </row>
    <row r="107" s="14" customFormat="1">
      <c r="A107" s="14"/>
      <c r="B107" s="244"/>
      <c r="C107" s="245"/>
      <c r="D107" s="235" t="s">
        <v>350</v>
      </c>
      <c r="E107" s="246" t="s">
        <v>19</v>
      </c>
      <c r="F107" s="247" t="s">
        <v>4718</v>
      </c>
      <c r="G107" s="245"/>
      <c r="H107" s="248">
        <v>20.736000000000001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350</v>
      </c>
      <c r="AU107" s="254" t="s">
        <v>81</v>
      </c>
      <c r="AV107" s="14" t="s">
        <v>81</v>
      </c>
      <c r="AW107" s="14" t="s">
        <v>33</v>
      </c>
      <c r="AX107" s="14" t="s">
        <v>79</v>
      </c>
      <c r="AY107" s="254" t="s">
        <v>338</v>
      </c>
    </row>
    <row r="108" s="2" customFormat="1" ht="24.15" customHeight="1">
      <c r="A108" s="39"/>
      <c r="B108" s="40"/>
      <c r="C108" s="215" t="s">
        <v>239</v>
      </c>
      <c r="D108" s="215" t="s">
        <v>3853</v>
      </c>
      <c r="E108" s="216" t="s">
        <v>4315</v>
      </c>
      <c r="F108" s="217" t="s">
        <v>4316</v>
      </c>
      <c r="G108" s="218" t="s">
        <v>391</v>
      </c>
      <c r="H108" s="219">
        <v>10.368</v>
      </c>
      <c r="I108" s="220"/>
      <c r="J108" s="221">
        <f>ROUND(I108*H108,2)</f>
        <v>0</v>
      </c>
      <c r="K108" s="217" t="s">
        <v>3856</v>
      </c>
      <c r="L108" s="45"/>
      <c r="M108" s="222" t="s">
        <v>19</v>
      </c>
      <c r="N108" s="223" t="s">
        <v>43</v>
      </c>
      <c r="O108" s="85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26" t="s">
        <v>231</v>
      </c>
      <c r="AT108" s="226" t="s">
        <v>342</v>
      </c>
      <c r="AU108" s="226" t="s">
        <v>81</v>
      </c>
      <c r="AY108" s="18" t="s">
        <v>338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8" t="s">
        <v>79</v>
      </c>
      <c r="BK108" s="227">
        <f>ROUND(I108*H108,2)</f>
        <v>0</v>
      </c>
      <c r="BL108" s="18" t="s">
        <v>231</v>
      </c>
      <c r="BM108" s="226" t="s">
        <v>4719</v>
      </c>
    </row>
    <row r="109" s="2" customFormat="1">
      <c r="A109" s="39"/>
      <c r="B109" s="40"/>
      <c r="C109" s="41"/>
      <c r="D109" s="228" t="s">
        <v>348</v>
      </c>
      <c r="E109" s="41"/>
      <c r="F109" s="229" t="s">
        <v>4318</v>
      </c>
      <c r="G109" s="41"/>
      <c r="H109" s="41"/>
      <c r="I109" s="230"/>
      <c r="J109" s="41"/>
      <c r="K109" s="41"/>
      <c r="L109" s="45"/>
      <c r="M109" s="231"/>
      <c r="N109" s="23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348</v>
      </c>
      <c r="AU109" s="18" t="s">
        <v>81</v>
      </c>
    </row>
    <row r="110" s="14" customFormat="1">
      <c r="A110" s="14"/>
      <c r="B110" s="244"/>
      <c r="C110" s="245"/>
      <c r="D110" s="235" t="s">
        <v>350</v>
      </c>
      <c r="E110" s="246" t="s">
        <v>19</v>
      </c>
      <c r="F110" s="247" t="s">
        <v>4402</v>
      </c>
      <c r="G110" s="245"/>
      <c r="H110" s="248">
        <v>10.368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350</v>
      </c>
      <c r="AU110" s="254" t="s">
        <v>81</v>
      </c>
      <c r="AV110" s="14" t="s">
        <v>81</v>
      </c>
      <c r="AW110" s="14" t="s">
        <v>33</v>
      </c>
      <c r="AX110" s="14" t="s">
        <v>79</v>
      </c>
      <c r="AY110" s="254" t="s">
        <v>338</v>
      </c>
    </row>
    <row r="111" s="12" customFormat="1" ht="22.8" customHeight="1">
      <c r="A111" s="12"/>
      <c r="B111" s="199"/>
      <c r="C111" s="200"/>
      <c r="D111" s="201" t="s">
        <v>71</v>
      </c>
      <c r="E111" s="213" t="s">
        <v>405</v>
      </c>
      <c r="F111" s="213" t="s">
        <v>4005</v>
      </c>
      <c r="G111" s="200"/>
      <c r="H111" s="200"/>
      <c r="I111" s="203"/>
      <c r="J111" s="214">
        <f>BK111</f>
        <v>0</v>
      </c>
      <c r="K111" s="200"/>
      <c r="L111" s="205"/>
      <c r="M111" s="206"/>
      <c r="N111" s="207"/>
      <c r="O111" s="207"/>
      <c r="P111" s="208">
        <f>SUM(P112:P113)</f>
        <v>0</v>
      </c>
      <c r="Q111" s="207"/>
      <c r="R111" s="208">
        <f>SUM(R112:R113)</f>
        <v>0</v>
      </c>
      <c r="S111" s="207"/>
      <c r="T111" s="209">
        <f>SUM(T112:T113)</f>
        <v>0</v>
      </c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R111" s="210" t="s">
        <v>79</v>
      </c>
      <c r="AT111" s="211" t="s">
        <v>71</v>
      </c>
      <c r="AU111" s="211" t="s">
        <v>79</v>
      </c>
      <c r="AY111" s="210" t="s">
        <v>338</v>
      </c>
      <c r="BK111" s="212">
        <f>SUM(BK112:BK113)</f>
        <v>0</v>
      </c>
    </row>
    <row r="112" s="2" customFormat="1" ht="24.15" customHeight="1">
      <c r="A112" s="39"/>
      <c r="B112" s="40"/>
      <c r="C112" s="215" t="s">
        <v>236</v>
      </c>
      <c r="D112" s="215" t="s">
        <v>3853</v>
      </c>
      <c r="E112" s="216" t="s">
        <v>4438</v>
      </c>
      <c r="F112" s="217" t="s">
        <v>4397</v>
      </c>
      <c r="G112" s="218" t="s">
        <v>4398</v>
      </c>
      <c r="H112" s="219">
        <v>1</v>
      </c>
      <c r="I112" s="220"/>
      <c r="J112" s="221">
        <f>ROUND(I112*H112,2)</f>
        <v>0</v>
      </c>
      <c r="K112" s="217" t="s">
        <v>3856</v>
      </c>
      <c r="L112" s="45"/>
      <c r="M112" s="222" t="s">
        <v>19</v>
      </c>
      <c r="N112" s="223" t="s">
        <v>43</v>
      </c>
      <c r="O112" s="85"/>
      <c r="P112" s="224">
        <f>O112*H112</f>
        <v>0</v>
      </c>
      <c r="Q112" s="224">
        <v>0</v>
      </c>
      <c r="R112" s="224">
        <f>Q112*H112</f>
        <v>0</v>
      </c>
      <c r="S112" s="224">
        <v>0</v>
      </c>
      <c r="T112" s="225">
        <f>S112*H112</f>
        <v>0</v>
      </c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R112" s="226" t="s">
        <v>231</v>
      </c>
      <c r="AT112" s="226" t="s">
        <v>342</v>
      </c>
      <c r="AU112" s="226" t="s">
        <v>81</v>
      </c>
      <c r="AY112" s="18" t="s">
        <v>338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18" t="s">
        <v>79</v>
      </c>
      <c r="BK112" s="227">
        <f>ROUND(I112*H112,2)</f>
        <v>0</v>
      </c>
      <c r="BL112" s="18" t="s">
        <v>231</v>
      </c>
      <c r="BM112" s="226" t="s">
        <v>4720</v>
      </c>
    </row>
    <row r="113" s="2" customFormat="1">
      <c r="A113" s="39"/>
      <c r="B113" s="40"/>
      <c r="C113" s="41"/>
      <c r="D113" s="228" t="s">
        <v>348</v>
      </c>
      <c r="E113" s="41"/>
      <c r="F113" s="229" t="s">
        <v>4440</v>
      </c>
      <c r="G113" s="41"/>
      <c r="H113" s="41"/>
      <c r="I113" s="230"/>
      <c r="J113" s="41"/>
      <c r="K113" s="41"/>
      <c r="L113" s="45"/>
      <c r="M113" s="231"/>
      <c r="N113" s="232"/>
      <c r="O113" s="85"/>
      <c r="P113" s="85"/>
      <c r="Q113" s="85"/>
      <c r="R113" s="85"/>
      <c r="S113" s="85"/>
      <c r="T113" s="86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T113" s="18" t="s">
        <v>348</v>
      </c>
      <c r="AU113" s="18" t="s">
        <v>81</v>
      </c>
    </row>
    <row r="114" s="12" customFormat="1" ht="22.8" customHeight="1">
      <c r="A114" s="12"/>
      <c r="B114" s="199"/>
      <c r="C114" s="200"/>
      <c r="D114" s="201" t="s">
        <v>71</v>
      </c>
      <c r="E114" s="213" t="s">
        <v>252</v>
      </c>
      <c r="F114" s="213" t="s">
        <v>790</v>
      </c>
      <c r="G114" s="200"/>
      <c r="H114" s="200"/>
      <c r="I114" s="203"/>
      <c r="J114" s="214">
        <f>BK114</f>
        <v>0</v>
      </c>
      <c r="K114" s="200"/>
      <c r="L114" s="205"/>
      <c r="M114" s="206"/>
      <c r="N114" s="207"/>
      <c r="O114" s="207"/>
      <c r="P114" s="208">
        <f>P115+SUM(P116:P121)</f>
        <v>0</v>
      </c>
      <c r="Q114" s="207"/>
      <c r="R114" s="208">
        <f>R115+SUM(R116:R121)</f>
        <v>0</v>
      </c>
      <c r="S114" s="207"/>
      <c r="T114" s="209">
        <f>T115+SUM(T116:T121)</f>
        <v>0</v>
      </c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R114" s="210" t="s">
        <v>79</v>
      </c>
      <c r="AT114" s="211" t="s">
        <v>71</v>
      </c>
      <c r="AU114" s="211" t="s">
        <v>79</v>
      </c>
      <c r="AY114" s="210" t="s">
        <v>338</v>
      </c>
      <c r="BK114" s="212">
        <f>BK115+SUM(BK116:BK121)</f>
        <v>0</v>
      </c>
    </row>
    <row r="115" s="2" customFormat="1" ht="16.5" customHeight="1">
      <c r="A115" s="39"/>
      <c r="B115" s="40"/>
      <c r="C115" s="215" t="s">
        <v>396</v>
      </c>
      <c r="D115" s="215" t="s">
        <v>342</v>
      </c>
      <c r="E115" s="216" t="s">
        <v>4721</v>
      </c>
      <c r="F115" s="217" t="s">
        <v>4722</v>
      </c>
      <c r="G115" s="218" t="s">
        <v>4723</v>
      </c>
      <c r="H115" s="219">
        <v>6.2210000000000001</v>
      </c>
      <c r="I115" s="220"/>
      <c r="J115" s="221">
        <f>ROUND(I115*H115,2)</f>
        <v>0</v>
      </c>
      <c r="K115" s="217" t="s">
        <v>19</v>
      </c>
      <c r="L115" s="45"/>
      <c r="M115" s="222" t="s">
        <v>19</v>
      </c>
      <c r="N115" s="223" t="s">
        <v>43</v>
      </c>
      <c r="O115" s="85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R115" s="226" t="s">
        <v>231</v>
      </c>
      <c r="AT115" s="226" t="s">
        <v>342</v>
      </c>
      <c r="AU115" s="226" t="s">
        <v>81</v>
      </c>
      <c r="AY115" s="18" t="s">
        <v>338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18" t="s">
        <v>79</v>
      </c>
      <c r="BK115" s="227">
        <f>ROUND(I115*H115,2)</f>
        <v>0</v>
      </c>
      <c r="BL115" s="18" t="s">
        <v>231</v>
      </c>
      <c r="BM115" s="226" t="s">
        <v>4724</v>
      </c>
    </row>
    <row r="116" s="14" customFormat="1">
      <c r="A116" s="14"/>
      <c r="B116" s="244"/>
      <c r="C116" s="245"/>
      <c r="D116" s="235" t="s">
        <v>350</v>
      </c>
      <c r="E116" s="246" t="s">
        <v>19</v>
      </c>
      <c r="F116" s="247" t="s">
        <v>4402</v>
      </c>
      <c r="G116" s="245"/>
      <c r="H116" s="248">
        <v>10.368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350</v>
      </c>
      <c r="AU116" s="254" t="s">
        <v>81</v>
      </c>
      <c r="AV116" s="14" t="s">
        <v>81</v>
      </c>
      <c r="AW116" s="14" t="s">
        <v>33</v>
      </c>
      <c r="AX116" s="14" t="s">
        <v>72</v>
      </c>
      <c r="AY116" s="254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19</v>
      </c>
      <c r="F117" s="247" t="s">
        <v>4725</v>
      </c>
      <c r="G117" s="245"/>
      <c r="H117" s="248">
        <v>6.2210000000000001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81</v>
      </c>
      <c r="AV117" s="14" t="s">
        <v>81</v>
      </c>
      <c r="AW117" s="14" t="s">
        <v>33</v>
      </c>
      <c r="AX117" s="14" t="s">
        <v>79</v>
      </c>
      <c r="AY117" s="254" t="s">
        <v>338</v>
      </c>
    </row>
    <row r="118" s="2" customFormat="1" ht="16.5" customHeight="1">
      <c r="A118" s="39"/>
      <c r="B118" s="40"/>
      <c r="C118" s="215" t="s">
        <v>405</v>
      </c>
      <c r="D118" s="215" t="s">
        <v>342</v>
      </c>
      <c r="E118" s="216" t="s">
        <v>4726</v>
      </c>
      <c r="F118" s="217" t="s">
        <v>4727</v>
      </c>
      <c r="G118" s="218" t="s">
        <v>4723</v>
      </c>
      <c r="H118" s="219">
        <v>4.1470000000000002</v>
      </c>
      <c r="I118" s="220"/>
      <c r="J118" s="221">
        <f>ROUND(I118*H118,2)</f>
        <v>0</v>
      </c>
      <c r="K118" s="217" t="s">
        <v>19</v>
      </c>
      <c r="L118" s="45"/>
      <c r="M118" s="222" t="s">
        <v>19</v>
      </c>
      <c r="N118" s="223" t="s">
        <v>43</v>
      </c>
      <c r="O118" s="85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R118" s="226" t="s">
        <v>231</v>
      </c>
      <c r="AT118" s="226" t="s">
        <v>342</v>
      </c>
      <c r="AU118" s="226" t="s">
        <v>81</v>
      </c>
      <c r="AY118" s="18" t="s">
        <v>338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8" t="s">
        <v>79</v>
      </c>
      <c r="BK118" s="227">
        <f>ROUND(I118*H118,2)</f>
        <v>0</v>
      </c>
      <c r="BL118" s="18" t="s">
        <v>231</v>
      </c>
      <c r="BM118" s="226" t="s">
        <v>4728</v>
      </c>
    </row>
    <row r="119" s="14" customFormat="1">
      <c r="A119" s="14"/>
      <c r="B119" s="244"/>
      <c r="C119" s="245"/>
      <c r="D119" s="235" t="s">
        <v>350</v>
      </c>
      <c r="E119" s="246" t="s">
        <v>19</v>
      </c>
      <c r="F119" s="247" t="s">
        <v>4402</v>
      </c>
      <c r="G119" s="245"/>
      <c r="H119" s="248">
        <v>10.368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81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4" customFormat="1">
      <c r="A120" s="14"/>
      <c r="B120" s="244"/>
      <c r="C120" s="245"/>
      <c r="D120" s="235" t="s">
        <v>350</v>
      </c>
      <c r="E120" s="246" t="s">
        <v>19</v>
      </c>
      <c r="F120" s="247" t="s">
        <v>4729</v>
      </c>
      <c r="G120" s="245"/>
      <c r="H120" s="248">
        <v>4.1470000000000002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350</v>
      </c>
      <c r="AU120" s="254" t="s">
        <v>81</v>
      </c>
      <c r="AV120" s="14" t="s">
        <v>81</v>
      </c>
      <c r="AW120" s="14" t="s">
        <v>33</v>
      </c>
      <c r="AX120" s="14" t="s">
        <v>79</v>
      </c>
      <c r="AY120" s="254" t="s">
        <v>338</v>
      </c>
    </row>
    <row r="121" s="12" customFormat="1" ht="20.88" customHeight="1">
      <c r="A121" s="12"/>
      <c r="B121" s="199"/>
      <c r="C121" s="200"/>
      <c r="D121" s="201" t="s">
        <v>71</v>
      </c>
      <c r="E121" s="213" t="s">
        <v>4047</v>
      </c>
      <c r="F121" s="213" t="s">
        <v>4048</v>
      </c>
      <c r="G121" s="200"/>
      <c r="H121" s="200"/>
      <c r="I121" s="203"/>
      <c r="J121" s="214">
        <f>BK121</f>
        <v>0</v>
      </c>
      <c r="K121" s="200"/>
      <c r="L121" s="205"/>
      <c r="M121" s="206"/>
      <c r="N121" s="207"/>
      <c r="O121" s="207"/>
      <c r="P121" s="208">
        <f>SUM(P122:P123)</f>
        <v>0</v>
      </c>
      <c r="Q121" s="207"/>
      <c r="R121" s="208">
        <f>SUM(R122:R123)</f>
        <v>0</v>
      </c>
      <c r="S121" s="207"/>
      <c r="T121" s="209">
        <f>SUM(T122:T123)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0" t="s">
        <v>79</v>
      </c>
      <c r="AT121" s="211" t="s">
        <v>71</v>
      </c>
      <c r="AU121" s="211" t="s">
        <v>81</v>
      </c>
      <c r="AY121" s="210" t="s">
        <v>338</v>
      </c>
      <c r="BK121" s="212">
        <f>SUM(BK122:BK123)</f>
        <v>0</v>
      </c>
    </row>
    <row r="122" s="2" customFormat="1" ht="16.5" customHeight="1">
      <c r="A122" s="39"/>
      <c r="B122" s="40"/>
      <c r="C122" s="215" t="s">
        <v>252</v>
      </c>
      <c r="D122" s="215" t="s">
        <v>3853</v>
      </c>
      <c r="E122" s="216" t="s">
        <v>4049</v>
      </c>
      <c r="F122" s="217" t="s">
        <v>843</v>
      </c>
      <c r="G122" s="218" t="s">
        <v>4051</v>
      </c>
      <c r="H122" s="299"/>
      <c r="I122" s="220"/>
      <c r="J122" s="221">
        <f>ROUND(I122*H122,2)</f>
        <v>0</v>
      </c>
      <c r="K122" s="217" t="s">
        <v>3856</v>
      </c>
      <c r="L122" s="45"/>
      <c r="M122" s="222" t="s">
        <v>19</v>
      </c>
      <c r="N122" s="223" t="s">
        <v>43</v>
      </c>
      <c r="O122" s="85"/>
      <c r="P122" s="224">
        <f>O122*H122</f>
        <v>0</v>
      </c>
      <c r="Q122" s="224">
        <v>0</v>
      </c>
      <c r="R122" s="224">
        <f>Q122*H122</f>
        <v>0</v>
      </c>
      <c r="S122" s="224">
        <v>0</v>
      </c>
      <c r="T122" s="225">
        <f>S122*H122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R122" s="226" t="s">
        <v>231</v>
      </c>
      <c r="AT122" s="226" t="s">
        <v>342</v>
      </c>
      <c r="AU122" s="226" t="s">
        <v>241</v>
      </c>
      <c r="AY122" s="18" t="s">
        <v>338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18" t="s">
        <v>79</v>
      </c>
      <c r="BK122" s="227">
        <f>ROUND(I122*H122,2)</f>
        <v>0</v>
      </c>
      <c r="BL122" s="18" t="s">
        <v>231</v>
      </c>
      <c r="BM122" s="226" t="s">
        <v>4730</v>
      </c>
    </row>
    <row r="123" s="2" customFormat="1">
      <c r="A123" s="39"/>
      <c r="B123" s="40"/>
      <c r="C123" s="41"/>
      <c r="D123" s="228" t="s">
        <v>348</v>
      </c>
      <c r="E123" s="41"/>
      <c r="F123" s="229" t="s">
        <v>4053</v>
      </c>
      <c r="G123" s="41"/>
      <c r="H123" s="41"/>
      <c r="I123" s="230"/>
      <c r="J123" s="41"/>
      <c r="K123" s="41"/>
      <c r="L123" s="45"/>
      <c r="M123" s="288"/>
      <c r="N123" s="289"/>
      <c r="O123" s="290"/>
      <c r="P123" s="290"/>
      <c r="Q123" s="290"/>
      <c r="R123" s="290"/>
      <c r="S123" s="290"/>
      <c r="T123" s="291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348</v>
      </c>
      <c r="AU123" s="18" t="s">
        <v>241</v>
      </c>
    </row>
    <row r="124" s="2" customFormat="1" ht="6.96" customHeight="1">
      <c r="A124" s="39"/>
      <c r="B124" s="60"/>
      <c r="C124" s="61"/>
      <c r="D124" s="61"/>
      <c r="E124" s="61"/>
      <c r="F124" s="61"/>
      <c r="G124" s="61"/>
      <c r="H124" s="61"/>
      <c r="I124" s="61"/>
      <c r="J124" s="61"/>
      <c r="K124" s="61"/>
      <c r="L124" s="45"/>
      <c r="M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</sheetData>
  <sheetProtection sheet="1" autoFilter="0" formatColumns="0" formatRows="0" objects="1" scenarios="1" spinCount="100000" saltValue="WOMa8F3/HWy7WhT2qxegDZRLA29kye76LZ3UuqdCnw7i6LFdMGFYIV1VJCJj3pmUqA1dUTiQxe4LJu3JITyC6g==" hashValue="OL1H22bgy2OGH4bdCl1nR8QgP5v21sLpmwG9npPWGc/wChogiE7lqvSSWnqSraQTdBKSKjeSNNbdqTdeQ82SYA==" algorithmName="SHA-512" password="CC35"/>
  <autoFilter ref="C89:K12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hyperlinks>
    <hyperlink ref="F94" r:id="rId1" display="https://podminky.urs.cz/item/CS_URS_2025_02/130A0112"/>
    <hyperlink ref="F99" r:id="rId2" display="https://podminky.urs.cz/item/CS_URS_2025_02/160A0205"/>
    <hyperlink ref="F102" r:id="rId3" display="https://podminky.urs.cz/item/CS_URS_2025_02/160A0206"/>
    <hyperlink ref="F109" r:id="rId4" display="https://podminky.urs.cz/item/CS_URS_2025_02/170A0201"/>
    <hyperlink ref="F113" r:id="rId5" display="https://podminky.urs.cz/item/CS_URS_2025_02/800A2306"/>
    <hyperlink ref="F123" r:id="rId6" display="https://podminky.urs.cz/item/CS_URS_2025_02/990A0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7"/>
</worksheet>
</file>

<file path=xl/worksheets/sheet4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212</v>
      </c>
      <c r="AZ2" s="139" t="s">
        <v>225</v>
      </c>
      <c r="BA2" s="139" t="s">
        <v>19</v>
      </c>
      <c r="BB2" s="139" t="s">
        <v>19</v>
      </c>
      <c r="BC2" s="139" t="s">
        <v>4731</v>
      </c>
      <c r="BD2" s="139" t="s">
        <v>81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  <c r="AZ3" s="139" t="s">
        <v>227</v>
      </c>
      <c r="BA3" s="139" t="s">
        <v>19</v>
      </c>
      <c r="BB3" s="139" t="s">
        <v>19</v>
      </c>
      <c r="BC3" s="139" t="s">
        <v>4732</v>
      </c>
      <c r="BD3" s="139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  <c r="AZ4" s="139" t="s">
        <v>230</v>
      </c>
      <c r="BA4" s="139" t="s">
        <v>19</v>
      </c>
      <c r="BB4" s="139" t="s">
        <v>19</v>
      </c>
      <c r="BC4" s="139" t="s">
        <v>72</v>
      </c>
      <c r="BD4" s="139" t="s">
        <v>81</v>
      </c>
    </row>
    <row r="5" hidden="1" s="1" customFormat="1" ht="6.96" customHeight="1">
      <c r="B5" s="21"/>
      <c r="L5" s="21"/>
      <c r="AZ5" s="139" t="s">
        <v>233</v>
      </c>
      <c r="BA5" s="139" t="s">
        <v>19</v>
      </c>
      <c r="BB5" s="139" t="s">
        <v>19</v>
      </c>
      <c r="BC5" s="139" t="s">
        <v>72</v>
      </c>
      <c r="BD5" s="139" t="s">
        <v>81</v>
      </c>
    </row>
    <row r="6" hidden="1" s="1" customFormat="1" ht="12" customHeight="1">
      <c r="B6" s="21"/>
      <c r="D6" s="144" t="s">
        <v>16</v>
      </c>
      <c r="L6" s="21"/>
      <c r="AZ6" s="139" t="s">
        <v>235</v>
      </c>
      <c r="BA6" s="139" t="s">
        <v>19</v>
      </c>
      <c r="BB6" s="139" t="s">
        <v>19</v>
      </c>
      <c r="BC6" s="139" t="s">
        <v>72</v>
      </c>
      <c r="BD6" s="139" t="s">
        <v>81</v>
      </c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  <c r="AZ7" s="139" t="s">
        <v>238</v>
      </c>
      <c r="BA7" s="139" t="s">
        <v>19</v>
      </c>
      <c r="BB7" s="139" t="s">
        <v>19</v>
      </c>
      <c r="BC7" s="139" t="s">
        <v>72</v>
      </c>
      <c r="BD7" s="139" t="s">
        <v>81</v>
      </c>
    </row>
    <row r="8" hidden="1" s="1" customFormat="1" ht="12" customHeight="1">
      <c r="B8" s="21"/>
      <c r="D8" s="144" t="s">
        <v>229</v>
      </c>
      <c r="L8" s="21"/>
      <c r="AZ8" s="139" t="s">
        <v>240</v>
      </c>
      <c r="BA8" s="139" t="s">
        <v>19</v>
      </c>
      <c r="BB8" s="139" t="s">
        <v>19</v>
      </c>
      <c r="BC8" s="139" t="s">
        <v>72</v>
      </c>
      <c r="BD8" s="139" t="s">
        <v>81</v>
      </c>
    </row>
    <row r="9" hidden="1" s="2" customFormat="1" ht="16.5" customHeight="1">
      <c r="A9" s="39"/>
      <c r="B9" s="45"/>
      <c r="C9" s="39"/>
      <c r="D9" s="39"/>
      <c r="E9" s="145" t="s">
        <v>4733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9" t="s">
        <v>242</v>
      </c>
      <c r="BA9" s="139" t="s">
        <v>19</v>
      </c>
      <c r="BB9" s="139" t="s">
        <v>19</v>
      </c>
      <c r="BC9" s="139" t="s">
        <v>72</v>
      </c>
      <c r="BD9" s="139" t="s">
        <v>81</v>
      </c>
    </row>
    <row r="10" hidden="1" s="2" customFormat="1" ht="12" customHeight="1">
      <c r="A10" s="39"/>
      <c r="B10" s="45"/>
      <c r="C10" s="39"/>
      <c r="D10" s="144" t="s">
        <v>234</v>
      </c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9" t="s">
        <v>243</v>
      </c>
      <c r="BA10" s="139" t="s">
        <v>19</v>
      </c>
      <c r="BB10" s="139" t="s">
        <v>19</v>
      </c>
      <c r="BC10" s="139" t="s">
        <v>72</v>
      </c>
      <c r="BD10" s="139" t="s">
        <v>81</v>
      </c>
    </row>
    <row r="11" hidden="1" s="2" customFormat="1" ht="16.5" customHeight="1">
      <c r="A11" s="39"/>
      <c r="B11" s="45"/>
      <c r="C11" s="39"/>
      <c r="D11" s="39"/>
      <c r="E11" s="147" t="s">
        <v>4734</v>
      </c>
      <c r="F11" s="39"/>
      <c r="G11" s="39"/>
      <c r="H11" s="39"/>
      <c r="I11" s="39"/>
      <c r="J11" s="39"/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9" t="s">
        <v>244</v>
      </c>
      <c r="BA11" s="139" t="s">
        <v>19</v>
      </c>
      <c r="BB11" s="139" t="s">
        <v>19</v>
      </c>
      <c r="BC11" s="139" t="s">
        <v>72</v>
      </c>
      <c r="BD11" s="139" t="s">
        <v>81</v>
      </c>
    </row>
    <row r="12" hidden="1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9" t="s">
        <v>245</v>
      </c>
      <c r="BA12" s="139" t="s">
        <v>19</v>
      </c>
      <c r="BB12" s="139" t="s">
        <v>19</v>
      </c>
      <c r="BC12" s="139" t="s">
        <v>79</v>
      </c>
      <c r="BD12" s="139" t="s">
        <v>81</v>
      </c>
    </row>
    <row r="13" hidden="1" s="2" customFormat="1" ht="12" customHeight="1">
      <c r="A13" s="39"/>
      <c r="B13" s="45"/>
      <c r="C13" s="39"/>
      <c r="D13" s="144" t="s">
        <v>18</v>
      </c>
      <c r="E13" s="39"/>
      <c r="F13" s="134" t="s">
        <v>19</v>
      </c>
      <c r="G13" s="39"/>
      <c r="H13" s="39"/>
      <c r="I13" s="144" t="s">
        <v>20</v>
      </c>
      <c r="J13" s="134" t="s">
        <v>19</v>
      </c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9" t="s">
        <v>246</v>
      </c>
      <c r="BA13" s="139" t="s">
        <v>19</v>
      </c>
      <c r="BB13" s="139" t="s">
        <v>19</v>
      </c>
      <c r="BC13" s="139" t="s">
        <v>79</v>
      </c>
      <c r="BD13" s="139" t="s">
        <v>81</v>
      </c>
    </row>
    <row r="14" hidden="1" s="2" customFormat="1" ht="12" customHeight="1">
      <c r="A14" s="39"/>
      <c r="B14" s="45"/>
      <c r="C14" s="39"/>
      <c r="D14" s="144" t="s">
        <v>21</v>
      </c>
      <c r="E14" s="39"/>
      <c r="F14" s="134" t="s">
        <v>22</v>
      </c>
      <c r="G14" s="39"/>
      <c r="H14" s="39"/>
      <c r="I14" s="144" t="s">
        <v>23</v>
      </c>
      <c r="J14" s="148" t="str">
        <f>'Rekapitulace stavby'!AN8</f>
        <v>31. 7. 2025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9" t="s">
        <v>248</v>
      </c>
      <c r="BA14" s="139" t="s">
        <v>19</v>
      </c>
      <c r="BB14" s="139" t="s">
        <v>19</v>
      </c>
      <c r="BC14" s="139" t="s">
        <v>3504</v>
      </c>
      <c r="BD14" s="139" t="s">
        <v>81</v>
      </c>
    </row>
    <row r="15" hidden="1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9" t="s">
        <v>250</v>
      </c>
      <c r="BA15" s="139" t="s">
        <v>19</v>
      </c>
      <c r="BB15" s="139" t="s">
        <v>19</v>
      </c>
      <c r="BC15" s="139" t="s">
        <v>79</v>
      </c>
      <c r="BD15" s="139" t="s">
        <v>81</v>
      </c>
    </row>
    <row r="16" hidden="1" s="2" customFormat="1" ht="12" customHeight="1">
      <c r="A16" s="39"/>
      <c r="B16" s="45"/>
      <c r="C16" s="39"/>
      <c r="D16" s="144" t="s">
        <v>25</v>
      </c>
      <c r="E16" s="39"/>
      <c r="F16" s="39"/>
      <c r="G16" s="39"/>
      <c r="H16" s="39"/>
      <c r="I16" s="144" t="s">
        <v>26</v>
      </c>
      <c r="J16" s="134" t="s">
        <v>19</v>
      </c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9" t="s">
        <v>251</v>
      </c>
      <c r="BA16" s="139" t="s">
        <v>19</v>
      </c>
      <c r="BB16" s="139" t="s">
        <v>19</v>
      </c>
      <c r="BC16" s="139" t="s">
        <v>79</v>
      </c>
      <c r="BD16" s="139" t="s">
        <v>81</v>
      </c>
    </row>
    <row r="17" hidden="1" s="2" customFormat="1" ht="18" customHeight="1">
      <c r="A17" s="39"/>
      <c r="B17" s="45"/>
      <c r="C17" s="39"/>
      <c r="D17" s="39"/>
      <c r="E17" s="134" t="s">
        <v>27</v>
      </c>
      <c r="F17" s="39"/>
      <c r="G17" s="39"/>
      <c r="H17" s="39"/>
      <c r="I17" s="144" t="s">
        <v>28</v>
      </c>
      <c r="J17" s="134" t="s">
        <v>19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9" t="s">
        <v>255</v>
      </c>
      <c r="BA17" s="139" t="s">
        <v>19</v>
      </c>
      <c r="BB17" s="139" t="s">
        <v>19</v>
      </c>
      <c r="BC17" s="139" t="s">
        <v>72</v>
      </c>
      <c r="BD17" s="139" t="s">
        <v>81</v>
      </c>
    </row>
    <row r="18" hidden="1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9" t="s">
        <v>952</v>
      </c>
      <c r="BA18" s="139" t="s">
        <v>19</v>
      </c>
      <c r="BB18" s="139" t="s">
        <v>19</v>
      </c>
      <c r="BC18" s="139" t="s">
        <v>72</v>
      </c>
      <c r="BD18" s="139" t="s">
        <v>81</v>
      </c>
    </row>
    <row r="19" hidden="1" s="2" customFormat="1" ht="12" customHeight="1">
      <c r="A19" s="39"/>
      <c r="B19" s="45"/>
      <c r="C19" s="39"/>
      <c r="D19" s="144" t="s">
        <v>29</v>
      </c>
      <c r="E19" s="39"/>
      <c r="F19" s="39"/>
      <c r="G19" s="39"/>
      <c r="H19" s="39"/>
      <c r="I19" s="144" t="s">
        <v>26</v>
      </c>
      <c r="J19" s="34" t="str">
        <f>'Rekapitulace stavby'!AN13</f>
        <v>Vyplň údaj</v>
      </c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9" t="s">
        <v>954</v>
      </c>
      <c r="BA19" s="139" t="s">
        <v>19</v>
      </c>
      <c r="BB19" s="139" t="s">
        <v>19</v>
      </c>
      <c r="BC19" s="139" t="s">
        <v>955</v>
      </c>
      <c r="BD19" s="139" t="s">
        <v>81</v>
      </c>
    </row>
    <row r="20" hidden="1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4" t="s">
        <v>28</v>
      </c>
      <c r="J20" s="34" t="str">
        <f>'Rekapitulace stavby'!AN14</f>
        <v>Vyplň údaj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9" t="s">
        <v>1177</v>
      </c>
      <c r="BA20" s="139" t="s">
        <v>19</v>
      </c>
      <c r="BB20" s="139" t="s">
        <v>19</v>
      </c>
      <c r="BC20" s="139" t="s">
        <v>79</v>
      </c>
      <c r="BD20" s="139" t="s">
        <v>81</v>
      </c>
    </row>
    <row r="21" hidden="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9" t="s">
        <v>1178</v>
      </c>
      <c r="BA21" s="139" t="s">
        <v>19</v>
      </c>
      <c r="BB21" s="139" t="s">
        <v>19</v>
      </c>
      <c r="BC21" s="139" t="s">
        <v>72</v>
      </c>
      <c r="BD21" s="139" t="s">
        <v>81</v>
      </c>
    </row>
    <row r="22" hidden="1" s="2" customFormat="1" ht="12" customHeight="1">
      <c r="A22" s="39"/>
      <c r="B22" s="45"/>
      <c r="C22" s="39"/>
      <c r="D22" s="144" t="s">
        <v>31</v>
      </c>
      <c r="E22" s="39"/>
      <c r="F22" s="39"/>
      <c r="G22" s="39"/>
      <c r="H22" s="39"/>
      <c r="I22" s="144" t="s">
        <v>26</v>
      </c>
      <c r="J22" s="134" t="s">
        <v>19</v>
      </c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9" t="s">
        <v>849</v>
      </c>
      <c r="BA22" s="139" t="s">
        <v>19</v>
      </c>
      <c r="BB22" s="139" t="s">
        <v>19</v>
      </c>
      <c r="BC22" s="139" t="s">
        <v>850</v>
      </c>
      <c r="BD22" s="139" t="s">
        <v>81</v>
      </c>
    </row>
    <row r="23" hidden="1" s="2" customFormat="1" ht="18" customHeight="1">
      <c r="A23" s="39"/>
      <c r="B23" s="45"/>
      <c r="C23" s="39"/>
      <c r="D23" s="39"/>
      <c r="E23" s="134" t="s">
        <v>32</v>
      </c>
      <c r="F23" s="39"/>
      <c r="G23" s="39"/>
      <c r="H23" s="39"/>
      <c r="I23" s="144" t="s">
        <v>28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9" t="s">
        <v>851</v>
      </c>
      <c r="BA23" s="139" t="s">
        <v>19</v>
      </c>
      <c r="BB23" s="139" t="s">
        <v>19</v>
      </c>
      <c r="BC23" s="139" t="s">
        <v>4735</v>
      </c>
      <c r="BD23" s="139" t="s">
        <v>81</v>
      </c>
    </row>
    <row r="24" hidden="1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9" t="s">
        <v>853</v>
      </c>
      <c r="BA24" s="139" t="s">
        <v>19</v>
      </c>
      <c r="BB24" s="139" t="s">
        <v>19</v>
      </c>
      <c r="BC24" s="139" t="s">
        <v>4736</v>
      </c>
      <c r="BD24" s="139" t="s">
        <v>81</v>
      </c>
    </row>
    <row r="25" hidden="1" s="2" customFormat="1" ht="12" customHeight="1">
      <c r="A25" s="39"/>
      <c r="B25" s="45"/>
      <c r="C25" s="39"/>
      <c r="D25" s="144" t="s">
        <v>34</v>
      </c>
      <c r="E25" s="39"/>
      <c r="F25" s="39"/>
      <c r="G25" s="39"/>
      <c r="H25" s="39"/>
      <c r="I25" s="144" t="s">
        <v>26</v>
      </c>
      <c r="J25" s="134" t="s">
        <v>19</v>
      </c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9" t="s">
        <v>855</v>
      </c>
      <c r="BA25" s="139" t="s">
        <v>19</v>
      </c>
      <c r="BB25" s="139" t="s">
        <v>19</v>
      </c>
      <c r="BC25" s="139" t="s">
        <v>4737</v>
      </c>
      <c r="BD25" s="139" t="s">
        <v>81</v>
      </c>
    </row>
    <row r="26" hidden="1" s="2" customFormat="1" ht="18" customHeight="1">
      <c r="A26" s="39"/>
      <c r="B26" s="45"/>
      <c r="C26" s="39"/>
      <c r="D26" s="39"/>
      <c r="E26" s="134" t="s">
        <v>35</v>
      </c>
      <c r="F26" s="39"/>
      <c r="G26" s="39"/>
      <c r="H26" s="39"/>
      <c r="I26" s="144" t="s">
        <v>28</v>
      </c>
      <c r="J26" s="134" t="s">
        <v>19</v>
      </c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9" t="s">
        <v>857</v>
      </c>
      <c r="BA26" s="139" t="s">
        <v>19</v>
      </c>
      <c r="BB26" s="139" t="s">
        <v>19</v>
      </c>
      <c r="BC26" s="139" t="s">
        <v>8</v>
      </c>
      <c r="BD26" s="139" t="s">
        <v>81</v>
      </c>
    </row>
    <row r="27" hidden="1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Z27" s="139" t="s">
        <v>300</v>
      </c>
      <c r="BA27" s="139" t="s">
        <v>19</v>
      </c>
      <c r="BB27" s="139" t="s">
        <v>19</v>
      </c>
      <c r="BC27" s="139" t="s">
        <v>254</v>
      </c>
      <c r="BD27" s="139" t="s">
        <v>81</v>
      </c>
    </row>
    <row r="28" hidden="1" s="2" customFormat="1" ht="12" customHeight="1">
      <c r="A28" s="39"/>
      <c r="B28" s="45"/>
      <c r="C28" s="39"/>
      <c r="D28" s="144" t="s">
        <v>36</v>
      </c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9" t="s">
        <v>858</v>
      </c>
      <c r="BA28" s="139" t="s">
        <v>19</v>
      </c>
      <c r="BB28" s="139" t="s">
        <v>19</v>
      </c>
      <c r="BC28" s="139" t="s">
        <v>827</v>
      </c>
      <c r="BD28" s="139" t="s">
        <v>81</v>
      </c>
    </row>
    <row r="29" hidden="1" s="8" customFormat="1" ht="71.25" customHeight="1">
      <c r="A29" s="149"/>
      <c r="B29" s="150"/>
      <c r="C29" s="149"/>
      <c r="D29" s="149"/>
      <c r="E29" s="151" t="s">
        <v>37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Z29" s="153" t="s">
        <v>879</v>
      </c>
      <c r="BA29" s="153" t="s">
        <v>19</v>
      </c>
      <c r="BB29" s="153" t="s">
        <v>19</v>
      </c>
      <c r="BC29" s="153" t="s">
        <v>72</v>
      </c>
      <c r="BD29" s="153" t="s">
        <v>81</v>
      </c>
    </row>
    <row r="30" hidden="1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Z30" s="139" t="s">
        <v>881</v>
      </c>
      <c r="BA30" s="139" t="s">
        <v>19</v>
      </c>
      <c r="BB30" s="139" t="s">
        <v>19</v>
      </c>
      <c r="BC30" s="139" t="s">
        <v>72</v>
      </c>
      <c r="BD30" s="139" t="s">
        <v>81</v>
      </c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Z31" s="139" t="s">
        <v>1304</v>
      </c>
      <c r="BA31" s="139" t="s">
        <v>19</v>
      </c>
      <c r="BB31" s="139" t="s">
        <v>19</v>
      </c>
      <c r="BC31" s="139" t="s">
        <v>264</v>
      </c>
      <c r="BD31" s="139" t="s">
        <v>81</v>
      </c>
    </row>
    <row r="32" hidden="1" s="2" customFormat="1" ht="25.44" customHeight="1">
      <c r="A32" s="39"/>
      <c r="B32" s="45"/>
      <c r="C32" s="39"/>
      <c r="D32" s="155" t="s">
        <v>38</v>
      </c>
      <c r="E32" s="39"/>
      <c r="F32" s="39"/>
      <c r="G32" s="39"/>
      <c r="H32" s="39"/>
      <c r="I32" s="39"/>
      <c r="J32" s="156">
        <f>ROUND(J104, 2)</f>
        <v>0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Z32" s="139" t="s">
        <v>1821</v>
      </c>
      <c r="BA32" s="139" t="s">
        <v>19</v>
      </c>
      <c r="BB32" s="139" t="s">
        <v>19</v>
      </c>
      <c r="BC32" s="139" t="s">
        <v>72</v>
      </c>
      <c r="BD32" s="139" t="s">
        <v>81</v>
      </c>
    </row>
    <row r="33" hidden="1" s="2" customFormat="1" ht="6.96" customHeight="1">
      <c r="A33" s="39"/>
      <c r="B33" s="45"/>
      <c r="C33" s="39"/>
      <c r="D33" s="154"/>
      <c r="E33" s="154"/>
      <c r="F33" s="154"/>
      <c r="G33" s="154"/>
      <c r="H33" s="154"/>
      <c r="I33" s="154"/>
      <c r="J33" s="154"/>
      <c r="K33" s="154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Z33" s="139" t="s">
        <v>1822</v>
      </c>
      <c r="BA33" s="139" t="s">
        <v>19</v>
      </c>
      <c r="BB33" s="139" t="s">
        <v>19</v>
      </c>
      <c r="BC33" s="139" t="s">
        <v>72</v>
      </c>
      <c r="BD33" s="139" t="s">
        <v>81</v>
      </c>
    </row>
    <row r="34" hidden="1" s="2" customFormat="1" ht="14.4" customHeight="1">
      <c r="A34" s="39"/>
      <c r="B34" s="45"/>
      <c r="C34" s="39"/>
      <c r="D34" s="39"/>
      <c r="E34" s="39"/>
      <c r="F34" s="157" t="s">
        <v>40</v>
      </c>
      <c r="G34" s="39"/>
      <c r="H34" s="39"/>
      <c r="I34" s="157" t="s">
        <v>39</v>
      </c>
      <c r="J34" s="157" t="s">
        <v>41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Z34" s="139" t="s">
        <v>1823</v>
      </c>
      <c r="BA34" s="139" t="s">
        <v>19</v>
      </c>
      <c r="BB34" s="139" t="s">
        <v>19</v>
      </c>
      <c r="BC34" s="139" t="s">
        <v>72</v>
      </c>
      <c r="BD34" s="139" t="s">
        <v>81</v>
      </c>
    </row>
    <row r="35" hidden="1" s="2" customFormat="1" ht="14.4" customHeight="1">
      <c r="A35" s="39"/>
      <c r="B35" s="45"/>
      <c r="C35" s="39"/>
      <c r="D35" s="158" t="s">
        <v>42</v>
      </c>
      <c r="E35" s="144" t="s">
        <v>43</v>
      </c>
      <c r="F35" s="159">
        <f>ROUND((SUM(BE104:BE608)),  2)</f>
        <v>0</v>
      </c>
      <c r="G35" s="39"/>
      <c r="H35" s="39"/>
      <c r="I35" s="160">
        <v>0.20999999999999999</v>
      </c>
      <c r="J35" s="159">
        <f>ROUND(((SUM(BE104:BE608))*I35),  2)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Z35" s="139" t="s">
        <v>1824</v>
      </c>
      <c r="BA35" s="139" t="s">
        <v>19</v>
      </c>
      <c r="BB35" s="139" t="s">
        <v>19</v>
      </c>
      <c r="BC35" s="139" t="s">
        <v>1825</v>
      </c>
      <c r="BD35" s="139" t="s">
        <v>81</v>
      </c>
    </row>
    <row r="36" hidden="1" s="2" customFormat="1" ht="14.4" customHeight="1">
      <c r="A36" s="39"/>
      <c r="B36" s="45"/>
      <c r="C36" s="39"/>
      <c r="D36" s="39"/>
      <c r="E36" s="144" t="s">
        <v>44</v>
      </c>
      <c r="F36" s="159">
        <f>ROUND((SUM(BF104:BF608)),  2)</f>
        <v>0</v>
      </c>
      <c r="G36" s="39"/>
      <c r="H36" s="39"/>
      <c r="I36" s="160">
        <v>0.12</v>
      </c>
      <c r="J36" s="159">
        <f>ROUND(((SUM(BF104:BF608))*I36),  2)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Z36" s="139" t="s">
        <v>1826</v>
      </c>
      <c r="BA36" s="139" t="s">
        <v>19</v>
      </c>
      <c r="BB36" s="139" t="s">
        <v>19</v>
      </c>
      <c r="BC36" s="139" t="s">
        <v>1827</v>
      </c>
      <c r="BD36" s="139" t="s">
        <v>81</v>
      </c>
    </row>
    <row r="37" hidden="1" s="2" customFormat="1" ht="14.4" customHeight="1">
      <c r="A37" s="39"/>
      <c r="B37" s="45"/>
      <c r="C37" s="39"/>
      <c r="D37" s="39"/>
      <c r="E37" s="144" t="s">
        <v>45</v>
      </c>
      <c r="F37" s="159">
        <f>ROUND((SUM(BG104:BG608)),  2)</f>
        <v>0</v>
      </c>
      <c r="G37" s="39"/>
      <c r="H37" s="39"/>
      <c r="I37" s="160">
        <v>0.20999999999999999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Z37" s="139" t="s">
        <v>4738</v>
      </c>
      <c r="BA37" s="139" t="s">
        <v>19</v>
      </c>
      <c r="BB37" s="139" t="s">
        <v>19</v>
      </c>
      <c r="BC37" s="139" t="s">
        <v>72</v>
      </c>
      <c r="BD37" s="139" t="s">
        <v>81</v>
      </c>
    </row>
    <row r="38" hidden="1" s="2" customFormat="1" ht="14.4" customHeight="1">
      <c r="A38" s="39"/>
      <c r="B38" s="45"/>
      <c r="C38" s="39"/>
      <c r="D38" s="39"/>
      <c r="E38" s="144" t="s">
        <v>46</v>
      </c>
      <c r="F38" s="159">
        <f>ROUND((SUM(BH104:BH608)),  2)</f>
        <v>0</v>
      </c>
      <c r="G38" s="39"/>
      <c r="H38" s="39"/>
      <c r="I38" s="160">
        <v>0.12</v>
      </c>
      <c r="J38" s="159">
        <f>0</f>
        <v>0</v>
      </c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Z38" s="139" t="s">
        <v>3138</v>
      </c>
      <c r="BA38" s="139" t="s">
        <v>19</v>
      </c>
      <c r="BB38" s="139" t="s">
        <v>19</v>
      </c>
      <c r="BC38" s="139" t="s">
        <v>79</v>
      </c>
      <c r="BD38" s="139" t="s">
        <v>81</v>
      </c>
    </row>
    <row r="39" hidden="1" s="2" customFormat="1" ht="14.4" customHeight="1">
      <c r="A39" s="39"/>
      <c r="B39" s="45"/>
      <c r="C39" s="39"/>
      <c r="D39" s="39"/>
      <c r="E39" s="144" t="s">
        <v>47</v>
      </c>
      <c r="F39" s="159">
        <f>ROUND((SUM(BI104:BI608)),  2)</f>
        <v>0</v>
      </c>
      <c r="G39" s="39"/>
      <c r="H39" s="39"/>
      <c r="I39" s="160">
        <v>0</v>
      </c>
      <c r="J39" s="159">
        <f>0</f>
        <v>0</v>
      </c>
      <c r="K39" s="39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Z39" s="139" t="s">
        <v>3139</v>
      </c>
      <c r="BA39" s="139" t="s">
        <v>19</v>
      </c>
      <c r="BB39" s="139" t="s">
        <v>19</v>
      </c>
      <c r="BC39" s="139" t="s">
        <v>72</v>
      </c>
      <c r="BD39" s="139" t="s">
        <v>81</v>
      </c>
    </row>
    <row r="40" hidden="1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Z40" s="139" t="s">
        <v>3140</v>
      </c>
      <c r="BA40" s="139" t="s">
        <v>19</v>
      </c>
      <c r="BB40" s="139" t="s">
        <v>19</v>
      </c>
      <c r="BC40" s="139" t="s">
        <v>79</v>
      </c>
      <c r="BD40" s="139" t="s">
        <v>81</v>
      </c>
    </row>
    <row r="41" hidden="1" s="2" customFormat="1" ht="25.44" customHeight="1">
      <c r="A41" s="39"/>
      <c r="B41" s="45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3"/>
      <c r="J41" s="166">
        <f>SUM(J32:J39)</f>
        <v>0</v>
      </c>
      <c r="K41" s="167"/>
      <c r="L41" s="14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Z41" s="139" t="s">
        <v>3142</v>
      </c>
      <c r="BA41" s="139" t="s">
        <v>19</v>
      </c>
      <c r="BB41" s="139" t="s">
        <v>19</v>
      </c>
      <c r="BC41" s="139" t="s">
        <v>72</v>
      </c>
      <c r="BD41" s="139" t="s">
        <v>81</v>
      </c>
    </row>
    <row r="42" hidden="1" s="2" customFormat="1" ht="14.4" customHeight="1">
      <c r="A42" s="39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Z42" s="139" t="s">
        <v>3143</v>
      </c>
      <c r="BA42" s="139" t="s">
        <v>19</v>
      </c>
      <c r="BB42" s="139" t="s">
        <v>19</v>
      </c>
      <c r="BC42" s="139" t="s">
        <v>72</v>
      </c>
      <c r="BD42" s="139" t="s">
        <v>81</v>
      </c>
    </row>
    <row r="43" hidden="1">
      <c r="AZ43" s="139" t="s">
        <v>4739</v>
      </c>
      <c r="BA43" s="139" t="s">
        <v>19</v>
      </c>
      <c r="BB43" s="139" t="s">
        <v>19</v>
      </c>
      <c r="BC43" s="139" t="s">
        <v>72</v>
      </c>
      <c r="BD43" s="139" t="s">
        <v>81</v>
      </c>
    </row>
    <row r="44" hidden="1">
      <c r="AZ44" s="139" t="s">
        <v>1829</v>
      </c>
      <c r="BA44" s="139" t="s">
        <v>19</v>
      </c>
      <c r="BB44" s="139" t="s">
        <v>19</v>
      </c>
      <c r="BC44" s="139" t="s">
        <v>72</v>
      </c>
      <c r="BD44" s="139" t="s">
        <v>81</v>
      </c>
    </row>
    <row r="45" hidden="1">
      <c r="AZ45" s="139" t="s">
        <v>1831</v>
      </c>
      <c r="BA45" s="139" t="s">
        <v>19</v>
      </c>
      <c r="BB45" s="139" t="s">
        <v>19</v>
      </c>
      <c r="BC45" s="139" t="s">
        <v>72</v>
      </c>
      <c r="BD45" s="139" t="s">
        <v>81</v>
      </c>
    </row>
    <row r="46" hidden="1" s="2" customFormat="1" ht="6.96" customHeight="1">
      <c r="A46" s="39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Z46" s="139" t="s">
        <v>1305</v>
      </c>
      <c r="BA46" s="139" t="s">
        <v>19</v>
      </c>
      <c r="BB46" s="139" t="s">
        <v>19</v>
      </c>
      <c r="BC46" s="139" t="s">
        <v>72</v>
      </c>
      <c r="BD46" s="139" t="s">
        <v>81</v>
      </c>
    </row>
    <row r="47" hidden="1" s="2" customFormat="1" ht="24.96" customHeight="1">
      <c r="A47" s="39"/>
      <c r="B47" s="40"/>
      <c r="C47" s="24" t="s">
        <v>293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Z47" s="139" t="s">
        <v>1306</v>
      </c>
      <c r="BA47" s="139" t="s">
        <v>19</v>
      </c>
      <c r="BB47" s="139" t="s">
        <v>19</v>
      </c>
      <c r="BC47" s="139" t="s">
        <v>1307</v>
      </c>
      <c r="BD47" s="139" t="s">
        <v>81</v>
      </c>
    </row>
    <row r="48" hidden="1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Z48" s="139" t="s">
        <v>1308</v>
      </c>
      <c r="BA48" s="139" t="s">
        <v>19</v>
      </c>
      <c r="BB48" s="139" t="s">
        <v>19</v>
      </c>
      <c r="BC48" s="139" t="s">
        <v>72</v>
      </c>
      <c r="BD48" s="139" t="s">
        <v>81</v>
      </c>
    </row>
    <row r="49" hidden="1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Z49" s="139" t="s">
        <v>1309</v>
      </c>
      <c r="BA49" s="139" t="s">
        <v>19</v>
      </c>
      <c r="BB49" s="139" t="s">
        <v>19</v>
      </c>
      <c r="BC49" s="139" t="s">
        <v>1307</v>
      </c>
      <c r="BD49" s="139" t="s">
        <v>81</v>
      </c>
    </row>
    <row r="50" hidden="1" s="2" customFormat="1" ht="16.5" customHeight="1">
      <c r="A50" s="39"/>
      <c r="B50" s="40"/>
      <c r="C50" s="41"/>
      <c r="D50" s="41"/>
      <c r="E50" s="172" t="str">
        <f>E7</f>
        <v>Odkanalizování obce Rtyně nad Bílinou – etapa 1</v>
      </c>
      <c r="F50" s="33"/>
      <c r="G50" s="33"/>
      <c r="H50" s="33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Z50" s="139" t="s">
        <v>1310</v>
      </c>
      <c r="BA50" s="139" t="s">
        <v>19</v>
      </c>
      <c r="BB50" s="139" t="s">
        <v>19</v>
      </c>
      <c r="BC50" s="139" t="s">
        <v>4740</v>
      </c>
      <c r="BD50" s="139" t="s">
        <v>81</v>
      </c>
    </row>
    <row r="51" hidden="1" s="1" customFormat="1" ht="12" customHeight="1">
      <c r="B51" s="22"/>
      <c r="C51" s="33" t="s">
        <v>229</v>
      </c>
      <c r="D51" s="23"/>
      <c r="E51" s="23"/>
      <c r="F51" s="23"/>
      <c r="G51" s="23"/>
      <c r="H51" s="23"/>
      <c r="I51" s="23"/>
      <c r="J51" s="23"/>
      <c r="K51" s="23"/>
      <c r="L51" s="21"/>
      <c r="AZ51" s="139" t="s">
        <v>1312</v>
      </c>
      <c r="BA51" s="139" t="s">
        <v>19</v>
      </c>
      <c r="BB51" s="139" t="s">
        <v>19</v>
      </c>
      <c r="BC51" s="139" t="s">
        <v>955</v>
      </c>
      <c r="BD51" s="139" t="s">
        <v>81</v>
      </c>
    </row>
    <row r="52" hidden="1" s="2" customFormat="1" ht="16.5" customHeight="1">
      <c r="A52" s="39"/>
      <c r="B52" s="40"/>
      <c r="C52" s="41"/>
      <c r="D52" s="41"/>
      <c r="E52" s="172" t="s">
        <v>4733</v>
      </c>
      <c r="F52" s="41"/>
      <c r="G52" s="41"/>
      <c r="H52" s="41"/>
      <c r="I52" s="41"/>
      <c r="J52" s="41"/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Z52" s="139" t="s">
        <v>1313</v>
      </c>
      <c r="BA52" s="139" t="s">
        <v>19</v>
      </c>
      <c r="BB52" s="139" t="s">
        <v>19</v>
      </c>
      <c r="BC52" s="139" t="s">
        <v>4741</v>
      </c>
      <c r="BD52" s="139" t="s">
        <v>81</v>
      </c>
    </row>
    <row r="53" hidden="1" s="2" customFormat="1" ht="12" customHeight="1">
      <c r="A53" s="39"/>
      <c r="B53" s="40"/>
      <c r="C53" s="33" t="s">
        <v>234</v>
      </c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Z53" s="139" t="s">
        <v>1315</v>
      </c>
      <c r="BA53" s="139" t="s">
        <v>19</v>
      </c>
      <c r="BB53" s="139" t="s">
        <v>19</v>
      </c>
      <c r="BC53" s="139" t="s">
        <v>72</v>
      </c>
      <c r="BD53" s="139" t="s">
        <v>81</v>
      </c>
    </row>
    <row r="54" hidden="1" s="2" customFormat="1" ht="16.5" customHeight="1">
      <c r="A54" s="39"/>
      <c r="B54" s="40"/>
      <c r="C54" s="41"/>
      <c r="D54" s="41"/>
      <c r="E54" s="70" t="str">
        <f>E11</f>
        <v xml:space="preserve">Vod ČOV - Vodovodní přípojka ČOV  Rtyně</v>
      </c>
      <c r="F54" s="41"/>
      <c r="G54" s="41"/>
      <c r="H54" s="41"/>
      <c r="I54" s="41"/>
      <c r="J54" s="41"/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Z54" s="139" t="s">
        <v>1835</v>
      </c>
      <c r="BA54" s="139" t="s">
        <v>19</v>
      </c>
      <c r="BB54" s="139" t="s">
        <v>19</v>
      </c>
      <c r="BC54" s="139" t="s">
        <v>1836</v>
      </c>
      <c r="BD54" s="139" t="s">
        <v>81</v>
      </c>
    </row>
    <row r="55" hidden="1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Z55" s="139" t="s">
        <v>256</v>
      </c>
      <c r="BA55" s="139" t="s">
        <v>19</v>
      </c>
      <c r="BB55" s="139" t="s">
        <v>19</v>
      </c>
      <c r="BC55" s="139" t="s">
        <v>72</v>
      </c>
      <c r="BD55" s="139" t="s">
        <v>81</v>
      </c>
    </row>
    <row r="56" hidden="1" s="2" customFormat="1" ht="12" customHeight="1">
      <c r="A56" s="39"/>
      <c r="B56" s="40"/>
      <c r="C56" s="33" t="s">
        <v>21</v>
      </c>
      <c r="D56" s="41"/>
      <c r="E56" s="41"/>
      <c r="F56" s="28" t="str">
        <f>F14</f>
        <v>Rtyně nad Bílinou</v>
      </c>
      <c r="G56" s="41"/>
      <c r="H56" s="41"/>
      <c r="I56" s="33" t="s">
        <v>23</v>
      </c>
      <c r="J56" s="73" t="str">
        <f>IF(J14="","",J14)</f>
        <v>31. 7. 2025</v>
      </c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Z56" s="139" t="s">
        <v>258</v>
      </c>
      <c r="BA56" s="139" t="s">
        <v>19</v>
      </c>
      <c r="BB56" s="139" t="s">
        <v>19</v>
      </c>
      <c r="BC56" s="139" t="s">
        <v>72</v>
      </c>
      <c r="BD56" s="139" t="s">
        <v>81</v>
      </c>
    </row>
    <row r="57" hidden="1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Z57" s="139" t="s">
        <v>1272</v>
      </c>
      <c r="BA57" s="139" t="s">
        <v>19</v>
      </c>
      <c r="BB57" s="139" t="s">
        <v>19</v>
      </c>
      <c r="BC57" s="139" t="s">
        <v>79</v>
      </c>
      <c r="BD57" s="139" t="s">
        <v>81</v>
      </c>
    </row>
    <row r="58" hidden="1" s="2" customFormat="1" ht="25.65" customHeight="1">
      <c r="A58" s="39"/>
      <c r="B58" s="40"/>
      <c r="C58" s="33" t="s">
        <v>25</v>
      </c>
      <c r="D58" s="41"/>
      <c r="E58" s="41"/>
      <c r="F58" s="28" t="str">
        <f>E17</f>
        <v xml:space="preserve">Obec Rtyně nad Bílinou </v>
      </c>
      <c r="G58" s="41"/>
      <c r="H58" s="41"/>
      <c r="I58" s="33" t="s">
        <v>31</v>
      </c>
      <c r="J58" s="37" t="str">
        <f>E23</f>
        <v xml:space="preserve">AQUECON a.s. – kancelář Praha </v>
      </c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Z58" s="139" t="s">
        <v>1273</v>
      </c>
      <c r="BA58" s="139" t="s">
        <v>19</v>
      </c>
      <c r="BB58" s="139" t="s">
        <v>19</v>
      </c>
      <c r="BC58" s="139" t="s">
        <v>72</v>
      </c>
      <c r="BD58" s="139" t="s">
        <v>81</v>
      </c>
    </row>
    <row r="59" hidden="1" s="2" customFormat="1" ht="15.15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QS-B s.r.o.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Z59" s="139" t="s">
        <v>263</v>
      </c>
      <c r="BA59" s="139" t="s">
        <v>19</v>
      </c>
      <c r="BB59" s="139" t="s">
        <v>19</v>
      </c>
      <c r="BC59" s="139" t="s">
        <v>3575</v>
      </c>
      <c r="BD59" s="139" t="s">
        <v>81</v>
      </c>
    </row>
    <row r="60" hidden="1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Z60" s="139" t="s">
        <v>265</v>
      </c>
      <c r="BA60" s="139" t="s">
        <v>19</v>
      </c>
      <c r="BB60" s="139" t="s">
        <v>19</v>
      </c>
      <c r="BC60" s="139" t="s">
        <v>264</v>
      </c>
      <c r="BD60" s="139" t="s">
        <v>81</v>
      </c>
    </row>
    <row r="61" hidden="1" s="2" customFormat="1" ht="29.28" customHeight="1">
      <c r="A61" s="39"/>
      <c r="B61" s="40"/>
      <c r="C61" s="173" t="s">
        <v>302</v>
      </c>
      <c r="D61" s="174"/>
      <c r="E61" s="174"/>
      <c r="F61" s="174"/>
      <c r="G61" s="174"/>
      <c r="H61" s="174"/>
      <c r="I61" s="174"/>
      <c r="J61" s="175" t="s">
        <v>303</v>
      </c>
      <c r="K61" s="174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Z61" s="139" t="s">
        <v>266</v>
      </c>
      <c r="BA61" s="139" t="s">
        <v>19</v>
      </c>
      <c r="BB61" s="139" t="s">
        <v>19</v>
      </c>
      <c r="BC61" s="139" t="s">
        <v>264</v>
      </c>
      <c r="BD61" s="139" t="s">
        <v>81</v>
      </c>
    </row>
    <row r="62" hidden="1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Z62" s="139" t="s">
        <v>4742</v>
      </c>
      <c r="BA62" s="139" t="s">
        <v>19</v>
      </c>
      <c r="BB62" s="139" t="s">
        <v>19</v>
      </c>
      <c r="BC62" s="139" t="s">
        <v>79</v>
      </c>
      <c r="BD62" s="139" t="s">
        <v>81</v>
      </c>
    </row>
    <row r="63" hidden="1" s="2" customFormat="1" ht="22.8" customHeight="1">
      <c r="A63" s="39"/>
      <c r="B63" s="40"/>
      <c r="C63" s="176" t="s">
        <v>70</v>
      </c>
      <c r="D63" s="41"/>
      <c r="E63" s="41"/>
      <c r="F63" s="41"/>
      <c r="G63" s="41"/>
      <c r="H63" s="41"/>
      <c r="I63" s="41"/>
      <c r="J63" s="103">
        <f>J104</f>
        <v>0</v>
      </c>
      <c r="K63" s="41"/>
      <c r="L63" s="14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304</v>
      </c>
      <c r="AZ63" s="139" t="s">
        <v>267</v>
      </c>
      <c r="BA63" s="139" t="s">
        <v>19</v>
      </c>
      <c r="BB63" s="139" t="s">
        <v>19</v>
      </c>
      <c r="BC63" s="139" t="s">
        <v>3576</v>
      </c>
      <c r="BD63" s="139" t="s">
        <v>81</v>
      </c>
    </row>
    <row r="64" hidden="1" s="9" customFormat="1" ht="24.96" customHeight="1">
      <c r="A64" s="9"/>
      <c r="B64" s="177"/>
      <c r="C64" s="178"/>
      <c r="D64" s="179" t="s">
        <v>305</v>
      </c>
      <c r="E64" s="180"/>
      <c r="F64" s="180"/>
      <c r="G64" s="180"/>
      <c r="H64" s="180"/>
      <c r="I64" s="180"/>
      <c r="J64" s="181">
        <f>J105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Z64" s="292" t="s">
        <v>269</v>
      </c>
      <c r="BA64" s="292" t="s">
        <v>19</v>
      </c>
      <c r="BB64" s="292" t="s">
        <v>19</v>
      </c>
      <c r="BC64" s="292" t="s">
        <v>79</v>
      </c>
      <c r="BD64" s="292" t="s">
        <v>81</v>
      </c>
    </row>
    <row r="65" hidden="1" s="10" customFormat="1" ht="19.92" customHeight="1">
      <c r="A65" s="10"/>
      <c r="B65" s="183"/>
      <c r="C65" s="126"/>
      <c r="D65" s="184" t="s">
        <v>306</v>
      </c>
      <c r="E65" s="185"/>
      <c r="F65" s="185"/>
      <c r="G65" s="185"/>
      <c r="H65" s="185"/>
      <c r="I65" s="185"/>
      <c r="J65" s="186">
        <f>J106</f>
        <v>0</v>
      </c>
      <c r="K65" s="126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Z65" s="293" t="s">
        <v>270</v>
      </c>
      <c r="BA65" s="293" t="s">
        <v>19</v>
      </c>
      <c r="BB65" s="293" t="s">
        <v>19</v>
      </c>
      <c r="BC65" s="293" t="s">
        <v>4743</v>
      </c>
      <c r="BD65" s="293" t="s">
        <v>81</v>
      </c>
    </row>
    <row r="66" hidden="1" s="10" customFormat="1" ht="14.88" customHeight="1">
      <c r="A66" s="10"/>
      <c r="B66" s="183"/>
      <c r="C66" s="126"/>
      <c r="D66" s="184" t="s">
        <v>307</v>
      </c>
      <c r="E66" s="185"/>
      <c r="F66" s="185"/>
      <c r="G66" s="185"/>
      <c r="H66" s="185"/>
      <c r="I66" s="185"/>
      <c r="J66" s="186">
        <f>J107</f>
        <v>0</v>
      </c>
      <c r="K66" s="126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Z66" s="293" t="s">
        <v>1277</v>
      </c>
      <c r="BA66" s="293" t="s">
        <v>19</v>
      </c>
      <c r="BB66" s="293" t="s">
        <v>19</v>
      </c>
      <c r="BC66" s="293" t="s">
        <v>273</v>
      </c>
      <c r="BD66" s="293" t="s">
        <v>81</v>
      </c>
    </row>
    <row r="67" hidden="1" s="10" customFormat="1" ht="14.88" customHeight="1">
      <c r="A67" s="10"/>
      <c r="B67" s="183"/>
      <c r="C67" s="126"/>
      <c r="D67" s="184" t="s">
        <v>308</v>
      </c>
      <c r="E67" s="185"/>
      <c r="F67" s="185"/>
      <c r="G67" s="185"/>
      <c r="H67" s="185"/>
      <c r="I67" s="185"/>
      <c r="J67" s="186">
        <f>J157</f>
        <v>0</v>
      </c>
      <c r="K67" s="126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Z67" s="293" t="s">
        <v>2047</v>
      </c>
      <c r="BA67" s="293" t="s">
        <v>19</v>
      </c>
      <c r="BB67" s="293" t="s">
        <v>19</v>
      </c>
      <c r="BC67" s="293" t="s">
        <v>72</v>
      </c>
      <c r="BD67" s="293" t="s">
        <v>81</v>
      </c>
    </row>
    <row r="68" hidden="1" s="10" customFormat="1" ht="14.88" customHeight="1">
      <c r="A68" s="10"/>
      <c r="B68" s="183"/>
      <c r="C68" s="126"/>
      <c r="D68" s="184" t="s">
        <v>309</v>
      </c>
      <c r="E68" s="185"/>
      <c r="F68" s="185"/>
      <c r="G68" s="185"/>
      <c r="H68" s="185"/>
      <c r="I68" s="185"/>
      <c r="J68" s="186">
        <f>J172</f>
        <v>0</v>
      </c>
      <c r="K68" s="126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Z68" s="293" t="s">
        <v>2049</v>
      </c>
      <c r="BA68" s="293" t="s">
        <v>19</v>
      </c>
      <c r="BB68" s="293" t="s">
        <v>19</v>
      </c>
      <c r="BC68" s="293" t="s">
        <v>72</v>
      </c>
      <c r="BD68" s="293" t="s">
        <v>81</v>
      </c>
    </row>
    <row r="69" hidden="1" s="10" customFormat="1" ht="14.88" customHeight="1">
      <c r="A69" s="10"/>
      <c r="B69" s="183"/>
      <c r="C69" s="126"/>
      <c r="D69" s="184" t="s">
        <v>861</v>
      </c>
      <c r="E69" s="185"/>
      <c r="F69" s="185"/>
      <c r="G69" s="185"/>
      <c r="H69" s="185"/>
      <c r="I69" s="185"/>
      <c r="J69" s="186">
        <f>J220</f>
        <v>0</v>
      </c>
      <c r="K69" s="126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Z69" s="293" t="s">
        <v>274</v>
      </c>
      <c r="BA69" s="293" t="s">
        <v>19</v>
      </c>
      <c r="BB69" s="293" t="s">
        <v>19</v>
      </c>
      <c r="BC69" s="293" t="s">
        <v>79</v>
      </c>
      <c r="BD69" s="293" t="s">
        <v>81</v>
      </c>
    </row>
    <row r="70" hidden="1" s="10" customFormat="1" ht="14.88" customHeight="1">
      <c r="A70" s="10"/>
      <c r="B70" s="183"/>
      <c r="C70" s="126"/>
      <c r="D70" s="184" t="s">
        <v>310</v>
      </c>
      <c r="E70" s="185"/>
      <c r="F70" s="185"/>
      <c r="G70" s="185"/>
      <c r="H70" s="185"/>
      <c r="I70" s="185"/>
      <c r="J70" s="186">
        <f>J227</f>
        <v>0</v>
      </c>
      <c r="K70" s="126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Z70" s="293" t="s">
        <v>275</v>
      </c>
      <c r="BA70" s="293" t="s">
        <v>19</v>
      </c>
      <c r="BB70" s="293" t="s">
        <v>19</v>
      </c>
      <c r="BC70" s="293" t="s">
        <v>4744</v>
      </c>
      <c r="BD70" s="293" t="s">
        <v>81</v>
      </c>
    </row>
    <row r="71" hidden="1" s="10" customFormat="1" ht="14.88" customHeight="1">
      <c r="A71" s="10"/>
      <c r="B71" s="183"/>
      <c r="C71" s="126"/>
      <c r="D71" s="184" t="s">
        <v>311</v>
      </c>
      <c r="E71" s="185"/>
      <c r="F71" s="185"/>
      <c r="G71" s="185"/>
      <c r="H71" s="185"/>
      <c r="I71" s="185"/>
      <c r="J71" s="186">
        <f>J248</f>
        <v>0</v>
      </c>
      <c r="K71" s="126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Z71" s="293" t="s">
        <v>277</v>
      </c>
      <c r="BA71" s="293" t="s">
        <v>19</v>
      </c>
      <c r="BB71" s="293" t="s">
        <v>19</v>
      </c>
      <c r="BC71" s="293" t="s">
        <v>264</v>
      </c>
      <c r="BD71" s="293" t="s">
        <v>81</v>
      </c>
    </row>
    <row r="72" hidden="1" s="10" customFormat="1" ht="14.88" customHeight="1">
      <c r="A72" s="10"/>
      <c r="B72" s="183"/>
      <c r="C72" s="126"/>
      <c r="D72" s="184" t="s">
        <v>312</v>
      </c>
      <c r="E72" s="185"/>
      <c r="F72" s="185"/>
      <c r="G72" s="185"/>
      <c r="H72" s="185"/>
      <c r="I72" s="185"/>
      <c r="J72" s="186">
        <f>J267</f>
        <v>0</v>
      </c>
      <c r="K72" s="126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Z72" s="293" t="s">
        <v>1279</v>
      </c>
      <c r="BA72" s="293" t="s">
        <v>19</v>
      </c>
      <c r="BB72" s="293" t="s">
        <v>19</v>
      </c>
      <c r="BC72" s="293" t="s">
        <v>279</v>
      </c>
      <c r="BD72" s="293" t="s">
        <v>81</v>
      </c>
    </row>
    <row r="73" hidden="1" s="10" customFormat="1" ht="14.88" customHeight="1">
      <c r="A73" s="10"/>
      <c r="B73" s="183"/>
      <c r="C73" s="126"/>
      <c r="D73" s="184" t="s">
        <v>313</v>
      </c>
      <c r="E73" s="185"/>
      <c r="F73" s="185"/>
      <c r="G73" s="185"/>
      <c r="H73" s="185"/>
      <c r="I73" s="185"/>
      <c r="J73" s="186">
        <f>J311</f>
        <v>0</v>
      </c>
      <c r="K73" s="126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Z73" s="293" t="s">
        <v>1280</v>
      </c>
      <c r="BA73" s="293" t="s">
        <v>19</v>
      </c>
      <c r="BB73" s="293" t="s">
        <v>19</v>
      </c>
      <c r="BC73" s="293" t="s">
        <v>279</v>
      </c>
      <c r="BD73" s="293" t="s">
        <v>81</v>
      </c>
    </row>
    <row r="74" hidden="1" s="10" customFormat="1" ht="19.92" customHeight="1">
      <c r="A74" s="10"/>
      <c r="B74" s="183"/>
      <c r="C74" s="126"/>
      <c r="D74" s="184" t="s">
        <v>314</v>
      </c>
      <c r="E74" s="185"/>
      <c r="F74" s="185"/>
      <c r="G74" s="185"/>
      <c r="H74" s="185"/>
      <c r="I74" s="185"/>
      <c r="J74" s="186">
        <f>J350</f>
        <v>0</v>
      </c>
      <c r="K74" s="126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Z74" s="293" t="s">
        <v>1281</v>
      </c>
      <c r="BA74" s="293" t="s">
        <v>19</v>
      </c>
      <c r="BB74" s="293" t="s">
        <v>19</v>
      </c>
      <c r="BC74" s="293" t="s">
        <v>4745</v>
      </c>
      <c r="BD74" s="293" t="s">
        <v>81</v>
      </c>
    </row>
    <row r="75" hidden="1" s="10" customFormat="1" ht="14.88" customHeight="1">
      <c r="A75" s="10"/>
      <c r="B75" s="183"/>
      <c r="C75" s="126"/>
      <c r="D75" s="184" t="s">
        <v>315</v>
      </c>
      <c r="E75" s="185"/>
      <c r="F75" s="185"/>
      <c r="G75" s="185"/>
      <c r="H75" s="185"/>
      <c r="I75" s="185"/>
      <c r="J75" s="186">
        <f>J351</f>
        <v>0</v>
      </c>
      <c r="K75" s="126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Z75" s="293" t="s">
        <v>1285</v>
      </c>
      <c r="BA75" s="293" t="s">
        <v>19</v>
      </c>
      <c r="BB75" s="293" t="s">
        <v>19</v>
      </c>
      <c r="BC75" s="293" t="s">
        <v>72</v>
      </c>
      <c r="BD75" s="293" t="s">
        <v>81</v>
      </c>
    </row>
    <row r="76" hidden="1" s="10" customFormat="1" ht="19.92" customHeight="1">
      <c r="A76" s="10"/>
      <c r="B76" s="183"/>
      <c r="C76" s="126"/>
      <c r="D76" s="184" t="s">
        <v>316</v>
      </c>
      <c r="E76" s="185"/>
      <c r="F76" s="185"/>
      <c r="G76" s="185"/>
      <c r="H76" s="185"/>
      <c r="I76" s="185"/>
      <c r="J76" s="186">
        <f>J360</f>
        <v>0</v>
      </c>
      <c r="K76" s="126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Z76" s="293" t="s">
        <v>1287</v>
      </c>
      <c r="BA76" s="293" t="s">
        <v>19</v>
      </c>
      <c r="BB76" s="293" t="s">
        <v>19</v>
      </c>
      <c r="BC76" s="293" t="s">
        <v>72</v>
      </c>
      <c r="BD76" s="293" t="s">
        <v>81</v>
      </c>
    </row>
    <row r="77" hidden="1" s="10" customFormat="1" ht="19.92" customHeight="1">
      <c r="A77" s="10"/>
      <c r="B77" s="183"/>
      <c r="C77" s="126"/>
      <c r="D77" s="184" t="s">
        <v>317</v>
      </c>
      <c r="E77" s="185"/>
      <c r="F77" s="185"/>
      <c r="G77" s="185"/>
      <c r="H77" s="185"/>
      <c r="I77" s="185"/>
      <c r="J77" s="186">
        <f>J371</f>
        <v>0</v>
      </c>
      <c r="K77" s="126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Z77" s="293" t="s">
        <v>1289</v>
      </c>
      <c r="BA77" s="293" t="s">
        <v>19</v>
      </c>
      <c r="BB77" s="293" t="s">
        <v>19</v>
      </c>
      <c r="BC77" s="293" t="s">
        <v>4745</v>
      </c>
      <c r="BD77" s="293" t="s">
        <v>81</v>
      </c>
    </row>
    <row r="78" hidden="1" s="10" customFormat="1" ht="19.92" customHeight="1">
      <c r="A78" s="10"/>
      <c r="B78" s="183"/>
      <c r="C78" s="126"/>
      <c r="D78" s="184" t="s">
        <v>3832</v>
      </c>
      <c r="E78" s="185"/>
      <c r="F78" s="185"/>
      <c r="G78" s="185"/>
      <c r="H78" s="185"/>
      <c r="I78" s="185"/>
      <c r="J78" s="186">
        <f>J401</f>
        <v>0</v>
      </c>
      <c r="K78" s="126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Z78" s="293" t="s">
        <v>1290</v>
      </c>
      <c r="BA78" s="293" t="s">
        <v>19</v>
      </c>
      <c r="BB78" s="293" t="s">
        <v>19</v>
      </c>
      <c r="BC78" s="293" t="s">
        <v>4746</v>
      </c>
      <c r="BD78" s="293" t="s">
        <v>81</v>
      </c>
    </row>
    <row r="79" hidden="1" s="10" customFormat="1" ht="14.88" customHeight="1">
      <c r="A79" s="10"/>
      <c r="B79" s="183"/>
      <c r="C79" s="126"/>
      <c r="D79" s="184" t="s">
        <v>319</v>
      </c>
      <c r="E79" s="185"/>
      <c r="F79" s="185"/>
      <c r="G79" s="185"/>
      <c r="H79" s="185"/>
      <c r="I79" s="185"/>
      <c r="J79" s="186">
        <f>J488</f>
        <v>0</v>
      </c>
      <c r="K79" s="126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Z79" s="293" t="s">
        <v>286</v>
      </c>
      <c r="BA79" s="293" t="s">
        <v>19</v>
      </c>
      <c r="BB79" s="293" t="s">
        <v>19</v>
      </c>
      <c r="BC79" s="293" t="s">
        <v>4746</v>
      </c>
      <c r="BD79" s="293" t="s">
        <v>81</v>
      </c>
    </row>
    <row r="80" hidden="1" s="10" customFormat="1" ht="19.92" customHeight="1">
      <c r="A80" s="10"/>
      <c r="B80" s="183"/>
      <c r="C80" s="126"/>
      <c r="D80" s="184" t="s">
        <v>320</v>
      </c>
      <c r="E80" s="185"/>
      <c r="F80" s="185"/>
      <c r="G80" s="185"/>
      <c r="H80" s="185"/>
      <c r="I80" s="185"/>
      <c r="J80" s="186">
        <f>J575</f>
        <v>0</v>
      </c>
      <c r="K80" s="126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Z80" s="293" t="s">
        <v>287</v>
      </c>
      <c r="BA80" s="293" t="s">
        <v>19</v>
      </c>
      <c r="BB80" s="293" t="s">
        <v>19</v>
      </c>
      <c r="BC80" s="293" t="s">
        <v>4747</v>
      </c>
      <c r="BD80" s="293" t="s">
        <v>81</v>
      </c>
    </row>
    <row r="81" hidden="1" s="10" customFormat="1" ht="19.92" customHeight="1">
      <c r="A81" s="10"/>
      <c r="B81" s="183"/>
      <c r="C81" s="126"/>
      <c r="D81" s="184" t="s">
        <v>321</v>
      </c>
      <c r="E81" s="185"/>
      <c r="F81" s="185"/>
      <c r="G81" s="185"/>
      <c r="H81" s="185"/>
      <c r="I81" s="185"/>
      <c r="J81" s="186">
        <f>J590</f>
        <v>0</v>
      </c>
      <c r="K81" s="126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Z81" s="293" t="s">
        <v>289</v>
      </c>
      <c r="BA81" s="293" t="s">
        <v>19</v>
      </c>
      <c r="BB81" s="293" t="s">
        <v>19</v>
      </c>
      <c r="BC81" s="293" t="s">
        <v>236</v>
      </c>
      <c r="BD81" s="293" t="s">
        <v>81</v>
      </c>
    </row>
    <row r="82" hidden="1" s="10" customFormat="1" ht="19.92" customHeight="1">
      <c r="A82" s="10"/>
      <c r="B82" s="183"/>
      <c r="C82" s="126"/>
      <c r="D82" s="184" t="s">
        <v>322</v>
      </c>
      <c r="E82" s="185"/>
      <c r="F82" s="185"/>
      <c r="G82" s="185"/>
      <c r="H82" s="185"/>
      <c r="I82" s="185"/>
      <c r="J82" s="186">
        <f>J606</f>
        <v>0</v>
      </c>
      <c r="K82" s="126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Z82" s="293" t="s">
        <v>291</v>
      </c>
      <c r="BA82" s="293" t="s">
        <v>19</v>
      </c>
      <c r="BB82" s="293" t="s">
        <v>19</v>
      </c>
      <c r="BC82" s="293" t="s">
        <v>4748</v>
      </c>
      <c r="BD82" s="293" t="s">
        <v>81</v>
      </c>
    </row>
    <row r="83" hidden="1" s="2" customFormat="1" ht="21.84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Z83" s="139" t="s">
        <v>294</v>
      </c>
      <c r="BA83" s="139" t="s">
        <v>19</v>
      </c>
      <c r="BB83" s="139" t="s">
        <v>19</v>
      </c>
      <c r="BC83" s="139" t="s">
        <v>4749</v>
      </c>
      <c r="BD83" s="139" t="s">
        <v>81</v>
      </c>
    </row>
    <row r="84" hidden="1" s="2" customFormat="1" ht="6.96" customHeight="1">
      <c r="A84" s="39"/>
      <c r="B84" s="60"/>
      <c r="C84" s="61"/>
      <c r="D84" s="61"/>
      <c r="E84" s="61"/>
      <c r="F84" s="61"/>
      <c r="G84" s="61"/>
      <c r="H84" s="61"/>
      <c r="I84" s="61"/>
      <c r="J84" s="61"/>
      <c r="K84" s="61"/>
      <c r="L84" s="14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Z84" s="139" t="s">
        <v>296</v>
      </c>
      <c r="BA84" s="139" t="s">
        <v>19</v>
      </c>
      <c r="BB84" s="139" t="s">
        <v>19</v>
      </c>
      <c r="BC84" s="139" t="s">
        <v>4750</v>
      </c>
      <c r="BD84" s="139" t="s">
        <v>81</v>
      </c>
    </row>
    <row r="85" hidden="1">
      <c r="AZ85" s="139" t="s">
        <v>298</v>
      </c>
      <c r="BA85" s="139" t="s">
        <v>19</v>
      </c>
      <c r="BB85" s="139" t="s">
        <v>19</v>
      </c>
      <c r="BC85" s="139" t="s">
        <v>4751</v>
      </c>
      <c r="BD85" s="139" t="s">
        <v>81</v>
      </c>
    </row>
    <row r="86" hidden="1">
      <c r="AZ86" s="139" t="s">
        <v>216</v>
      </c>
      <c r="BA86" s="139" t="s">
        <v>19</v>
      </c>
      <c r="BB86" s="139" t="s">
        <v>19</v>
      </c>
      <c r="BC86" s="139" t="s">
        <v>4752</v>
      </c>
      <c r="BD86" s="139" t="s">
        <v>81</v>
      </c>
    </row>
    <row r="87" hidden="1">
      <c r="AZ87" s="139" t="s">
        <v>218</v>
      </c>
      <c r="BA87" s="139" t="s">
        <v>19</v>
      </c>
      <c r="BB87" s="139" t="s">
        <v>19</v>
      </c>
      <c r="BC87" s="139" t="s">
        <v>4753</v>
      </c>
      <c r="BD87" s="139" t="s">
        <v>81</v>
      </c>
    </row>
    <row r="88" s="2" customFormat="1" ht="6.96" customHeight="1">
      <c r="A88" s="39"/>
      <c r="B88" s="62"/>
      <c r="C88" s="63"/>
      <c r="D88" s="63"/>
      <c r="E88" s="63"/>
      <c r="F88" s="63"/>
      <c r="G88" s="63"/>
      <c r="H88" s="63"/>
      <c r="I88" s="63"/>
      <c r="J88" s="63"/>
      <c r="K88" s="63"/>
      <c r="L88" s="14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Z88" s="139" t="s">
        <v>221</v>
      </c>
      <c r="BA88" s="139" t="s">
        <v>19</v>
      </c>
      <c r="BB88" s="139" t="s">
        <v>19</v>
      </c>
      <c r="BC88" s="139" t="s">
        <v>72</v>
      </c>
      <c r="BD88" s="139" t="s">
        <v>81</v>
      </c>
    </row>
    <row r="89" s="2" customFormat="1" ht="24.96" customHeight="1">
      <c r="A89" s="39"/>
      <c r="B89" s="40"/>
      <c r="C89" s="24" t="s">
        <v>323</v>
      </c>
      <c r="D89" s="41"/>
      <c r="E89" s="41"/>
      <c r="F89" s="41"/>
      <c r="G89" s="41"/>
      <c r="H89" s="41"/>
      <c r="I89" s="41"/>
      <c r="J89" s="41"/>
      <c r="K89" s="41"/>
      <c r="L89" s="14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Z89" s="139" t="s">
        <v>223</v>
      </c>
      <c r="BA89" s="139" t="s">
        <v>19</v>
      </c>
      <c r="BB89" s="139" t="s">
        <v>19</v>
      </c>
      <c r="BC89" s="139" t="s">
        <v>4754</v>
      </c>
      <c r="BD89" s="139" t="s">
        <v>81</v>
      </c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Z90" s="139" t="s">
        <v>3591</v>
      </c>
      <c r="BA90" s="139" t="s">
        <v>19</v>
      </c>
      <c r="BB90" s="139" t="s">
        <v>19</v>
      </c>
      <c r="BC90" s="139" t="s">
        <v>3575</v>
      </c>
      <c r="BD90" s="139" t="s">
        <v>81</v>
      </c>
    </row>
    <row r="91" s="2" customFormat="1" ht="12" customHeight="1">
      <c r="A91" s="39"/>
      <c r="B91" s="40"/>
      <c r="C91" s="33" t="s">
        <v>16</v>
      </c>
      <c r="D91" s="41"/>
      <c r="E91" s="41"/>
      <c r="F91" s="41"/>
      <c r="G91" s="41"/>
      <c r="H91" s="41"/>
      <c r="I91" s="41"/>
      <c r="J91" s="41"/>
      <c r="K91" s="41"/>
      <c r="L91" s="14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Z91" s="139" t="s">
        <v>3592</v>
      </c>
      <c r="BA91" s="139" t="s">
        <v>19</v>
      </c>
      <c r="BB91" s="139" t="s">
        <v>19</v>
      </c>
      <c r="BC91" s="139" t="s">
        <v>4749</v>
      </c>
      <c r="BD91" s="139" t="s">
        <v>81</v>
      </c>
    </row>
    <row r="92" s="2" customFormat="1" ht="16.5" customHeight="1">
      <c r="A92" s="39"/>
      <c r="B92" s="40"/>
      <c r="C92" s="41"/>
      <c r="D92" s="41"/>
      <c r="E92" s="172" t="str">
        <f>E7</f>
        <v>Odkanalizování obce Rtyně nad Bílinou – etapa 1</v>
      </c>
      <c r="F92" s="33"/>
      <c r="G92" s="33"/>
      <c r="H92" s="33"/>
      <c r="I92" s="41"/>
      <c r="J92" s="41"/>
      <c r="K92" s="41"/>
      <c r="L92" s="14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Z92" s="139" t="s">
        <v>3593</v>
      </c>
      <c r="BA92" s="139" t="s">
        <v>19</v>
      </c>
      <c r="BB92" s="139" t="s">
        <v>19</v>
      </c>
      <c r="BC92" s="139" t="s">
        <v>252</v>
      </c>
      <c r="BD92" s="139" t="s">
        <v>81</v>
      </c>
    </row>
    <row r="93" s="1" customFormat="1" ht="12" customHeight="1">
      <c r="B93" s="22"/>
      <c r="C93" s="33" t="s">
        <v>229</v>
      </c>
      <c r="D93" s="23"/>
      <c r="E93" s="23"/>
      <c r="F93" s="23"/>
      <c r="G93" s="23"/>
      <c r="H93" s="23"/>
      <c r="I93" s="23"/>
      <c r="J93" s="23"/>
      <c r="K93" s="23"/>
      <c r="L93" s="21"/>
      <c r="AZ93" s="139" t="s">
        <v>4755</v>
      </c>
      <c r="BA93" s="139" t="s">
        <v>19</v>
      </c>
      <c r="BB93" s="139" t="s">
        <v>19</v>
      </c>
      <c r="BC93" s="139" t="s">
        <v>72</v>
      </c>
      <c r="BD93" s="139" t="s">
        <v>81</v>
      </c>
    </row>
    <row r="94" s="2" customFormat="1" ht="16.5" customHeight="1">
      <c r="A94" s="39"/>
      <c r="B94" s="40"/>
      <c r="C94" s="41"/>
      <c r="D94" s="41"/>
      <c r="E94" s="172" t="s">
        <v>4733</v>
      </c>
      <c r="F94" s="41"/>
      <c r="G94" s="41"/>
      <c r="H94" s="41"/>
      <c r="I94" s="41"/>
      <c r="J94" s="41"/>
      <c r="K94" s="41"/>
      <c r="L94" s="14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2" customHeight="1">
      <c r="A95" s="39"/>
      <c r="B95" s="40"/>
      <c r="C95" s="33" t="s">
        <v>234</v>
      </c>
      <c r="D95" s="41"/>
      <c r="E95" s="41"/>
      <c r="F95" s="41"/>
      <c r="G95" s="41"/>
      <c r="H95" s="41"/>
      <c r="I95" s="41"/>
      <c r="J95" s="41"/>
      <c r="K95" s="41"/>
      <c r="L95" s="14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6.5" customHeight="1">
      <c r="A96" s="39"/>
      <c r="B96" s="40"/>
      <c r="C96" s="41"/>
      <c r="D96" s="41"/>
      <c r="E96" s="70" t="str">
        <f>E11</f>
        <v xml:space="preserve">Vod ČOV - Vodovodní přípojka ČOV  Rtyně</v>
      </c>
      <c r="F96" s="41"/>
      <c r="G96" s="41"/>
      <c r="H96" s="41"/>
      <c r="I96" s="41"/>
      <c r="J96" s="41"/>
      <c r="K96" s="41"/>
      <c r="L96" s="14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4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2" customHeight="1">
      <c r="A98" s="39"/>
      <c r="B98" s="40"/>
      <c r="C98" s="33" t="s">
        <v>21</v>
      </c>
      <c r="D98" s="41"/>
      <c r="E98" s="41"/>
      <c r="F98" s="28" t="str">
        <f>F14</f>
        <v>Rtyně nad Bílinou</v>
      </c>
      <c r="G98" s="41"/>
      <c r="H98" s="41"/>
      <c r="I98" s="33" t="s">
        <v>23</v>
      </c>
      <c r="J98" s="73" t="str">
        <f>IF(J14="","",J14)</f>
        <v>31. 7. 2025</v>
      </c>
      <c r="K98" s="41"/>
      <c r="L98" s="14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6.96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14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5.65" customHeight="1">
      <c r="A100" s="39"/>
      <c r="B100" s="40"/>
      <c r="C100" s="33" t="s">
        <v>25</v>
      </c>
      <c r="D100" s="41"/>
      <c r="E100" s="41"/>
      <c r="F100" s="28" t="str">
        <f>E17</f>
        <v xml:space="preserve">Obec Rtyně nad Bílinou </v>
      </c>
      <c r="G100" s="41"/>
      <c r="H100" s="41"/>
      <c r="I100" s="33" t="s">
        <v>31</v>
      </c>
      <c r="J100" s="37" t="str">
        <f>E23</f>
        <v xml:space="preserve">AQUECON a.s. – kancelář Praha </v>
      </c>
      <c r="K100" s="41"/>
      <c r="L100" s="146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5.15" customHeight="1">
      <c r="A101" s="39"/>
      <c r="B101" s="40"/>
      <c r="C101" s="33" t="s">
        <v>29</v>
      </c>
      <c r="D101" s="41"/>
      <c r="E101" s="41"/>
      <c r="F101" s="28" t="str">
        <f>IF(E20="","",E20)</f>
        <v>Vyplň údaj</v>
      </c>
      <c r="G101" s="41"/>
      <c r="H101" s="41"/>
      <c r="I101" s="33" t="s">
        <v>34</v>
      </c>
      <c r="J101" s="37" t="str">
        <f>E26</f>
        <v>QS-B s.r.o.</v>
      </c>
      <c r="K101" s="41"/>
      <c r="L101" s="146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10.32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146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11" customFormat="1" ht="29.28" customHeight="1">
      <c r="A103" s="188"/>
      <c r="B103" s="189"/>
      <c r="C103" s="190" t="s">
        <v>324</v>
      </c>
      <c r="D103" s="191" t="s">
        <v>57</v>
      </c>
      <c r="E103" s="191" t="s">
        <v>53</v>
      </c>
      <c r="F103" s="191" t="s">
        <v>54</v>
      </c>
      <c r="G103" s="191" t="s">
        <v>325</v>
      </c>
      <c r="H103" s="191" t="s">
        <v>326</v>
      </c>
      <c r="I103" s="191" t="s">
        <v>327</v>
      </c>
      <c r="J103" s="191" t="s">
        <v>303</v>
      </c>
      <c r="K103" s="192" t="s">
        <v>328</v>
      </c>
      <c r="L103" s="193"/>
      <c r="M103" s="93" t="s">
        <v>19</v>
      </c>
      <c r="N103" s="94" t="s">
        <v>42</v>
      </c>
      <c r="O103" s="94" t="s">
        <v>329</v>
      </c>
      <c r="P103" s="94" t="s">
        <v>330</v>
      </c>
      <c r="Q103" s="94" t="s">
        <v>331</v>
      </c>
      <c r="R103" s="94" t="s">
        <v>332</v>
      </c>
      <c r="S103" s="94" t="s">
        <v>333</v>
      </c>
      <c r="T103" s="95" t="s">
        <v>334</v>
      </c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</row>
    <row r="104" s="2" customFormat="1" ht="22.8" customHeight="1">
      <c r="A104" s="39"/>
      <c r="B104" s="40"/>
      <c r="C104" s="100" t="s">
        <v>335</v>
      </c>
      <c r="D104" s="41"/>
      <c r="E104" s="41"/>
      <c r="F104" s="41"/>
      <c r="G104" s="41"/>
      <c r="H104" s="41"/>
      <c r="I104" s="41"/>
      <c r="J104" s="194">
        <f>BK104</f>
        <v>0</v>
      </c>
      <c r="K104" s="41"/>
      <c r="L104" s="45"/>
      <c r="M104" s="96"/>
      <c r="N104" s="195"/>
      <c r="O104" s="97"/>
      <c r="P104" s="196">
        <f>P105</f>
        <v>0</v>
      </c>
      <c r="Q104" s="97"/>
      <c r="R104" s="196">
        <f>R105</f>
        <v>45.849072139999997</v>
      </c>
      <c r="S104" s="97"/>
      <c r="T104" s="197">
        <f>T105</f>
        <v>43.075828000000001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71</v>
      </c>
      <c r="AU104" s="18" t="s">
        <v>304</v>
      </c>
      <c r="BK104" s="198">
        <f>BK105</f>
        <v>0</v>
      </c>
    </row>
    <row r="105" s="12" customFormat="1" ht="25.92" customHeight="1">
      <c r="A105" s="12"/>
      <c r="B105" s="199"/>
      <c r="C105" s="200"/>
      <c r="D105" s="201" t="s">
        <v>71</v>
      </c>
      <c r="E105" s="202" t="s">
        <v>336</v>
      </c>
      <c r="F105" s="202" t="s">
        <v>337</v>
      </c>
      <c r="G105" s="200"/>
      <c r="H105" s="200"/>
      <c r="I105" s="203"/>
      <c r="J105" s="204">
        <f>BK105</f>
        <v>0</v>
      </c>
      <c r="K105" s="200"/>
      <c r="L105" s="205"/>
      <c r="M105" s="206"/>
      <c r="N105" s="207"/>
      <c r="O105" s="207"/>
      <c r="P105" s="208">
        <f>P106+P350+P360+P371+P401+P575+P590+P606</f>
        <v>0</v>
      </c>
      <c r="Q105" s="207"/>
      <c r="R105" s="208">
        <f>R106+R350+R360+R371+R401+R575+R590+R606</f>
        <v>45.849072139999997</v>
      </c>
      <c r="S105" s="207"/>
      <c r="T105" s="209">
        <f>T106+T350+T360+T371+T401+T575+T590+T606</f>
        <v>43.075828000000001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79</v>
      </c>
      <c r="AT105" s="211" t="s">
        <v>71</v>
      </c>
      <c r="AU105" s="211" t="s">
        <v>72</v>
      </c>
      <c r="AY105" s="210" t="s">
        <v>338</v>
      </c>
      <c r="BK105" s="212">
        <f>BK106+BK350+BK360+BK371+BK401+BK575+BK590+BK606</f>
        <v>0</v>
      </c>
    </row>
    <row r="106" s="12" customFormat="1" ht="22.8" customHeight="1">
      <c r="A106" s="12"/>
      <c r="B106" s="199"/>
      <c r="C106" s="200"/>
      <c r="D106" s="201" t="s">
        <v>71</v>
      </c>
      <c r="E106" s="213" t="s">
        <v>79</v>
      </c>
      <c r="F106" s="213" t="s">
        <v>339</v>
      </c>
      <c r="G106" s="200"/>
      <c r="H106" s="200"/>
      <c r="I106" s="203"/>
      <c r="J106" s="214">
        <f>BK106</f>
        <v>0</v>
      </c>
      <c r="K106" s="200"/>
      <c r="L106" s="205"/>
      <c r="M106" s="206"/>
      <c r="N106" s="207"/>
      <c r="O106" s="207"/>
      <c r="P106" s="208">
        <f>P107+P157+P172+P220+P227+P248+P267+P311</f>
        <v>0</v>
      </c>
      <c r="Q106" s="207"/>
      <c r="R106" s="208">
        <f>R107+R157+R172+R220+R227+R248+R267+R311</f>
        <v>21.172852260000003</v>
      </c>
      <c r="S106" s="207"/>
      <c r="T106" s="209">
        <f>T107+T157+T172+T220+T227+T248+T267+T311</f>
        <v>43.075828000000001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0" t="s">
        <v>79</v>
      </c>
      <c r="AT106" s="211" t="s">
        <v>71</v>
      </c>
      <c r="AU106" s="211" t="s">
        <v>79</v>
      </c>
      <c r="AY106" s="210" t="s">
        <v>338</v>
      </c>
      <c r="BK106" s="212">
        <f>BK107+BK157+BK172+BK220+BK227+BK248+BK267+BK311</f>
        <v>0</v>
      </c>
    </row>
    <row r="107" s="12" customFormat="1" ht="20.88" customHeight="1">
      <c r="A107" s="12"/>
      <c r="B107" s="199"/>
      <c r="C107" s="200"/>
      <c r="D107" s="201" t="s">
        <v>71</v>
      </c>
      <c r="E107" s="213" t="s">
        <v>340</v>
      </c>
      <c r="F107" s="213" t="s">
        <v>341</v>
      </c>
      <c r="G107" s="200"/>
      <c r="H107" s="200"/>
      <c r="I107" s="203"/>
      <c r="J107" s="214">
        <f>BK107</f>
        <v>0</v>
      </c>
      <c r="K107" s="200"/>
      <c r="L107" s="205"/>
      <c r="M107" s="206"/>
      <c r="N107" s="207"/>
      <c r="O107" s="207"/>
      <c r="P107" s="208">
        <f>SUM(P108:P156)</f>
        <v>0</v>
      </c>
      <c r="Q107" s="207"/>
      <c r="R107" s="208">
        <f>SUM(R108:R156)</f>
        <v>0.0013660100000000002</v>
      </c>
      <c r="S107" s="207"/>
      <c r="T107" s="209">
        <f>SUM(T108:T156)</f>
        <v>43.075828000000001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10" t="s">
        <v>79</v>
      </c>
      <c r="AT107" s="211" t="s">
        <v>71</v>
      </c>
      <c r="AU107" s="211" t="s">
        <v>81</v>
      </c>
      <c r="AY107" s="210" t="s">
        <v>338</v>
      </c>
      <c r="BK107" s="212">
        <f>SUM(BK108:BK156)</f>
        <v>0</v>
      </c>
    </row>
    <row r="108" s="2" customFormat="1" ht="66.75" customHeight="1">
      <c r="A108" s="39"/>
      <c r="B108" s="40"/>
      <c r="C108" s="215" t="s">
        <v>79</v>
      </c>
      <c r="D108" s="215" t="s">
        <v>342</v>
      </c>
      <c r="E108" s="216" t="s">
        <v>1316</v>
      </c>
      <c r="F108" s="217" t="s">
        <v>1317</v>
      </c>
      <c r="G108" s="218" t="s">
        <v>345</v>
      </c>
      <c r="H108" s="219">
        <v>40.648000000000003</v>
      </c>
      <c r="I108" s="220"/>
      <c r="J108" s="221">
        <f>ROUND(I108*H108,2)</f>
        <v>0</v>
      </c>
      <c r="K108" s="217" t="s">
        <v>346</v>
      </c>
      <c r="L108" s="45"/>
      <c r="M108" s="222" t="s">
        <v>19</v>
      </c>
      <c r="N108" s="223" t="s">
        <v>43</v>
      </c>
      <c r="O108" s="85"/>
      <c r="P108" s="224">
        <f>O108*H108</f>
        <v>0</v>
      </c>
      <c r="Q108" s="224">
        <v>0</v>
      </c>
      <c r="R108" s="224">
        <f>Q108*H108</f>
        <v>0</v>
      </c>
      <c r="S108" s="224">
        <v>0.26000000000000001</v>
      </c>
      <c r="T108" s="225">
        <f>S108*H108</f>
        <v>10.568480000000001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26" t="s">
        <v>231</v>
      </c>
      <c r="AT108" s="226" t="s">
        <v>342</v>
      </c>
      <c r="AU108" s="226" t="s">
        <v>241</v>
      </c>
      <c r="AY108" s="18" t="s">
        <v>338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8" t="s">
        <v>79</v>
      </c>
      <c r="BK108" s="227">
        <f>ROUND(I108*H108,2)</f>
        <v>0</v>
      </c>
      <c r="BL108" s="18" t="s">
        <v>231</v>
      </c>
      <c r="BM108" s="226" t="s">
        <v>4756</v>
      </c>
    </row>
    <row r="109" s="2" customFormat="1">
      <c r="A109" s="39"/>
      <c r="B109" s="40"/>
      <c r="C109" s="41"/>
      <c r="D109" s="228" t="s">
        <v>348</v>
      </c>
      <c r="E109" s="41"/>
      <c r="F109" s="229" t="s">
        <v>1319</v>
      </c>
      <c r="G109" s="41"/>
      <c r="H109" s="41"/>
      <c r="I109" s="230"/>
      <c r="J109" s="41"/>
      <c r="K109" s="41"/>
      <c r="L109" s="45"/>
      <c r="M109" s="231"/>
      <c r="N109" s="23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348</v>
      </c>
      <c r="AU109" s="18" t="s">
        <v>241</v>
      </c>
    </row>
    <row r="110" s="13" customFormat="1">
      <c r="A110" s="13"/>
      <c r="B110" s="233"/>
      <c r="C110" s="234"/>
      <c r="D110" s="235" t="s">
        <v>350</v>
      </c>
      <c r="E110" s="236" t="s">
        <v>19</v>
      </c>
      <c r="F110" s="237" t="s">
        <v>1320</v>
      </c>
      <c r="G110" s="234"/>
      <c r="H110" s="236" t="s">
        <v>19</v>
      </c>
      <c r="I110" s="238"/>
      <c r="J110" s="234"/>
      <c r="K110" s="234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350</v>
      </c>
      <c r="AU110" s="243" t="s">
        <v>241</v>
      </c>
      <c r="AV110" s="13" t="s">
        <v>79</v>
      </c>
      <c r="AW110" s="13" t="s">
        <v>33</v>
      </c>
      <c r="AX110" s="13" t="s">
        <v>72</v>
      </c>
      <c r="AY110" s="243" t="s">
        <v>338</v>
      </c>
    </row>
    <row r="111" s="14" customFormat="1">
      <c r="A111" s="14"/>
      <c r="B111" s="244"/>
      <c r="C111" s="245"/>
      <c r="D111" s="235" t="s">
        <v>350</v>
      </c>
      <c r="E111" s="246" t="s">
        <v>1309</v>
      </c>
      <c r="F111" s="247" t="s">
        <v>1321</v>
      </c>
      <c r="G111" s="245"/>
      <c r="H111" s="248">
        <v>0.59999999999999998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350</v>
      </c>
      <c r="AU111" s="254" t="s">
        <v>241</v>
      </c>
      <c r="AV111" s="14" t="s">
        <v>81</v>
      </c>
      <c r="AW111" s="14" t="s">
        <v>33</v>
      </c>
      <c r="AX111" s="14" t="s">
        <v>72</v>
      </c>
      <c r="AY111" s="254" t="s">
        <v>338</v>
      </c>
    </row>
    <row r="112" s="15" customFormat="1">
      <c r="A112" s="15"/>
      <c r="B112" s="255"/>
      <c r="C112" s="256"/>
      <c r="D112" s="235" t="s">
        <v>350</v>
      </c>
      <c r="E112" s="257" t="s">
        <v>19</v>
      </c>
      <c r="F112" s="258" t="s">
        <v>353</v>
      </c>
      <c r="G112" s="256"/>
      <c r="H112" s="259">
        <v>0.59999999999999998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350</v>
      </c>
      <c r="AU112" s="265" t="s">
        <v>241</v>
      </c>
      <c r="AV112" s="15" t="s">
        <v>231</v>
      </c>
      <c r="AW112" s="15" t="s">
        <v>33</v>
      </c>
      <c r="AX112" s="15" t="s">
        <v>72</v>
      </c>
      <c r="AY112" s="265" t="s">
        <v>338</v>
      </c>
    </row>
    <row r="113" s="13" customFormat="1">
      <c r="A113" s="13"/>
      <c r="B113" s="233"/>
      <c r="C113" s="234"/>
      <c r="D113" s="235" t="s">
        <v>350</v>
      </c>
      <c r="E113" s="236" t="s">
        <v>19</v>
      </c>
      <c r="F113" s="237" t="s">
        <v>3595</v>
      </c>
      <c r="G113" s="234"/>
      <c r="H113" s="236" t="s">
        <v>19</v>
      </c>
      <c r="I113" s="238"/>
      <c r="J113" s="234"/>
      <c r="K113" s="234"/>
      <c r="L113" s="239"/>
      <c r="M113" s="240"/>
      <c r="N113" s="241"/>
      <c r="O113" s="241"/>
      <c r="P113" s="241"/>
      <c r="Q113" s="241"/>
      <c r="R113" s="241"/>
      <c r="S113" s="241"/>
      <c r="T113" s="242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3" t="s">
        <v>350</v>
      </c>
      <c r="AU113" s="243" t="s">
        <v>241</v>
      </c>
      <c r="AV113" s="13" t="s">
        <v>79</v>
      </c>
      <c r="AW113" s="13" t="s">
        <v>33</v>
      </c>
      <c r="AX113" s="13" t="s">
        <v>72</v>
      </c>
      <c r="AY113" s="243" t="s">
        <v>338</v>
      </c>
    </row>
    <row r="114" s="14" customFormat="1">
      <c r="A114" s="14"/>
      <c r="B114" s="244"/>
      <c r="C114" s="245"/>
      <c r="D114" s="235" t="s">
        <v>350</v>
      </c>
      <c r="E114" s="246" t="s">
        <v>1310</v>
      </c>
      <c r="F114" s="247" t="s">
        <v>4740</v>
      </c>
      <c r="G114" s="245"/>
      <c r="H114" s="248">
        <v>23.495999999999999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350</v>
      </c>
      <c r="AU114" s="254" t="s">
        <v>241</v>
      </c>
      <c r="AV114" s="14" t="s">
        <v>81</v>
      </c>
      <c r="AW114" s="14" t="s">
        <v>33</v>
      </c>
      <c r="AX114" s="14" t="s">
        <v>72</v>
      </c>
      <c r="AY114" s="254" t="s">
        <v>338</v>
      </c>
    </row>
    <row r="115" s="15" customFormat="1">
      <c r="A115" s="15"/>
      <c r="B115" s="255"/>
      <c r="C115" s="256"/>
      <c r="D115" s="235" t="s">
        <v>350</v>
      </c>
      <c r="E115" s="257" t="s">
        <v>19</v>
      </c>
      <c r="F115" s="258" t="s">
        <v>353</v>
      </c>
      <c r="G115" s="256"/>
      <c r="H115" s="259">
        <v>23.495999999999999</v>
      </c>
      <c r="I115" s="260"/>
      <c r="J115" s="256"/>
      <c r="K115" s="256"/>
      <c r="L115" s="261"/>
      <c r="M115" s="262"/>
      <c r="N115" s="263"/>
      <c r="O115" s="263"/>
      <c r="P115" s="263"/>
      <c r="Q115" s="263"/>
      <c r="R115" s="263"/>
      <c r="S115" s="263"/>
      <c r="T115" s="264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5" t="s">
        <v>350</v>
      </c>
      <c r="AU115" s="265" t="s">
        <v>241</v>
      </c>
      <c r="AV115" s="15" t="s">
        <v>231</v>
      </c>
      <c r="AW115" s="15" t="s">
        <v>33</v>
      </c>
      <c r="AX115" s="15" t="s">
        <v>72</v>
      </c>
      <c r="AY115" s="265" t="s">
        <v>338</v>
      </c>
    </row>
    <row r="116" s="13" customFormat="1">
      <c r="A116" s="13"/>
      <c r="B116" s="233"/>
      <c r="C116" s="234"/>
      <c r="D116" s="235" t="s">
        <v>350</v>
      </c>
      <c r="E116" s="236" t="s">
        <v>19</v>
      </c>
      <c r="F116" s="237" t="s">
        <v>355</v>
      </c>
      <c r="G116" s="234"/>
      <c r="H116" s="236" t="s">
        <v>19</v>
      </c>
      <c r="I116" s="238"/>
      <c r="J116" s="234"/>
      <c r="K116" s="234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350</v>
      </c>
      <c r="AU116" s="243" t="s">
        <v>241</v>
      </c>
      <c r="AV116" s="13" t="s">
        <v>79</v>
      </c>
      <c r="AW116" s="13" t="s">
        <v>33</v>
      </c>
      <c r="AX116" s="13" t="s">
        <v>72</v>
      </c>
      <c r="AY116" s="243" t="s">
        <v>338</v>
      </c>
    </row>
    <row r="117" s="14" customFormat="1">
      <c r="A117" s="14"/>
      <c r="B117" s="244"/>
      <c r="C117" s="245"/>
      <c r="D117" s="235" t="s">
        <v>350</v>
      </c>
      <c r="E117" s="246" t="s">
        <v>1312</v>
      </c>
      <c r="F117" s="247" t="s">
        <v>1322</v>
      </c>
      <c r="G117" s="245"/>
      <c r="H117" s="248">
        <v>0.25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350</v>
      </c>
      <c r="AU117" s="254" t="s">
        <v>241</v>
      </c>
      <c r="AV117" s="14" t="s">
        <v>81</v>
      </c>
      <c r="AW117" s="14" t="s">
        <v>33</v>
      </c>
      <c r="AX117" s="14" t="s">
        <v>72</v>
      </c>
      <c r="AY117" s="254" t="s">
        <v>338</v>
      </c>
    </row>
    <row r="118" s="15" customFormat="1">
      <c r="A118" s="15"/>
      <c r="B118" s="255"/>
      <c r="C118" s="256"/>
      <c r="D118" s="235" t="s">
        <v>350</v>
      </c>
      <c r="E118" s="257" t="s">
        <v>19</v>
      </c>
      <c r="F118" s="258" t="s">
        <v>353</v>
      </c>
      <c r="G118" s="256"/>
      <c r="H118" s="259">
        <v>0.25</v>
      </c>
      <c r="I118" s="260"/>
      <c r="J118" s="256"/>
      <c r="K118" s="256"/>
      <c r="L118" s="261"/>
      <c r="M118" s="262"/>
      <c r="N118" s="263"/>
      <c r="O118" s="263"/>
      <c r="P118" s="263"/>
      <c r="Q118" s="263"/>
      <c r="R118" s="263"/>
      <c r="S118" s="263"/>
      <c r="T118" s="264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5" t="s">
        <v>350</v>
      </c>
      <c r="AU118" s="265" t="s">
        <v>241</v>
      </c>
      <c r="AV118" s="15" t="s">
        <v>231</v>
      </c>
      <c r="AW118" s="15" t="s">
        <v>33</v>
      </c>
      <c r="AX118" s="15" t="s">
        <v>72</v>
      </c>
      <c r="AY118" s="265" t="s">
        <v>338</v>
      </c>
    </row>
    <row r="119" s="14" customFormat="1">
      <c r="A119" s="14"/>
      <c r="B119" s="244"/>
      <c r="C119" s="245"/>
      <c r="D119" s="235" t="s">
        <v>350</v>
      </c>
      <c r="E119" s="246" t="s">
        <v>19</v>
      </c>
      <c r="F119" s="247" t="s">
        <v>1323</v>
      </c>
      <c r="G119" s="245"/>
      <c r="H119" s="248">
        <v>40.648000000000003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350</v>
      </c>
      <c r="AU119" s="254" t="s">
        <v>241</v>
      </c>
      <c r="AV119" s="14" t="s">
        <v>81</v>
      </c>
      <c r="AW119" s="14" t="s">
        <v>33</v>
      </c>
      <c r="AX119" s="14" t="s">
        <v>72</v>
      </c>
      <c r="AY119" s="254" t="s">
        <v>338</v>
      </c>
    </row>
    <row r="120" s="15" customFormat="1">
      <c r="A120" s="15"/>
      <c r="B120" s="255"/>
      <c r="C120" s="256"/>
      <c r="D120" s="235" t="s">
        <v>350</v>
      </c>
      <c r="E120" s="257" t="s">
        <v>1313</v>
      </c>
      <c r="F120" s="258" t="s">
        <v>363</v>
      </c>
      <c r="G120" s="256"/>
      <c r="H120" s="259">
        <v>40.648000000000003</v>
      </c>
      <c r="I120" s="260"/>
      <c r="J120" s="256"/>
      <c r="K120" s="256"/>
      <c r="L120" s="261"/>
      <c r="M120" s="262"/>
      <c r="N120" s="263"/>
      <c r="O120" s="263"/>
      <c r="P120" s="263"/>
      <c r="Q120" s="263"/>
      <c r="R120" s="263"/>
      <c r="S120" s="263"/>
      <c r="T120" s="264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5" t="s">
        <v>350</v>
      </c>
      <c r="AU120" s="265" t="s">
        <v>241</v>
      </c>
      <c r="AV120" s="15" t="s">
        <v>231</v>
      </c>
      <c r="AW120" s="15" t="s">
        <v>33</v>
      </c>
      <c r="AX120" s="15" t="s">
        <v>79</v>
      </c>
      <c r="AY120" s="265" t="s">
        <v>338</v>
      </c>
    </row>
    <row r="121" s="2" customFormat="1" ht="66.75" customHeight="1">
      <c r="A121" s="39"/>
      <c r="B121" s="40"/>
      <c r="C121" s="215" t="s">
        <v>81</v>
      </c>
      <c r="D121" s="215" t="s">
        <v>342</v>
      </c>
      <c r="E121" s="216" t="s">
        <v>1324</v>
      </c>
      <c r="F121" s="217" t="s">
        <v>1325</v>
      </c>
      <c r="G121" s="218" t="s">
        <v>345</v>
      </c>
      <c r="H121" s="219">
        <v>40.648000000000003</v>
      </c>
      <c r="I121" s="220"/>
      <c r="J121" s="221">
        <f>ROUND(I121*H121,2)</f>
        <v>0</v>
      </c>
      <c r="K121" s="217" t="s">
        <v>346</v>
      </c>
      <c r="L121" s="45"/>
      <c r="M121" s="222" t="s">
        <v>19</v>
      </c>
      <c r="N121" s="223" t="s">
        <v>43</v>
      </c>
      <c r="O121" s="85"/>
      <c r="P121" s="224">
        <f>O121*H121</f>
        <v>0</v>
      </c>
      <c r="Q121" s="224">
        <v>0</v>
      </c>
      <c r="R121" s="224">
        <f>Q121*H121</f>
        <v>0</v>
      </c>
      <c r="S121" s="224">
        <v>0.28999999999999998</v>
      </c>
      <c r="T121" s="225">
        <f>S121*H121</f>
        <v>11.78792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26" t="s">
        <v>231</v>
      </c>
      <c r="AT121" s="226" t="s">
        <v>342</v>
      </c>
      <c r="AU121" s="226" t="s">
        <v>241</v>
      </c>
      <c r="AY121" s="18" t="s">
        <v>338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8" t="s">
        <v>79</v>
      </c>
      <c r="BK121" s="227">
        <f>ROUND(I121*H121,2)</f>
        <v>0</v>
      </c>
      <c r="BL121" s="18" t="s">
        <v>231</v>
      </c>
      <c r="BM121" s="226" t="s">
        <v>4757</v>
      </c>
    </row>
    <row r="122" s="2" customFormat="1">
      <c r="A122" s="39"/>
      <c r="B122" s="40"/>
      <c r="C122" s="41"/>
      <c r="D122" s="228" t="s">
        <v>348</v>
      </c>
      <c r="E122" s="41"/>
      <c r="F122" s="229" t="s">
        <v>1327</v>
      </c>
      <c r="G122" s="41"/>
      <c r="H122" s="41"/>
      <c r="I122" s="230"/>
      <c r="J122" s="41"/>
      <c r="K122" s="41"/>
      <c r="L122" s="45"/>
      <c r="M122" s="231"/>
      <c r="N122" s="232"/>
      <c r="O122" s="85"/>
      <c r="P122" s="85"/>
      <c r="Q122" s="85"/>
      <c r="R122" s="85"/>
      <c r="S122" s="85"/>
      <c r="T122" s="86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348</v>
      </c>
      <c r="AU122" s="18" t="s">
        <v>241</v>
      </c>
    </row>
    <row r="123" s="14" customFormat="1">
      <c r="A123" s="14"/>
      <c r="B123" s="244"/>
      <c r="C123" s="245"/>
      <c r="D123" s="235" t="s">
        <v>350</v>
      </c>
      <c r="E123" s="246" t="s">
        <v>19</v>
      </c>
      <c r="F123" s="247" t="s">
        <v>1313</v>
      </c>
      <c r="G123" s="245"/>
      <c r="H123" s="248">
        <v>40.648000000000003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350</v>
      </c>
      <c r="AU123" s="254" t="s">
        <v>241</v>
      </c>
      <c r="AV123" s="14" t="s">
        <v>81</v>
      </c>
      <c r="AW123" s="14" t="s">
        <v>33</v>
      </c>
      <c r="AX123" s="14" t="s">
        <v>79</v>
      </c>
      <c r="AY123" s="254" t="s">
        <v>338</v>
      </c>
    </row>
    <row r="124" s="2" customFormat="1" ht="66.75" customHeight="1">
      <c r="A124" s="39"/>
      <c r="B124" s="40"/>
      <c r="C124" s="215" t="s">
        <v>241</v>
      </c>
      <c r="D124" s="215" t="s">
        <v>342</v>
      </c>
      <c r="E124" s="216" t="s">
        <v>343</v>
      </c>
      <c r="F124" s="217" t="s">
        <v>344</v>
      </c>
      <c r="G124" s="218" t="s">
        <v>345</v>
      </c>
      <c r="H124" s="219">
        <v>24.393000000000001</v>
      </c>
      <c r="I124" s="220"/>
      <c r="J124" s="221">
        <f>ROUND(I124*H124,2)</f>
        <v>0</v>
      </c>
      <c r="K124" s="217" t="s">
        <v>346</v>
      </c>
      <c r="L124" s="45"/>
      <c r="M124" s="222" t="s">
        <v>19</v>
      </c>
      <c r="N124" s="223" t="s">
        <v>43</v>
      </c>
      <c r="O124" s="85"/>
      <c r="P124" s="224">
        <f>O124*H124</f>
        <v>0</v>
      </c>
      <c r="Q124" s="224">
        <v>0</v>
      </c>
      <c r="R124" s="224">
        <f>Q124*H124</f>
        <v>0</v>
      </c>
      <c r="S124" s="224">
        <v>0.44</v>
      </c>
      <c r="T124" s="225">
        <f>S124*H124</f>
        <v>10.73292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26" t="s">
        <v>231</v>
      </c>
      <c r="AT124" s="226" t="s">
        <v>342</v>
      </c>
      <c r="AU124" s="226" t="s">
        <v>241</v>
      </c>
      <c r="AY124" s="18" t="s">
        <v>338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8" t="s">
        <v>79</v>
      </c>
      <c r="BK124" s="227">
        <f>ROUND(I124*H124,2)</f>
        <v>0</v>
      </c>
      <c r="BL124" s="18" t="s">
        <v>231</v>
      </c>
      <c r="BM124" s="226" t="s">
        <v>4758</v>
      </c>
    </row>
    <row r="125" s="2" customFormat="1">
      <c r="A125" s="39"/>
      <c r="B125" s="40"/>
      <c r="C125" s="41"/>
      <c r="D125" s="228" t="s">
        <v>348</v>
      </c>
      <c r="E125" s="41"/>
      <c r="F125" s="229" t="s">
        <v>349</v>
      </c>
      <c r="G125" s="41"/>
      <c r="H125" s="41"/>
      <c r="I125" s="230"/>
      <c r="J125" s="41"/>
      <c r="K125" s="41"/>
      <c r="L125" s="45"/>
      <c r="M125" s="231"/>
      <c r="N125" s="232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348</v>
      </c>
      <c r="AU125" s="18" t="s">
        <v>241</v>
      </c>
    </row>
    <row r="126" s="13" customFormat="1">
      <c r="A126" s="13"/>
      <c r="B126" s="233"/>
      <c r="C126" s="234"/>
      <c r="D126" s="235" t="s">
        <v>350</v>
      </c>
      <c r="E126" s="236" t="s">
        <v>19</v>
      </c>
      <c r="F126" s="237" t="s">
        <v>351</v>
      </c>
      <c r="G126" s="234"/>
      <c r="H126" s="236" t="s">
        <v>19</v>
      </c>
      <c r="I126" s="238"/>
      <c r="J126" s="234"/>
      <c r="K126" s="234"/>
      <c r="L126" s="239"/>
      <c r="M126" s="240"/>
      <c r="N126" s="241"/>
      <c r="O126" s="241"/>
      <c r="P126" s="241"/>
      <c r="Q126" s="241"/>
      <c r="R126" s="241"/>
      <c r="S126" s="241"/>
      <c r="T126" s="242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3" t="s">
        <v>350</v>
      </c>
      <c r="AU126" s="243" t="s">
        <v>241</v>
      </c>
      <c r="AV126" s="13" t="s">
        <v>79</v>
      </c>
      <c r="AW126" s="13" t="s">
        <v>33</v>
      </c>
      <c r="AX126" s="13" t="s">
        <v>72</v>
      </c>
      <c r="AY126" s="243" t="s">
        <v>338</v>
      </c>
    </row>
    <row r="127" s="14" customFormat="1">
      <c r="A127" s="14"/>
      <c r="B127" s="244"/>
      <c r="C127" s="245"/>
      <c r="D127" s="235" t="s">
        <v>350</v>
      </c>
      <c r="E127" s="246" t="s">
        <v>1272</v>
      </c>
      <c r="F127" s="247" t="s">
        <v>352</v>
      </c>
      <c r="G127" s="245"/>
      <c r="H127" s="248">
        <v>1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350</v>
      </c>
      <c r="AU127" s="254" t="s">
        <v>241</v>
      </c>
      <c r="AV127" s="14" t="s">
        <v>81</v>
      </c>
      <c r="AW127" s="14" t="s">
        <v>33</v>
      </c>
      <c r="AX127" s="14" t="s">
        <v>72</v>
      </c>
      <c r="AY127" s="254" t="s">
        <v>338</v>
      </c>
    </row>
    <row r="128" s="14" customFormat="1">
      <c r="A128" s="14"/>
      <c r="B128" s="244"/>
      <c r="C128" s="245"/>
      <c r="D128" s="235" t="s">
        <v>350</v>
      </c>
      <c r="E128" s="246" t="s">
        <v>1306</v>
      </c>
      <c r="F128" s="247" t="s">
        <v>1321</v>
      </c>
      <c r="G128" s="245"/>
      <c r="H128" s="248">
        <v>0.59999999999999998</v>
      </c>
      <c r="I128" s="249"/>
      <c r="J128" s="245"/>
      <c r="K128" s="245"/>
      <c r="L128" s="250"/>
      <c r="M128" s="251"/>
      <c r="N128" s="252"/>
      <c r="O128" s="252"/>
      <c r="P128" s="252"/>
      <c r="Q128" s="252"/>
      <c r="R128" s="252"/>
      <c r="S128" s="252"/>
      <c r="T128" s="253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4" t="s">
        <v>350</v>
      </c>
      <c r="AU128" s="254" t="s">
        <v>241</v>
      </c>
      <c r="AV128" s="14" t="s">
        <v>81</v>
      </c>
      <c r="AW128" s="14" t="s">
        <v>33</v>
      </c>
      <c r="AX128" s="14" t="s">
        <v>72</v>
      </c>
      <c r="AY128" s="254" t="s">
        <v>338</v>
      </c>
    </row>
    <row r="129" s="15" customFormat="1">
      <c r="A129" s="15"/>
      <c r="B129" s="255"/>
      <c r="C129" s="256"/>
      <c r="D129" s="235" t="s">
        <v>350</v>
      </c>
      <c r="E129" s="257" t="s">
        <v>19</v>
      </c>
      <c r="F129" s="258" t="s">
        <v>353</v>
      </c>
      <c r="G129" s="256"/>
      <c r="H129" s="259">
        <v>1.6000000000000001</v>
      </c>
      <c r="I129" s="260"/>
      <c r="J129" s="256"/>
      <c r="K129" s="256"/>
      <c r="L129" s="261"/>
      <c r="M129" s="262"/>
      <c r="N129" s="263"/>
      <c r="O129" s="263"/>
      <c r="P129" s="263"/>
      <c r="Q129" s="263"/>
      <c r="R129" s="263"/>
      <c r="S129" s="263"/>
      <c r="T129" s="264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65" t="s">
        <v>350</v>
      </c>
      <c r="AU129" s="265" t="s">
        <v>241</v>
      </c>
      <c r="AV129" s="15" t="s">
        <v>231</v>
      </c>
      <c r="AW129" s="15" t="s">
        <v>33</v>
      </c>
      <c r="AX129" s="15" t="s">
        <v>72</v>
      </c>
      <c r="AY129" s="265" t="s">
        <v>338</v>
      </c>
    </row>
    <row r="130" s="13" customFormat="1">
      <c r="A130" s="13"/>
      <c r="B130" s="233"/>
      <c r="C130" s="234"/>
      <c r="D130" s="235" t="s">
        <v>350</v>
      </c>
      <c r="E130" s="236" t="s">
        <v>19</v>
      </c>
      <c r="F130" s="237" t="s">
        <v>1848</v>
      </c>
      <c r="G130" s="234"/>
      <c r="H130" s="236" t="s">
        <v>19</v>
      </c>
      <c r="I130" s="238"/>
      <c r="J130" s="234"/>
      <c r="K130" s="234"/>
      <c r="L130" s="239"/>
      <c r="M130" s="240"/>
      <c r="N130" s="241"/>
      <c r="O130" s="241"/>
      <c r="P130" s="241"/>
      <c r="Q130" s="241"/>
      <c r="R130" s="241"/>
      <c r="S130" s="241"/>
      <c r="T130" s="24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3" t="s">
        <v>350</v>
      </c>
      <c r="AU130" s="243" t="s">
        <v>241</v>
      </c>
      <c r="AV130" s="13" t="s">
        <v>79</v>
      </c>
      <c r="AW130" s="13" t="s">
        <v>33</v>
      </c>
      <c r="AX130" s="13" t="s">
        <v>72</v>
      </c>
      <c r="AY130" s="243" t="s">
        <v>338</v>
      </c>
    </row>
    <row r="131" s="14" customFormat="1">
      <c r="A131" s="14"/>
      <c r="B131" s="244"/>
      <c r="C131" s="245"/>
      <c r="D131" s="235" t="s">
        <v>350</v>
      </c>
      <c r="E131" s="246" t="s">
        <v>1290</v>
      </c>
      <c r="F131" s="247" t="s">
        <v>4746</v>
      </c>
      <c r="G131" s="245"/>
      <c r="H131" s="248">
        <v>11.452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350</v>
      </c>
      <c r="AU131" s="254" t="s">
        <v>241</v>
      </c>
      <c r="AV131" s="14" t="s">
        <v>81</v>
      </c>
      <c r="AW131" s="14" t="s">
        <v>33</v>
      </c>
      <c r="AX131" s="14" t="s">
        <v>72</v>
      </c>
      <c r="AY131" s="254" t="s">
        <v>338</v>
      </c>
    </row>
    <row r="132" s="15" customFormat="1">
      <c r="A132" s="15"/>
      <c r="B132" s="255"/>
      <c r="C132" s="256"/>
      <c r="D132" s="235" t="s">
        <v>350</v>
      </c>
      <c r="E132" s="257" t="s">
        <v>286</v>
      </c>
      <c r="F132" s="258" t="s">
        <v>353</v>
      </c>
      <c r="G132" s="256"/>
      <c r="H132" s="259">
        <v>11.452</v>
      </c>
      <c r="I132" s="260"/>
      <c r="J132" s="256"/>
      <c r="K132" s="256"/>
      <c r="L132" s="261"/>
      <c r="M132" s="262"/>
      <c r="N132" s="263"/>
      <c r="O132" s="263"/>
      <c r="P132" s="263"/>
      <c r="Q132" s="263"/>
      <c r="R132" s="263"/>
      <c r="S132" s="263"/>
      <c r="T132" s="264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65" t="s">
        <v>350</v>
      </c>
      <c r="AU132" s="265" t="s">
        <v>241</v>
      </c>
      <c r="AV132" s="15" t="s">
        <v>231</v>
      </c>
      <c r="AW132" s="15" t="s">
        <v>33</v>
      </c>
      <c r="AX132" s="15" t="s">
        <v>72</v>
      </c>
      <c r="AY132" s="265" t="s">
        <v>338</v>
      </c>
    </row>
    <row r="133" s="13" customFormat="1">
      <c r="A133" s="13"/>
      <c r="B133" s="233"/>
      <c r="C133" s="234"/>
      <c r="D133" s="235" t="s">
        <v>350</v>
      </c>
      <c r="E133" s="236" t="s">
        <v>19</v>
      </c>
      <c r="F133" s="237" t="s">
        <v>355</v>
      </c>
      <c r="G133" s="234"/>
      <c r="H133" s="236" t="s">
        <v>19</v>
      </c>
      <c r="I133" s="238"/>
      <c r="J133" s="234"/>
      <c r="K133" s="234"/>
      <c r="L133" s="239"/>
      <c r="M133" s="240"/>
      <c r="N133" s="241"/>
      <c r="O133" s="241"/>
      <c r="P133" s="241"/>
      <c r="Q133" s="241"/>
      <c r="R133" s="241"/>
      <c r="S133" s="241"/>
      <c r="T133" s="24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3" t="s">
        <v>350</v>
      </c>
      <c r="AU133" s="243" t="s">
        <v>241</v>
      </c>
      <c r="AV133" s="13" t="s">
        <v>79</v>
      </c>
      <c r="AW133" s="13" t="s">
        <v>33</v>
      </c>
      <c r="AX133" s="13" t="s">
        <v>72</v>
      </c>
      <c r="AY133" s="243" t="s">
        <v>338</v>
      </c>
    </row>
    <row r="134" s="14" customFormat="1">
      <c r="A134" s="14"/>
      <c r="B134" s="244"/>
      <c r="C134" s="245"/>
      <c r="D134" s="235" t="s">
        <v>350</v>
      </c>
      <c r="E134" s="246" t="s">
        <v>1277</v>
      </c>
      <c r="F134" s="247" t="s">
        <v>356</v>
      </c>
      <c r="G134" s="245"/>
      <c r="H134" s="248">
        <v>0.46999999999999997</v>
      </c>
      <c r="I134" s="249"/>
      <c r="J134" s="245"/>
      <c r="K134" s="245"/>
      <c r="L134" s="250"/>
      <c r="M134" s="251"/>
      <c r="N134" s="252"/>
      <c r="O134" s="252"/>
      <c r="P134" s="252"/>
      <c r="Q134" s="252"/>
      <c r="R134" s="252"/>
      <c r="S134" s="252"/>
      <c r="T134" s="253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4" t="s">
        <v>350</v>
      </c>
      <c r="AU134" s="254" t="s">
        <v>241</v>
      </c>
      <c r="AV134" s="14" t="s">
        <v>81</v>
      </c>
      <c r="AW134" s="14" t="s">
        <v>33</v>
      </c>
      <c r="AX134" s="14" t="s">
        <v>72</v>
      </c>
      <c r="AY134" s="254" t="s">
        <v>338</v>
      </c>
    </row>
    <row r="135" s="14" customFormat="1">
      <c r="A135" s="14"/>
      <c r="B135" s="244"/>
      <c r="C135" s="245"/>
      <c r="D135" s="235" t="s">
        <v>350</v>
      </c>
      <c r="E135" s="246" t="s">
        <v>1279</v>
      </c>
      <c r="F135" s="247" t="s">
        <v>357</v>
      </c>
      <c r="G135" s="245"/>
      <c r="H135" s="248">
        <v>0.48999999999999999</v>
      </c>
      <c r="I135" s="249"/>
      <c r="J135" s="245"/>
      <c r="K135" s="245"/>
      <c r="L135" s="250"/>
      <c r="M135" s="251"/>
      <c r="N135" s="252"/>
      <c r="O135" s="252"/>
      <c r="P135" s="252"/>
      <c r="Q135" s="252"/>
      <c r="R135" s="252"/>
      <c r="S135" s="252"/>
      <c r="T135" s="25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4" t="s">
        <v>350</v>
      </c>
      <c r="AU135" s="254" t="s">
        <v>241</v>
      </c>
      <c r="AV135" s="14" t="s">
        <v>81</v>
      </c>
      <c r="AW135" s="14" t="s">
        <v>33</v>
      </c>
      <c r="AX135" s="14" t="s">
        <v>72</v>
      </c>
      <c r="AY135" s="254" t="s">
        <v>338</v>
      </c>
    </row>
    <row r="136" s="14" customFormat="1">
      <c r="A136" s="14"/>
      <c r="B136" s="244"/>
      <c r="C136" s="245"/>
      <c r="D136" s="235" t="s">
        <v>350</v>
      </c>
      <c r="E136" s="246" t="s">
        <v>1280</v>
      </c>
      <c r="F136" s="247" t="s">
        <v>357</v>
      </c>
      <c r="G136" s="245"/>
      <c r="H136" s="248">
        <v>0.48999999999999999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350</v>
      </c>
      <c r="AU136" s="254" t="s">
        <v>241</v>
      </c>
      <c r="AV136" s="14" t="s">
        <v>81</v>
      </c>
      <c r="AW136" s="14" t="s">
        <v>33</v>
      </c>
      <c r="AX136" s="14" t="s">
        <v>72</v>
      </c>
      <c r="AY136" s="254" t="s">
        <v>338</v>
      </c>
    </row>
    <row r="137" s="14" customFormat="1">
      <c r="A137" s="14"/>
      <c r="B137" s="244"/>
      <c r="C137" s="245"/>
      <c r="D137" s="235" t="s">
        <v>350</v>
      </c>
      <c r="E137" s="246" t="s">
        <v>1304</v>
      </c>
      <c r="F137" s="247" t="s">
        <v>1329</v>
      </c>
      <c r="G137" s="245"/>
      <c r="H137" s="248">
        <v>0.29999999999999999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350</v>
      </c>
      <c r="AU137" s="254" t="s">
        <v>241</v>
      </c>
      <c r="AV137" s="14" t="s">
        <v>81</v>
      </c>
      <c r="AW137" s="14" t="s">
        <v>33</v>
      </c>
      <c r="AX137" s="14" t="s">
        <v>72</v>
      </c>
      <c r="AY137" s="254" t="s">
        <v>338</v>
      </c>
    </row>
    <row r="138" s="15" customFormat="1">
      <c r="A138" s="15"/>
      <c r="B138" s="255"/>
      <c r="C138" s="256"/>
      <c r="D138" s="235" t="s">
        <v>350</v>
      </c>
      <c r="E138" s="257" t="s">
        <v>19</v>
      </c>
      <c r="F138" s="258" t="s">
        <v>353</v>
      </c>
      <c r="G138" s="256"/>
      <c r="H138" s="259">
        <v>1.75</v>
      </c>
      <c r="I138" s="260"/>
      <c r="J138" s="256"/>
      <c r="K138" s="256"/>
      <c r="L138" s="261"/>
      <c r="M138" s="262"/>
      <c r="N138" s="263"/>
      <c r="O138" s="263"/>
      <c r="P138" s="263"/>
      <c r="Q138" s="263"/>
      <c r="R138" s="263"/>
      <c r="S138" s="263"/>
      <c r="T138" s="264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5" t="s">
        <v>350</v>
      </c>
      <c r="AU138" s="265" t="s">
        <v>241</v>
      </c>
      <c r="AV138" s="15" t="s">
        <v>231</v>
      </c>
      <c r="AW138" s="15" t="s">
        <v>33</v>
      </c>
      <c r="AX138" s="15" t="s">
        <v>72</v>
      </c>
      <c r="AY138" s="265" t="s">
        <v>338</v>
      </c>
    </row>
    <row r="139" s="14" customFormat="1">
      <c r="A139" s="14"/>
      <c r="B139" s="244"/>
      <c r="C139" s="245"/>
      <c r="D139" s="235" t="s">
        <v>350</v>
      </c>
      <c r="E139" s="246" t="s">
        <v>1283</v>
      </c>
      <c r="F139" s="247" t="s">
        <v>1330</v>
      </c>
      <c r="G139" s="245"/>
      <c r="H139" s="248">
        <v>0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350</v>
      </c>
      <c r="AU139" s="254" t="s">
        <v>241</v>
      </c>
      <c r="AV139" s="14" t="s">
        <v>81</v>
      </c>
      <c r="AW139" s="14" t="s">
        <v>33</v>
      </c>
      <c r="AX139" s="14" t="s">
        <v>72</v>
      </c>
      <c r="AY139" s="254" t="s">
        <v>338</v>
      </c>
    </row>
    <row r="140" s="14" customFormat="1">
      <c r="A140" s="14"/>
      <c r="B140" s="244"/>
      <c r="C140" s="245"/>
      <c r="D140" s="235" t="s">
        <v>350</v>
      </c>
      <c r="E140" s="246" t="s">
        <v>1287</v>
      </c>
      <c r="F140" s="247" t="s">
        <v>1331</v>
      </c>
      <c r="G140" s="245"/>
      <c r="H140" s="248">
        <v>0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350</v>
      </c>
      <c r="AU140" s="254" t="s">
        <v>241</v>
      </c>
      <c r="AV140" s="14" t="s">
        <v>81</v>
      </c>
      <c r="AW140" s="14" t="s">
        <v>33</v>
      </c>
      <c r="AX140" s="14" t="s">
        <v>72</v>
      </c>
      <c r="AY140" s="254" t="s">
        <v>338</v>
      </c>
    </row>
    <row r="141" s="14" customFormat="1">
      <c r="A141" s="14"/>
      <c r="B141" s="244"/>
      <c r="C141" s="245"/>
      <c r="D141" s="235" t="s">
        <v>350</v>
      </c>
      <c r="E141" s="246" t="s">
        <v>1289</v>
      </c>
      <c r="F141" s="247" t="s">
        <v>1332</v>
      </c>
      <c r="G141" s="245"/>
      <c r="H141" s="248">
        <v>24.393000000000001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350</v>
      </c>
      <c r="AU141" s="254" t="s">
        <v>241</v>
      </c>
      <c r="AV141" s="14" t="s">
        <v>81</v>
      </c>
      <c r="AW141" s="14" t="s">
        <v>33</v>
      </c>
      <c r="AX141" s="14" t="s">
        <v>72</v>
      </c>
      <c r="AY141" s="254" t="s">
        <v>338</v>
      </c>
    </row>
    <row r="142" s="14" customFormat="1">
      <c r="A142" s="14"/>
      <c r="B142" s="244"/>
      <c r="C142" s="245"/>
      <c r="D142" s="235" t="s">
        <v>350</v>
      </c>
      <c r="E142" s="246" t="s">
        <v>1308</v>
      </c>
      <c r="F142" s="247" t="s">
        <v>1333</v>
      </c>
      <c r="G142" s="245"/>
      <c r="H142" s="248">
        <v>0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350</v>
      </c>
      <c r="AU142" s="254" t="s">
        <v>241</v>
      </c>
      <c r="AV142" s="14" t="s">
        <v>81</v>
      </c>
      <c r="AW142" s="14" t="s">
        <v>33</v>
      </c>
      <c r="AX142" s="14" t="s">
        <v>72</v>
      </c>
      <c r="AY142" s="254" t="s">
        <v>338</v>
      </c>
    </row>
    <row r="143" s="15" customFormat="1">
      <c r="A143" s="15"/>
      <c r="B143" s="255"/>
      <c r="C143" s="256"/>
      <c r="D143" s="235" t="s">
        <v>350</v>
      </c>
      <c r="E143" s="257" t="s">
        <v>1281</v>
      </c>
      <c r="F143" s="258" t="s">
        <v>363</v>
      </c>
      <c r="G143" s="256"/>
      <c r="H143" s="259">
        <v>24.393000000000001</v>
      </c>
      <c r="I143" s="260"/>
      <c r="J143" s="256"/>
      <c r="K143" s="256"/>
      <c r="L143" s="261"/>
      <c r="M143" s="262"/>
      <c r="N143" s="263"/>
      <c r="O143" s="263"/>
      <c r="P143" s="263"/>
      <c r="Q143" s="263"/>
      <c r="R143" s="263"/>
      <c r="S143" s="263"/>
      <c r="T143" s="264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65" t="s">
        <v>350</v>
      </c>
      <c r="AU143" s="265" t="s">
        <v>241</v>
      </c>
      <c r="AV143" s="15" t="s">
        <v>231</v>
      </c>
      <c r="AW143" s="15" t="s">
        <v>33</v>
      </c>
      <c r="AX143" s="15" t="s">
        <v>79</v>
      </c>
      <c r="AY143" s="265" t="s">
        <v>338</v>
      </c>
    </row>
    <row r="144" s="2" customFormat="1" ht="44.25" customHeight="1">
      <c r="A144" s="39"/>
      <c r="B144" s="40"/>
      <c r="C144" s="215" t="s">
        <v>231</v>
      </c>
      <c r="D144" s="215" t="s">
        <v>342</v>
      </c>
      <c r="E144" s="216" t="s">
        <v>364</v>
      </c>
      <c r="F144" s="217" t="s">
        <v>365</v>
      </c>
      <c r="G144" s="218" t="s">
        <v>345</v>
      </c>
      <c r="H144" s="219">
        <v>24.393000000000001</v>
      </c>
      <c r="I144" s="220"/>
      <c r="J144" s="221">
        <f>ROUND(I144*H144,2)</f>
        <v>0</v>
      </c>
      <c r="K144" s="217" t="s">
        <v>346</v>
      </c>
      <c r="L144" s="45"/>
      <c r="M144" s="222" t="s">
        <v>19</v>
      </c>
      <c r="N144" s="223" t="s">
        <v>43</v>
      </c>
      <c r="O144" s="85"/>
      <c r="P144" s="224">
        <f>O144*H144</f>
        <v>0</v>
      </c>
      <c r="Q144" s="224">
        <v>1.0000000000000001E-05</v>
      </c>
      <c r="R144" s="224">
        <f>Q144*H144</f>
        <v>0.00024393000000000003</v>
      </c>
      <c r="S144" s="224">
        <v>0.091999999999999998</v>
      </c>
      <c r="T144" s="225">
        <f>S144*H144</f>
        <v>2.2441559999999998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26" t="s">
        <v>231</v>
      </c>
      <c r="AT144" s="226" t="s">
        <v>342</v>
      </c>
      <c r="AU144" s="226" t="s">
        <v>241</v>
      </c>
      <c r="AY144" s="18" t="s">
        <v>338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8" t="s">
        <v>79</v>
      </c>
      <c r="BK144" s="227">
        <f>ROUND(I144*H144,2)</f>
        <v>0</v>
      </c>
      <c r="BL144" s="18" t="s">
        <v>231</v>
      </c>
      <c r="BM144" s="226" t="s">
        <v>4759</v>
      </c>
    </row>
    <row r="145" s="2" customFormat="1">
      <c r="A145" s="39"/>
      <c r="B145" s="40"/>
      <c r="C145" s="41"/>
      <c r="D145" s="228" t="s">
        <v>348</v>
      </c>
      <c r="E145" s="41"/>
      <c r="F145" s="229" t="s">
        <v>367</v>
      </c>
      <c r="G145" s="41"/>
      <c r="H145" s="41"/>
      <c r="I145" s="230"/>
      <c r="J145" s="41"/>
      <c r="K145" s="41"/>
      <c r="L145" s="45"/>
      <c r="M145" s="231"/>
      <c r="N145" s="232"/>
      <c r="O145" s="85"/>
      <c r="P145" s="85"/>
      <c r="Q145" s="85"/>
      <c r="R145" s="85"/>
      <c r="S145" s="85"/>
      <c r="T145" s="86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348</v>
      </c>
      <c r="AU145" s="18" t="s">
        <v>241</v>
      </c>
    </row>
    <row r="146" s="14" customFormat="1">
      <c r="A146" s="14"/>
      <c r="B146" s="244"/>
      <c r="C146" s="245"/>
      <c r="D146" s="235" t="s">
        <v>350</v>
      </c>
      <c r="E146" s="246" t="s">
        <v>19</v>
      </c>
      <c r="F146" s="247" t="s">
        <v>1335</v>
      </c>
      <c r="G146" s="245"/>
      <c r="H146" s="248">
        <v>24.393000000000001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350</v>
      </c>
      <c r="AU146" s="254" t="s">
        <v>241</v>
      </c>
      <c r="AV146" s="14" t="s">
        <v>81</v>
      </c>
      <c r="AW146" s="14" t="s">
        <v>33</v>
      </c>
      <c r="AX146" s="14" t="s">
        <v>79</v>
      </c>
      <c r="AY146" s="254" t="s">
        <v>338</v>
      </c>
    </row>
    <row r="147" s="2" customFormat="1" ht="44.25" customHeight="1">
      <c r="A147" s="39"/>
      <c r="B147" s="40"/>
      <c r="C147" s="215" t="s">
        <v>239</v>
      </c>
      <c r="D147" s="215" t="s">
        <v>342</v>
      </c>
      <c r="E147" s="216" t="s">
        <v>368</v>
      </c>
      <c r="F147" s="217" t="s">
        <v>369</v>
      </c>
      <c r="G147" s="218" t="s">
        <v>345</v>
      </c>
      <c r="H147" s="219">
        <v>23.172999999999998</v>
      </c>
      <c r="I147" s="220"/>
      <c r="J147" s="221">
        <f>ROUND(I147*H147,2)</f>
        <v>0</v>
      </c>
      <c r="K147" s="217" t="s">
        <v>346</v>
      </c>
      <c r="L147" s="45"/>
      <c r="M147" s="222" t="s">
        <v>19</v>
      </c>
      <c r="N147" s="223" t="s">
        <v>43</v>
      </c>
      <c r="O147" s="85"/>
      <c r="P147" s="224">
        <f>O147*H147</f>
        <v>0</v>
      </c>
      <c r="Q147" s="224">
        <v>2.0000000000000002E-05</v>
      </c>
      <c r="R147" s="224">
        <f>Q147*H147</f>
        <v>0.00046346000000000001</v>
      </c>
      <c r="S147" s="224">
        <v>0.13800000000000001</v>
      </c>
      <c r="T147" s="225">
        <f>S147*H147</f>
        <v>3.1978740000000001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26" t="s">
        <v>231</v>
      </c>
      <c r="AT147" s="226" t="s">
        <v>342</v>
      </c>
      <c r="AU147" s="226" t="s">
        <v>241</v>
      </c>
      <c r="AY147" s="18" t="s">
        <v>338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8" t="s">
        <v>79</v>
      </c>
      <c r="BK147" s="227">
        <f>ROUND(I147*H147,2)</f>
        <v>0</v>
      </c>
      <c r="BL147" s="18" t="s">
        <v>231</v>
      </c>
      <c r="BM147" s="226" t="s">
        <v>4760</v>
      </c>
    </row>
    <row r="148" s="2" customFormat="1">
      <c r="A148" s="39"/>
      <c r="B148" s="40"/>
      <c r="C148" s="41"/>
      <c r="D148" s="228" t="s">
        <v>348</v>
      </c>
      <c r="E148" s="41"/>
      <c r="F148" s="229" t="s">
        <v>371</v>
      </c>
      <c r="G148" s="41"/>
      <c r="H148" s="41"/>
      <c r="I148" s="230"/>
      <c r="J148" s="41"/>
      <c r="K148" s="41"/>
      <c r="L148" s="45"/>
      <c r="M148" s="231"/>
      <c r="N148" s="232"/>
      <c r="O148" s="85"/>
      <c r="P148" s="85"/>
      <c r="Q148" s="85"/>
      <c r="R148" s="85"/>
      <c r="S148" s="85"/>
      <c r="T148" s="86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348</v>
      </c>
      <c r="AU148" s="18" t="s">
        <v>241</v>
      </c>
    </row>
    <row r="149" s="14" customFormat="1">
      <c r="A149" s="14"/>
      <c r="B149" s="244"/>
      <c r="C149" s="245"/>
      <c r="D149" s="235" t="s">
        <v>350</v>
      </c>
      <c r="E149" s="246" t="s">
        <v>19</v>
      </c>
      <c r="F149" s="247" t="s">
        <v>1335</v>
      </c>
      <c r="G149" s="245"/>
      <c r="H149" s="248">
        <v>24.393000000000001</v>
      </c>
      <c r="I149" s="249"/>
      <c r="J149" s="245"/>
      <c r="K149" s="245"/>
      <c r="L149" s="250"/>
      <c r="M149" s="251"/>
      <c r="N149" s="252"/>
      <c r="O149" s="252"/>
      <c r="P149" s="252"/>
      <c r="Q149" s="252"/>
      <c r="R149" s="252"/>
      <c r="S149" s="252"/>
      <c r="T149" s="253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4" t="s">
        <v>350</v>
      </c>
      <c r="AU149" s="254" t="s">
        <v>241</v>
      </c>
      <c r="AV149" s="14" t="s">
        <v>81</v>
      </c>
      <c r="AW149" s="14" t="s">
        <v>33</v>
      </c>
      <c r="AX149" s="14" t="s">
        <v>72</v>
      </c>
      <c r="AY149" s="254" t="s">
        <v>338</v>
      </c>
    </row>
    <row r="150" s="14" customFormat="1">
      <c r="A150" s="14"/>
      <c r="B150" s="244"/>
      <c r="C150" s="245"/>
      <c r="D150" s="235" t="s">
        <v>350</v>
      </c>
      <c r="E150" s="246" t="s">
        <v>19</v>
      </c>
      <c r="F150" s="247" t="s">
        <v>4761</v>
      </c>
      <c r="G150" s="245"/>
      <c r="H150" s="248">
        <v>23.172999999999998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350</v>
      </c>
      <c r="AU150" s="254" t="s">
        <v>241</v>
      </c>
      <c r="AV150" s="14" t="s">
        <v>81</v>
      </c>
      <c r="AW150" s="14" t="s">
        <v>33</v>
      </c>
      <c r="AX150" s="14" t="s">
        <v>79</v>
      </c>
      <c r="AY150" s="254" t="s">
        <v>338</v>
      </c>
    </row>
    <row r="151" s="2" customFormat="1" ht="44.25" customHeight="1">
      <c r="A151" s="39"/>
      <c r="B151" s="40"/>
      <c r="C151" s="215" t="s">
        <v>236</v>
      </c>
      <c r="D151" s="215" t="s">
        <v>342</v>
      </c>
      <c r="E151" s="216" t="s">
        <v>966</v>
      </c>
      <c r="F151" s="217" t="s">
        <v>967</v>
      </c>
      <c r="G151" s="218" t="s">
        <v>345</v>
      </c>
      <c r="H151" s="219">
        <v>21.954000000000001</v>
      </c>
      <c r="I151" s="220"/>
      <c r="J151" s="221">
        <f>ROUND(I151*H151,2)</f>
        <v>0</v>
      </c>
      <c r="K151" s="217" t="s">
        <v>346</v>
      </c>
      <c r="L151" s="45"/>
      <c r="M151" s="222" t="s">
        <v>19</v>
      </c>
      <c r="N151" s="223" t="s">
        <v>43</v>
      </c>
      <c r="O151" s="85"/>
      <c r="P151" s="224">
        <f>O151*H151</f>
        <v>0</v>
      </c>
      <c r="Q151" s="224">
        <v>3.0000000000000001E-05</v>
      </c>
      <c r="R151" s="224">
        <f>Q151*H151</f>
        <v>0.00065862000000000006</v>
      </c>
      <c r="S151" s="224">
        <v>0.20699999999999999</v>
      </c>
      <c r="T151" s="225">
        <f>S151*H151</f>
        <v>4.5444779999999998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26" t="s">
        <v>231</v>
      </c>
      <c r="AT151" s="226" t="s">
        <v>342</v>
      </c>
      <c r="AU151" s="226" t="s">
        <v>241</v>
      </c>
      <c r="AY151" s="18" t="s">
        <v>338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18" t="s">
        <v>79</v>
      </c>
      <c r="BK151" s="227">
        <f>ROUND(I151*H151,2)</f>
        <v>0</v>
      </c>
      <c r="BL151" s="18" t="s">
        <v>231</v>
      </c>
      <c r="BM151" s="226" t="s">
        <v>4762</v>
      </c>
    </row>
    <row r="152" s="2" customFormat="1">
      <c r="A152" s="39"/>
      <c r="B152" s="40"/>
      <c r="C152" s="41"/>
      <c r="D152" s="228" t="s">
        <v>348</v>
      </c>
      <c r="E152" s="41"/>
      <c r="F152" s="229" t="s">
        <v>969</v>
      </c>
      <c r="G152" s="41"/>
      <c r="H152" s="41"/>
      <c r="I152" s="230"/>
      <c r="J152" s="41"/>
      <c r="K152" s="41"/>
      <c r="L152" s="45"/>
      <c r="M152" s="231"/>
      <c r="N152" s="232"/>
      <c r="O152" s="85"/>
      <c r="P152" s="85"/>
      <c r="Q152" s="85"/>
      <c r="R152" s="85"/>
      <c r="S152" s="85"/>
      <c r="T152" s="86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348</v>
      </c>
      <c r="AU152" s="18" t="s">
        <v>241</v>
      </c>
    </row>
    <row r="153" s="14" customFormat="1">
      <c r="A153" s="14"/>
      <c r="B153" s="244"/>
      <c r="C153" s="245"/>
      <c r="D153" s="235" t="s">
        <v>350</v>
      </c>
      <c r="E153" s="246" t="s">
        <v>19</v>
      </c>
      <c r="F153" s="247" t="s">
        <v>1289</v>
      </c>
      <c r="G153" s="245"/>
      <c r="H153" s="248">
        <v>24.393000000000001</v>
      </c>
      <c r="I153" s="249"/>
      <c r="J153" s="245"/>
      <c r="K153" s="245"/>
      <c r="L153" s="250"/>
      <c r="M153" s="251"/>
      <c r="N153" s="252"/>
      <c r="O153" s="252"/>
      <c r="P153" s="252"/>
      <c r="Q153" s="252"/>
      <c r="R153" s="252"/>
      <c r="S153" s="252"/>
      <c r="T153" s="253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4" t="s">
        <v>350</v>
      </c>
      <c r="AU153" s="254" t="s">
        <v>241</v>
      </c>
      <c r="AV153" s="14" t="s">
        <v>81</v>
      </c>
      <c r="AW153" s="14" t="s">
        <v>33</v>
      </c>
      <c r="AX153" s="14" t="s">
        <v>72</v>
      </c>
      <c r="AY153" s="254" t="s">
        <v>338</v>
      </c>
    </row>
    <row r="154" s="14" customFormat="1">
      <c r="A154" s="14"/>
      <c r="B154" s="244"/>
      <c r="C154" s="245"/>
      <c r="D154" s="235" t="s">
        <v>350</v>
      </c>
      <c r="E154" s="246" t="s">
        <v>19</v>
      </c>
      <c r="F154" s="247" t="s">
        <v>1287</v>
      </c>
      <c r="G154" s="245"/>
      <c r="H154" s="248">
        <v>0</v>
      </c>
      <c r="I154" s="249"/>
      <c r="J154" s="245"/>
      <c r="K154" s="245"/>
      <c r="L154" s="250"/>
      <c r="M154" s="251"/>
      <c r="N154" s="252"/>
      <c r="O154" s="252"/>
      <c r="P154" s="252"/>
      <c r="Q154" s="252"/>
      <c r="R154" s="252"/>
      <c r="S154" s="252"/>
      <c r="T154" s="253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4" t="s">
        <v>350</v>
      </c>
      <c r="AU154" s="254" t="s">
        <v>241</v>
      </c>
      <c r="AV154" s="14" t="s">
        <v>81</v>
      </c>
      <c r="AW154" s="14" t="s">
        <v>33</v>
      </c>
      <c r="AX154" s="14" t="s">
        <v>72</v>
      </c>
      <c r="AY154" s="254" t="s">
        <v>338</v>
      </c>
    </row>
    <row r="155" s="15" customFormat="1">
      <c r="A155" s="15"/>
      <c r="B155" s="255"/>
      <c r="C155" s="256"/>
      <c r="D155" s="235" t="s">
        <v>350</v>
      </c>
      <c r="E155" s="257" t="s">
        <v>19</v>
      </c>
      <c r="F155" s="258" t="s">
        <v>363</v>
      </c>
      <c r="G155" s="256"/>
      <c r="H155" s="259">
        <v>24.393000000000001</v>
      </c>
      <c r="I155" s="260"/>
      <c r="J155" s="256"/>
      <c r="K155" s="256"/>
      <c r="L155" s="261"/>
      <c r="M155" s="262"/>
      <c r="N155" s="263"/>
      <c r="O155" s="263"/>
      <c r="P155" s="263"/>
      <c r="Q155" s="263"/>
      <c r="R155" s="263"/>
      <c r="S155" s="263"/>
      <c r="T155" s="264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65" t="s">
        <v>350</v>
      </c>
      <c r="AU155" s="265" t="s">
        <v>241</v>
      </c>
      <c r="AV155" s="15" t="s">
        <v>231</v>
      </c>
      <c r="AW155" s="15" t="s">
        <v>33</v>
      </c>
      <c r="AX155" s="15" t="s">
        <v>72</v>
      </c>
      <c r="AY155" s="265" t="s">
        <v>338</v>
      </c>
    </row>
    <row r="156" s="14" customFormat="1">
      <c r="A156" s="14"/>
      <c r="B156" s="244"/>
      <c r="C156" s="245"/>
      <c r="D156" s="235" t="s">
        <v>350</v>
      </c>
      <c r="E156" s="246" t="s">
        <v>19</v>
      </c>
      <c r="F156" s="247" t="s">
        <v>4763</v>
      </c>
      <c r="G156" s="245"/>
      <c r="H156" s="248">
        <v>21.954000000000001</v>
      </c>
      <c r="I156" s="249"/>
      <c r="J156" s="245"/>
      <c r="K156" s="245"/>
      <c r="L156" s="250"/>
      <c r="M156" s="251"/>
      <c r="N156" s="252"/>
      <c r="O156" s="252"/>
      <c r="P156" s="252"/>
      <c r="Q156" s="252"/>
      <c r="R156" s="252"/>
      <c r="S156" s="252"/>
      <c r="T156" s="253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4" t="s">
        <v>350</v>
      </c>
      <c r="AU156" s="254" t="s">
        <v>241</v>
      </c>
      <c r="AV156" s="14" t="s">
        <v>81</v>
      </c>
      <c r="AW156" s="14" t="s">
        <v>33</v>
      </c>
      <c r="AX156" s="14" t="s">
        <v>79</v>
      </c>
      <c r="AY156" s="254" t="s">
        <v>338</v>
      </c>
    </row>
    <row r="157" s="12" customFormat="1" ht="20.88" customHeight="1">
      <c r="A157" s="12"/>
      <c r="B157" s="199"/>
      <c r="C157" s="200"/>
      <c r="D157" s="201" t="s">
        <v>71</v>
      </c>
      <c r="E157" s="213" t="s">
        <v>8</v>
      </c>
      <c r="F157" s="213" t="s">
        <v>378</v>
      </c>
      <c r="G157" s="200"/>
      <c r="H157" s="200"/>
      <c r="I157" s="203"/>
      <c r="J157" s="214">
        <f>BK157</f>
        <v>0</v>
      </c>
      <c r="K157" s="200"/>
      <c r="L157" s="205"/>
      <c r="M157" s="206"/>
      <c r="N157" s="207"/>
      <c r="O157" s="207"/>
      <c r="P157" s="208">
        <f>SUM(P158:P171)</f>
        <v>0</v>
      </c>
      <c r="Q157" s="207"/>
      <c r="R157" s="208">
        <f>SUM(R158:R171)</f>
        <v>0</v>
      </c>
      <c r="S157" s="207"/>
      <c r="T157" s="209">
        <f>SUM(T158:T171)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10" t="s">
        <v>79</v>
      </c>
      <c r="AT157" s="211" t="s">
        <v>71</v>
      </c>
      <c r="AU157" s="211" t="s">
        <v>81</v>
      </c>
      <c r="AY157" s="210" t="s">
        <v>338</v>
      </c>
      <c r="BK157" s="212">
        <f>SUM(BK158:BK171)</f>
        <v>0</v>
      </c>
    </row>
    <row r="158" s="2" customFormat="1" ht="24.15" customHeight="1">
      <c r="A158" s="39"/>
      <c r="B158" s="40"/>
      <c r="C158" s="215" t="s">
        <v>396</v>
      </c>
      <c r="D158" s="215" t="s">
        <v>342</v>
      </c>
      <c r="E158" s="216" t="s">
        <v>379</v>
      </c>
      <c r="F158" s="217" t="s">
        <v>380</v>
      </c>
      <c r="G158" s="218" t="s">
        <v>345</v>
      </c>
      <c r="H158" s="219">
        <v>120.92400000000001</v>
      </c>
      <c r="I158" s="220"/>
      <c r="J158" s="221">
        <f>ROUND(I158*H158,2)</f>
        <v>0</v>
      </c>
      <c r="K158" s="217" t="s">
        <v>346</v>
      </c>
      <c r="L158" s="45"/>
      <c r="M158" s="222" t="s">
        <v>19</v>
      </c>
      <c r="N158" s="223" t="s">
        <v>43</v>
      </c>
      <c r="O158" s="85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26" t="s">
        <v>231</v>
      </c>
      <c r="AT158" s="226" t="s">
        <v>342</v>
      </c>
      <c r="AU158" s="226" t="s">
        <v>241</v>
      </c>
      <c r="AY158" s="18" t="s">
        <v>338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18" t="s">
        <v>79</v>
      </c>
      <c r="BK158" s="227">
        <f>ROUND(I158*H158,2)</f>
        <v>0</v>
      </c>
      <c r="BL158" s="18" t="s">
        <v>231</v>
      </c>
      <c r="BM158" s="226" t="s">
        <v>4764</v>
      </c>
    </row>
    <row r="159" s="2" customFormat="1">
      <c r="A159" s="39"/>
      <c r="B159" s="40"/>
      <c r="C159" s="41"/>
      <c r="D159" s="228" t="s">
        <v>348</v>
      </c>
      <c r="E159" s="41"/>
      <c r="F159" s="229" t="s">
        <v>382</v>
      </c>
      <c r="G159" s="41"/>
      <c r="H159" s="41"/>
      <c r="I159" s="230"/>
      <c r="J159" s="41"/>
      <c r="K159" s="41"/>
      <c r="L159" s="45"/>
      <c r="M159" s="231"/>
      <c r="N159" s="232"/>
      <c r="O159" s="85"/>
      <c r="P159" s="85"/>
      <c r="Q159" s="85"/>
      <c r="R159" s="85"/>
      <c r="S159" s="85"/>
      <c r="T159" s="86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348</v>
      </c>
      <c r="AU159" s="18" t="s">
        <v>241</v>
      </c>
    </row>
    <row r="160" s="13" customFormat="1">
      <c r="A160" s="13"/>
      <c r="B160" s="233"/>
      <c r="C160" s="234"/>
      <c r="D160" s="235" t="s">
        <v>350</v>
      </c>
      <c r="E160" s="236" t="s">
        <v>19</v>
      </c>
      <c r="F160" s="237" t="s">
        <v>383</v>
      </c>
      <c r="G160" s="234"/>
      <c r="H160" s="236" t="s">
        <v>19</v>
      </c>
      <c r="I160" s="238"/>
      <c r="J160" s="234"/>
      <c r="K160" s="234"/>
      <c r="L160" s="239"/>
      <c r="M160" s="240"/>
      <c r="N160" s="241"/>
      <c r="O160" s="241"/>
      <c r="P160" s="241"/>
      <c r="Q160" s="241"/>
      <c r="R160" s="241"/>
      <c r="S160" s="241"/>
      <c r="T160" s="24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3" t="s">
        <v>350</v>
      </c>
      <c r="AU160" s="243" t="s">
        <v>241</v>
      </c>
      <c r="AV160" s="13" t="s">
        <v>79</v>
      </c>
      <c r="AW160" s="13" t="s">
        <v>33</v>
      </c>
      <c r="AX160" s="13" t="s">
        <v>72</v>
      </c>
      <c r="AY160" s="243" t="s">
        <v>338</v>
      </c>
    </row>
    <row r="161" s="14" customFormat="1">
      <c r="A161" s="14"/>
      <c r="B161" s="244"/>
      <c r="C161" s="245"/>
      <c r="D161" s="235" t="s">
        <v>350</v>
      </c>
      <c r="E161" s="246" t="s">
        <v>274</v>
      </c>
      <c r="F161" s="247" t="s">
        <v>384</v>
      </c>
      <c r="G161" s="245"/>
      <c r="H161" s="248">
        <v>1</v>
      </c>
      <c r="I161" s="249"/>
      <c r="J161" s="245"/>
      <c r="K161" s="245"/>
      <c r="L161" s="250"/>
      <c r="M161" s="251"/>
      <c r="N161" s="252"/>
      <c r="O161" s="252"/>
      <c r="P161" s="252"/>
      <c r="Q161" s="252"/>
      <c r="R161" s="252"/>
      <c r="S161" s="252"/>
      <c r="T161" s="253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4" t="s">
        <v>350</v>
      </c>
      <c r="AU161" s="254" t="s">
        <v>241</v>
      </c>
      <c r="AV161" s="14" t="s">
        <v>81</v>
      </c>
      <c r="AW161" s="14" t="s">
        <v>33</v>
      </c>
      <c r="AX161" s="14" t="s">
        <v>72</v>
      </c>
      <c r="AY161" s="254" t="s">
        <v>338</v>
      </c>
    </row>
    <row r="162" s="13" customFormat="1">
      <c r="A162" s="13"/>
      <c r="B162" s="233"/>
      <c r="C162" s="234"/>
      <c r="D162" s="235" t="s">
        <v>350</v>
      </c>
      <c r="E162" s="236" t="s">
        <v>19</v>
      </c>
      <c r="F162" s="237" t="s">
        <v>1857</v>
      </c>
      <c r="G162" s="234"/>
      <c r="H162" s="236" t="s">
        <v>19</v>
      </c>
      <c r="I162" s="238"/>
      <c r="J162" s="234"/>
      <c r="K162" s="234"/>
      <c r="L162" s="239"/>
      <c r="M162" s="240"/>
      <c r="N162" s="241"/>
      <c r="O162" s="241"/>
      <c r="P162" s="241"/>
      <c r="Q162" s="241"/>
      <c r="R162" s="241"/>
      <c r="S162" s="241"/>
      <c r="T162" s="24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3" t="s">
        <v>350</v>
      </c>
      <c r="AU162" s="243" t="s">
        <v>241</v>
      </c>
      <c r="AV162" s="13" t="s">
        <v>79</v>
      </c>
      <c r="AW162" s="13" t="s">
        <v>33</v>
      </c>
      <c r="AX162" s="13" t="s">
        <v>72</v>
      </c>
      <c r="AY162" s="243" t="s">
        <v>338</v>
      </c>
    </row>
    <row r="163" s="14" customFormat="1">
      <c r="A163" s="14"/>
      <c r="B163" s="244"/>
      <c r="C163" s="245"/>
      <c r="D163" s="235" t="s">
        <v>350</v>
      </c>
      <c r="E163" s="246" t="s">
        <v>275</v>
      </c>
      <c r="F163" s="247" t="s">
        <v>4765</v>
      </c>
      <c r="G163" s="245"/>
      <c r="H163" s="248">
        <v>56.771999999999998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350</v>
      </c>
      <c r="AU163" s="254" t="s">
        <v>241</v>
      </c>
      <c r="AV163" s="14" t="s">
        <v>81</v>
      </c>
      <c r="AW163" s="14" t="s">
        <v>33</v>
      </c>
      <c r="AX163" s="14" t="s">
        <v>72</v>
      </c>
      <c r="AY163" s="254" t="s">
        <v>338</v>
      </c>
    </row>
    <row r="164" s="13" customFormat="1">
      <c r="A164" s="13"/>
      <c r="B164" s="233"/>
      <c r="C164" s="234"/>
      <c r="D164" s="235" t="s">
        <v>350</v>
      </c>
      <c r="E164" s="236" t="s">
        <v>19</v>
      </c>
      <c r="F164" s="237" t="s">
        <v>386</v>
      </c>
      <c r="G164" s="234"/>
      <c r="H164" s="236" t="s">
        <v>19</v>
      </c>
      <c r="I164" s="238"/>
      <c r="J164" s="234"/>
      <c r="K164" s="234"/>
      <c r="L164" s="239"/>
      <c r="M164" s="240"/>
      <c r="N164" s="241"/>
      <c r="O164" s="241"/>
      <c r="P164" s="241"/>
      <c r="Q164" s="241"/>
      <c r="R164" s="241"/>
      <c r="S164" s="241"/>
      <c r="T164" s="242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3" t="s">
        <v>350</v>
      </c>
      <c r="AU164" s="243" t="s">
        <v>241</v>
      </c>
      <c r="AV164" s="13" t="s">
        <v>79</v>
      </c>
      <c r="AW164" s="13" t="s">
        <v>33</v>
      </c>
      <c r="AX164" s="13" t="s">
        <v>72</v>
      </c>
      <c r="AY164" s="243" t="s">
        <v>338</v>
      </c>
    </row>
    <row r="165" s="14" customFormat="1">
      <c r="A165" s="14"/>
      <c r="B165" s="244"/>
      <c r="C165" s="245"/>
      <c r="D165" s="235" t="s">
        <v>350</v>
      </c>
      <c r="E165" s="246" t="s">
        <v>277</v>
      </c>
      <c r="F165" s="247" t="s">
        <v>387</v>
      </c>
      <c r="G165" s="245"/>
      <c r="H165" s="248">
        <v>0.29999999999999999</v>
      </c>
      <c r="I165" s="249"/>
      <c r="J165" s="245"/>
      <c r="K165" s="245"/>
      <c r="L165" s="250"/>
      <c r="M165" s="251"/>
      <c r="N165" s="252"/>
      <c r="O165" s="252"/>
      <c r="P165" s="252"/>
      <c r="Q165" s="252"/>
      <c r="R165" s="252"/>
      <c r="S165" s="252"/>
      <c r="T165" s="253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4" t="s">
        <v>350</v>
      </c>
      <c r="AU165" s="254" t="s">
        <v>241</v>
      </c>
      <c r="AV165" s="14" t="s">
        <v>81</v>
      </c>
      <c r="AW165" s="14" t="s">
        <v>33</v>
      </c>
      <c r="AX165" s="14" t="s">
        <v>72</v>
      </c>
      <c r="AY165" s="254" t="s">
        <v>338</v>
      </c>
    </row>
    <row r="166" s="15" customFormat="1">
      <c r="A166" s="15"/>
      <c r="B166" s="255"/>
      <c r="C166" s="256"/>
      <c r="D166" s="235" t="s">
        <v>350</v>
      </c>
      <c r="E166" s="257" t="s">
        <v>19</v>
      </c>
      <c r="F166" s="258" t="s">
        <v>363</v>
      </c>
      <c r="G166" s="256"/>
      <c r="H166" s="259">
        <v>58.071999999999996</v>
      </c>
      <c r="I166" s="260"/>
      <c r="J166" s="256"/>
      <c r="K166" s="256"/>
      <c r="L166" s="261"/>
      <c r="M166" s="262"/>
      <c r="N166" s="263"/>
      <c r="O166" s="263"/>
      <c r="P166" s="263"/>
      <c r="Q166" s="263"/>
      <c r="R166" s="263"/>
      <c r="S166" s="263"/>
      <c r="T166" s="264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65" t="s">
        <v>350</v>
      </c>
      <c r="AU166" s="265" t="s">
        <v>241</v>
      </c>
      <c r="AV166" s="15" t="s">
        <v>231</v>
      </c>
      <c r="AW166" s="15" t="s">
        <v>33</v>
      </c>
      <c r="AX166" s="15" t="s">
        <v>72</v>
      </c>
      <c r="AY166" s="265" t="s">
        <v>338</v>
      </c>
    </row>
    <row r="167" s="14" customFormat="1">
      <c r="A167" s="14"/>
      <c r="B167" s="244"/>
      <c r="C167" s="245"/>
      <c r="D167" s="235" t="s">
        <v>350</v>
      </c>
      <c r="E167" s="246" t="s">
        <v>19</v>
      </c>
      <c r="F167" s="247" t="s">
        <v>388</v>
      </c>
      <c r="G167" s="245"/>
      <c r="H167" s="248">
        <v>120.92400000000001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350</v>
      </c>
      <c r="AU167" s="254" t="s">
        <v>241</v>
      </c>
      <c r="AV167" s="14" t="s">
        <v>81</v>
      </c>
      <c r="AW167" s="14" t="s">
        <v>33</v>
      </c>
      <c r="AX167" s="14" t="s">
        <v>72</v>
      </c>
      <c r="AY167" s="254" t="s">
        <v>338</v>
      </c>
    </row>
    <row r="168" s="15" customFormat="1">
      <c r="A168" s="15"/>
      <c r="B168" s="255"/>
      <c r="C168" s="256"/>
      <c r="D168" s="235" t="s">
        <v>350</v>
      </c>
      <c r="E168" s="257" t="s">
        <v>227</v>
      </c>
      <c r="F168" s="258" t="s">
        <v>363</v>
      </c>
      <c r="G168" s="256"/>
      <c r="H168" s="259">
        <v>120.92400000000001</v>
      </c>
      <c r="I168" s="260"/>
      <c r="J168" s="256"/>
      <c r="K168" s="256"/>
      <c r="L168" s="261"/>
      <c r="M168" s="262"/>
      <c r="N168" s="263"/>
      <c r="O168" s="263"/>
      <c r="P168" s="263"/>
      <c r="Q168" s="263"/>
      <c r="R168" s="263"/>
      <c r="S168" s="263"/>
      <c r="T168" s="264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65" t="s">
        <v>350</v>
      </c>
      <c r="AU168" s="265" t="s">
        <v>241</v>
      </c>
      <c r="AV168" s="15" t="s">
        <v>231</v>
      </c>
      <c r="AW168" s="15" t="s">
        <v>33</v>
      </c>
      <c r="AX168" s="15" t="s">
        <v>79</v>
      </c>
      <c r="AY168" s="265" t="s">
        <v>338</v>
      </c>
    </row>
    <row r="169" s="2" customFormat="1" ht="37.8" customHeight="1">
      <c r="A169" s="39"/>
      <c r="B169" s="40"/>
      <c r="C169" s="215" t="s">
        <v>405</v>
      </c>
      <c r="D169" s="215" t="s">
        <v>342</v>
      </c>
      <c r="E169" s="216" t="s">
        <v>389</v>
      </c>
      <c r="F169" s="217" t="s">
        <v>390</v>
      </c>
      <c r="G169" s="218" t="s">
        <v>391</v>
      </c>
      <c r="H169" s="219">
        <v>206.53299999999999</v>
      </c>
      <c r="I169" s="220"/>
      <c r="J169" s="221">
        <f>ROUND(I169*H169,2)</f>
        <v>0</v>
      </c>
      <c r="K169" s="217" t="s">
        <v>346</v>
      </c>
      <c r="L169" s="45"/>
      <c r="M169" s="222" t="s">
        <v>19</v>
      </c>
      <c r="N169" s="223" t="s">
        <v>43</v>
      </c>
      <c r="O169" s="85"/>
      <c r="P169" s="224">
        <f>O169*H169</f>
        <v>0</v>
      </c>
      <c r="Q169" s="224">
        <v>0</v>
      </c>
      <c r="R169" s="224">
        <f>Q169*H169</f>
        <v>0</v>
      </c>
      <c r="S169" s="224">
        <v>0</v>
      </c>
      <c r="T169" s="225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26" t="s">
        <v>231</v>
      </c>
      <c r="AT169" s="226" t="s">
        <v>342</v>
      </c>
      <c r="AU169" s="226" t="s">
        <v>241</v>
      </c>
      <c r="AY169" s="18" t="s">
        <v>338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8" t="s">
        <v>79</v>
      </c>
      <c r="BK169" s="227">
        <f>ROUND(I169*H169,2)</f>
        <v>0</v>
      </c>
      <c r="BL169" s="18" t="s">
        <v>231</v>
      </c>
      <c r="BM169" s="226" t="s">
        <v>4766</v>
      </c>
    </row>
    <row r="170" s="2" customFormat="1">
      <c r="A170" s="39"/>
      <c r="B170" s="40"/>
      <c r="C170" s="41"/>
      <c r="D170" s="228" t="s">
        <v>348</v>
      </c>
      <c r="E170" s="41"/>
      <c r="F170" s="229" t="s">
        <v>393</v>
      </c>
      <c r="G170" s="41"/>
      <c r="H170" s="41"/>
      <c r="I170" s="230"/>
      <c r="J170" s="41"/>
      <c r="K170" s="41"/>
      <c r="L170" s="45"/>
      <c r="M170" s="231"/>
      <c r="N170" s="232"/>
      <c r="O170" s="85"/>
      <c r="P170" s="85"/>
      <c r="Q170" s="85"/>
      <c r="R170" s="85"/>
      <c r="S170" s="85"/>
      <c r="T170" s="86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348</v>
      </c>
      <c r="AU170" s="18" t="s">
        <v>241</v>
      </c>
    </row>
    <row r="171" s="14" customFormat="1">
      <c r="A171" s="14"/>
      <c r="B171" s="244"/>
      <c r="C171" s="245"/>
      <c r="D171" s="235" t="s">
        <v>350</v>
      </c>
      <c r="E171" s="246" t="s">
        <v>19</v>
      </c>
      <c r="F171" s="247" t="s">
        <v>225</v>
      </c>
      <c r="G171" s="245"/>
      <c r="H171" s="248">
        <v>206.53299999999999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350</v>
      </c>
      <c r="AU171" s="254" t="s">
        <v>241</v>
      </c>
      <c r="AV171" s="14" t="s">
        <v>81</v>
      </c>
      <c r="AW171" s="14" t="s">
        <v>33</v>
      </c>
      <c r="AX171" s="14" t="s">
        <v>79</v>
      </c>
      <c r="AY171" s="254" t="s">
        <v>338</v>
      </c>
    </row>
    <row r="172" s="12" customFormat="1" ht="20.88" customHeight="1">
      <c r="A172" s="12"/>
      <c r="B172" s="199"/>
      <c r="C172" s="200"/>
      <c r="D172" s="201" t="s">
        <v>71</v>
      </c>
      <c r="E172" s="213" t="s">
        <v>394</v>
      </c>
      <c r="F172" s="213" t="s">
        <v>395</v>
      </c>
      <c r="G172" s="200"/>
      <c r="H172" s="200"/>
      <c r="I172" s="203"/>
      <c r="J172" s="214">
        <f>BK172</f>
        <v>0</v>
      </c>
      <c r="K172" s="200"/>
      <c r="L172" s="205"/>
      <c r="M172" s="206"/>
      <c r="N172" s="207"/>
      <c r="O172" s="207"/>
      <c r="P172" s="208">
        <f>SUM(P173:P219)</f>
        <v>0</v>
      </c>
      <c r="Q172" s="207"/>
      <c r="R172" s="208">
        <f>SUM(R173:R219)</f>
        <v>0</v>
      </c>
      <c r="S172" s="207"/>
      <c r="T172" s="209">
        <f>SUM(T173:T219)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10" t="s">
        <v>79</v>
      </c>
      <c r="AT172" s="211" t="s">
        <v>71</v>
      </c>
      <c r="AU172" s="211" t="s">
        <v>81</v>
      </c>
      <c r="AY172" s="210" t="s">
        <v>338</v>
      </c>
      <c r="BK172" s="212">
        <f>SUM(BK173:BK219)</f>
        <v>0</v>
      </c>
    </row>
    <row r="173" s="2" customFormat="1" ht="66.75" customHeight="1">
      <c r="A173" s="39"/>
      <c r="B173" s="40"/>
      <c r="C173" s="215" t="s">
        <v>252</v>
      </c>
      <c r="D173" s="215" t="s">
        <v>342</v>
      </c>
      <c r="E173" s="216" t="s">
        <v>397</v>
      </c>
      <c r="F173" s="217" t="s">
        <v>398</v>
      </c>
      <c r="G173" s="218" t="s">
        <v>391</v>
      </c>
      <c r="H173" s="219">
        <v>16.506</v>
      </c>
      <c r="I173" s="220"/>
      <c r="J173" s="221">
        <f>ROUND(I173*H173,2)</f>
        <v>0</v>
      </c>
      <c r="K173" s="217" t="s">
        <v>346</v>
      </c>
      <c r="L173" s="45"/>
      <c r="M173" s="222" t="s">
        <v>19</v>
      </c>
      <c r="N173" s="223" t="s">
        <v>43</v>
      </c>
      <c r="O173" s="85"/>
      <c r="P173" s="224">
        <f>O173*H173</f>
        <v>0</v>
      </c>
      <c r="Q173" s="224">
        <v>0</v>
      </c>
      <c r="R173" s="224">
        <f>Q173*H173</f>
        <v>0</v>
      </c>
      <c r="S173" s="224">
        <v>0</v>
      </c>
      <c r="T173" s="225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26" t="s">
        <v>231</v>
      </c>
      <c r="AT173" s="226" t="s">
        <v>342</v>
      </c>
      <c r="AU173" s="226" t="s">
        <v>241</v>
      </c>
      <c r="AY173" s="18" t="s">
        <v>338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8" t="s">
        <v>79</v>
      </c>
      <c r="BK173" s="227">
        <f>ROUND(I173*H173,2)</f>
        <v>0</v>
      </c>
      <c r="BL173" s="18" t="s">
        <v>231</v>
      </c>
      <c r="BM173" s="226" t="s">
        <v>4767</v>
      </c>
    </row>
    <row r="174" s="2" customFormat="1">
      <c r="A174" s="39"/>
      <c r="B174" s="40"/>
      <c r="C174" s="41"/>
      <c r="D174" s="228" t="s">
        <v>348</v>
      </c>
      <c r="E174" s="41"/>
      <c r="F174" s="229" t="s">
        <v>400</v>
      </c>
      <c r="G174" s="41"/>
      <c r="H174" s="41"/>
      <c r="I174" s="230"/>
      <c r="J174" s="41"/>
      <c r="K174" s="41"/>
      <c r="L174" s="45"/>
      <c r="M174" s="231"/>
      <c r="N174" s="232"/>
      <c r="O174" s="85"/>
      <c r="P174" s="85"/>
      <c r="Q174" s="85"/>
      <c r="R174" s="85"/>
      <c r="S174" s="85"/>
      <c r="T174" s="86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348</v>
      </c>
      <c r="AU174" s="18" t="s">
        <v>241</v>
      </c>
    </row>
    <row r="175" s="2" customFormat="1">
      <c r="A175" s="39"/>
      <c r="B175" s="40"/>
      <c r="C175" s="41"/>
      <c r="D175" s="235" t="s">
        <v>401</v>
      </c>
      <c r="E175" s="41"/>
      <c r="F175" s="266" t="s">
        <v>402</v>
      </c>
      <c r="G175" s="41"/>
      <c r="H175" s="41"/>
      <c r="I175" s="230"/>
      <c r="J175" s="41"/>
      <c r="K175" s="41"/>
      <c r="L175" s="45"/>
      <c r="M175" s="231"/>
      <c r="N175" s="232"/>
      <c r="O175" s="85"/>
      <c r="P175" s="85"/>
      <c r="Q175" s="85"/>
      <c r="R175" s="85"/>
      <c r="S175" s="85"/>
      <c r="T175" s="86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401</v>
      </c>
      <c r="AU175" s="18" t="s">
        <v>241</v>
      </c>
    </row>
    <row r="176" s="13" customFormat="1">
      <c r="A176" s="13"/>
      <c r="B176" s="233"/>
      <c r="C176" s="234"/>
      <c r="D176" s="235" t="s">
        <v>350</v>
      </c>
      <c r="E176" s="236" t="s">
        <v>19</v>
      </c>
      <c r="F176" s="237" t="s">
        <v>403</v>
      </c>
      <c r="G176" s="234"/>
      <c r="H176" s="236" t="s">
        <v>19</v>
      </c>
      <c r="I176" s="238"/>
      <c r="J176" s="234"/>
      <c r="K176" s="234"/>
      <c r="L176" s="239"/>
      <c r="M176" s="240"/>
      <c r="N176" s="241"/>
      <c r="O176" s="241"/>
      <c r="P176" s="241"/>
      <c r="Q176" s="241"/>
      <c r="R176" s="241"/>
      <c r="S176" s="241"/>
      <c r="T176" s="242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3" t="s">
        <v>350</v>
      </c>
      <c r="AU176" s="243" t="s">
        <v>241</v>
      </c>
      <c r="AV176" s="13" t="s">
        <v>79</v>
      </c>
      <c r="AW176" s="13" t="s">
        <v>33</v>
      </c>
      <c r="AX176" s="13" t="s">
        <v>72</v>
      </c>
      <c r="AY176" s="243" t="s">
        <v>338</v>
      </c>
    </row>
    <row r="177" s="14" customFormat="1">
      <c r="A177" s="14"/>
      <c r="B177" s="244"/>
      <c r="C177" s="245"/>
      <c r="D177" s="235" t="s">
        <v>350</v>
      </c>
      <c r="E177" s="246" t="s">
        <v>289</v>
      </c>
      <c r="F177" s="247" t="s">
        <v>236</v>
      </c>
      <c r="G177" s="245"/>
      <c r="H177" s="248">
        <v>6</v>
      </c>
      <c r="I177" s="249"/>
      <c r="J177" s="245"/>
      <c r="K177" s="245"/>
      <c r="L177" s="250"/>
      <c r="M177" s="251"/>
      <c r="N177" s="252"/>
      <c r="O177" s="252"/>
      <c r="P177" s="252"/>
      <c r="Q177" s="252"/>
      <c r="R177" s="252"/>
      <c r="S177" s="252"/>
      <c r="T177" s="25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4" t="s">
        <v>350</v>
      </c>
      <c r="AU177" s="254" t="s">
        <v>241</v>
      </c>
      <c r="AV177" s="14" t="s">
        <v>81</v>
      </c>
      <c r="AW177" s="14" t="s">
        <v>33</v>
      </c>
      <c r="AX177" s="14" t="s">
        <v>72</v>
      </c>
      <c r="AY177" s="254" t="s">
        <v>338</v>
      </c>
    </row>
    <row r="178" s="15" customFormat="1">
      <c r="A178" s="15"/>
      <c r="B178" s="255"/>
      <c r="C178" s="256"/>
      <c r="D178" s="235" t="s">
        <v>350</v>
      </c>
      <c r="E178" s="257" t="s">
        <v>19</v>
      </c>
      <c r="F178" s="258" t="s">
        <v>363</v>
      </c>
      <c r="G178" s="256"/>
      <c r="H178" s="259">
        <v>6</v>
      </c>
      <c r="I178" s="260"/>
      <c r="J178" s="256"/>
      <c r="K178" s="256"/>
      <c r="L178" s="261"/>
      <c r="M178" s="262"/>
      <c r="N178" s="263"/>
      <c r="O178" s="263"/>
      <c r="P178" s="263"/>
      <c r="Q178" s="263"/>
      <c r="R178" s="263"/>
      <c r="S178" s="263"/>
      <c r="T178" s="264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65" t="s">
        <v>350</v>
      </c>
      <c r="AU178" s="265" t="s">
        <v>241</v>
      </c>
      <c r="AV178" s="15" t="s">
        <v>231</v>
      </c>
      <c r="AW178" s="15" t="s">
        <v>33</v>
      </c>
      <c r="AX178" s="15" t="s">
        <v>72</v>
      </c>
      <c r="AY178" s="265" t="s">
        <v>338</v>
      </c>
    </row>
    <row r="179" s="14" customFormat="1">
      <c r="A179" s="14"/>
      <c r="B179" s="244"/>
      <c r="C179" s="245"/>
      <c r="D179" s="235" t="s">
        <v>350</v>
      </c>
      <c r="E179" s="246" t="s">
        <v>19</v>
      </c>
      <c r="F179" s="247" t="s">
        <v>404</v>
      </c>
      <c r="G179" s="245"/>
      <c r="H179" s="248">
        <v>16.506</v>
      </c>
      <c r="I179" s="249"/>
      <c r="J179" s="245"/>
      <c r="K179" s="245"/>
      <c r="L179" s="250"/>
      <c r="M179" s="251"/>
      <c r="N179" s="252"/>
      <c r="O179" s="252"/>
      <c r="P179" s="252"/>
      <c r="Q179" s="252"/>
      <c r="R179" s="252"/>
      <c r="S179" s="252"/>
      <c r="T179" s="253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4" t="s">
        <v>350</v>
      </c>
      <c r="AU179" s="254" t="s">
        <v>241</v>
      </c>
      <c r="AV179" s="14" t="s">
        <v>81</v>
      </c>
      <c r="AW179" s="14" t="s">
        <v>33</v>
      </c>
      <c r="AX179" s="14" t="s">
        <v>72</v>
      </c>
      <c r="AY179" s="254" t="s">
        <v>338</v>
      </c>
    </row>
    <row r="180" s="15" customFormat="1">
      <c r="A180" s="15"/>
      <c r="B180" s="255"/>
      <c r="C180" s="256"/>
      <c r="D180" s="235" t="s">
        <v>350</v>
      </c>
      <c r="E180" s="257" t="s">
        <v>291</v>
      </c>
      <c r="F180" s="258" t="s">
        <v>363</v>
      </c>
      <c r="G180" s="256"/>
      <c r="H180" s="259">
        <v>16.506</v>
      </c>
      <c r="I180" s="260"/>
      <c r="J180" s="256"/>
      <c r="K180" s="256"/>
      <c r="L180" s="261"/>
      <c r="M180" s="262"/>
      <c r="N180" s="263"/>
      <c r="O180" s="263"/>
      <c r="P180" s="263"/>
      <c r="Q180" s="263"/>
      <c r="R180" s="263"/>
      <c r="S180" s="263"/>
      <c r="T180" s="264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65" t="s">
        <v>350</v>
      </c>
      <c r="AU180" s="265" t="s">
        <v>241</v>
      </c>
      <c r="AV180" s="15" t="s">
        <v>231</v>
      </c>
      <c r="AW180" s="15" t="s">
        <v>33</v>
      </c>
      <c r="AX180" s="15" t="s">
        <v>79</v>
      </c>
      <c r="AY180" s="265" t="s">
        <v>338</v>
      </c>
    </row>
    <row r="181" s="2" customFormat="1" ht="44.25" customHeight="1">
      <c r="A181" s="39"/>
      <c r="B181" s="40"/>
      <c r="C181" s="215" t="s">
        <v>430</v>
      </c>
      <c r="D181" s="215" t="s">
        <v>342</v>
      </c>
      <c r="E181" s="216" t="s">
        <v>862</v>
      </c>
      <c r="F181" s="217" t="s">
        <v>863</v>
      </c>
      <c r="G181" s="218" t="s">
        <v>391</v>
      </c>
      <c r="H181" s="219">
        <v>61.25</v>
      </c>
      <c r="I181" s="220"/>
      <c r="J181" s="221">
        <f>ROUND(I181*H181,2)</f>
        <v>0</v>
      </c>
      <c r="K181" s="217" t="s">
        <v>346</v>
      </c>
      <c r="L181" s="45"/>
      <c r="M181" s="222" t="s">
        <v>19</v>
      </c>
      <c r="N181" s="223" t="s">
        <v>43</v>
      </c>
      <c r="O181" s="85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26" t="s">
        <v>231</v>
      </c>
      <c r="AT181" s="226" t="s">
        <v>342</v>
      </c>
      <c r="AU181" s="226" t="s">
        <v>241</v>
      </c>
      <c r="AY181" s="18" t="s">
        <v>338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8" t="s">
        <v>79</v>
      </c>
      <c r="BK181" s="227">
        <f>ROUND(I181*H181,2)</f>
        <v>0</v>
      </c>
      <c r="BL181" s="18" t="s">
        <v>231</v>
      </c>
      <c r="BM181" s="226" t="s">
        <v>4768</v>
      </c>
    </row>
    <row r="182" s="2" customFormat="1">
      <c r="A182" s="39"/>
      <c r="B182" s="40"/>
      <c r="C182" s="41"/>
      <c r="D182" s="228" t="s">
        <v>348</v>
      </c>
      <c r="E182" s="41"/>
      <c r="F182" s="229" t="s">
        <v>865</v>
      </c>
      <c r="G182" s="41"/>
      <c r="H182" s="41"/>
      <c r="I182" s="230"/>
      <c r="J182" s="41"/>
      <c r="K182" s="41"/>
      <c r="L182" s="45"/>
      <c r="M182" s="231"/>
      <c r="N182" s="232"/>
      <c r="O182" s="85"/>
      <c r="P182" s="85"/>
      <c r="Q182" s="85"/>
      <c r="R182" s="85"/>
      <c r="S182" s="85"/>
      <c r="T182" s="86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348</v>
      </c>
      <c r="AU182" s="18" t="s">
        <v>241</v>
      </c>
    </row>
    <row r="183" s="13" customFormat="1">
      <c r="A183" s="13"/>
      <c r="B183" s="233"/>
      <c r="C183" s="234"/>
      <c r="D183" s="235" t="s">
        <v>350</v>
      </c>
      <c r="E183" s="236" t="s">
        <v>19</v>
      </c>
      <c r="F183" s="237" t="s">
        <v>3354</v>
      </c>
      <c r="G183" s="234"/>
      <c r="H183" s="236" t="s">
        <v>19</v>
      </c>
      <c r="I183" s="238"/>
      <c r="J183" s="234"/>
      <c r="K183" s="234"/>
      <c r="L183" s="239"/>
      <c r="M183" s="240"/>
      <c r="N183" s="241"/>
      <c r="O183" s="241"/>
      <c r="P183" s="241"/>
      <c r="Q183" s="241"/>
      <c r="R183" s="241"/>
      <c r="S183" s="241"/>
      <c r="T183" s="242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3" t="s">
        <v>350</v>
      </c>
      <c r="AU183" s="243" t="s">
        <v>241</v>
      </c>
      <c r="AV183" s="13" t="s">
        <v>79</v>
      </c>
      <c r="AW183" s="13" t="s">
        <v>33</v>
      </c>
      <c r="AX183" s="13" t="s">
        <v>72</v>
      </c>
      <c r="AY183" s="243" t="s">
        <v>338</v>
      </c>
    </row>
    <row r="184" s="14" customFormat="1">
      <c r="A184" s="14"/>
      <c r="B184" s="244"/>
      <c r="C184" s="245"/>
      <c r="D184" s="235" t="s">
        <v>350</v>
      </c>
      <c r="E184" s="246" t="s">
        <v>849</v>
      </c>
      <c r="F184" s="247" t="s">
        <v>867</v>
      </c>
      <c r="G184" s="245"/>
      <c r="H184" s="248">
        <v>8.75</v>
      </c>
      <c r="I184" s="249"/>
      <c r="J184" s="245"/>
      <c r="K184" s="245"/>
      <c r="L184" s="250"/>
      <c r="M184" s="251"/>
      <c r="N184" s="252"/>
      <c r="O184" s="252"/>
      <c r="P184" s="252"/>
      <c r="Q184" s="252"/>
      <c r="R184" s="252"/>
      <c r="S184" s="252"/>
      <c r="T184" s="253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4" t="s">
        <v>350</v>
      </c>
      <c r="AU184" s="254" t="s">
        <v>241</v>
      </c>
      <c r="AV184" s="14" t="s">
        <v>81</v>
      </c>
      <c r="AW184" s="14" t="s">
        <v>33</v>
      </c>
      <c r="AX184" s="14" t="s">
        <v>72</v>
      </c>
      <c r="AY184" s="254" t="s">
        <v>338</v>
      </c>
    </row>
    <row r="185" s="13" customFormat="1">
      <c r="A185" s="13"/>
      <c r="B185" s="233"/>
      <c r="C185" s="234"/>
      <c r="D185" s="235" t="s">
        <v>350</v>
      </c>
      <c r="E185" s="236" t="s">
        <v>19</v>
      </c>
      <c r="F185" s="237" t="s">
        <v>3356</v>
      </c>
      <c r="G185" s="234"/>
      <c r="H185" s="236" t="s">
        <v>19</v>
      </c>
      <c r="I185" s="238"/>
      <c r="J185" s="234"/>
      <c r="K185" s="234"/>
      <c r="L185" s="239"/>
      <c r="M185" s="240"/>
      <c r="N185" s="241"/>
      <c r="O185" s="241"/>
      <c r="P185" s="241"/>
      <c r="Q185" s="241"/>
      <c r="R185" s="241"/>
      <c r="S185" s="241"/>
      <c r="T185" s="24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3" t="s">
        <v>350</v>
      </c>
      <c r="AU185" s="243" t="s">
        <v>241</v>
      </c>
      <c r="AV185" s="13" t="s">
        <v>79</v>
      </c>
      <c r="AW185" s="13" t="s">
        <v>33</v>
      </c>
      <c r="AX185" s="13" t="s">
        <v>72</v>
      </c>
      <c r="AY185" s="243" t="s">
        <v>338</v>
      </c>
    </row>
    <row r="186" s="14" customFormat="1">
      <c r="A186" s="14"/>
      <c r="B186" s="244"/>
      <c r="C186" s="245"/>
      <c r="D186" s="235" t="s">
        <v>350</v>
      </c>
      <c r="E186" s="246" t="s">
        <v>857</v>
      </c>
      <c r="F186" s="247" t="s">
        <v>869</v>
      </c>
      <c r="G186" s="245"/>
      <c r="H186" s="248">
        <v>12</v>
      </c>
      <c r="I186" s="249"/>
      <c r="J186" s="245"/>
      <c r="K186" s="245"/>
      <c r="L186" s="250"/>
      <c r="M186" s="251"/>
      <c r="N186" s="252"/>
      <c r="O186" s="252"/>
      <c r="P186" s="252"/>
      <c r="Q186" s="252"/>
      <c r="R186" s="252"/>
      <c r="S186" s="252"/>
      <c r="T186" s="25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4" t="s">
        <v>350</v>
      </c>
      <c r="AU186" s="254" t="s">
        <v>241</v>
      </c>
      <c r="AV186" s="14" t="s">
        <v>81</v>
      </c>
      <c r="AW186" s="14" t="s">
        <v>33</v>
      </c>
      <c r="AX186" s="14" t="s">
        <v>72</v>
      </c>
      <c r="AY186" s="254" t="s">
        <v>338</v>
      </c>
    </row>
    <row r="187" s="13" customFormat="1">
      <c r="A187" s="13"/>
      <c r="B187" s="233"/>
      <c r="C187" s="234"/>
      <c r="D187" s="235" t="s">
        <v>350</v>
      </c>
      <c r="E187" s="236" t="s">
        <v>19</v>
      </c>
      <c r="F187" s="237" t="s">
        <v>3358</v>
      </c>
      <c r="G187" s="234"/>
      <c r="H187" s="236" t="s">
        <v>19</v>
      </c>
      <c r="I187" s="238"/>
      <c r="J187" s="234"/>
      <c r="K187" s="234"/>
      <c r="L187" s="239"/>
      <c r="M187" s="240"/>
      <c r="N187" s="241"/>
      <c r="O187" s="241"/>
      <c r="P187" s="241"/>
      <c r="Q187" s="241"/>
      <c r="R187" s="241"/>
      <c r="S187" s="241"/>
      <c r="T187" s="24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3" t="s">
        <v>350</v>
      </c>
      <c r="AU187" s="243" t="s">
        <v>241</v>
      </c>
      <c r="AV187" s="13" t="s">
        <v>79</v>
      </c>
      <c r="AW187" s="13" t="s">
        <v>33</v>
      </c>
      <c r="AX187" s="13" t="s">
        <v>72</v>
      </c>
      <c r="AY187" s="243" t="s">
        <v>338</v>
      </c>
    </row>
    <row r="188" s="14" customFormat="1">
      <c r="A188" s="14"/>
      <c r="B188" s="244"/>
      <c r="C188" s="245"/>
      <c r="D188" s="235" t="s">
        <v>350</v>
      </c>
      <c r="E188" s="246" t="s">
        <v>851</v>
      </c>
      <c r="F188" s="247" t="s">
        <v>4735</v>
      </c>
      <c r="G188" s="245"/>
      <c r="H188" s="248">
        <v>2.2999999999999998</v>
      </c>
      <c r="I188" s="249"/>
      <c r="J188" s="245"/>
      <c r="K188" s="245"/>
      <c r="L188" s="250"/>
      <c r="M188" s="251"/>
      <c r="N188" s="252"/>
      <c r="O188" s="252"/>
      <c r="P188" s="252"/>
      <c r="Q188" s="252"/>
      <c r="R188" s="252"/>
      <c r="S188" s="252"/>
      <c r="T188" s="253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4" t="s">
        <v>350</v>
      </c>
      <c r="AU188" s="254" t="s">
        <v>241</v>
      </c>
      <c r="AV188" s="14" t="s">
        <v>81</v>
      </c>
      <c r="AW188" s="14" t="s">
        <v>33</v>
      </c>
      <c r="AX188" s="14" t="s">
        <v>72</v>
      </c>
      <c r="AY188" s="254" t="s">
        <v>338</v>
      </c>
    </row>
    <row r="189" s="13" customFormat="1">
      <c r="A189" s="13"/>
      <c r="B189" s="233"/>
      <c r="C189" s="234"/>
      <c r="D189" s="235" t="s">
        <v>350</v>
      </c>
      <c r="E189" s="236" t="s">
        <v>19</v>
      </c>
      <c r="F189" s="237" t="s">
        <v>871</v>
      </c>
      <c r="G189" s="234"/>
      <c r="H189" s="236" t="s">
        <v>19</v>
      </c>
      <c r="I189" s="238"/>
      <c r="J189" s="234"/>
      <c r="K189" s="234"/>
      <c r="L189" s="239"/>
      <c r="M189" s="240"/>
      <c r="N189" s="241"/>
      <c r="O189" s="241"/>
      <c r="P189" s="241"/>
      <c r="Q189" s="241"/>
      <c r="R189" s="241"/>
      <c r="S189" s="241"/>
      <c r="T189" s="242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3" t="s">
        <v>350</v>
      </c>
      <c r="AU189" s="243" t="s">
        <v>241</v>
      </c>
      <c r="AV189" s="13" t="s">
        <v>79</v>
      </c>
      <c r="AW189" s="13" t="s">
        <v>33</v>
      </c>
      <c r="AX189" s="13" t="s">
        <v>72</v>
      </c>
      <c r="AY189" s="243" t="s">
        <v>338</v>
      </c>
    </row>
    <row r="190" s="14" customFormat="1">
      <c r="A190" s="14"/>
      <c r="B190" s="244"/>
      <c r="C190" s="245"/>
      <c r="D190" s="235" t="s">
        <v>350</v>
      </c>
      <c r="E190" s="246" t="s">
        <v>853</v>
      </c>
      <c r="F190" s="247" t="s">
        <v>4736</v>
      </c>
      <c r="G190" s="245"/>
      <c r="H190" s="248">
        <v>4.7000000000000002</v>
      </c>
      <c r="I190" s="249"/>
      <c r="J190" s="245"/>
      <c r="K190" s="245"/>
      <c r="L190" s="250"/>
      <c r="M190" s="251"/>
      <c r="N190" s="252"/>
      <c r="O190" s="252"/>
      <c r="P190" s="252"/>
      <c r="Q190" s="252"/>
      <c r="R190" s="252"/>
      <c r="S190" s="252"/>
      <c r="T190" s="253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4" t="s">
        <v>350</v>
      </c>
      <c r="AU190" s="254" t="s">
        <v>241</v>
      </c>
      <c r="AV190" s="14" t="s">
        <v>81</v>
      </c>
      <c r="AW190" s="14" t="s">
        <v>33</v>
      </c>
      <c r="AX190" s="14" t="s">
        <v>72</v>
      </c>
      <c r="AY190" s="254" t="s">
        <v>338</v>
      </c>
    </row>
    <row r="191" s="13" customFormat="1">
      <c r="A191" s="13"/>
      <c r="B191" s="233"/>
      <c r="C191" s="234"/>
      <c r="D191" s="235" t="s">
        <v>350</v>
      </c>
      <c r="E191" s="236" t="s">
        <v>19</v>
      </c>
      <c r="F191" s="237" t="s">
        <v>878</v>
      </c>
      <c r="G191" s="234"/>
      <c r="H191" s="236" t="s">
        <v>19</v>
      </c>
      <c r="I191" s="238"/>
      <c r="J191" s="234"/>
      <c r="K191" s="234"/>
      <c r="L191" s="239"/>
      <c r="M191" s="240"/>
      <c r="N191" s="241"/>
      <c r="O191" s="241"/>
      <c r="P191" s="241"/>
      <c r="Q191" s="241"/>
      <c r="R191" s="241"/>
      <c r="S191" s="241"/>
      <c r="T191" s="242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3" t="s">
        <v>350</v>
      </c>
      <c r="AU191" s="243" t="s">
        <v>241</v>
      </c>
      <c r="AV191" s="13" t="s">
        <v>79</v>
      </c>
      <c r="AW191" s="13" t="s">
        <v>33</v>
      </c>
      <c r="AX191" s="13" t="s">
        <v>72</v>
      </c>
      <c r="AY191" s="243" t="s">
        <v>338</v>
      </c>
    </row>
    <row r="192" s="13" customFormat="1">
      <c r="A192" s="13"/>
      <c r="B192" s="233"/>
      <c r="C192" s="234"/>
      <c r="D192" s="235" t="s">
        <v>350</v>
      </c>
      <c r="E192" s="236" t="s">
        <v>19</v>
      </c>
      <c r="F192" s="237" t="s">
        <v>880</v>
      </c>
      <c r="G192" s="234"/>
      <c r="H192" s="236" t="s">
        <v>19</v>
      </c>
      <c r="I192" s="238"/>
      <c r="J192" s="234"/>
      <c r="K192" s="234"/>
      <c r="L192" s="239"/>
      <c r="M192" s="240"/>
      <c r="N192" s="241"/>
      <c r="O192" s="241"/>
      <c r="P192" s="241"/>
      <c r="Q192" s="241"/>
      <c r="R192" s="241"/>
      <c r="S192" s="241"/>
      <c r="T192" s="242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3" t="s">
        <v>350</v>
      </c>
      <c r="AU192" s="243" t="s">
        <v>241</v>
      </c>
      <c r="AV192" s="13" t="s">
        <v>79</v>
      </c>
      <c r="AW192" s="13" t="s">
        <v>33</v>
      </c>
      <c r="AX192" s="13" t="s">
        <v>72</v>
      </c>
      <c r="AY192" s="243" t="s">
        <v>338</v>
      </c>
    </row>
    <row r="193" s="15" customFormat="1">
      <c r="A193" s="15"/>
      <c r="B193" s="255"/>
      <c r="C193" s="256"/>
      <c r="D193" s="235" t="s">
        <v>350</v>
      </c>
      <c r="E193" s="257" t="s">
        <v>19</v>
      </c>
      <c r="F193" s="258" t="s">
        <v>363</v>
      </c>
      <c r="G193" s="256"/>
      <c r="H193" s="259">
        <v>27.75</v>
      </c>
      <c r="I193" s="260"/>
      <c r="J193" s="256"/>
      <c r="K193" s="256"/>
      <c r="L193" s="261"/>
      <c r="M193" s="262"/>
      <c r="N193" s="263"/>
      <c r="O193" s="263"/>
      <c r="P193" s="263"/>
      <c r="Q193" s="263"/>
      <c r="R193" s="263"/>
      <c r="S193" s="263"/>
      <c r="T193" s="264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65" t="s">
        <v>350</v>
      </c>
      <c r="AU193" s="265" t="s">
        <v>241</v>
      </c>
      <c r="AV193" s="15" t="s">
        <v>231</v>
      </c>
      <c r="AW193" s="15" t="s">
        <v>33</v>
      </c>
      <c r="AX193" s="15" t="s">
        <v>72</v>
      </c>
      <c r="AY193" s="265" t="s">
        <v>338</v>
      </c>
    </row>
    <row r="194" s="14" customFormat="1">
      <c r="A194" s="14"/>
      <c r="B194" s="244"/>
      <c r="C194" s="245"/>
      <c r="D194" s="235" t="s">
        <v>350</v>
      </c>
      <c r="E194" s="246" t="s">
        <v>19</v>
      </c>
      <c r="F194" s="247" t="s">
        <v>872</v>
      </c>
      <c r="G194" s="245"/>
      <c r="H194" s="248">
        <v>20.125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350</v>
      </c>
      <c r="AU194" s="254" t="s">
        <v>241</v>
      </c>
      <c r="AV194" s="14" t="s">
        <v>81</v>
      </c>
      <c r="AW194" s="14" t="s">
        <v>33</v>
      </c>
      <c r="AX194" s="14" t="s">
        <v>72</v>
      </c>
      <c r="AY194" s="254" t="s">
        <v>338</v>
      </c>
    </row>
    <row r="195" s="14" customFormat="1">
      <c r="A195" s="14"/>
      <c r="B195" s="244"/>
      <c r="C195" s="245"/>
      <c r="D195" s="235" t="s">
        <v>350</v>
      </c>
      <c r="E195" s="246" t="s">
        <v>19</v>
      </c>
      <c r="F195" s="247" t="s">
        <v>873</v>
      </c>
      <c r="G195" s="245"/>
      <c r="H195" s="248">
        <v>41.125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350</v>
      </c>
      <c r="AU195" s="254" t="s">
        <v>241</v>
      </c>
      <c r="AV195" s="14" t="s">
        <v>81</v>
      </c>
      <c r="AW195" s="14" t="s">
        <v>33</v>
      </c>
      <c r="AX195" s="14" t="s">
        <v>72</v>
      </c>
      <c r="AY195" s="254" t="s">
        <v>338</v>
      </c>
    </row>
    <row r="196" s="15" customFormat="1">
      <c r="A196" s="15"/>
      <c r="B196" s="255"/>
      <c r="C196" s="256"/>
      <c r="D196" s="235" t="s">
        <v>350</v>
      </c>
      <c r="E196" s="257" t="s">
        <v>855</v>
      </c>
      <c r="F196" s="258" t="s">
        <v>363</v>
      </c>
      <c r="G196" s="256"/>
      <c r="H196" s="259">
        <v>61.25</v>
      </c>
      <c r="I196" s="260"/>
      <c r="J196" s="256"/>
      <c r="K196" s="256"/>
      <c r="L196" s="261"/>
      <c r="M196" s="262"/>
      <c r="N196" s="263"/>
      <c r="O196" s="263"/>
      <c r="P196" s="263"/>
      <c r="Q196" s="263"/>
      <c r="R196" s="263"/>
      <c r="S196" s="263"/>
      <c r="T196" s="264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65" t="s">
        <v>350</v>
      </c>
      <c r="AU196" s="265" t="s">
        <v>241</v>
      </c>
      <c r="AV196" s="15" t="s">
        <v>231</v>
      </c>
      <c r="AW196" s="15" t="s">
        <v>33</v>
      </c>
      <c r="AX196" s="15" t="s">
        <v>79</v>
      </c>
      <c r="AY196" s="265" t="s">
        <v>338</v>
      </c>
    </row>
    <row r="197" s="2" customFormat="1" ht="55.5" customHeight="1">
      <c r="A197" s="39"/>
      <c r="B197" s="40"/>
      <c r="C197" s="215" t="s">
        <v>340</v>
      </c>
      <c r="D197" s="215" t="s">
        <v>342</v>
      </c>
      <c r="E197" s="216" t="s">
        <v>406</v>
      </c>
      <c r="F197" s="217" t="s">
        <v>407</v>
      </c>
      <c r="G197" s="218" t="s">
        <v>391</v>
      </c>
      <c r="H197" s="219">
        <v>219.98500000000001</v>
      </c>
      <c r="I197" s="220"/>
      <c r="J197" s="221">
        <f>ROUND(I197*H197,2)</f>
        <v>0</v>
      </c>
      <c r="K197" s="217" t="s">
        <v>346</v>
      </c>
      <c r="L197" s="45"/>
      <c r="M197" s="222" t="s">
        <v>19</v>
      </c>
      <c r="N197" s="223" t="s">
        <v>43</v>
      </c>
      <c r="O197" s="85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26" t="s">
        <v>231</v>
      </c>
      <c r="AT197" s="226" t="s">
        <v>342</v>
      </c>
      <c r="AU197" s="226" t="s">
        <v>241</v>
      </c>
      <c r="AY197" s="18" t="s">
        <v>338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8" t="s">
        <v>79</v>
      </c>
      <c r="BK197" s="227">
        <f>ROUND(I197*H197,2)</f>
        <v>0</v>
      </c>
      <c r="BL197" s="18" t="s">
        <v>231</v>
      </c>
      <c r="BM197" s="226" t="s">
        <v>4769</v>
      </c>
    </row>
    <row r="198" s="2" customFormat="1">
      <c r="A198" s="39"/>
      <c r="B198" s="40"/>
      <c r="C198" s="41"/>
      <c r="D198" s="228" t="s">
        <v>348</v>
      </c>
      <c r="E198" s="41"/>
      <c r="F198" s="229" t="s">
        <v>409</v>
      </c>
      <c r="G198" s="41"/>
      <c r="H198" s="41"/>
      <c r="I198" s="230"/>
      <c r="J198" s="41"/>
      <c r="K198" s="41"/>
      <c r="L198" s="45"/>
      <c r="M198" s="231"/>
      <c r="N198" s="232"/>
      <c r="O198" s="85"/>
      <c r="P198" s="85"/>
      <c r="Q198" s="85"/>
      <c r="R198" s="85"/>
      <c r="S198" s="85"/>
      <c r="T198" s="86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348</v>
      </c>
      <c r="AU198" s="18" t="s">
        <v>241</v>
      </c>
    </row>
    <row r="199" s="13" customFormat="1">
      <c r="A199" s="13"/>
      <c r="B199" s="233"/>
      <c r="C199" s="234"/>
      <c r="D199" s="235" t="s">
        <v>350</v>
      </c>
      <c r="E199" s="236" t="s">
        <v>19</v>
      </c>
      <c r="F199" s="237" t="s">
        <v>1861</v>
      </c>
      <c r="G199" s="234"/>
      <c r="H199" s="236" t="s">
        <v>19</v>
      </c>
      <c r="I199" s="238"/>
      <c r="J199" s="234"/>
      <c r="K199" s="234"/>
      <c r="L199" s="239"/>
      <c r="M199" s="240"/>
      <c r="N199" s="241"/>
      <c r="O199" s="241"/>
      <c r="P199" s="241"/>
      <c r="Q199" s="241"/>
      <c r="R199" s="241"/>
      <c r="S199" s="241"/>
      <c r="T199" s="242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3" t="s">
        <v>350</v>
      </c>
      <c r="AU199" s="243" t="s">
        <v>241</v>
      </c>
      <c r="AV199" s="13" t="s">
        <v>79</v>
      </c>
      <c r="AW199" s="13" t="s">
        <v>33</v>
      </c>
      <c r="AX199" s="13" t="s">
        <v>72</v>
      </c>
      <c r="AY199" s="243" t="s">
        <v>338</v>
      </c>
    </row>
    <row r="200" s="14" customFormat="1">
      <c r="A200" s="14"/>
      <c r="B200" s="244"/>
      <c r="C200" s="245"/>
      <c r="D200" s="235" t="s">
        <v>350</v>
      </c>
      <c r="E200" s="246" t="s">
        <v>263</v>
      </c>
      <c r="F200" s="247" t="s">
        <v>3575</v>
      </c>
      <c r="G200" s="245"/>
      <c r="H200" s="248">
        <v>0.089999999999999997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350</v>
      </c>
      <c r="AU200" s="254" t="s">
        <v>241</v>
      </c>
      <c r="AV200" s="14" t="s">
        <v>81</v>
      </c>
      <c r="AW200" s="14" t="s">
        <v>33</v>
      </c>
      <c r="AX200" s="14" t="s">
        <v>72</v>
      </c>
      <c r="AY200" s="254" t="s">
        <v>338</v>
      </c>
    </row>
    <row r="201" s="13" customFormat="1">
      <c r="A201" s="13"/>
      <c r="B201" s="233"/>
      <c r="C201" s="234"/>
      <c r="D201" s="235" t="s">
        <v>350</v>
      </c>
      <c r="E201" s="236" t="s">
        <v>19</v>
      </c>
      <c r="F201" s="237" t="s">
        <v>1862</v>
      </c>
      <c r="G201" s="234"/>
      <c r="H201" s="236" t="s">
        <v>19</v>
      </c>
      <c r="I201" s="238"/>
      <c r="J201" s="234"/>
      <c r="K201" s="234"/>
      <c r="L201" s="239"/>
      <c r="M201" s="240"/>
      <c r="N201" s="241"/>
      <c r="O201" s="241"/>
      <c r="P201" s="241"/>
      <c r="Q201" s="241"/>
      <c r="R201" s="241"/>
      <c r="S201" s="241"/>
      <c r="T201" s="242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3" t="s">
        <v>350</v>
      </c>
      <c r="AU201" s="243" t="s">
        <v>241</v>
      </c>
      <c r="AV201" s="13" t="s">
        <v>79</v>
      </c>
      <c r="AW201" s="13" t="s">
        <v>33</v>
      </c>
      <c r="AX201" s="13" t="s">
        <v>72</v>
      </c>
      <c r="AY201" s="243" t="s">
        <v>338</v>
      </c>
    </row>
    <row r="202" s="14" customFormat="1">
      <c r="A202" s="14"/>
      <c r="B202" s="244"/>
      <c r="C202" s="245"/>
      <c r="D202" s="235" t="s">
        <v>350</v>
      </c>
      <c r="E202" s="246" t="s">
        <v>1835</v>
      </c>
      <c r="F202" s="247" t="s">
        <v>1863</v>
      </c>
      <c r="G202" s="245"/>
      <c r="H202" s="248">
        <v>0.40000000000000002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350</v>
      </c>
      <c r="AU202" s="254" t="s">
        <v>241</v>
      </c>
      <c r="AV202" s="14" t="s">
        <v>81</v>
      </c>
      <c r="AW202" s="14" t="s">
        <v>33</v>
      </c>
      <c r="AX202" s="14" t="s">
        <v>72</v>
      </c>
      <c r="AY202" s="254" t="s">
        <v>338</v>
      </c>
    </row>
    <row r="203" s="14" customFormat="1">
      <c r="A203" s="14"/>
      <c r="B203" s="244"/>
      <c r="C203" s="245"/>
      <c r="D203" s="235" t="s">
        <v>350</v>
      </c>
      <c r="E203" s="246" t="s">
        <v>267</v>
      </c>
      <c r="F203" s="247" t="s">
        <v>1864</v>
      </c>
      <c r="G203" s="245"/>
      <c r="H203" s="248">
        <v>1.1299999999999999</v>
      </c>
      <c r="I203" s="249"/>
      <c r="J203" s="245"/>
      <c r="K203" s="245"/>
      <c r="L203" s="250"/>
      <c r="M203" s="251"/>
      <c r="N203" s="252"/>
      <c r="O203" s="252"/>
      <c r="P203" s="252"/>
      <c r="Q203" s="252"/>
      <c r="R203" s="252"/>
      <c r="S203" s="252"/>
      <c r="T203" s="253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4" t="s">
        <v>350</v>
      </c>
      <c r="AU203" s="254" t="s">
        <v>241</v>
      </c>
      <c r="AV203" s="14" t="s">
        <v>81</v>
      </c>
      <c r="AW203" s="14" t="s">
        <v>33</v>
      </c>
      <c r="AX203" s="14" t="s">
        <v>72</v>
      </c>
      <c r="AY203" s="254" t="s">
        <v>338</v>
      </c>
    </row>
    <row r="204" s="13" customFormat="1">
      <c r="A204" s="13"/>
      <c r="B204" s="233"/>
      <c r="C204" s="234"/>
      <c r="D204" s="235" t="s">
        <v>350</v>
      </c>
      <c r="E204" s="236" t="s">
        <v>19</v>
      </c>
      <c r="F204" s="237" t="s">
        <v>1865</v>
      </c>
      <c r="G204" s="234"/>
      <c r="H204" s="236" t="s">
        <v>19</v>
      </c>
      <c r="I204" s="238"/>
      <c r="J204" s="234"/>
      <c r="K204" s="234"/>
      <c r="L204" s="239"/>
      <c r="M204" s="240"/>
      <c r="N204" s="241"/>
      <c r="O204" s="241"/>
      <c r="P204" s="241"/>
      <c r="Q204" s="241"/>
      <c r="R204" s="241"/>
      <c r="S204" s="241"/>
      <c r="T204" s="24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3" t="s">
        <v>350</v>
      </c>
      <c r="AU204" s="243" t="s">
        <v>241</v>
      </c>
      <c r="AV204" s="13" t="s">
        <v>79</v>
      </c>
      <c r="AW204" s="13" t="s">
        <v>33</v>
      </c>
      <c r="AX204" s="13" t="s">
        <v>72</v>
      </c>
      <c r="AY204" s="243" t="s">
        <v>338</v>
      </c>
    </row>
    <row r="205" s="14" customFormat="1">
      <c r="A205" s="14"/>
      <c r="B205" s="244"/>
      <c r="C205" s="245"/>
      <c r="D205" s="235" t="s">
        <v>350</v>
      </c>
      <c r="E205" s="246" t="s">
        <v>270</v>
      </c>
      <c r="F205" s="247" t="s">
        <v>4743</v>
      </c>
      <c r="G205" s="245"/>
      <c r="H205" s="248">
        <v>2.7509999999999999</v>
      </c>
      <c r="I205" s="249"/>
      <c r="J205" s="245"/>
      <c r="K205" s="245"/>
      <c r="L205" s="250"/>
      <c r="M205" s="251"/>
      <c r="N205" s="252"/>
      <c r="O205" s="252"/>
      <c r="P205" s="252"/>
      <c r="Q205" s="252"/>
      <c r="R205" s="252"/>
      <c r="S205" s="252"/>
      <c r="T205" s="253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4" t="s">
        <v>350</v>
      </c>
      <c r="AU205" s="254" t="s">
        <v>241</v>
      </c>
      <c r="AV205" s="14" t="s">
        <v>81</v>
      </c>
      <c r="AW205" s="14" t="s">
        <v>33</v>
      </c>
      <c r="AX205" s="14" t="s">
        <v>72</v>
      </c>
      <c r="AY205" s="254" t="s">
        <v>338</v>
      </c>
    </row>
    <row r="206" s="14" customFormat="1">
      <c r="A206" s="14"/>
      <c r="B206" s="244"/>
      <c r="C206" s="245"/>
      <c r="D206" s="235" t="s">
        <v>350</v>
      </c>
      <c r="E206" s="246" t="s">
        <v>269</v>
      </c>
      <c r="F206" s="247" t="s">
        <v>1866</v>
      </c>
      <c r="G206" s="245"/>
      <c r="H206" s="248">
        <v>1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350</v>
      </c>
      <c r="AU206" s="254" t="s">
        <v>241</v>
      </c>
      <c r="AV206" s="14" t="s">
        <v>81</v>
      </c>
      <c r="AW206" s="14" t="s">
        <v>33</v>
      </c>
      <c r="AX206" s="14" t="s">
        <v>72</v>
      </c>
      <c r="AY206" s="254" t="s">
        <v>338</v>
      </c>
    </row>
    <row r="207" s="13" customFormat="1">
      <c r="A207" s="13"/>
      <c r="B207" s="233"/>
      <c r="C207" s="234"/>
      <c r="D207" s="235" t="s">
        <v>350</v>
      </c>
      <c r="E207" s="236" t="s">
        <v>1823</v>
      </c>
      <c r="F207" s="237" t="s">
        <v>4770</v>
      </c>
      <c r="G207" s="234"/>
      <c r="H207" s="236" t="s">
        <v>19</v>
      </c>
      <c r="I207" s="238"/>
      <c r="J207" s="234"/>
      <c r="K207" s="234"/>
      <c r="L207" s="239"/>
      <c r="M207" s="240"/>
      <c r="N207" s="241"/>
      <c r="O207" s="241"/>
      <c r="P207" s="241"/>
      <c r="Q207" s="241"/>
      <c r="R207" s="241"/>
      <c r="S207" s="241"/>
      <c r="T207" s="24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3" t="s">
        <v>350</v>
      </c>
      <c r="AU207" s="243" t="s">
        <v>241</v>
      </c>
      <c r="AV207" s="13" t="s">
        <v>79</v>
      </c>
      <c r="AW207" s="13" t="s">
        <v>33</v>
      </c>
      <c r="AX207" s="13" t="s">
        <v>72</v>
      </c>
      <c r="AY207" s="243" t="s">
        <v>338</v>
      </c>
    </row>
    <row r="208" s="13" customFormat="1">
      <c r="A208" s="13"/>
      <c r="B208" s="233"/>
      <c r="C208" s="234"/>
      <c r="D208" s="235" t="s">
        <v>350</v>
      </c>
      <c r="E208" s="236" t="s">
        <v>19</v>
      </c>
      <c r="F208" s="237" t="s">
        <v>1347</v>
      </c>
      <c r="G208" s="234"/>
      <c r="H208" s="236" t="s">
        <v>19</v>
      </c>
      <c r="I208" s="238"/>
      <c r="J208" s="234"/>
      <c r="K208" s="234"/>
      <c r="L208" s="239"/>
      <c r="M208" s="240"/>
      <c r="N208" s="241"/>
      <c r="O208" s="241"/>
      <c r="P208" s="241"/>
      <c r="Q208" s="241"/>
      <c r="R208" s="241"/>
      <c r="S208" s="241"/>
      <c r="T208" s="242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3" t="s">
        <v>350</v>
      </c>
      <c r="AU208" s="243" t="s">
        <v>241</v>
      </c>
      <c r="AV208" s="13" t="s">
        <v>79</v>
      </c>
      <c r="AW208" s="13" t="s">
        <v>33</v>
      </c>
      <c r="AX208" s="13" t="s">
        <v>72</v>
      </c>
      <c r="AY208" s="243" t="s">
        <v>338</v>
      </c>
    </row>
    <row r="209" s="14" customFormat="1">
      <c r="A209" s="14"/>
      <c r="B209" s="244"/>
      <c r="C209" s="245"/>
      <c r="D209" s="235" t="s">
        <v>350</v>
      </c>
      <c r="E209" s="246" t="s">
        <v>300</v>
      </c>
      <c r="F209" s="247" t="s">
        <v>254</v>
      </c>
      <c r="G209" s="245"/>
      <c r="H209" s="248">
        <v>20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350</v>
      </c>
      <c r="AU209" s="254" t="s">
        <v>241</v>
      </c>
      <c r="AV209" s="14" t="s">
        <v>81</v>
      </c>
      <c r="AW209" s="14" t="s">
        <v>33</v>
      </c>
      <c r="AX209" s="14" t="s">
        <v>72</v>
      </c>
      <c r="AY209" s="254" t="s">
        <v>338</v>
      </c>
    </row>
    <row r="210" s="15" customFormat="1">
      <c r="A210" s="15"/>
      <c r="B210" s="255"/>
      <c r="C210" s="256"/>
      <c r="D210" s="235" t="s">
        <v>350</v>
      </c>
      <c r="E210" s="257" t="s">
        <v>19</v>
      </c>
      <c r="F210" s="258" t="s">
        <v>363</v>
      </c>
      <c r="G210" s="256"/>
      <c r="H210" s="259">
        <v>25.370999999999999</v>
      </c>
      <c r="I210" s="260"/>
      <c r="J210" s="256"/>
      <c r="K210" s="256"/>
      <c r="L210" s="261"/>
      <c r="M210" s="262"/>
      <c r="N210" s="263"/>
      <c r="O210" s="263"/>
      <c r="P210" s="263"/>
      <c r="Q210" s="263"/>
      <c r="R210" s="263"/>
      <c r="S210" s="263"/>
      <c r="T210" s="264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65" t="s">
        <v>350</v>
      </c>
      <c r="AU210" s="265" t="s">
        <v>241</v>
      </c>
      <c r="AV210" s="15" t="s">
        <v>231</v>
      </c>
      <c r="AW210" s="15" t="s">
        <v>33</v>
      </c>
      <c r="AX210" s="15" t="s">
        <v>72</v>
      </c>
      <c r="AY210" s="265" t="s">
        <v>338</v>
      </c>
    </row>
    <row r="211" s="14" customFormat="1">
      <c r="A211" s="14"/>
      <c r="B211" s="244"/>
      <c r="C211" s="245"/>
      <c r="D211" s="235" t="s">
        <v>350</v>
      </c>
      <c r="E211" s="246" t="s">
        <v>19</v>
      </c>
      <c r="F211" s="247" t="s">
        <v>418</v>
      </c>
      <c r="G211" s="245"/>
      <c r="H211" s="248">
        <v>157.237</v>
      </c>
      <c r="I211" s="249"/>
      <c r="J211" s="245"/>
      <c r="K211" s="245"/>
      <c r="L211" s="250"/>
      <c r="M211" s="251"/>
      <c r="N211" s="252"/>
      <c r="O211" s="252"/>
      <c r="P211" s="252"/>
      <c r="Q211" s="252"/>
      <c r="R211" s="252"/>
      <c r="S211" s="252"/>
      <c r="T211" s="253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4" t="s">
        <v>350</v>
      </c>
      <c r="AU211" s="254" t="s">
        <v>241</v>
      </c>
      <c r="AV211" s="14" t="s">
        <v>81</v>
      </c>
      <c r="AW211" s="14" t="s">
        <v>33</v>
      </c>
      <c r="AX211" s="14" t="s">
        <v>72</v>
      </c>
      <c r="AY211" s="254" t="s">
        <v>338</v>
      </c>
    </row>
    <row r="212" s="14" customFormat="1">
      <c r="A212" s="14"/>
      <c r="B212" s="244"/>
      <c r="C212" s="245"/>
      <c r="D212" s="235" t="s">
        <v>350</v>
      </c>
      <c r="E212" s="246" t="s">
        <v>19</v>
      </c>
      <c r="F212" s="247" t="s">
        <v>1348</v>
      </c>
      <c r="G212" s="245"/>
      <c r="H212" s="248">
        <v>0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350</v>
      </c>
      <c r="AU212" s="254" t="s">
        <v>241</v>
      </c>
      <c r="AV212" s="14" t="s">
        <v>81</v>
      </c>
      <c r="AW212" s="14" t="s">
        <v>33</v>
      </c>
      <c r="AX212" s="14" t="s">
        <v>72</v>
      </c>
      <c r="AY212" s="254" t="s">
        <v>338</v>
      </c>
    </row>
    <row r="213" s="14" customFormat="1">
      <c r="A213" s="14"/>
      <c r="B213" s="244"/>
      <c r="C213" s="245"/>
      <c r="D213" s="235" t="s">
        <v>350</v>
      </c>
      <c r="E213" s="246" t="s">
        <v>19</v>
      </c>
      <c r="F213" s="247" t="s">
        <v>1349</v>
      </c>
      <c r="G213" s="245"/>
      <c r="H213" s="248">
        <v>0</v>
      </c>
      <c r="I213" s="249"/>
      <c r="J213" s="245"/>
      <c r="K213" s="245"/>
      <c r="L213" s="250"/>
      <c r="M213" s="251"/>
      <c r="N213" s="252"/>
      <c r="O213" s="252"/>
      <c r="P213" s="252"/>
      <c r="Q213" s="252"/>
      <c r="R213" s="252"/>
      <c r="S213" s="252"/>
      <c r="T213" s="253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4" t="s">
        <v>350</v>
      </c>
      <c r="AU213" s="254" t="s">
        <v>241</v>
      </c>
      <c r="AV213" s="14" t="s">
        <v>81</v>
      </c>
      <c r="AW213" s="14" t="s">
        <v>33</v>
      </c>
      <c r="AX213" s="14" t="s">
        <v>72</v>
      </c>
      <c r="AY213" s="254" t="s">
        <v>338</v>
      </c>
    </row>
    <row r="214" s="14" customFormat="1">
      <c r="A214" s="14"/>
      <c r="B214" s="244"/>
      <c r="C214" s="245"/>
      <c r="D214" s="235" t="s">
        <v>350</v>
      </c>
      <c r="E214" s="246" t="s">
        <v>19</v>
      </c>
      <c r="F214" s="247" t="s">
        <v>1350</v>
      </c>
      <c r="G214" s="245"/>
      <c r="H214" s="248">
        <v>29.259</v>
      </c>
      <c r="I214" s="249"/>
      <c r="J214" s="245"/>
      <c r="K214" s="245"/>
      <c r="L214" s="250"/>
      <c r="M214" s="251"/>
      <c r="N214" s="252"/>
      <c r="O214" s="252"/>
      <c r="P214" s="252"/>
      <c r="Q214" s="252"/>
      <c r="R214" s="252"/>
      <c r="S214" s="252"/>
      <c r="T214" s="253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4" t="s">
        <v>350</v>
      </c>
      <c r="AU214" s="254" t="s">
        <v>241</v>
      </c>
      <c r="AV214" s="14" t="s">
        <v>81</v>
      </c>
      <c r="AW214" s="14" t="s">
        <v>33</v>
      </c>
      <c r="AX214" s="14" t="s">
        <v>72</v>
      </c>
      <c r="AY214" s="254" t="s">
        <v>338</v>
      </c>
    </row>
    <row r="215" s="14" customFormat="1">
      <c r="A215" s="14"/>
      <c r="B215" s="244"/>
      <c r="C215" s="245"/>
      <c r="D215" s="235" t="s">
        <v>350</v>
      </c>
      <c r="E215" s="246" t="s">
        <v>19</v>
      </c>
      <c r="F215" s="247" t="s">
        <v>1350</v>
      </c>
      <c r="G215" s="245"/>
      <c r="H215" s="248">
        <v>29.259</v>
      </c>
      <c r="I215" s="249"/>
      <c r="J215" s="245"/>
      <c r="K215" s="245"/>
      <c r="L215" s="250"/>
      <c r="M215" s="251"/>
      <c r="N215" s="252"/>
      <c r="O215" s="252"/>
      <c r="P215" s="252"/>
      <c r="Q215" s="252"/>
      <c r="R215" s="252"/>
      <c r="S215" s="252"/>
      <c r="T215" s="253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4" t="s">
        <v>350</v>
      </c>
      <c r="AU215" s="254" t="s">
        <v>241</v>
      </c>
      <c r="AV215" s="14" t="s">
        <v>81</v>
      </c>
      <c r="AW215" s="14" t="s">
        <v>33</v>
      </c>
      <c r="AX215" s="14" t="s">
        <v>72</v>
      </c>
      <c r="AY215" s="254" t="s">
        <v>338</v>
      </c>
    </row>
    <row r="216" s="14" customFormat="1">
      <c r="A216" s="14"/>
      <c r="B216" s="244"/>
      <c r="C216" s="245"/>
      <c r="D216" s="235" t="s">
        <v>350</v>
      </c>
      <c r="E216" s="246" t="s">
        <v>19</v>
      </c>
      <c r="F216" s="247" t="s">
        <v>1351</v>
      </c>
      <c r="G216" s="245"/>
      <c r="H216" s="248">
        <v>66.403000000000006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350</v>
      </c>
      <c r="AU216" s="254" t="s">
        <v>241</v>
      </c>
      <c r="AV216" s="14" t="s">
        <v>81</v>
      </c>
      <c r="AW216" s="14" t="s">
        <v>33</v>
      </c>
      <c r="AX216" s="14" t="s">
        <v>72</v>
      </c>
      <c r="AY216" s="254" t="s">
        <v>338</v>
      </c>
    </row>
    <row r="217" s="14" customFormat="1">
      <c r="A217" s="14"/>
      <c r="B217" s="244"/>
      <c r="C217" s="245"/>
      <c r="D217" s="235" t="s">
        <v>350</v>
      </c>
      <c r="E217" s="246" t="s">
        <v>19</v>
      </c>
      <c r="F217" s="247" t="s">
        <v>1352</v>
      </c>
      <c r="G217" s="245"/>
      <c r="H217" s="248">
        <v>0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350</v>
      </c>
      <c r="AU217" s="254" t="s">
        <v>241</v>
      </c>
      <c r="AV217" s="14" t="s">
        <v>81</v>
      </c>
      <c r="AW217" s="14" t="s">
        <v>33</v>
      </c>
      <c r="AX217" s="14" t="s">
        <v>72</v>
      </c>
      <c r="AY217" s="254" t="s">
        <v>338</v>
      </c>
    </row>
    <row r="218" s="14" customFormat="1">
      <c r="A218" s="14"/>
      <c r="B218" s="244"/>
      <c r="C218" s="245"/>
      <c r="D218" s="235" t="s">
        <v>350</v>
      </c>
      <c r="E218" s="246" t="s">
        <v>19</v>
      </c>
      <c r="F218" s="247" t="s">
        <v>422</v>
      </c>
      <c r="G218" s="245"/>
      <c r="H218" s="248">
        <v>-62.173000000000002</v>
      </c>
      <c r="I218" s="249"/>
      <c r="J218" s="245"/>
      <c r="K218" s="245"/>
      <c r="L218" s="250"/>
      <c r="M218" s="251"/>
      <c r="N218" s="252"/>
      <c r="O218" s="252"/>
      <c r="P218" s="252"/>
      <c r="Q218" s="252"/>
      <c r="R218" s="252"/>
      <c r="S218" s="252"/>
      <c r="T218" s="253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4" t="s">
        <v>350</v>
      </c>
      <c r="AU218" s="254" t="s">
        <v>241</v>
      </c>
      <c r="AV218" s="14" t="s">
        <v>81</v>
      </c>
      <c r="AW218" s="14" t="s">
        <v>33</v>
      </c>
      <c r="AX218" s="14" t="s">
        <v>72</v>
      </c>
      <c r="AY218" s="254" t="s">
        <v>338</v>
      </c>
    </row>
    <row r="219" s="15" customFormat="1">
      <c r="A219" s="15"/>
      <c r="B219" s="255"/>
      <c r="C219" s="256"/>
      <c r="D219" s="235" t="s">
        <v>350</v>
      </c>
      <c r="E219" s="257" t="s">
        <v>223</v>
      </c>
      <c r="F219" s="258" t="s">
        <v>363</v>
      </c>
      <c r="G219" s="256"/>
      <c r="H219" s="259">
        <v>219.98500000000001</v>
      </c>
      <c r="I219" s="260"/>
      <c r="J219" s="256"/>
      <c r="K219" s="256"/>
      <c r="L219" s="261"/>
      <c r="M219" s="262"/>
      <c r="N219" s="263"/>
      <c r="O219" s="263"/>
      <c r="P219" s="263"/>
      <c r="Q219" s="263"/>
      <c r="R219" s="263"/>
      <c r="S219" s="263"/>
      <c r="T219" s="264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T219" s="265" t="s">
        <v>350</v>
      </c>
      <c r="AU219" s="265" t="s">
        <v>241</v>
      </c>
      <c r="AV219" s="15" t="s">
        <v>231</v>
      </c>
      <c r="AW219" s="15" t="s">
        <v>33</v>
      </c>
      <c r="AX219" s="15" t="s">
        <v>79</v>
      </c>
      <c r="AY219" s="265" t="s">
        <v>338</v>
      </c>
    </row>
    <row r="220" s="12" customFormat="1" ht="20.88" customHeight="1">
      <c r="A220" s="12"/>
      <c r="B220" s="199"/>
      <c r="C220" s="200"/>
      <c r="D220" s="201" t="s">
        <v>71</v>
      </c>
      <c r="E220" s="213" t="s">
        <v>454</v>
      </c>
      <c r="F220" s="213" t="s">
        <v>874</v>
      </c>
      <c r="G220" s="200"/>
      <c r="H220" s="200"/>
      <c r="I220" s="203"/>
      <c r="J220" s="214">
        <f>BK220</f>
        <v>0</v>
      </c>
      <c r="K220" s="200"/>
      <c r="L220" s="205"/>
      <c r="M220" s="206"/>
      <c r="N220" s="207"/>
      <c r="O220" s="207"/>
      <c r="P220" s="208">
        <f>SUM(P221:P226)</f>
        <v>0</v>
      </c>
      <c r="Q220" s="207"/>
      <c r="R220" s="208">
        <f>SUM(R221:R226)</f>
        <v>0.071999999999999995</v>
      </c>
      <c r="S220" s="207"/>
      <c r="T220" s="209">
        <f>SUM(T221:T226)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10" t="s">
        <v>79</v>
      </c>
      <c r="AT220" s="211" t="s">
        <v>71</v>
      </c>
      <c r="AU220" s="211" t="s">
        <v>81</v>
      </c>
      <c r="AY220" s="210" t="s">
        <v>338</v>
      </c>
      <c r="BK220" s="212">
        <f>SUM(BK221:BK226)</f>
        <v>0</v>
      </c>
    </row>
    <row r="221" s="2" customFormat="1" ht="44.25" customHeight="1">
      <c r="A221" s="39"/>
      <c r="B221" s="40"/>
      <c r="C221" s="215" t="s">
        <v>8</v>
      </c>
      <c r="D221" s="215" t="s">
        <v>342</v>
      </c>
      <c r="E221" s="216" t="s">
        <v>3612</v>
      </c>
      <c r="F221" s="217" t="s">
        <v>3613</v>
      </c>
      <c r="G221" s="218" t="s">
        <v>572</v>
      </c>
      <c r="H221" s="219">
        <v>20</v>
      </c>
      <c r="I221" s="220"/>
      <c r="J221" s="221">
        <f>ROUND(I221*H221,2)</f>
        <v>0</v>
      </c>
      <c r="K221" s="217" t="s">
        <v>346</v>
      </c>
      <c r="L221" s="45"/>
      <c r="M221" s="222" t="s">
        <v>19</v>
      </c>
      <c r="N221" s="223" t="s">
        <v>43</v>
      </c>
      <c r="O221" s="85"/>
      <c r="P221" s="224">
        <f>O221*H221</f>
        <v>0</v>
      </c>
      <c r="Q221" s="224">
        <v>0.0035999999999999999</v>
      </c>
      <c r="R221" s="224">
        <f>Q221*H221</f>
        <v>0.071999999999999995</v>
      </c>
      <c r="S221" s="224">
        <v>0</v>
      </c>
      <c r="T221" s="225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26" t="s">
        <v>231</v>
      </c>
      <c r="AT221" s="226" t="s">
        <v>342</v>
      </c>
      <c r="AU221" s="226" t="s">
        <v>241</v>
      </c>
      <c r="AY221" s="18" t="s">
        <v>338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18" t="s">
        <v>79</v>
      </c>
      <c r="BK221" s="227">
        <f>ROUND(I221*H221,2)</f>
        <v>0</v>
      </c>
      <c r="BL221" s="18" t="s">
        <v>231</v>
      </c>
      <c r="BM221" s="226" t="s">
        <v>4771</v>
      </c>
    </row>
    <row r="222" s="2" customFormat="1">
      <c r="A222" s="39"/>
      <c r="B222" s="40"/>
      <c r="C222" s="41"/>
      <c r="D222" s="228" t="s">
        <v>348</v>
      </c>
      <c r="E222" s="41"/>
      <c r="F222" s="229" t="s">
        <v>3615</v>
      </c>
      <c r="G222" s="41"/>
      <c r="H222" s="41"/>
      <c r="I222" s="230"/>
      <c r="J222" s="41"/>
      <c r="K222" s="41"/>
      <c r="L222" s="45"/>
      <c r="M222" s="231"/>
      <c r="N222" s="232"/>
      <c r="O222" s="85"/>
      <c r="P222" s="85"/>
      <c r="Q222" s="85"/>
      <c r="R222" s="85"/>
      <c r="S222" s="85"/>
      <c r="T222" s="86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348</v>
      </c>
      <c r="AU222" s="18" t="s">
        <v>241</v>
      </c>
    </row>
    <row r="223" s="14" customFormat="1">
      <c r="A223" s="14"/>
      <c r="B223" s="244"/>
      <c r="C223" s="245"/>
      <c r="D223" s="235" t="s">
        <v>350</v>
      </c>
      <c r="E223" s="246" t="s">
        <v>19</v>
      </c>
      <c r="F223" s="247" t="s">
        <v>300</v>
      </c>
      <c r="G223" s="245"/>
      <c r="H223" s="248">
        <v>20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350</v>
      </c>
      <c r="AU223" s="254" t="s">
        <v>241</v>
      </c>
      <c r="AV223" s="14" t="s">
        <v>81</v>
      </c>
      <c r="AW223" s="14" t="s">
        <v>33</v>
      </c>
      <c r="AX223" s="14" t="s">
        <v>72</v>
      </c>
      <c r="AY223" s="254" t="s">
        <v>338</v>
      </c>
    </row>
    <row r="224" s="14" customFormat="1">
      <c r="A224" s="14"/>
      <c r="B224" s="244"/>
      <c r="C224" s="245"/>
      <c r="D224" s="235" t="s">
        <v>350</v>
      </c>
      <c r="E224" s="246" t="s">
        <v>19</v>
      </c>
      <c r="F224" s="247" t="s">
        <v>879</v>
      </c>
      <c r="G224" s="245"/>
      <c r="H224" s="248">
        <v>0</v>
      </c>
      <c r="I224" s="249"/>
      <c r="J224" s="245"/>
      <c r="K224" s="245"/>
      <c r="L224" s="250"/>
      <c r="M224" s="251"/>
      <c r="N224" s="252"/>
      <c r="O224" s="252"/>
      <c r="P224" s="252"/>
      <c r="Q224" s="252"/>
      <c r="R224" s="252"/>
      <c r="S224" s="252"/>
      <c r="T224" s="253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4" t="s">
        <v>350</v>
      </c>
      <c r="AU224" s="254" t="s">
        <v>241</v>
      </c>
      <c r="AV224" s="14" t="s">
        <v>81</v>
      </c>
      <c r="AW224" s="14" t="s">
        <v>33</v>
      </c>
      <c r="AX224" s="14" t="s">
        <v>72</v>
      </c>
      <c r="AY224" s="254" t="s">
        <v>338</v>
      </c>
    </row>
    <row r="225" s="14" customFormat="1">
      <c r="A225" s="14"/>
      <c r="B225" s="244"/>
      <c r="C225" s="245"/>
      <c r="D225" s="235" t="s">
        <v>350</v>
      </c>
      <c r="E225" s="246" t="s">
        <v>19</v>
      </c>
      <c r="F225" s="247" t="s">
        <v>881</v>
      </c>
      <c r="G225" s="245"/>
      <c r="H225" s="248">
        <v>0</v>
      </c>
      <c r="I225" s="249"/>
      <c r="J225" s="245"/>
      <c r="K225" s="245"/>
      <c r="L225" s="250"/>
      <c r="M225" s="251"/>
      <c r="N225" s="252"/>
      <c r="O225" s="252"/>
      <c r="P225" s="252"/>
      <c r="Q225" s="252"/>
      <c r="R225" s="252"/>
      <c r="S225" s="252"/>
      <c r="T225" s="253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4" t="s">
        <v>350</v>
      </c>
      <c r="AU225" s="254" t="s">
        <v>241</v>
      </c>
      <c r="AV225" s="14" t="s">
        <v>81</v>
      </c>
      <c r="AW225" s="14" t="s">
        <v>33</v>
      </c>
      <c r="AX225" s="14" t="s">
        <v>72</v>
      </c>
      <c r="AY225" s="254" t="s">
        <v>338</v>
      </c>
    </row>
    <row r="226" s="15" customFormat="1">
      <c r="A226" s="15"/>
      <c r="B226" s="255"/>
      <c r="C226" s="256"/>
      <c r="D226" s="235" t="s">
        <v>350</v>
      </c>
      <c r="E226" s="257" t="s">
        <v>19</v>
      </c>
      <c r="F226" s="258" t="s">
        <v>363</v>
      </c>
      <c r="G226" s="256"/>
      <c r="H226" s="259">
        <v>20</v>
      </c>
      <c r="I226" s="260"/>
      <c r="J226" s="256"/>
      <c r="K226" s="256"/>
      <c r="L226" s="261"/>
      <c r="M226" s="262"/>
      <c r="N226" s="263"/>
      <c r="O226" s="263"/>
      <c r="P226" s="263"/>
      <c r="Q226" s="263"/>
      <c r="R226" s="263"/>
      <c r="S226" s="263"/>
      <c r="T226" s="264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65" t="s">
        <v>350</v>
      </c>
      <c r="AU226" s="265" t="s">
        <v>241</v>
      </c>
      <c r="AV226" s="15" t="s">
        <v>231</v>
      </c>
      <c r="AW226" s="15" t="s">
        <v>33</v>
      </c>
      <c r="AX226" s="15" t="s">
        <v>79</v>
      </c>
      <c r="AY226" s="265" t="s">
        <v>338</v>
      </c>
    </row>
    <row r="227" s="12" customFormat="1" ht="20.88" customHeight="1">
      <c r="A227" s="12"/>
      <c r="B227" s="199"/>
      <c r="C227" s="200"/>
      <c r="D227" s="201" t="s">
        <v>71</v>
      </c>
      <c r="E227" s="213" t="s">
        <v>423</v>
      </c>
      <c r="F227" s="213" t="s">
        <v>424</v>
      </c>
      <c r="G227" s="200"/>
      <c r="H227" s="200"/>
      <c r="I227" s="203"/>
      <c r="J227" s="214">
        <f>BK227</f>
        <v>0</v>
      </c>
      <c r="K227" s="200"/>
      <c r="L227" s="205"/>
      <c r="M227" s="206"/>
      <c r="N227" s="207"/>
      <c r="O227" s="207"/>
      <c r="P227" s="208">
        <f>SUM(P228:P247)</f>
        <v>0</v>
      </c>
      <c r="Q227" s="207"/>
      <c r="R227" s="208">
        <f>SUM(R228:R247)</f>
        <v>0.55744025000000008</v>
      </c>
      <c r="S227" s="207"/>
      <c r="T227" s="209">
        <f>SUM(T228:T247)</f>
        <v>0</v>
      </c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R227" s="210" t="s">
        <v>79</v>
      </c>
      <c r="AT227" s="211" t="s">
        <v>71</v>
      </c>
      <c r="AU227" s="211" t="s">
        <v>81</v>
      </c>
      <c r="AY227" s="210" t="s">
        <v>338</v>
      </c>
      <c r="BK227" s="212">
        <f>SUM(BK228:BK247)</f>
        <v>0</v>
      </c>
    </row>
    <row r="228" s="2" customFormat="1" ht="37.8" customHeight="1">
      <c r="A228" s="39"/>
      <c r="B228" s="40"/>
      <c r="C228" s="215" t="s">
        <v>394</v>
      </c>
      <c r="D228" s="215" t="s">
        <v>342</v>
      </c>
      <c r="E228" s="216" t="s">
        <v>425</v>
      </c>
      <c r="F228" s="217" t="s">
        <v>426</v>
      </c>
      <c r="G228" s="218" t="s">
        <v>345</v>
      </c>
      <c r="H228" s="219">
        <v>592.56500000000005</v>
      </c>
      <c r="I228" s="220"/>
      <c r="J228" s="221">
        <f>ROUND(I228*H228,2)</f>
        <v>0</v>
      </c>
      <c r="K228" s="217" t="s">
        <v>346</v>
      </c>
      <c r="L228" s="45"/>
      <c r="M228" s="222" t="s">
        <v>19</v>
      </c>
      <c r="N228" s="223" t="s">
        <v>43</v>
      </c>
      <c r="O228" s="85"/>
      <c r="P228" s="224">
        <f>O228*H228</f>
        <v>0</v>
      </c>
      <c r="Q228" s="224">
        <v>0.00084999999999999995</v>
      </c>
      <c r="R228" s="224">
        <f>Q228*H228</f>
        <v>0.50368025000000005</v>
      </c>
      <c r="S228" s="224">
        <v>0</v>
      </c>
      <c r="T228" s="225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26" t="s">
        <v>231</v>
      </c>
      <c r="AT228" s="226" t="s">
        <v>342</v>
      </c>
      <c r="AU228" s="226" t="s">
        <v>241</v>
      </c>
      <c r="AY228" s="18" t="s">
        <v>338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18" t="s">
        <v>79</v>
      </c>
      <c r="BK228" s="227">
        <f>ROUND(I228*H228,2)</f>
        <v>0</v>
      </c>
      <c r="BL228" s="18" t="s">
        <v>231</v>
      </c>
      <c r="BM228" s="226" t="s">
        <v>4772</v>
      </c>
    </row>
    <row r="229" s="2" customFormat="1">
      <c r="A229" s="39"/>
      <c r="B229" s="40"/>
      <c r="C229" s="41"/>
      <c r="D229" s="228" t="s">
        <v>348</v>
      </c>
      <c r="E229" s="41"/>
      <c r="F229" s="229" t="s">
        <v>428</v>
      </c>
      <c r="G229" s="41"/>
      <c r="H229" s="41"/>
      <c r="I229" s="230"/>
      <c r="J229" s="41"/>
      <c r="K229" s="41"/>
      <c r="L229" s="45"/>
      <c r="M229" s="231"/>
      <c r="N229" s="232"/>
      <c r="O229" s="85"/>
      <c r="P229" s="85"/>
      <c r="Q229" s="85"/>
      <c r="R229" s="85"/>
      <c r="S229" s="85"/>
      <c r="T229" s="86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348</v>
      </c>
      <c r="AU229" s="18" t="s">
        <v>241</v>
      </c>
    </row>
    <row r="230" s="14" customFormat="1">
      <c r="A230" s="14"/>
      <c r="B230" s="244"/>
      <c r="C230" s="245"/>
      <c r="D230" s="235" t="s">
        <v>350</v>
      </c>
      <c r="E230" s="246" t="s">
        <v>19</v>
      </c>
      <c r="F230" s="247" t="s">
        <v>429</v>
      </c>
      <c r="G230" s="245"/>
      <c r="H230" s="248">
        <v>592.56500000000005</v>
      </c>
      <c r="I230" s="249"/>
      <c r="J230" s="245"/>
      <c r="K230" s="245"/>
      <c r="L230" s="250"/>
      <c r="M230" s="251"/>
      <c r="N230" s="252"/>
      <c r="O230" s="252"/>
      <c r="P230" s="252"/>
      <c r="Q230" s="252"/>
      <c r="R230" s="252"/>
      <c r="S230" s="252"/>
      <c r="T230" s="253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4" t="s">
        <v>350</v>
      </c>
      <c r="AU230" s="254" t="s">
        <v>241</v>
      </c>
      <c r="AV230" s="14" t="s">
        <v>81</v>
      </c>
      <c r="AW230" s="14" t="s">
        <v>33</v>
      </c>
      <c r="AX230" s="14" t="s">
        <v>72</v>
      </c>
      <c r="AY230" s="254" t="s">
        <v>338</v>
      </c>
    </row>
    <row r="231" s="14" customFormat="1">
      <c r="A231" s="14"/>
      <c r="B231" s="244"/>
      <c r="C231" s="245"/>
      <c r="D231" s="235" t="s">
        <v>350</v>
      </c>
      <c r="E231" s="246" t="s">
        <v>19</v>
      </c>
      <c r="F231" s="247" t="s">
        <v>1869</v>
      </c>
      <c r="G231" s="245"/>
      <c r="H231" s="248">
        <v>0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350</v>
      </c>
      <c r="AU231" s="254" t="s">
        <v>241</v>
      </c>
      <c r="AV231" s="14" t="s">
        <v>81</v>
      </c>
      <c r="AW231" s="14" t="s">
        <v>33</v>
      </c>
      <c r="AX231" s="14" t="s">
        <v>72</v>
      </c>
      <c r="AY231" s="254" t="s">
        <v>338</v>
      </c>
    </row>
    <row r="232" s="15" customFormat="1">
      <c r="A232" s="15"/>
      <c r="B232" s="255"/>
      <c r="C232" s="256"/>
      <c r="D232" s="235" t="s">
        <v>350</v>
      </c>
      <c r="E232" s="257" t="s">
        <v>296</v>
      </c>
      <c r="F232" s="258" t="s">
        <v>363</v>
      </c>
      <c r="G232" s="256"/>
      <c r="H232" s="259">
        <v>592.56500000000005</v>
      </c>
      <c r="I232" s="260"/>
      <c r="J232" s="256"/>
      <c r="K232" s="256"/>
      <c r="L232" s="261"/>
      <c r="M232" s="262"/>
      <c r="N232" s="263"/>
      <c r="O232" s="263"/>
      <c r="P232" s="263"/>
      <c r="Q232" s="263"/>
      <c r="R232" s="263"/>
      <c r="S232" s="263"/>
      <c r="T232" s="264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65" t="s">
        <v>350</v>
      </c>
      <c r="AU232" s="265" t="s">
        <v>241</v>
      </c>
      <c r="AV232" s="15" t="s">
        <v>231</v>
      </c>
      <c r="AW232" s="15" t="s">
        <v>33</v>
      </c>
      <c r="AX232" s="15" t="s">
        <v>79</v>
      </c>
      <c r="AY232" s="265" t="s">
        <v>338</v>
      </c>
    </row>
    <row r="233" s="2" customFormat="1" ht="44.25" customHeight="1">
      <c r="A233" s="39"/>
      <c r="B233" s="40"/>
      <c r="C233" s="215" t="s">
        <v>454</v>
      </c>
      <c r="D233" s="215" t="s">
        <v>342</v>
      </c>
      <c r="E233" s="216" t="s">
        <v>431</v>
      </c>
      <c r="F233" s="217" t="s">
        <v>432</v>
      </c>
      <c r="G233" s="218" t="s">
        <v>345</v>
      </c>
      <c r="H233" s="219">
        <v>592.56500000000005</v>
      </c>
      <c r="I233" s="220"/>
      <c r="J233" s="221">
        <f>ROUND(I233*H233,2)</f>
        <v>0</v>
      </c>
      <c r="K233" s="217" t="s">
        <v>346</v>
      </c>
      <c r="L233" s="45"/>
      <c r="M233" s="222" t="s">
        <v>19</v>
      </c>
      <c r="N233" s="223" t="s">
        <v>43</v>
      </c>
      <c r="O233" s="85"/>
      <c r="P233" s="224">
        <f>O233*H233</f>
        <v>0</v>
      </c>
      <c r="Q233" s="224">
        <v>0</v>
      </c>
      <c r="R233" s="224">
        <f>Q233*H233</f>
        <v>0</v>
      </c>
      <c r="S233" s="224">
        <v>0</v>
      </c>
      <c r="T233" s="225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26" t="s">
        <v>231</v>
      </c>
      <c r="AT233" s="226" t="s">
        <v>342</v>
      </c>
      <c r="AU233" s="226" t="s">
        <v>241</v>
      </c>
      <c r="AY233" s="18" t="s">
        <v>338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18" t="s">
        <v>79</v>
      </c>
      <c r="BK233" s="227">
        <f>ROUND(I233*H233,2)</f>
        <v>0</v>
      </c>
      <c r="BL233" s="18" t="s">
        <v>231</v>
      </c>
      <c r="BM233" s="226" t="s">
        <v>4773</v>
      </c>
    </row>
    <row r="234" s="2" customFormat="1">
      <c r="A234" s="39"/>
      <c r="B234" s="40"/>
      <c r="C234" s="41"/>
      <c r="D234" s="228" t="s">
        <v>348</v>
      </c>
      <c r="E234" s="41"/>
      <c r="F234" s="229" t="s">
        <v>434</v>
      </c>
      <c r="G234" s="41"/>
      <c r="H234" s="41"/>
      <c r="I234" s="230"/>
      <c r="J234" s="41"/>
      <c r="K234" s="41"/>
      <c r="L234" s="45"/>
      <c r="M234" s="231"/>
      <c r="N234" s="232"/>
      <c r="O234" s="85"/>
      <c r="P234" s="85"/>
      <c r="Q234" s="85"/>
      <c r="R234" s="85"/>
      <c r="S234" s="85"/>
      <c r="T234" s="86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348</v>
      </c>
      <c r="AU234" s="18" t="s">
        <v>241</v>
      </c>
    </row>
    <row r="235" s="14" customFormat="1">
      <c r="A235" s="14"/>
      <c r="B235" s="244"/>
      <c r="C235" s="245"/>
      <c r="D235" s="235" t="s">
        <v>350</v>
      </c>
      <c r="E235" s="246" t="s">
        <v>19</v>
      </c>
      <c r="F235" s="247" t="s">
        <v>296</v>
      </c>
      <c r="G235" s="245"/>
      <c r="H235" s="248">
        <v>592.56500000000005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350</v>
      </c>
      <c r="AU235" s="254" t="s">
        <v>241</v>
      </c>
      <c r="AV235" s="14" t="s">
        <v>81</v>
      </c>
      <c r="AW235" s="14" t="s">
        <v>33</v>
      </c>
      <c r="AX235" s="14" t="s">
        <v>79</v>
      </c>
      <c r="AY235" s="254" t="s">
        <v>338</v>
      </c>
    </row>
    <row r="236" s="2" customFormat="1" ht="24.15" customHeight="1">
      <c r="A236" s="39"/>
      <c r="B236" s="40"/>
      <c r="C236" s="215" t="s">
        <v>423</v>
      </c>
      <c r="D236" s="215" t="s">
        <v>342</v>
      </c>
      <c r="E236" s="216" t="s">
        <v>435</v>
      </c>
      <c r="F236" s="217" t="s">
        <v>436</v>
      </c>
      <c r="G236" s="218" t="s">
        <v>391</v>
      </c>
      <c r="H236" s="219">
        <v>334.79899999999998</v>
      </c>
      <c r="I236" s="220"/>
      <c r="J236" s="221">
        <f>ROUND(I236*H236,2)</f>
        <v>0</v>
      </c>
      <c r="K236" s="217" t="s">
        <v>346</v>
      </c>
      <c r="L236" s="45"/>
      <c r="M236" s="222" t="s">
        <v>19</v>
      </c>
      <c r="N236" s="223" t="s">
        <v>43</v>
      </c>
      <c r="O236" s="85"/>
      <c r="P236" s="224">
        <f>O236*H236</f>
        <v>0</v>
      </c>
      <c r="Q236" s="224">
        <v>0</v>
      </c>
      <c r="R236" s="224">
        <f>Q236*H236</f>
        <v>0</v>
      </c>
      <c r="S236" s="224">
        <v>0</v>
      </c>
      <c r="T236" s="225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26" t="s">
        <v>231</v>
      </c>
      <c r="AT236" s="226" t="s">
        <v>342</v>
      </c>
      <c r="AU236" s="226" t="s">
        <v>241</v>
      </c>
      <c r="AY236" s="18" t="s">
        <v>338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8" t="s">
        <v>79</v>
      </c>
      <c r="BK236" s="227">
        <f>ROUND(I236*H236,2)</f>
        <v>0</v>
      </c>
      <c r="BL236" s="18" t="s">
        <v>231</v>
      </c>
      <c r="BM236" s="226" t="s">
        <v>4774</v>
      </c>
    </row>
    <row r="237" s="2" customFormat="1">
      <c r="A237" s="39"/>
      <c r="B237" s="40"/>
      <c r="C237" s="41"/>
      <c r="D237" s="228" t="s">
        <v>348</v>
      </c>
      <c r="E237" s="41"/>
      <c r="F237" s="229" t="s">
        <v>438</v>
      </c>
      <c r="G237" s="41"/>
      <c r="H237" s="41"/>
      <c r="I237" s="230"/>
      <c r="J237" s="41"/>
      <c r="K237" s="41"/>
      <c r="L237" s="45"/>
      <c r="M237" s="231"/>
      <c r="N237" s="232"/>
      <c r="O237" s="85"/>
      <c r="P237" s="85"/>
      <c r="Q237" s="85"/>
      <c r="R237" s="85"/>
      <c r="S237" s="85"/>
      <c r="T237" s="86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T237" s="18" t="s">
        <v>348</v>
      </c>
      <c r="AU237" s="18" t="s">
        <v>241</v>
      </c>
    </row>
    <row r="238" s="14" customFormat="1">
      <c r="A238" s="14"/>
      <c r="B238" s="244"/>
      <c r="C238" s="245"/>
      <c r="D238" s="235" t="s">
        <v>350</v>
      </c>
      <c r="E238" s="246" t="s">
        <v>19</v>
      </c>
      <c r="F238" s="247" t="s">
        <v>439</v>
      </c>
      <c r="G238" s="245"/>
      <c r="H238" s="248">
        <v>334.79899999999998</v>
      </c>
      <c r="I238" s="249"/>
      <c r="J238" s="245"/>
      <c r="K238" s="245"/>
      <c r="L238" s="250"/>
      <c r="M238" s="251"/>
      <c r="N238" s="252"/>
      <c r="O238" s="252"/>
      <c r="P238" s="252"/>
      <c r="Q238" s="252"/>
      <c r="R238" s="252"/>
      <c r="S238" s="252"/>
      <c r="T238" s="253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4" t="s">
        <v>350</v>
      </c>
      <c r="AU238" s="254" t="s">
        <v>241</v>
      </c>
      <c r="AV238" s="14" t="s">
        <v>81</v>
      </c>
      <c r="AW238" s="14" t="s">
        <v>33</v>
      </c>
      <c r="AX238" s="14" t="s">
        <v>72</v>
      </c>
      <c r="AY238" s="254" t="s">
        <v>338</v>
      </c>
    </row>
    <row r="239" s="15" customFormat="1">
      <c r="A239" s="15"/>
      <c r="B239" s="255"/>
      <c r="C239" s="256"/>
      <c r="D239" s="235" t="s">
        <v>350</v>
      </c>
      <c r="E239" s="257" t="s">
        <v>19</v>
      </c>
      <c r="F239" s="258" t="s">
        <v>363</v>
      </c>
      <c r="G239" s="256"/>
      <c r="H239" s="259">
        <v>334.79899999999998</v>
      </c>
      <c r="I239" s="260"/>
      <c r="J239" s="256"/>
      <c r="K239" s="256"/>
      <c r="L239" s="261"/>
      <c r="M239" s="262"/>
      <c r="N239" s="263"/>
      <c r="O239" s="263"/>
      <c r="P239" s="263"/>
      <c r="Q239" s="263"/>
      <c r="R239" s="263"/>
      <c r="S239" s="263"/>
      <c r="T239" s="264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65" t="s">
        <v>350</v>
      </c>
      <c r="AU239" s="265" t="s">
        <v>241</v>
      </c>
      <c r="AV239" s="15" t="s">
        <v>231</v>
      </c>
      <c r="AW239" s="15" t="s">
        <v>33</v>
      </c>
      <c r="AX239" s="15" t="s">
        <v>79</v>
      </c>
      <c r="AY239" s="265" t="s">
        <v>338</v>
      </c>
    </row>
    <row r="240" s="2" customFormat="1" ht="37.8" customHeight="1">
      <c r="A240" s="39"/>
      <c r="B240" s="40"/>
      <c r="C240" s="215" t="s">
        <v>440</v>
      </c>
      <c r="D240" s="215" t="s">
        <v>342</v>
      </c>
      <c r="E240" s="216" t="s">
        <v>882</v>
      </c>
      <c r="F240" s="217" t="s">
        <v>883</v>
      </c>
      <c r="G240" s="218" t="s">
        <v>345</v>
      </c>
      <c r="H240" s="219">
        <v>84</v>
      </c>
      <c r="I240" s="220"/>
      <c r="J240" s="221">
        <f>ROUND(I240*H240,2)</f>
        <v>0</v>
      </c>
      <c r="K240" s="217" t="s">
        <v>346</v>
      </c>
      <c r="L240" s="45"/>
      <c r="M240" s="222" t="s">
        <v>19</v>
      </c>
      <c r="N240" s="223" t="s">
        <v>43</v>
      </c>
      <c r="O240" s="85"/>
      <c r="P240" s="224">
        <f>O240*H240</f>
        <v>0</v>
      </c>
      <c r="Q240" s="224">
        <v>0.00064000000000000005</v>
      </c>
      <c r="R240" s="224">
        <f>Q240*H240</f>
        <v>0.053760000000000002</v>
      </c>
      <c r="S240" s="224">
        <v>0</v>
      </c>
      <c r="T240" s="225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26" t="s">
        <v>231</v>
      </c>
      <c r="AT240" s="226" t="s">
        <v>342</v>
      </c>
      <c r="AU240" s="226" t="s">
        <v>241</v>
      </c>
      <c r="AY240" s="18" t="s">
        <v>338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18" t="s">
        <v>79</v>
      </c>
      <c r="BK240" s="227">
        <f>ROUND(I240*H240,2)</f>
        <v>0</v>
      </c>
      <c r="BL240" s="18" t="s">
        <v>231</v>
      </c>
      <c r="BM240" s="226" t="s">
        <v>4775</v>
      </c>
    </row>
    <row r="241" s="2" customFormat="1">
      <c r="A241" s="39"/>
      <c r="B241" s="40"/>
      <c r="C241" s="41"/>
      <c r="D241" s="228" t="s">
        <v>348</v>
      </c>
      <c r="E241" s="41"/>
      <c r="F241" s="229" t="s">
        <v>885</v>
      </c>
      <c r="G241" s="41"/>
      <c r="H241" s="41"/>
      <c r="I241" s="230"/>
      <c r="J241" s="41"/>
      <c r="K241" s="41"/>
      <c r="L241" s="45"/>
      <c r="M241" s="231"/>
      <c r="N241" s="232"/>
      <c r="O241" s="85"/>
      <c r="P241" s="85"/>
      <c r="Q241" s="85"/>
      <c r="R241" s="85"/>
      <c r="S241" s="85"/>
      <c r="T241" s="86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8" t="s">
        <v>348</v>
      </c>
      <c r="AU241" s="18" t="s">
        <v>241</v>
      </c>
    </row>
    <row r="242" s="14" customFormat="1">
      <c r="A242" s="14"/>
      <c r="B242" s="244"/>
      <c r="C242" s="245"/>
      <c r="D242" s="235" t="s">
        <v>350</v>
      </c>
      <c r="E242" s="246" t="s">
        <v>19</v>
      </c>
      <c r="F242" s="247" t="s">
        <v>886</v>
      </c>
      <c r="G242" s="245"/>
      <c r="H242" s="248">
        <v>27.600000000000001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350</v>
      </c>
      <c r="AU242" s="254" t="s">
        <v>241</v>
      </c>
      <c r="AV242" s="14" t="s">
        <v>81</v>
      </c>
      <c r="AW242" s="14" t="s">
        <v>33</v>
      </c>
      <c r="AX242" s="14" t="s">
        <v>72</v>
      </c>
      <c r="AY242" s="254" t="s">
        <v>338</v>
      </c>
    </row>
    <row r="243" s="14" customFormat="1">
      <c r="A243" s="14"/>
      <c r="B243" s="244"/>
      <c r="C243" s="245"/>
      <c r="D243" s="235" t="s">
        <v>350</v>
      </c>
      <c r="E243" s="246" t="s">
        <v>19</v>
      </c>
      <c r="F243" s="247" t="s">
        <v>887</v>
      </c>
      <c r="G243" s="245"/>
      <c r="H243" s="248">
        <v>56.399999999999999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350</v>
      </c>
      <c r="AU243" s="254" t="s">
        <v>241</v>
      </c>
      <c r="AV243" s="14" t="s">
        <v>81</v>
      </c>
      <c r="AW243" s="14" t="s">
        <v>33</v>
      </c>
      <c r="AX243" s="14" t="s">
        <v>72</v>
      </c>
      <c r="AY243" s="254" t="s">
        <v>338</v>
      </c>
    </row>
    <row r="244" s="15" customFormat="1">
      <c r="A244" s="15"/>
      <c r="B244" s="255"/>
      <c r="C244" s="256"/>
      <c r="D244" s="235" t="s">
        <v>350</v>
      </c>
      <c r="E244" s="257" t="s">
        <v>858</v>
      </c>
      <c r="F244" s="258" t="s">
        <v>363</v>
      </c>
      <c r="G244" s="256"/>
      <c r="H244" s="259">
        <v>84</v>
      </c>
      <c r="I244" s="260"/>
      <c r="J244" s="256"/>
      <c r="K244" s="256"/>
      <c r="L244" s="261"/>
      <c r="M244" s="262"/>
      <c r="N244" s="263"/>
      <c r="O244" s="263"/>
      <c r="P244" s="263"/>
      <c r="Q244" s="263"/>
      <c r="R244" s="263"/>
      <c r="S244" s="263"/>
      <c r="T244" s="264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65" t="s">
        <v>350</v>
      </c>
      <c r="AU244" s="265" t="s">
        <v>241</v>
      </c>
      <c r="AV244" s="15" t="s">
        <v>231</v>
      </c>
      <c r="AW244" s="15" t="s">
        <v>33</v>
      </c>
      <c r="AX244" s="15" t="s">
        <v>79</v>
      </c>
      <c r="AY244" s="265" t="s">
        <v>338</v>
      </c>
    </row>
    <row r="245" s="2" customFormat="1" ht="37.8" customHeight="1">
      <c r="A245" s="39"/>
      <c r="B245" s="40"/>
      <c r="C245" s="215" t="s">
        <v>460</v>
      </c>
      <c r="D245" s="215" t="s">
        <v>342</v>
      </c>
      <c r="E245" s="216" t="s">
        <v>888</v>
      </c>
      <c r="F245" s="217" t="s">
        <v>889</v>
      </c>
      <c r="G245" s="218" t="s">
        <v>345</v>
      </c>
      <c r="H245" s="219">
        <v>84</v>
      </c>
      <c r="I245" s="220"/>
      <c r="J245" s="221">
        <f>ROUND(I245*H245,2)</f>
        <v>0</v>
      </c>
      <c r="K245" s="217" t="s">
        <v>346</v>
      </c>
      <c r="L245" s="45"/>
      <c r="M245" s="222" t="s">
        <v>19</v>
      </c>
      <c r="N245" s="223" t="s">
        <v>43</v>
      </c>
      <c r="O245" s="85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26" t="s">
        <v>231</v>
      </c>
      <c r="AT245" s="226" t="s">
        <v>342</v>
      </c>
      <c r="AU245" s="226" t="s">
        <v>241</v>
      </c>
      <c r="AY245" s="18" t="s">
        <v>338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18" t="s">
        <v>79</v>
      </c>
      <c r="BK245" s="227">
        <f>ROUND(I245*H245,2)</f>
        <v>0</v>
      </c>
      <c r="BL245" s="18" t="s">
        <v>231</v>
      </c>
      <c r="BM245" s="226" t="s">
        <v>4776</v>
      </c>
    </row>
    <row r="246" s="2" customFormat="1">
      <c r="A246" s="39"/>
      <c r="B246" s="40"/>
      <c r="C246" s="41"/>
      <c r="D246" s="228" t="s">
        <v>348</v>
      </c>
      <c r="E246" s="41"/>
      <c r="F246" s="229" t="s">
        <v>891</v>
      </c>
      <c r="G246" s="41"/>
      <c r="H246" s="41"/>
      <c r="I246" s="230"/>
      <c r="J246" s="41"/>
      <c r="K246" s="41"/>
      <c r="L246" s="45"/>
      <c r="M246" s="231"/>
      <c r="N246" s="232"/>
      <c r="O246" s="85"/>
      <c r="P246" s="85"/>
      <c r="Q246" s="85"/>
      <c r="R246" s="85"/>
      <c r="S246" s="85"/>
      <c r="T246" s="86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T246" s="18" t="s">
        <v>348</v>
      </c>
      <c r="AU246" s="18" t="s">
        <v>241</v>
      </c>
    </row>
    <row r="247" s="14" customFormat="1">
      <c r="A247" s="14"/>
      <c r="B247" s="244"/>
      <c r="C247" s="245"/>
      <c r="D247" s="235" t="s">
        <v>350</v>
      </c>
      <c r="E247" s="246" t="s">
        <v>19</v>
      </c>
      <c r="F247" s="247" t="s">
        <v>858</v>
      </c>
      <c r="G247" s="245"/>
      <c r="H247" s="248">
        <v>84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350</v>
      </c>
      <c r="AU247" s="254" t="s">
        <v>241</v>
      </c>
      <c r="AV247" s="14" t="s">
        <v>81</v>
      </c>
      <c r="AW247" s="14" t="s">
        <v>33</v>
      </c>
      <c r="AX247" s="14" t="s">
        <v>79</v>
      </c>
      <c r="AY247" s="254" t="s">
        <v>338</v>
      </c>
    </row>
    <row r="248" s="12" customFormat="1" ht="20.88" customHeight="1">
      <c r="A248" s="12"/>
      <c r="B248" s="199"/>
      <c r="C248" s="200"/>
      <c r="D248" s="201" t="s">
        <v>71</v>
      </c>
      <c r="E248" s="213" t="s">
        <v>440</v>
      </c>
      <c r="F248" s="213" t="s">
        <v>441</v>
      </c>
      <c r="G248" s="200"/>
      <c r="H248" s="200"/>
      <c r="I248" s="203"/>
      <c r="J248" s="214">
        <f>BK248</f>
        <v>0</v>
      </c>
      <c r="K248" s="200"/>
      <c r="L248" s="205"/>
      <c r="M248" s="206"/>
      <c r="N248" s="207"/>
      <c r="O248" s="207"/>
      <c r="P248" s="208">
        <f>SUM(P249:P266)</f>
        <v>0</v>
      </c>
      <c r="Q248" s="207"/>
      <c r="R248" s="208">
        <f>SUM(R249:R266)</f>
        <v>0</v>
      </c>
      <c r="S248" s="207"/>
      <c r="T248" s="209">
        <f>SUM(T249:T266)</f>
        <v>0</v>
      </c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10" t="s">
        <v>79</v>
      </c>
      <c r="AT248" s="211" t="s">
        <v>71</v>
      </c>
      <c r="AU248" s="211" t="s">
        <v>81</v>
      </c>
      <c r="AY248" s="210" t="s">
        <v>338</v>
      </c>
      <c r="BK248" s="212">
        <f>SUM(BK249:BK266)</f>
        <v>0</v>
      </c>
    </row>
    <row r="249" s="2" customFormat="1" ht="62.7" customHeight="1">
      <c r="A249" s="39"/>
      <c r="B249" s="40"/>
      <c r="C249" s="215" t="s">
        <v>476</v>
      </c>
      <c r="D249" s="215" t="s">
        <v>342</v>
      </c>
      <c r="E249" s="216" t="s">
        <v>442</v>
      </c>
      <c r="F249" s="217" t="s">
        <v>443</v>
      </c>
      <c r="G249" s="218" t="s">
        <v>391</v>
      </c>
      <c r="H249" s="219">
        <v>413.06599999999997</v>
      </c>
      <c r="I249" s="220"/>
      <c r="J249" s="221">
        <f>ROUND(I249*H249,2)</f>
        <v>0</v>
      </c>
      <c r="K249" s="217" t="s">
        <v>346</v>
      </c>
      <c r="L249" s="45"/>
      <c r="M249" s="222" t="s">
        <v>19</v>
      </c>
      <c r="N249" s="223" t="s">
        <v>43</v>
      </c>
      <c r="O249" s="85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26" t="s">
        <v>231</v>
      </c>
      <c r="AT249" s="226" t="s">
        <v>342</v>
      </c>
      <c r="AU249" s="226" t="s">
        <v>241</v>
      </c>
      <c r="AY249" s="18" t="s">
        <v>338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18" t="s">
        <v>79</v>
      </c>
      <c r="BK249" s="227">
        <f>ROUND(I249*H249,2)</f>
        <v>0</v>
      </c>
      <c r="BL249" s="18" t="s">
        <v>231</v>
      </c>
      <c r="BM249" s="226" t="s">
        <v>4777</v>
      </c>
    </row>
    <row r="250" s="2" customFormat="1">
      <c r="A250" s="39"/>
      <c r="B250" s="40"/>
      <c r="C250" s="41"/>
      <c r="D250" s="228" t="s">
        <v>348</v>
      </c>
      <c r="E250" s="41"/>
      <c r="F250" s="229" t="s">
        <v>445</v>
      </c>
      <c r="G250" s="41"/>
      <c r="H250" s="41"/>
      <c r="I250" s="230"/>
      <c r="J250" s="41"/>
      <c r="K250" s="41"/>
      <c r="L250" s="45"/>
      <c r="M250" s="231"/>
      <c r="N250" s="232"/>
      <c r="O250" s="85"/>
      <c r="P250" s="85"/>
      <c r="Q250" s="85"/>
      <c r="R250" s="85"/>
      <c r="S250" s="85"/>
      <c r="T250" s="86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T250" s="18" t="s">
        <v>348</v>
      </c>
      <c r="AU250" s="18" t="s">
        <v>241</v>
      </c>
    </row>
    <row r="251" s="2" customFormat="1">
      <c r="A251" s="39"/>
      <c r="B251" s="40"/>
      <c r="C251" s="41"/>
      <c r="D251" s="235" t="s">
        <v>401</v>
      </c>
      <c r="E251" s="41"/>
      <c r="F251" s="266" t="s">
        <v>446</v>
      </c>
      <c r="G251" s="41"/>
      <c r="H251" s="41"/>
      <c r="I251" s="230"/>
      <c r="J251" s="41"/>
      <c r="K251" s="41"/>
      <c r="L251" s="45"/>
      <c r="M251" s="231"/>
      <c r="N251" s="232"/>
      <c r="O251" s="85"/>
      <c r="P251" s="85"/>
      <c r="Q251" s="85"/>
      <c r="R251" s="85"/>
      <c r="S251" s="85"/>
      <c r="T251" s="86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T251" s="18" t="s">
        <v>401</v>
      </c>
      <c r="AU251" s="18" t="s">
        <v>241</v>
      </c>
    </row>
    <row r="252" s="14" customFormat="1">
      <c r="A252" s="14"/>
      <c r="B252" s="244"/>
      <c r="C252" s="245"/>
      <c r="D252" s="235" t="s">
        <v>350</v>
      </c>
      <c r="E252" s="246" t="s">
        <v>19</v>
      </c>
      <c r="F252" s="247" t="s">
        <v>225</v>
      </c>
      <c r="G252" s="245"/>
      <c r="H252" s="248">
        <v>206.53299999999999</v>
      </c>
      <c r="I252" s="249"/>
      <c r="J252" s="245"/>
      <c r="K252" s="245"/>
      <c r="L252" s="250"/>
      <c r="M252" s="251"/>
      <c r="N252" s="252"/>
      <c r="O252" s="252"/>
      <c r="P252" s="252"/>
      <c r="Q252" s="252"/>
      <c r="R252" s="252"/>
      <c r="S252" s="252"/>
      <c r="T252" s="253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4" t="s">
        <v>350</v>
      </c>
      <c r="AU252" s="254" t="s">
        <v>241</v>
      </c>
      <c r="AV252" s="14" t="s">
        <v>81</v>
      </c>
      <c r="AW252" s="14" t="s">
        <v>33</v>
      </c>
      <c r="AX252" s="14" t="s">
        <v>72</v>
      </c>
      <c r="AY252" s="254" t="s">
        <v>338</v>
      </c>
    </row>
    <row r="253" s="14" customFormat="1">
      <c r="A253" s="14"/>
      <c r="B253" s="244"/>
      <c r="C253" s="245"/>
      <c r="D253" s="235" t="s">
        <v>350</v>
      </c>
      <c r="E253" s="246" t="s">
        <v>19</v>
      </c>
      <c r="F253" s="247" t="s">
        <v>4778</v>
      </c>
      <c r="G253" s="245"/>
      <c r="H253" s="248">
        <v>413.06599999999997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350</v>
      </c>
      <c r="AU253" s="254" t="s">
        <v>241</v>
      </c>
      <c r="AV253" s="14" t="s">
        <v>81</v>
      </c>
      <c r="AW253" s="14" t="s">
        <v>33</v>
      </c>
      <c r="AX253" s="14" t="s">
        <v>79</v>
      </c>
      <c r="AY253" s="254" t="s">
        <v>338</v>
      </c>
    </row>
    <row r="254" s="2" customFormat="1" ht="62.7" customHeight="1">
      <c r="A254" s="39"/>
      <c r="B254" s="40"/>
      <c r="C254" s="215" t="s">
        <v>481</v>
      </c>
      <c r="D254" s="215" t="s">
        <v>342</v>
      </c>
      <c r="E254" s="216" t="s">
        <v>448</v>
      </c>
      <c r="F254" s="217" t="s">
        <v>449</v>
      </c>
      <c r="G254" s="218" t="s">
        <v>391</v>
      </c>
      <c r="H254" s="219">
        <v>13.452</v>
      </c>
      <c r="I254" s="220"/>
      <c r="J254" s="221">
        <f>ROUND(I254*H254,2)</f>
        <v>0</v>
      </c>
      <c r="K254" s="217" t="s">
        <v>346</v>
      </c>
      <c r="L254" s="45"/>
      <c r="M254" s="222" t="s">
        <v>19</v>
      </c>
      <c r="N254" s="223" t="s">
        <v>43</v>
      </c>
      <c r="O254" s="85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26" t="s">
        <v>231</v>
      </c>
      <c r="AT254" s="226" t="s">
        <v>342</v>
      </c>
      <c r="AU254" s="226" t="s">
        <v>241</v>
      </c>
      <c r="AY254" s="18" t="s">
        <v>338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18" t="s">
        <v>79</v>
      </c>
      <c r="BK254" s="227">
        <f>ROUND(I254*H254,2)</f>
        <v>0</v>
      </c>
      <c r="BL254" s="18" t="s">
        <v>231</v>
      </c>
      <c r="BM254" s="226" t="s">
        <v>4779</v>
      </c>
    </row>
    <row r="255" s="2" customFormat="1">
      <c r="A255" s="39"/>
      <c r="B255" s="40"/>
      <c r="C255" s="41"/>
      <c r="D255" s="228" t="s">
        <v>348</v>
      </c>
      <c r="E255" s="41"/>
      <c r="F255" s="229" t="s">
        <v>451</v>
      </c>
      <c r="G255" s="41"/>
      <c r="H255" s="41"/>
      <c r="I255" s="230"/>
      <c r="J255" s="41"/>
      <c r="K255" s="41"/>
      <c r="L255" s="45"/>
      <c r="M255" s="231"/>
      <c r="N255" s="232"/>
      <c r="O255" s="85"/>
      <c r="P255" s="85"/>
      <c r="Q255" s="85"/>
      <c r="R255" s="85"/>
      <c r="S255" s="85"/>
      <c r="T255" s="86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T255" s="18" t="s">
        <v>348</v>
      </c>
      <c r="AU255" s="18" t="s">
        <v>241</v>
      </c>
    </row>
    <row r="256" s="14" customFormat="1">
      <c r="A256" s="14"/>
      <c r="B256" s="244"/>
      <c r="C256" s="245"/>
      <c r="D256" s="235" t="s">
        <v>350</v>
      </c>
      <c r="E256" s="246" t="s">
        <v>19</v>
      </c>
      <c r="F256" s="247" t="s">
        <v>216</v>
      </c>
      <c r="G256" s="245"/>
      <c r="H256" s="248">
        <v>10.268000000000001</v>
      </c>
      <c r="I256" s="249"/>
      <c r="J256" s="245"/>
      <c r="K256" s="245"/>
      <c r="L256" s="250"/>
      <c r="M256" s="251"/>
      <c r="N256" s="252"/>
      <c r="O256" s="252"/>
      <c r="P256" s="252"/>
      <c r="Q256" s="252"/>
      <c r="R256" s="252"/>
      <c r="S256" s="252"/>
      <c r="T256" s="253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4" t="s">
        <v>350</v>
      </c>
      <c r="AU256" s="254" t="s">
        <v>241</v>
      </c>
      <c r="AV256" s="14" t="s">
        <v>81</v>
      </c>
      <c r="AW256" s="14" t="s">
        <v>33</v>
      </c>
      <c r="AX256" s="14" t="s">
        <v>72</v>
      </c>
      <c r="AY256" s="254" t="s">
        <v>338</v>
      </c>
    </row>
    <row r="257" s="14" customFormat="1">
      <c r="A257" s="14"/>
      <c r="B257" s="244"/>
      <c r="C257" s="245"/>
      <c r="D257" s="235" t="s">
        <v>350</v>
      </c>
      <c r="E257" s="246" t="s">
        <v>19</v>
      </c>
      <c r="F257" s="247" t="s">
        <v>221</v>
      </c>
      <c r="G257" s="245"/>
      <c r="H257" s="248">
        <v>0</v>
      </c>
      <c r="I257" s="249"/>
      <c r="J257" s="245"/>
      <c r="K257" s="245"/>
      <c r="L257" s="250"/>
      <c r="M257" s="251"/>
      <c r="N257" s="252"/>
      <c r="O257" s="252"/>
      <c r="P257" s="252"/>
      <c r="Q257" s="252"/>
      <c r="R257" s="252"/>
      <c r="S257" s="252"/>
      <c r="T257" s="253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4" t="s">
        <v>350</v>
      </c>
      <c r="AU257" s="254" t="s">
        <v>241</v>
      </c>
      <c r="AV257" s="14" t="s">
        <v>81</v>
      </c>
      <c r="AW257" s="14" t="s">
        <v>33</v>
      </c>
      <c r="AX257" s="14" t="s">
        <v>72</v>
      </c>
      <c r="AY257" s="254" t="s">
        <v>338</v>
      </c>
    </row>
    <row r="258" s="14" customFormat="1">
      <c r="A258" s="14"/>
      <c r="B258" s="244"/>
      <c r="C258" s="245"/>
      <c r="D258" s="235" t="s">
        <v>350</v>
      </c>
      <c r="E258" s="246" t="s">
        <v>19</v>
      </c>
      <c r="F258" s="247" t="s">
        <v>452</v>
      </c>
      <c r="G258" s="245"/>
      <c r="H258" s="248">
        <v>0.68500000000000005</v>
      </c>
      <c r="I258" s="249"/>
      <c r="J258" s="245"/>
      <c r="K258" s="245"/>
      <c r="L258" s="250"/>
      <c r="M258" s="251"/>
      <c r="N258" s="252"/>
      <c r="O258" s="252"/>
      <c r="P258" s="252"/>
      <c r="Q258" s="252"/>
      <c r="R258" s="252"/>
      <c r="S258" s="252"/>
      <c r="T258" s="253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4" t="s">
        <v>350</v>
      </c>
      <c r="AU258" s="254" t="s">
        <v>241</v>
      </c>
      <c r="AV258" s="14" t="s">
        <v>81</v>
      </c>
      <c r="AW258" s="14" t="s">
        <v>33</v>
      </c>
      <c r="AX258" s="14" t="s">
        <v>72</v>
      </c>
      <c r="AY258" s="254" t="s">
        <v>338</v>
      </c>
    </row>
    <row r="259" s="14" customFormat="1">
      <c r="A259" s="14"/>
      <c r="B259" s="244"/>
      <c r="C259" s="245"/>
      <c r="D259" s="235" t="s">
        <v>350</v>
      </c>
      <c r="E259" s="246" t="s">
        <v>19</v>
      </c>
      <c r="F259" s="247" t="s">
        <v>453</v>
      </c>
      <c r="G259" s="245"/>
      <c r="H259" s="248">
        <v>2.161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350</v>
      </c>
      <c r="AU259" s="254" t="s">
        <v>241</v>
      </c>
      <c r="AV259" s="14" t="s">
        <v>81</v>
      </c>
      <c r="AW259" s="14" t="s">
        <v>33</v>
      </c>
      <c r="AX259" s="14" t="s">
        <v>72</v>
      </c>
      <c r="AY259" s="254" t="s">
        <v>338</v>
      </c>
    </row>
    <row r="260" s="14" customFormat="1">
      <c r="A260" s="14"/>
      <c r="B260" s="244"/>
      <c r="C260" s="245"/>
      <c r="D260" s="235" t="s">
        <v>350</v>
      </c>
      <c r="E260" s="246" t="s">
        <v>19</v>
      </c>
      <c r="F260" s="247" t="s">
        <v>248</v>
      </c>
      <c r="G260" s="245"/>
      <c r="H260" s="248">
        <v>0.33800000000000002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350</v>
      </c>
      <c r="AU260" s="254" t="s">
        <v>241</v>
      </c>
      <c r="AV260" s="14" t="s">
        <v>81</v>
      </c>
      <c r="AW260" s="14" t="s">
        <v>33</v>
      </c>
      <c r="AX260" s="14" t="s">
        <v>72</v>
      </c>
      <c r="AY260" s="254" t="s">
        <v>338</v>
      </c>
    </row>
    <row r="261" s="15" customFormat="1">
      <c r="A261" s="15"/>
      <c r="B261" s="255"/>
      <c r="C261" s="256"/>
      <c r="D261" s="235" t="s">
        <v>350</v>
      </c>
      <c r="E261" s="257" t="s">
        <v>218</v>
      </c>
      <c r="F261" s="258" t="s">
        <v>363</v>
      </c>
      <c r="G261" s="256"/>
      <c r="H261" s="259">
        <v>13.452</v>
      </c>
      <c r="I261" s="260"/>
      <c r="J261" s="256"/>
      <c r="K261" s="256"/>
      <c r="L261" s="261"/>
      <c r="M261" s="262"/>
      <c r="N261" s="263"/>
      <c r="O261" s="263"/>
      <c r="P261" s="263"/>
      <c r="Q261" s="263"/>
      <c r="R261" s="263"/>
      <c r="S261" s="263"/>
      <c r="T261" s="264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65" t="s">
        <v>350</v>
      </c>
      <c r="AU261" s="265" t="s">
        <v>241</v>
      </c>
      <c r="AV261" s="15" t="s">
        <v>231</v>
      </c>
      <c r="AW261" s="15" t="s">
        <v>33</v>
      </c>
      <c r="AX261" s="15" t="s">
        <v>79</v>
      </c>
      <c r="AY261" s="265" t="s">
        <v>338</v>
      </c>
    </row>
    <row r="262" s="2" customFormat="1" ht="66.75" customHeight="1">
      <c r="A262" s="39"/>
      <c r="B262" s="40"/>
      <c r="C262" s="215" t="s">
        <v>254</v>
      </c>
      <c r="D262" s="215" t="s">
        <v>342</v>
      </c>
      <c r="E262" s="216" t="s">
        <v>455</v>
      </c>
      <c r="F262" s="217" t="s">
        <v>456</v>
      </c>
      <c r="G262" s="218" t="s">
        <v>391</v>
      </c>
      <c r="H262" s="219">
        <v>134.52000000000001</v>
      </c>
      <c r="I262" s="220"/>
      <c r="J262" s="221">
        <f>ROUND(I262*H262,2)</f>
        <v>0</v>
      </c>
      <c r="K262" s="217" t="s">
        <v>346</v>
      </c>
      <c r="L262" s="45"/>
      <c r="M262" s="222" t="s">
        <v>19</v>
      </c>
      <c r="N262" s="223" t="s">
        <v>43</v>
      </c>
      <c r="O262" s="85"/>
      <c r="P262" s="224">
        <f>O262*H262</f>
        <v>0</v>
      </c>
      <c r="Q262" s="224">
        <v>0</v>
      </c>
      <c r="R262" s="224">
        <f>Q262*H262</f>
        <v>0</v>
      </c>
      <c r="S262" s="224">
        <v>0</v>
      </c>
      <c r="T262" s="225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26" t="s">
        <v>231</v>
      </c>
      <c r="AT262" s="226" t="s">
        <v>342</v>
      </c>
      <c r="AU262" s="226" t="s">
        <v>241</v>
      </c>
      <c r="AY262" s="18" t="s">
        <v>338</v>
      </c>
      <c r="BE262" s="227">
        <f>IF(N262="základní",J262,0)</f>
        <v>0</v>
      </c>
      <c r="BF262" s="227">
        <f>IF(N262="snížená",J262,0)</f>
        <v>0</v>
      </c>
      <c r="BG262" s="227">
        <f>IF(N262="zákl. přenesená",J262,0)</f>
        <v>0</v>
      </c>
      <c r="BH262" s="227">
        <f>IF(N262="sníž. přenesená",J262,0)</f>
        <v>0</v>
      </c>
      <c r="BI262" s="227">
        <f>IF(N262="nulová",J262,0)</f>
        <v>0</v>
      </c>
      <c r="BJ262" s="18" t="s">
        <v>79</v>
      </c>
      <c r="BK262" s="227">
        <f>ROUND(I262*H262,2)</f>
        <v>0</v>
      </c>
      <c r="BL262" s="18" t="s">
        <v>231</v>
      </c>
      <c r="BM262" s="226" t="s">
        <v>4780</v>
      </c>
    </row>
    <row r="263" s="2" customFormat="1">
      <c r="A263" s="39"/>
      <c r="B263" s="40"/>
      <c r="C263" s="41"/>
      <c r="D263" s="228" t="s">
        <v>348</v>
      </c>
      <c r="E263" s="41"/>
      <c r="F263" s="229" t="s">
        <v>458</v>
      </c>
      <c r="G263" s="41"/>
      <c r="H263" s="41"/>
      <c r="I263" s="230"/>
      <c r="J263" s="41"/>
      <c r="K263" s="41"/>
      <c r="L263" s="45"/>
      <c r="M263" s="231"/>
      <c r="N263" s="232"/>
      <c r="O263" s="85"/>
      <c r="P263" s="85"/>
      <c r="Q263" s="85"/>
      <c r="R263" s="85"/>
      <c r="S263" s="85"/>
      <c r="T263" s="86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T263" s="18" t="s">
        <v>348</v>
      </c>
      <c r="AU263" s="18" t="s">
        <v>241</v>
      </c>
    </row>
    <row r="264" s="14" customFormat="1">
      <c r="A264" s="14"/>
      <c r="B264" s="244"/>
      <c r="C264" s="245"/>
      <c r="D264" s="235" t="s">
        <v>350</v>
      </c>
      <c r="E264" s="246" t="s">
        <v>19</v>
      </c>
      <c r="F264" s="247" t="s">
        <v>218</v>
      </c>
      <c r="G264" s="245"/>
      <c r="H264" s="248">
        <v>13.452</v>
      </c>
      <c r="I264" s="249"/>
      <c r="J264" s="245"/>
      <c r="K264" s="245"/>
      <c r="L264" s="250"/>
      <c r="M264" s="251"/>
      <c r="N264" s="252"/>
      <c r="O264" s="252"/>
      <c r="P264" s="252"/>
      <c r="Q264" s="252"/>
      <c r="R264" s="252"/>
      <c r="S264" s="252"/>
      <c r="T264" s="253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4" t="s">
        <v>350</v>
      </c>
      <c r="AU264" s="254" t="s">
        <v>241</v>
      </c>
      <c r="AV264" s="14" t="s">
        <v>81</v>
      </c>
      <c r="AW264" s="14" t="s">
        <v>33</v>
      </c>
      <c r="AX264" s="14" t="s">
        <v>72</v>
      </c>
      <c r="AY264" s="254" t="s">
        <v>338</v>
      </c>
    </row>
    <row r="265" s="15" customFormat="1">
      <c r="A265" s="15"/>
      <c r="B265" s="255"/>
      <c r="C265" s="256"/>
      <c r="D265" s="235" t="s">
        <v>350</v>
      </c>
      <c r="E265" s="257" t="s">
        <v>19</v>
      </c>
      <c r="F265" s="258" t="s">
        <v>363</v>
      </c>
      <c r="G265" s="256"/>
      <c r="H265" s="259">
        <v>13.452</v>
      </c>
      <c r="I265" s="260"/>
      <c r="J265" s="256"/>
      <c r="K265" s="256"/>
      <c r="L265" s="261"/>
      <c r="M265" s="262"/>
      <c r="N265" s="263"/>
      <c r="O265" s="263"/>
      <c r="P265" s="263"/>
      <c r="Q265" s="263"/>
      <c r="R265" s="263"/>
      <c r="S265" s="263"/>
      <c r="T265" s="264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T265" s="265" t="s">
        <v>350</v>
      </c>
      <c r="AU265" s="265" t="s">
        <v>241</v>
      </c>
      <c r="AV265" s="15" t="s">
        <v>231</v>
      </c>
      <c r="AW265" s="15" t="s">
        <v>33</v>
      </c>
      <c r="AX265" s="15" t="s">
        <v>72</v>
      </c>
      <c r="AY265" s="265" t="s">
        <v>338</v>
      </c>
    </row>
    <row r="266" s="14" customFormat="1">
      <c r="A266" s="14"/>
      <c r="B266" s="244"/>
      <c r="C266" s="245"/>
      <c r="D266" s="235" t="s">
        <v>350</v>
      </c>
      <c r="E266" s="246" t="s">
        <v>19</v>
      </c>
      <c r="F266" s="247" t="s">
        <v>4781</v>
      </c>
      <c r="G266" s="245"/>
      <c r="H266" s="248">
        <v>134.52000000000001</v>
      </c>
      <c r="I266" s="249"/>
      <c r="J266" s="245"/>
      <c r="K266" s="245"/>
      <c r="L266" s="250"/>
      <c r="M266" s="251"/>
      <c r="N266" s="252"/>
      <c r="O266" s="252"/>
      <c r="P266" s="252"/>
      <c r="Q266" s="252"/>
      <c r="R266" s="252"/>
      <c r="S266" s="252"/>
      <c r="T266" s="253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4" t="s">
        <v>350</v>
      </c>
      <c r="AU266" s="254" t="s">
        <v>241</v>
      </c>
      <c r="AV266" s="14" t="s">
        <v>81</v>
      </c>
      <c r="AW266" s="14" t="s">
        <v>33</v>
      </c>
      <c r="AX266" s="14" t="s">
        <v>79</v>
      </c>
      <c r="AY266" s="254" t="s">
        <v>338</v>
      </c>
    </row>
    <row r="267" s="12" customFormat="1" ht="20.88" customHeight="1">
      <c r="A267" s="12"/>
      <c r="B267" s="199"/>
      <c r="C267" s="200"/>
      <c r="D267" s="201" t="s">
        <v>71</v>
      </c>
      <c r="E267" s="213" t="s">
        <v>460</v>
      </c>
      <c r="F267" s="213" t="s">
        <v>461</v>
      </c>
      <c r="G267" s="200"/>
      <c r="H267" s="200"/>
      <c r="I267" s="203"/>
      <c r="J267" s="214">
        <f>BK267</f>
        <v>0</v>
      </c>
      <c r="K267" s="200"/>
      <c r="L267" s="205"/>
      <c r="M267" s="206"/>
      <c r="N267" s="207"/>
      <c r="O267" s="207"/>
      <c r="P267" s="208">
        <f>SUM(P268:P310)</f>
        <v>0</v>
      </c>
      <c r="Q267" s="207"/>
      <c r="R267" s="208">
        <f>SUM(R268:R310)</f>
        <v>20.536000000000001</v>
      </c>
      <c r="S267" s="207"/>
      <c r="T267" s="209">
        <f>SUM(T268:T310)</f>
        <v>0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10" t="s">
        <v>79</v>
      </c>
      <c r="AT267" s="211" t="s">
        <v>71</v>
      </c>
      <c r="AU267" s="211" t="s">
        <v>81</v>
      </c>
      <c r="AY267" s="210" t="s">
        <v>338</v>
      </c>
      <c r="BK267" s="212">
        <f>SUM(BK268:BK310)</f>
        <v>0</v>
      </c>
    </row>
    <row r="268" s="2" customFormat="1" ht="37.8" customHeight="1">
      <c r="A268" s="39"/>
      <c r="B268" s="40"/>
      <c r="C268" s="215" t="s">
        <v>7</v>
      </c>
      <c r="D268" s="215" t="s">
        <v>342</v>
      </c>
      <c r="E268" s="216" t="s">
        <v>462</v>
      </c>
      <c r="F268" s="217" t="s">
        <v>463</v>
      </c>
      <c r="G268" s="218" t="s">
        <v>391</v>
      </c>
      <c r="H268" s="219">
        <v>206.53299999999999</v>
      </c>
      <c r="I268" s="220"/>
      <c r="J268" s="221">
        <f>ROUND(I268*H268,2)</f>
        <v>0</v>
      </c>
      <c r="K268" s="217" t="s">
        <v>346</v>
      </c>
      <c r="L268" s="45"/>
      <c r="M268" s="222" t="s">
        <v>19</v>
      </c>
      <c r="N268" s="223" t="s">
        <v>43</v>
      </c>
      <c r="O268" s="85"/>
      <c r="P268" s="224">
        <f>O268*H268</f>
        <v>0</v>
      </c>
      <c r="Q268" s="224">
        <v>0</v>
      </c>
      <c r="R268" s="224">
        <f>Q268*H268</f>
        <v>0</v>
      </c>
      <c r="S268" s="224">
        <v>0</v>
      </c>
      <c r="T268" s="225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26" t="s">
        <v>231</v>
      </c>
      <c r="AT268" s="226" t="s">
        <v>342</v>
      </c>
      <c r="AU268" s="226" t="s">
        <v>241</v>
      </c>
      <c r="AY268" s="18" t="s">
        <v>338</v>
      </c>
      <c r="BE268" s="227">
        <f>IF(N268="základní",J268,0)</f>
        <v>0</v>
      </c>
      <c r="BF268" s="227">
        <f>IF(N268="snížená",J268,0)</f>
        <v>0</v>
      </c>
      <c r="BG268" s="227">
        <f>IF(N268="zákl. přenesená",J268,0)</f>
        <v>0</v>
      </c>
      <c r="BH268" s="227">
        <f>IF(N268="sníž. přenesená",J268,0)</f>
        <v>0</v>
      </c>
      <c r="BI268" s="227">
        <f>IF(N268="nulová",J268,0)</f>
        <v>0</v>
      </c>
      <c r="BJ268" s="18" t="s">
        <v>79</v>
      </c>
      <c r="BK268" s="227">
        <f>ROUND(I268*H268,2)</f>
        <v>0</v>
      </c>
      <c r="BL268" s="18" t="s">
        <v>231</v>
      </c>
      <c r="BM268" s="226" t="s">
        <v>4782</v>
      </c>
    </row>
    <row r="269" s="2" customFormat="1">
      <c r="A269" s="39"/>
      <c r="B269" s="40"/>
      <c r="C269" s="41"/>
      <c r="D269" s="228" t="s">
        <v>348</v>
      </c>
      <c r="E269" s="41"/>
      <c r="F269" s="229" t="s">
        <v>465</v>
      </c>
      <c r="G269" s="41"/>
      <c r="H269" s="41"/>
      <c r="I269" s="230"/>
      <c r="J269" s="41"/>
      <c r="K269" s="41"/>
      <c r="L269" s="45"/>
      <c r="M269" s="231"/>
      <c r="N269" s="232"/>
      <c r="O269" s="85"/>
      <c r="P269" s="85"/>
      <c r="Q269" s="85"/>
      <c r="R269" s="85"/>
      <c r="S269" s="85"/>
      <c r="T269" s="86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T269" s="18" t="s">
        <v>348</v>
      </c>
      <c r="AU269" s="18" t="s">
        <v>241</v>
      </c>
    </row>
    <row r="270" s="14" customFormat="1">
      <c r="A270" s="14"/>
      <c r="B270" s="244"/>
      <c r="C270" s="245"/>
      <c r="D270" s="235" t="s">
        <v>350</v>
      </c>
      <c r="E270" s="246" t="s">
        <v>19</v>
      </c>
      <c r="F270" s="247" t="s">
        <v>225</v>
      </c>
      <c r="G270" s="245"/>
      <c r="H270" s="248">
        <v>206.53299999999999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350</v>
      </c>
      <c r="AU270" s="254" t="s">
        <v>241</v>
      </c>
      <c r="AV270" s="14" t="s">
        <v>81</v>
      </c>
      <c r="AW270" s="14" t="s">
        <v>33</v>
      </c>
      <c r="AX270" s="14" t="s">
        <v>79</v>
      </c>
      <c r="AY270" s="254" t="s">
        <v>338</v>
      </c>
    </row>
    <row r="271" s="2" customFormat="1" ht="24.15" customHeight="1">
      <c r="A271" s="39"/>
      <c r="B271" s="40"/>
      <c r="C271" s="215" t="s">
        <v>247</v>
      </c>
      <c r="D271" s="215" t="s">
        <v>342</v>
      </c>
      <c r="E271" s="216" t="s">
        <v>466</v>
      </c>
      <c r="F271" s="217" t="s">
        <v>467</v>
      </c>
      <c r="G271" s="218" t="s">
        <v>391</v>
      </c>
      <c r="H271" s="219">
        <v>206.53299999999999</v>
      </c>
      <c r="I271" s="220"/>
      <c r="J271" s="221">
        <f>ROUND(I271*H271,2)</f>
        <v>0</v>
      </c>
      <c r="K271" s="217" t="s">
        <v>346</v>
      </c>
      <c r="L271" s="45"/>
      <c r="M271" s="222" t="s">
        <v>19</v>
      </c>
      <c r="N271" s="223" t="s">
        <v>43</v>
      </c>
      <c r="O271" s="85"/>
      <c r="P271" s="224">
        <f>O271*H271</f>
        <v>0</v>
      </c>
      <c r="Q271" s="224">
        <v>0</v>
      </c>
      <c r="R271" s="224">
        <f>Q271*H271</f>
        <v>0</v>
      </c>
      <c r="S271" s="224">
        <v>0</v>
      </c>
      <c r="T271" s="225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26" t="s">
        <v>231</v>
      </c>
      <c r="AT271" s="226" t="s">
        <v>342</v>
      </c>
      <c r="AU271" s="226" t="s">
        <v>241</v>
      </c>
      <c r="AY271" s="18" t="s">
        <v>338</v>
      </c>
      <c r="BE271" s="227">
        <f>IF(N271="základní",J271,0)</f>
        <v>0</v>
      </c>
      <c r="BF271" s="227">
        <f>IF(N271="snížená",J271,0)</f>
        <v>0</v>
      </c>
      <c r="BG271" s="227">
        <f>IF(N271="zákl. přenesená",J271,0)</f>
        <v>0</v>
      </c>
      <c r="BH271" s="227">
        <f>IF(N271="sníž. přenesená",J271,0)</f>
        <v>0</v>
      </c>
      <c r="BI271" s="227">
        <f>IF(N271="nulová",J271,0)</f>
        <v>0</v>
      </c>
      <c r="BJ271" s="18" t="s">
        <v>79</v>
      </c>
      <c r="BK271" s="227">
        <f>ROUND(I271*H271,2)</f>
        <v>0</v>
      </c>
      <c r="BL271" s="18" t="s">
        <v>231</v>
      </c>
      <c r="BM271" s="226" t="s">
        <v>4783</v>
      </c>
    </row>
    <row r="272" s="2" customFormat="1">
      <c r="A272" s="39"/>
      <c r="B272" s="40"/>
      <c r="C272" s="41"/>
      <c r="D272" s="228" t="s">
        <v>348</v>
      </c>
      <c r="E272" s="41"/>
      <c r="F272" s="229" t="s">
        <v>469</v>
      </c>
      <c r="G272" s="41"/>
      <c r="H272" s="41"/>
      <c r="I272" s="230"/>
      <c r="J272" s="41"/>
      <c r="K272" s="41"/>
      <c r="L272" s="45"/>
      <c r="M272" s="231"/>
      <c r="N272" s="232"/>
      <c r="O272" s="85"/>
      <c r="P272" s="85"/>
      <c r="Q272" s="85"/>
      <c r="R272" s="85"/>
      <c r="S272" s="85"/>
      <c r="T272" s="86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T272" s="18" t="s">
        <v>348</v>
      </c>
      <c r="AU272" s="18" t="s">
        <v>241</v>
      </c>
    </row>
    <row r="273" s="13" customFormat="1">
      <c r="A273" s="13"/>
      <c r="B273" s="233"/>
      <c r="C273" s="234"/>
      <c r="D273" s="235" t="s">
        <v>350</v>
      </c>
      <c r="E273" s="236" t="s">
        <v>19</v>
      </c>
      <c r="F273" s="237" t="s">
        <v>470</v>
      </c>
      <c r="G273" s="234"/>
      <c r="H273" s="236" t="s">
        <v>19</v>
      </c>
      <c r="I273" s="238"/>
      <c r="J273" s="234"/>
      <c r="K273" s="234"/>
      <c r="L273" s="239"/>
      <c r="M273" s="240"/>
      <c r="N273" s="241"/>
      <c r="O273" s="241"/>
      <c r="P273" s="241"/>
      <c r="Q273" s="241"/>
      <c r="R273" s="241"/>
      <c r="S273" s="241"/>
      <c r="T273" s="24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3" t="s">
        <v>350</v>
      </c>
      <c r="AU273" s="243" t="s">
        <v>241</v>
      </c>
      <c r="AV273" s="13" t="s">
        <v>79</v>
      </c>
      <c r="AW273" s="13" t="s">
        <v>33</v>
      </c>
      <c r="AX273" s="13" t="s">
        <v>72</v>
      </c>
      <c r="AY273" s="243" t="s">
        <v>338</v>
      </c>
    </row>
    <row r="274" s="14" customFormat="1">
      <c r="A274" s="14"/>
      <c r="B274" s="244"/>
      <c r="C274" s="245"/>
      <c r="D274" s="235" t="s">
        <v>350</v>
      </c>
      <c r="E274" s="246" t="s">
        <v>19</v>
      </c>
      <c r="F274" s="247" t="s">
        <v>4784</v>
      </c>
      <c r="G274" s="245"/>
      <c r="H274" s="248">
        <v>219.98500000000001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350</v>
      </c>
      <c r="AU274" s="254" t="s">
        <v>241</v>
      </c>
      <c r="AV274" s="14" t="s">
        <v>81</v>
      </c>
      <c r="AW274" s="14" t="s">
        <v>33</v>
      </c>
      <c r="AX274" s="14" t="s">
        <v>72</v>
      </c>
      <c r="AY274" s="254" t="s">
        <v>338</v>
      </c>
    </row>
    <row r="275" s="14" customFormat="1">
      <c r="A275" s="14"/>
      <c r="B275" s="244"/>
      <c r="C275" s="245"/>
      <c r="D275" s="235" t="s">
        <v>350</v>
      </c>
      <c r="E275" s="246" t="s">
        <v>19</v>
      </c>
      <c r="F275" s="247" t="s">
        <v>471</v>
      </c>
      <c r="G275" s="245"/>
      <c r="H275" s="248">
        <v>-13.452</v>
      </c>
      <c r="I275" s="249"/>
      <c r="J275" s="245"/>
      <c r="K275" s="245"/>
      <c r="L275" s="250"/>
      <c r="M275" s="251"/>
      <c r="N275" s="252"/>
      <c r="O275" s="252"/>
      <c r="P275" s="252"/>
      <c r="Q275" s="252"/>
      <c r="R275" s="252"/>
      <c r="S275" s="252"/>
      <c r="T275" s="253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4" t="s">
        <v>350</v>
      </c>
      <c r="AU275" s="254" t="s">
        <v>241</v>
      </c>
      <c r="AV275" s="14" t="s">
        <v>81</v>
      </c>
      <c r="AW275" s="14" t="s">
        <v>33</v>
      </c>
      <c r="AX275" s="14" t="s">
        <v>72</v>
      </c>
      <c r="AY275" s="254" t="s">
        <v>338</v>
      </c>
    </row>
    <row r="276" s="15" customFormat="1">
      <c r="A276" s="15"/>
      <c r="B276" s="255"/>
      <c r="C276" s="256"/>
      <c r="D276" s="235" t="s">
        <v>350</v>
      </c>
      <c r="E276" s="257" t="s">
        <v>225</v>
      </c>
      <c r="F276" s="258" t="s">
        <v>363</v>
      </c>
      <c r="G276" s="256"/>
      <c r="H276" s="259">
        <v>206.53300000000002</v>
      </c>
      <c r="I276" s="260"/>
      <c r="J276" s="256"/>
      <c r="K276" s="256"/>
      <c r="L276" s="261"/>
      <c r="M276" s="262"/>
      <c r="N276" s="263"/>
      <c r="O276" s="263"/>
      <c r="P276" s="263"/>
      <c r="Q276" s="263"/>
      <c r="R276" s="263"/>
      <c r="S276" s="263"/>
      <c r="T276" s="264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65" t="s">
        <v>350</v>
      </c>
      <c r="AU276" s="265" t="s">
        <v>241</v>
      </c>
      <c r="AV276" s="15" t="s">
        <v>231</v>
      </c>
      <c r="AW276" s="15" t="s">
        <v>33</v>
      </c>
      <c r="AX276" s="15" t="s">
        <v>79</v>
      </c>
      <c r="AY276" s="265" t="s">
        <v>338</v>
      </c>
    </row>
    <row r="277" s="2" customFormat="1" ht="44.25" customHeight="1">
      <c r="A277" s="39"/>
      <c r="B277" s="40"/>
      <c r="C277" s="215" t="s">
        <v>510</v>
      </c>
      <c r="D277" s="215" t="s">
        <v>342</v>
      </c>
      <c r="E277" s="216" t="s">
        <v>472</v>
      </c>
      <c r="F277" s="217" t="s">
        <v>473</v>
      </c>
      <c r="G277" s="218" t="s">
        <v>391</v>
      </c>
      <c r="H277" s="219">
        <v>16.506</v>
      </c>
      <c r="I277" s="220"/>
      <c r="J277" s="221">
        <f>ROUND(I277*H277,2)</f>
        <v>0</v>
      </c>
      <c r="K277" s="217" t="s">
        <v>346</v>
      </c>
      <c r="L277" s="45"/>
      <c r="M277" s="222" t="s">
        <v>19</v>
      </c>
      <c r="N277" s="223" t="s">
        <v>43</v>
      </c>
      <c r="O277" s="85"/>
      <c r="P277" s="224">
        <f>O277*H277</f>
        <v>0</v>
      </c>
      <c r="Q277" s="224">
        <v>0</v>
      </c>
      <c r="R277" s="224">
        <f>Q277*H277</f>
        <v>0</v>
      </c>
      <c r="S277" s="224">
        <v>0</v>
      </c>
      <c r="T277" s="22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26" t="s">
        <v>231</v>
      </c>
      <c r="AT277" s="226" t="s">
        <v>342</v>
      </c>
      <c r="AU277" s="226" t="s">
        <v>241</v>
      </c>
      <c r="AY277" s="18" t="s">
        <v>338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8" t="s">
        <v>79</v>
      </c>
      <c r="BK277" s="227">
        <f>ROUND(I277*H277,2)</f>
        <v>0</v>
      </c>
      <c r="BL277" s="18" t="s">
        <v>231</v>
      </c>
      <c r="BM277" s="226" t="s">
        <v>4785</v>
      </c>
    </row>
    <row r="278" s="2" customFormat="1">
      <c r="A278" s="39"/>
      <c r="B278" s="40"/>
      <c r="C278" s="41"/>
      <c r="D278" s="228" t="s">
        <v>348</v>
      </c>
      <c r="E278" s="41"/>
      <c r="F278" s="229" t="s">
        <v>475</v>
      </c>
      <c r="G278" s="41"/>
      <c r="H278" s="41"/>
      <c r="I278" s="230"/>
      <c r="J278" s="41"/>
      <c r="K278" s="41"/>
      <c r="L278" s="45"/>
      <c r="M278" s="231"/>
      <c r="N278" s="232"/>
      <c r="O278" s="85"/>
      <c r="P278" s="85"/>
      <c r="Q278" s="85"/>
      <c r="R278" s="85"/>
      <c r="S278" s="85"/>
      <c r="T278" s="86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T278" s="18" t="s">
        <v>348</v>
      </c>
      <c r="AU278" s="18" t="s">
        <v>241</v>
      </c>
    </row>
    <row r="279" s="14" customFormat="1">
      <c r="A279" s="14"/>
      <c r="B279" s="244"/>
      <c r="C279" s="245"/>
      <c r="D279" s="235" t="s">
        <v>350</v>
      </c>
      <c r="E279" s="246" t="s">
        <v>19</v>
      </c>
      <c r="F279" s="247" t="s">
        <v>291</v>
      </c>
      <c r="G279" s="245"/>
      <c r="H279" s="248">
        <v>16.506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350</v>
      </c>
      <c r="AU279" s="254" t="s">
        <v>241</v>
      </c>
      <c r="AV279" s="14" t="s">
        <v>81</v>
      </c>
      <c r="AW279" s="14" t="s">
        <v>33</v>
      </c>
      <c r="AX279" s="14" t="s">
        <v>79</v>
      </c>
      <c r="AY279" s="254" t="s">
        <v>338</v>
      </c>
    </row>
    <row r="280" s="2" customFormat="1" ht="44.25" customHeight="1">
      <c r="A280" s="39"/>
      <c r="B280" s="40"/>
      <c r="C280" s="215" t="s">
        <v>515</v>
      </c>
      <c r="D280" s="215" t="s">
        <v>342</v>
      </c>
      <c r="E280" s="216" t="s">
        <v>477</v>
      </c>
      <c r="F280" s="217" t="s">
        <v>478</v>
      </c>
      <c r="G280" s="218" t="s">
        <v>391</v>
      </c>
      <c r="H280" s="219">
        <v>267.78300000000002</v>
      </c>
      <c r="I280" s="220"/>
      <c r="J280" s="221">
        <f>ROUND(I280*H280,2)</f>
        <v>0</v>
      </c>
      <c r="K280" s="217" t="s">
        <v>346</v>
      </c>
      <c r="L280" s="45"/>
      <c r="M280" s="222" t="s">
        <v>19</v>
      </c>
      <c r="N280" s="223" t="s">
        <v>43</v>
      </c>
      <c r="O280" s="85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26" t="s">
        <v>231</v>
      </c>
      <c r="AT280" s="226" t="s">
        <v>342</v>
      </c>
      <c r="AU280" s="226" t="s">
        <v>241</v>
      </c>
      <c r="AY280" s="18" t="s">
        <v>338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18" t="s">
        <v>79</v>
      </c>
      <c r="BK280" s="227">
        <f>ROUND(I280*H280,2)</f>
        <v>0</v>
      </c>
      <c r="BL280" s="18" t="s">
        <v>231</v>
      </c>
      <c r="BM280" s="226" t="s">
        <v>4786</v>
      </c>
    </row>
    <row r="281" s="2" customFormat="1">
      <c r="A281" s="39"/>
      <c r="B281" s="40"/>
      <c r="C281" s="41"/>
      <c r="D281" s="228" t="s">
        <v>348</v>
      </c>
      <c r="E281" s="41"/>
      <c r="F281" s="229" t="s">
        <v>480</v>
      </c>
      <c r="G281" s="41"/>
      <c r="H281" s="41"/>
      <c r="I281" s="230"/>
      <c r="J281" s="41"/>
      <c r="K281" s="41"/>
      <c r="L281" s="45"/>
      <c r="M281" s="231"/>
      <c r="N281" s="232"/>
      <c r="O281" s="85"/>
      <c r="P281" s="85"/>
      <c r="Q281" s="85"/>
      <c r="R281" s="85"/>
      <c r="S281" s="85"/>
      <c r="T281" s="8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348</v>
      </c>
      <c r="AU281" s="18" t="s">
        <v>241</v>
      </c>
    </row>
    <row r="282" s="14" customFormat="1">
      <c r="A282" s="14"/>
      <c r="B282" s="244"/>
      <c r="C282" s="245"/>
      <c r="D282" s="235" t="s">
        <v>350</v>
      </c>
      <c r="E282" s="246" t="s">
        <v>19</v>
      </c>
      <c r="F282" s="247" t="s">
        <v>221</v>
      </c>
      <c r="G282" s="245"/>
      <c r="H282" s="248">
        <v>0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350</v>
      </c>
      <c r="AU282" s="254" t="s">
        <v>241</v>
      </c>
      <c r="AV282" s="14" t="s">
        <v>81</v>
      </c>
      <c r="AW282" s="14" t="s">
        <v>33</v>
      </c>
      <c r="AX282" s="14" t="s">
        <v>72</v>
      </c>
      <c r="AY282" s="254" t="s">
        <v>338</v>
      </c>
    </row>
    <row r="283" s="14" customFormat="1">
      <c r="A283" s="14"/>
      <c r="B283" s="244"/>
      <c r="C283" s="245"/>
      <c r="D283" s="235" t="s">
        <v>350</v>
      </c>
      <c r="E283" s="246" t="s">
        <v>19</v>
      </c>
      <c r="F283" s="247" t="s">
        <v>225</v>
      </c>
      <c r="G283" s="245"/>
      <c r="H283" s="248">
        <v>206.53299999999999</v>
      </c>
      <c r="I283" s="249"/>
      <c r="J283" s="245"/>
      <c r="K283" s="245"/>
      <c r="L283" s="250"/>
      <c r="M283" s="251"/>
      <c r="N283" s="252"/>
      <c r="O283" s="252"/>
      <c r="P283" s="252"/>
      <c r="Q283" s="252"/>
      <c r="R283" s="252"/>
      <c r="S283" s="252"/>
      <c r="T283" s="253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4" t="s">
        <v>350</v>
      </c>
      <c r="AU283" s="254" t="s">
        <v>241</v>
      </c>
      <c r="AV283" s="14" t="s">
        <v>81</v>
      </c>
      <c r="AW283" s="14" t="s">
        <v>33</v>
      </c>
      <c r="AX283" s="14" t="s">
        <v>72</v>
      </c>
      <c r="AY283" s="254" t="s">
        <v>338</v>
      </c>
    </row>
    <row r="284" s="14" customFormat="1">
      <c r="A284" s="14"/>
      <c r="B284" s="244"/>
      <c r="C284" s="245"/>
      <c r="D284" s="235" t="s">
        <v>350</v>
      </c>
      <c r="E284" s="246" t="s">
        <v>19</v>
      </c>
      <c r="F284" s="247" t="s">
        <v>855</v>
      </c>
      <c r="G284" s="245"/>
      <c r="H284" s="248">
        <v>61.25</v>
      </c>
      <c r="I284" s="249"/>
      <c r="J284" s="245"/>
      <c r="K284" s="245"/>
      <c r="L284" s="250"/>
      <c r="M284" s="251"/>
      <c r="N284" s="252"/>
      <c r="O284" s="252"/>
      <c r="P284" s="252"/>
      <c r="Q284" s="252"/>
      <c r="R284" s="252"/>
      <c r="S284" s="252"/>
      <c r="T284" s="253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4" t="s">
        <v>350</v>
      </c>
      <c r="AU284" s="254" t="s">
        <v>241</v>
      </c>
      <c r="AV284" s="14" t="s">
        <v>81</v>
      </c>
      <c r="AW284" s="14" t="s">
        <v>33</v>
      </c>
      <c r="AX284" s="14" t="s">
        <v>72</v>
      </c>
      <c r="AY284" s="254" t="s">
        <v>338</v>
      </c>
    </row>
    <row r="285" s="15" customFormat="1">
      <c r="A285" s="15"/>
      <c r="B285" s="255"/>
      <c r="C285" s="256"/>
      <c r="D285" s="235" t="s">
        <v>350</v>
      </c>
      <c r="E285" s="257" t="s">
        <v>19</v>
      </c>
      <c r="F285" s="258" t="s">
        <v>363</v>
      </c>
      <c r="G285" s="256"/>
      <c r="H285" s="259">
        <v>267.78300000000002</v>
      </c>
      <c r="I285" s="260"/>
      <c r="J285" s="256"/>
      <c r="K285" s="256"/>
      <c r="L285" s="261"/>
      <c r="M285" s="262"/>
      <c r="N285" s="263"/>
      <c r="O285" s="263"/>
      <c r="P285" s="263"/>
      <c r="Q285" s="263"/>
      <c r="R285" s="263"/>
      <c r="S285" s="263"/>
      <c r="T285" s="264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T285" s="265" t="s">
        <v>350</v>
      </c>
      <c r="AU285" s="265" t="s">
        <v>241</v>
      </c>
      <c r="AV285" s="15" t="s">
        <v>231</v>
      </c>
      <c r="AW285" s="15" t="s">
        <v>33</v>
      </c>
      <c r="AX285" s="15" t="s">
        <v>79</v>
      </c>
      <c r="AY285" s="265" t="s">
        <v>338</v>
      </c>
    </row>
    <row r="286" s="2" customFormat="1" ht="66.75" customHeight="1">
      <c r="A286" s="39"/>
      <c r="B286" s="40"/>
      <c r="C286" s="215" t="s">
        <v>520</v>
      </c>
      <c r="D286" s="215" t="s">
        <v>342</v>
      </c>
      <c r="E286" s="216" t="s">
        <v>482</v>
      </c>
      <c r="F286" s="217" t="s">
        <v>483</v>
      </c>
      <c r="G286" s="218" t="s">
        <v>391</v>
      </c>
      <c r="H286" s="219">
        <v>10.268000000000001</v>
      </c>
      <c r="I286" s="220"/>
      <c r="J286" s="221">
        <f>ROUND(I286*H286,2)</f>
        <v>0</v>
      </c>
      <c r="K286" s="217" t="s">
        <v>346</v>
      </c>
      <c r="L286" s="45"/>
      <c r="M286" s="222" t="s">
        <v>19</v>
      </c>
      <c r="N286" s="223" t="s">
        <v>43</v>
      </c>
      <c r="O286" s="85"/>
      <c r="P286" s="224">
        <f>O286*H286</f>
        <v>0</v>
      </c>
      <c r="Q286" s="224">
        <v>0</v>
      </c>
      <c r="R286" s="224">
        <f>Q286*H286</f>
        <v>0</v>
      </c>
      <c r="S286" s="224">
        <v>0</v>
      </c>
      <c r="T286" s="225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26" t="s">
        <v>231</v>
      </c>
      <c r="AT286" s="226" t="s">
        <v>342</v>
      </c>
      <c r="AU286" s="226" t="s">
        <v>241</v>
      </c>
      <c r="AY286" s="18" t="s">
        <v>338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18" t="s">
        <v>79</v>
      </c>
      <c r="BK286" s="227">
        <f>ROUND(I286*H286,2)</f>
        <v>0</v>
      </c>
      <c r="BL286" s="18" t="s">
        <v>231</v>
      </c>
      <c r="BM286" s="226" t="s">
        <v>4787</v>
      </c>
    </row>
    <row r="287" s="2" customFormat="1">
      <c r="A287" s="39"/>
      <c r="B287" s="40"/>
      <c r="C287" s="41"/>
      <c r="D287" s="228" t="s">
        <v>348</v>
      </c>
      <c r="E287" s="41"/>
      <c r="F287" s="229" t="s">
        <v>485</v>
      </c>
      <c r="G287" s="41"/>
      <c r="H287" s="41"/>
      <c r="I287" s="230"/>
      <c r="J287" s="41"/>
      <c r="K287" s="41"/>
      <c r="L287" s="45"/>
      <c r="M287" s="231"/>
      <c r="N287" s="232"/>
      <c r="O287" s="85"/>
      <c r="P287" s="85"/>
      <c r="Q287" s="85"/>
      <c r="R287" s="85"/>
      <c r="S287" s="85"/>
      <c r="T287" s="86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348</v>
      </c>
      <c r="AU287" s="18" t="s">
        <v>241</v>
      </c>
    </row>
    <row r="288" s="14" customFormat="1">
      <c r="A288" s="14"/>
      <c r="B288" s="244"/>
      <c r="C288" s="245"/>
      <c r="D288" s="235" t="s">
        <v>350</v>
      </c>
      <c r="E288" s="246" t="s">
        <v>19</v>
      </c>
      <c r="F288" s="247" t="s">
        <v>216</v>
      </c>
      <c r="G288" s="245"/>
      <c r="H288" s="248">
        <v>10.268000000000001</v>
      </c>
      <c r="I288" s="249"/>
      <c r="J288" s="245"/>
      <c r="K288" s="245"/>
      <c r="L288" s="250"/>
      <c r="M288" s="251"/>
      <c r="N288" s="252"/>
      <c r="O288" s="252"/>
      <c r="P288" s="252"/>
      <c r="Q288" s="252"/>
      <c r="R288" s="252"/>
      <c r="S288" s="252"/>
      <c r="T288" s="253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4" t="s">
        <v>350</v>
      </c>
      <c r="AU288" s="254" t="s">
        <v>241</v>
      </c>
      <c r="AV288" s="14" t="s">
        <v>81</v>
      </c>
      <c r="AW288" s="14" t="s">
        <v>33</v>
      </c>
      <c r="AX288" s="14" t="s">
        <v>72</v>
      </c>
      <c r="AY288" s="254" t="s">
        <v>338</v>
      </c>
    </row>
    <row r="289" s="15" customFormat="1">
      <c r="A289" s="15"/>
      <c r="B289" s="255"/>
      <c r="C289" s="256"/>
      <c r="D289" s="235" t="s">
        <v>350</v>
      </c>
      <c r="E289" s="257" t="s">
        <v>19</v>
      </c>
      <c r="F289" s="258" t="s">
        <v>363</v>
      </c>
      <c r="G289" s="256"/>
      <c r="H289" s="259">
        <v>10.268000000000001</v>
      </c>
      <c r="I289" s="260"/>
      <c r="J289" s="256"/>
      <c r="K289" s="256"/>
      <c r="L289" s="261"/>
      <c r="M289" s="262"/>
      <c r="N289" s="263"/>
      <c r="O289" s="263"/>
      <c r="P289" s="263"/>
      <c r="Q289" s="263"/>
      <c r="R289" s="263"/>
      <c r="S289" s="263"/>
      <c r="T289" s="264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T289" s="265" t="s">
        <v>350</v>
      </c>
      <c r="AU289" s="265" t="s">
        <v>241</v>
      </c>
      <c r="AV289" s="15" t="s">
        <v>231</v>
      </c>
      <c r="AW289" s="15" t="s">
        <v>33</v>
      </c>
      <c r="AX289" s="15" t="s">
        <v>79</v>
      </c>
      <c r="AY289" s="265" t="s">
        <v>338</v>
      </c>
    </row>
    <row r="290" s="2" customFormat="1" ht="16.5" customHeight="1">
      <c r="A290" s="39"/>
      <c r="B290" s="40"/>
      <c r="C290" s="267" t="s">
        <v>525</v>
      </c>
      <c r="D290" s="267" t="s">
        <v>486</v>
      </c>
      <c r="E290" s="268" t="s">
        <v>496</v>
      </c>
      <c r="F290" s="269" t="s">
        <v>497</v>
      </c>
      <c r="G290" s="270" t="s">
        <v>489</v>
      </c>
      <c r="H290" s="271">
        <v>20.536000000000001</v>
      </c>
      <c r="I290" s="272"/>
      <c r="J290" s="273">
        <f>ROUND(I290*H290,2)</f>
        <v>0</v>
      </c>
      <c r="K290" s="269" t="s">
        <v>346</v>
      </c>
      <c r="L290" s="274"/>
      <c r="M290" s="275" t="s">
        <v>19</v>
      </c>
      <c r="N290" s="276" t="s">
        <v>43</v>
      </c>
      <c r="O290" s="85"/>
      <c r="P290" s="224">
        <f>O290*H290</f>
        <v>0</v>
      </c>
      <c r="Q290" s="224">
        <v>1</v>
      </c>
      <c r="R290" s="224">
        <f>Q290*H290</f>
        <v>20.536000000000001</v>
      </c>
      <c r="S290" s="224">
        <v>0</v>
      </c>
      <c r="T290" s="225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26" t="s">
        <v>405</v>
      </c>
      <c r="AT290" s="226" t="s">
        <v>486</v>
      </c>
      <c r="AU290" s="226" t="s">
        <v>241</v>
      </c>
      <c r="AY290" s="18" t="s">
        <v>338</v>
      </c>
      <c r="BE290" s="227">
        <f>IF(N290="základní",J290,0)</f>
        <v>0</v>
      </c>
      <c r="BF290" s="227">
        <f>IF(N290="snížená",J290,0)</f>
        <v>0</v>
      </c>
      <c r="BG290" s="227">
        <f>IF(N290="zákl. přenesená",J290,0)</f>
        <v>0</v>
      </c>
      <c r="BH290" s="227">
        <f>IF(N290="sníž. přenesená",J290,0)</f>
        <v>0</v>
      </c>
      <c r="BI290" s="227">
        <f>IF(N290="nulová",J290,0)</f>
        <v>0</v>
      </c>
      <c r="BJ290" s="18" t="s">
        <v>79</v>
      </c>
      <c r="BK290" s="227">
        <f>ROUND(I290*H290,2)</f>
        <v>0</v>
      </c>
      <c r="BL290" s="18" t="s">
        <v>231</v>
      </c>
      <c r="BM290" s="226" t="s">
        <v>4788</v>
      </c>
    </row>
    <row r="291" s="14" customFormat="1">
      <c r="A291" s="14"/>
      <c r="B291" s="244"/>
      <c r="C291" s="245"/>
      <c r="D291" s="235" t="s">
        <v>350</v>
      </c>
      <c r="E291" s="246" t="s">
        <v>19</v>
      </c>
      <c r="F291" s="247" t="s">
        <v>499</v>
      </c>
      <c r="G291" s="245"/>
      <c r="H291" s="248">
        <v>10.952999999999999</v>
      </c>
      <c r="I291" s="249"/>
      <c r="J291" s="245"/>
      <c r="K291" s="245"/>
      <c r="L291" s="250"/>
      <c r="M291" s="251"/>
      <c r="N291" s="252"/>
      <c r="O291" s="252"/>
      <c r="P291" s="252"/>
      <c r="Q291" s="252"/>
      <c r="R291" s="252"/>
      <c r="S291" s="252"/>
      <c r="T291" s="253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4" t="s">
        <v>350</v>
      </c>
      <c r="AU291" s="254" t="s">
        <v>241</v>
      </c>
      <c r="AV291" s="14" t="s">
        <v>81</v>
      </c>
      <c r="AW291" s="14" t="s">
        <v>33</v>
      </c>
      <c r="AX291" s="14" t="s">
        <v>72</v>
      </c>
      <c r="AY291" s="254" t="s">
        <v>338</v>
      </c>
    </row>
    <row r="292" s="16" customFormat="1">
      <c r="A292" s="16"/>
      <c r="B292" s="277"/>
      <c r="C292" s="278"/>
      <c r="D292" s="235" t="s">
        <v>350</v>
      </c>
      <c r="E292" s="279" t="s">
        <v>19</v>
      </c>
      <c r="F292" s="280" t="s">
        <v>500</v>
      </c>
      <c r="G292" s="278"/>
      <c r="H292" s="281">
        <v>10.952999999999999</v>
      </c>
      <c r="I292" s="282"/>
      <c r="J292" s="278"/>
      <c r="K292" s="278"/>
      <c r="L292" s="283"/>
      <c r="M292" s="284"/>
      <c r="N292" s="285"/>
      <c r="O292" s="285"/>
      <c r="P292" s="285"/>
      <c r="Q292" s="285"/>
      <c r="R292" s="285"/>
      <c r="S292" s="285"/>
      <c r="T292" s="28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T292" s="287" t="s">
        <v>350</v>
      </c>
      <c r="AU292" s="287" t="s">
        <v>241</v>
      </c>
      <c r="AV292" s="16" t="s">
        <v>241</v>
      </c>
      <c r="AW292" s="16" t="s">
        <v>33</v>
      </c>
      <c r="AX292" s="16" t="s">
        <v>72</v>
      </c>
      <c r="AY292" s="287" t="s">
        <v>338</v>
      </c>
    </row>
    <row r="293" s="14" customFormat="1">
      <c r="A293" s="14"/>
      <c r="B293" s="244"/>
      <c r="C293" s="245"/>
      <c r="D293" s="235" t="s">
        <v>350</v>
      </c>
      <c r="E293" s="246" t="s">
        <v>19</v>
      </c>
      <c r="F293" s="247" t="s">
        <v>2074</v>
      </c>
      <c r="G293" s="245"/>
      <c r="H293" s="248">
        <v>0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350</v>
      </c>
      <c r="AU293" s="254" t="s">
        <v>241</v>
      </c>
      <c r="AV293" s="14" t="s">
        <v>81</v>
      </c>
      <c r="AW293" s="14" t="s">
        <v>33</v>
      </c>
      <c r="AX293" s="14" t="s">
        <v>72</v>
      </c>
      <c r="AY293" s="254" t="s">
        <v>338</v>
      </c>
    </row>
    <row r="294" s="14" customFormat="1">
      <c r="A294" s="14"/>
      <c r="B294" s="244"/>
      <c r="C294" s="245"/>
      <c r="D294" s="235" t="s">
        <v>350</v>
      </c>
      <c r="E294" s="246" t="s">
        <v>19</v>
      </c>
      <c r="F294" s="247" t="s">
        <v>2075</v>
      </c>
      <c r="G294" s="245"/>
      <c r="H294" s="248">
        <v>0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350</v>
      </c>
      <c r="AU294" s="254" t="s">
        <v>241</v>
      </c>
      <c r="AV294" s="14" t="s">
        <v>81</v>
      </c>
      <c r="AW294" s="14" t="s">
        <v>33</v>
      </c>
      <c r="AX294" s="14" t="s">
        <v>72</v>
      </c>
      <c r="AY294" s="254" t="s">
        <v>338</v>
      </c>
    </row>
    <row r="295" s="14" customFormat="1">
      <c r="A295" s="14"/>
      <c r="B295" s="244"/>
      <c r="C295" s="245"/>
      <c r="D295" s="235" t="s">
        <v>350</v>
      </c>
      <c r="E295" s="246" t="s">
        <v>19</v>
      </c>
      <c r="F295" s="247" t="s">
        <v>1885</v>
      </c>
      <c r="G295" s="245"/>
      <c r="H295" s="248">
        <v>0</v>
      </c>
      <c r="I295" s="249"/>
      <c r="J295" s="245"/>
      <c r="K295" s="245"/>
      <c r="L295" s="250"/>
      <c r="M295" s="251"/>
      <c r="N295" s="252"/>
      <c r="O295" s="252"/>
      <c r="P295" s="252"/>
      <c r="Q295" s="252"/>
      <c r="R295" s="252"/>
      <c r="S295" s="252"/>
      <c r="T295" s="253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4" t="s">
        <v>350</v>
      </c>
      <c r="AU295" s="254" t="s">
        <v>241</v>
      </c>
      <c r="AV295" s="14" t="s">
        <v>81</v>
      </c>
      <c r="AW295" s="14" t="s">
        <v>33</v>
      </c>
      <c r="AX295" s="14" t="s">
        <v>72</v>
      </c>
      <c r="AY295" s="254" t="s">
        <v>338</v>
      </c>
    </row>
    <row r="296" s="14" customFormat="1">
      <c r="A296" s="14"/>
      <c r="B296" s="244"/>
      <c r="C296" s="245"/>
      <c r="D296" s="235" t="s">
        <v>350</v>
      </c>
      <c r="E296" s="246" t="s">
        <v>19</v>
      </c>
      <c r="F296" s="247" t="s">
        <v>1886</v>
      </c>
      <c r="G296" s="245"/>
      <c r="H296" s="248">
        <v>0</v>
      </c>
      <c r="I296" s="249"/>
      <c r="J296" s="245"/>
      <c r="K296" s="245"/>
      <c r="L296" s="250"/>
      <c r="M296" s="251"/>
      <c r="N296" s="252"/>
      <c r="O296" s="252"/>
      <c r="P296" s="252"/>
      <c r="Q296" s="252"/>
      <c r="R296" s="252"/>
      <c r="S296" s="252"/>
      <c r="T296" s="253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4" t="s">
        <v>350</v>
      </c>
      <c r="AU296" s="254" t="s">
        <v>241</v>
      </c>
      <c r="AV296" s="14" t="s">
        <v>81</v>
      </c>
      <c r="AW296" s="14" t="s">
        <v>33</v>
      </c>
      <c r="AX296" s="14" t="s">
        <v>72</v>
      </c>
      <c r="AY296" s="254" t="s">
        <v>338</v>
      </c>
    </row>
    <row r="297" s="14" customFormat="1">
      <c r="A297" s="14"/>
      <c r="B297" s="244"/>
      <c r="C297" s="245"/>
      <c r="D297" s="235" t="s">
        <v>350</v>
      </c>
      <c r="E297" s="246" t="s">
        <v>19</v>
      </c>
      <c r="F297" s="247" t="s">
        <v>1887</v>
      </c>
      <c r="G297" s="245"/>
      <c r="H297" s="248">
        <v>0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350</v>
      </c>
      <c r="AU297" s="254" t="s">
        <v>241</v>
      </c>
      <c r="AV297" s="14" t="s">
        <v>81</v>
      </c>
      <c r="AW297" s="14" t="s">
        <v>33</v>
      </c>
      <c r="AX297" s="14" t="s">
        <v>72</v>
      </c>
      <c r="AY297" s="254" t="s">
        <v>338</v>
      </c>
    </row>
    <row r="298" s="14" customFormat="1">
      <c r="A298" s="14"/>
      <c r="B298" s="244"/>
      <c r="C298" s="245"/>
      <c r="D298" s="235" t="s">
        <v>350</v>
      </c>
      <c r="E298" s="246" t="s">
        <v>19</v>
      </c>
      <c r="F298" s="247" t="s">
        <v>1888</v>
      </c>
      <c r="G298" s="245"/>
      <c r="H298" s="248">
        <v>0</v>
      </c>
      <c r="I298" s="249"/>
      <c r="J298" s="245"/>
      <c r="K298" s="245"/>
      <c r="L298" s="250"/>
      <c r="M298" s="251"/>
      <c r="N298" s="252"/>
      <c r="O298" s="252"/>
      <c r="P298" s="252"/>
      <c r="Q298" s="252"/>
      <c r="R298" s="252"/>
      <c r="S298" s="252"/>
      <c r="T298" s="253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4" t="s">
        <v>350</v>
      </c>
      <c r="AU298" s="254" t="s">
        <v>241</v>
      </c>
      <c r="AV298" s="14" t="s">
        <v>81</v>
      </c>
      <c r="AW298" s="14" t="s">
        <v>33</v>
      </c>
      <c r="AX298" s="14" t="s">
        <v>72</v>
      </c>
      <c r="AY298" s="254" t="s">
        <v>338</v>
      </c>
    </row>
    <row r="299" s="14" customFormat="1">
      <c r="A299" s="14"/>
      <c r="B299" s="244"/>
      <c r="C299" s="245"/>
      <c r="D299" s="235" t="s">
        <v>350</v>
      </c>
      <c r="E299" s="246" t="s">
        <v>19</v>
      </c>
      <c r="F299" s="247" t="s">
        <v>3632</v>
      </c>
      <c r="G299" s="245"/>
      <c r="H299" s="248">
        <v>-0.68500000000000005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350</v>
      </c>
      <c r="AU299" s="254" t="s">
        <v>241</v>
      </c>
      <c r="AV299" s="14" t="s">
        <v>81</v>
      </c>
      <c r="AW299" s="14" t="s">
        <v>33</v>
      </c>
      <c r="AX299" s="14" t="s">
        <v>72</v>
      </c>
      <c r="AY299" s="254" t="s">
        <v>338</v>
      </c>
    </row>
    <row r="300" s="14" customFormat="1">
      <c r="A300" s="14"/>
      <c r="B300" s="244"/>
      <c r="C300" s="245"/>
      <c r="D300" s="235" t="s">
        <v>350</v>
      </c>
      <c r="E300" s="246" t="s">
        <v>19</v>
      </c>
      <c r="F300" s="247" t="s">
        <v>501</v>
      </c>
      <c r="G300" s="245"/>
      <c r="H300" s="248">
        <v>0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350</v>
      </c>
      <c r="AU300" s="254" t="s">
        <v>241</v>
      </c>
      <c r="AV300" s="14" t="s">
        <v>81</v>
      </c>
      <c r="AW300" s="14" t="s">
        <v>33</v>
      </c>
      <c r="AX300" s="14" t="s">
        <v>72</v>
      </c>
      <c r="AY300" s="254" t="s">
        <v>338</v>
      </c>
    </row>
    <row r="301" s="14" customFormat="1">
      <c r="A301" s="14"/>
      <c r="B301" s="244"/>
      <c r="C301" s="245"/>
      <c r="D301" s="235" t="s">
        <v>350</v>
      </c>
      <c r="E301" s="246" t="s">
        <v>19</v>
      </c>
      <c r="F301" s="247" t="s">
        <v>993</v>
      </c>
      <c r="G301" s="245"/>
      <c r="H301" s="248">
        <v>0</v>
      </c>
      <c r="I301" s="249"/>
      <c r="J301" s="245"/>
      <c r="K301" s="245"/>
      <c r="L301" s="250"/>
      <c r="M301" s="251"/>
      <c r="N301" s="252"/>
      <c r="O301" s="252"/>
      <c r="P301" s="252"/>
      <c r="Q301" s="252"/>
      <c r="R301" s="252"/>
      <c r="S301" s="252"/>
      <c r="T301" s="253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4" t="s">
        <v>350</v>
      </c>
      <c r="AU301" s="254" t="s">
        <v>241</v>
      </c>
      <c r="AV301" s="14" t="s">
        <v>81</v>
      </c>
      <c r="AW301" s="14" t="s">
        <v>33</v>
      </c>
      <c r="AX301" s="14" t="s">
        <v>72</v>
      </c>
      <c r="AY301" s="254" t="s">
        <v>338</v>
      </c>
    </row>
    <row r="302" s="14" customFormat="1">
      <c r="A302" s="14"/>
      <c r="B302" s="244"/>
      <c r="C302" s="245"/>
      <c r="D302" s="235" t="s">
        <v>350</v>
      </c>
      <c r="E302" s="246" t="s">
        <v>19</v>
      </c>
      <c r="F302" s="247" t="s">
        <v>502</v>
      </c>
      <c r="G302" s="245"/>
      <c r="H302" s="248">
        <v>0</v>
      </c>
      <c r="I302" s="249"/>
      <c r="J302" s="245"/>
      <c r="K302" s="245"/>
      <c r="L302" s="250"/>
      <c r="M302" s="251"/>
      <c r="N302" s="252"/>
      <c r="O302" s="252"/>
      <c r="P302" s="252"/>
      <c r="Q302" s="252"/>
      <c r="R302" s="252"/>
      <c r="S302" s="252"/>
      <c r="T302" s="253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4" t="s">
        <v>350</v>
      </c>
      <c r="AU302" s="254" t="s">
        <v>241</v>
      </c>
      <c r="AV302" s="14" t="s">
        <v>81</v>
      </c>
      <c r="AW302" s="14" t="s">
        <v>33</v>
      </c>
      <c r="AX302" s="14" t="s">
        <v>72</v>
      </c>
      <c r="AY302" s="254" t="s">
        <v>338</v>
      </c>
    </row>
    <row r="303" s="16" customFormat="1">
      <c r="A303" s="16"/>
      <c r="B303" s="277"/>
      <c r="C303" s="278"/>
      <c r="D303" s="235" t="s">
        <v>350</v>
      </c>
      <c r="E303" s="279" t="s">
        <v>298</v>
      </c>
      <c r="F303" s="280" t="s">
        <v>500</v>
      </c>
      <c r="G303" s="278"/>
      <c r="H303" s="281">
        <v>-0.68500000000000005</v>
      </c>
      <c r="I303" s="282"/>
      <c r="J303" s="278"/>
      <c r="K303" s="278"/>
      <c r="L303" s="283"/>
      <c r="M303" s="284"/>
      <c r="N303" s="285"/>
      <c r="O303" s="285"/>
      <c r="P303" s="285"/>
      <c r="Q303" s="285"/>
      <c r="R303" s="285"/>
      <c r="S303" s="285"/>
      <c r="T303" s="28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T303" s="287" t="s">
        <v>350</v>
      </c>
      <c r="AU303" s="287" t="s">
        <v>241</v>
      </c>
      <c r="AV303" s="16" t="s">
        <v>241</v>
      </c>
      <c r="AW303" s="16" t="s">
        <v>33</v>
      </c>
      <c r="AX303" s="16" t="s">
        <v>72</v>
      </c>
      <c r="AY303" s="287" t="s">
        <v>338</v>
      </c>
    </row>
    <row r="304" s="15" customFormat="1">
      <c r="A304" s="15"/>
      <c r="B304" s="255"/>
      <c r="C304" s="256"/>
      <c r="D304" s="235" t="s">
        <v>350</v>
      </c>
      <c r="E304" s="257" t="s">
        <v>216</v>
      </c>
      <c r="F304" s="258" t="s">
        <v>363</v>
      </c>
      <c r="G304" s="256"/>
      <c r="H304" s="259">
        <v>10.267999999999999</v>
      </c>
      <c r="I304" s="260"/>
      <c r="J304" s="256"/>
      <c r="K304" s="256"/>
      <c r="L304" s="261"/>
      <c r="M304" s="262"/>
      <c r="N304" s="263"/>
      <c r="O304" s="263"/>
      <c r="P304" s="263"/>
      <c r="Q304" s="263"/>
      <c r="R304" s="263"/>
      <c r="S304" s="263"/>
      <c r="T304" s="264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T304" s="265" t="s">
        <v>350</v>
      </c>
      <c r="AU304" s="265" t="s">
        <v>241</v>
      </c>
      <c r="AV304" s="15" t="s">
        <v>231</v>
      </c>
      <c r="AW304" s="15" t="s">
        <v>33</v>
      </c>
      <c r="AX304" s="15" t="s">
        <v>72</v>
      </c>
      <c r="AY304" s="265" t="s">
        <v>338</v>
      </c>
    </row>
    <row r="305" s="14" customFormat="1">
      <c r="A305" s="14"/>
      <c r="B305" s="244"/>
      <c r="C305" s="245"/>
      <c r="D305" s="235" t="s">
        <v>350</v>
      </c>
      <c r="E305" s="246" t="s">
        <v>19</v>
      </c>
      <c r="F305" s="247" t="s">
        <v>4789</v>
      </c>
      <c r="G305" s="245"/>
      <c r="H305" s="248">
        <v>20.536000000000001</v>
      </c>
      <c r="I305" s="249"/>
      <c r="J305" s="245"/>
      <c r="K305" s="245"/>
      <c r="L305" s="250"/>
      <c r="M305" s="251"/>
      <c r="N305" s="252"/>
      <c r="O305" s="252"/>
      <c r="P305" s="252"/>
      <c r="Q305" s="252"/>
      <c r="R305" s="252"/>
      <c r="S305" s="252"/>
      <c r="T305" s="253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54" t="s">
        <v>350</v>
      </c>
      <c r="AU305" s="254" t="s">
        <v>241</v>
      </c>
      <c r="AV305" s="14" t="s">
        <v>81</v>
      </c>
      <c r="AW305" s="14" t="s">
        <v>33</v>
      </c>
      <c r="AX305" s="14" t="s">
        <v>79</v>
      </c>
      <c r="AY305" s="254" t="s">
        <v>338</v>
      </c>
    </row>
    <row r="306" s="2" customFormat="1" ht="44.25" customHeight="1">
      <c r="A306" s="39"/>
      <c r="B306" s="40"/>
      <c r="C306" s="215" t="s">
        <v>531</v>
      </c>
      <c r="D306" s="215" t="s">
        <v>342</v>
      </c>
      <c r="E306" s="216" t="s">
        <v>504</v>
      </c>
      <c r="F306" s="217" t="s">
        <v>505</v>
      </c>
      <c r="G306" s="218" t="s">
        <v>489</v>
      </c>
      <c r="H306" s="219">
        <v>26.904</v>
      </c>
      <c r="I306" s="220"/>
      <c r="J306" s="221">
        <f>ROUND(I306*H306,2)</f>
        <v>0</v>
      </c>
      <c r="K306" s="217" t="s">
        <v>346</v>
      </c>
      <c r="L306" s="45"/>
      <c r="M306" s="222" t="s">
        <v>19</v>
      </c>
      <c r="N306" s="223" t="s">
        <v>43</v>
      </c>
      <c r="O306" s="85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231</v>
      </c>
      <c r="AT306" s="226" t="s">
        <v>342</v>
      </c>
      <c r="AU306" s="226" t="s">
        <v>241</v>
      </c>
      <c r="AY306" s="18" t="s">
        <v>338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79</v>
      </c>
      <c r="BK306" s="227">
        <f>ROUND(I306*H306,2)</f>
        <v>0</v>
      </c>
      <c r="BL306" s="18" t="s">
        <v>231</v>
      </c>
      <c r="BM306" s="226" t="s">
        <v>4790</v>
      </c>
    </row>
    <row r="307" s="2" customFormat="1">
      <c r="A307" s="39"/>
      <c r="B307" s="40"/>
      <c r="C307" s="41"/>
      <c r="D307" s="228" t="s">
        <v>348</v>
      </c>
      <c r="E307" s="41"/>
      <c r="F307" s="229" t="s">
        <v>507</v>
      </c>
      <c r="G307" s="41"/>
      <c r="H307" s="41"/>
      <c r="I307" s="230"/>
      <c r="J307" s="41"/>
      <c r="K307" s="41"/>
      <c r="L307" s="45"/>
      <c r="M307" s="231"/>
      <c r="N307" s="232"/>
      <c r="O307" s="85"/>
      <c r="P307" s="85"/>
      <c r="Q307" s="85"/>
      <c r="R307" s="85"/>
      <c r="S307" s="85"/>
      <c r="T307" s="86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348</v>
      </c>
      <c r="AU307" s="18" t="s">
        <v>241</v>
      </c>
    </row>
    <row r="308" s="14" customFormat="1">
      <c r="A308" s="14"/>
      <c r="B308" s="244"/>
      <c r="C308" s="245"/>
      <c r="D308" s="235" t="s">
        <v>350</v>
      </c>
      <c r="E308" s="246" t="s">
        <v>19</v>
      </c>
      <c r="F308" s="247" t="s">
        <v>218</v>
      </c>
      <c r="G308" s="245"/>
      <c r="H308" s="248">
        <v>13.452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350</v>
      </c>
      <c r="AU308" s="254" t="s">
        <v>241</v>
      </c>
      <c r="AV308" s="14" t="s">
        <v>81</v>
      </c>
      <c r="AW308" s="14" t="s">
        <v>33</v>
      </c>
      <c r="AX308" s="14" t="s">
        <v>72</v>
      </c>
      <c r="AY308" s="254" t="s">
        <v>338</v>
      </c>
    </row>
    <row r="309" s="15" customFormat="1">
      <c r="A309" s="15"/>
      <c r="B309" s="255"/>
      <c r="C309" s="256"/>
      <c r="D309" s="235" t="s">
        <v>350</v>
      </c>
      <c r="E309" s="257" t="s">
        <v>19</v>
      </c>
      <c r="F309" s="258" t="s">
        <v>363</v>
      </c>
      <c r="G309" s="256"/>
      <c r="H309" s="259">
        <v>13.452</v>
      </c>
      <c r="I309" s="260"/>
      <c r="J309" s="256"/>
      <c r="K309" s="256"/>
      <c r="L309" s="261"/>
      <c r="M309" s="262"/>
      <c r="N309" s="263"/>
      <c r="O309" s="263"/>
      <c r="P309" s="263"/>
      <c r="Q309" s="263"/>
      <c r="R309" s="263"/>
      <c r="S309" s="263"/>
      <c r="T309" s="264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T309" s="265" t="s">
        <v>350</v>
      </c>
      <c r="AU309" s="265" t="s">
        <v>241</v>
      </c>
      <c r="AV309" s="15" t="s">
        <v>231</v>
      </c>
      <c r="AW309" s="15" t="s">
        <v>33</v>
      </c>
      <c r="AX309" s="15" t="s">
        <v>72</v>
      </c>
      <c r="AY309" s="265" t="s">
        <v>338</v>
      </c>
    </row>
    <row r="310" s="14" customFormat="1">
      <c r="A310" s="14"/>
      <c r="B310" s="244"/>
      <c r="C310" s="245"/>
      <c r="D310" s="235" t="s">
        <v>350</v>
      </c>
      <c r="E310" s="246" t="s">
        <v>19</v>
      </c>
      <c r="F310" s="247" t="s">
        <v>4791</v>
      </c>
      <c r="G310" s="245"/>
      <c r="H310" s="248">
        <v>26.904</v>
      </c>
      <c r="I310" s="249"/>
      <c r="J310" s="245"/>
      <c r="K310" s="245"/>
      <c r="L310" s="250"/>
      <c r="M310" s="251"/>
      <c r="N310" s="252"/>
      <c r="O310" s="252"/>
      <c r="P310" s="252"/>
      <c r="Q310" s="252"/>
      <c r="R310" s="252"/>
      <c r="S310" s="252"/>
      <c r="T310" s="253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4" t="s">
        <v>350</v>
      </c>
      <c r="AU310" s="254" t="s">
        <v>241</v>
      </c>
      <c r="AV310" s="14" t="s">
        <v>81</v>
      </c>
      <c r="AW310" s="14" t="s">
        <v>33</v>
      </c>
      <c r="AX310" s="14" t="s">
        <v>79</v>
      </c>
      <c r="AY310" s="254" t="s">
        <v>338</v>
      </c>
    </row>
    <row r="311" s="12" customFormat="1" ht="20.88" customHeight="1">
      <c r="A311" s="12"/>
      <c r="B311" s="199"/>
      <c r="C311" s="200"/>
      <c r="D311" s="201" t="s">
        <v>71</v>
      </c>
      <c r="E311" s="213" t="s">
        <v>476</v>
      </c>
      <c r="F311" s="213" t="s">
        <v>509</v>
      </c>
      <c r="G311" s="200"/>
      <c r="H311" s="200"/>
      <c r="I311" s="203"/>
      <c r="J311" s="214">
        <f>BK311</f>
        <v>0</v>
      </c>
      <c r="K311" s="200"/>
      <c r="L311" s="205"/>
      <c r="M311" s="206"/>
      <c r="N311" s="207"/>
      <c r="O311" s="207"/>
      <c r="P311" s="208">
        <f>SUM(P312:P349)</f>
        <v>0</v>
      </c>
      <c r="Q311" s="207"/>
      <c r="R311" s="208">
        <f>SUM(R312:R349)</f>
        <v>0.0060460000000000002</v>
      </c>
      <c r="S311" s="207"/>
      <c r="T311" s="209">
        <f>SUM(T312:T349)</f>
        <v>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R311" s="210" t="s">
        <v>79</v>
      </c>
      <c r="AT311" s="211" t="s">
        <v>71</v>
      </c>
      <c r="AU311" s="211" t="s">
        <v>81</v>
      </c>
      <c r="AY311" s="210" t="s">
        <v>338</v>
      </c>
      <c r="BK311" s="212">
        <f>SUM(BK312:BK349)</f>
        <v>0</v>
      </c>
    </row>
    <row r="312" s="2" customFormat="1" ht="24.15" customHeight="1">
      <c r="A312" s="39"/>
      <c r="B312" s="40"/>
      <c r="C312" s="215" t="s">
        <v>536</v>
      </c>
      <c r="D312" s="215" t="s">
        <v>342</v>
      </c>
      <c r="E312" s="216" t="s">
        <v>511</v>
      </c>
      <c r="F312" s="217" t="s">
        <v>512</v>
      </c>
      <c r="G312" s="218" t="s">
        <v>345</v>
      </c>
      <c r="H312" s="219">
        <v>185.965</v>
      </c>
      <c r="I312" s="220"/>
      <c r="J312" s="221">
        <f>ROUND(I312*H312,2)</f>
        <v>0</v>
      </c>
      <c r="K312" s="217" t="s">
        <v>346</v>
      </c>
      <c r="L312" s="45"/>
      <c r="M312" s="222" t="s">
        <v>19</v>
      </c>
      <c r="N312" s="223" t="s">
        <v>43</v>
      </c>
      <c r="O312" s="85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231</v>
      </c>
      <c r="AT312" s="226" t="s">
        <v>342</v>
      </c>
      <c r="AU312" s="226" t="s">
        <v>241</v>
      </c>
      <c r="AY312" s="18" t="s">
        <v>338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79</v>
      </c>
      <c r="BK312" s="227">
        <f>ROUND(I312*H312,2)</f>
        <v>0</v>
      </c>
      <c r="BL312" s="18" t="s">
        <v>231</v>
      </c>
      <c r="BM312" s="226" t="s">
        <v>4792</v>
      </c>
    </row>
    <row r="313" s="2" customFormat="1">
      <c r="A313" s="39"/>
      <c r="B313" s="40"/>
      <c r="C313" s="41"/>
      <c r="D313" s="228" t="s">
        <v>348</v>
      </c>
      <c r="E313" s="41"/>
      <c r="F313" s="229" t="s">
        <v>514</v>
      </c>
      <c r="G313" s="41"/>
      <c r="H313" s="41"/>
      <c r="I313" s="230"/>
      <c r="J313" s="41"/>
      <c r="K313" s="41"/>
      <c r="L313" s="45"/>
      <c r="M313" s="231"/>
      <c r="N313" s="23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348</v>
      </c>
      <c r="AU313" s="18" t="s">
        <v>241</v>
      </c>
    </row>
    <row r="314" s="14" customFormat="1">
      <c r="A314" s="14"/>
      <c r="B314" s="244"/>
      <c r="C314" s="245"/>
      <c r="D314" s="235" t="s">
        <v>350</v>
      </c>
      <c r="E314" s="246" t="s">
        <v>19</v>
      </c>
      <c r="F314" s="247" t="s">
        <v>227</v>
      </c>
      <c r="G314" s="245"/>
      <c r="H314" s="248">
        <v>120.92400000000001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350</v>
      </c>
      <c r="AU314" s="254" t="s">
        <v>241</v>
      </c>
      <c r="AV314" s="14" t="s">
        <v>81</v>
      </c>
      <c r="AW314" s="14" t="s">
        <v>33</v>
      </c>
      <c r="AX314" s="14" t="s">
        <v>72</v>
      </c>
      <c r="AY314" s="254" t="s">
        <v>338</v>
      </c>
    </row>
    <row r="315" s="14" customFormat="1">
      <c r="A315" s="14"/>
      <c r="B315" s="244"/>
      <c r="C315" s="245"/>
      <c r="D315" s="235" t="s">
        <v>350</v>
      </c>
      <c r="E315" s="246" t="s">
        <v>19</v>
      </c>
      <c r="F315" s="247" t="s">
        <v>1281</v>
      </c>
      <c r="G315" s="245"/>
      <c r="H315" s="248">
        <v>24.393000000000001</v>
      </c>
      <c r="I315" s="249"/>
      <c r="J315" s="245"/>
      <c r="K315" s="245"/>
      <c r="L315" s="250"/>
      <c r="M315" s="251"/>
      <c r="N315" s="252"/>
      <c r="O315" s="252"/>
      <c r="P315" s="252"/>
      <c r="Q315" s="252"/>
      <c r="R315" s="252"/>
      <c r="S315" s="252"/>
      <c r="T315" s="253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4" t="s">
        <v>350</v>
      </c>
      <c r="AU315" s="254" t="s">
        <v>241</v>
      </c>
      <c r="AV315" s="14" t="s">
        <v>81</v>
      </c>
      <c r="AW315" s="14" t="s">
        <v>33</v>
      </c>
      <c r="AX315" s="14" t="s">
        <v>72</v>
      </c>
      <c r="AY315" s="254" t="s">
        <v>338</v>
      </c>
    </row>
    <row r="316" s="14" customFormat="1">
      <c r="A316" s="14"/>
      <c r="B316" s="244"/>
      <c r="C316" s="245"/>
      <c r="D316" s="235" t="s">
        <v>350</v>
      </c>
      <c r="E316" s="246" t="s">
        <v>19</v>
      </c>
      <c r="F316" s="247" t="s">
        <v>1313</v>
      </c>
      <c r="G316" s="245"/>
      <c r="H316" s="248">
        <v>40.648000000000003</v>
      </c>
      <c r="I316" s="249"/>
      <c r="J316" s="245"/>
      <c r="K316" s="245"/>
      <c r="L316" s="250"/>
      <c r="M316" s="251"/>
      <c r="N316" s="252"/>
      <c r="O316" s="252"/>
      <c r="P316" s="252"/>
      <c r="Q316" s="252"/>
      <c r="R316" s="252"/>
      <c r="S316" s="252"/>
      <c r="T316" s="253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4" t="s">
        <v>350</v>
      </c>
      <c r="AU316" s="254" t="s">
        <v>241</v>
      </c>
      <c r="AV316" s="14" t="s">
        <v>81</v>
      </c>
      <c r="AW316" s="14" t="s">
        <v>33</v>
      </c>
      <c r="AX316" s="14" t="s">
        <v>72</v>
      </c>
      <c r="AY316" s="254" t="s">
        <v>338</v>
      </c>
    </row>
    <row r="317" s="15" customFormat="1">
      <c r="A317" s="15"/>
      <c r="B317" s="255"/>
      <c r="C317" s="256"/>
      <c r="D317" s="235" t="s">
        <v>350</v>
      </c>
      <c r="E317" s="257" t="s">
        <v>19</v>
      </c>
      <c r="F317" s="258" t="s">
        <v>363</v>
      </c>
      <c r="G317" s="256"/>
      <c r="H317" s="259">
        <v>185.965</v>
      </c>
      <c r="I317" s="260"/>
      <c r="J317" s="256"/>
      <c r="K317" s="256"/>
      <c r="L317" s="261"/>
      <c r="M317" s="262"/>
      <c r="N317" s="263"/>
      <c r="O317" s="263"/>
      <c r="P317" s="263"/>
      <c r="Q317" s="263"/>
      <c r="R317" s="263"/>
      <c r="S317" s="263"/>
      <c r="T317" s="264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65" t="s">
        <v>350</v>
      </c>
      <c r="AU317" s="265" t="s">
        <v>241</v>
      </c>
      <c r="AV317" s="15" t="s">
        <v>231</v>
      </c>
      <c r="AW317" s="15" t="s">
        <v>33</v>
      </c>
      <c r="AX317" s="15" t="s">
        <v>79</v>
      </c>
      <c r="AY317" s="265" t="s">
        <v>338</v>
      </c>
    </row>
    <row r="318" s="2" customFormat="1" ht="37.8" customHeight="1">
      <c r="A318" s="39"/>
      <c r="B318" s="40"/>
      <c r="C318" s="215" t="s">
        <v>541</v>
      </c>
      <c r="D318" s="215" t="s">
        <v>342</v>
      </c>
      <c r="E318" s="216" t="s">
        <v>516</v>
      </c>
      <c r="F318" s="217" t="s">
        <v>517</v>
      </c>
      <c r="G318" s="218" t="s">
        <v>345</v>
      </c>
      <c r="H318" s="219">
        <v>120.92400000000001</v>
      </c>
      <c r="I318" s="220"/>
      <c r="J318" s="221">
        <f>ROUND(I318*H318,2)</f>
        <v>0</v>
      </c>
      <c r="K318" s="217" t="s">
        <v>346</v>
      </c>
      <c r="L318" s="45"/>
      <c r="M318" s="222" t="s">
        <v>19</v>
      </c>
      <c r="N318" s="223" t="s">
        <v>43</v>
      </c>
      <c r="O318" s="85"/>
      <c r="P318" s="224">
        <f>O318*H318</f>
        <v>0</v>
      </c>
      <c r="Q318" s="224">
        <v>0</v>
      </c>
      <c r="R318" s="224">
        <f>Q318*H318</f>
        <v>0</v>
      </c>
      <c r="S318" s="224">
        <v>0</v>
      </c>
      <c r="T318" s="225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26" t="s">
        <v>231</v>
      </c>
      <c r="AT318" s="226" t="s">
        <v>342</v>
      </c>
      <c r="AU318" s="226" t="s">
        <v>241</v>
      </c>
      <c r="AY318" s="18" t="s">
        <v>338</v>
      </c>
      <c r="BE318" s="227">
        <f>IF(N318="základní",J318,0)</f>
        <v>0</v>
      </c>
      <c r="BF318" s="227">
        <f>IF(N318="snížená",J318,0)</f>
        <v>0</v>
      </c>
      <c r="BG318" s="227">
        <f>IF(N318="zákl. přenesená",J318,0)</f>
        <v>0</v>
      </c>
      <c r="BH318" s="227">
        <f>IF(N318="sníž. přenesená",J318,0)</f>
        <v>0</v>
      </c>
      <c r="BI318" s="227">
        <f>IF(N318="nulová",J318,0)</f>
        <v>0</v>
      </c>
      <c r="BJ318" s="18" t="s">
        <v>79</v>
      </c>
      <c r="BK318" s="227">
        <f>ROUND(I318*H318,2)</f>
        <v>0</v>
      </c>
      <c r="BL318" s="18" t="s">
        <v>231</v>
      </c>
      <c r="BM318" s="226" t="s">
        <v>4793</v>
      </c>
    </row>
    <row r="319" s="2" customFormat="1">
      <c r="A319" s="39"/>
      <c r="B319" s="40"/>
      <c r="C319" s="41"/>
      <c r="D319" s="228" t="s">
        <v>348</v>
      </c>
      <c r="E319" s="41"/>
      <c r="F319" s="229" t="s">
        <v>519</v>
      </c>
      <c r="G319" s="41"/>
      <c r="H319" s="41"/>
      <c r="I319" s="230"/>
      <c r="J319" s="41"/>
      <c r="K319" s="41"/>
      <c r="L319" s="45"/>
      <c r="M319" s="231"/>
      <c r="N319" s="232"/>
      <c r="O319" s="85"/>
      <c r="P319" s="85"/>
      <c r="Q319" s="85"/>
      <c r="R319" s="85"/>
      <c r="S319" s="85"/>
      <c r="T319" s="86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T319" s="18" t="s">
        <v>348</v>
      </c>
      <c r="AU319" s="18" t="s">
        <v>241</v>
      </c>
    </row>
    <row r="320" s="14" customFormat="1">
      <c r="A320" s="14"/>
      <c r="B320" s="244"/>
      <c r="C320" s="245"/>
      <c r="D320" s="235" t="s">
        <v>350</v>
      </c>
      <c r="E320" s="246" t="s">
        <v>19</v>
      </c>
      <c r="F320" s="247" t="s">
        <v>227</v>
      </c>
      <c r="G320" s="245"/>
      <c r="H320" s="248">
        <v>120.92400000000001</v>
      </c>
      <c r="I320" s="249"/>
      <c r="J320" s="245"/>
      <c r="K320" s="245"/>
      <c r="L320" s="250"/>
      <c r="M320" s="251"/>
      <c r="N320" s="252"/>
      <c r="O320" s="252"/>
      <c r="P320" s="252"/>
      <c r="Q320" s="252"/>
      <c r="R320" s="252"/>
      <c r="S320" s="252"/>
      <c r="T320" s="253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54" t="s">
        <v>350</v>
      </c>
      <c r="AU320" s="254" t="s">
        <v>241</v>
      </c>
      <c r="AV320" s="14" t="s">
        <v>81</v>
      </c>
      <c r="AW320" s="14" t="s">
        <v>33</v>
      </c>
      <c r="AX320" s="14" t="s">
        <v>79</v>
      </c>
      <c r="AY320" s="254" t="s">
        <v>338</v>
      </c>
    </row>
    <row r="321" s="2" customFormat="1" ht="37.8" customHeight="1">
      <c r="A321" s="39"/>
      <c r="B321" s="40"/>
      <c r="C321" s="215" t="s">
        <v>546</v>
      </c>
      <c r="D321" s="215" t="s">
        <v>342</v>
      </c>
      <c r="E321" s="216" t="s">
        <v>521</v>
      </c>
      <c r="F321" s="217" t="s">
        <v>522</v>
      </c>
      <c r="G321" s="218" t="s">
        <v>345</v>
      </c>
      <c r="H321" s="219">
        <v>120.92400000000001</v>
      </c>
      <c r="I321" s="220"/>
      <c r="J321" s="221">
        <f>ROUND(I321*H321,2)</f>
        <v>0</v>
      </c>
      <c r="K321" s="217" t="s">
        <v>346</v>
      </c>
      <c r="L321" s="45"/>
      <c r="M321" s="222" t="s">
        <v>19</v>
      </c>
      <c r="N321" s="223" t="s">
        <v>43</v>
      </c>
      <c r="O321" s="85"/>
      <c r="P321" s="224">
        <f>O321*H321</f>
        <v>0</v>
      </c>
      <c r="Q321" s="224">
        <v>0</v>
      </c>
      <c r="R321" s="224">
        <f>Q321*H321</f>
        <v>0</v>
      </c>
      <c r="S321" s="224">
        <v>0</v>
      </c>
      <c r="T321" s="225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26" t="s">
        <v>231</v>
      </c>
      <c r="AT321" s="226" t="s">
        <v>342</v>
      </c>
      <c r="AU321" s="226" t="s">
        <v>241</v>
      </c>
      <c r="AY321" s="18" t="s">
        <v>338</v>
      </c>
      <c r="BE321" s="227">
        <f>IF(N321="základní",J321,0)</f>
        <v>0</v>
      </c>
      <c r="BF321" s="227">
        <f>IF(N321="snížená",J321,0)</f>
        <v>0</v>
      </c>
      <c r="BG321" s="227">
        <f>IF(N321="zákl. přenesená",J321,0)</f>
        <v>0</v>
      </c>
      <c r="BH321" s="227">
        <f>IF(N321="sníž. přenesená",J321,0)</f>
        <v>0</v>
      </c>
      <c r="BI321" s="227">
        <f>IF(N321="nulová",J321,0)</f>
        <v>0</v>
      </c>
      <c r="BJ321" s="18" t="s">
        <v>79</v>
      </c>
      <c r="BK321" s="227">
        <f>ROUND(I321*H321,2)</f>
        <v>0</v>
      </c>
      <c r="BL321" s="18" t="s">
        <v>231</v>
      </c>
      <c r="BM321" s="226" t="s">
        <v>4794</v>
      </c>
    </row>
    <row r="322" s="2" customFormat="1">
      <c r="A322" s="39"/>
      <c r="B322" s="40"/>
      <c r="C322" s="41"/>
      <c r="D322" s="228" t="s">
        <v>348</v>
      </c>
      <c r="E322" s="41"/>
      <c r="F322" s="229" t="s">
        <v>524</v>
      </c>
      <c r="G322" s="41"/>
      <c r="H322" s="41"/>
      <c r="I322" s="230"/>
      <c r="J322" s="41"/>
      <c r="K322" s="41"/>
      <c r="L322" s="45"/>
      <c r="M322" s="231"/>
      <c r="N322" s="232"/>
      <c r="O322" s="85"/>
      <c r="P322" s="85"/>
      <c r="Q322" s="85"/>
      <c r="R322" s="85"/>
      <c r="S322" s="85"/>
      <c r="T322" s="86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T322" s="18" t="s">
        <v>348</v>
      </c>
      <c r="AU322" s="18" t="s">
        <v>241</v>
      </c>
    </row>
    <row r="323" s="14" customFormat="1">
      <c r="A323" s="14"/>
      <c r="B323" s="244"/>
      <c r="C323" s="245"/>
      <c r="D323" s="235" t="s">
        <v>350</v>
      </c>
      <c r="E323" s="246" t="s">
        <v>19</v>
      </c>
      <c r="F323" s="247" t="s">
        <v>227</v>
      </c>
      <c r="G323" s="245"/>
      <c r="H323" s="248">
        <v>120.92400000000001</v>
      </c>
      <c r="I323" s="249"/>
      <c r="J323" s="245"/>
      <c r="K323" s="245"/>
      <c r="L323" s="250"/>
      <c r="M323" s="251"/>
      <c r="N323" s="252"/>
      <c r="O323" s="252"/>
      <c r="P323" s="252"/>
      <c r="Q323" s="252"/>
      <c r="R323" s="252"/>
      <c r="S323" s="252"/>
      <c r="T323" s="253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4" t="s">
        <v>350</v>
      </c>
      <c r="AU323" s="254" t="s">
        <v>241</v>
      </c>
      <c r="AV323" s="14" t="s">
        <v>81</v>
      </c>
      <c r="AW323" s="14" t="s">
        <v>33</v>
      </c>
      <c r="AX323" s="14" t="s">
        <v>79</v>
      </c>
      <c r="AY323" s="254" t="s">
        <v>338</v>
      </c>
    </row>
    <row r="324" s="2" customFormat="1" ht="16.5" customHeight="1">
      <c r="A324" s="39"/>
      <c r="B324" s="40"/>
      <c r="C324" s="267" t="s">
        <v>551</v>
      </c>
      <c r="D324" s="267" t="s">
        <v>486</v>
      </c>
      <c r="E324" s="268" t="s">
        <v>526</v>
      </c>
      <c r="F324" s="269" t="s">
        <v>527</v>
      </c>
      <c r="G324" s="270" t="s">
        <v>528</v>
      </c>
      <c r="H324" s="271">
        <v>2.4180000000000001</v>
      </c>
      <c r="I324" s="272"/>
      <c r="J324" s="273">
        <f>ROUND(I324*H324,2)</f>
        <v>0</v>
      </c>
      <c r="K324" s="269" t="s">
        <v>346</v>
      </c>
      <c r="L324" s="274"/>
      <c r="M324" s="275" t="s">
        <v>19</v>
      </c>
      <c r="N324" s="276" t="s">
        <v>43</v>
      </c>
      <c r="O324" s="85"/>
      <c r="P324" s="224">
        <f>O324*H324</f>
        <v>0</v>
      </c>
      <c r="Q324" s="224">
        <v>0.001</v>
      </c>
      <c r="R324" s="224">
        <f>Q324*H324</f>
        <v>0.002418</v>
      </c>
      <c r="S324" s="224">
        <v>0</v>
      </c>
      <c r="T324" s="225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26" t="s">
        <v>405</v>
      </c>
      <c r="AT324" s="226" t="s">
        <v>486</v>
      </c>
      <c r="AU324" s="226" t="s">
        <v>241</v>
      </c>
      <c r="AY324" s="18" t="s">
        <v>338</v>
      </c>
      <c r="BE324" s="227">
        <f>IF(N324="základní",J324,0)</f>
        <v>0</v>
      </c>
      <c r="BF324" s="227">
        <f>IF(N324="snížená",J324,0)</f>
        <v>0</v>
      </c>
      <c r="BG324" s="227">
        <f>IF(N324="zákl. přenesená",J324,0)</f>
        <v>0</v>
      </c>
      <c r="BH324" s="227">
        <f>IF(N324="sníž. přenesená",J324,0)</f>
        <v>0</v>
      </c>
      <c r="BI324" s="227">
        <f>IF(N324="nulová",J324,0)</f>
        <v>0</v>
      </c>
      <c r="BJ324" s="18" t="s">
        <v>79</v>
      </c>
      <c r="BK324" s="227">
        <f>ROUND(I324*H324,2)</f>
        <v>0</v>
      </c>
      <c r="BL324" s="18" t="s">
        <v>231</v>
      </c>
      <c r="BM324" s="226" t="s">
        <v>4795</v>
      </c>
    </row>
    <row r="325" s="14" customFormat="1">
      <c r="A325" s="14"/>
      <c r="B325" s="244"/>
      <c r="C325" s="245"/>
      <c r="D325" s="235" t="s">
        <v>350</v>
      </c>
      <c r="E325" s="246" t="s">
        <v>19</v>
      </c>
      <c r="F325" s="247" t="s">
        <v>227</v>
      </c>
      <c r="G325" s="245"/>
      <c r="H325" s="248">
        <v>120.92400000000001</v>
      </c>
      <c r="I325" s="249"/>
      <c r="J325" s="245"/>
      <c r="K325" s="245"/>
      <c r="L325" s="250"/>
      <c r="M325" s="251"/>
      <c r="N325" s="252"/>
      <c r="O325" s="252"/>
      <c r="P325" s="252"/>
      <c r="Q325" s="252"/>
      <c r="R325" s="252"/>
      <c r="S325" s="252"/>
      <c r="T325" s="253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4" t="s">
        <v>350</v>
      </c>
      <c r="AU325" s="254" t="s">
        <v>241</v>
      </c>
      <c r="AV325" s="14" t="s">
        <v>81</v>
      </c>
      <c r="AW325" s="14" t="s">
        <v>33</v>
      </c>
      <c r="AX325" s="14" t="s">
        <v>72</v>
      </c>
      <c r="AY325" s="254" t="s">
        <v>338</v>
      </c>
    </row>
    <row r="326" s="14" customFormat="1">
      <c r="A326" s="14"/>
      <c r="B326" s="244"/>
      <c r="C326" s="245"/>
      <c r="D326" s="235" t="s">
        <v>350</v>
      </c>
      <c r="E326" s="246" t="s">
        <v>19</v>
      </c>
      <c r="F326" s="247" t="s">
        <v>4796</v>
      </c>
      <c r="G326" s="245"/>
      <c r="H326" s="248">
        <v>2.4180000000000001</v>
      </c>
      <c r="I326" s="249"/>
      <c r="J326" s="245"/>
      <c r="K326" s="245"/>
      <c r="L326" s="250"/>
      <c r="M326" s="251"/>
      <c r="N326" s="252"/>
      <c r="O326" s="252"/>
      <c r="P326" s="252"/>
      <c r="Q326" s="252"/>
      <c r="R326" s="252"/>
      <c r="S326" s="252"/>
      <c r="T326" s="253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54" t="s">
        <v>350</v>
      </c>
      <c r="AU326" s="254" t="s">
        <v>241</v>
      </c>
      <c r="AV326" s="14" t="s">
        <v>81</v>
      </c>
      <c r="AW326" s="14" t="s">
        <v>33</v>
      </c>
      <c r="AX326" s="14" t="s">
        <v>79</v>
      </c>
      <c r="AY326" s="254" t="s">
        <v>338</v>
      </c>
    </row>
    <row r="327" s="2" customFormat="1" ht="49.05" customHeight="1">
      <c r="A327" s="39"/>
      <c r="B327" s="40"/>
      <c r="C327" s="215" t="s">
        <v>556</v>
      </c>
      <c r="D327" s="215" t="s">
        <v>342</v>
      </c>
      <c r="E327" s="216" t="s">
        <v>532</v>
      </c>
      <c r="F327" s="217" t="s">
        <v>533</v>
      </c>
      <c r="G327" s="218" t="s">
        <v>345</v>
      </c>
      <c r="H327" s="219">
        <v>120.92400000000001</v>
      </c>
      <c r="I327" s="220"/>
      <c r="J327" s="221">
        <f>ROUND(I327*H327,2)</f>
        <v>0</v>
      </c>
      <c r="K327" s="217" t="s">
        <v>346</v>
      </c>
      <c r="L327" s="45"/>
      <c r="M327" s="222" t="s">
        <v>19</v>
      </c>
      <c r="N327" s="223" t="s">
        <v>43</v>
      </c>
      <c r="O327" s="85"/>
      <c r="P327" s="224">
        <f>O327*H327</f>
        <v>0</v>
      </c>
      <c r="Q327" s="224">
        <v>0</v>
      </c>
      <c r="R327" s="224">
        <f>Q327*H327</f>
        <v>0</v>
      </c>
      <c r="S327" s="224">
        <v>0</v>
      </c>
      <c r="T327" s="225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26" t="s">
        <v>231</v>
      </c>
      <c r="AT327" s="226" t="s">
        <v>342</v>
      </c>
      <c r="AU327" s="226" t="s">
        <v>241</v>
      </c>
      <c r="AY327" s="18" t="s">
        <v>338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18" t="s">
        <v>79</v>
      </c>
      <c r="BK327" s="227">
        <f>ROUND(I327*H327,2)</f>
        <v>0</v>
      </c>
      <c r="BL327" s="18" t="s">
        <v>231</v>
      </c>
      <c r="BM327" s="226" t="s">
        <v>4797</v>
      </c>
    </row>
    <row r="328" s="2" customFormat="1">
      <c r="A328" s="39"/>
      <c r="B328" s="40"/>
      <c r="C328" s="41"/>
      <c r="D328" s="228" t="s">
        <v>348</v>
      </c>
      <c r="E328" s="41"/>
      <c r="F328" s="229" t="s">
        <v>535</v>
      </c>
      <c r="G328" s="41"/>
      <c r="H328" s="41"/>
      <c r="I328" s="230"/>
      <c r="J328" s="41"/>
      <c r="K328" s="41"/>
      <c r="L328" s="45"/>
      <c r="M328" s="231"/>
      <c r="N328" s="232"/>
      <c r="O328" s="85"/>
      <c r="P328" s="85"/>
      <c r="Q328" s="85"/>
      <c r="R328" s="85"/>
      <c r="S328" s="85"/>
      <c r="T328" s="86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348</v>
      </c>
      <c r="AU328" s="18" t="s">
        <v>241</v>
      </c>
    </row>
    <row r="329" s="14" customFormat="1">
      <c r="A329" s="14"/>
      <c r="B329" s="244"/>
      <c r="C329" s="245"/>
      <c r="D329" s="235" t="s">
        <v>350</v>
      </c>
      <c r="E329" s="246" t="s">
        <v>19</v>
      </c>
      <c r="F329" s="247" t="s">
        <v>227</v>
      </c>
      <c r="G329" s="245"/>
      <c r="H329" s="248">
        <v>120.92400000000001</v>
      </c>
      <c r="I329" s="249"/>
      <c r="J329" s="245"/>
      <c r="K329" s="245"/>
      <c r="L329" s="250"/>
      <c r="M329" s="251"/>
      <c r="N329" s="252"/>
      <c r="O329" s="252"/>
      <c r="P329" s="252"/>
      <c r="Q329" s="252"/>
      <c r="R329" s="252"/>
      <c r="S329" s="252"/>
      <c r="T329" s="253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4" t="s">
        <v>350</v>
      </c>
      <c r="AU329" s="254" t="s">
        <v>241</v>
      </c>
      <c r="AV329" s="14" t="s">
        <v>81</v>
      </c>
      <c r="AW329" s="14" t="s">
        <v>33</v>
      </c>
      <c r="AX329" s="14" t="s">
        <v>79</v>
      </c>
      <c r="AY329" s="254" t="s">
        <v>338</v>
      </c>
    </row>
    <row r="330" s="2" customFormat="1" ht="24.15" customHeight="1">
      <c r="A330" s="39"/>
      <c r="B330" s="40"/>
      <c r="C330" s="215" t="s">
        <v>561</v>
      </c>
      <c r="D330" s="215" t="s">
        <v>342</v>
      </c>
      <c r="E330" s="216" t="s">
        <v>537</v>
      </c>
      <c r="F330" s="217" t="s">
        <v>538</v>
      </c>
      <c r="G330" s="218" t="s">
        <v>489</v>
      </c>
      <c r="H330" s="219">
        <v>0.0040000000000000001</v>
      </c>
      <c r="I330" s="220"/>
      <c r="J330" s="221">
        <f>ROUND(I330*H330,2)</f>
        <v>0</v>
      </c>
      <c r="K330" s="217" t="s">
        <v>346</v>
      </c>
      <c r="L330" s="45"/>
      <c r="M330" s="222" t="s">
        <v>19</v>
      </c>
      <c r="N330" s="223" t="s">
        <v>43</v>
      </c>
      <c r="O330" s="85"/>
      <c r="P330" s="224">
        <f>O330*H330</f>
        <v>0</v>
      </c>
      <c r="Q330" s="224">
        <v>0</v>
      </c>
      <c r="R330" s="224">
        <f>Q330*H330</f>
        <v>0</v>
      </c>
      <c r="S330" s="224">
        <v>0</v>
      </c>
      <c r="T330" s="225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26" t="s">
        <v>231</v>
      </c>
      <c r="AT330" s="226" t="s">
        <v>342</v>
      </c>
      <c r="AU330" s="226" t="s">
        <v>241</v>
      </c>
      <c r="AY330" s="18" t="s">
        <v>338</v>
      </c>
      <c r="BE330" s="227">
        <f>IF(N330="základní",J330,0)</f>
        <v>0</v>
      </c>
      <c r="BF330" s="227">
        <f>IF(N330="snížená",J330,0)</f>
        <v>0</v>
      </c>
      <c r="BG330" s="227">
        <f>IF(N330="zákl. přenesená",J330,0)</f>
        <v>0</v>
      </c>
      <c r="BH330" s="227">
        <f>IF(N330="sníž. přenesená",J330,0)</f>
        <v>0</v>
      </c>
      <c r="BI330" s="227">
        <f>IF(N330="nulová",J330,0)</f>
        <v>0</v>
      </c>
      <c r="BJ330" s="18" t="s">
        <v>79</v>
      </c>
      <c r="BK330" s="227">
        <f>ROUND(I330*H330,2)</f>
        <v>0</v>
      </c>
      <c r="BL330" s="18" t="s">
        <v>231</v>
      </c>
      <c r="BM330" s="226" t="s">
        <v>4798</v>
      </c>
    </row>
    <row r="331" s="2" customFormat="1">
      <c r="A331" s="39"/>
      <c r="B331" s="40"/>
      <c r="C331" s="41"/>
      <c r="D331" s="228" t="s">
        <v>348</v>
      </c>
      <c r="E331" s="41"/>
      <c r="F331" s="229" t="s">
        <v>540</v>
      </c>
      <c r="G331" s="41"/>
      <c r="H331" s="41"/>
      <c r="I331" s="230"/>
      <c r="J331" s="41"/>
      <c r="K331" s="41"/>
      <c r="L331" s="45"/>
      <c r="M331" s="231"/>
      <c r="N331" s="232"/>
      <c r="O331" s="85"/>
      <c r="P331" s="85"/>
      <c r="Q331" s="85"/>
      <c r="R331" s="85"/>
      <c r="S331" s="85"/>
      <c r="T331" s="86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T331" s="18" t="s">
        <v>348</v>
      </c>
      <c r="AU331" s="18" t="s">
        <v>241</v>
      </c>
    </row>
    <row r="332" s="2" customFormat="1" ht="16.5" customHeight="1">
      <c r="A332" s="39"/>
      <c r="B332" s="40"/>
      <c r="C332" s="267" t="s">
        <v>569</v>
      </c>
      <c r="D332" s="267" t="s">
        <v>486</v>
      </c>
      <c r="E332" s="268" t="s">
        <v>542</v>
      </c>
      <c r="F332" s="269" t="s">
        <v>543</v>
      </c>
      <c r="G332" s="270" t="s">
        <v>528</v>
      </c>
      <c r="H332" s="271">
        <v>3.6280000000000001</v>
      </c>
      <c r="I332" s="272"/>
      <c r="J332" s="273">
        <f>ROUND(I332*H332,2)</f>
        <v>0</v>
      </c>
      <c r="K332" s="269" t="s">
        <v>346</v>
      </c>
      <c r="L332" s="274"/>
      <c r="M332" s="275" t="s">
        <v>19</v>
      </c>
      <c r="N332" s="276" t="s">
        <v>43</v>
      </c>
      <c r="O332" s="85"/>
      <c r="P332" s="224">
        <f>O332*H332</f>
        <v>0</v>
      </c>
      <c r="Q332" s="224">
        <v>0.001</v>
      </c>
      <c r="R332" s="224">
        <f>Q332*H332</f>
        <v>0.0036280000000000001</v>
      </c>
      <c r="S332" s="224">
        <v>0</v>
      </c>
      <c r="T332" s="225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26" t="s">
        <v>405</v>
      </c>
      <c r="AT332" s="226" t="s">
        <v>486</v>
      </c>
      <c r="AU332" s="226" t="s">
        <v>241</v>
      </c>
      <c r="AY332" s="18" t="s">
        <v>338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18" t="s">
        <v>79</v>
      </c>
      <c r="BK332" s="227">
        <f>ROUND(I332*H332,2)</f>
        <v>0</v>
      </c>
      <c r="BL332" s="18" t="s">
        <v>231</v>
      </c>
      <c r="BM332" s="226" t="s">
        <v>4799</v>
      </c>
    </row>
    <row r="333" s="14" customFormat="1">
      <c r="A333" s="14"/>
      <c r="B333" s="244"/>
      <c r="C333" s="245"/>
      <c r="D333" s="235" t="s">
        <v>350</v>
      </c>
      <c r="E333" s="246" t="s">
        <v>19</v>
      </c>
      <c r="F333" s="247" t="s">
        <v>227</v>
      </c>
      <c r="G333" s="245"/>
      <c r="H333" s="248">
        <v>120.92400000000001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350</v>
      </c>
      <c r="AU333" s="254" t="s">
        <v>241</v>
      </c>
      <c r="AV333" s="14" t="s">
        <v>81</v>
      </c>
      <c r="AW333" s="14" t="s">
        <v>33</v>
      </c>
      <c r="AX333" s="14" t="s">
        <v>72</v>
      </c>
      <c r="AY333" s="254" t="s">
        <v>338</v>
      </c>
    </row>
    <row r="334" s="14" customFormat="1">
      <c r="A334" s="14"/>
      <c r="B334" s="244"/>
      <c r="C334" s="245"/>
      <c r="D334" s="235" t="s">
        <v>350</v>
      </c>
      <c r="E334" s="246" t="s">
        <v>19</v>
      </c>
      <c r="F334" s="247" t="s">
        <v>4800</v>
      </c>
      <c r="G334" s="245"/>
      <c r="H334" s="248">
        <v>3.6280000000000001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350</v>
      </c>
      <c r="AU334" s="254" t="s">
        <v>241</v>
      </c>
      <c r="AV334" s="14" t="s">
        <v>81</v>
      </c>
      <c r="AW334" s="14" t="s">
        <v>33</v>
      </c>
      <c r="AX334" s="14" t="s">
        <v>79</v>
      </c>
      <c r="AY334" s="254" t="s">
        <v>338</v>
      </c>
    </row>
    <row r="335" s="2" customFormat="1" ht="24.15" customHeight="1">
      <c r="A335" s="39"/>
      <c r="B335" s="40"/>
      <c r="C335" s="215" t="s">
        <v>576</v>
      </c>
      <c r="D335" s="215" t="s">
        <v>342</v>
      </c>
      <c r="E335" s="216" t="s">
        <v>547</v>
      </c>
      <c r="F335" s="217" t="s">
        <v>548</v>
      </c>
      <c r="G335" s="218" t="s">
        <v>345</v>
      </c>
      <c r="H335" s="219">
        <v>120.92400000000001</v>
      </c>
      <c r="I335" s="220"/>
      <c r="J335" s="221">
        <f>ROUND(I335*H335,2)</f>
        <v>0</v>
      </c>
      <c r="K335" s="217" t="s">
        <v>346</v>
      </c>
      <c r="L335" s="45"/>
      <c r="M335" s="222" t="s">
        <v>19</v>
      </c>
      <c r="N335" s="223" t="s">
        <v>43</v>
      </c>
      <c r="O335" s="85"/>
      <c r="P335" s="224">
        <f>O335*H335</f>
        <v>0</v>
      </c>
      <c r="Q335" s="224">
        <v>0</v>
      </c>
      <c r="R335" s="224">
        <f>Q335*H335</f>
        <v>0</v>
      </c>
      <c r="S335" s="224">
        <v>0</v>
      </c>
      <c r="T335" s="225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26" t="s">
        <v>231</v>
      </c>
      <c r="AT335" s="226" t="s">
        <v>342</v>
      </c>
      <c r="AU335" s="226" t="s">
        <v>241</v>
      </c>
      <c r="AY335" s="18" t="s">
        <v>338</v>
      </c>
      <c r="BE335" s="227">
        <f>IF(N335="základní",J335,0)</f>
        <v>0</v>
      </c>
      <c r="BF335" s="227">
        <f>IF(N335="snížená",J335,0)</f>
        <v>0</v>
      </c>
      <c r="BG335" s="227">
        <f>IF(N335="zákl. přenesená",J335,0)</f>
        <v>0</v>
      </c>
      <c r="BH335" s="227">
        <f>IF(N335="sníž. přenesená",J335,0)</f>
        <v>0</v>
      </c>
      <c r="BI335" s="227">
        <f>IF(N335="nulová",J335,0)</f>
        <v>0</v>
      </c>
      <c r="BJ335" s="18" t="s">
        <v>79</v>
      </c>
      <c r="BK335" s="227">
        <f>ROUND(I335*H335,2)</f>
        <v>0</v>
      </c>
      <c r="BL335" s="18" t="s">
        <v>231</v>
      </c>
      <c r="BM335" s="226" t="s">
        <v>4801</v>
      </c>
    </row>
    <row r="336" s="2" customFormat="1">
      <c r="A336" s="39"/>
      <c r="B336" s="40"/>
      <c r="C336" s="41"/>
      <c r="D336" s="228" t="s">
        <v>348</v>
      </c>
      <c r="E336" s="41"/>
      <c r="F336" s="229" t="s">
        <v>550</v>
      </c>
      <c r="G336" s="41"/>
      <c r="H336" s="41"/>
      <c r="I336" s="230"/>
      <c r="J336" s="41"/>
      <c r="K336" s="41"/>
      <c r="L336" s="45"/>
      <c r="M336" s="231"/>
      <c r="N336" s="232"/>
      <c r="O336" s="85"/>
      <c r="P336" s="85"/>
      <c r="Q336" s="85"/>
      <c r="R336" s="85"/>
      <c r="S336" s="85"/>
      <c r="T336" s="86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348</v>
      </c>
      <c r="AU336" s="18" t="s">
        <v>241</v>
      </c>
    </row>
    <row r="337" s="14" customFormat="1">
      <c r="A337" s="14"/>
      <c r="B337" s="244"/>
      <c r="C337" s="245"/>
      <c r="D337" s="235" t="s">
        <v>350</v>
      </c>
      <c r="E337" s="246" t="s">
        <v>19</v>
      </c>
      <c r="F337" s="247" t="s">
        <v>227</v>
      </c>
      <c r="G337" s="245"/>
      <c r="H337" s="248">
        <v>120.92400000000001</v>
      </c>
      <c r="I337" s="249"/>
      <c r="J337" s="245"/>
      <c r="K337" s="245"/>
      <c r="L337" s="250"/>
      <c r="M337" s="251"/>
      <c r="N337" s="252"/>
      <c r="O337" s="252"/>
      <c r="P337" s="252"/>
      <c r="Q337" s="252"/>
      <c r="R337" s="252"/>
      <c r="S337" s="252"/>
      <c r="T337" s="253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4" t="s">
        <v>350</v>
      </c>
      <c r="AU337" s="254" t="s">
        <v>241</v>
      </c>
      <c r="AV337" s="14" t="s">
        <v>81</v>
      </c>
      <c r="AW337" s="14" t="s">
        <v>33</v>
      </c>
      <c r="AX337" s="14" t="s">
        <v>79</v>
      </c>
      <c r="AY337" s="254" t="s">
        <v>338</v>
      </c>
    </row>
    <row r="338" s="2" customFormat="1" ht="21.75" customHeight="1">
      <c r="A338" s="39"/>
      <c r="B338" s="40"/>
      <c r="C338" s="215" t="s">
        <v>583</v>
      </c>
      <c r="D338" s="215" t="s">
        <v>342</v>
      </c>
      <c r="E338" s="216" t="s">
        <v>552</v>
      </c>
      <c r="F338" s="217" t="s">
        <v>553</v>
      </c>
      <c r="G338" s="218" t="s">
        <v>391</v>
      </c>
      <c r="H338" s="219">
        <v>2.4180000000000001</v>
      </c>
      <c r="I338" s="220"/>
      <c r="J338" s="221">
        <f>ROUND(I338*H338,2)</f>
        <v>0</v>
      </c>
      <c r="K338" s="217" t="s">
        <v>346</v>
      </c>
      <c r="L338" s="45"/>
      <c r="M338" s="222" t="s">
        <v>19</v>
      </c>
      <c r="N338" s="223" t="s">
        <v>43</v>
      </c>
      <c r="O338" s="85"/>
      <c r="P338" s="224">
        <f>O338*H338</f>
        <v>0</v>
      </c>
      <c r="Q338" s="224">
        <v>0</v>
      </c>
      <c r="R338" s="224">
        <f>Q338*H338</f>
        <v>0</v>
      </c>
      <c r="S338" s="224">
        <v>0</v>
      </c>
      <c r="T338" s="225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26" t="s">
        <v>231</v>
      </c>
      <c r="AT338" s="226" t="s">
        <v>342</v>
      </c>
      <c r="AU338" s="226" t="s">
        <v>241</v>
      </c>
      <c r="AY338" s="18" t="s">
        <v>338</v>
      </c>
      <c r="BE338" s="227">
        <f>IF(N338="základní",J338,0)</f>
        <v>0</v>
      </c>
      <c r="BF338" s="227">
        <f>IF(N338="snížená",J338,0)</f>
        <v>0</v>
      </c>
      <c r="BG338" s="227">
        <f>IF(N338="zákl. přenesená",J338,0)</f>
        <v>0</v>
      </c>
      <c r="BH338" s="227">
        <f>IF(N338="sníž. přenesená",J338,0)</f>
        <v>0</v>
      </c>
      <c r="BI338" s="227">
        <f>IF(N338="nulová",J338,0)</f>
        <v>0</v>
      </c>
      <c r="BJ338" s="18" t="s">
        <v>79</v>
      </c>
      <c r="BK338" s="227">
        <f>ROUND(I338*H338,2)</f>
        <v>0</v>
      </c>
      <c r="BL338" s="18" t="s">
        <v>231</v>
      </c>
      <c r="BM338" s="226" t="s">
        <v>4802</v>
      </c>
    </row>
    <row r="339" s="2" customFormat="1">
      <c r="A339" s="39"/>
      <c r="B339" s="40"/>
      <c r="C339" s="41"/>
      <c r="D339" s="228" t="s">
        <v>348</v>
      </c>
      <c r="E339" s="41"/>
      <c r="F339" s="229" t="s">
        <v>555</v>
      </c>
      <c r="G339" s="41"/>
      <c r="H339" s="41"/>
      <c r="I339" s="230"/>
      <c r="J339" s="41"/>
      <c r="K339" s="41"/>
      <c r="L339" s="45"/>
      <c r="M339" s="231"/>
      <c r="N339" s="232"/>
      <c r="O339" s="85"/>
      <c r="P339" s="85"/>
      <c r="Q339" s="85"/>
      <c r="R339" s="85"/>
      <c r="S339" s="85"/>
      <c r="T339" s="86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T339" s="18" t="s">
        <v>348</v>
      </c>
      <c r="AU339" s="18" t="s">
        <v>241</v>
      </c>
    </row>
    <row r="340" s="14" customFormat="1">
      <c r="A340" s="14"/>
      <c r="B340" s="244"/>
      <c r="C340" s="245"/>
      <c r="D340" s="235" t="s">
        <v>350</v>
      </c>
      <c r="E340" s="246" t="s">
        <v>19</v>
      </c>
      <c r="F340" s="247" t="s">
        <v>227</v>
      </c>
      <c r="G340" s="245"/>
      <c r="H340" s="248">
        <v>120.92400000000001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350</v>
      </c>
      <c r="AU340" s="254" t="s">
        <v>241</v>
      </c>
      <c r="AV340" s="14" t="s">
        <v>81</v>
      </c>
      <c r="AW340" s="14" t="s">
        <v>33</v>
      </c>
      <c r="AX340" s="14" t="s">
        <v>72</v>
      </c>
      <c r="AY340" s="254" t="s">
        <v>338</v>
      </c>
    </row>
    <row r="341" s="14" customFormat="1">
      <c r="A341" s="14"/>
      <c r="B341" s="244"/>
      <c r="C341" s="245"/>
      <c r="D341" s="235" t="s">
        <v>350</v>
      </c>
      <c r="E341" s="246" t="s">
        <v>19</v>
      </c>
      <c r="F341" s="247" t="s">
        <v>4796</v>
      </c>
      <c r="G341" s="245"/>
      <c r="H341" s="248">
        <v>2.4180000000000001</v>
      </c>
      <c r="I341" s="249"/>
      <c r="J341" s="245"/>
      <c r="K341" s="245"/>
      <c r="L341" s="250"/>
      <c r="M341" s="251"/>
      <c r="N341" s="252"/>
      <c r="O341" s="252"/>
      <c r="P341" s="252"/>
      <c r="Q341" s="252"/>
      <c r="R341" s="252"/>
      <c r="S341" s="252"/>
      <c r="T341" s="253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4" t="s">
        <v>350</v>
      </c>
      <c r="AU341" s="254" t="s">
        <v>241</v>
      </c>
      <c r="AV341" s="14" t="s">
        <v>81</v>
      </c>
      <c r="AW341" s="14" t="s">
        <v>33</v>
      </c>
      <c r="AX341" s="14" t="s">
        <v>79</v>
      </c>
      <c r="AY341" s="254" t="s">
        <v>338</v>
      </c>
    </row>
    <row r="342" s="2" customFormat="1" ht="21.75" customHeight="1">
      <c r="A342" s="39"/>
      <c r="B342" s="40"/>
      <c r="C342" s="215" t="s">
        <v>589</v>
      </c>
      <c r="D342" s="215" t="s">
        <v>342</v>
      </c>
      <c r="E342" s="216" t="s">
        <v>557</v>
      </c>
      <c r="F342" s="217" t="s">
        <v>558</v>
      </c>
      <c r="G342" s="218" t="s">
        <v>391</v>
      </c>
      <c r="H342" s="219">
        <v>2.4180000000000001</v>
      </c>
      <c r="I342" s="220"/>
      <c r="J342" s="221">
        <f>ROUND(I342*H342,2)</f>
        <v>0</v>
      </c>
      <c r="K342" s="217" t="s">
        <v>346</v>
      </c>
      <c r="L342" s="45"/>
      <c r="M342" s="222" t="s">
        <v>19</v>
      </c>
      <c r="N342" s="223" t="s">
        <v>43</v>
      </c>
      <c r="O342" s="85"/>
      <c r="P342" s="224">
        <f>O342*H342</f>
        <v>0</v>
      </c>
      <c r="Q342" s="224">
        <v>0</v>
      </c>
      <c r="R342" s="224">
        <f>Q342*H342</f>
        <v>0</v>
      </c>
      <c r="S342" s="224">
        <v>0</v>
      </c>
      <c r="T342" s="225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26" t="s">
        <v>231</v>
      </c>
      <c r="AT342" s="226" t="s">
        <v>342</v>
      </c>
      <c r="AU342" s="226" t="s">
        <v>241</v>
      </c>
      <c r="AY342" s="18" t="s">
        <v>338</v>
      </c>
      <c r="BE342" s="227">
        <f>IF(N342="základní",J342,0)</f>
        <v>0</v>
      </c>
      <c r="BF342" s="227">
        <f>IF(N342="snížená",J342,0)</f>
        <v>0</v>
      </c>
      <c r="BG342" s="227">
        <f>IF(N342="zákl. přenesená",J342,0)</f>
        <v>0</v>
      </c>
      <c r="BH342" s="227">
        <f>IF(N342="sníž. přenesená",J342,0)</f>
        <v>0</v>
      </c>
      <c r="BI342" s="227">
        <f>IF(N342="nulová",J342,0)</f>
        <v>0</v>
      </c>
      <c r="BJ342" s="18" t="s">
        <v>79</v>
      </c>
      <c r="BK342" s="227">
        <f>ROUND(I342*H342,2)</f>
        <v>0</v>
      </c>
      <c r="BL342" s="18" t="s">
        <v>231</v>
      </c>
      <c r="BM342" s="226" t="s">
        <v>4803</v>
      </c>
    </row>
    <row r="343" s="2" customFormat="1">
      <c r="A343" s="39"/>
      <c r="B343" s="40"/>
      <c r="C343" s="41"/>
      <c r="D343" s="228" t="s">
        <v>348</v>
      </c>
      <c r="E343" s="41"/>
      <c r="F343" s="229" t="s">
        <v>560</v>
      </c>
      <c r="G343" s="41"/>
      <c r="H343" s="41"/>
      <c r="I343" s="230"/>
      <c r="J343" s="41"/>
      <c r="K343" s="41"/>
      <c r="L343" s="45"/>
      <c r="M343" s="231"/>
      <c r="N343" s="232"/>
      <c r="O343" s="85"/>
      <c r="P343" s="85"/>
      <c r="Q343" s="85"/>
      <c r="R343" s="85"/>
      <c r="S343" s="85"/>
      <c r="T343" s="86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T343" s="18" t="s">
        <v>348</v>
      </c>
      <c r="AU343" s="18" t="s">
        <v>241</v>
      </c>
    </row>
    <row r="344" s="14" customFormat="1">
      <c r="A344" s="14"/>
      <c r="B344" s="244"/>
      <c r="C344" s="245"/>
      <c r="D344" s="235" t="s">
        <v>350</v>
      </c>
      <c r="E344" s="246" t="s">
        <v>19</v>
      </c>
      <c r="F344" s="247" t="s">
        <v>227</v>
      </c>
      <c r="G344" s="245"/>
      <c r="H344" s="248">
        <v>120.92400000000001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350</v>
      </c>
      <c r="AU344" s="254" t="s">
        <v>241</v>
      </c>
      <c r="AV344" s="14" t="s">
        <v>81</v>
      </c>
      <c r="AW344" s="14" t="s">
        <v>33</v>
      </c>
      <c r="AX344" s="14" t="s">
        <v>72</v>
      </c>
      <c r="AY344" s="254" t="s">
        <v>338</v>
      </c>
    </row>
    <row r="345" s="14" customFormat="1">
      <c r="A345" s="14"/>
      <c r="B345" s="244"/>
      <c r="C345" s="245"/>
      <c r="D345" s="235" t="s">
        <v>350</v>
      </c>
      <c r="E345" s="246" t="s">
        <v>19</v>
      </c>
      <c r="F345" s="247" t="s">
        <v>4796</v>
      </c>
      <c r="G345" s="245"/>
      <c r="H345" s="248">
        <v>2.4180000000000001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350</v>
      </c>
      <c r="AU345" s="254" t="s">
        <v>241</v>
      </c>
      <c r="AV345" s="14" t="s">
        <v>81</v>
      </c>
      <c r="AW345" s="14" t="s">
        <v>33</v>
      </c>
      <c r="AX345" s="14" t="s">
        <v>79</v>
      </c>
      <c r="AY345" s="254" t="s">
        <v>338</v>
      </c>
    </row>
    <row r="346" s="2" customFormat="1" ht="24.15" customHeight="1">
      <c r="A346" s="39"/>
      <c r="B346" s="40"/>
      <c r="C346" s="215" t="s">
        <v>301</v>
      </c>
      <c r="D346" s="215" t="s">
        <v>342</v>
      </c>
      <c r="E346" s="216" t="s">
        <v>562</v>
      </c>
      <c r="F346" s="217" t="s">
        <v>563</v>
      </c>
      <c r="G346" s="218" t="s">
        <v>391</v>
      </c>
      <c r="H346" s="219">
        <v>24.184999999999999</v>
      </c>
      <c r="I346" s="220"/>
      <c r="J346" s="221">
        <f>ROUND(I346*H346,2)</f>
        <v>0</v>
      </c>
      <c r="K346" s="217" t="s">
        <v>346</v>
      </c>
      <c r="L346" s="45"/>
      <c r="M346" s="222" t="s">
        <v>19</v>
      </c>
      <c r="N346" s="223" t="s">
        <v>43</v>
      </c>
      <c r="O346" s="85"/>
      <c r="P346" s="224">
        <f>O346*H346</f>
        <v>0</v>
      </c>
      <c r="Q346" s="224">
        <v>0</v>
      </c>
      <c r="R346" s="224">
        <f>Q346*H346</f>
        <v>0</v>
      </c>
      <c r="S346" s="224">
        <v>0</v>
      </c>
      <c r="T346" s="225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26" t="s">
        <v>231</v>
      </c>
      <c r="AT346" s="226" t="s">
        <v>342</v>
      </c>
      <c r="AU346" s="226" t="s">
        <v>241</v>
      </c>
      <c r="AY346" s="18" t="s">
        <v>338</v>
      </c>
      <c r="BE346" s="227">
        <f>IF(N346="základní",J346,0)</f>
        <v>0</v>
      </c>
      <c r="BF346" s="227">
        <f>IF(N346="snížená",J346,0)</f>
        <v>0</v>
      </c>
      <c r="BG346" s="227">
        <f>IF(N346="zákl. přenesená",J346,0)</f>
        <v>0</v>
      </c>
      <c r="BH346" s="227">
        <f>IF(N346="sníž. přenesená",J346,0)</f>
        <v>0</v>
      </c>
      <c r="BI346" s="227">
        <f>IF(N346="nulová",J346,0)</f>
        <v>0</v>
      </c>
      <c r="BJ346" s="18" t="s">
        <v>79</v>
      </c>
      <c r="BK346" s="227">
        <f>ROUND(I346*H346,2)</f>
        <v>0</v>
      </c>
      <c r="BL346" s="18" t="s">
        <v>231</v>
      </c>
      <c r="BM346" s="226" t="s">
        <v>4804</v>
      </c>
    </row>
    <row r="347" s="2" customFormat="1">
      <c r="A347" s="39"/>
      <c r="B347" s="40"/>
      <c r="C347" s="41"/>
      <c r="D347" s="228" t="s">
        <v>348</v>
      </c>
      <c r="E347" s="41"/>
      <c r="F347" s="229" t="s">
        <v>565</v>
      </c>
      <c r="G347" s="41"/>
      <c r="H347" s="41"/>
      <c r="I347" s="230"/>
      <c r="J347" s="41"/>
      <c r="K347" s="41"/>
      <c r="L347" s="45"/>
      <c r="M347" s="231"/>
      <c r="N347" s="232"/>
      <c r="O347" s="85"/>
      <c r="P347" s="85"/>
      <c r="Q347" s="85"/>
      <c r="R347" s="85"/>
      <c r="S347" s="85"/>
      <c r="T347" s="86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348</v>
      </c>
      <c r="AU347" s="18" t="s">
        <v>241</v>
      </c>
    </row>
    <row r="348" s="14" customFormat="1">
      <c r="A348" s="14"/>
      <c r="B348" s="244"/>
      <c r="C348" s="245"/>
      <c r="D348" s="235" t="s">
        <v>350</v>
      </c>
      <c r="E348" s="246" t="s">
        <v>19</v>
      </c>
      <c r="F348" s="247" t="s">
        <v>227</v>
      </c>
      <c r="G348" s="245"/>
      <c r="H348" s="248">
        <v>120.92400000000001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350</v>
      </c>
      <c r="AU348" s="254" t="s">
        <v>241</v>
      </c>
      <c r="AV348" s="14" t="s">
        <v>81</v>
      </c>
      <c r="AW348" s="14" t="s">
        <v>33</v>
      </c>
      <c r="AX348" s="14" t="s">
        <v>72</v>
      </c>
      <c r="AY348" s="254" t="s">
        <v>338</v>
      </c>
    </row>
    <row r="349" s="14" customFormat="1">
      <c r="A349" s="14"/>
      <c r="B349" s="244"/>
      <c r="C349" s="245"/>
      <c r="D349" s="235" t="s">
        <v>350</v>
      </c>
      <c r="E349" s="246" t="s">
        <v>19</v>
      </c>
      <c r="F349" s="247" t="s">
        <v>4805</v>
      </c>
      <c r="G349" s="245"/>
      <c r="H349" s="248">
        <v>24.184999999999999</v>
      </c>
      <c r="I349" s="249"/>
      <c r="J349" s="245"/>
      <c r="K349" s="245"/>
      <c r="L349" s="250"/>
      <c r="M349" s="251"/>
      <c r="N349" s="252"/>
      <c r="O349" s="252"/>
      <c r="P349" s="252"/>
      <c r="Q349" s="252"/>
      <c r="R349" s="252"/>
      <c r="S349" s="252"/>
      <c r="T349" s="253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4" t="s">
        <v>350</v>
      </c>
      <c r="AU349" s="254" t="s">
        <v>241</v>
      </c>
      <c r="AV349" s="14" t="s">
        <v>81</v>
      </c>
      <c r="AW349" s="14" t="s">
        <v>33</v>
      </c>
      <c r="AX349" s="14" t="s">
        <v>79</v>
      </c>
      <c r="AY349" s="254" t="s">
        <v>338</v>
      </c>
    </row>
    <row r="350" s="12" customFormat="1" ht="22.8" customHeight="1">
      <c r="A350" s="12"/>
      <c r="B350" s="199"/>
      <c r="C350" s="200"/>
      <c r="D350" s="201" t="s">
        <v>71</v>
      </c>
      <c r="E350" s="213" t="s">
        <v>81</v>
      </c>
      <c r="F350" s="213" t="s">
        <v>567</v>
      </c>
      <c r="G350" s="200"/>
      <c r="H350" s="200"/>
      <c r="I350" s="203"/>
      <c r="J350" s="214">
        <f>BK350</f>
        <v>0</v>
      </c>
      <c r="K350" s="200"/>
      <c r="L350" s="205"/>
      <c r="M350" s="206"/>
      <c r="N350" s="207"/>
      <c r="O350" s="207"/>
      <c r="P350" s="208">
        <f>P351</f>
        <v>0</v>
      </c>
      <c r="Q350" s="207"/>
      <c r="R350" s="208">
        <f>R351</f>
        <v>11.013402000000001</v>
      </c>
      <c r="S350" s="207"/>
      <c r="T350" s="209">
        <f>T351</f>
        <v>0</v>
      </c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R350" s="210" t="s">
        <v>79</v>
      </c>
      <c r="AT350" s="211" t="s">
        <v>71</v>
      </c>
      <c r="AU350" s="211" t="s">
        <v>79</v>
      </c>
      <c r="AY350" s="210" t="s">
        <v>338</v>
      </c>
      <c r="BK350" s="212">
        <f>BK351</f>
        <v>0</v>
      </c>
    </row>
    <row r="351" s="12" customFormat="1" ht="20.88" customHeight="1">
      <c r="A351" s="12"/>
      <c r="B351" s="199"/>
      <c r="C351" s="200"/>
      <c r="D351" s="201" t="s">
        <v>71</v>
      </c>
      <c r="E351" s="213" t="s">
        <v>7</v>
      </c>
      <c r="F351" s="213" t="s">
        <v>568</v>
      </c>
      <c r="G351" s="200"/>
      <c r="H351" s="200"/>
      <c r="I351" s="203"/>
      <c r="J351" s="214">
        <f>BK351</f>
        <v>0</v>
      </c>
      <c r="K351" s="200"/>
      <c r="L351" s="205"/>
      <c r="M351" s="206"/>
      <c r="N351" s="207"/>
      <c r="O351" s="207"/>
      <c r="P351" s="208">
        <f>SUM(P352:P359)</f>
        <v>0</v>
      </c>
      <c r="Q351" s="207"/>
      <c r="R351" s="208">
        <f>SUM(R352:R359)</f>
        <v>11.013402000000001</v>
      </c>
      <c r="S351" s="207"/>
      <c r="T351" s="209">
        <f>SUM(T352:T359)</f>
        <v>0</v>
      </c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R351" s="210" t="s">
        <v>79</v>
      </c>
      <c r="AT351" s="211" t="s">
        <v>71</v>
      </c>
      <c r="AU351" s="211" t="s">
        <v>81</v>
      </c>
      <c r="AY351" s="210" t="s">
        <v>338</v>
      </c>
      <c r="BK351" s="212">
        <f>SUM(BK352:BK359)</f>
        <v>0</v>
      </c>
    </row>
    <row r="352" s="2" customFormat="1" ht="62.7" customHeight="1">
      <c r="A352" s="39"/>
      <c r="B352" s="40"/>
      <c r="C352" s="215" t="s">
        <v>596</v>
      </c>
      <c r="D352" s="215" t="s">
        <v>342</v>
      </c>
      <c r="E352" s="216" t="s">
        <v>570</v>
      </c>
      <c r="F352" s="217" t="s">
        <v>571</v>
      </c>
      <c r="G352" s="218" t="s">
        <v>572</v>
      </c>
      <c r="H352" s="219">
        <v>53.850000000000001</v>
      </c>
      <c r="I352" s="220"/>
      <c r="J352" s="221">
        <f>ROUND(I352*H352,2)</f>
        <v>0</v>
      </c>
      <c r="K352" s="217" t="s">
        <v>346</v>
      </c>
      <c r="L352" s="45"/>
      <c r="M352" s="222" t="s">
        <v>19</v>
      </c>
      <c r="N352" s="223" t="s">
        <v>43</v>
      </c>
      <c r="O352" s="85"/>
      <c r="P352" s="224">
        <f>O352*H352</f>
        <v>0</v>
      </c>
      <c r="Q352" s="224">
        <v>0.2044</v>
      </c>
      <c r="R352" s="224">
        <f>Q352*H352</f>
        <v>11.00694</v>
      </c>
      <c r="S352" s="224">
        <v>0</v>
      </c>
      <c r="T352" s="225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26" t="s">
        <v>231</v>
      </c>
      <c r="AT352" s="226" t="s">
        <v>342</v>
      </c>
      <c r="AU352" s="226" t="s">
        <v>241</v>
      </c>
      <c r="AY352" s="18" t="s">
        <v>338</v>
      </c>
      <c r="BE352" s="227">
        <f>IF(N352="základní",J352,0)</f>
        <v>0</v>
      </c>
      <c r="BF352" s="227">
        <f>IF(N352="snížená",J352,0)</f>
        <v>0</v>
      </c>
      <c r="BG352" s="227">
        <f>IF(N352="zákl. přenesená",J352,0)</f>
        <v>0</v>
      </c>
      <c r="BH352" s="227">
        <f>IF(N352="sníž. přenesená",J352,0)</f>
        <v>0</v>
      </c>
      <c r="BI352" s="227">
        <f>IF(N352="nulová",J352,0)</f>
        <v>0</v>
      </c>
      <c r="BJ352" s="18" t="s">
        <v>79</v>
      </c>
      <c r="BK352" s="227">
        <f>ROUND(I352*H352,2)</f>
        <v>0</v>
      </c>
      <c r="BL352" s="18" t="s">
        <v>231</v>
      </c>
      <c r="BM352" s="226" t="s">
        <v>4806</v>
      </c>
    </row>
    <row r="353" s="2" customFormat="1">
      <c r="A353" s="39"/>
      <c r="B353" s="40"/>
      <c r="C353" s="41"/>
      <c r="D353" s="228" t="s">
        <v>348</v>
      </c>
      <c r="E353" s="41"/>
      <c r="F353" s="229" t="s">
        <v>574</v>
      </c>
      <c r="G353" s="41"/>
      <c r="H353" s="41"/>
      <c r="I353" s="230"/>
      <c r="J353" s="41"/>
      <c r="K353" s="41"/>
      <c r="L353" s="45"/>
      <c r="M353" s="231"/>
      <c r="N353" s="232"/>
      <c r="O353" s="85"/>
      <c r="P353" s="85"/>
      <c r="Q353" s="85"/>
      <c r="R353" s="85"/>
      <c r="S353" s="85"/>
      <c r="T353" s="86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T353" s="18" t="s">
        <v>348</v>
      </c>
      <c r="AU353" s="18" t="s">
        <v>241</v>
      </c>
    </row>
    <row r="354" s="14" customFormat="1">
      <c r="A354" s="14"/>
      <c r="B354" s="244"/>
      <c r="C354" s="245"/>
      <c r="D354" s="235" t="s">
        <v>350</v>
      </c>
      <c r="E354" s="246" t="s">
        <v>19</v>
      </c>
      <c r="F354" s="247" t="s">
        <v>294</v>
      </c>
      <c r="G354" s="245"/>
      <c r="H354" s="248">
        <v>107.7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350</v>
      </c>
      <c r="AU354" s="254" t="s">
        <v>241</v>
      </c>
      <c r="AV354" s="14" t="s">
        <v>81</v>
      </c>
      <c r="AW354" s="14" t="s">
        <v>33</v>
      </c>
      <c r="AX354" s="14" t="s">
        <v>72</v>
      </c>
      <c r="AY354" s="254" t="s">
        <v>338</v>
      </c>
    </row>
    <row r="355" s="14" customFormat="1">
      <c r="A355" s="14"/>
      <c r="B355" s="244"/>
      <c r="C355" s="245"/>
      <c r="D355" s="235" t="s">
        <v>350</v>
      </c>
      <c r="E355" s="246" t="s">
        <v>19</v>
      </c>
      <c r="F355" s="247" t="s">
        <v>4807</v>
      </c>
      <c r="G355" s="245"/>
      <c r="H355" s="248">
        <v>53.850000000000001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350</v>
      </c>
      <c r="AU355" s="254" t="s">
        <v>241</v>
      </c>
      <c r="AV355" s="14" t="s">
        <v>81</v>
      </c>
      <c r="AW355" s="14" t="s">
        <v>33</v>
      </c>
      <c r="AX355" s="14" t="s">
        <v>79</v>
      </c>
      <c r="AY355" s="254" t="s">
        <v>338</v>
      </c>
    </row>
    <row r="356" s="2" customFormat="1" ht="16.5" customHeight="1">
      <c r="A356" s="39"/>
      <c r="B356" s="40"/>
      <c r="C356" s="215" t="s">
        <v>600</v>
      </c>
      <c r="D356" s="215" t="s">
        <v>342</v>
      </c>
      <c r="E356" s="216" t="s">
        <v>577</v>
      </c>
      <c r="F356" s="217" t="s">
        <v>578</v>
      </c>
      <c r="G356" s="218" t="s">
        <v>572</v>
      </c>
      <c r="H356" s="219">
        <v>64.620000000000005</v>
      </c>
      <c r="I356" s="220"/>
      <c r="J356" s="221">
        <f>ROUND(I356*H356,2)</f>
        <v>0</v>
      </c>
      <c r="K356" s="217" t="s">
        <v>346</v>
      </c>
      <c r="L356" s="45"/>
      <c r="M356" s="222" t="s">
        <v>19</v>
      </c>
      <c r="N356" s="223" t="s">
        <v>43</v>
      </c>
      <c r="O356" s="85"/>
      <c r="P356" s="224">
        <f>O356*H356</f>
        <v>0</v>
      </c>
      <c r="Q356" s="224">
        <v>0.00010000000000000001</v>
      </c>
      <c r="R356" s="224">
        <f>Q356*H356</f>
        <v>0.0064620000000000007</v>
      </c>
      <c r="S356" s="224">
        <v>0</v>
      </c>
      <c r="T356" s="225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26" t="s">
        <v>231</v>
      </c>
      <c r="AT356" s="226" t="s">
        <v>342</v>
      </c>
      <c r="AU356" s="226" t="s">
        <v>241</v>
      </c>
      <c r="AY356" s="18" t="s">
        <v>338</v>
      </c>
      <c r="BE356" s="227">
        <f>IF(N356="základní",J356,0)</f>
        <v>0</v>
      </c>
      <c r="BF356" s="227">
        <f>IF(N356="snížená",J356,0)</f>
        <v>0</v>
      </c>
      <c r="BG356" s="227">
        <f>IF(N356="zákl. přenesená",J356,0)</f>
        <v>0</v>
      </c>
      <c r="BH356" s="227">
        <f>IF(N356="sníž. přenesená",J356,0)</f>
        <v>0</v>
      </c>
      <c r="BI356" s="227">
        <f>IF(N356="nulová",J356,0)</f>
        <v>0</v>
      </c>
      <c r="BJ356" s="18" t="s">
        <v>79</v>
      </c>
      <c r="BK356" s="227">
        <f>ROUND(I356*H356,2)</f>
        <v>0</v>
      </c>
      <c r="BL356" s="18" t="s">
        <v>231</v>
      </c>
      <c r="BM356" s="226" t="s">
        <v>4808</v>
      </c>
    </row>
    <row r="357" s="2" customFormat="1">
      <c r="A357" s="39"/>
      <c r="B357" s="40"/>
      <c r="C357" s="41"/>
      <c r="D357" s="228" t="s">
        <v>348</v>
      </c>
      <c r="E357" s="41"/>
      <c r="F357" s="229" t="s">
        <v>580</v>
      </c>
      <c r="G357" s="41"/>
      <c r="H357" s="41"/>
      <c r="I357" s="230"/>
      <c r="J357" s="41"/>
      <c r="K357" s="41"/>
      <c r="L357" s="45"/>
      <c r="M357" s="231"/>
      <c r="N357" s="232"/>
      <c r="O357" s="85"/>
      <c r="P357" s="85"/>
      <c r="Q357" s="85"/>
      <c r="R357" s="85"/>
      <c r="S357" s="85"/>
      <c r="T357" s="86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348</v>
      </c>
      <c r="AU357" s="18" t="s">
        <v>241</v>
      </c>
    </row>
    <row r="358" s="14" customFormat="1">
      <c r="A358" s="14"/>
      <c r="B358" s="244"/>
      <c r="C358" s="245"/>
      <c r="D358" s="235" t="s">
        <v>350</v>
      </c>
      <c r="E358" s="246" t="s">
        <v>19</v>
      </c>
      <c r="F358" s="247" t="s">
        <v>294</v>
      </c>
      <c r="G358" s="245"/>
      <c r="H358" s="248">
        <v>107.7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350</v>
      </c>
      <c r="AU358" s="254" t="s">
        <v>241</v>
      </c>
      <c r="AV358" s="14" t="s">
        <v>81</v>
      </c>
      <c r="AW358" s="14" t="s">
        <v>33</v>
      </c>
      <c r="AX358" s="14" t="s">
        <v>72</v>
      </c>
      <c r="AY358" s="254" t="s">
        <v>338</v>
      </c>
    </row>
    <row r="359" s="14" customFormat="1">
      <c r="A359" s="14"/>
      <c r="B359" s="244"/>
      <c r="C359" s="245"/>
      <c r="D359" s="235" t="s">
        <v>350</v>
      </c>
      <c r="E359" s="246" t="s">
        <v>19</v>
      </c>
      <c r="F359" s="247" t="s">
        <v>4809</v>
      </c>
      <c r="G359" s="245"/>
      <c r="H359" s="248">
        <v>64.620000000000005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350</v>
      </c>
      <c r="AU359" s="254" t="s">
        <v>241</v>
      </c>
      <c r="AV359" s="14" t="s">
        <v>81</v>
      </c>
      <c r="AW359" s="14" t="s">
        <v>33</v>
      </c>
      <c r="AX359" s="14" t="s">
        <v>79</v>
      </c>
      <c r="AY359" s="254" t="s">
        <v>338</v>
      </c>
    </row>
    <row r="360" s="12" customFormat="1" ht="22.8" customHeight="1">
      <c r="A360" s="12"/>
      <c r="B360" s="199"/>
      <c r="C360" s="200"/>
      <c r="D360" s="201" t="s">
        <v>71</v>
      </c>
      <c r="E360" s="213" t="s">
        <v>231</v>
      </c>
      <c r="F360" s="213" t="s">
        <v>582</v>
      </c>
      <c r="G360" s="200"/>
      <c r="H360" s="200"/>
      <c r="I360" s="203"/>
      <c r="J360" s="214">
        <f>BK360</f>
        <v>0</v>
      </c>
      <c r="K360" s="200"/>
      <c r="L360" s="205"/>
      <c r="M360" s="206"/>
      <c r="N360" s="207"/>
      <c r="O360" s="207"/>
      <c r="P360" s="208">
        <f>SUM(P361:P370)</f>
        <v>0</v>
      </c>
      <c r="Q360" s="207"/>
      <c r="R360" s="208">
        <f>SUM(R361:R370)</f>
        <v>0.49668000000000001</v>
      </c>
      <c r="S360" s="207"/>
      <c r="T360" s="209">
        <f>SUM(T361:T370)</f>
        <v>0</v>
      </c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R360" s="210" t="s">
        <v>79</v>
      </c>
      <c r="AT360" s="211" t="s">
        <v>71</v>
      </c>
      <c r="AU360" s="211" t="s">
        <v>79</v>
      </c>
      <c r="AY360" s="210" t="s">
        <v>338</v>
      </c>
      <c r="BK360" s="212">
        <f>SUM(BK361:BK370)</f>
        <v>0</v>
      </c>
    </row>
    <row r="361" s="2" customFormat="1" ht="33" customHeight="1">
      <c r="A361" s="39"/>
      <c r="B361" s="40"/>
      <c r="C361" s="215" t="s">
        <v>605</v>
      </c>
      <c r="D361" s="215" t="s">
        <v>342</v>
      </c>
      <c r="E361" s="216" t="s">
        <v>584</v>
      </c>
      <c r="F361" s="217" t="s">
        <v>585</v>
      </c>
      <c r="G361" s="218" t="s">
        <v>586</v>
      </c>
      <c r="H361" s="219">
        <v>4</v>
      </c>
      <c r="I361" s="220"/>
      <c r="J361" s="221">
        <f>ROUND(I361*H361,2)</f>
        <v>0</v>
      </c>
      <c r="K361" s="217" t="s">
        <v>346</v>
      </c>
      <c r="L361" s="45"/>
      <c r="M361" s="222" t="s">
        <v>19</v>
      </c>
      <c r="N361" s="223" t="s">
        <v>43</v>
      </c>
      <c r="O361" s="85"/>
      <c r="P361" s="224">
        <f>O361*H361</f>
        <v>0</v>
      </c>
      <c r="Q361" s="224">
        <v>0.087419999999999998</v>
      </c>
      <c r="R361" s="224">
        <f>Q361*H361</f>
        <v>0.34967999999999999</v>
      </c>
      <c r="S361" s="224">
        <v>0</v>
      </c>
      <c r="T361" s="225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26" t="s">
        <v>231</v>
      </c>
      <c r="AT361" s="226" t="s">
        <v>342</v>
      </c>
      <c r="AU361" s="226" t="s">
        <v>81</v>
      </c>
      <c r="AY361" s="18" t="s">
        <v>338</v>
      </c>
      <c r="BE361" s="227">
        <f>IF(N361="základní",J361,0)</f>
        <v>0</v>
      </c>
      <c r="BF361" s="227">
        <f>IF(N361="snížená",J361,0)</f>
        <v>0</v>
      </c>
      <c r="BG361" s="227">
        <f>IF(N361="zákl. přenesená",J361,0)</f>
        <v>0</v>
      </c>
      <c r="BH361" s="227">
        <f>IF(N361="sníž. přenesená",J361,0)</f>
        <v>0</v>
      </c>
      <c r="BI361" s="227">
        <f>IF(N361="nulová",J361,0)</f>
        <v>0</v>
      </c>
      <c r="BJ361" s="18" t="s">
        <v>79</v>
      </c>
      <c r="BK361" s="227">
        <f>ROUND(I361*H361,2)</f>
        <v>0</v>
      </c>
      <c r="BL361" s="18" t="s">
        <v>231</v>
      </c>
      <c r="BM361" s="226" t="s">
        <v>4810</v>
      </c>
    </row>
    <row r="362" s="2" customFormat="1">
      <c r="A362" s="39"/>
      <c r="B362" s="40"/>
      <c r="C362" s="41"/>
      <c r="D362" s="228" t="s">
        <v>348</v>
      </c>
      <c r="E362" s="41"/>
      <c r="F362" s="229" t="s">
        <v>588</v>
      </c>
      <c r="G362" s="41"/>
      <c r="H362" s="41"/>
      <c r="I362" s="230"/>
      <c r="J362" s="41"/>
      <c r="K362" s="41"/>
      <c r="L362" s="45"/>
      <c r="M362" s="231"/>
      <c r="N362" s="232"/>
      <c r="O362" s="85"/>
      <c r="P362" s="85"/>
      <c r="Q362" s="85"/>
      <c r="R362" s="85"/>
      <c r="S362" s="85"/>
      <c r="T362" s="86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T362" s="18" t="s">
        <v>348</v>
      </c>
      <c r="AU362" s="18" t="s">
        <v>81</v>
      </c>
    </row>
    <row r="363" s="2" customFormat="1" ht="24.15" customHeight="1">
      <c r="A363" s="39"/>
      <c r="B363" s="40"/>
      <c r="C363" s="267" t="s">
        <v>610</v>
      </c>
      <c r="D363" s="267" t="s">
        <v>486</v>
      </c>
      <c r="E363" s="268" t="s">
        <v>590</v>
      </c>
      <c r="F363" s="269" t="s">
        <v>591</v>
      </c>
      <c r="G363" s="270" t="s">
        <v>586</v>
      </c>
      <c r="H363" s="271">
        <v>1</v>
      </c>
      <c r="I363" s="272"/>
      <c r="J363" s="273">
        <f>ROUND(I363*H363,2)</f>
        <v>0</v>
      </c>
      <c r="K363" s="269" t="s">
        <v>346</v>
      </c>
      <c r="L363" s="274"/>
      <c r="M363" s="275" t="s">
        <v>19</v>
      </c>
      <c r="N363" s="276" t="s">
        <v>43</v>
      </c>
      <c r="O363" s="85"/>
      <c r="P363" s="224">
        <f>O363*H363</f>
        <v>0</v>
      </c>
      <c r="Q363" s="224">
        <v>0.021000000000000001</v>
      </c>
      <c r="R363" s="224">
        <f>Q363*H363</f>
        <v>0.021000000000000001</v>
      </c>
      <c r="S363" s="224">
        <v>0</v>
      </c>
      <c r="T363" s="225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26" t="s">
        <v>405</v>
      </c>
      <c r="AT363" s="226" t="s">
        <v>486</v>
      </c>
      <c r="AU363" s="226" t="s">
        <v>81</v>
      </c>
      <c r="AY363" s="18" t="s">
        <v>338</v>
      </c>
      <c r="BE363" s="227">
        <f>IF(N363="základní",J363,0)</f>
        <v>0</v>
      </c>
      <c r="BF363" s="227">
        <f>IF(N363="snížená",J363,0)</f>
        <v>0</v>
      </c>
      <c r="BG363" s="227">
        <f>IF(N363="zákl. přenesená",J363,0)</f>
        <v>0</v>
      </c>
      <c r="BH363" s="227">
        <f>IF(N363="sníž. přenesená",J363,0)</f>
        <v>0</v>
      </c>
      <c r="BI363" s="227">
        <f>IF(N363="nulová",J363,0)</f>
        <v>0</v>
      </c>
      <c r="BJ363" s="18" t="s">
        <v>79</v>
      </c>
      <c r="BK363" s="227">
        <f>ROUND(I363*H363,2)</f>
        <v>0</v>
      </c>
      <c r="BL363" s="18" t="s">
        <v>231</v>
      </c>
      <c r="BM363" s="226" t="s">
        <v>4811</v>
      </c>
    </row>
    <row r="364" s="14" customFormat="1">
      <c r="A364" s="14"/>
      <c r="B364" s="244"/>
      <c r="C364" s="245"/>
      <c r="D364" s="235" t="s">
        <v>350</v>
      </c>
      <c r="E364" s="246" t="s">
        <v>19</v>
      </c>
      <c r="F364" s="247" t="s">
        <v>246</v>
      </c>
      <c r="G364" s="245"/>
      <c r="H364" s="248">
        <v>1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350</v>
      </c>
      <c r="AU364" s="254" t="s">
        <v>81</v>
      </c>
      <c r="AV364" s="14" t="s">
        <v>81</v>
      </c>
      <c r="AW364" s="14" t="s">
        <v>33</v>
      </c>
      <c r="AX364" s="14" t="s">
        <v>79</v>
      </c>
      <c r="AY364" s="254" t="s">
        <v>338</v>
      </c>
    </row>
    <row r="365" s="2" customFormat="1" ht="24.15" customHeight="1">
      <c r="A365" s="39"/>
      <c r="B365" s="40"/>
      <c r="C365" s="267" t="s">
        <v>615</v>
      </c>
      <c r="D365" s="267" t="s">
        <v>486</v>
      </c>
      <c r="E365" s="268" t="s">
        <v>593</v>
      </c>
      <c r="F365" s="269" t="s">
        <v>594</v>
      </c>
      <c r="G365" s="270" t="s">
        <v>586</v>
      </c>
      <c r="H365" s="271">
        <v>1</v>
      </c>
      <c r="I365" s="272"/>
      <c r="J365" s="273">
        <f>ROUND(I365*H365,2)</f>
        <v>0</v>
      </c>
      <c r="K365" s="269" t="s">
        <v>346</v>
      </c>
      <c r="L365" s="274"/>
      <c r="M365" s="275" t="s">
        <v>19</v>
      </c>
      <c r="N365" s="276" t="s">
        <v>43</v>
      </c>
      <c r="O365" s="85"/>
      <c r="P365" s="224">
        <f>O365*H365</f>
        <v>0</v>
      </c>
      <c r="Q365" s="224">
        <v>0.032000000000000001</v>
      </c>
      <c r="R365" s="224">
        <f>Q365*H365</f>
        <v>0.032000000000000001</v>
      </c>
      <c r="S365" s="224">
        <v>0</v>
      </c>
      <c r="T365" s="225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26" t="s">
        <v>405</v>
      </c>
      <c r="AT365" s="226" t="s">
        <v>486</v>
      </c>
      <c r="AU365" s="226" t="s">
        <v>81</v>
      </c>
      <c r="AY365" s="18" t="s">
        <v>338</v>
      </c>
      <c r="BE365" s="227">
        <f>IF(N365="základní",J365,0)</f>
        <v>0</v>
      </c>
      <c r="BF365" s="227">
        <f>IF(N365="snížená",J365,0)</f>
        <v>0</v>
      </c>
      <c r="BG365" s="227">
        <f>IF(N365="zákl. přenesená",J365,0)</f>
        <v>0</v>
      </c>
      <c r="BH365" s="227">
        <f>IF(N365="sníž. přenesená",J365,0)</f>
        <v>0</v>
      </c>
      <c r="BI365" s="227">
        <f>IF(N365="nulová",J365,0)</f>
        <v>0</v>
      </c>
      <c r="BJ365" s="18" t="s">
        <v>79</v>
      </c>
      <c r="BK365" s="227">
        <f>ROUND(I365*H365,2)</f>
        <v>0</v>
      </c>
      <c r="BL365" s="18" t="s">
        <v>231</v>
      </c>
      <c r="BM365" s="226" t="s">
        <v>4812</v>
      </c>
    </row>
    <row r="366" s="14" customFormat="1">
      <c r="A366" s="14"/>
      <c r="B366" s="244"/>
      <c r="C366" s="245"/>
      <c r="D366" s="235" t="s">
        <v>350</v>
      </c>
      <c r="E366" s="246" t="s">
        <v>19</v>
      </c>
      <c r="F366" s="247" t="s">
        <v>246</v>
      </c>
      <c r="G366" s="245"/>
      <c r="H366" s="248">
        <v>1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350</v>
      </c>
      <c r="AU366" s="254" t="s">
        <v>81</v>
      </c>
      <c r="AV366" s="14" t="s">
        <v>81</v>
      </c>
      <c r="AW366" s="14" t="s">
        <v>33</v>
      </c>
      <c r="AX366" s="14" t="s">
        <v>79</v>
      </c>
      <c r="AY366" s="254" t="s">
        <v>338</v>
      </c>
    </row>
    <row r="367" s="2" customFormat="1" ht="24.15" customHeight="1">
      <c r="A367" s="39"/>
      <c r="B367" s="40"/>
      <c r="C367" s="267" t="s">
        <v>620</v>
      </c>
      <c r="D367" s="267" t="s">
        <v>486</v>
      </c>
      <c r="E367" s="268" t="s">
        <v>597</v>
      </c>
      <c r="F367" s="269" t="s">
        <v>598</v>
      </c>
      <c r="G367" s="270" t="s">
        <v>586</v>
      </c>
      <c r="H367" s="271">
        <v>1</v>
      </c>
      <c r="I367" s="272"/>
      <c r="J367" s="273">
        <f>ROUND(I367*H367,2)</f>
        <v>0</v>
      </c>
      <c r="K367" s="269" t="s">
        <v>346</v>
      </c>
      <c r="L367" s="274"/>
      <c r="M367" s="275" t="s">
        <v>19</v>
      </c>
      <c r="N367" s="276" t="s">
        <v>43</v>
      </c>
      <c r="O367" s="85"/>
      <c r="P367" s="224">
        <f>O367*H367</f>
        <v>0</v>
      </c>
      <c r="Q367" s="224">
        <v>0.041000000000000002</v>
      </c>
      <c r="R367" s="224">
        <f>Q367*H367</f>
        <v>0.041000000000000002</v>
      </c>
      <c r="S367" s="224">
        <v>0</v>
      </c>
      <c r="T367" s="225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226" t="s">
        <v>405</v>
      </c>
      <c r="AT367" s="226" t="s">
        <v>486</v>
      </c>
      <c r="AU367" s="226" t="s">
        <v>81</v>
      </c>
      <c r="AY367" s="18" t="s">
        <v>338</v>
      </c>
      <c r="BE367" s="227">
        <f>IF(N367="základní",J367,0)</f>
        <v>0</v>
      </c>
      <c r="BF367" s="227">
        <f>IF(N367="snížená",J367,0)</f>
        <v>0</v>
      </c>
      <c r="BG367" s="227">
        <f>IF(N367="zákl. přenesená",J367,0)</f>
        <v>0</v>
      </c>
      <c r="BH367" s="227">
        <f>IF(N367="sníž. přenesená",J367,0)</f>
        <v>0</v>
      </c>
      <c r="BI367" s="227">
        <f>IF(N367="nulová",J367,0)</f>
        <v>0</v>
      </c>
      <c r="BJ367" s="18" t="s">
        <v>79</v>
      </c>
      <c r="BK367" s="227">
        <f>ROUND(I367*H367,2)</f>
        <v>0</v>
      </c>
      <c r="BL367" s="18" t="s">
        <v>231</v>
      </c>
      <c r="BM367" s="226" t="s">
        <v>4813</v>
      </c>
    </row>
    <row r="368" s="14" customFormat="1">
      <c r="A368" s="14"/>
      <c r="B368" s="244"/>
      <c r="C368" s="245"/>
      <c r="D368" s="235" t="s">
        <v>350</v>
      </c>
      <c r="E368" s="246" t="s">
        <v>19</v>
      </c>
      <c r="F368" s="247" t="s">
        <v>246</v>
      </c>
      <c r="G368" s="245"/>
      <c r="H368" s="248">
        <v>1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350</v>
      </c>
      <c r="AU368" s="254" t="s">
        <v>81</v>
      </c>
      <c r="AV368" s="14" t="s">
        <v>81</v>
      </c>
      <c r="AW368" s="14" t="s">
        <v>33</v>
      </c>
      <c r="AX368" s="14" t="s">
        <v>79</v>
      </c>
      <c r="AY368" s="254" t="s">
        <v>338</v>
      </c>
    </row>
    <row r="369" s="2" customFormat="1" ht="24.15" customHeight="1">
      <c r="A369" s="39"/>
      <c r="B369" s="40"/>
      <c r="C369" s="267" t="s">
        <v>625</v>
      </c>
      <c r="D369" s="267" t="s">
        <v>486</v>
      </c>
      <c r="E369" s="268" t="s">
        <v>601</v>
      </c>
      <c r="F369" s="269" t="s">
        <v>602</v>
      </c>
      <c r="G369" s="270" t="s">
        <v>586</v>
      </c>
      <c r="H369" s="271">
        <v>1</v>
      </c>
      <c r="I369" s="272"/>
      <c r="J369" s="273">
        <f>ROUND(I369*H369,2)</f>
        <v>0</v>
      </c>
      <c r="K369" s="269" t="s">
        <v>346</v>
      </c>
      <c r="L369" s="274"/>
      <c r="M369" s="275" t="s">
        <v>19</v>
      </c>
      <c r="N369" s="276" t="s">
        <v>43</v>
      </c>
      <c r="O369" s="85"/>
      <c r="P369" s="224">
        <f>O369*H369</f>
        <v>0</v>
      </c>
      <c r="Q369" s="224">
        <v>0.052999999999999998</v>
      </c>
      <c r="R369" s="224">
        <f>Q369*H369</f>
        <v>0.052999999999999998</v>
      </c>
      <c r="S369" s="224">
        <v>0</v>
      </c>
      <c r="T369" s="225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26" t="s">
        <v>405</v>
      </c>
      <c r="AT369" s="226" t="s">
        <v>486</v>
      </c>
      <c r="AU369" s="226" t="s">
        <v>81</v>
      </c>
      <c r="AY369" s="18" t="s">
        <v>338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18" t="s">
        <v>79</v>
      </c>
      <c r="BK369" s="227">
        <f>ROUND(I369*H369,2)</f>
        <v>0</v>
      </c>
      <c r="BL369" s="18" t="s">
        <v>231</v>
      </c>
      <c r="BM369" s="226" t="s">
        <v>4814</v>
      </c>
    </row>
    <row r="370" s="14" customFormat="1">
      <c r="A370" s="14"/>
      <c r="B370" s="244"/>
      <c r="C370" s="245"/>
      <c r="D370" s="235" t="s">
        <v>350</v>
      </c>
      <c r="E370" s="246" t="s">
        <v>19</v>
      </c>
      <c r="F370" s="247" t="s">
        <v>246</v>
      </c>
      <c r="G370" s="245"/>
      <c r="H370" s="248">
        <v>1</v>
      </c>
      <c r="I370" s="249"/>
      <c r="J370" s="245"/>
      <c r="K370" s="245"/>
      <c r="L370" s="250"/>
      <c r="M370" s="251"/>
      <c r="N370" s="252"/>
      <c r="O370" s="252"/>
      <c r="P370" s="252"/>
      <c r="Q370" s="252"/>
      <c r="R370" s="252"/>
      <c r="S370" s="252"/>
      <c r="T370" s="253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54" t="s">
        <v>350</v>
      </c>
      <c r="AU370" s="254" t="s">
        <v>81</v>
      </c>
      <c r="AV370" s="14" t="s">
        <v>81</v>
      </c>
      <c r="AW370" s="14" t="s">
        <v>33</v>
      </c>
      <c r="AX370" s="14" t="s">
        <v>79</v>
      </c>
      <c r="AY370" s="254" t="s">
        <v>338</v>
      </c>
    </row>
    <row r="371" s="12" customFormat="1" ht="22.8" customHeight="1">
      <c r="A371" s="12"/>
      <c r="B371" s="199"/>
      <c r="C371" s="200"/>
      <c r="D371" s="201" t="s">
        <v>71</v>
      </c>
      <c r="E371" s="213" t="s">
        <v>239</v>
      </c>
      <c r="F371" s="213" t="s">
        <v>604</v>
      </c>
      <c r="G371" s="200"/>
      <c r="H371" s="200"/>
      <c r="I371" s="203"/>
      <c r="J371" s="214">
        <f>BK371</f>
        <v>0</v>
      </c>
      <c r="K371" s="200"/>
      <c r="L371" s="205"/>
      <c r="M371" s="206"/>
      <c r="N371" s="207"/>
      <c r="O371" s="207"/>
      <c r="P371" s="208">
        <f>SUM(P372:P400)</f>
        <v>0</v>
      </c>
      <c r="Q371" s="207"/>
      <c r="R371" s="208">
        <f>SUM(R372:R400)</f>
        <v>9.1530585599999998</v>
      </c>
      <c r="S371" s="207"/>
      <c r="T371" s="209">
        <f>SUM(T372:T400)</f>
        <v>0</v>
      </c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R371" s="210" t="s">
        <v>79</v>
      </c>
      <c r="AT371" s="211" t="s">
        <v>71</v>
      </c>
      <c r="AU371" s="211" t="s">
        <v>79</v>
      </c>
      <c r="AY371" s="210" t="s">
        <v>338</v>
      </c>
      <c r="BK371" s="212">
        <f>SUM(BK372:BK400)</f>
        <v>0</v>
      </c>
    </row>
    <row r="372" s="2" customFormat="1" ht="33" customHeight="1">
      <c r="A372" s="39"/>
      <c r="B372" s="40"/>
      <c r="C372" s="215" t="s">
        <v>630</v>
      </c>
      <c r="D372" s="215" t="s">
        <v>342</v>
      </c>
      <c r="E372" s="216" t="s">
        <v>606</v>
      </c>
      <c r="F372" s="217" t="s">
        <v>607</v>
      </c>
      <c r="G372" s="218" t="s">
        <v>345</v>
      </c>
      <c r="H372" s="219">
        <v>24.393000000000001</v>
      </c>
      <c r="I372" s="220"/>
      <c r="J372" s="221">
        <f>ROUND(I372*H372,2)</f>
        <v>0</v>
      </c>
      <c r="K372" s="217" t="s">
        <v>346</v>
      </c>
      <c r="L372" s="45"/>
      <c r="M372" s="222" t="s">
        <v>19</v>
      </c>
      <c r="N372" s="223" t="s">
        <v>43</v>
      </c>
      <c r="O372" s="85"/>
      <c r="P372" s="224">
        <f>O372*H372</f>
        <v>0</v>
      </c>
      <c r="Q372" s="224">
        <v>0</v>
      </c>
      <c r="R372" s="224">
        <f>Q372*H372</f>
        <v>0</v>
      </c>
      <c r="S372" s="224">
        <v>0</v>
      </c>
      <c r="T372" s="225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26" t="s">
        <v>231</v>
      </c>
      <c r="AT372" s="226" t="s">
        <v>342</v>
      </c>
      <c r="AU372" s="226" t="s">
        <v>81</v>
      </c>
      <c r="AY372" s="18" t="s">
        <v>338</v>
      </c>
      <c r="BE372" s="227">
        <f>IF(N372="základní",J372,0)</f>
        <v>0</v>
      </c>
      <c r="BF372" s="227">
        <f>IF(N372="snížená",J372,0)</f>
        <v>0</v>
      </c>
      <c r="BG372" s="227">
        <f>IF(N372="zákl. přenesená",J372,0)</f>
        <v>0</v>
      </c>
      <c r="BH372" s="227">
        <f>IF(N372="sníž. přenesená",J372,0)</f>
        <v>0</v>
      </c>
      <c r="BI372" s="227">
        <f>IF(N372="nulová",J372,0)</f>
        <v>0</v>
      </c>
      <c r="BJ372" s="18" t="s">
        <v>79</v>
      </c>
      <c r="BK372" s="227">
        <f>ROUND(I372*H372,2)</f>
        <v>0</v>
      </c>
      <c r="BL372" s="18" t="s">
        <v>231</v>
      </c>
      <c r="BM372" s="226" t="s">
        <v>4815</v>
      </c>
    </row>
    <row r="373" s="2" customFormat="1">
      <c r="A373" s="39"/>
      <c r="B373" s="40"/>
      <c r="C373" s="41"/>
      <c r="D373" s="228" t="s">
        <v>348</v>
      </c>
      <c r="E373" s="41"/>
      <c r="F373" s="229" t="s">
        <v>609</v>
      </c>
      <c r="G373" s="41"/>
      <c r="H373" s="41"/>
      <c r="I373" s="230"/>
      <c r="J373" s="41"/>
      <c r="K373" s="41"/>
      <c r="L373" s="45"/>
      <c r="M373" s="231"/>
      <c r="N373" s="232"/>
      <c r="O373" s="85"/>
      <c r="P373" s="85"/>
      <c r="Q373" s="85"/>
      <c r="R373" s="85"/>
      <c r="S373" s="85"/>
      <c r="T373" s="86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T373" s="18" t="s">
        <v>348</v>
      </c>
      <c r="AU373" s="18" t="s">
        <v>81</v>
      </c>
    </row>
    <row r="374" s="14" customFormat="1">
      <c r="A374" s="14"/>
      <c r="B374" s="244"/>
      <c r="C374" s="245"/>
      <c r="D374" s="235" t="s">
        <v>350</v>
      </c>
      <c r="E374" s="246" t="s">
        <v>19</v>
      </c>
      <c r="F374" s="247" t="s">
        <v>1281</v>
      </c>
      <c r="G374" s="245"/>
      <c r="H374" s="248">
        <v>24.393000000000001</v>
      </c>
      <c r="I374" s="249"/>
      <c r="J374" s="245"/>
      <c r="K374" s="245"/>
      <c r="L374" s="250"/>
      <c r="M374" s="251"/>
      <c r="N374" s="252"/>
      <c r="O374" s="252"/>
      <c r="P374" s="252"/>
      <c r="Q374" s="252"/>
      <c r="R374" s="252"/>
      <c r="S374" s="252"/>
      <c r="T374" s="253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4" t="s">
        <v>350</v>
      </c>
      <c r="AU374" s="254" t="s">
        <v>81</v>
      </c>
      <c r="AV374" s="14" t="s">
        <v>81</v>
      </c>
      <c r="AW374" s="14" t="s">
        <v>33</v>
      </c>
      <c r="AX374" s="14" t="s">
        <v>79</v>
      </c>
      <c r="AY374" s="254" t="s">
        <v>338</v>
      </c>
    </row>
    <row r="375" s="2" customFormat="1" ht="24.15" customHeight="1">
      <c r="A375" s="39"/>
      <c r="B375" s="40"/>
      <c r="C375" s="215" t="s">
        <v>635</v>
      </c>
      <c r="D375" s="215" t="s">
        <v>342</v>
      </c>
      <c r="E375" s="216" t="s">
        <v>611</v>
      </c>
      <c r="F375" s="217" t="s">
        <v>612</v>
      </c>
      <c r="G375" s="218" t="s">
        <v>345</v>
      </c>
      <c r="H375" s="219">
        <v>24.393000000000001</v>
      </c>
      <c r="I375" s="220"/>
      <c r="J375" s="221">
        <f>ROUND(I375*H375,2)</f>
        <v>0</v>
      </c>
      <c r="K375" s="217" t="s">
        <v>346</v>
      </c>
      <c r="L375" s="45"/>
      <c r="M375" s="222" t="s">
        <v>19</v>
      </c>
      <c r="N375" s="223" t="s">
        <v>43</v>
      </c>
      <c r="O375" s="85"/>
      <c r="P375" s="224">
        <f>O375*H375</f>
        <v>0</v>
      </c>
      <c r="Q375" s="224">
        <v>0</v>
      </c>
      <c r="R375" s="224">
        <f>Q375*H375</f>
        <v>0</v>
      </c>
      <c r="S375" s="224">
        <v>0</v>
      </c>
      <c r="T375" s="225">
        <f>S375*H375</f>
        <v>0</v>
      </c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R375" s="226" t="s">
        <v>231</v>
      </c>
      <c r="AT375" s="226" t="s">
        <v>342</v>
      </c>
      <c r="AU375" s="226" t="s">
        <v>81</v>
      </c>
      <c r="AY375" s="18" t="s">
        <v>338</v>
      </c>
      <c r="BE375" s="227">
        <f>IF(N375="základní",J375,0)</f>
        <v>0</v>
      </c>
      <c r="BF375" s="227">
        <f>IF(N375="snížená",J375,0)</f>
        <v>0</v>
      </c>
      <c r="BG375" s="227">
        <f>IF(N375="zákl. přenesená",J375,0)</f>
        <v>0</v>
      </c>
      <c r="BH375" s="227">
        <f>IF(N375="sníž. přenesená",J375,0)</f>
        <v>0</v>
      </c>
      <c r="BI375" s="227">
        <f>IF(N375="nulová",J375,0)</f>
        <v>0</v>
      </c>
      <c r="BJ375" s="18" t="s">
        <v>79</v>
      </c>
      <c r="BK375" s="227">
        <f>ROUND(I375*H375,2)</f>
        <v>0</v>
      </c>
      <c r="BL375" s="18" t="s">
        <v>231</v>
      </c>
      <c r="BM375" s="226" t="s">
        <v>4816</v>
      </c>
    </row>
    <row r="376" s="2" customFormat="1">
      <c r="A376" s="39"/>
      <c r="B376" s="40"/>
      <c r="C376" s="41"/>
      <c r="D376" s="228" t="s">
        <v>348</v>
      </c>
      <c r="E376" s="41"/>
      <c r="F376" s="229" t="s">
        <v>614</v>
      </c>
      <c r="G376" s="41"/>
      <c r="H376" s="41"/>
      <c r="I376" s="230"/>
      <c r="J376" s="41"/>
      <c r="K376" s="41"/>
      <c r="L376" s="45"/>
      <c r="M376" s="231"/>
      <c r="N376" s="232"/>
      <c r="O376" s="85"/>
      <c r="P376" s="85"/>
      <c r="Q376" s="85"/>
      <c r="R376" s="85"/>
      <c r="S376" s="85"/>
      <c r="T376" s="86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T376" s="18" t="s">
        <v>348</v>
      </c>
      <c r="AU376" s="18" t="s">
        <v>81</v>
      </c>
    </row>
    <row r="377" s="14" customFormat="1">
      <c r="A377" s="14"/>
      <c r="B377" s="244"/>
      <c r="C377" s="245"/>
      <c r="D377" s="235" t="s">
        <v>350</v>
      </c>
      <c r="E377" s="246" t="s">
        <v>19</v>
      </c>
      <c r="F377" s="247" t="s">
        <v>1335</v>
      </c>
      <c r="G377" s="245"/>
      <c r="H377" s="248">
        <v>24.393000000000001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350</v>
      </c>
      <c r="AU377" s="254" t="s">
        <v>81</v>
      </c>
      <c r="AV377" s="14" t="s">
        <v>81</v>
      </c>
      <c r="AW377" s="14" t="s">
        <v>33</v>
      </c>
      <c r="AX377" s="14" t="s">
        <v>79</v>
      </c>
      <c r="AY377" s="254" t="s">
        <v>338</v>
      </c>
    </row>
    <row r="378" s="2" customFormat="1" ht="44.25" customHeight="1">
      <c r="A378" s="39"/>
      <c r="B378" s="40"/>
      <c r="C378" s="215" t="s">
        <v>641</v>
      </c>
      <c r="D378" s="215" t="s">
        <v>342</v>
      </c>
      <c r="E378" s="216" t="s">
        <v>1009</v>
      </c>
      <c r="F378" s="217" t="s">
        <v>1010</v>
      </c>
      <c r="G378" s="218" t="s">
        <v>345</v>
      </c>
      <c r="H378" s="219">
        <v>24.393000000000001</v>
      </c>
      <c r="I378" s="220"/>
      <c r="J378" s="221">
        <f>ROUND(I378*H378,2)</f>
        <v>0</v>
      </c>
      <c r="K378" s="217" t="s">
        <v>346</v>
      </c>
      <c r="L378" s="45"/>
      <c r="M378" s="222" t="s">
        <v>19</v>
      </c>
      <c r="N378" s="223" t="s">
        <v>43</v>
      </c>
      <c r="O378" s="85"/>
      <c r="P378" s="224">
        <f>O378*H378</f>
        <v>0</v>
      </c>
      <c r="Q378" s="224">
        <v>0</v>
      </c>
      <c r="R378" s="224">
        <f>Q378*H378</f>
        <v>0</v>
      </c>
      <c r="S378" s="224">
        <v>0</v>
      </c>
      <c r="T378" s="225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26" t="s">
        <v>231</v>
      </c>
      <c r="AT378" s="226" t="s">
        <v>342</v>
      </c>
      <c r="AU378" s="226" t="s">
        <v>81</v>
      </c>
      <c r="AY378" s="18" t="s">
        <v>338</v>
      </c>
      <c r="BE378" s="227">
        <f>IF(N378="základní",J378,0)</f>
        <v>0</v>
      </c>
      <c r="BF378" s="227">
        <f>IF(N378="snížená",J378,0)</f>
        <v>0</v>
      </c>
      <c r="BG378" s="227">
        <f>IF(N378="zákl. přenesená",J378,0)</f>
        <v>0</v>
      </c>
      <c r="BH378" s="227">
        <f>IF(N378="sníž. přenesená",J378,0)</f>
        <v>0</v>
      </c>
      <c r="BI378" s="227">
        <f>IF(N378="nulová",J378,0)</f>
        <v>0</v>
      </c>
      <c r="BJ378" s="18" t="s">
        <v>79</v>
      </c>
      <c r="BK378" s="227">
        <f>ROUND(I378*H378,2)</f>
        <v>0</v>
      </c>
      <c r="BL378" s="18" t="s">
        <v>231</v>
      </c>
      <c r="BM378" s="226" t="s">
        <v>4817</v>
      </c>
    </row>
    <row r="379" s="2" customFormat="1">
      <c r="A379" s="39"/>
      <c r="B379" s="40"/>
      <c r="C379" s="41"/>
      <c r="D379" s="228" t="s">
        <v>348</v>
      </c>
      <c r="E379" s="41"/>
      <c r="F379" s="229" t="s">
        <v>1012</v>
      </c>
      <c r="G379" s="41"/>
      <c r="H379" s="41"/>
      <c r="I379" s="230"/>
      <c r="J379" s="41"/>
      <c r="K379" s="41"/>
      <c r="L379" s="45"/>
      <c r="M379" s="231"/>
      <c r="N379" s="232"/>
      <c r="O379" s="85"/>
      <c r="P379" s="85"/>
      <c r="Q379" s="85"/>
      <c r="R379" s="85"/>
      <c r="S379" s="85"/>
      <c r="T379" s="86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T379" s="18" t="s">
        <v>348</v>
      </c>
      <c r="AU379" s="18" t="s">
        <v>81</v>
      </c>
    </row>
    <row r="380" s="14" customFormat="1">
      <c r="A380" s="14"/>
      <c r="B380" s="244"/>
      <c r="C380" s="245"/>
      <c r="D380" s="235" t="s">
        <v>350</v>
      </c>
      <c r="E380" s="246" t="s">
        <v>19</v>
      </c>
      <c r="F380" s="247" t="s">
        <v>1289</v>
      </c>
      <c r="G380" s="245"/>
      <c r="H380" s="248">
        <v>24.393000000000001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350</v>
      </c>
      <c r="AU380" s="254" t="s">
        <v>81</v>
      </c>
      <c r="AV380" s="14" t="s">
        <v>81</v>
      </c>
      <c r="AW380" s="14" t="s">
        <v>33</v>
      </c>
      <c r="AX380" s="14" t="s">
        <v>72</v>
      </c>
      <c r="AY380" s="254" t="s">
        <v>338</v>
      </c>
    </row>
    <row r="381" s="14" customFormat="1">
      <c r="A381" s="14"/>
      <c r="B381" s="244"/>
      <c r="C381" s="245"/>
      <c r="D381" s="235" t="s">
        <v>350</v>
      </c>
      <c r="E381" s="246" t="s">
        <v>19</v>
      </c>
      <c r="F381" s="247" t="s">
        <v>1287</v>
      </c>
      <c r="G381" s="245"/>
      <c r="H381" s="248">
        <v>0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350</v>
      </c>
      <c r="AU381" s="254" t="s">
        <v>81</v>
      </c>
      <c r="AV381" s="14" t="s">
        <v>81</v>
      </c>
      <c r="AW381" s="14" t="s">
        <v>33</v>
      </c>
      <c r="AX381" s="14" t="s">
        <v>72</v>
      </c>
      <c r="AY381" s="254" t="s">
        <v>338</v>
      </c>
    </row>
    <row r="382" s="15" customFormat="1">
      <c r="A382" s="15"/>
      <c r="B382" s="255"/>
      <c r="C382" s="256"/>
      <c r="D382" s="235" t="s">
        <v>350</v>
      </c>
      <c r="E382" s="257" t="s">
        <v>19</v>
      </c>
      <c r="F382" s="258" t="s">
        <v>363</v>
      </c>
      <c r="G382" s="256"/>
      <c r="H382" s="259">
        <v>24.393000000000001</v>
      </c>
      <c r="I382" s="260"/>
      <c r="J382" s="256"/>
      <c r="K382" s="256"/>
      <c r="L382" s="261"/>
      <c r="M382" s="262"/>
      <c r="N382" s="263"/>
      <c r="O382" s="263"/>
      <c r="P382" s="263"/>
      <c r="Q382" s="263"/>
      <c r="R382" s="263"/>
      <c r="S382" s="263"/>
      <c r="T382" s="264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T382" s="265" t="s">
        <v>350</v>
      </c>
      <c r="AU382" s="265" t="s">
        <v>81</v>
      </c>
      <c r="AV382" s="15" t="s">
        <v>231</v>
      </c>
      <c r="AW382" s="15" t="s">
        <v>33</v>
      </c>
      <c r="AX382" s="15" t="s">
        <v>79</v>
      </c>
      <c r="AY382" s="265" t="s">
        <v>338</v>
      </c>
    </row>
    <row r="383" s="2" customFormat="1" ht="24.15" customHeight="1">
      <c r="A383" s="39"/>
      <c r="B383" s="40"/>
      <c r="C383" s="215" t="s">
        <v>646</v>
      </c>
      <c r="D383" s="215" t="s">
        <v>342</v>
      </c>
      <c r="E383" s="216" t="s">
        <v>621</v>
      </c>
      <c r="F383" s="217" t="s">
        <v>622</v>
      </c>
      <c r="G383" s="218" t="s">
        <v>345</v>
      </c>
      <c r="H383" s="219">
        <v>24.393000000000001</v>
      </c>
      <c r="I383" s="220"/>
      <c r="J383" s="221">
        <f>ROUND(I383*H383,2)</f>
        <v>0</v>
      </c>
      <c r="K383" s="217" t="s">
        <v>346</v>
      </c>
      <c r="L383" s="45"/>
      <c r="M383" s="222" t="s">
        <v>19</v>
      </c>
      <c r="N383" s="223" t="s">
        <v>43</v>
      </c>
      <c r="O383" s="85"/>
      <c r="P383" s="224">
        <f>O383*H383</f>
        <v>0</v>
      </c>
      <c r="Q383" s="224">
        <v>0</v>
      </c>
      <c r="R383" s="224">
        <f>Q383*H383</f>
        <v>0</v>
      </c>
      <c r="S383" s="224">
        <v>0</v>
      </c>
      <c r="T383" s="225">
        <f>S383*H383</f>
        <v>0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226" t="s">
        <v>231</v>
      </c>
      <c r="AT383" s="226" t="s">
        <v>342</v>
      </c>
      <c r="AU383" s="226" t="s">
        <v>81</v>
      </c>
      <c r="AY383" s="18" t="s">
        <v>338</v>
      </c>
      <c r="BE383" s="227">
        <f>IF(N383="základní",J383,0)</f>
        <v>0</v>
      </c>
      <c r="BF383" s="227">
        <f>IF(N383="snížená",J383,0)</f>
        <v>0</v>
      </c>
      <c r="BG383" s="227">
        <f>IF(N383="zákl. přenesená",J383,0)</f>
        <v>0</v>
      </c>
      <c r="BH383" s="227">
        <f>IF(N383="sníž. přenesená",J383,0)</f>
        <v>0</v>
      </c>
      <c r="BI383" s="227">
        <f>IF(N383="nulová",J383,0)</f>
        <v>0</v>
      </c>
      <c r="BJ383" s="18" t="s">
        <v>79</v>
      </c>
      <c r="BK383" s="227">
        <f>ROUND(I383*H383,2)</f>
        <v>0</v>
      </c>
      <c r="BL383" s="18" t="s">
        <v>231</v>
      </c>
      <c r="BM383" s="226" t="s">
        <v>4818</v>
      </c>
    </row>
    <row r="384" s="2" customFormat="1">
      <c r="A384" s="39"/>
      <c r="B384" s="40"/>
      <c r="C384" s="41"/>
      <c r="D384" s="228" t="s">
        <v>348</v>
      </c>
      <c r="E384" s="41"/>
      <c r="F384" s="229" t="s">
        <v>624</v>
      </c>
      <c r="G384" s="41"/>
      <c r="H384" s="41"/>
      <c r="I384" s="230"/>
      <c r="J384" s="41"/>
      <c r="K384" s="41"/>
      <c r="L384" s="45"/>
      <c r="M384" s="231"/>
      <c r="N384" s="232"/>
      <c r="O384" s="85"/>
      <c r="P384" s="85"/>
      <c r="Q384" s="85"/>
      <c r="R384" s="85"/>
      <c r="S384" s="85"/>
      <c r="T384" s="86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T384" s="18" t="s">
        <v>348</v>
      </c>
      <c r="AU384" s="18" t="s">
        <v>81</v>
      </c>
    </row>
    <row r="385" s="14" customFormat="1">
      <c r="A385" s="14"/>
      <c r="B385" s="244"/>
      <c r="C385" s="245"/>
      <c r="D385" s="235" t="s">
        <v>350</v>
      </c>
      <c r="E385" s="246" t="s">
        <v>19</v>
      </c>
      <c r="F385" s="247" t="s">
        <v>1335</v>
      </c>
      <c r="G385" s="245"/>
      <c r="H385" s="248">
        <v>24.393000000000001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350</v>
      </c>
      <c r="AU385" s="254" t="s">
        <v>81</v>
      </c>
      <c r="AV385" s="14" t="s">
        <v>81</v>
      </c>
      <c r="AW385" s="14" t="s">
        <v>33</v>
      </c>
      <c r="AX385" s="14" t="s">
        <v>79</v>
      </c>
      <c r="AY385" s="254" t="s">
        <v>338</v>
      </c>
    </row>
    <row r="386" s="2" customFormat="1" ht="44.25" customHeight="1">
      <c r="A386" s="39"/>
      <c r="B386" s="40"/>
      <c r="C386" s="215" t="s">
        <v>654</v>
      </c>
      <c r="D386" s="215" t="s">
        <v>342</v>
      </c>
      <c r="E386" s="216" t="s">
        <v>626</v>
      </c>
      <c r="F386" s="217" t="s">
        <v>627</v>
      </c>
      <c r="G386" s="218" t="s">
        <v>345</v>
      </c>
      <c r="H386" s="219">
        <v>24.393000000000001</v>
      </c>
      <c r="I386" s="220"/>
      <c r="J386" s="221">
        <f>ROUND(I386*H386,2)</f>
        <v>0</v>
      </c>
      <c r="K386" s="217" t="s">
        <v>346</v>
      </c>
      <c r="L386" s="45"/>
      <c r="M386" s="222" t="s">
        <v>19</v>
      </c>
      <c r="N386" s="223" t="s">
        <v>43</v>
      </c>
      <c r="O386" s="85"/>
      <c r="P386" s="224">
        <f>O386*H386</f>
        <v>0</v>
      </c>
      <c r="Q386" s="224">
        <v>0</v>
      </c>
      <c r="R386" s="224">
        <f>Q386*H386</f>
        <v>0</v>
      </c>
      <c r="S386" s="224">
        <v>0</v>
      </c>
      <c r="T386" s="225">
        <f>S386*H386</f>
        <v>0</v>
      </c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R386" s="226" t="s">
        <v>231</v>
      </c>
      <c r="AT386" s="226" t="s">
        <v>342</v>
      </c>
      <c r="AU386" s="226" t="s">
        <v>81</v>
      </c>
      <c r="AY386" s="18" t="s">
        <v>338</v>
      </c>
      <c r="BE386" s="227">
        <f>IF(N386="základní",J386,0)</f>
        <v>0</v>
      </c>
      <c r="BF386" s="227">
        <f>IF(N386="snížená",J386,0)</f>
        <v>0</v>
      </c>
      <c r="BG386" s="227">
        <f>IF(N386="zákl. přenesená",J386,0)</f>
        <v>0</v>
      </c>
      <c r="BH386" s="227">
        <f>IF(N386="sníž. přenesená",J386,0)</f>
        <v>0</v>
      </c>
      <c r="BI386" s="227">
        <f>IF(N386="nulová",J386,0)</f>
        <v>0</v>
      </c>
      <c r="BJ386" s="18" t="s">
        <v>79</v>
      </c>
      <c r="BK386" s="227">
        <f>ROUND(I386*H386,2)</f>
        <v>0</v>
      </c>
      <c r="BL386" s="18" t="s">
        <v>231</v>
      </c>
      <c r="BM386" s="226" t="s">
        <v>4819</v>
      </c>
    </row>
    <row r="387" s="2" customFormat="1">
      <c r="A387" s="39"/>
      <c r="B387" s="40"/>
      <c r="C387" s="41"/>
      <c r="D387" s="228" t="s">
        <v>348</v>
      </c>
      <c r="E387" s="41"/>
      <c r="F387" s="229" t="s">
        <v>629</v>
      </c>
      <c r="G387" s="41"/>
      <c r="H387" s="41"/>
      <c r="I387" s="230"/>
      <c r="J387" s="41"/>
      <c r="K387" s="41"/>
      <c r="L387" s="45"/>
      <c r="M387" s="231"/>
      <c r="N387" s="232"/>
      <c r="O387" s="85"/>
      <c r="P387" s="85"/>
      <c r="Q387" s="85"/>
      <c r="R387" s="85"/>
      <c r="S387" s="85"/>
      <c r="T387" s="86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T387" s="18" t="s">
        <v>348</v>
      </c>
      <c r="AU387" s="18" t="s">
        <v>81</v>
      </c>
    </row>
    <row r="388" s="14" customFormat="1">
      <c r="A388" s="14"/>
      <c r="B388" s="244"/>
      <c r="C388" s="245"/>
      <c r="D388" s="235" t="s">
        <v>350</v>
      </c>
      <c r="E388" s="246" t="s">
        <v>19</v>
      </c>
      <c r="F388" s="247" t="s">
        <v>1335</v>
      </c>
      <c r="G388" s="245"/>
      <c r="H388" s="248">
        <v>24.393000000000001</v>
      </c>
      <c r="I388" s="249"/>
      <c r="J388" s="245"/>
      <c r="K388" s="245"/>
      <c r="L388" s="250"/>
      <c r="M388" s="251"/>
      <c r="N388" s="252"/>
      <c r="O388" s="252"/>
      <c r="P388" s="252"/>
      <c r="Q388" s="252"/>
      <c r="R388" s="252"/>
      <c r="S388" s="252"/>
      <c r="T388" s="25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4" t="s">
        <v>350</v>
      </c>
      <c r="AU388" s="254" t="s">
        <v>81</v>
      </c>
      <c r="AV388" s="14" t="s">
        <v>81</v>
      </c>
      <c r="AW388" s="14" t="s">
        <v>33</v>
      </c>
      <c r="AX388" s="14" t="s">
        <v>79</v>
      </c>
      <c r="AY388" s="254" t="s">
        <v>338</v>
      </c>
    </row>
    <row r="389" s="2" customFormat="1" ht="24.15" customHeight="1">
      <c r="A389" s="39"/>
      <c r="B389" s="40"/>
      <c r="C389" s="215" t="s">
        <v>659</v>
      </c>
      <c r="D389" s="215" t="s">
        <v>342</v>
      </c>
      <c r="E389" s="216" t="s">
        <v>631</v>
      </c>
      <c r="F389" s="217" t="s">
        <v>632</v>
      </c>
      <c r="G389" s="218" t="s">
        <v>345</v>
      </c>
      <c r="H389" s="219">
        <v>24.393000000000001</v>
      </c>
      <c r="I389" s="220"/>
      <c r="J389" s="221">
        <f>ROUND(I389*H389,2)</f>
        <v>0</v>
      </c>
      <c r="K389" s="217" t="s">
        <v>346</v>
      </c>
      <c r="L389" s="45"/>
      <c r="M389" s="222" t="s">
        <v>19</v>
      </c>
      <c r="N389" s="223" t="s">
        <v>43</v>
      </c>
      <c r="O389" s="85"/>
      <c r="P389" s="224">
        <f>O389*H389</f>
        <v>0</v>
      </c>
      <c r="Q389" s="224">
        <v>0</v>
      </c>
      <c r="R389" s="224">
        <f>Q389*H389</f>
        <v>0</v>
      </c>
      <c r="S389" s="224">
        <v>0</v>
      </c>
      <c r="T389" s="225">
        <f>S389*H389</f>
        <v>0</v>
      </c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R389" s="226" t="s">
        <v>231</v>
      </c>
      <c r="AT389" s="226" t="s">
        <v>342</v>
      </c>
      <c r="AU389" s="226" t="s">
        <v>81</v>
      </c>
      <c r="AY389" s="18" t="s">
        <v>338</v>
      </c>
      <c r="BE389" s="227">
        <f>IF(N389="základní",J389,0)</f>
        <v>0</v>
      </c>
      <c r="BF389" s="227">
        <f>IF(N389="snížená",J389,0)</f>
        <v>0</v>
      </c>
      <c r="BG389" s="227">
        <f>IF(N389="zákl. přenesená",J389,0)</f>
        <v>0</v>
      </c>
      <c r="BH389" s="227">
        <f>IF(N389="sníž. přenesená",J389,0)</f>
        <v>0</v>
      </c>
      <c r="BI389" s="227">
        <f>IF(N389="nulová",J389,0)</f>
        <v>0</v>
      </c>
      <c r="BJ389" s="18" t="s">
        <v>79</v>
      </c>
      <c r="BK389" s="227">
        <f>ROUND(I389*H389,2)</f>
        <v>0</v>
      </c>
      <c r="BL389" s="18" t="s">
        <v>231</v>
      </c>
      <c r="BM389" s="226" t="s">
        <v>4820</v>
      </c>
    </row>
    <row r="390" s="2" customFormat="1">
      <c r="A390" s="39"/>
      <c r="B390" s="40"/>
      <c r="C390" s="41"/>
      <c r="D390" s="228" t="s">
        <v>348</v>
      </c>
      <c r="E390" s="41"/>
      <c r="F390" s="229" t="s">
        <v>634</v>
      </c>
      <c r="G390" s="41"/>
      <c r="H390" s="41"/>
      <c r="I390" s="230"/>
      <c r="J390" s="41"/>
      <c r="K390" s="41"/>
      <c r="L390" s="45"/>
      <c r="M390" s="231"/>
      <c r="N390" s="232"/>
      <c r="O390" s="85"/>
      <c r="P390" s="85"/>
      <c r="Q390" s="85"/>
      <c r="R390" s="85"/>
      <c r="S390" s="85"/>
      <c r="T390" s="86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T390" s="18" t="s">
        <v>348</v>
      </c>
      <c r="AU390" s="18" t="s">
        <v>81</v>
      </c>
    </row>
    <row r="391" s="14" customFormat="1">
      <c r="A391" s="14"/>
      <c r="B391" s="244"/>
      <c r="C391" s="245"/>
      <c r="D391" s="235" t="s">
        <v>350</v>
      </c>
      <c r="E391" s="246" t="s">
        <v>19</v>
      </c>
      <c r="F391" s="247" t="s">
        <v>1335</v>
      </c>
      <c r="G391" s="245"/>
      <c r="H391" s="248">
        <v>24.393000000000001</v>
      </c>
      <c r="I391" s="249"/>
      <c r="J391" s="245"/>
      <c r="K391" s="245"/>
      <c r="L391" s="250"/>
      <c r="M391" s="251"/>
      <c r="N391" s="252"/>
      <c r="O391" s="252"/>
      <c r="P391" s="252"/>
      <c r="Q391" s="252"/>
      <c r="R391" s="252"/>
      <c r="S391" s="252"/>
      <c r="T391" s="253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4" t="s">
        <v>350</v>
      </c>
      <c r="AU391" s="254" t="s">
        <v>81</v>
      </c>
      <c r="AV391" s="14" t="s">
        <v>81</v>
      </c>
      <c r="AW391" s="14" t="s">
        <v>33</v>
      </c>
      <c r="AX391" s="14" t="s">
        <v>79</v>
      </c>
      <c r="AY391" s="254" t="s">
        <v>338</v>
      </c>
    </row>
    <row r="392" s="2" customFormat="1" ht="49.05" customHeight="1">
      <c r="A392" s="39"/>
      <c r="B392" s="40"/>
      <c r="C392" s="215" t="s">
        <v>290</v>
      </c>
      <c r="D392" s="215" t="s">
        <v>342</v>
      </c>
      <c r="E392" s="216" t="s">
        <v>636</v>
      </c>
      <c r="F392" s="217" t="s">
        <v>637</v>
      </c>
      <c r="G392" s="218" t="s">
        <v>345</v>
      </c>
      <c r="H392" s="219">
        <v>24.393000000000001</v>
      </c>
      <c r="I392" s="220"/>
      <c r="J392" s="221">
        <f>ROUND(I392*H392,2)</f>
        <v>0</v>
      </c>
      <c r="K392" s="217" t="s">
        <v>346</v>
      </c>
      <c r="L392" s="45"/>
      <c r="M392" s="222" t="s">
        <v>19</v>
      </c>
      <c r="N392" s="223" t="s">
        <v>43</v>
      </c>
      <c r="O392" s="85"/>
      <c r="P392" s="224">
        <f>O392*H392</f>
        <v>0</v>
      </c>
      <c r="Q392" s="224">
        <v>0</v>
      </c>
      <c r="R392" s="224">
        <f>Q392*H392</f>
        <v>0</v>
      </c>
      <c r="S392" s="224">
        <v>0</v>
      </c>
      <c r="T392" s="225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26" t="s">
        <v>231</v>
      </c>
      <c r="AT392" s="226" t="s">
        <v>342</v>
      </c>
      <c r="AU392" s="226" t="s">
        <v>81</v>
      </c>
      <c r="AY392" s="18" t="s">
        <v>338</v>
      </c>
      <c r="BE392" s="227">
        <f>IF(N392="základní",J392,0)</f>
        <v>0</v>
      </c>
      <c r="BF392" s="227">
        <f>IF(N392="snížená",J392,0)</f>
        <v>0</v>
      </c>
      <c r="BG392" s="227">
        <f>IF(N392="zákl. přenesená",J392,0)</f>
        <v>0</v>
      </c>
      <c r="BH392" s="227">
        <f>IF(N392="sníž. přenesená",J392,0)</f>
        <v>0</v>
      </c>
      <c r="BI392" s="227">
        <f>IF(N392="nulová",J392,0)</f>
        <v>0</v>
      </c>
      <c r="BJ392" s="18" t="s">
        <v>79</v>
      </c>
      <c r="BK392" s="227">
        <f>ROUND(I392*H392,2)</f>
        <v>0</v>
      </c>
      <c r="BL392" s="18" t="s">
        <v>231</v>
      </c>
      <c r="BM392" s="226" t="s">
        <v>4821</v>
      </c>
    </row>
    <row r="393" s="2" customFormat="1">
      <c r="A393" s="39"/>
      <c r="B393" s="40"/>
      <c r="C393" s="41"/>
      <c r="D393" s="228" t="s">
        <v>348</v>
      </c>
      <c r="E393" s="41"/>
      <c r="F393" s="229" t="s">
        <v>639</v>
      </c>
      <c r="G393" s="41"/>
      <c r="H393" s="41"/>
      <c r="I393" s="230"/>
      <c r="J393" s="41"/>
      <c r="K393" s="41"/>
      <c r="L393" s="45"/>
      <c r="M393" s="231"/>
      <c r="N393" s="232"/>
      <c r="O393" s="85"/>
      <c r="P393" s="85"/>
      <c r="Q393" s="85"/>
      <c r="R393" s="85"/>
      <c r="S393" s="85"/>
      <c r="T393" s="86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8" t="s">
        <v>348</v>
      </c>
      <c r="AU393" s="18" t="s">
        <v>81</v>
      </c>
    </row>
    <row r="394" s="14" customFormat="1">
      <c r="A394" s="14"/>
      <c r="B394" s="244"/>
      <c r="C394" s="245"/>
      <c r="D394" s="235" t="s">
        <v>350</v>
      </c>
      <c r="E394" s="246" t="s">
        <v>19</v>
      </c>
      <c r="F394" s="247" t="s">
        <v>1335</v>
      </c>
      <c r="G394" s="245"/>
      <c r="H394" s="248">
        <v>24.393000000000001</v>
      </c>
      <c r="I394" s="249"/>
      <c r="J394" s="245"/>
      <c r="K394" s="245"/>
      <c r="L394" s="250"/>
      <c r="M394" s="251"/>
      <c r="N394" s="252"/>
      <c r="O394" s="252"/>
      <c r="P394" s="252"/>
      <c r="Q394" s="252"/>
      <c r="R394" s="252"/>
      <c r="S394" s="252"/>
      <c r="T394" s="253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4" t="s">
        <v>350</v>
      </c>
      <c r="AU394" s="254" t="s">
        <v>81</v>
      </c>
      <c r="AV394" s="14" t="s">
        <v>81</v>
      </c>
      <c r="AW394" s="14" t="s">
        <v>33</v>
      </c>
      <c r="AX394" s="14" t="s">
        <v>79</v>
      </c>
      <c r="AY394" s="254" t="s">
        <v>338</v>
      </c>
    </row>
    <row r="395" s="2" customFormat="1" ht="78" customHeight="1">
      <c r="A395" s="39"/>
      <c r="B395" s="40"/>
      <c r="C395" s="215" t="s">
        <v>672</v>
      </c>
      <c r="D395" s="215" t="s">
        <v>342</v>
      </c>
      <c r="E395" s="216" t="s">
        <v>1404</v>
      </c>
      <c r="F395" s="217" t="s">
        <v>1405</v>
      </c>
      <c r="G395" s="218" t="s">
        <v>345</v>
      </c>
      <c r="H395" s="219">
        <v>40.648000000000003</v>
      </c>
      <c r="I395" s="220"/>
      <c r="J395" s="221">
        <f>ROUND(I395*H395,2)</f>
        <v>0</v>
      </c>
      <c r="K395" s="217" t="s">
        <v>346</v>
      </c>
      <c r="L395" s="45"/>
      <c r="M395" s="222" t="s">
        <v>19</v>
      </c>
      <c r="N395" s="223" t="s">
        <v>43</v>
      </c>
      <c r="O395" s="85"/>
      <c r="P395" s="224">
        <f>O395*H395</f>
        <v>0</v>
      </c>
      <c r="Q395" s="224">
        <v>0.089219999999999994</v>
      </c>
      <c r="R395" s="224">
        <f>Q395*H395</f>
        <v>3.6266145600000002</v>
      </c>
      <c r="S395" s="224">
        <v>0</v>
      </c>
      <c r="T395" s="225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26" t="s">
        <v>231</v>
      </c>
      <c r="AT395" s="226" t="s">
        <v>342</v>
      </c>
      <c r="AU395" s="226" t="s">
        <v>81</v>
      </c>
      <c r="AY395" s="18" t="s">
        <v>338</v>
      </c>
      <c r="BE395" s="227">
        <f>IF(N395="základní",J395,0)</f>
        <v>0</v>
      </c>
      <c r="BF395" s="227">
        <f>IF(N395="snížená",J395,0)</f>
        <v>0</v>
      </c>
      <c r="BG395" s="227">
        <f>IF(N395="zákl. přenesená",J395,0)</f>
        <v>0</v>
      </c>
      <c r="BH395" s="227">
        <f>IF(N395="sníž. přenesená",J395,0)</f>
        <v>0</v>
      </c>
      <c r="BI395" s="227">
        <f>IF(N395="nulová",J395,0)</f>
        <v>0</v>
      </c>
      <c r="BJ395" s="18" t="s">
        <v>79</v>
      </c>
      <c r="BK395" s="227">
        <f>ROUND(I395*H395,2)</f>
        <v>0</v>
      </c>
      <c r="BL395" s="18" t="s">
        <v>231</v>
      </c>
      <c r="BM395" s="226" t="s">
        <v>4822</v>
      </c>
    </row>
    <row r="396" s="2" customFormat="1">
      <c r="A396" s="39"/>
      <c r="B396" s="40"/>
      <c r="C396" s="41"/>
      <c r="D396" s="228" t="s">
        <v>348</v>
      </c>
      <c r="E396" s="41"/>
      <c r="F396" s="229" t="s">
        <v>1407</v>
      </c>
      <c r="G396" s="41"/>
      <c r="H396" s="41"/>
      <c r="I396" s="230"/>
      <c r="J396" s="41"/>
      <c r="K396" s="41"/>
      <c r="L396" s="45"/>
      <c r="M396" s="231"/>
      <c r="N396" s="232"/>
      <c r="O396" s="85"/>
      <c r="P396" s="85"/>
      <c r="Q396" s="85"/>
      <c r="R396" s="85"/>
      <c r="S396" s="85"/>
      <c r="T396" s="86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T396" s="18" t="s">
        <v>348</v>
      </c>
      <c r="AU396" s="18" t="s">
        <v>81</v>
      </c>
    </row>
    <row r="397" s="14" customFormat="1">
      <c r="A397" s="14"/>
      <c r="B397" s="244"/>
      <c r="C397" s="245"/>
      <c r="D397" s="235" t="s">
        <v>350</v>
      </c>
      <c r="E397" s="246" t="s">
        <v>19</v>
      </c>
      <c r="F397" s="247" t="s">
        <v>1313</v>
      </c>
      <c r="G397" s="245"/>
      <c r="H397" s="248">
        <v>40.648000000000003</v>
      </c>
      <c r="I397" s="249"/>
      <c r="J397" s="245"/>
      <c r="K397" s="245"/>
      <c r="L397" s="250"/>
      <c r="M397" s="251"/>
      <c r="N397" s="252"/>
      <c r="O397" s="252"/>
      <c r="P397" s="252"/>
      <c r="Q397" s="252"/>
      <c r="R397" s="252"/>
      <c r="S397" s="252"/>
      <c r="T397" s="253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4" t="s">
        <v>350</v>
      </c>
      <c r="AU397" s="254" t="s">
        <v>81</v>
      </c>
      <c r="AV397" s="14" t="s">
        <v>81</v>
      </c>
      <c r="AW397" s="14" t="s">
        <v>33</v>
      </c>
      <c r="AX397" s="14" t="s">
        <v>79</v>
      </c>
      <c r="AY397" s="254" t="s">
        <v>338</v>
      </c>
    </row>
    <row r="398" s="2" customFormat="1" ht="24.15" customHeight="1">
      <c r="A398" s="39"/>
      <c r="B398" s="40"/>
      <c r="C398" s="267" t="s">
        <v>676</v>
      </c>
      <c r="D398" s="267" t="s">
        <v>486</v>
      </c>
      <c r="E398" s="268" t="s">
        <v>1408</v>
      </c>
      <c r="F398" s="269" t="s">
        <v>1409</v>
      </c>
      <c r="G398" s="270" t="s">
        <v>345</v>
      </c>
      <c r="H398" s="271">
        <v>41.866999999999997</v>
      </c>
      <c r="I398" s="272"/>
      <c r="J398" s="273">
        <f>ROUND(I398*H398,2)</f>
        <v>0</v>
      </c>
      <c r="K398" s="269" t="s">
        <v>346</v>
      </c>
      <c r="L398" s="274"/>
      <c r="M398" s="275" t="s">
        <v>19</v>
      </c>
      <c r="N398" s="276" t="s">
        <v>43</v>
      </c>
      <c r="O398" s="85"/>
      <c r="P398" s="224">
        <f>O398*H398</f>
        <v>0</v>
      </c>
      <c r="Q398" s="224">
        <v>0.13200000000000001</v>
      </c>
      <c r="R398" s="224">
        <f>Q398*H398</f>
        <v>5.5264439999999997</v>
      </c>
      <c r="S398" s="224">
        <v>0</v>
      </c>
      <c r="T398" s="225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26" t="s">
        <v>405</v>
      </c>
      <c r="AT398" s="226" t="s">
        <v>486</v>
      </c>
      <c r="AU398" s="226" t="s">
        <v>81</v>
      </c>
      <c r="AY398" s="18" t="s">
        <v>338</v>
      </c>
      <c r="BE398" s="227">
        <f>IF(N398="základní",J398,0)</f>
        <v>0</v>
      </c>
      <c r="BF398" s="227">
        <f>IF(N398="snížená",J398,0)</f>
        <v>0</v>
      </c>
      <c r="BG398" s="227">
        <f>IF(N398="zákl. přenesená",J398,0)</f>
        <v>0</v>
      </c>
      <c r="BH398" s="227">
        <f>IF(N398="sníž. přenesená",J398,0)</f>
        <v>0</v>
      </c>
      <c r="BI398" s="227">
        <f>IF(N398="nulová",J398,0)</f>
        <v>0</v>
      </c>
      <c r="BJ398" s="18" t="s">
        <v>79</v>
      </c>
      <c r="BK398" s="227">
        <f>ROUND(I398*H398,2)</f>
        <v>0</v>
      </c>
      <c r="BL398" s="18" t="s">
        <v>231</v>
      </c>
      <c r="BM398" s="226" t="s">
        <v>4823</v>
      </c>
    </row>
    <row r="399" s="14" customFormat="1">
      <c r="A399" s="14"/>
      <c r="B399" s="244"/>
      <c r="C399" s="245"/>
      <c r="D399" s="235" t="s">
        <v>350</v>
      </c>
      <c r="E399" s="246" t="s">
        <v>19</v>
      </c>
      <c r="F399" s="247" t="s">
        <v>1313</v>
      </c>
      <c r="G399" s="245"/>
      <c r="H399" s="248">
        <v>40.648000000000003</v>
      </c>
      <c r="I399" s="249"/>
      <c r="J399" s="245"/>
      <c r="K399" s="245"/>
      <c r="L399" s="250"/>
      <c r="M399" s="251"/>
      <c r="N399" s="252"/>
      <c r="O399" s="252"/>
      <c r="P399" s="252"/>
      <c r="Q399" s="252"/>
      <c r="R399" s="252"/>
      <c r="S399" s="252"/>
      <c r="T399" s="253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54" t="s">
        <v>350</v>
      </c>
      <c r="AU399" s="254" t="s">
        <v>81</v>
      </c>
      <c r="AV399" s="14" t="s">
        <v>81</v>
      </c>
      <c r="AW399" s="14" t="s">
        <v>33</v>
      </c>
      <c r="AX399" s="14" t="s">
        <v>72</v>
      </c>
      <c r="AY399" s="254" t="s">
        <v>338</v>
      </c>
    </row>
    <row r="400" s="14" customFormat="1">
      <c r="A400" s="14"/>
      <c r="B400" s="244"/>
      <c r="C400" s="245"/>
      <c r="D400" s="235" t="s">
        <v>350</v>
      </c>
      <c r="E400" s="246" t="s">
        <v>19</v>
      </c>
      <c r="F400" s="247" t="s">
        <v>4824</v>
      </c>
      <c r="G400" s="245"/>
      <c r="H400" s="248">
        <v>41.866999999999997</v>
      </c>
      <c r="I400" s="249"/>
      <c r="J400" s="245"/>
      <c r="K400" s="245"/>
      <c r="L400" s="250"/>
      <c r="M400" s="251"/>
      <c r="N400" s="252"/>
      <c r="O400" s="252"/>
      <c r="P400" s="252"/>
      <c r="Q400" s="252"/>
      <c r="R400" s="252"/>
      <c r="S400" s="252"/>
      <c r="T400" s="253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4" t="s">
        <v>350</v>
      </c>
      <c r="AU400" s="254" t="s">
        <v>81</v>
      </c>
      <c r="AV400" s="14" t="s">
        <v>81</v>
      </c>
      <c r="AW400" s="14" t="s">
        <v>33</v>
      </c>
      <c r="AX400" s="14" t="s">
        <v>79</v>
      </c>
      <c r="AY400" s="254" t="s">
        <v>338</v>
      </c>
    </row>
    <row r="401" s="12" customFormat="1" ht="22.8" customHeight="1">
      <c r="A401" s="12"/>
      <c r="B401" s="199"/>
      <c r="C401" s="200"/>
      <c r="D401" s="201" t="s">
        <v>71</v>
      </c>
      <c r="E401" s="213" t="s">
        <v>405</v>
      </c>
      <c r="F401" s="213" t="s">
        <v>4005</v>
      </c>
      <c r="G401" s="200"/>
      <c r="H401" s="200"/>
      <c r="I401" s="203"/>
      <c r="J401" s="214">
        <f>BK401</f>
        <v>0</v>
      </c>
      <c r="K401" s="200"/>
      <c r="L401" s="205"/>
      <c r="M401" s="206"/>
      <c r="N401" s="207"/>
      <c r="O401" s="207"/>
      <c r="P401" s="208">
        <f>P402+SUM(P403:P488)</f>
        <v>0</v>
      </c>
      <c r="Q401" s="207"/>
      <c r="R401" s="208">
        <f>R402+SUM(R403:R488)</f>
        <v>4.0046359200000001</v>
      </c>
      <c r="S401" s="207"/>
      <c r="T401" s="209">
        <f>T402+SUM(T403:T488)</f>
        <v>0</v>
      </c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R401" s="210" t="s">
        <v>79</v>
      </c>
      <c r="AT401" s="211" t="s">
        <v>71</v>
      </c>
      <c r="AU401" s="211" t="s">
        <v>79</v>
      </c>
      <c r="AY401" s="210" t="s">
        <v>338</v>
      </c>
      <c r="BK401" s="212">
        <f>BK402+SUM(BK403:BK488)</f>
        <v>0</v>
      </c>
    </row>
    <row r="402" s="2" customFormat="1" ht="24.15" customHeight="1">
      <c r="A402" s="39"/>
      <c r="B402" s="40"/>
      <c r="C402" s="215" t="s">
        <v>682</v>
      </c>
      <c r="D402" s="215" t="s">
        <v>3853</v>
      </c>
      <c r="E402" s="216" t="s">
        <v>4825</v>
      </c>
      <c r="F402" s="217" t="s">
        <v>4826</v>
      </c>
      <c r="G402" s="218" t="s">
        <v>4398</v>
      </c>
      <c r="H402" s="219">
        <v>1</v>
      </c>
      <c r="I402" s="220"/>
      <c r="J402" s="221">
        <f>ROUND(I402*H402,2)</f>
        <v>0</v>
      </c>
      <c r="K402" s="217" t="s">
        <v>19</v>
      </c>
      <c r="L402" s="45"/>
      <c r="M402" s="222" t="s">
        <v>19</v>
      </c>
      <c r="N402" s="223" t="s">
        <v>43</v>
      </c>
      <c r="O402" s="85"/>
      <c r="P402" s="224">
        <f>O402*H402</f>
        <v>0</v>
      </c>
      <c r="Q402" s="224">
        <v>0</v>
      </c>
      <c r="R402" s="224">
        <f>Q402*H402</f>
        <v>0</v>
      </c>
      <c r="S402" s="224">
        <v>0</v>
      </c>
      <c r="T402" s="225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26" t="s">
        <v>231</v>
      </c>
      <c r="AT402" s="226" t="s">
        <v>342</v>
      </c>
      <c r="AU402" s="226" t="s">
        <v>81</v>
      </c>
      <c r="AY402" s="18" t="s">
        <v>338</v>
      </c>
      <c r="BE402" s="227">
        <f>IF(N402="základní",J402,0)</f>
        <v>0</v>
      </c>
      <c r="BF402" s="227">
        <f>IF(N402="snížená",J402,0)</f>
        <v>0</v>
      </c>
      <c r="BG402" s="227">
        <f>IF(N402="zákl. přenesená",J402,0)</f>
        <v>0</v>
      </c>
      <c r="BH402" s="227">
        <f>IF(N402="sníž. přenesená",J402,0)</f>
        <v>0</v>
      </c>
      <c r="BI402" s="227">
        <f>IF(N402="nulová",J402,0)</f>
        <v>0</v>
      </c>
      <c r="BJ402" s="18" t="s">
        <v>79</v>
      </c>
      <c r="BK402" s="227">
        <f>ROUND(I402*H402,2)</f>
        <v>0</v>
      </c>
      <c r="BL402" s="18" t="s">
        <v>231</v>
      </c>
      <c r="BM402" s="226" t="s">
        <v>4827</v>
      </c>
    </row>
    <row r="403" s="2" customFormat="1" ht="44.25" customHeight="1">
      <c r="A403" s="39"/>
      <c r="B403" s="40"/>
      <c r="C403" s="215" t="s">
        <v>686</v>
      </c>
      <c r="D403" s="215" t="s">
        <v>342</v>
      </c>
      <c r="E403" s="216" t="s">
        <v>3657</v>
      </c>
      <c r="F403" s="217" t="s">
        <v>3658</v>
      </c>
      <c r="G403" s="218" t="s">
        <v>572</v>
      </c>
      <c r="H403" s="219">
        <v>107.7</v>
      </c>
      <c r="I403" s="220"/>
      <c r="J403" s="221">
        <f>ROUND(I403*H403,2)</f>
        <v>0</v>
      </c>
      <c r="K403" s="217" t="s">
        <v>346</v>
      </c>
      <c r="L403" s="45"/>
      <c r="M403" s="222" t="s">
        <v>19</v>
      </c>
      <c r="N403" s="223" t="s">
        <v>43</v>
      </c>
      <c r="O403" s="85"/>
      <c r="P403" s="224">
        <f>O403*H403</f>
        <v>0</v>
      </c>
      <c r="Q403" s="224">
        <v>0</v>
      </c>
      <c r="R403" s="224">
        <f>Q403*H403</f>
        <v>0</v>
      </c>
      <c r="S403" s="224">
        <v>0</v>
      </c>
      <c r="T403" s="225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26" t="s">
        <v>231</v>
      </c>
      <c r="AT403" s="226" t="s">
        <v>342</v>
      </c>
      <c r="AU403" s="226" t="s">
        <v>81</v>
      </c>
      <c r="AY403" s="18" t="s">
        <v>338</v>
      </c>
      <c r="BE403" s="227">
        <f>IF(N403="základní",J403,0)</f>
        <v>0</v>
      </c>
      <c r="BF403" s="227">
        <f>IF(N403="snížená",J403,0)</f>
        <v>0</v>
      </c>
      <c r="BG403" s="227">
        <f>IF(N403="zákl. přenesená",J403,0)</f>
        <v>0</v>
      </c>
      <c r="BH403" s="227">
        <f>IF(N403="sníž. přenesená",J403,0)</f>
        <v>0</v>
      </c>
      <c r="BI403" s="227">
        <f>IF(N403="nulová",J403,0)</f>
        <v>0</v>
      </c>
      <c r="BJ403" s="18" t="s">
        <v>79</v>
      </c>
      <c r="BK403" s="227">
        <f>ROUND(I403*H403,2)</f>
        <v>0</v>
      </c>
      <c r="BL403" s="18" t="s">
        <v>231</v>
      </c>
      <c r="BM403" s="226" t="s">
        <v>4828</v>
      </c>
    </row>
    <row r="404" s="2" customFormat="1">
      <c r="A404" s="39"/>
      <c r="B404" s="40"/>
      <c r="C404" s="41"/>
      <c r="D404" s="228" t="s">
        <v>348</v>
      </c>
      <c r="E404" s="41"/>
      <c r="F404" s="229" t="s">
        <v>3660</v>
      </c>
      <c r="G404" s="41"/>
      <c r="H404" s="41"/>
      <c r="I404" s="230"/>
      <c r="J404" s="41"/>
      <c r="K404" s="41"/>
      <c r="L404" s="45"/>
      <c r="M404" s="231"/>
      <c r="N404" s="232"/>
      <c r="O404" s="85"/>
      <c r="P404" s="85"/>
      <c r="Q404" s="85"/>
      <c r="R404" s="85"/>
      <c r="S404" s="85"/>
      <c r="T404" s="86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T404" s="18" t="s">
        <v>348</v>
      </c>
      <c r="AU404" s="18" t="s">
        <v>81</v>
      </c>
    </row>
    <row r="405" s="2" customFormat="1" ht="24.15" customHeight="1">
      <c r="A405" s="39"/>
      <c r="B405" s="40"/>
      <c r="C405" s="267" t="s">
        <v>691</v>
      </c>
      <c r="D405" s="267" t="s">
        <v>486</v>
      </c>
      <c r="E405" s="268" t="s">
        <v>3661</v>
      </c>
      <c r="F405" s="269" t="s">
        <v>3662</v>
      </c>
      <c r="G405" s="270" t="s">
        <v>572</v>
      </c>
      <c r="H405" s="271">
        <v>109.316</v>
      </c>
      <c r="I405" s="272"/>
      <c r="J405" s="273">
        <f>ROUND(I405*H405,2)</f>
        <v>0</v>
      </c>
      <c r="K405" s="269" t="s">
        <v>346</v>
      </c>
      <c r="L405" s="274"/>
      <c r="M405" s="275" t="s">
        <v>19</v>
      </c>
      <c r="N405" s="276" t="s">
        <v>43</v>
      </c>
      <c r="O405" s="85"/>
      <c r="P405" s="224">
        <f>O405*H405</f>
        <v>0</v>
      </c>
      <c r="Q405" s="224">
        <v>0.0021199999999999999</v>
      </c>
      <c r="R405" s="224">
        <f>Q405*H405</f>
        <v>0.23174992</v>
      </c>
      <c r="S405" s="224">
        <v>0</v>
      </c>
      <c r="T405" s="225">
        <f>S405*H405</f>
        <v>0</v>
      </c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R405" s="226" t="s">
        <v>405</v>
      </c>
      <c r="AT405" s="226" t="s">
        <v>486</v>
      </c>
      <c r="AU405" s="226" t="s">
        <v>81</v>
      </c>
      <c r="AY405" s="18" t="s">
        <v>338</v>
      </c>
      <c r="BE405" s="227">
        <f>IF(N405="základní",J405,0)</f>
        <v>0</v>
      </c>
      <c r="BF405" s="227">
        <f>IF(N405="snížená",J405,0)</f>
        <v>0</v>
      </c>
      <c r="BG405" s="227">
        <f>IF(N405="zákl. přenesená",J405,0)</f>
        <v>0</v>
      </c>
      <c r="BH405" s="227">
        <f>IF(N405="sníž. přenesená",J405,0)</f>
        <v>0</v>
      </c>
      <c r="BI405" s="227">
        <f>IF(N405="nulová",J405,0)</f>
        <v>0</v>
      </c>
      <c r="BJ405" s="18" t="s">
        <v>79</v>
      </c>
      <c r="BK405" s="227">
        <f>ROUND(I405*H405,2)</f>
        <v>0</v>
      </c>
      <c r="BL405" s="18" t="s">
        <v>231</v>
      </c>
      <c r="BM405" s="226" t="s">
        <v>4829</v>
      </c>
    </row>
    <row r="406" s="13" customFormat="1">
      <c r="A406" s="13"/>
      <c r="B406" s="233"/>
      <c r="C406" s="234"/>
      <c r="D406" s="235" t="s">
        <v>350</v>
      </c>
      <c r="E406" s="236" t="s">
        <v>19</v>
      </c>
      <c r="F406" s="237" t="s">
        <v>3664</v>
      </c>
      <c r="G406" s="234"/>
      <c r="H406" s="236" t="s">
        <v>19</v>
      </c>
      <c r="I406" s="238"/>
      <c r="J406" s="234"/>
      <c r="K406" s="234"/>
      <c r="L406" s="239"/>
      <c r="M406" s="240"/>
      <c r="N406" s="241"/>
      <c r="O406" s="241"/>
      <c r="P406" s="241"/>
      <c r="Q406" s="241"/>
      <c r="R406" s="241"/>
      <c r="S406" s="241"/>
      <c r="T406" s="242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43" t="s">
        <v>350</v>
      </c>
      <c r="AU406" s="243" t="s">
        <v>81</v>
      </c>
      <c r="AV406" s="13" t="s">
        <v>79</v>
      </c>
      <c r="AW406" s="13" t="s">
        <v>33</v>
      </c>
      <c r="AX406" s="13" t="s">
        <v>72</v>
      </c>
      <c r="AY406" s="243" t="s">
        <v>338</v>
      </c>
    </row>
    <row r="407" s="14" customFormat="1">
      <c r="A407" s="14"/>
      <c r="B407" s="244"/>
      <c r="C407" s="245"/>
      <c r="D407" s="235" t="s">
        <v>350</v>
      </c>
      <c r="E407" s="246" t="s">
        <v>3591</v>
      </c>
      <c r="F407" s="247" t="s">
        <v>3665</v>
      </c>
      <c r="G407" s="245"/>
      <c r="H407" s="248">
        <v>0.089999999999999997</v>
      </c>
      <c r="I407" s="249"/>
      <c r="J407" s="245"/>
      <c r="K407" s="245"/>
      <c r="L407" s="250"/>
      <c r="M407" s="251"/>
      <c r="N407" s="252"/>
      <c r="O407" s="252"/>
      <c r="P407" s="252"/>
      <c r="Q407" s="252"/>
      <c r="R407" s="252"/>
      <c r="S407" s="252"/>
      <c r="T407" s="253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4" t="s">
        <v>350</v>
      </c>
      <c r="AU407" s="254" t="s">
        <v>81</v>
      </c>
      <c r="AV407" s="14" t="s">
        <v>81</v>
      </c>
      <c r="AW407" s="14" t="s">
        <v>33</v>
      </c>
      <c r="AX407" s="14" t="s">
        <v>72</v>
      </c>
      <c r="AY407" s="254" t="s">
        <v>338</v>
      </c>
    </row>
    <row r="408" s="14" customFormat="1">
      <c r="A408" s="14"/>
      <c r="B408" s="244"/>
      <c r="C408" s="245"/>
      <c r="D408" s="235" t="s">
        <v>350</v>
      </c>
      <c r="E408" s="246" t="s">
        <v>3592</v>
      </c>
      <c r="F408" s="247" t="s">
        <v>4830</v>
      </c>
      <c r="G408" s="245"/>
      <c r="H408" s="248">
        <v>107.7</v>
      </c>
      <c r="I408" s="249"/>
      <c r="J408" s="245"/>
      <c r="K408" s="245"/>
      <c r="L408" s="250"/>
      <c r="M408" s="251"/>
      <c r="N408" s="252"/>
      <c r="O408" s="252"/>
      <c r="P408" s="252"/>
      <c r="Q408" s="252"/>
      <c r="R408" s="252"/>
      <c r="S408" s="252"/>
      <c r="T408" s="253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4" t="s">
        <v>350</v>
      </c>
      <c r="AU408" s="254" t="s">
        <v>81</v>
      </c>
      <c r="AV408" s="14" t="s">
        <v>81</v>
      </c>
      <c r="AW408" s="14" t="s">
        <v>33</v>
      </c>
      <c r="AX408" s="14" t="s">
        <v>72</v>
      </c>
      <c r="AY408" s="254" t="s">
        <v>338</v>
      </c>
    </row>
    <row r="409" s="14" customFormat="1">
      <c r="A409" s="14"/>
      <c r="B409" s="244"/>
      <c r="C409" s="245"/>
      <c r="D409" s="235" t="s">
        <v>350</v>
      </c>
      <c r="E409" s="246" t="s">
        <v>19</v>
      </c>
      <c r="F409" s="247" t="s">
        <v>3666</v>
      </c>
      <c r="G409" s="245"/>
      <c r="H409" s="248">
        <v>8.9749999999999996</v>
      </c>
      <c r="I409" s="249"/>
      <c r="J409" s="245"/>
      <c r="K409" s="245"/>
      <c r="L409" s="250"/>
      <c r="M409" s="251"/>
      <c r="N409" s="252"/>
      <c r="O409" s="252"/>
      <c r="P409" s="252"/>
      <c r="Q409" s="252"/>
      <c r="R409" s="252"/>
      <c r="S409" s="252"/>
      <c r="T409" s="253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4" t="s">
        <v>350</v>
      </c>
      <c r="AU409" s="254" t="s">
        <v>81</v>
      </c>
      <c r="AV409" s="14" t="s">
        <v>81</v>
      </c>
      <c r="AW409" s="14" t="s">
        <v>33</v>
      </c>
      <c r="AX409" s="14" t="s">
        <v>72</v>
      </c>
      <c r="AY409" s="254" t="s">
        <v>338</v>
      </c>
    </row>
    <row r="410" s="14" customFormat="1">
      <c r="A410" s="14"/>
      <c r="B410" s="244"/>
      <c r="C410" s="245"/>
      <c r="D410" s="235" t="s">
        <v>350</v>
      </c>
      <c r="E410" s="246" t="s">
        <v>3593</v>
      </c>
      <c r="F410" s="247" t="s">
        <v>4831</v>
      </c>
      <c r="G410" s="245"/>
      <c r="H410" s="248">
        <v>9</v>
      </c>
      <c r="I410" s="249"/>
      <c r="J410" s="245"/>
      <c r="K410" s="245"/>
      <c r="L410" s="250"/>
      <c r="M410" s="251"/>
      <c r="N410" s="252"/>
      <c r="O410" s="252"/>
      <c r="P410" s="252"/>
      <c r="Q410" s="252"/>
      <c r="R410" s="252"/>
      <c r="S410" s="252"/>
      <c r="T410" s="253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54" t="s">
        <v>350</v>
      </c>
      <c r="AU410" s="254" t="s">
        <v>81</v>
      </c>
      <c r="AV410" s="14" t="s">
        <v>81</v>
      </c>
      <c r="AW410" s="14" t="s">
        <v>33</v>
      </c>
      <c r="AX410" s="14" t="s">
        <v>72</v>
      </c>
      <c r="AY410" s="254" t="s">
        <v>338</v>
      </c>
    </row>
    <row r="411" s="15" customFormat="1">
      <c r="A411" s="15"/>
      <c r="B411" s="255"/>
      <c r="C411" s="256"/>
      <c r="D411" s="235" t="s">
        <v>350</v>
      </c>
      <c r="E411" s="257" t="s">
        <v>19</v>
      </c>
      <c r="F411" s="258" t="s">
        <v>363</v>
      </c>
      <c r="G411" s="256"/>
      <c r="H411" s="259">
        <v>125.765</v>
      </c>
      <c r="I411" s="260"/>
      <c r="J411" s="256"/>
      <c r="K411" s="256"/>
      <c r="L411" s="261"/>
      <c r="M411" s="262"/>
      <c r="N411" s="263"/>
      <c r="O411" s="263"/>
      <c r="P411" s="263"/>
      <c r="Q411" s="263"/>
      <c r="R411" s="263"/>
      <c r="S411" s="263"/>
      <c r="T411" s="264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T411" s="265" t="s">
        <v>350</v>
      </c>
      <c r="AU411" s="265" t="s">
        <v>81</v>
      </c>
      <c r="AV411" s="15" t="s">
        <v>231</v>
      </c>
      <c r="AW411" s="15" t="s">
        <v>33</v>
      </c>
      <c r="AX411" s="15" t="s">
        <v>72</v>
      </c>
      <c r="AY411" s="265" t="s">
        <v>338</v>
      </c>
    </row>
    <row r="412" s="14" customFormat="1">
      <c r="A412" s="14"/>
      <c r="B412" s="244"/>
      <c r="C412" s="245"/>
      <c r="D412" s="235" t="s">
        <v>350</v>
      </c>
      <c r="E412" s="246" t="s">
        <v>19</v>
      </c>
      <c r="F412" s="247" t="s">
        <v>3592</v>
      </c>
      <c r="G412" s="245"/>
      <c r="H412" s="248">
        <v>107.7</v>
      </c>
      <c r="I412" s="249"/>
      <c r="J412" s="245"/>
      <c r="K412" s="245"/>
      <c r="L412" s="250"/>
      <c r="M412" s="251"/>
      <c r="N412" s="252"/>
      <c r="O412" s="252"/>
      <c r="P412" s="252"/>
      <c r="Q412" s="252"/>
      <c r="R412" s="252"/>
      <c r="S412" s="252"/>
      <c r="T412" s="253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4" t="s">
        <v>350</v>
      </c>
      <c r="AU412" s="254" t="s">
        <v>81</v>
      </c>
      <c r="AV412" s="14" t="s">
        <v>81</v>
      </c>
      <c r="AW412" s="14" t="s">
        <v>33</v>
      </c>
      <c r="AX412" s="14" t="s">
        <v>72</v>
      </c>
      <c r="AY412" s="254" t="s">
        <v>338</v>
      </c>
    </row>
    <row r="413" s="15" customFormat="1">
      <c r="A413" s="15"/>
      <c r="B413" s="255"/>
      <c r="C413" s="256"/>
      <c r="D413" s="235" t="s">
        <v>350</v>
      </c>
      <c r="E413" s="257" t="s">
        <v>19</v>
      </c>
      <c r="F413" s="258" t="s">
        <v>363</v>
      </c>
      <c r="G413" s="256"/>
      <c r="H413" s="259">
        <v>107.7</v>
      </c>
      <c r="I413" s="260"/>
      <c r="J413" s="256"/>
      <c r="K413" s="256"/>
      <c r="L413" s="261"/>
      <c r="M413" s="262"/>
      <c r="N413" s="263"/>
      <c r="O413" s="263"/>
      <c r="P413" s="263"/>
      <c r="Q413" s="263"/>
      <c r="R413" s="263"/>
      <c r="S413" s="263"/>
      <c r="T413" s="264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T413" s="265" t="s">
        <v>350</v>
      </c>
      <c r="AU413" s="265" t="s">
        <v>81</v>
      </c>
      <c r="AV413" s="15" t="s">
        <v>231</v>
      </c>
      <c r="AW413" s="15" t="s">
        <v>33</v>
      </c>
      <c r="AX413" s="15" t="s">
        <v>72</v>
      </c>
      <c r="AY413" s="265" t="s">
        <v>338</v>
      </c>
    </row>
    <row r="414" s="14" customFormat="1">
      <c r="A414" s="14"/>
      <c r="B414" s="244"/>
      <c r="C414" s="245"/>
      <c r="D414" s="235" t="s">
        <v>350</v>
      </c>
      <c r="E414" s="246" t="s">
        <v>19</v>
      </c>
      <c r="F414" s="247" t="s">
        <v>4832</v>
      </c>
      <c r="G414" s="245"/>
      <c r="H414" s="248">
        <v>109.316</v>
      </c>
      <c r="I414" s="249"/>
      <c r="J414" s="245"/>
      <c r="K414" s="245"/>
      <c r="L414" s="250"/>
      <c r="M414" s="251"/>
      <c r="N414" s="252"/>
      <c r="O414" s="252"/>
      <c r="P414" s="252"/>
      <c r="Q414" s="252"/>
      <c r="R414" s="252"/>
      <c r="S414" s="252"/>
      <c r="T414" s="253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54" t="s">
        <v>350</v>
      </c>
      <c r="AU414" s="254" t="s">
        <v>81</v>
      </c>
      <c r="AV414" s="14" t="s">
        <v>81</v>
      </c>
      <c r="AW414" s="14" t="s">
        <v>33</v>
      </c>
      <c r="AX414" s="14" t="s">
        <v>79</v>
      </c>
      <c r="AY414" s="254" t="s">
        <v>338</v>
      </c>
    </row>
    <row r="415" s="2" customFormat="1" ht="37.8" customHeight="1">
      <c r="A415" s="39"/>
      <c r="B415" s="40"/>
      <c r="C415" s="215" t="s">
        <v>697</v>
      </c>
      <c r="D415" s="215" t="s">
        <v>342</v>
      </c>
      <c r="E415" s="216" t="s">
        <v>3669</v>
      </c>
      <c r="F415" s="217" t="s">
        <v>3670</v>
      </c>
      <c r="G415" s="218" t="s">
        <v>586</v>
      </c>
      <c r="H415" s="219">
        <v>11</v>
      </c>
      <c r="I415" s="220"/>
      <c r="J415" s="221">
        <f>ROUND(I415*H415,2)</f>
        <v>0</v>
      </c>
      <c r="K415" s="217" t="s">
        <v>346</v>
      </c>
      <c r="L415" s="45"/>
      <c r="M415" s="222" t="s">
        <v>19</v>
      </c>
      <c r="N415" s="223" t="s">
        <v>43</v>
      </c>
      <c r="O415" s="85"/>
      <c r="P415" s="224">
        <f>O415*H415</f>
        <v>0</v>
      </c>
      <c r="Q415" s="224">
        <v>0</v>
      </c>
      <c r="R415" s="224">
        <f>Q415*H415</f>
        <v>0</v>
      </c>
      <c r="S415" s="224">
        <v>0</v>
      </c>
      <c r="T415" s="225">
        <f>S415*H415</f>
        <v>0</v>
      </c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R415" s="226" t="s">
        <v>231</v>
      </c>
      <c r="AT415" s="226" t="s">
        <v>342</v>
      </c>
      <c r="AU415" s="226" t="s">
        <v>81</v>
      </c>
      <c r="AY415" s="18" t="s">
        <v>338</v>
      </c>
      <c r="BE415" s="227">
        <f>IF(N415="základní",J415,0)</f>
        <v>0</v>
      </c>
      <c r="BF415" s="227">
        <f>IF(N415="snížená",J415,0)</f>
        <v>0</v>
      </c>
      <c r="BG415" s="227">
        <f>IF(N415="zákl. přenesená",J415,0)</f>
        <v>0</v>
      </c>
      <c r="BH415" s="227">
        <f>IF(N415="sníž. přenesená",J415,0)</f>
        <v>0</v>
      </c>
      <c r="BI415" s="227">
        <f>IF(N415="nulová",J415,0)</f>
        <v>0</v>
      </c>
      <c r="BJ415" s="18" t="s">
        <v>79</v>
      </c>
      <c r="BK415" s="227">
        <f>ROUND(I415*H415,2)</f>
        <v>0</v>
      </c>
      <c r="BL415" s="18" t="s">
        <v>231</v>
      </c>
      <c r="BM415" s="226" t="s">
        <v>4833</v>
      </c>
    </row>
    <row r="416" s="2" customFormat="1">
      <c r="A416" s="39"/>
      <c r="B416" s="40"/>
      <c r="C416" s="41"/>
      <c r="D416" s="228" t="s">
        <v>348</v>
      </c>
      <c r="E416" s="41"/>
      <c r="F416" s="229" t="s">
        <v>3672</v>
      </c>
      <c r="G416" s="41"/>
      <c r="H416" s="41"/>
      <c r="I416" s="230"/>
      <c r="J416" s="41"/>
      <c r="K416" s="41"/>
      <c r="L416" s="45"/>
      <c r="M416" s="231"/>
      <c r="N416" s="232"/>
      <c r="O416" s="85"/>
      <c r="P416" s="85"/>
      <c r="Q416" s="85"/>
      <c r="R416" s="85"/>
      <c r="S416" s="85"/>
      <c r="T416" s="86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T416" s="18" t="s">
        <v>348</v>
      </c>
      <c r="AU416" s="18" t="s">
        <v>81</v>
      </c>
    </row>
    <row r="417" s="2" customFormat="1" ht="16.5" customHeight="1">
      <c r="A417" s="39"/>
      <c r="B417" s="40"/>
      <c r="C417" s="267" t="s">
        <v>702</v>
      </c>
      <c r="D417" s="267" t="s">
        <v>486</v>
      </c>
      <c r="E417" s="268" t="s">
        <v>3673</v>
      </c>
      <c r="F417" s="269" t="s">
        <v>3674</v>
      </c>
      <c r="G417" s="270" t="s">
        <v>586</v>
      </c>
      <c r="H417" s="271">
        <v>9</v>
      </c>
      <c r="I417" s="272"/>
      <c r="J417" s="273">
        <f>ROUND(I417*H417,2)</f>
        <v>0</v>
      </c>
      <c r="K417" s="269" t="s">
        <v>346</v>
      </c>
      <c r="L417" s="274"/>
      <c r="M417" s="275" t="s">
        <v>19</v>
      </c>
      <c r="N417" s="276" t="s">
        <v>43</v>
      </c>
      <c r="O417" s="85"/>
      <c r="P417" s="224">
        <f>O417*H417</f>
        <v>0</v>
      </c>
      <c r="Q417" s="224">
        <v>0.00038999999999999999</v>
      </c>
      <c r="R417" s="224">
        <f>Q417*H417</f>
        <v>0.0035100000000000001</v>
      </c>
      <c r="S417" s="224">
        <v>0</v>
      </c>
      <c r="T417" s="225">
        <f>S417*H417</f>
        <v>0</v>
      </c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R417" s="226" t="s">
        <v>405</v>
      </c>
      <c r="AT417" s="226" t="s">
        <v>486</v>
      </c>
      <c r="AU417" s="226" t="s">
        <v>81</v>
      </c>
      <c r="AY417" s="18" t="s">
        <v>338</v>
      </c>
      <c r="BE417" s="227">
        <f>IF(N417="základní",J417,0)</f>
        <v>0</v>
      </c>
      <c r="BF417" s="227">
        <f>IF(N417="snížená",J417,0)</f>
        <v>0</v>
      </c>
      <c r="BG417" s="227">
        <f>IF(N417="zákl. přenesená",J417,0)</f>
        <v>0</v>
      </c>
      <c r="BH417" s="227">
        <f>IF(N417="sníž. přenesená",J417,0)</f>
        <v>0</v>
      </c>
      <c r="BI417" s="227">
        <f>IF(N417="nulová",J417,0)</f>
        <v>0</v>
      </c>
      <c r="BJ417" s="18" t="s">
        <v>79</v>
      </c>
      <c r="BK417" s="227">
        <f>ROUND(I417*H417,2)</f>
        <v>0</v>
      </c>
      <c r="BL417" s="18" t="s">
        <v>231</v>
      </c>
      <c r="BM417" s="226" t="s">
        <v>4834</v>
      </c>
    </row>
    <row r="418" s="14" customFormat="1">
      <c r="A418" s="14"/>
      <c r="B418" s="244"/>
      <c r="C418" s="245"/>
      <c r="D418" s="235" t="s">
        <v>350</v>
      </c>
      <c r="E418" s="246" t="s">
        <v>19</v>
      </c>
      <c r="F418" s="247" t="s">
        <v>3593</v>
      </c>
      <c r="G418" s="245"/>
      <c r="H418" s="248">
        <v>9</v>
      </c>
      <c r="I418" s="249"/>
      <c r="J418" s="245"/>
      <c r="K418" s="245"/>
      <c r="L418" s="250"/>
      <c r="M418" s="251"/>
      <c r="N418" s="252"/>
      <c r="O418" s="252"/>
      <c r="P418" s="252"/>
      <c r="Q418" s="252"/>
      <c r="R418" s="252"/>
      <c r="S418" s="252"/>
      <c r="T418" s="253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4" t="s">
        <v>350</v>
      </c>
      <c r="AU418" s="254" t="s">
        <v>81</v>
      </c>
      <c r="AV418" s="14" t="s">
        <v>81</v>
      </c>
      <c r="AW418" s="14" t="s">
        <v>33</v>
      </c>
      <c r="AX418" s="14" t="s">
        <v>72</v>
      </c>
      <c r="AY418" s="254" t="s">
        <v>338</v>
      </c>
    </row>
    <row r="419" s="15" customFormat="1">
      <c r="A419" s="15"/>
      <c r="B419" s="255"/>
      <c r="C419" s="256"/>
      <c r="D419" s="235" t="s">
        <v>350</v>
      </c>
      <c r="E419" s="257" t="s">
        <v>19</v>
      </c>
      <c r="F419" s="258" t="s">
        <v>363</v>
      </c>
      <c r="G419" s="256"/>
      <c r="H419" s="259">
        <v>9</v>
      </c>
      <c r="I419" s="260"/>
      <c r="J419" s="256"/>
      <c r="K419" s="256"/>
      <c r="L419" s="261"/>
      <c r="M419" s="262"/>
      <c r="N419" s="263"/>
      <c r="O419" s="263"/>
      <c r="P419" s="263"/>
      <c r="Q419" s="263"/>
      <c r="R419" s="263"/>
      <c r="S419" s="263"/>
      <c r="T419" s="264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T419" s="265" t="s">
        <v>350</v>
      </c>
      <c r="AU419" s="265" t="s">
        <v>81</v>
      </c>
      <c r="AV419" s="15" t="s">
        <v>231</v>
      </c>
      <c r="AW419" s="15" t="s">
        <v>33</v>
      </c>
      <c r="AX419" s="15" t="s">
        <v>79</v>
      </c>
      <c r="AY419" s="265" t="s">
        <v>338</v>
      </c>
    </row>
    <row r="420" s="2" customFormat="1" ht="24.15" customHeight="1">
      <c r="A420" s="39"/>
      <c r="B420" s="40"/>
      <c r="C420" s="267" t="s">
        <v>715</v>
      </c>
      <c r="D420" s="267" t="s">
        <v>486</v>
      </c>
      <c r="E420" s="268" t="s">
        <v>4835</v>
      </c>
      <c r="F420" s="269" t="s">
        <v>4836</v>
      </c>
      <c r="G420" s="270" t="s">
        <v>586</v>
      </c>
      <c r="H420" s="271">
        <v>2</v>
      </c>
      <c r="I420" s="272"/>
      <c r="J420" s="273">
        <f>ROUND(I420*H420,2)</f>
        <v>0</v>
      </c>
      <c r="K420" s="269" t="s">
        <v>19</v>
      </c>
      <c r="L420" s="274"/>
      <c r="M420" s="275" t="s">
        <v>19</v>
      </c>
      <c r="N420" s="276" t="s">
        <v>43</v>
      </c>
      <c r="O420" s="85"/>
      <c r="P420" s="224">
        <f>O420*H420</f>
        <v>0</v>
      </c>
      <c r="Q420" s="224">
        <v>0.00048999999999999998</v>
      </c>
      <c r="R420" s="224">
        <f>Q420*H420</f>
        <v>0.00097999999999999997</v>
      </c>
      <c r="S420" s="224">
        <v>0</v>
      </c>
      <c r="T420" s="225">
        <f>S420*H420</f>
        <v>0</v>
      </c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R420" s="226" t="s">
        <v>405</v>
      </c>
      <c r="AT420" s="226" t="s">
        <v>486</v>
      </c>
      <c r="AU420" s="226" t="s">
        <v>81</v>
      </c>
      <c r="AY420" s="18" t="s">
        <v>338</v>
      </c>
      <c r="BE420" s="227">
        <f>IF(N420="základní",J420,0)</f>
        <v>0</v>
      </c>
      <c r="BF420" s="227">
        <f>IF(N420="snížená",J420,0)</f>
        <v>0</v>
      </c>
      <c r="BG420" s="227">
        <f>IF(N420="zákl. přenesená",J420,0)</f>
        <v>0</v>
      </c>
      <c r="BH420" s="227">
        <f>IF(N420="sníž. přenesená",J420,0)</f>
        <v>0</v>
      </c>
      <c r="BI420" s="227">
        <f>IF(N420="nulová",J420,0)</f>
        <v>0</v>
      </c>
      <c r="BJ420" s="18" t="s">
        <v>79</v>
      </c>
      <c r="BK420" s="227">
        <f>ROUND(I420*H420,2)</f>
        <v>0</v>
      </c>
      <c r="BL420" s="18" t="s">
        <v>231</v>
      </c>
      <c r="BM420" s="226" t="s">
        <v>4837</v>
      </c>
    </row>
    <row r="421" s="2" customFormat="1" ht="33" customHeight="1">
      <c r="A421" s="39"/>
      <c r="B421" s="40"/>
      <c r="C421" s="215" t="s">
        <v>719</v>
      </c>
      <c r="D421" s="215" t="s">
        <v>342</v>
      </c>
      <c r="E421" s="216" t="s">
        <v>3679</v>
      </c>
      <c r="F421" s="217" t="s">
        <v>3680</v>
      </c>
      <c r="G421" s="218" t="s">
        <v>586</v>
      </c>
      <c r="H421" s="219">
        <v>4</v>
      </c>
      <c r="I421" s="220"/>
      <c r="J421" s="221">
        <f>ROUND(I421*H421,2)</f>
        <v>0</v>
      </c>
      <c r="K421" s="217" t="s">
        <v>346</v>
      </c>
      <c r="L421" s="45"/>
      <c r="M421" s="222" t="s">
        <v>19</v>
      </c>
      <c r="N421" s="223" t="s">
        <v>43</v>
      </c>
      <c r="O421" s="85"/>
      <c r="P421" s="224">
        <f>O421*H421</f>
        <v>0</v>
      </c>
      <c r="Q421" s="224">
        <v>0</v>
      </c>
      <c r="R421" s="224">
        <f>Q421*H421</f>
        <v>0</v>
      </c>
      <c r="S421" s="224">
        <v>0</v>
      </c>
      <c r="T421" s="225">
        <f>S421*H421</f>
        <v>0</v>
      </c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R421" s="226" t="s">
        <v>231</v>
      </c>
      <c r="AT421" s="226" t="s">
        <v>342</v>
      </c>
      <c r="AU421" s="226" t="s">
        <v>81</v>
      </c>
      <c r="AY421" s="18" t="s">
        <v>338</v>
      </c>
      <c r="BE421" s="227">
        <f>IF(N421="základní",J421,0)</f>
        <v>0</v>
      </c>
      <c r="BF421" s="227">
        <f>IF(N421="snížená",J421,0)</f>
        <v>0</v>
      </c>
      <c r="BG421" s="227">
        <f>IF(N421="zákl. přenesená",J421,0)</f>
        <v>0</v>
      </c>
      <c r="BH421" s="227">
        <f>IF(N421="sníž. přenesená",J421,0)</f>
        <v>0</v>
      </c>
      <c r="BI421" s="227">
        <f>IF(N421="nulová",J421,0)</f>
        <v>0</v>
      </c>
      <c r="BJ421" s="18" t="s">
        <v>79</v>
      </c>
      <c r="BK421" s="227">
        <f>ROUND(I421*H421,2)</f>
        <v>0</v>
      </c>
      <c r="BL421" s="18" t="s">
        <v>231</v>
      </c>
      <c r="BM421" s="226" t="s">
        <v>4838</v>
      </c>
    </row>
    <row r="422" s="2" customFormat="1">
      <c r="A422" s="39"/>
      <c r="B422" s="40"/>
      <c r="C422" s="41"/>
      <c r="D422" s="228" t="s">
        <v>348</v>
      </c>
      <c r="E422" s="41"/>
      <c r="F422" s="229" t="s">
        <v>3682</v>
      </c>
      <c r="G422" s="41"/>
      <c r="H422" s="41"/>
      <c r="I422" s="230"/>
      <c r="J422" s="41"/>
      <c r="K422" s="41"/>
      <c r="L422" s="45"/>
      <c r="M422" s="231"/>
      <c r="N422" s="232"/>
      <c r="O422" s="85"/>
      <c r="P422" s="85"/>
      <c r="Q422" s="85"/>
      <c r="R422" s="85"/>
      <c r="S422" s="85"/>
      <c r="T422" s="86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T422" s="18" t="s">
        <v>348</v>
      </c>
      <c r="AU422" s="18" t="s">
        <v>81</v>
      </c>
    </row>
    <row r="423" s="2" customFormat="1" ht="16.5" customHeight="1">
      <c r="A423" s="39"/>
      <c r="B423" s="40"/>
      <c r="C423" s="267" t="s">
        <v>723</v>
      </c>
      <c r="D423" s="267" t="s">
        <v>486</v>
      </c>
      <c r="E423" s="268" t="s">
        <v>3683</v>
      </c>
      <c r="F423" s="269" t="s">
        <v>3684</v>
      </c>
      <c r="G423" s="270" t="s">
        <v>586</v>
      </c>
      <c r="H423" s="271">
        <v>4</v>
      </c>
      <c r="I423" s="272"/>
      <c r="J423" s="273">
        <f>ROUND(I423*H423,2)</f>
        <v>0</v>
      </c>
      <c r="K423" s="269" t="s">
        <v>346</v>
      </c>
      <c r="L423" s="274"/>
      <c r="M423" s="275" t="s">
        <v>19</v>
      </c>
      <c r="N423" s="276" t="s">
        <v>43</v>
      </c>
      <c r="O423" s="85"/>
      <c r="P423" s="224">
        <f>O423*H423</f>
        <v>0</v>
      </c>
      <c r="Q423" s="224">
        <v>0.00072000000000000005</v>
      </c>
      <c r="R423" s="224">
        <f>Q423*H423</f>
        <v>0.0028800000000000002</v>
      </c>
      <c r="S423" s="224">
        <v>0</v>
      </c>
      <c r="T423" s="225">
        <f>S423*H423</f>
        <v>0</v>
      </c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R423" s="226" t="s">
        <v>405</v>
      </c>
      <c r="AT423" s="226" t="s">
        <v>486</v>
      </c>
      <c r="AU423" s="226" t="s">
        <v>81</v>
      </c>
      <c r="AY423" s="18" t="s">
        <v>338</v>
      </c>
      <c r="BE423" s="227">
        <f>IF(N423="základní",J423,0)</f>
        <v>0</v>
      </c>
      <c r="BF423" s="227">
        <f>IF(N423="snížená",J423,0)</f>
        <v>0</v>
      </c>
      <c r="BG423" s="227">
        <f>IF(N423="zákl. přenesená",J423,0)</f>
        <v>0</v>
      </c>
      <c r="BH423" s="227">
        <f>IF(N423="sníž. přenesená",J423,0)</f>
        <v>0</v>
      </c>
      <c r="BI423" s="227">
        <f>IF(N423="nulová",J423,0)</f>
        <v>0</v>
      </c>
      <c r="BJ423" s="18" t="s">
        <v>79</v>
      </c>
      <c r="BK423" s="227">
        <f>ROUND(I423*H423,2)</f>
        <v>0</v>
      </c>
      <c r="BL423" s="18" t="s">
        <v>231</v>
      </c>
      <c r="BM423" s="226" t="s">
        <v>4839</v>
      </c>
    </row>
    <row r="424" s="2" customFormat="1" ht="44.25" customHeight="1">
      <c r="A424" s="39"/>
      <c r="B424" s="40"/>
      <c r="C424" s="215" t="s">
        <v>728</v>
      </c>
      <c r="D424" s="215" t="s">
        <v>342</v>
      </c>
      <c r="E424" s="216" t="s">
        <v>4840</v>
      </c>
      <c r="F424" s="217" t="s">
        <v>4841</v>
      </c>
      <c r="G424" s="218" t="s">
        <v>586</v>
      </c>
      <c r="H424" s="219">
        <v>1</v>
      </c>
      <c r="I424" s="220"/>
      <c r="J424" s="221">
        <f>ROUND(I424*H424,2)</f>
        <v>0</v>
      </c>
      <c r="K424" s="217" t="s">
        <v>346</v>
      </c>
      <c r="L424" s="45"/>
      <c r="M424" s="222" t="s">
        <v>19</v>
      </c>
      <c r="N424" s="223" t="s">
        <v>43</v>
      </c>
      <c r="O424" s="85"/>
      <c r="P424" s="224">
        <f>O424*H424</f>
        <v>0</v>
      </c>
      <c r="Q424" s="224">
        <v>0.0016199999999999999</v>
      </c>
      <c r="R424" s="224">
        <f>Q424*H424</f>
        <v>0.0016199999999999999</v>
      </c>
      <c r="S424" s="224">
        <v>0</v>
      </c>
      <c r="T424" s="225">
        <f>S424*H424</f>
        <v>0</v>
      </c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R424" s="226" t="s">
        <v>231</v>
      </c>
      <c r="AT424" s="226" t="s">
        <v>342</v>
      </c>
      <c r="AU424" s="226" t="s">
        <v>81</v>
      </c>
      <c r="AY424" s="18" t="s">
        <v>338</v>
      </c>
      <c r="BE424" s="227">
        <f>IF(N424="základní",J424,0)</f>
        <v>0</v>
      </c>
      <c r="BF424" s="227">
        <f>IF(N424="snížená",J424,0)</f>
        <v>0</v>
      </c>
      <c r="BG424" s="227">
        <f>IF(N424="zákl. přenesená",J424,0)</f>
        <v>0</v>
      </c>
      <c r="BH424" s="227">
        <f>IF(N424="sníž. přenesená",J424,0)</f>
        <v>0</v>
      </c>
      <c r="BI424" s="227">
        <f>IF(N424="nulová",J424,0)</f>
        <v>0</v>
      </c>
      <c r="BJ424" s="18" t="s">
        <v>79</v>
      </c>
      <c r="BK424" s="227">
        <f>ROUND(I424*H424,2)</f>
        <v>0</v>
      </c>
      <c r="BL424" s="18" t="s">
        <v>231</v>
      </c>
      <c r="BM424" s="226" t="s">
        <v>4842</v>
      </c>
    </row>
    <row r="425" s="2" customFormat="1">
      <c r="A425" s="39"/>
      <c r="B425" s="40"/>
      <c r="C425" s="41"/>
      <c r="D425" s="228" t="s">
        <v>348</v>
      </c>
      <c r="E425" s="41"/>
      <c r="F425" s="229" t="s">
        <v>4843</v>
      </c>
      <c r="G425" s="41"/>
      <c r="H425" s="41"/>
      <c r="I425" s="230"/>
      <c r="J425" s="41"/>
      <c r="K425" s="41"/>
      <c r="L425" s="45"/>
      <c r="M425" s="231"/>
      <c r="N425" s="232"/>
      <c r="O425" s="85"/>
      <c r="P425" s="85"/>
      <c r="Q425" s="85"/>
      <c r="R425" s="85"/>
      <c r="S425" s="85"/>
      <c r="T425" s="86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T425" s="18" t="s">
        <v>348</v>
      </c>
      <c r="AU425" s="18" t="s">
        <v>81</v>
      </c>
    </row>
    <row r="426" s="14" customFormat="1">
      <c r="A426" s="14"/>
      <c r="B426" s="244"/>
      <c r="C426" s="245"/>
      <c r="D426" s="235" t="s">
        <v>350</v>
      </c>
      <c r="E426" s="246" t="s">
        <v>19</v>
      </c>
      <c r="F426" s="247" t="s">
        <v>4742</v>
      </c>
      <c r="G426" s="245"/>
      <c r="H426" s="248">
        <v>1</v>
      </c>
      <c r="I426" s="249"/>
      <c r="J426" s="245"/>
      <c r="K426" s="245"/>
      <c r="L426" s="250"/>
      <c r="M426" s="251"/>
      <c r="N426" s="252"/>
      <c r="O426" s="252"/>
      <c r="P426" s="252"/>
      <c r="Q426" s="252"/>
      <c r="R426" s="252"/>
      <c r="S426" s="252"/>
      <c r="T426" s="253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54" t="s">
        <v>350</v>
      </c>
      <c r="AU426" s="254" t="s">
        <v>81</v>
      </c>
      <c r="AV426" s="14" t="s">
        <v>81</v>
      </c>
      <c r="AW426" s="14" t="s">
        <v>33</v>
      </c>
      <c r="AX426" s="14" t="s">
        <v>79</v>
      </c>
      <c r="AY426" s="254" t="s">
        <v>338</v>
      </c>
    </row>
    <row r="427" s="2" customFormat="1" ht="24.15" customHeight="1">
      <c r="A427" s="39"/>
      <c r="B427" s="40"/>
      <c r="C427" s="267" t="s">
        <v>730</v>
      </c>
      <c r="D427" s="267" t="s">
        <v>486</v>
      </c>
      <c r="E427" s="268" t="s">
        <v>4844</v>
      </c>
      <c r="F427" s="269" t="s">
        <v>4845</v>
      </c>
      <c r="G427" s="270" t="s">
        <v>586</v>
      </c>
      <c r="H427" s="271">
        <v>1</v>
      </c>
      <c r="I427" s="272"/>
      <c r="J427" s="273">
        <f>ROUND(I427*H427,2)</f>
        <v>0</v>
      </c>
      <c r="K427" s="269" t="s">
        <v>346</v>
      </c>
      <c r="L427" s="274"/>
      <c r="M427" s="275" t="s">
        <v>19</v>
      </c>
      <c r="N427" s="276" t="s">
        <v>43</v>
      </c>
      <c r="O427" s="85"/>
      <c r="P427" s="224">
        <f>O427*H427</f>
        <v>0</v>
      </c>
      <c r="Q427" s="224">
        <v>0.017999999999999999</v>
      </c>
      <c r="R427" s="224">
        <f>Q427*H427</f>
        <v>0.017999999999999999</v>
      </c>
      <c r="S427" s="224">
        <v>0</v>
      </c>
      <c r="T427" s="225">
        <f>S427*H427</f>
        <v>0</v>
      </c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R427" s="226" t="s">
        <v>405</v>
      </c>
      <c r="AT427" s="226" t="s">
        <v>486</v>
      </c>
      <c r="AU427" s="226" t="s">
        <v>81</v>
      </c>
      <c r="AY427" s="18" t="s">
        <v>338</v>
      </c>
      <c r="BE427" s="227">
        <f>IF(N427="základní",J427,0)</f>
        <v>0</v>
      </c>
      <c r="BF427" s="227">
        <f>IF(N427="snížená",J427,0)</f>
        <v>0</v>
      </c>
      <c r="BG427" s="227">
        <f>IF(N427="zákl. přenesená",J427,0)</f>
        <v>0</v>
      </c>
      <c r="BH427" s="227">
        <f>IF(N427="sníž. přenesená",J427,0)</f>
        <v>0</v>
      </c>
      <c r="BI427" s="227">
        <f>IF(N427="nulová",J427,0)</f>
        <v>0</v>
      </c>
      <c r="BJ427" s="18" t="s">
        <v>79</v>
      </c>
      <c r="BK427" s="227">
        <f>ROUND(I427*H427,2)</f>
        <v>0</v>
      </c>
      <c r="BL427" s="18" t="s">
        <v>231</v>
      </c>
      <c r="BM427" s="226" t="s">
        <v>4846</v>
      </c>
    </row>
    <row r="428" s="14" customFormat="1">
      <c r="A428" s="14"/>
      <c r="B428" s="244"/>
      <c r="C428" s="245"/>
      <c r="D428" s="235" t="s">
        <v>350</v>
      </c>
      <c r="E428" s="246" t="s">
        <v>19</v>
      </c>
      <c r="F428" s="247" t="s">
        <v>4742</v>
      </c>
      <c r="G428" s="245"/>
      <c r="H428" s="248">
        <v>1</v>
      </c>
      <c r="I428" s="249"/>
      <c r="J428" s="245"/>
      <c r="K428" s="245"/>
      <c r="L428" s="250"/>
      <c r="M428" s="251"/>
      <c r="N428" s="252"/>
      <c r="O428" s="252"/>
      <c r="P428" s="252"/>
      <c r="Q428" s="252"/>
      <c r="R428" s="252"/>
      <c r="S428" s="252"/>
      <c r="T428" s="253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4" t="s">
        <v>350</v>
      </c>
      <c r="AU428" s="254" t="s">
        <v>81</v>
      </c>
      <c r="AV428" s="14" t="s">
        <v>81</v>
      </c>
      <c r="AW428" s="14" t="s">
        <v>33</v>
      </c>
      <c r="AX428" s="14" t="s">
        <v>79</v>
      </c>
      <c r="AY428" s="254" t="s">
        <v>338</v>
      </c>
    </row>
    <row r="429" s="2" customFormat="1" ht="21.75" customHeight="1">
      <c r="A429" s="39"/>
      <c r="B429" s="40"/>
      <c r="C429" s="267" t="s">
        <v>734</v>
      </c>
      <c r="D429" s="267" t="s">
        <v>486</v>
      </c>
      <c r="E429" s="268" t="s">
        <v>4847</v>
      </c>
      <c r="F429" s="269" t="s">
        <v>4848</v>
      </c>
      <c r="G429" s="270" t="s">
        <v>586</v>
      </c>
      <c r="H429" s="271">
        <v>1</v>
      </c>
      <c r="I429" s="272"/>
      <c r="J429" s="273">
        <f>ROUND(I429*H429,2)</f>
        <v>0</v>
      </c>
      <c r="K429" s="269" t="s">
        <v>346</v>
      </c>
      <c r="L429" s="274"/>
      <c r="M429" s="275" t="s">
        <v>19</v>
      </c>
      <c r="N429" s="276" t="s">
        <v>43</v>
      </c>
      <c r="O429" s="85"/>
      <c r="P429" s="224">
        <f>O429*H429</f>
        <v>0</v>
      </c>
      <c r="Q429" s="224">
        <v>0.0035000000000000001</v>
      </c>
      <c r="R429" s="224">
        <f>Q429*H429</f>
        <v>0.0035000000000000001</v>
      </c>
      <c r="S429" s="224">
        <v>0</v>
      </c>
      <c r="T429" s="225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26" t="s">
        <v>405</v>
      </c>
      <c r="AT429" s="226" t="s">
        <v>486</v>
      </c>
      <c r="AU429" s="226" t="s">
        <v>81</v>
      </c>
      <c r="AY429" s="18" t="s">
        <v>338</v>
      </c>
      <c r="BE429" s="227">
        <f>IF(N429="základní",J429,0)</f>
        <v>0</v>
      </c>
      <c r="BF429" s="227">
        <f>IF(N429="snížená",J429,0)</f>
        <v>0</v>
      </c>
      <c r="BG429" s="227">
        <f>IF(N429="zákl. přenesená",J429,0)</f>
        <v>0</v>
      </c>
      <c r="BH429" s="227">
        <f>IF(N429="sníž. přenesená",J429,0)</f>
        <v>0</v>
      </c>
      <c r="BI429" s="227">
        <f>IF(N429="nulová",J429,0)</f>
        <v>0</v>
      </c>
      <c r="BJ429" s="18" t="s">
        <v>79</v>
      </c>
      <c r="BK429" s="227">
        <f>ROUND(I429*H429,2)</f>
        <v>0</v>
      </c>
      <c r="BL429" s="18" t="s">
        <v>231</v>
      </c>
      <c r="BM429" s="226" t="s">
        <v>4849</v>
      </c>
    </row>
    <row r="430" s="14" customFormat="1">
      <c r="A430" s="14"/>
      <c r="B430" s="244"/>
      <c r="C430" s="245"/>
      <c r="D430" s="235" t="s">
        <v>350</v>
      </c>
      <c r="E430" s="246" t="s">
        <v>19</v>
      </c>
      <c r="F430" s="247" t="s">
        <v>4742</v>
      </c>
      <c r="G430" s="245"/>
      <c r="H430" s="248">
        <v>1</v>
      </c>
      <c r="I430" s="249"/>
      <c r="J430" s="245"/>
      <c r="K430" s="245"/>
      <c r="L430" s="250"/>
      <c r="M430" s="251"/>
      <c r="N430" s="252"/>
      <c r="O430" s="252"/>
      <c r="P430" s="252"/>
      <c r="Q430" s="252"/>
      <c r="R430" s="252"/>
      <c r="S430" s="252"/>
      <c r="T430" s="253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4" t="s">
        <v>350</v>
      </c>
      <c r="AU430" s="254" t="s">
        <v>81</v>
      </c>
      <c r="AV430" s="14" t="s">
        <v>81</v>
      </c>
      <c r="AW430" s="14" t="s">
        <v>33</v>
      </c>
      <c r="AX430" s="14" t="s">
        <v>79</v>
      </c>
      <c r="AY430" s="254" t="s">
        <v>338</v>
      </c>
    </row>
    <row r="431" s="2" customFormat="1" ht="49.05" customHeight="1">
      <c r="A431" s="39"/>
      <c r="B431" s="40"/>
      <c r="C431" s="215" t="s">
        <v>739</v>
      </c>
      <c r="D431" s="215" t="s">
        <v>342</v>
      </c>
      <c r="E431" s="216" t="s">
        <v>4850</v>
      </c>
      <c r="F431" s="217" t="s">
        <v>4851</v>
      </c>
      <c r="G431" s="218" t="s">
        <v>586</v>
      </c>
      <c r="H431" s="219">
        <v>2</v>
      </c>
      <c r="I431" s="220"/>
      <c r="J431" s="221">
        <f>ROUND(I431*H431,2)</f>
        <v>0</v>
      </c>
      <c r="K431" s="217" t="s">
        <v>346</v>
      </c>
      <c r="L431" s="45"/>
      <c r="M431" s="222" t="s">
        <v>19</v>
      </c>
      <c r="N431" s="223" t="s">
        <v>43</v>
      </c>
      <c r="O431" s="85"/>
      <c r="P431" s="224">
        <f>O431*H431</f>
        <v>0</v>
      </c>
      <c r="Q431" s="224">
        <v>0.00084000000000000003</v>
      </c>
      <c r="R431" s="224">
        <f>Q431*H431</f>
        <v>0.0016800000000000001</v>
      </c>
      <c r="S431" s="224">
        <v>0</v>
      </c>
      <c r="T431" s="225">
        <f>S431*H431</f>
        <v>0</v>
      </c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R431" s="226" t="s">
        <v>231</v>
      </c>
      <c r="AT431" s="226" t="s">
        <v>342</v>
      </c>
      <c r="AU431" s="226" t="s">
        <v>81</v>
      </c>
      <c r="AY431" s="18" t="s">
        <v>338</v>
      </c>
      <c r="BE431" s="227">
        <f>IF(N431="základní",J431,0)</f>
        <v>0</v>
      </c>
      <c r="BF431" s="227">
        <f>IF(N431="snížená",J431,0)</f>
        <v>0</v>
      </c>
      <c r="BG431" s="227">
        <f>IF(N431="zákl. přenesená",J431,0)</f>
        <v>0</v>
      </c>
      <c r="BH431" s="227">
        <f>IF(N431="sníž. přenesená",J431,0)</f>
        <v>0</v>
      </c>
      <c r="BI431" s="227">
        <f>IF(N431="nulová",J431,0)</f>
        <v>0</v>
      </c>
      <c r="BJ431" s="18" t="s">
        <v>79</v>
      </c>
      <c r="BK431" s="227">
        <f>ROUND(I431*H431,2)</f>
        <v>0</v>
      </c>
      <c r="BL431" s="18" t="s">
        <v>231</v>
      </c>
      <c r="BM431" s="226" t="s">
        <v>4852</v>
      </c>
    </row>
    <row r="432" s="2" customFormat="1">
      <c r="A432" s="39"/>
      <c r="B432" s="40"/>
      <c r="C432" s="41"/>
      <c r="D432" s="228" t="s">
        <v>348</v>
      </c>
      <c r="E432" s="41"/>
      <c r="F432" s="229" t="s">
        <v>4853</v>
      </c>
      <c r="G432" s="41"/>
      <c r="H432" s="41"/>
      <c r="I432" s="230"/>
      <c r="J432" s="41"/>
      <c r="K432" s="41"/>
      <c r="L432" s="45"/>
      <c r="M432" s="231"/>
      <c r="N432" s="232"/>
      <c r="O432" s="85"/>
      <c r="P432" s="85"/>
      <c r="Q432" s="85"/>
      <c r="R432" s="85"/>
      <c r="S432" s="85"/>
      <c r="T432" s="86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T432" s="18" t="s">
        <v>348</v>
      </c>
      <c r="AU432" s="18" t="s">
        <v>81</v>
      </c>
    </row>
    <row r="433" s="14" customFormat="1">
      <c r="A433" s="14"/>
      <c r="B433" s="244"/>
      <c r="C433" s="245"/>
      <c r="D433" s="235" t="s">
        <v>350</v>
      </c>
      <c r="E433" s="246" t="s">
        <v>19</v>
      </c>
      <c r="F433" s="247" t="s">
        <v>4854</v>
      </c>
      <c r="G433" s="245"/>
      <c r="H433" s="248">
        <v>0</v>
      </c>
      <c r="I433" s="249"/>
      <c r="J433" s="245"/>
      <c r="K433" s="245"/>
      <c r="L433" s="250"/>
      <c r="M433" s="251"/>
      <c r="N433" s="252"/>
      <c r="O433" s="252"/>
      <c r="P433" s="252"/>
      <c r="Q433" s="252"/>
      <c r="R433" s="252"/>
      <c r="S433" s="252"/>
      <c r="T433" s="253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4" t="s">
        <v>350</v>
      </c>
      <c r="AU433" s="254" t="s">
        <v>81</v>
      </c>
      <c r="AV433" s="14" t="s">
        <v>81</v>
      </c>
      <c r="AW433" s="14" t="s">
        <v>33</v>
      </c>
      <c r="AX433" s="14" t="s">
        <v>72</v>
      </c>
      <c r="AY433" s="254" t="s">
        <v>338</v>
      </c>
    </row>
    <row r="434" s="14" customFormat="1">
      <c r="A434" s="14"/>
      <c r="B434" s="244"/>
      <c r="C434" s="245"/>
      <c r="D434" s="235" t="s">
        <v>350</v>
      </c>
      <c r="E434" s="246" t="s">
        <v>19</v>
      </c>
      <c r="F434" s="247" t="s">
        <v>4855</v>
      </c>
      <c r="G434" s="245"/>
      <c r="H434" s="248">
        <v>2</v>
      </c>
      <c r="I434" s="249"/>
      <c r="J434" s="245"/>
      <c r="K434" s="245"/>
      <c r="L434" s="250"/>
      <c r="M434" s="251"/>
      <c r="N434" s="252"/>
      <c r="O434" s="252"/>
      <c r="P434" s="252"/>
      <c r="Q434" s="252"/>
      <c r="R434" s="252"/>
      <c r="S434" s="252"/>
      <c r="T434" s="253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4" t="s">
        <v>350</v>
      </c>
      <c r="AU434" s="254" t="s">
        <v>81</v>
      </c>
      <c r="AV434" s="14" t="s">
        <v>81</v>
      </c>
      <c r="AW434" s="14" t="s">
        <v>33</v>
      </c>
      <c r="AX434" s="14" t="s">
        <v>72</v>
      </c>
      <c r="AY434" s="254" t="s">
        <v>338</v>
      </c>
    </row>
    <row r="435" s="15" customFormat="1">
      <c r="A435" s="15"/>
      <c r="B435" s="255"/>
      <c r="C435" s="256"/>
      <c r="D435" s="235" t="s">
        <v>350</v>
      </c>
      <c r="E435" s="257" t="s">
        <v>19</v>
      </c>
      <c r="F435" s="258" t="s">
        <v>363</v>
      </c>
      <c r="G435" s="256"/>
      <c r="H435" s="259">
        <v>2</v>
      </c>
      <c r="I435" s="260"/>
      <c r="J435" s="256"/>
      <c r="K435" s="256"/>
      <c r="L435" s="261"/>
      <c r="M435" s="262"/>
      <c r="N435" s="263"/>
      <c r="O435" s="263"/>
      <c r="P435" s="263"/>
      <c r="Q435" s="263"/>
      <c r="R435" s="263"/>
      <c r="S435" s="263"/>
      <c r="T435" s="264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T435" s="265" t="s">
        <v>350</v>
      </c>
      <c r="AU435" s="265" t="s">
        <v>81</v>
      </c>
      <c r="AV435" s="15" t="s">
        <v>231</v>
      </c>
      <c r="AW435" s="15" t="s">
        <v>33</v>
      </c>
      <c r="AX435" s="15" t="s">
        <v>79</v>
      </c>
      <c r="AY435" s="265" t="s">
        <v>338</v>
      </c>
    </row>
    <row r="436" s="2" customFormat="1" ht="16.5" customHeight="1">
      <c r="A436" s="39"/>
      <c r="B436" s="40"/>
      <c r="C436" s="267" t="s">
        <v>741</v>
      </c>
      <c r="D436" s="267" t="s">
        <v>486</v>
      </c>
      <c r="E436" s="268" t="s">
        <v>4856</v>
      </c>
      <c r="F436" s="269" t="s">
        <v>4857</v>
      </c>
      <c r="G436" s="270" t="s">
        <v>586</v>
      </c>
      <c r="H436" s="271">
        <v>2</v>
      </c>
      <c r="I436" s="272"/>
      <c r="J436" s="273">
        <f>ROUND(I436*H436,2)</f>
        <v>0</v>
      </c>
      <c r="K436" s="269" t="s">
        <v>346</v>
      </c>
      <c r="L436" s="274"/>
      <c r="M436" s="275" t="s">
        <v>19</v>
      </c>
      <c r="N436" s="276" t="s">
        <v>43</v>
      </c>
      <c r="O436" s="85"/>
      <c r="P436" s="224">
        <f>O436*H436</f>
        <v>0</v>
      </c>
      <c r="Q436" s="224">
        <v>0.021000000000000001</v>
      </c>
      <c r="R436" s="224">
        <f>Q436*H436</f>
        <v>0.042000000000000003</v>
      </c>
      <c r="S436" s="224">
        <v>0</v>
      </c>
      <c r="T436" s="225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26" t="s">
        <v>405</v>
      </c>
      <c r="AT436" s="226" t="s">
        <v>486</v>
      </c>
      <c r="AU436" s="226" t="s">
        <v>81</v>
      </c>
      <c r="AY436" s="18" t="s">
        <v>338</v>
      </c>
      <c r="BE436" s="227">
        <f>IF(N436="základní",J436,0)</f>
        <v>0</v>
      </c>
      <c r="BF436" s="227">
        <f>IF(N436="snížená",J436,0)</f>
        <v>0</v>
      </c>
      <c r="BG436" s="227">
        <f>IF(N436="zákl. přenesená",J436,0)</f>
        <v>0</v>
      </c>
      <c r="BH436" s="227">
        <f>IF(N436="sníž. přenesená",J436,0)</f>
        <v>0</v>
      </c>
      <c r="BI436" s="227">
        <f>IF(N436="nulová",J436,0)</f>
        <v>0</v>
      </c>
      <c r="BJ436" s="18" t="s">
        <v>79</v>
      </c>
      <c r="BK436" s="227">
        <f>ROUND(I436*H436,2)</f>
        <v>0</v>
      </c>
      <c r="BL436" s="18" t="s">
        <v>231</v>
      </c>
      <c r="BM436" s="226" t="s">
        <v>4858</v>
      </c>
    </row>
    <row r="437" s="14" customFormat="1">
      <c r="A437" s="14"/>
      <c r="B437" s="244"/>
      <c r="C437" s="245"/>
      <c r="D437" s="235" t="s">
        <v>350</v>
      </c>
      <c r="E437" s="246" t="s">
        <v>19</v>
      </c>
      <c r="F437" s="247" t="s">
        <v>4854</v>
      </c>
      <c r="G437" s="245"/>
      <c r="H437" s="248">
        <v>0</v>
      </c>
      <c r="I437" s="249"/>
      <c r="J437" s="245"/>
      <c r="K437" s="245"/>
      <c r="L437" s="250"/>
      <c r="M437" s="251"/>
      <c r="N437" s="252"/>
      <c r="O437" s="252"/>
      <c r="P437" s="252"/>
      <c r="Q437" s="252"/>
      <c r="R437" s="252"/>
      <c r="S437" s="252"/>
      <c r="T437" s="253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4" t="s">
        <v>350</v>
      </c>
      <c r="AU437" s="254" t="s">
        <v>81</v>
      </c>
      <c r="AV437" s="14" t="s">
        <v>81</v>
      </c>
      <c r="AW437" s="14" t="s">
        <v>33</v>
      </c>
      <c r="AX437" s="14" t="s">
        <v>72</v>
      </c>
      <c r="AY437" s="254" t="s">
        <v>338</v>
      </c>
    </row>
    <row r="438" s="14" customFormat="1">
      <c r="A438" s="14"/>
      <c r="B438" s="244"/>
      <c r="C438" s="245"/>
      <c r="D438" s="235" t="s">
        <v>350</v>
      </c>
      <c r="E438" s="246" t="s">
        <v>19</v>
      </c>
      <c r="F438" s="247" t="s">
        <v>4855</v>
      </c>
      <c r="G438" s="245"/>
      <c r="H438" s="248">
        <v>2</v>
      </c>
      <c r="I438" s="249"/>
      <c r="J438" s="245"/>
      <c r="K438" s="245"/>
      <c r="L438" s="250"/>
      <c r="M438" s="251"/>
      <c r="N438" s="252"/>
      <c r="O438" s="252"/>
      <c r="P438" s="252"/>
      <c r="Q438" s="252"/>
      <c r="R438" s="252"/>
      <c r="S438" s="252"/>
      <c r="T438" s="253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54" t="s">
        <v>350</v>
      </c>
      <c r="AU438" s="254" t="s">
        <v>81</v>
      </c>
      <c r="AV438" s="14" t="s">
        <v>81</v>
      </c>
      <c r="AW438" s="14" t="s">
        <v>33</v>
      </c>
      <c r="AX438" s="14" t="s">
        <v>72</v>
      </c>
      <c r="AY438" s="254" t="s">
        <v>338</v>
      </c>
    </row>
    <row r="439" s="15" customFormat="1">
      <c r="A439" s="15"/>
      <c r="B439" s="255"/>
      <c r="C439" s="256"/>
      <c r="D439" s="235" t="s">
        <v>350</v>
      </c>
      <c r="E439" s="257" t="s">
        <v>19</v>
      </c>
      <c r="F439" s="258" t="s">
        <v>363</v>
      </c>
      <c r="G439" s="256"/>
      <c r="H439" s="259">
        <v>2</v>
      </c>
      <c r="I439" s="260"/>
      <c r="J439" s="256"/>
      <c r="K439" s="256"/>
      <c r="L439" s="261"/>
      <c r="M439" s="262"/>
      <c r="N439" s="263"/>
      <c r="O439" s="263"/>
      <c r="P439" s="263"/>
      <c r="Q439" s="263"/>
      <c r="R439" s="263"/>
      <c r="S439" s="263"/>
      <c r="T439" s="264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T439" s="265" t="s">
        <v>350</v>
      </c>
      <c r="AU439" s="265" t="s">
        <v>81</v>
      </c>
      <c r="AV439" s="15" t="s">
        <v>231</v>
      </c>
      <c r="AW439" s="15" t="s">
        <v>33</v>
      </c>
      <c r="AX439" s="15" t="s">
        <v>79</v>
      </c>
      <c r="AY439" s="265" t="s">
        <v>338</v>
      </c>
    </row>
    <row r="440" s="2" customFormat="1" ht="24.15" customHeight="1">
      <c r="A440" s="39"/>
      <c r="B440" s="40"/>
      <c r="C440" s="215" t="s">
        <v>745</v>
      </c>
      <c r="D440" s="215" t="s">
        <v>342</v>
      </c>
      <c r="E440" s="216" t="s">
        <v>4859</v>
      </c>
      <c r="F440" s="217" t="s">
        <v>4860</v>
      </c>
      <c r="G440" s="218" t="s">
        <v>586</v>
      </c>
      <c r="H440" s="219">
        <v>1</v>
      </c>
      <c r="I440" s="220"/>
      <c r="J440" s="221">
        <f>ROUND(I440*H440,2)</f>
        <v>0</v>
      </c>
      <c r="K440" s="217" t="s">
        <v>346</v>
      </c>
      <c r="L440" s="45"/>
      <c r="M440" s="222" t="s">
        <v>19</v>
      </c>
      <c r="N440" s="223" t="s">
        <v>43</v>
      </c>
      <c r="O440" s="85"/>
      <c r="P440" s="224">
        <f>O440*H440</f>
        <v>0</v>
      </c>
      <c r="Q440" s="224">
        <v>0.0013600000000000001</v>
      </c>
      <c r="R440" s="224">
        <f>Q440*H440</f>
        <v>0.0013600000000000001</v>
      </c>
      <c r="S440" s="224">
        <v>0</v>
      </c>
      <c r="T440" s="225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26" t="s">
        <v>231</v>
      </c>
      <c r="AT440" s="226" t="s">
        <v>342</v>
      </c>
      <c r="AU440" s="226" t="s">
        <v>81</v>
      </c>
      <c r="AY440" s="18" t="s">
        <v>338</v>
      </c>
      <c r="BE440" s="227">
        <f>IF(N440="základní",J440,0)</f>
        <v>0</v>
      </c>
      <c r="BF440" s="227">
        <f>IF(N440="snížená",J440,0)</f>
        <v>0</v>
      </c>
      <c r="BG440" s="227">
        <f>IF(N440="zákl. přenesená",J440,0)</f>
        <v>0</v>
      </c>
      <c r="BH440" s="227">
        <f>IF(N440="sníž. přenesená",J440,0)</f>
        <v>0</v>
      </c>
      <c r="BI440" s="227">
        <f>IF(N440="nulová",J440,0)</f>
        <v>0</v>
      </c>
      <c r="BJ440" s="18" t="s">
        <v>79</v>
      </c>
      <c r="BK440" s="227">
        <f>ROUND(I440*H440,2)</f>
        <v>0</v>
      </c>
      <c r="BL440" s="18" t="s">
        <v>231</v>
      </c>
      <c r="BM440" s="226" t="s">
        <v>4861</v>
      </c>
    </row>
    <row r="441" s="2" customFormat="1">
      <c r="A441" s="39"/>
      <c r="B441" s="40"/>
      <c r="C441" s="41"/>
      <c r="D441" s="228" t="s">
        <v>348</v>
      </c>
      <c r="E441" s="41"/>
      <c r="F441" s="229" t="s">
        <v>4862</v>
      </c>
      <c r="G441" s="41"/>
      <c r="H441" s="41"/>
      <c r="I441" s="230"/>
      <c r="J441" s="41"/>
      <c r="K441" s="41"/>
      <c r="L441" s="45"/>
      <c r="M441" s="231"/>
      <c r="N441" s="232"/>
      <c r="O441" s="85"/>
      <c r="P441" s="85"/>
      <c r="Q441" s="85"/>
      <c r="R441" s="85"/>
      <c r="S441" s="85"/>
      <c r="T441" s="86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T441" s="18" t="s">
        <v>348</v>
      </c>
      <c r="AU441" s="18" t="s">
        <v>81</v>
      </c>
    </row>
    <row r="442" s="14" customFormat="1">
      <c r="A442" s="14"/>
      <c r="B442" s="244"/>
      <c r="C442" s="245"/>
      <c r="D442" s="235" t="s">
        <v>350</v>
      </c>
      <c r="E442" s="246" t="s">
        <v>19</v>
      </c>
      <c r="F442" s="247" t="s">
        <v>4742</v>
      </c>
      <c r="G442" s="245"/>
      <c r="H442" s="248">
        <v>1</v>
      </c>
      <c r="I442" s="249"/>
      <c r="J442" s="245"/>
      <c r="K442" s="245"/>
      <c r="L442" s="250"/>
      <c r="M442" s="251"/>
      <c r="N442" s="252"/>
      <c r="O442" s="252"/>
      <c r="P442" s="252"/>
      <c r="Q442" s="252"/>
      <c r="R442" s="252"/>
      <c r="S442" s="252"/>
      <c r="T442" s="253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54" t="s">
        <v>350</v>
      </c>
      <c r="AU442" s="254" t="s">
        <v>81</v>
      </c>
      <c r="AV442" s="14" t="s">
        <v>81</v>
      </c>
      <c r="AW442" s="14" t="s">
        <v>33</v>
      </c>
      <c r="AX442" s="14" t="s">
        <v>79</v>
      </c>
      <c r="AY442" s="254" t="s">
        <v>338</v>
      </c>
    </row>
    <row r="443" s="2" customFormat="1" ht="24.15" customHeight="1">
      <c r="A443" s="39"/>
      <c r="B443" s="40"/>
      <c r="C443" s="267" t="s">
        <v>753</v>
      </c>
      <c r="D443" s="267" t="s">
        <v>486</v>
      </c>
      <c r="E443" s="268" t="s">
        <v>4863</v>
      </c>
      <c r="F443" s="269" t="s">
        <v>4864</v>
      </c>
      <c r="G443" s="270" t="s">
        <v>586</v>
      </c>
      <c r="H443" s="271">
        <v>1</v>
      </c>
      <c r="I443" s="272"/>
      <c r="J443" s="273">
        <f>ROUND(I443*H443,2)</f>
        <v>0</v>
      </c>
      <c r="K443" s="269" t="s">
        <v>346</v>
      </c>
      <c r="L443" s="274"/>
      <c r="M443" s="275" t="s">
        <v>19</v>
      </c>
      <c r="N443" s="276" t="s">
        <v>43</v>
      </c>
      <c r="O443" s="85"/>
      <c r="P443" s="224">
        <f>O443*H443</f>
        <v>0</v>
      </c>
      <c r="Q443" s="224">
        <v>0.068000000000000005</v>
      </c>
      <c r="R443" s="224">
        <f>Q443*H443</f>
        <v>0.068000000000000005</v>
      </c>
      <c r="S443" s="224">
        <v>0</v>
      </c>
      <c r="T443" s="225">
        <f>S443*H443</f>
        <v>0</v>
      </c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R443" s="226" t="s">
        <v>405</v>
      </c>
      <c r="AT443" s="226" t="s">
        <v>486</v>
      </c>
      <c r="AU443" s="226" t="s">
        <v>81</v>
      </c>
      <c r="AY443" s="18" t="s">
        <v>338</v>
      </c>
      <c r="BE443" s="227">
        <f>IF(N443="základní",J443,0)</f>
        <v>0</v>
      </c>
      <c r="BF443" s="227">
        <f>IF(N443="snížená",J443,0)</f>
        <v>0</v>
      </c>
      <c r="BG443" s="227">
        <f>IF(N443="zákl. přenesená",J443,0)</f>
        <v>0</v>
      </c>
      <c r="BH443" s="227">
        <f>IF(N443="sníž. přenesená",J443,0)</f>
        <v>0</v>
      </c>
      <c r="BI443" s="227">
        <f>IF(N443="nulová",J443,0)</f>
        <v>0</v>
      </c>
      <c r="BJ443" s="18" t="s">
        <v>79</v>
      </c>
      <c r="BK443" s="227">
        <f>ROUND(I443*H443,2)</f>
        <v>0</v>
      </c>
      <c r="BL443" s="18" t="s">
        <v>231</v>
      </c>
      <c r="BM443" s="226" t="s">
        <v>4865</v>
      </c>
    </row>
    <row r="444" s="13" customFormat="1">
      <c r="A444" s="13"/>
      <c r="B444" s="233"/>
      <c r="C444" s="234"/>
      <c r="D444" s="235" t="s">
        <v>350</v>
      </c>
      <c r="E444" s="236" t="s">
        <v>19</v>
      </c>
      <c r="F444" s="237" t="s">
        <v>4866</v>
      </c>
      <c r="G444" s="234"/>
      <c r="H444" s="236" t="s">
        <v>19</v>
      </c>
      <c r="I444" s="238"/>
      <c r="J444" s="234"/>
      <c r="K444" s="234"/>
      <c r="L444" s="239"/>
      <c r="M444" s="240"/>
      <c r="N444" s="241"/>
      <c r="O444" s="241"/>
      <c r="P444" s="241"/>
      <c r="Q444" s="241"/>
      <c r="R444" s="241"/>
      <c r="S444" s="241"/>
      <c r="T444" s="242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43" t="s">
        <v>350</v>
      </c>
      <c r="AU444" s="243" t="s">
        <v>81</v>
      </c>
      <c r="AV444" s="13" t="s">
        <v>79</v>
      </c>
      <c r="AW444" s="13" t="s">
        <v>33</v>
      </c>
      <c r="AX444" s="13" t="s">
        <v>72</v>
      </c>
      <c r="AY444" s="243" t="s">
        <v>338</v>
      </c>
    </row>
    <row r="445" s="14" customFormat="1">
      <c r="A445" s="14"/>
      <c r="B445" s="244"/>
      <c r="C445" s="245"/>
      <c r="D445" s="235" t="s">
        <v>350</v>
      </c>
      <c r="E445" s="246" t="s">
        <v>4742</v>
      </c>
      <c r="F445" s="247" t="s">
        <v>79</v>
      </c>
      <c r="G445" s="245"/>
      <c r="H445" s="248">
        <v>1</v>
      </c>
      <c r="I445" s="249"/>
      <c r="J445" s="245"/>
      <c r="K445" s="245"/>
      <c r="L445" s="250"/>
      <c r="M445" s="251"/>
      <c r="N445" s="252"/>
      <c r="O445" s="252"/>
      <c r="P445" s="252"/>
      <c r="Q445" s="252"/>
      <c r="R445" s="252"/>
      <c r="S445" s="252"/>
      <c r="T445" s="253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54" t="s">
        <v>350</v>
      </c>
      <c r="AU445" s="254" t="s">
        <v>81</v>
      </c>
      <c r="AV445" s="14" t="s">
        <v>81</v>
      </c>
      <c r="AW445" s="14" t="s">
        <v>33</v>
      </c>
      <c r="AX445" s="14" t="s">
        <v>72</v>
      </c>
      <c r="AY445" s="254" t="s">
        <v>338</v>
      </c>
    </row>
    <row r="446" s="15" customFormat="1">
      <c r="A446" s="15"/>
      <c r="B446" s="255"/>
      <c r="C446" s="256"/>
      <c r="D446" s="235" t="s">
        <v>350</v>
      </c>
      <c r="E446" s="257" t="s">
        <v>19</v>
      </c>
      <c r="F446" s="258" t="s">
        <v>363</v>
      </c>
      <c r="G446" s="256"/>
      <c r="H446" s="259">
        <v>1</v>
      </c>
      <c r="I446" s="260"/>
      <c r="J446" s="256"/>
      <c r="K446" s="256"/>
      <c r="L446" s="261"/>
      <c r="M446" s="262"/>
      <c r="N446" s="263"/>
      <c r="O446" s="263"/>
      <c r="P446" s="263"/>
      <c r="Q446" s="263"/>
      <c r="R446" s="263"/>
      <c r="S446" s="263"/>
      <c r="T446" s="264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265" t="s">
        <v>350</v>
      </c>
      <c r="AU446" s="265" t="s">
        <v>81</v>
      </c>
      <c r="AV446" s="15" t="s">
        <v>231</v>
      </c>
      <c r="AW446" s="15" t="s">
        <v>33</v>
      </c>
      <c r="AX446" s="15" t="s">
        <v>79</v>
      </c>
      <c r="AY446" s="265" t="s">
        <v>338</v>
      </c>
    </row>
    <row r="447" s="2" customFormat="1" ht="44.25" customHeight="1">
      <c r="A447" s="39"/>
      <c r="B447" s="40"/>
      <c r="C447" s="215" t="s">
        <v>755</v>
      </c>
      <c r="D447" s="215" t="s">
        <v>342</v>
      </c>
      <c r="E447" s="216" t="s">
        <v>4867</v>
      </c>
      <c r="F447" s="217" t="s">
        <v>4868</v>
      </c>
      <c r="G447" s="218" t="s">
        <v>586</v>
      </c>
      <c r="H447" s="219">
        <v>1</v>
      </c>
      <c r="I447" s="220"/>
      <c r="J447" s="221">
        <f>ROUND(I447*H447,2)</f>
        <v>0</v>
      </c>
      <c r="K447" s="217" t="s">
        <v>346</v>
      </c>
      <c r="L447" s="45"/>
      <c r="M447" s="222" t="s">
        <v>19</v>
      </c>
      <c r="N447" s="223" t="s">
        <v>43</v>
      </c>
      <c r="O447" s="85"/>
      <c r="P447" s="224">
        <f>O447*H447</f>
        <v>0</v>
      </c>
      <c r="Q447" s="224">
        <v>0</v>
      </c>
      <c r="R447" s="224">
        <f>Q447*H447</f>
        <v>0</v>
      </c>
      <c r="S447" s="224">
        <v>0</v>
      </c>
      <c r="T447" s="225">
        <f>S447*H447</f>
        <v>0</v>
      </c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R447" s="226" t="s">
        <v>231</v>
      </c>
      <c r="AT447" s="226" t="s">
        <v>342</v>
      </c>
      <c r="AU447" s="226" t="s">
        <v>81</v>
      </c>
      <c r="AY447" s="18" t="s">
        <v>338</v>
      </c>
      <c r="BE447" s="227">
        <f>IF(N447="základní",J447,0)</f>
        <v>0</v>
      </c>
      <c r="BF447" s="227">
        <f>IF(N447="snížená",J447,0)</f>
        <v>0</v>
      </c>
      <c r="BG447" s="227">
        <f>IF(N447="zákl. přenesená",J447,0)</f>
        <v>0</v>
      </c>
      <c r="BH447" s="227">
        <f>IF(N447="sníž. přenesená",J447,0)</f>
        <v>0</v>
      </c>
      <c r="BI447" s="227">
        <f>IF(N447="nulová",J447,0)</f>
        <v>0</v>
      </c>
      <c r="BJ447" s="18" t="s">
        <v>79</v>
      </c>
      <c r="BK447" s="227">
        <f>ROUND(I447*H447,2)</f>
        <v>0</v>
      </c>
      <c r="BL447" s="18" t="s">
        <v>231</v>
      </c>
      <c r="BM447" s="226" t="s">
        <v>4869</v>
      </c>
    </row>
    <row r="448" s="2" customFormat="1">
      <c r="A448" s="39"/>
      <c r="B448" s="40"/>
      <c r="C448" s="41"/>
      <c r="D448" s="228" t="s">
        <v>348</v>
      </c>
      <c r="E448" s="41"/>
      <c r="F448" s="229" t="s">
        <v>4870</v>
      </c>
      <c r="G448" s="41"/>
      <c r="H448" s="41"/>
      <c r="I448" s="230"/>
      <c r="J448" s="41"/>
      <c r="K448" s="41"/>
      <c r="L448" s="45"/>
      <c r="M448" s="231"/>
      <c r="N448" s="232"/>
      <c r="O448" s="85"/>
      <c r="P448" s="85"/>
      <c r="Q448" s="85"/>
      <c r="R448" s="85"/>
      <c r="S448" s="85"/>
      <c r="T448" s="86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T448" s="18" t="s">
        <v>348</v>
      </c>
      <c r="AU448" s="18" t="s">
        <v>81</v>
      </c>
    </row>
    <row r="449" s="2" customFormat="1" ht="24.15" customHeight="1">
      <c r="A449" s="39"/>
      <c r="B449" s="40"/>
      <c r="C449" s="267" t="s">
        <v>759</v>
      </c>
      <c r="D449" s="267" t="s">
        <v>486</v>
      </c>
      <c r="E449" s="268" t="s">
        <v>4871</v>
      </c>
      <c r="F449" s="269" t="s">
        <v>4872</v>
      </c>
      <c r="G449" s="270" t="s">
        <v>586</v>
      </c>
      <c r="H449" s="271">
        <v>1</v>
      </c>
      <c r="I449" s="272"/>
      <c r="J449" s="273">
        <f>ROUND(I449*H449,2)</f>
        <v>0</v>
      </c>
      <c r="K449" s="269" t="s">
        <v>19</v>
      </c>
      <c r="L449" s="274"/>
      <c r="M449" s="275" t="s">
        <v>19</v>
      </c>
      <c r="N449" s="276" t="s">
        <v>43</v>
      </c>
      <c r="O449" s="85"/>
      <c r="P449" s="224">
        <f>O449*H449</f>
        <v>0</v>
      </c>
      <c r="Q449" s="224">
        <v>0.0025000000000000001</v>
      </c>
      <c r="R449" s="224">
        <f>Q449*H449</f>
        <v>0.0025000000000000001</v>
      </c>
      <c r="S449" s="224">
        <v>0</v>
      </c>
      <c r="T449" s="225">
        <f>S449*H449</f>
        <v>0</v>
      </c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R449" s="226" t="s">
        <v>405</v>
      </c>
      <c r="AT449" s="226" t="s">
        <v>486</v>
      </c>
      <c r="AU449" s="226" t="s">
        <v>81</v>
      </c>
      <c r="AY449" s="18" t="s">
        <v>338</v>
      </c>
      <c r="BE449" s="227">
        <f>IF(N449="základní",J449,0)</f>
        <v>0</v>
      </c>
      <c r="BF449" s="227">
        <f>IF(N449="snížená",J449,0)</f>
        <v>0</v>
      </c>
      <c r="BG449" s="227">
        <f>IF(N449="zákl. přenesená",J449,0)</f>
        <v>0</v>
      </c>
      <c r="BH449" s="227">
        <f>IF(N449="sníž. přenesená",J449,0)</f>
        <v>0</v>
      </c>
      <c r="BI449" s="227">
        <f>IF(N449="nulová",J449,0)</f>
        <v>0</v>
      </c>
      <c r="BJ449" s="18" t="s">
        <v>79</v>
      </c>
      <c r="BK449" s="227">
        <f>ROUND(I449*H449,2)</f>
        <v>0</v>
      </c>
      <c r="BL449" s="18" t="s">
        <v>231</v>
      </c>
      <c r="BM449" s="226" t="s">
        <v>4873</v>
      </c>
    </row>
    <row r="450" s="14" customFormat="1">
      <c r="A450" s="14"/>
      <c r="B450" s="244"/>
      <c r="C450" s="245"/>
      <c r="D450" s="235" t="s">
        <v>350</v>
      </c>
      <c r="E450" s="246" t="s">
        <v>19</v>
      </c>
      <c r="F450" s="247" t="s">
        <v>79</v>
      </c>
      <c r="G450" s="245"/>
      <c r="H450" s="248">
        <v>1</v>
      </c>
      <c r="I450" s="249"/>
      <c r="J450" s="245"/>
      <c r="K450" s="245"/>
      <c r="L450" s="250"/>
      <c r="M450" s="251"/>
      <c r="N450" s="252"/>
      <c r="O450" s="252"/>
      <c r="P450" s="252"/>
      <c r="Q450" s="252"/>
      <c r="R450" s="252"/>
      <c r="S450" s="252"/>
      <c r="T450" s="253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4" t="s">
        <v>350</v>
      </c>
      <c r="AU450" s="254" t="s">
        <v>81</v>
      </c>
      <c r="AV450" s="14" t="s">
        <v>81</v>
      </c>
      <c r="AW450" s="14" t="s">
        <v>33</v>
      </c>
      <c r="AX450" s="14" t="s">
        <v>79</v>
      </c>
      <c r="AY450" s="254" t="s">
        <v>338</v>
      </c>
    </row>
    <row r="451" s="2" customFormat="1" ht="16.5" customHeight="1">
      <c r="A451" s="39"/>
      <c r="B451" s="40"/>
      <c r="C451" s="215" t="s">
        <v>764</v>
      </c>
      <c r="D451" s="215" t="s">
        <v>342</v>
      </c>
      <c r="E451" s="216" t="s">
        <v>2009</v>
      </c>
      <c r="F451" s="217" t="s">
        <v>2010</v>
      </c>
      <c r="G451" s="218" t="s">
        <v>572</v>
      </c>
      <c r="H451" s="219">
        <v>107.7</v>
      </c>
      <c r="I451" s="220"/>
      <c r="J451" s="221">
        <f>ROUND(I451*H451,2)</f>
        <v>0</v>
      </c>
      <c r="K451" s="217" t="s">
        <v>346</v>
      </c>
      <c r="L451" s="45"/>
      <c r="M451" s="222" t="s">
        <v>19</v>
      </c>
      <c r="N451" s="223" t="s">
        <v>43</v>
      </c>
      <c r="O451" s="85"/>
      <c r="P451" s="224">
        <f>O451*H451</f>
        <v>0</v>
      </c>
      <c r="Q451" s="224">
        <v>0</v>
      </c>
      <c r="R451" s="224">
        <f>Q451*H451</f>
        <v>0</v>
      </c>
      <c r="S451" s="224">
        <v>0</v>
      </c>
      <c r="T451" s="225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226" t="s">
        <v>231</v>
      </c>
      <c r="AT451" s="226" t="s">
        <v>342</v>
      </c>
      <c r="AU451" s="226" t="s">
        <v>81</v>
      </c>
      <c r="AY451" s="18" t="s">
        <v>338</v>
      </c>
      <c r="BE451" s="227">
        <f>IF(N451="základní",J451,0)</f>
        <v>0</v>
      </c>
      <c r="BF451" s="227">
        <f>IF(N451="snížená",J451,0)</f>
        <v>0</v>
      </c>
      <c r="BG451" s="227">
        <f>IF(N451="zákl. přenesená",J451,0)</f>
        <v>0</v>
      </c>
      <c r="BH451" s="227">
        <f>IF(N451="sníž. přenesená",J451,0)</f>
        <v>0</v>
      </c>
      <c r="BI451" s="227">
        <f>IF(N451="nulová",J451,0)</f>
        <v>0</v>
      </c>
      <c r="BJ451" s="18" t="s">
        <v>79</v>
      </c>
      <c r="BK451" s="227">
        <f>ROUND(I451*H451,2)</f>
        <v>0</v>
      </c>
      <c r="BL451" s="18" t="s">
        <v>231</v>
      </c>
      <c r="BM451" s="226" t="s">
        <v>4874</v>
      </c>
    </row>
    <row r="452" s="2" customFormat="1">
      <c r="A452" s="39"/>
      <c r="B452" s="40"/>
      <c r="C452" s="41"/>
      <c r="D452" s="228" t="s">
        <v>348</v>
      </c>
      <c r="E452" s="41"/>
      <c r="F452" s="229" t="s">
        <v>2012</v>
      </c>
      <c r="G452" s="41"/>
      <c r="H452" s="41"/>
      <c r="I452" s="230"/>
      <c r="J452" s="41"/>
      <c r="K452" s="41"/>
      <c r="L452" s="45"/>
      <c r="M452" s="231"/>
      <c r="N452" s="232"/>
      <c r="O452" s="85"/>
      <c r="P452" s="85"/>
      <c r="Q452" s="85"/>
      <c r="R452" s="85"/>
      <c r="S452" s="85"/>
      <c r="T452" s="86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T452" s="18" t="s">
        <v>348</v>
      </c>
      <c r="AU452" s="18" t="s">
        <v>81</v>
      </c>
    </row>
    <row r="453" s="14" customFormat="1">
      <c r="A453" s="14"/>
      <c r="B453" s="244"/>
      <c r="C453" s="245"/>
      <c r="D453" s="235" t="s">
        <v>350</v>
      </c>
      <c r="E453" s="246" t="s">
        <v>19</v>
      </c>
      <c r="F453" s="247" t="s">
        <v>294</v>
      </c>
      <c r="G453" s="245"/>
      <c r="H453" s="248">
        <v>107.7</v>
      </c>
      <c r="I453" s="249"/>
      <c r="J453" s="245"/>
      <c r="K453" s="245"/>
      <c r="L453" s="250"/>
      <c r="M453" s="251"/>
      <c r="N453" s="252"/>
      <c r="O453" s="252"/>
      <c r="P453" s="252"/>
      <c r="Q453" s="252"/>
      <c r="R453" s="252"/>
      <c r="S453" s="252"/>
      <c r="T453" s="253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4" t="s">
        <v>350</v>
      </c>
      <c r="AU453" s="254" t="s">
        <v>81</v>
      </c>
      <c r="AV453" s="14" t="s">
        <v>81</v>
      </c>
      <c r="AW453" s="14" t="s">
        <v>33</v>
      </c>
      <c r="AX453" s="14" t="s">
        <v>79</v>
      </c>
      <c r="AY453" s="254" t="s">
        <v>338</v>
      </c>
    </row>
    <row r="454" s="2" customFormat="1" ht="24.15" customHeight="1">
      <c r="A454" s="39"/>
      <c r="B454" s="40"/>
      <c r="C454" s="215" t="s">
        <v>766</v>
      </c>
      <c r="D454" s="215" t="s">
        <v>342</v>
      </c>
      <c r="E454" s="216" t="s">
        <v>3287</v>
      </c>
      <c r="F454" s="217" t="s">
        <v>3288</v>
      </c>
      <c r="G454" s="218" t="s">
        <v>586</v>
      </c>
      <c r="H454" s="219">
        <v>1</v>
      </c>
      <c r="I454" s="220"/>
      <c r="J454" s="221">
        <f>ROUND(I454*H454,2)</f>
        <v>0</v>
      </c>
      <c r="K454" s="217" t="s">
        <v>346</v>
      </c>
      <c r="L454" s="45"/>
      <c r="M454" s="222" t="s">
        <v>19</v>
      </c>
      <c r="N454" s="223" t="s">
        <v>43</v>
      </c>
      <c r="O454" s="85"/>
      <c r="P454" s="224">
        <f>O454*H454</f>
        <v>0</v>
      </c>
      <c r="Q454" s="224">
        <v>0.040000000000000001</v>
      </c>
      <c r="R454" s="224">
        <f>Q454*H454</f>
        <v>0.040000000000000001</v>
      </c>
      <c r="S454" s="224">
        <v>0</v>
      </c>
      <c r="T454" s="225">
        <f>S454*H454</f>
        <v>0</v>
      </c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R454" s="226" t="s">
        <v>231</v>
      </c>
      <c r="AT454" s="226" t="s">
        <v>342</v>
      </c>
      <c r="AU454" s="226" t="s">
        <v>81</v>
      </c>
      <c r="AY454" s="18" t="s">
        <v>338</v>
      </c>
      <c r="BE454" s="227">
        <f>IF(N454="základní",J454,0)</f>
        <v>0</v>
      </c>
      <c r="BF454" s="227">
        <f>IF(N454="snížená",J454,0)</f>
        <v>0</v>
      </c>
      <c r="BG454" s="227">
        <f>IF(N454="zákl. přenesená",J454,0)</f>
        <v>0</v>
      </c>
      <c r="BH454" s="227">
        <f>IF(N454="sníž. přenesená",J454,0)</f>
        <v>0</v>
      </c>
      <c r="BI454" s="227">
        <f>IF(N454="nulová",J454,0)</f>
        <v>0</v>
      </c>
      <c r="BJ454" s="18" t="s">
        <v>79</v>
      </c>
      <c r="BK454" s="227">
        <f>ROUND(I454*H454,2)</f>
        <v>0</v>
      </c>
      <c r="BL454" s="18" t="s">
        <v>231</v>
      </c>
      <c r="BM454" s="226" t="s">
        <v>4875</v>
      </c>
    </row>
    <row r="455" s="2" customFormat="1">
      <c r="A455" s="39"/>
      <c r="B455" s="40"/>
      <c r="C455" s="41"/>
      <c r="D455" s="228" t="s">
        <v>348</v>
      </c>
      <c r="E455" s="41"/>
      <c r="F455" s="229" t="s">
        <v>3290</v>
      </c>
      <c r="G455" s="41"/>
      <c r="H455" s="41"/>
      <c r="I455" s="230"/>
      <c r="J455" s="41"/>
      <c r="K455" s="41"/>
      <c r="L455" s="45"/>
      <c r="M455" s="231"/>
      <c r="N455" s="232"/>
      <c r="O455" s="85"/>
      <c r="P455" s="85"/>
      <c r="Q455" s="85"/>
      <c r="R455" s="85"/>
      <c r="S455" s="85"/>
      <c r="T455" s="86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T455" s="18" t="s">
        <v>348</v>
      </c>
      <c r="AU455" s="18" t="s">
        <v>81</v>
      </c>
    </row>
    <row r="456" s="14" customFormat="1">
      <c r="A456" s="14"/>
      <c r="B456" s="244"/>
      <c r="C456" s="245"/>
      <c r="D456" s="235" t="s">
        <v>350</v>
      </c>
      <c r="E456" s="246" t="s">
        <v>19</v>
      </c>
      <c r="F456" s="247" t="s">
        <v>3138</v>
      </c>
      <c r="G456" s="245"/>
      <c r="H456" s="248">
        <v>1</v>
      </c>
      <c r="I456" s="249"/>
      <c r="J456" s="245"/>
      <c r="K456" s="245"/>
      <c r="L456" s="250"/>
      <c r="M456" s="251"/>
      <c r="N456" s="252"/>
      <c r="O456" s="252"/>
      <c r="P456" s="252"/>
      <c r="Q456" s="252"/>
      <c r="R456" s="252"/>
      <c r="S456" s="252"/>
      <c r="T456" s="253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54" t="s">
        <v>350</v>
      </c>
      <c r="AU456" s="254" t="s">
        <v>81</v>
      </c>
      <c r="AV456" s="14" t="s">
        <v>81</v>
      </c>
      <c r="AW456" s="14" t="s">
        <v>33</v>
      </c>
      <c r="AX456" s="14" t="s">
        <v>79</v>
      </c>
      <c r="AY456" s="254" t="s">
        <v>338</v>
      </c>
    </row>
    <row r="457" s="2" customFormat="1" ht="24.15" customHeight="1">
      <c r="A457" s="39"/>
      <c r="B457" s="40"/>
      <c r="C457" s="267" t="s">
        <v>770</v>
      </c>
      <c r="D457" s="267" t="s">
        <v>486</v>
      </c>
      <c r="E457" s="268" t="s">
        <v>3291</v>
      </c>
      <c r="F457" s="269" t="s">
        <v>3292</v>
      </c>
      <c r="G457" s="270" t="s">
        <v>586</v>
      </c>
      <c r="H457" s="271">
        <v>1</v>
      </c>
      <c r="I457" s="272"/>
      <c r="J457" s="273">
        <f>ROUND(I457*H457,2)</f>
        <v>0</v>
      </c>
      <c r="K457" s="269" t="s">
        <v>346</v>
      </c>
      <c r="L457" s="274"/>
      <c r="M457" s="275" t="s">
        <v>19</v>
      </c>
      <c r="N457" s="276" t="s">
        <v>43</v>
      </c>
      <c r="O457" s="85"/>
      <c r="P457" s="224">
        <f>O457*H457</f>
        <v>0</v>
      </c>
      <c r="Q457" s="224">
        <v>0.013299999999999999</v>
      </c>
      <c r="R457" s="224">
        <f>Q457*H457</f>
        <v>0.013299999999999999</v>
      </c>
      <c r="S457" s="224">
        <v>0</v>
      </c>
      <c r="T457" s="225">
        <f>S457*H457</f>
        <v>0</v>
      </c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R457" s="226" t="s">
        <v>405</v>
      </c>
      <c r="AT457" s="226" t="s">
        <v>486</v>
      </c>
      <c r="AU457" s="226" t="s">
        <v>81</v>
      </c>
      <c r="AY457" s="18" t="s">
        <v>338</v>
      </c>
      <c r="BE457" s="227">
        <f>IF(N457="základní",J457,0)</f>
        <v>0</v>
      </c>
      <c r="BF457" s="227">
        <f>IF(N457="snížená",J457,0)</f>
        <v>0</v>
      </c>
      <c r="BG457" s="227">
        <f>IF(N457="zákl. přenesená",J457,0)</f>
        <v>0</v>
      </c>
      <c r="BH457" s="227">
        <f>IF(N457="sníž. přenesená",J457,0)</f>
        <v>0</v>
      </c>
      <c r="BI457" s="227">
        <f>IF(N457="nulová",J457,0)</f>
        <v>0</v>
      </c>
      <c r="BJ457" s="18" t="s">
        <v>79</v>
      </c>
      <c r="BK457" s="227">
        <f>ROUND(I457*H457,2)</f>
        <v>0</v>
      </c>
      <c r="BL457" s="18" t="s">
        <v>231</v>
      </c>
      <c r="BM457" s="226" t="s">
        <v>4876</v>
      </c>
    </row>
    <row r="458" s="14" customFormat="1">
      <c r="A458" s="14"/>
      <c r="B458" s="244"/>
      <c r="C458" s="245"/>
      <c r="D458" s="235" t="s">
        <v>350</v>
      </c>
      <c r="E458" s="246" t="s">
        <v>19</v>
      </c>
      <c r="F458" s="247" t="s">
        <v>4738</v>
      </c>
      <c r="G458" s="245"/>
      <c r="H458" s="248">
        <v>0</v>
      </c>
      <c r="I458" s="249"/>
      <c r="J458" s="245"/>
      <c r="K458" s="245"/>
      <c r="L458" s="250"/>
      <c r="M458" s="251"/>
      <c r="N458" s="252"/>
      <c r="O458" s="252"/>
      <c r="P458" s="252"/>
      <c r="Q458" s="252"/>
      <c r="R458" s="252"/>
      <c r="S458" s="252"/>
      <c r="T458" s="253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54" t="s">
        <v>350</v>
      </c>
      <c r="AU458" s="254" t="s">
        <v>81</v>
      </c>
      <c r="AV458" s="14" t="s">
        <v>81</v>
      </c>
      <c r="AW458" s="14" t="s">
        <v>33</v>
      </c>
      <c r="AX458" s="14" t="s">
        <v>72</v>
      </c>
      <c r="AY458" s="254" t="s">
        <v>338</v>
      </c>
    </row>
    <row r="459" s="14" customFormat="1">
      <c r="A459" s="14"/>
      <c r="B459" s="244"/>
      <c r="C459" s="245"/>
      <c r="D459" s="235" t="s">
        <v>350</v>
      </c>
      <c r="E459" s="246" t="s">
        <v>19</v>
      </c>
      <c r="F459" s="247" t="s">
        <v>4739</v>
      </c>
      <c r="G459" s="245"/>
      <c r="H459" s="248">
        <v>0</v>
      </c>
      <c r="I459" s="249"/>
      <c r="J459" s="245"/>
      <c r="K459" s="245"/>
      <c r="L459" s="250"/>
      <c r="M459" s="251"/>
      <c r="N459" s="252"/>
      <c r="O459" s="252"/>
      <c r="P459" s="252"/>
      <c r="Q459" s="252"/>
      <c r="R459" s="252"/>
      <c r="S459" s="252"/>
      <c r="T459" s="253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54" t="s">
        <v>350</v>
      </c>
      <c r="AU459" s="254" t="s">
        <v>81</v>
      </c>
      <c r="AV459" s="14" t="s">
        <v>81</v>
      </c>
      <c r="AW459" s="14" t="s">
        <v>33</v>
      </c>
      <c r="AX459" s="14" t="s">
        <v>72</v>
      </c>
      <c r="AY459" s="254" t="s">
        <v>338</v>
      </c>
    </row>
    <row r="460" s="14" customFormat="1">
      <c r="A460" s="14"/>
      <c r="B460" s="244"/>
      <c r="C460" s="245"/>
      <c r="D460" s="235" t="s">
        <v>350</v>
      </c>
      <c r="E460" s="246" t="s">
        <v>19</v>
      </c>
      <c r="F460" s="247" t="s">
        <v>3139</v>
      </c>
      <c r="G460" s="245"/>
      <c r="H460" s="248">
        <v>0</v>
      </c>
      <c r="I460" s="249"/>
      <c r="J460" s="245"/>
      <c r="K460" s="245"/>
      <c r="L460" s="250"/>
      <c r="M460" s="251"/>
      <c r="N460" s="252"/>
      <c r="O460" s="252"/>
      <c r="P460" s="252"/>
      <c r="Q460" s="252"/>
      <c r="R460" s="252"/>
      <c r="S460" s="252"/>
      <c r="T460" s="253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54" t="s">
        <v>350</v>
      </c>
      <c r="AU460" s="254" t="s">
        <v>81</v>
      </c>
      <c r="AV460" s="14" t="s">
        <v>81</v>
      </c>
      <c r="AW460" s="14" t="s">
        <v>33</v>
      </c>
      <c r="AX460" s="14" t="s">
        <v>72</v>
      </c>
      <c r="AY460" s="254" t="s">
        <v>338</v>
      </c>
    </row>
    <row r="461" s="14" customFormat="1">
      <c r="A461" s="14"/>
      <c r="B461" s="244"/>
      <c r="C461" s="245"/>
      <c r="D461" s="235" t="s">
        <v>350</v>
      </c>
      <c r="E461" s="246" t="s">
        <v>19</v>
      </c>
      <c r="F461" s="247" t="s">
        <v>3143</v>
      </c>
      <c r="G461" s="245"/>
      <c r="H461" s="248">
        <v>0</v>
      </c>
      <c r="I461" s="249"/>
      <c r="J461" s="245"/>
      <c r="K461" s="245"/>
      <c r="L461" s="250"/>
      <c r="M461" s="251"/>
      <c r="N461" s="252"/>
      <c r="O461" s="252"/>
      <c r="P461" s="252"/>
      <c r="Q461" s="252"/>
      <c r="R461" s="252"/>
      <c r="S461" s="252"/>
      <c r="T461" s="253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54" t="s">
        <v>350</v>
      </c>
      <c r="AU461" s="254" t="s">
        <v>81</v>
      </c>
      <c r="AV461" s="14" t="s">
        <v>81</v>
      </c>
      <c r="AW461" s="14" t="s">
        <v>33</v>
      </c>
      <c r="AX461" s="14" t="s">
        <v>72</v>
      </c>
      <c r="AY461" s="254" t="s">
        <v>338</v>
      </c>
    </row>
    <row r="462" s="14" customFormat="1">
      <c r="A462" s="14"/>
      <c r="B462" s="244"/>
      <c r="C462" s="245"/>
      <c r="D462" s="235" t="s">
        <v>350</v>
      </c>
      <c r="E462" s="246" t="s">
        <v>19</v>
      </c>
      <c r="F462" s="247" t="s">
        <v>3142</v>
      </c>
      <c r="G462" s="245"/>
      <c r="H462" s="248">
        <v>0</v>
      </c>
      <c r="I462" s="249"/>
      <c r="J462" s="245"/>
      <c r="K462" s="245"/>
      <c r="L462" s="250"/>
      <c r="M462" s="251"/>
      <c r="N462" s="252"/>
      <c r="O462" s="252"/>
      <c r="P462" s="252"/>
      <c r="Q462" s="252"/>
      <c r="R462" s="252"/>
      <c r="S462" s="252"/>
      <c r="T462" s="253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4" t="s">
        <v>350</v>
      </c>
      <c r="AU462" s="254" t="s">
        <v>81</v>
      </c>
      <c r="AV462" s="14" t="s">
        <v>81</v>
      </c>
      <c r="AW462" s="14" t="s">
        <v>33</v>
      </c>
      <c r="AX462" s="14" t="s">
        <v>72</v>
      </c>
      <c r="AY462" s="254" t="s">
        <v>338</v>
      </c>
    </row>
    <row r="463" s="14" customFormat="1">
      <c r="A463" s="14"/>
      <c r="B463" s="244"/>
      <c r="C463" s="245"/>
      <c r="D463" s="235" t="s">
        <v>350</v>
      </c>
      <c r="E463" s="246" t="s">
        <v>19</v>
      </c>
      <c r="F463" s="247" t="s">
        <v>4755</v>
      </c>
      <c r="G463" s="245"/>
      <c r="H463" s="248">
        <v>0</v>
      </c>
      <c r="I463" s="249"/>
      <c r="J463" s="245"/>
      <c r="K463" s="245"/>
      <c r="L463" s="250"/>
      <c r="M463" s="251"/>
      <c r="N463" s="252"/>
      <c r="O463" s="252"/>
      <c r="P463" s="252"/>
      <c r="Q463" s="252"/>
      <c r="R463" s="252"/>
      <c r="S463" s="252"/>
      <c r="T463" s="253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54" t="s">
        <v>350</v>
      </c>
      <c r="AU463" s="254" t="s">
        <v>81</v>
      </c>
      <c r="AV463" s="14" t="s">
        <v>81</v>
      </c>
      <c r="AW463" s="14" t="s">
        <v>33</v>
      </c>
      <c r="AX463" s="14" t="s">
        <v>72</v>
      </c>
      <c r="AY463" s="254" t="s">
        <v>338</v>
      </c>
    </row>
    <row r="464" s="14" customFormat="1">
      <c r="A464" s="14"/>
      <c r="B464" s="244"/>
      <c r="C464" s="245"/>
      <c r="D464" s="235" t="s">
        <v>350</v>
      </c>
      <c r="E464" s="246" t="s">
        <v>19</v>
      </c>
      <c r="F464" s="247" t="s">
        <v>4742</v>
      </c>
      <c r="G464" s="245"/>
      <c r="H464" s="248">
        <v>1</v>
      </c>
      <c r="I464" s="249"/>
      <c r="J464" s="245"/>
      <c r="K464" s="245"/>
      <c r="L464" s="250"/>
      <c r="M464" s="251"/>
      <c r="N464" s="252"/>
      <c r="O464" s="252"/>
      <c r="P464" s="252"/>
      <c r="Q464" s="252"/>
      <c r="R464" s="252"/>
      <c r="S464" s="252"/>
      <c r="T464" s="253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54" t="s">
        <v>350</v>
      </c>
      <c r="AU464" s="254" t="s">
        <v>81</v>
      </c>
      <c r="AV464" s="14" t="s">
        <v>81</v>
      </c>
      <c r="AW464" s="14" t="s">
        <v>33</v>
      </c>
      <c r="AX464" s="14" t="s">
        <v>72</v>
      </c>
      <c r="AY464" s="254" t="s">
        <v>338</v>
      </c>
    </row>
    <row r="465" s="15" customFormat="1">
      <c r="A465" s="15"/>
      <c r="B465" s="255"/>
      <c r="C465" s="256"/>
      <c r="D465" s="235" t="s">
        <v>350</v>
      </c>
      <c r="E465" s="257" t="s">
        <v>3138</v>
      </c>
      <c r="F465" s="258" t="s">
        <v>363</v>
      </c>
      <c r="G465" s="256"/>
      <c r="H465" s="259">
        <v>1</v>
      </c>
      <c r="I465" s="260"/>
      <c r="J465" s="256"/>
      <c r="K465" s="256"/>
      <c r="L465" s="261"/>
      <c r="M465" s="262"/>
      <c r="N465" s="263"/>
      <c r="O465" s="263"/>
      <c r="P465" s="263"/>
      <c r="Q465" s="263"/>
      <c r="R465" s="263"/>
      <c r="S465" s="263"/>
      <c r="T465" s="264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T465" s="265" t="s">
        <v>350</v>
      </c>
      <c r="AU465" s="265" t="s">
        <v>81</v>
      </c>
      <c r="AV465" s="15" t="s">
        <v>231</v>
      </c>
      <c r="AW465" s="15" t="s">
        <v>33</v>
      </c>
      <c r="AX465" s="15" t="s">
        <v>79</v>
      </c>
      <c r="AY465" s="265" t="s">
        <v>338</v>
      </c>
    </row>
    <row r="466" s="2" customFormat="1" ht="24.15" customHeight="1">
      <c r="A466" s="39"/>
      <c r="B466" s="40"/>
      <c r="C466" s="267" t="s">
        <v>775</v>
      </c>
      <c r="D466" s="267" t="s">
        <v>486</v>
      </c>
      <c r="E466" s="268" t="s">
        <v>3294</v>
      </c>
      <c r="F466" s="269" t="s">
        <v>3295</v>
      </c>
      <c r="G466" s="270" t="s">
        <v>586</v>
      </c>
      <c r="H466" s="271">
        <v>1</v>
      </c>
      <c r="I466" s="272"/>
      <c r="J466" s="273">
        <f>ROUND(I466*H466,2)</f>
        <v>0</v>
      </c>
      <c r="K466" s="269" t="s">
        <v>346</v>
      </c>
      <c r="L466" s="274"/>
      <c r="M466" s="275" t="s">
        <v>19</v>
      </c>
      <c r="N466" s="276" t="s">
        <v>43</v>
      </c>
      <c r="O466" s="85"/>
      <c r="P466" s="224">
        <f>O466*H466</f>
        <v>0</v>
      </c>
      <c r="Q466" s="224">
        <v>0.00029999999999999997</v>
      </c>
      <c r="R466" s="224">
        <f>Q466*H466</f>
        <v>0.00029999999999999997</v>
      </c>
      <c r="S466" s="224">
        <v>0</v>
      </c>
      <c r="T466" s="225">
        <f>S466*H466</f>
        <v>0</v>
      </c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R466" s="226" t="s">
        <v>405</v>
      </c>
      <c r="AT466" s="226" t="s">
        <v>486</v>
      </c>
      <c r="AU466" s="226" t="s">
        <v>81</v>
      </c>
      <c r="AY466" s="18" t="s">
        <v>338</v>
      </c>
      <c r="BE466" s="227">
        <f>IF(N466="základní",J466,0)</f>
        <v>0</v>
      </c>
      <c r="BF466" s="227">
        <f>IF(N466="snížená",J466,0)</f>
        <v>0</v>
      </c>
      <c r="BG466" s="227">
        <f>IF(N466="zákl. přenesená",J466,0)</f>
        <v>0</v>
      </c>
      <c r="BH466" s="227">
        <f>IF(N466="sníž. přenesená",J466,0)</f>
        <v>0</v>
      </c>
      <c r="BI466" s="227">
        <f>IF(N466="nulová",J466,0)</f>
        <v>0</v>
      </c>
      <c r="BJ466" s="18" t="s">
        <v>79</v>
      </c>
      <c r="BK466" s="227">
        <f>ROUND(I466*H466,2)</f>
        <v>0</v>
      </c>
      <c r="BL466" s="18" t="s">
        <v>231</v>
      </c>
      <c r="BM466" s="226" t="s">
        <v>4877</v>
      </c>
    </row>
    <row r="467" s="14" customFormat="1">
      <c r="A467" s="14"/>
      <c r="B467" s="244"/>
      <c r="C467" s="245"/>
      <c r="D467" s="235" t="s">
        <v>350</v>
      </c>
      <c r="E467" s="246" t="s">
        <v>19</v>
      </c>
      <c r="F467" s="247" t="s">
        <v>3138</v>
      </c>
      <c r="G467" s="245"/>
      <c r="H467" s="248">
        <v>1</v>
      </c>
      <c r="I467" s="249"/>
      <c r="J467" s="245"/>
      <c r="K467" s="245"/>
      <c r="L467" s="250"/>
      <c r="M467" s="251"/>
      <c r="N467" s="252"/>
      <c r="O467" s="252"/>
      <c r="P467" s="252"/>
      <c r="Q467" s="252"/>
      <c r="R467" s="252"/>
      <c r="S467" s="252"/>
      <c r="T467" s="253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54" t="s">
        <v>350</v>
      </c>
      <c r="AU467" s="254" t="s">
        <v>81</v>
      </c>
      <c r="AV467" s="14" t="s">
        <v>81</v>
      </c>
      <c r="AW467" s="14" t="s">
        <v>33</v>
      </c>
      <c r="AX467" s="14" t="s">
        <v>79</v>
      </c>
      <c r="AY467" s="254" t="s">
        <v>338</v>
      </c>
    </row>
    <row r="468" s="2" customFormat="1" ht="24.15" customHeight="1">
      <c r="A468" s="39"/>
      <c r="B468" s="40"/>
      <c r="C468" s="215" t="s">
        <v>779</v>
      </c>
      <c r="D468" s="215" t="s">
        <v>342</v>
      </c>
      <c r="E468" s="216" t="s">
        <v>3297</v>
      </c>
      <c r="F468" s="217" t="s">
        <v>3298</v>
      </c>
      <c r="G468" s="218" t="s">
        <v>586</v>
      </c>
      <c r="H468" s="219">
        <v>1</v>
      </c>
      <c r="I468" s="220"/>
      <c r="J468" s="221">
        <f>ROUND(I468*H468,2)</f>
        <v>0</v>
      </c>
      <c r="K468" s="217" t="s">
        <v>346</v>
      </c>
      <c r="L468" s="45"/>
      <c r="M468" s="222" t="s">
        <v>19</v>
      </c>
      <c r="N468" s="223" t="s">
        <v>43</v>
      </c>
      <c r="O468" s="85"/>
      <c r="P468" s="224">
        <f>O468*H468</f>
        <v>0</v>
      </c>
      <c r="Q468" s="224">
        <v>0.050000000000000003</v>
      </c>
      <c r="R468" s="224">
        <f>Q468*H468</f>
        <v>0.050000000000000003</v>
      </c>
      <c r="S468" s="224">
        <v>0</v>
      </c>
      <c r="T468" s="225">
        <f>S468*H468</f>
        <v>0</v>
      </c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R468" s="226" t="s">
        <v>231</v>
      </c>
      <c r="AT468" s="226" t="s">
        <v>342</v>
      </c>
      <c r="AU468" s="226" t="s">
        <v>81</v>
      </c>
      <c r="AY468" s="18" t="s">
        <v>338</v>
      </c>
      <c r="BE468" s="227">
        <f>IF(N468="základní",J468,0)</f>
        <v>0</v>
      </c>
      <c r="BF468" s="227">
        <f>IF(N468="snížená",J468,0)</f>
        <v>0</v>
      </c>
      <c r="BG468" s="227">
        <f>IF(N468="zákl. přenesená",J468,0)</f>
        <v>0</v>
      </c>
      <c r="BH468" s="227">
        <f>IF(N468="sníž. přenesená",J468,0)</f>
        <v>0</v>
      </c>
      <c r="BI468" s="227">
        <f>IF(N468="nulová",J468,0)</f>
        <v>0</v>
      </c>
      <c r="BJ468" s="18" t="s">
        <v>79</v>
      </c>
      <c r="BK468" s="227">
        <f>ROUND(I468*H468,2)</f>
        <v>0</v>
      </c>
      <c r="BL468" s="18" t="s">
        <v>231</v>
      </c>
      <c r="BM468" s="226" t="s">
        <v>4878</v>
      </c>
    </row>
    <row r="469" s="2" customFormat="1">
      <c r="A469" s="39"/>
      <c r="B469" s="40"/>
      <c r="C469" s="41"/>
      <c r="D469" s="228" t="s">
        <v>348</v>
      </c>
      <c r="E469" s="41"/>
      <c r="F469" s="229" t="s">
        <v>3300</v>
      </c>
      <c r="G469" s="41"/>
      <c r="H469" s="41"/>
      <c r="I469" s="230"/>
      <c r="J469" s="41"/>
      <c r="K469" s="41"/>
      <c r="L469" s="45"/>
      <c r="M469" s="231"/>
      <c r="N469" s="232"/>
      <c r="O469" s="85"/>
      <c r="P469" s="85"/>
      <c r="Q469" s="85"/>
      <c r="R469" s="85"/>
      <c r="S469" s="85"/>
      <c r="T469" s="86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T469" s="18" t="s">
        <v>348</v>
      </c>
      <c r="AU469" s="18" t="s">
        <v>81</v>
      </c>
    </row>
    <row r="470" s="14" customFormat="1">
      <c r="A470" s="14"/>
      <c r="B470" s="244"/>
      <c r="C470" s="245"/>
      <c r="D470" s="235" t="s">
        <v>350</v>
      </c>
      <c r="E470" s="246" t="s">
        <v>19</v>
      </c>
      <c r="F470" s="247" t="s">
        <v>3140</v>
      </c>
      <c r="G470" s="245"/>
      <c r="H470" s="248">
        <v>1</v>
      </c>
      <c r="I470" s="249"/>
      <c r="J470" s="245"/>
      <c r="K470" s="245"/>
      <c r="L470" s="250"/>
      <c r="M470" s="251"/>
      <c r="N470" s="252"/>
      <c r="O470" s="252"/>
      <c r="P470" s="252"/>
      <c r="Q470" s="252"/>
      <c r="R470" s="252"/>
      <c r="S470" s="252"/>
      <c r="T470" s="253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54" t="s">
        <v>350</v>
      </c>
      <c r="AU470" s="254" t="s">
        <v>81</v>
      </c>
      <c r="AV470" s="14" t="s">
        <v>81</v>
      </c>
      <c r="AW470" s="14" t="s">
        <v>33</v>
      </c>
      <c r="AX470" s="14" t="s">
        <v>79</v>
      </c>
      <c r="AY470" s="254" t="s">
        <v>338</v>
      </c>
    </row>
    <row r="471" s="2" customFormat="1" ht="24.15" customHeight="1">
      <c r="A471" s="39"/>
      <c r="B471" s="40"/>
      <c r="C471" s="267" t="s">
        <v>785</v>
      </c>
      <c r="D471" s="267" t="s">
        <v>486</v>
      </c>
      <c r="E471" s="268" t="s">
        <v>3301</v>
      </c>
      <c r="F471" s="269" t="s">
        <v>3302</v>
      </c>
      <c r="G471" s="270" t="s">
        <v>586</v>
      </c>
      <c r="H471" s="271">
        <v>1</v>
      </c>
      <c r="I471" s="272"/>
      <c r="J471" s="273">
        <f>ROUND(I471*H471,2)</f>
        <v>0</v>
      </c>
      <c r="K471" s="269" t="s">
        <v>346</v>
      </c>
      <c r="L471" s="274"/>
      <c r="M471" s="275" t="s">
        <v>19</v>
      </c>
      <c r="N471" s="276" t="s">
        <v>43</v>
      </c>
      <c r="O471" s="85"/>
      <c r="P471" s="224">
        <f>O471*H471</f>
        <v>0</v>
      </c>
      <c r="Q471" s="224">
        <v>0.052999999999999998</v>
      </c>
      <c r="R471" s="224">
        <f>Q471*H471</f>
        <v>0.052999999999999998</v>
      </c>
      <c r="S471" s="224">
        <v>0</v>
      </c>
      <c r="T471" s="225">
        <f>S471*H471</f>
        <v>0</v>
      </c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R471" s="226" t="s">
        <v>405</v>
      </c>
      <c r="AT471" s="226" t="s">
        <v>486</v>
      </c>
      <c r="AU471" s="226" t="s">
        <v>81</v>
      </c>
      <c r="AY471" s="18" t="s">
        <v>338</v>
      </c>
      <c r="BE471" s="227">
        <f>IF(N471="základní",J471,0)</f>
        <v>0</v>
      </c>
      <c r="BF471" s="227">
        <f>IF(N471="snížená",J471,0)</f>
        <v>0</v>
      </c>
      <c r="BG471" s="227">
        <f>IF(N471="zákl. přenesená",J471,0)</f>
        <v>0</v>
      </c>
      <c r="BH471" s="227">
        <f>IF(N471="sníž. přenesená",J471,0)</f>
        <v>0</v>
      </c>
      <c r="BI471" s="227">
        <f>IF(N471="nulová",J471,0)</f>
        <v>0</v>
      </c>
      <c r="BJ471" s="18" t="s">
        <v>79</v>
      </c>
      <c r="BK471" s="227">
        <f>ROUND(I471*H471,2)</f>
        <v>0</v>
      </c>
      <c r="BL471" s="18" t="s">
        <v>231</v>
      </c>
      <c r="BM471" s="226" t="s">
        <v>4879</v>
      </c>
    </row>
    <row r="472" s="14" customFormat="1">
      <c r="A472" s="14"/>
      <c r="B472" s="244"/>
      <c r="C472" s="245"/>
      <c r="D472" s="235" t="s">
        <v>350</v>
      </c>
      <c r="E472" s="246" t="s">
        <v>19</v>
      </c>
      <c r="F472" s="247" t="s">
        <v>3139</v>
      </c>
      <c r="G472" s="245"/>
      <c r="H472" s="248">
        <v>0</v>
      </c>
      <c r="I472" s="249"/>
      <c r="J472" s="245"/>
      <c r="K472" s="245"/>
      <c r="L472" s="250"/>
      <c r="M472" s="251"/>
      <c r="N472" s="252"/>
      <c r="O472" s="252"/>
      <c r="P472" s="252"/>
      <c r="Q472" s="252"/>
      <c r="R472" s="252"/>
      <c r="S472" s="252"/>
      <c r="T472" s="253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54" t="s">
        <v>350</v>
      </c>
      <c r="AU472" s="254" t="s">
        <v>81</v>
      </c>
      <c r="AV472" s="14" t="s">
        <v>81</v>
      </c>
      <c r="AW472" s="14" t="s">
        <v>33</v>
      </c>
      <c r="AX472" s="14" t="s">
        <v>72</v>
      </c>
      <c r="AY472" s="254" t="s">
        <v>338</v>
      </c>
    </row>
    <row r="473" s="14" customFormat="1">
      <c r="A473" s="14"/>
      <c r="B473" s="244"/>
      <c r="C473" s="245"/>
      <c r="D473" s="235" t="s">
        <v>350</v>
      </c>
      <c r="E473" s="246" t="s">
        <v>19</v>
      </c>
      <c r="F473" s="247" t="s">
        <v>3143</v>
      </c>
      <c r="G473" s="245"/>
      <c r="H473" s="248">
        <v>0</v>
      </c>
      <c r="I473" s="249"/>
      <c r="J473" s="245"/>
      <c r="K473" s="245"/>
      <c r="L473" s="250"/>
      <c r="M473" s="251"/>
      <c r="N473" s="252"/>
      <c r="O473" s="252"/>
      <c r="P473" s="252"/>
      <c r="Q473" s="252"/>
      <c r="R473" s="252"/>
      <c r="S473" s="252"/>
      <c r="T473" s="253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54" t="s">
        <v>350</v>
      </c>
      <c r="AU473" s="254" t="s">
        <v>81</v>
      </c>
      <c r="AV473" s="14" t="s">
        <v>81</v>
      </c>
      <c r="AW473" s="14" t="s">
        <v>33</v>
      </c>
      <c r="AX473" s="14" t="s">
        <v>72</v>
      </c>
      <c r="AY473" s="254" t="s">
        <v>338</v>
      </c>
    </row>
    <row r="474" s="14" customFormat="1">
      <c r="A474" s="14"/>
      <c r="B474" s="244"/>
      <c r="C474" s="245"/>
      <c r="D474" s="235" t="s">
        <v>350</v>
      </c>
      <c r="E474" s="246" t="s">
        <v>19</v>
      </c>
      <c r="F474" s="247" t="s">
        <v>3142</v>
      </c>
      <c r="G474" s="245"/>
      <c r="H474" s="248">
        <v>0</v>
      </c>
      <c r="I474" s="249"/>
      <c r="J474" s="245"/>
      <c r="K474" s="245"/>
      <c r="L474" s="250"/>
      <c r="M474" s="251"/>
      <c r="N474" s="252"/>
      <c r="O474" s="252"/>
      <c r="P474" s="252"/>
      <c r="Q474" s="252"/>
      <c r="R474" s="252"/>
      <c r="S474" s="252"/>
      <c r="T474" s="253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54" t="s">
        <v>350</v>
      </c>
      <c r="AU474" s="254" t="s">
        <v>81</v>
      </c>
      <c r="AV474" s="14" t="s">
        <v>81</v>
      </c>
      <c r="AW474" s="14" t="s">
        <v>33</v>
      </c>
      <c r="AX474" s="14" t="s">
        <v>72</v>
      </c>
      <c r="AY474" s="254" t="s">
        <v>338</v>
      </c>
    </row>
    <row r="475" s="14" customFormat="1">
      <c r="A475" s="14"/>
      <c r="B475" s="244"/>
      <c r="C475" s="245"/>
      <c r="D475" s="235" t="s">
        <v>350</v>
      </c>
      <c r="E475" s="246" t="s">
        <v>19</v>
      </c>
      <c r="F475" s="247" t="s">
        <v>4755</v>
      </c>
      <c r="G475" s="245"/>
      <c r="H475" s="248">
        <v>0</v>
      </c>
      <c r="I475" s="249"/>
      <c r="J475" s="245"/>
      <c r="K475" s="245"/>
      <c r="L475" s="250"/>
      <c r="M475" s="251"/>
      <c r="N475" s="252"/>
      <c r="O475" s="252"/>
      <c r="P475" s="252"/>
      <c r="Q475" s="252"/>
      <c r="R475" s="252"/>
      <c r="S475" s="252"/>
      <c r="T475" s="253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4" t="s">
        <v>350</v>
      </c>
      <c r="AU475" s="254" t="s">
        <v>81</v>
      </c>
      <c r="AV475" s="14" t="s">
        <v>81</v>
      </c>
      <c r="AW475" s="14" t="s">
        <v>33</v>
      </c>
      <c r="AX475" s="14" t="s">
        <v>72</v>
      </c>
      <c r="AY475" s="254" t="s">
        <v>338</v>
      </c>
    </row>
    <row r="476" s="14" customFormat="1">
      <c r="A476" s="14"/>
      <c r="B476" s="244"/>
      <c r="C476" s="245"/>
      <c r="D476" s="235" t="s">
        <v>350</v>
      </c>
      <c r="E476" s="246" t="s">
        <v>19</v>
      </c>
      <c r="F476" s="247" t="s">
        <v>4742</v>
      </c>
      <c r="G476" s="245"/>
      <c r="H476" s="248">
        <v>1</v>
      </c>
      <c r="I476" s="249"/>
      <c r="J476" s="245"/>
      <c r="K476" s="245"/>
      <c r="L476" s="250"/>
      <c r="M476" s="251"/>
      <c r="N476" s="252"/>
      <c r="O476" s="252"/>
      <c r="P476" s="252"/>
      <c r="Q476" s="252"/>
      <c r="R476" s="252"/>
      <c r="S476" s="252"/>
      <c r="T476" s="253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54" t="s">
        <v>350</v>
      </c>
      <c r="AU476" s="254" t="s">
        <v>81</v>
      </c>
      <c r="AV476" s="14" t="s">
        <v>81</v>
      </c>
      <c r="AW476" s="14" t="s">
        <v>33</v>
      </c>
      <c r="AX476" s="14" t="s">
        <v>72</v>
      </c>
      <c r="AY476" s="254" t="s">
        <v>338</v>
      </c>
    </row>
    <row r="477" s="15" customFormat="1">
      <c r="A477" s="15"/>
      <c r="B477" s="255"/>
      <c r="C477" s="256"/>
      <c r="D477" s="235" t="s">
        <v>350</v>
      </c>
      <c r="E477" s="257" t="s">
        <v>3140</v>
      </c>
      <c r="F477" s="258" t="s">
        <v>363</v>
      </c>
      <c r="G477" s="256"/>
      <c r="H477" s="259">
        <v>1</v>
      </c>
      <c r="I477" s="260"/>
      <c r="J477" s="256"/>
      <c r="K477" s="256"/>
      <c r="L477" s="261"/>
      <c r="M477" s="262"/>
      <c r="N477" s="263"/>
      <c r="O477" s="263"/>
      <c r="P477" s="263"/>
      <c r="Q477" s="263"/>
      <c r="R477" s="263"/>
      <c r="S477" s="263"/>
      <c r="T477" s="264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T477" s="265" t="s">
        <v>350</v>
      </c>
      <c r="AU477" s="265" t="s">
        <v>81</v>
      </c>
      <c r="AV477" s="15" t="s">
        <v>231</v>
      </c>
      <c r="AW477" s="15" t="s">
        <v>33</v>
      </c>
      <c r="AX477" s="15" t="s">
        <v>79</v>
      </c>
      <c r="AY477" s="265" t="s">
        <v>338</v>
      </c>
    </row>
    <row r="478" s="2" customFormat="1" ht="24.15" customHeight="1">
      <c r="A478" s="39"/>
      <c r="B478" s="40"/>
      <c r="C478" s="267" t="s">
        <v>791</v>
      </c>
      <c r="D478" s="267" t="s">
        <v>486</v>
      </c>
      <c r="E478" s="268" t="s">
        <v>3304</v>
      </c>
      <c r="F478" s="269" t="s">
        <v>3305</v>
      </c>
      <c r="G478" s="270" t="s">
        <v>586</v>
      </c>
      <c r="H478" s="271">
        <v>1</v>
      </c>
      <c r="I478" s="272"/>
      <c r="J478" s="273">
        <f>ROUND(I478*H478,2)</f>
        <v>0</v>
      </c>
      <c r="K478" s="269" t="s">
        <v>346</v>
      </c>
      <c r="L478" s="274"/>
      <c r="M478" s="275" t="s">
        <v>19</v>
      </c>
      <c r="N478" s="276" t="s">
        <v>43</v>
      </c>
      <c r="O478" s="85"/>
      <c r="P478" s="224">
        <f>O478*H478</f>
        <v>0</v>
      </c>
      <c r="Q478" s="224">
        <v>0.0025000000000000001</v>
      </c>
      <c r="R478" s="224">
        <f>Q478*H478</f>
        <v>0.0025000000000000001</v>
      </c>
      <c r="S478" s="224">
        <v>0</v>
      </c>
      <c r="T478" s="225">
        <f>S478*H478</f>
        <v>0</v>
      </c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R478" s="226" t="s">
        <v>405</v>
      </c>
      <c r="AT478" s="226" t="s">
        <v>486</v>
      </c>
      <c r="AU478" s="226" t="s">
        <v>81</v>
      </c>
      <c r="AY478" s="18" t="s">
        <v>338</v>
      </c>
      <c r="BE478" s="227">
        <f>IF(N478="základní",J478,0)</f>
        <v>0</v>
      </c>
      <c r="BF478" s="227">
        <f>IF(N478="snížená",J478,0)</f>
        <v>0</v>
      </c>
      <c r="BG478" s="227">
        <f>IF(N478="zákl. přenesená",J478,0)</f>
        <v>0</v>
      </c>
      <c r="BH478" s="227">
        <f>IF(N478="sníž. přenesená",J478,0)</f>
        <v>0</v>
      </c>
      <c r="BI478" s="227">
        <f>IF(N478="nulová",J478,0)</f>
        <v>0</v>
      </c>
      <c r="BJ478" s="18" t="s">
        <v>79</v>
      </c>
      <c r="BK478" s="227">
        <f>ROUND(I478*H478,2)</f>
        <v>0</v>
      </c>
      <c r="BL478" s="18" t="s">
        <v>231</v>
      </c>
      <c r="BM478" s="226" t="s">
        <v>4880</v>
      </c>
    </row>
    <row r="479" s="14" customFormat="1">
      <c r="A479" s="14"/>
      <c r="B479" s="244"/>
      <c r="C479" s="245"/>
      <c r="D479" s="235" t="s">
        <v>350</v>
      </c>
      <c r="E479" s="246" t="s">
        <v>19</v>
      </c>
      <c r="F479" s="247" t="s">
        <v>3140</v>
      </c>
      <c r="G479" s="245"/>
      <c r="H479" s="248">
        <v>1</v>
      </c>
      <c r="I479" s="249"/>
      <c r="J479" s="245"/>
      <c r="K479" s="245"/>
      <c r="L479" s="250"/>
      <c r="M479" s="251"/>
      <c r="N479" s="252"/>
      <c r="O479" s="252"/>
      <c r="P479" s="252"/>
      <c r="Q479" s="252"/>
      <c r="R479" s="252"/>
      <c r="S479" s="252"/>
      <c r="T479" s="253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54" t="s">
        <v>350</v>
      </c>
      <c r="AU479" s="254" t="s">
        <v>81</v>
      </c>
      <c r="AV479" s="14" t="s">
        <v>81</v>
      </c>
      <c r="AW479" s="14" t="s">
        <v>33</v>
      </c>
      <c r="AX479" s="14" t="s">
        <v>79</v>
      </c>
      <c r="AY479" s="254" t="s">
        <v>338</v>
      </c>
    </row>
    <row r="480" s="2" customFormat="1" ht="33" customHeight="1">
      <c r="A480" s="39"/>
      <c r="B480" s="40"/>
      <c r="C480" s="215" t="s">
        <v>798</v>
      </c>
      <c r="D480" s="215" t="s">
        <v>342</v>
      </c>
      <c r="E480" s="216" t="s">
        <v>3307</v>
      </c>
      <c r="F480" s="217" t="s">
        <v>3308</v>
      </c>
      <c r="G480" s="218" t="s">
        <v>586</v>
      </c>
      <c r="H480" s="219">
        <v>1</v>
      </c>
      <c r="I480" s="220"/>
      <c r="J480" s="221">
        <f>ROUND(I480*H480,2)</f>
        <v>0</v>
      </c>
      <c r="K480" s="217" t="s">
        <v>346</v>
      </c>
      <c r="L480" s="45"/>
      <c r="M480" s="222" t="s">
        <v>19</v>
      </c>
      <c r="N480" s="223" t="s">
        <v>43</v>
      </c>
      <c r="O480" s="85"/>
      <c r="P480" s="224">
        <f>O480*H480</f>
        <v>0</v>
      </c>
      <c r="Q480" s="224">
        <v>0.00016000000000000001</v>
      </c>
      <c r="R480" s="224">
        <f>Q480*H480</f>
        <v>0.00016000000000000001</v>
      </c>
      <c r="S480" s="224">
        <v>0</v>
      </c>
      <c r="T480" s="225">
        <f>S480*H480</f>
        <v>0</v>
      </c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R480" s="226" t="s">
        <v>231</v>
      </c>
      <c r="AT480" s="226" t="s">
        <v>342</v>
      </c>
      <c r="AU480" s="226" t="s">
        <v>81</v>
      </c>
      <c r="AY480" s="18" t="s">
        <v>338</v>
      </c>
      <c r="BE480" s="227">
        <f>IF(N480="základní",J480,0)</f>
        <v>0</v>
      </c>
      <c r="BF480" s="227">
        <f>IF(N480="snížená",J480,0)</f>
        <v>0</v>
      </c>
      <c r="BG480" s="227">
        <f>IF(N480="zákl. přenesená",J480,0)</f>
        <v>0</v>
      </c>
      <c r="BH480" s="227">
        <f>IF(N480="sníž. přenesená",J480,0)</f>
        <v>0</v>
      </c>
      <c r="BI480" s="227">
        <f>IF(N480="nulová",J480,0)</f>
        <v>0</v>
      </c>
      <c r="BJ480" s="18" t="s">
        <v>79</v>
      </c>
      <c r="BK480" s="227">
        <f>ROUND(I480*H480,2)</f>
        <v>0</v>
      </c>
      <c r="BL480" s="18" t="s">
        <v>231</v>
      </c>
      <c r="BM480" s="226" t="s">
        <v>4881</v>
      </c>
    </row>
    <row r="481" s="2" customFormat="1">
      <c r="A481" s="39"/>
      <c r="B481" s="40"/>
      <c r="C481" s="41"/>
      <c r="D481" s="228" t="s">
        <v>348</v>
      </c>
      <c r="E481" s="41"/>
      <c r="F481" s="229" t="s">
        <v>3310</v>
      </c>
      <c r="G481" s="41"/>
      <c r="H481" s="41"/>
      <c r="I481" s="230"/>
      <c r="J481" s="41"/>
      <c r="K481" s="41"/>
      <c r="L481" s="45"/>
      <c r="M481" s="231"/>
      <c r="N481" s="232"/>
      <c r="O481" s="85"/>
      <c r="P481" s="85"/>
      <c r="Q481" s="85"/>
      <c r="R481" s="85"/>
      <c r="S481" s="85"/>
      <c r="T481" s="86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T481" s="18" t="s">
        <v>348</v>
      </c>
      <c r="AU481" s="18" t="s">
        <v>81</v>
      </c>
    </row>
    <row r="482" s="2" customFormat="1" ht="16.5" customHeight="1">
      <c r="A482" s="39"/>
      <c r="B482" s="40"/>
      <c r="C482" s="215" t="s">
        <v>803</v>
      </c>
      <c r="D482" s="215" t="s">
        <v>342</v>
      </c>
      <c r="E482" s="216" t="s">
        <v>3312</v>
      </c>
      <c r="F482" s="217" t="s">
        <v>3313</v>
      </c>
      <c r="G482" s="218" t="s">
        <v>572</v>
      </c>
      <c r="H482" s="219">
        <v>107.7</v>
      </c>
      <c r="I482" s="220"/>
      <c r="J482" s="221">
        <f>ROUND(I482*H482,2)</f>
        <v>0</v>
      </c>
      <c r="K482" s="217" t="s">
        <v>346</v>
      </c>
      <c r="L482" s="45"/>
      <c r="M482" s="222" t="s">
        <v>19</v>
      </c>
      <c r="N482" s="223" t="s">
        <v>43</v>
      </c>
      <c r="O482" s="85"/>
      <c r="P482" s="224">
        <f>O482*H482</f>
        <v>0</v>
      </c>
      <c r="Q482" s="224">
        <v>0.00019000000000000001</v>
      </c>
      <c r="R482" s="224">
        <f>Q482*H482</f>
        <v>0.020463000000000002</v>
      </c>
      <c r="S482" s="224">
        <v>0</v>
      </c>
      <c r="T482" s="225">
        <f>S482*H482</f>
        <v>0</v>
      </c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R482" s="226" t="s">
        <v>231</v>
      </c>
      <c r="AT482" s="226" t="s">
        <v>342</v>
      </c>
      <c r="AU482" s="226" t="s">
        <v>81</v>
      </c>
      <c r="AY482" s="18" t="s">
        <v>338</v>
      </c>
      <c r="BE482" s="227">
        <f>IF(N482="základní",J482,0)</f>
        <v>0</v>
      </c>
      <c r="BF482" s="227">
        <f>IF(N482="snížená",J482,0)</f>
        <v>0</v>
      </c>
      <c r="BG482" s="227">
        <f>IF(N482="zákl. přenesená",J482,0)</f>
        <v>0</v>
      </c>
      <c r="BH482" s="227">
        <f>IF(N482="sníž. přenesená",J482,0)</f>
        <v>0</v>
      </c>
      <c r="BI482" s="227">
        <f>IF(N482="nulová",J482,0)</f>
        <v>0</v>
      </c>
      <c r="BJ482" s="18" t="s">
        <v>79</v>
      </c>
      <c r="BK482" s="227">
        <f>ROUND(I482*H482,2)</f>
        <v>0</v>
      </c>
      <c r="BL482" s="18" t="s">
        <v>231</v>
      </c>
      <c r="BM482" s="226" t="s">
        <v>4882</v>
      </c>
    </row>
    <row r="483" s="2" customFormat="1">
      <c r="A483" s="39"/>
      <c r="B483" s="40"/>
      <c r="C483" s="41"/>
      <c r="D483" s="228" t="s">
        <v>348</v>
      </c>
      <c r="E483" s="41"/>
      <c r="F483" s="229" t="s">
        <v>3315</v>
      </c>
      <c r="G483" s="41"/>
      <c r="H483" s="41"/>
      <c r="I483" s="230"/>
      <c r="J483" s="41"/>
      <c r="K483" s="41"/>
      <c r="L483" s="45"/>
      <c r="M483" s="231"/>
      <c r="N483" s="232"/>
      <c r="O483" s="85"/>
      <c r="P483" s="85"/>
      <c r="Q483" s="85"/>
      <c r="R483" s="85"/>
      <c r="S483" s="85"/>
      <c r="T483" s="86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T483" s="18" t="s">
        <v>348</v>
      </c>
      <c r="AU483" s="18" t="s">
        <v>81</v>
      </c>
    </row>
    <row r="484" s="14" customFormat="1">
      <c r="A484" s="14"/>
      <c r="B484" s="244"/>
      <c r="C484" s="245"/>
      <c r="D484" s="235" t="s">
        <v>350</v>
      </c>
      <c r="E484" s="246" t="s">
        <v>19</v>
      </c>
      <c r="F484" s="247" t="s">
        <v>1821</v>
      </c>
      <c r="G484" s="245"/>
      <c r="H484" s="248">
        <v>0</v>
      </c>
      <c r="I484" s="249"/>
      <c r="J484" s="245"/>
      <c r="K484" s="245"/>
      <c r="L484" s="250"/>
      <c r="M484" s="251"/>
      <c r="N484" s="252"/>
      <c r="O484" s="252"/>
      <c r="P484" s="252"/>
      <c r="Q484" s="252"/>
      <c r="R484" s="252"/>
      <c r="S484" s="252"/>
      <c r="T484" s="253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54" t="s">
        <v>350</v>
      </c>
      <c r="AU484" s="254" t="s">
        <v>81</v>
      </c>
      <c r="AV484" s="14" t="s">
        <v>81</v>
      </c>
      <c r="AW484" s="14" t="s">
        <v>33</v>
      </c>
      <c r="AX484" s="14" t="s">
        <v>72</v>
      </c>
      <c r="AY484" s="254" t="s">
        <v>338</v>
      </c>
    </row>
    <row r="485" s="14" customFormat="1">
      <c r="A485" s="14"/>
      <c r="B485" s="244"/>
      <c r="C485" s="245"/>
      <c r="D485" s="235" t="s">
        <v>350</v>
      </c>
      <c r="E485" s="246" t="s">
        <v>19</v>
      </c>
      <c r="F485" s="247" t="s">
        <v>1822</v>
      </c>
      <c r="G485" s="245"/>
      <c r="H485" s="248">
        <v>0</v>
      </c>
      <c r="I485" s="249"/>
      <c r="J485" s="245"/>
      <c r="K485" s="245"/>
      <c r="L485" s="250"/>
      <c r="M485" s="251"/>
      <c r="N485" s="252"/>
      <c r="O485" s="252"/>
      <c r="P485" s="252"/>
      <c r="Q485" s="252"/>
      <c r="R485" s="252"/>
      <c r="S485" s="252"/>
      <c r="T485" s="253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54" t="s">
        <v>350</v>
      </c>
      <c r="AU485" s="254" t="s">
        <v>81</v>
      </c>
      <c r="AV485" s="14" t="s">
        <v>81</v>
      </c>
      <c r="AW485" s="14" t="s">
        <v>33</v>
      </c>
      <c r="AX485" s="14" t="s">
        <v>72</v>
      </c>
      <c r="AY485" s="254" t="s">
        <v>338</v>
      </c>
    </row>
    <row r="486" s="14" customFormat="1">
      <c r="A486" s="14"/>
      <c r="B486" s="244"/>
      <c r="C486" s="245"/>
      <c r="D486" s="235" t="s">
        <v>350</v>
      </c>
      <c r="E486" s="246" t="s">
        <v>19</v>
      </c>
      <c r="F486" s="247" t="s">
        <v>3592</v>
      </c>
      <c r="G486" s="245"/>
      <c r="H486" s="248">
        <v>107.7</v>
      </c>
      <c r="I486" s="249"/>
      <c r="J486" s="245"/>
      <c r="K486" s="245"/>
      <c r="L486" s="250"/>
      <c r="M486" s="251"/>
      <c r="N486" s="252"/>
      <c r="O486" s="252"/>
      <c r="P486" s="252"/>
      <c r="Q486" s="252"/>
      <c r="R486" s="252"/>
      <c r="S486" s="252"/>
      <c r="T486" s="253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54" t="s">
        <v>350</v>
      </c>
      <c r="AU486" s="254" t="s">
        <v>81</v>
      </c>
      <c r="AV486" s="14" t="s">
        <v>81</v>
      </c>
      <c r="AW486" s="14" t="s">
        <v>33</v>
      </c>
      <c r="AX486" s="14" t="s">
        <v>72</v>
      </c>
      <c r="AY486" s="254" t="s">
        <v>338</v>
      </c>
    </row>
    <row r="487" s="15" customFormat="1">
      <c r="A487" s="15"/>
      <c r="B487" s="255"/>
      <c r="C487" s="256"/>
      <c r="D487" s="235" t="s">
        <v>350</v>
      </c>
      <c r="E487" s="257" t="s">
        <v>19</v>
      </c>
      <c r="F487" s="258" t="s">
        <v>363</v>
      </c>
      <c r="G487" s="256"/>
      <c r="H487" s="259">
        <v>107.7</v>
      </c>
      <c r="I487" s="260"/>
      <c r="J487" s="256"/>
      <c r="K487" s="256"/>
      <c r="L487" s="261"/>
      <c r="M487" s="262"/>
      <c r="N487" s="263"/>
      <c r="O487" s="263"/>
      <c r="P487" s="263"/>
      <c r="Q487" s="263"/>
      <c r="R487" s="263"/>
      <c r="S487" s="263"/>
      <c r="T487" s="264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T487" s="265" t="s">
        <v>350</v>
      </c>
      <c r="AU487" s="265" t="s">
        <v>81</v>
      </c>
      <c r="AV487" s="15" t="s">
        <v>231</v>
      </c>
      <c r="AW487" s="15" t="s">
        <v>33</v>
      </c>
      <c r="AX487" s="15" t="s">
        <v>79</v>
      </c>
      <c r="AY487" s="265" t="s">
        <v>338</v>
      </c>
    </row>
    <row r="488" s="12" customFormat="1" ht="20.88" customHeight="1">
      <c r="A488" s="12"/>
      <c r="B488" s="199"/>
      <c r="C488" s="200"/>
      <c r="D488" s="201" t="s">
        <v>71</v>
      </c>
      <c r="E488" s="213" t="s">
        <v>695</v>
      </c>
      <c r="F488" s="213" t="s">
        <v>696</v>
      </c>
      <c r="G488" s="200"/>
      <c r="H488" s="200"/>
      <c r="I488" s="203"/>
      <c r="J488" s="214">
        <f>BK488</f>
        <v>0</v>
      </c>
      <c r="K488" s="200"/>
      <c r="L488" s="205"/>
      <c r="M488" s="206"/>
      <c r="N488" s="207"/>
      <c r="O488" s="207"/>
      <c r="P488" s="208">
        <f>SUM(P489:P574)</f>
        <v>0</v>
      </c>
      <c r="Q488" s="207"/>
      <c r="R488" s="208">
        <f>SUM(R489:R574)</f>
        <v>3.447133</v>
      </c>
      <c r="S488" s="207"/>
      <c r="T488" s="209">
        <f>SUM(T489:T574)</f>
        <v>0</v>
      </c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R488" s="210" t="s">
        <v>79</v>
      </c>
      <c r="AT488" s="211" t="s">
        <v>71</v>
      </c>
      <c r="AU488" s="211" t="s">
        <v>81</v>
      </c>
      <c r="AY488" s="210" t="s">
        <v>338</v>
      </c>
      <c r="BK488" s="212">
        <f>SUM(BK489:BK574)</f>
        <v>0</v>
      </c>
    </row>
    <row r="489" s="2" customFormat="1" ht="24.15" customHeight="1">
      <c r="A489" s="39"/>
      <c r="B489" s="40"/>
      <c r="C489" s="215" t="s">
        <v>808</v>
      </c>
      <c r="D489" s="215" t="s">
        <v>342</v>
      </c>
      <c r="E489" s="216" t="s">
        <v>698</v>
      </c>
      <c r="F489" s="217" t="s">
        <v>699</v>
      </c>
      <c r="G489" s="218" t="s">
        <v>572</v>
      </c>
      <c r="H489" s="219">
        <v>107.7</v>
      </c>
      <c r="I489" s="220"/>
      <c r="J489" s="221">
        <f>ROUND(I489*H489,2)</f>
        <v>0</v>
      </c>
      <c r="K489" s="217" t="s">
        <v>346</v>
      </c>
      <c r="L489" s="45"/>
      <c r="M489" s="222" t="s">
        <v>19</v>
      </c>
      <c r="N489" s="223" t="s">
        <v>43</v>
      </c>
      <c r="O489" s="85"/>
      <c r="P489" s="224">
        <f>O489*H489</f>
        <v>0</v>
      </c>
      <c r="Q489" s="224">
        <v>0</v>
      </c>
      <c r="R489" s="224">
        <f>Q489*H489</f>
        <v>0</v>
      </c>
      <c r="S489" s="224">
        <v>0</v>
      </c>
      <c r="T489" s="225">
        <f>S489*H489</f>
        <v>0</v>
      </c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R489" s="226" t="s">
        <v>231</v>
      </c>
      <c r="AT489" s="226" t="s">
        <v>342</v>
      </c>
      <c r="AU489" s="226" t="s">
        <v>241</v>
      </c>
      <c r="AY489" s="18" t="s">
        <v>338</v>
      </c>
      <c r="BE489" s="227">
        <f>IF(N489="základní",J489,0)</f>
        <v>0</v>
      </c>
      <c r="BF489" s="227">
        <f>IF(N489="snížená",J489,0)</f>
        <v>0</v>
      </c>
      <c r="BG489" s="227">
        <f>IF(N489="zákl. přenesená",J489,0)</f>
        <v>0</v>
      </c>
      <c r="BH489" s="227">
        <f>IF(N489="sníž. přenesená",J489,0)</f>
        <v>0</v>
      </c>
      <c r="BI489" s="227">
        <f>IF(N489="nulová",J489,0)</f>
        <v>0</v>
      </c>
      <c r="BJ489" s="18" t="s">
        <v>79</v>
      </c>
      <c r="BK489" s="227">
        <f>ROUND(I489*H489,2)</f>
        <v>0</v>
      </c>
      <c r="BL489" s="18" t="s">
        <v>231</v>
      </c>
      <c r="BM489" s="226" t="s">
        <v>4883</v>
      </c>
    </row>
    <row r="490" s="2" customFormat="1">
      <c r="A490" s="39"/>
      <c r="B490" s="40"/>
      <c r="C490" s="41"/>
      <c r="D490" s="228" t="s">
        <v>348</v>
      </c>
      <c r="E490" s="41"/>
      <c r="F490" s="229" t="s">
        <v>701</v>
      </c>
      <c r="G490" s="41"/>
      <c r="H490" s="41"/>
      <c r="I490" s="230"/>
      <c r="J490" s="41"/>
      <c r="K490" s="41"/>
      <c r="L490" s="45"/>
      <c r="M490" s="231"/>
      <c r="N490" s="232"/>
      <c r="O490" s="85"/>
      <c r="P490" s="85"/>
      <c r="Q490" s="85"/>
      <c r="R490" s="85"/>
      <c r="S490" s="85"/>
      <c r="T490" s="86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T490" s="18" t="s">
        <v>348</v>
      </c>
      <c r="AU490" s="18" t="s">
        <v>241</v>
      </c>
    </row>
    <row r="491" s="14" customFormat="1">
      <c r="A491" s="14"/>
      <c r="B491" s="244"/>
      <c r="C491" s="245"/>
      <c r="D491" s="235" t="s">
        <v>350</v>
      </c>
      <c r="E491" s="246" t="s">
        <v>19</v>
      </c>
      <c r="F491" s="247" t="s">
        <v>294</v>
      </c>
      <c r="G491" s="245"/>
      <c r="H491" s="248">
        <v>107.7</v>
      </c>
      <c r="I491" s="249"/>
      <c r="J491" s="245"/>
      <c r="K491" s="245"/>
      <c r="L491" s="250"/>
      <c r="M491" s="251"/>
      <c r="N491" s="252"/>
      <c r="O491" s="252"/>
      <c r="P491" s="252"/>
      <c r="Q491" s="252"/>
      <c r="R491" s="252"/>
      <c r="S491" s="252"/>
      <c r="T491" s="253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54" t="s">
        <v>350</v>
      </c>
      <c r="AU491" s="254" t="s">
        <v>241</v>
      </c>
      <c r="AV491" s="14" t="s">
        <v>81</v>
      </c>
      <c r="AW491" s="14" t="s">
        <v>33</v>
      </c>
      <c r="AX491" s="14" t="s">
        <v>79</v>
      </c>
      <c r="AY491" s="254" t="s">
        <v>338</v>
      </c>
    </row>
    <row r="492" s="2" customFormat="1" ht="24.15" customHeight="1">
      <c r="A492" s="39"/>
      <c r="B492" s="40"/>
      <c r="C492" s="215" t="s">
        <v>815</v>
      </c>
      <c r="D492" s="215" t="s">
        <v>342</v>
      </c>
      <c r="E492" s="216" t="s">
        <v>703</v>
      </c>
      <c r="F492" s="217" t="s">
        <v>704</v>
      </c>
      <c r="G492" s="218" t="s">
        <v>586</v>
      </c>
      <c r="H492" s="219">
        <v>1</v>
      </c>
      <c r="I492" s="220"/>
      <c r="J492" s="221">
        <f>ROUND(I492*H492,2)</f>
        <v>0</v>
      </c>
      <c r="K492" s="217" t="s">
        <v>346</v>
      </c>
      <c r="L492" s="45"/>
      <c r="M492" s="222" t="s">
        <v>19</v>
      </c>
      <c r="N492" s="223" t="s">
        <v>43</v>
      </c>
      <c r="O492" s="85"/>
      <c r="P492" s="224">
        <f>O492*H492</f>
        <v>0</v>
      </c>
      <c r="Q492" s="224">
        <v>0.41948000000000002</v>
      </c>
      <c r="R492" s="224">
        <f>Q492*H492</f>
        <v>0.41948000000000002</v>
      </c>
      <c r="S492" s="224">
        <v>0</v>
      </c>
      <c r="T492" s="225">
        <f>S492*H492</f>
        <v>0</v>
      </c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R492" s="226" t="s">
        <v>231</v>
      </c>
      <c r="AT492" s="226" t="s">
        <v>342</v>
      </c>
      <c r="AU492" s="226" t="s">
        <v>241</v>
      </c>
      <c r="AY492" s="18" t="s">
        <v>338</v>
      </c>
      <c r="BE492" s="227">
        <f>IF(N492="základní",J492,0)</f>
        <v>0</v>
      </c>
      <c r="BF492" s="227">
        <f>IF(N492="snížená",J492,0)</f>
        <v>0</v>
      </c>
      <c r="BG492" s="227">
        <f>IF(N492="zákl. přenesená",J492,0)</f>
        <v>0</v>
      </c>
      <c r="BH492" s="227">
        <f>IF(N492="sníž. přenesená",J492,0)</f>
        <v>0</v>
      </c>
      <c r="BI492" s="227">
        <f>IF(N492="nulová",J492,0)</f>
        <v>0</v>
      </c>
      <c r="BJ492" s="18" t="s">
        <v>79</v>
      </c>
      <c r="BK492" s="227">
        <f>ROUND(I492*H492,2)</f>
        <v>0</v>
      </c>
      <c r="BL492" s="18" t="s">
        <v>231</v>
      </c>
      <c r="BM492" s="226" t="s">
        <v>4884</v>
      </c>
    </row>
    <row r="493" s="2" customFormat="1">
      <c r="A493" s="39"/>
      <c r="B493" s="40"/>
      <c r="C493" s="41"/>
      <c r="D493" s="228" t="s">
        <v>348</v>
      </c>
      <c r="E493" s="41"/>
      <c r="F493" s="229" t="s">
        <v>706</v>
      </c>
      <c r="G493" s="41"/>
      <c r="H493" s="41"/>
      <c r="I493" s="230"/>
      <c r="J493" s="41"/>
      <c r="K493" s="41"/>
      <c r="L493" s="45"/>
      <c r="M493" s="231"/>
      <c r="N493" s="232"/>
      <c r="O493" s="85"/>
      <c r="P493" s="85"/>
      <c r="Q493" s="85"/>
      <c r="R493" s="85"/>
      <c r="S493" s="85"/>
      <c r="T493" s="86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T493" s="18" t="s">
        <v>348</v>
      </c>
      <c r="AU493" s="18" t="s">
        <v>241</v>
      </c>
    </row>
    <row r="494" s="13" customFormat="1">
      <c r="A494" s="13"/>
      <c r="B494" s="233"/>
      <c r="C494" s="234"/>
      <c r="D494" s="235" t="s">
        <v>350</v>
      </c>
      <c r="E494" s="236" t="s">
        <v>1244</v>
      </c>
      <c r="F494" s="237" t="s">
        <v>3533</v>
      </c>
      <c r="G494" s="234"/>
      <c r="H494" s="236" t="s">
        <v>19</v>
      </c>
      <c r="I494" s="238"/>
      <c r="J494" s="234"/>
      <c r="K494" s="234"/>
      <c r="L494" s="239"/>
      <c r="M494" s="240"/>
      <c r="N494" s="241"/>
      <c r="O494" s="241"/>
      <c r="P494" s="241"/>
      <c r="Q494" s="241"/>
      <c r="R494" s="241"/>
      <c r="S494" s="241"/>
      <c r="T494" s="242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43" t="s">
        <v>350</v>
      </c>
      <c r="AU494" s="243" t="s">
        <v>241</v>
      </c>
      <c r="AV494" s="13" t="s">
        <v>79</v>
      </c>
      <c r="AW494" s="13" t="s">
        <v>33</v>
      </c>
      <c r="AX494" s="13" t="s">
        <v>72</v>
      </c>
      <c r="AY494" s="243" t="s">
        <v>338</v>
      </c>
    </row>
    <row r="495" s="13" customFormat="1">
      <c r="A495" s="13"/>
      <c r="B495" s="233"/>
      <c r="C495" s="234"/>
      <c r="D495" s="235" t="s">
        <v>350</v>
      </c>
      <c r="E495" s="236" t="s">
        <v>1178</v>
      </c>
      <c r="F495" s="237" t="s">
        <v>3534</v>
      </c>
      <c r="G495" s="234"/>
      <c r="H495" s="236" t="s">
        <v>19</v>
      </c>
      <c r="I495" s="238"/>
      <c r="J495" s="234"/>
      <c r="K495" s="234"/>
      <c r="L495" s="239"/>
      <c r="M495" s="240"/>
      <c r="N495" s="241"/>
      <c r="O495" s="241"/>
      <c r="P495" s="241"/>
      <c r="Q495" s="241"/>
      <c r="R495" s="241"/>
      <c r="S495" s="241"/>
      <c r="T495" s="242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43" t="s">
        <v>350</v>
      </c>
      <c r="AU495" s="243" t="s">
        <v>241</v>
      </c>
      <c r="AV495" s="13" t="s">
        <v>79</v>
      </c>
      <c r="AW495" s="13" t="s">
        <v>33</v>
      </c>
      <c r="AX495" s="13" t="s">
        <v>72</v>
      </c>
      <c r="AY495" s="243" t="s">
        <v>338</v>
      </c>
    </row>
    <row r="496" s="14" customFormat="1">
      <c r="A496" s="14"/>
      <c r="B496" s="244"/>
      <c r="C496" s="245"/>
      <c r="D496" s="235" t="s">
        <v>350</v>
      </c>
      <c r="E496" s="246" t="s">
        <v>1177</v>
      </c>
      <c r="F496" s="247" t="s">
        <v>4885</v>
      </c>
      <c r="G496" s="245"/>
      <c r="H496" s="248">
        <v>1</v>
      </c>
      <c r="I496" s="249"/>
      <c r="J496" s="245"/>
      <c r="K496" s="245"/>
      <c r="L496" s="250"/>
      <c r="M496" s="251"/>
      <c r="N496" s="252"/>
      <c r="O496" s="252"/>
      <c r="P496" s="252"/>
      <c r="Q496" s="252"/>
      <c r="R496" s="252"/>
      <c r="S496" s="252"/>
      <c r="T496" s="253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54" t="s">
        <v>350</v>
      </c>
      <c r="AU496" s="254" t="s">
        <v>241</v>
      </c>
      <c r="AV496" s="14" t="s">
        <v>81</v>
      </c>
      <c r="AW496" s="14" t="s">
        <v>33</v>
      </c>
      <c r="AX496" s="14" t="s">
        <v>72</v>
      </c>
      <c r="AY496" s="254" t="s">
        <v>338</v>
      </c>
    </row>
    <row r="497" s="13" customFormat="1">
      <c r="A497" s="13"/>
      <c r="B497" s="233"/>
      <c r="C497" s="234"/>
      <c r="D497" s="235" t="s">
        <v>350</v>
      </c>
      <c r="E497" s="236" t="s">
        <v>233</v>
      </c>
      <c r="F497" s="237" t="s">
        <v>3536</v>
      </c>
      <c r="G497" s="234"/>
      <c r="H497" s="236" t="s">
        <v>19</v>
      </c>
      <c r="I497" s="238"/>
      <c r="J497" s="234"/>
      <c r="K497" s="234"/>
      <c r="L497" s="239"/>
      <c r="M497" s="240"/>
      <c r="N497" s="241"/>
      <c r="O497" s="241"/>
      <c r="P497" s="241"/>
      <c r="Q497" s="241"/>
      <c r="R497" s="241"/>
      <c r="S497" s="241"/>
      <c r="T497" s="242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43" t="s">
        <v>350</v>
      </c>
      <c r="AU497" s="243" t="s">
        <v>241</v>
      </c>
      <c r="AV497" s="13" t="s">
        <v>79</v>
      </c>
      <c r="AW497" s="13" t="s">
        <v>33</v>
      </c>
      <c r="AX497" s="13" t="s">
        <v>72</v>
      </c>
      <c r="AY497" s="243" t="s">
        <v>338</v>
      </c>
    </row>
    <row r="498" s="13" customFormat="1">
      <c r="A498" s="13"/>
      <c r="B498" s="233"/>
      <c r="C498" s="234"/>
      <c r="D498" s="235" t="s">
        <v>350</v>
      </c>
      <c r="E498" s="236" t="s">
        <v>235</v>
      </c>
      <c r="F498" s="237" t="s">
        <v>3697</v>
      </c>
      <c r="G498" s="234"/>
      <c r="H498" s="236" t="s">
        <v>19</v>
      </c>
      <c r="I498" s="238"/>
      <c r="J498" s="234"/>
      <c r="K498" s="234"/>
      <c r="L498" s="239"/>
      <c r="M498" s="240"/>
      <c r="N498" s="241"/>
      <c r="O498" s="241"/>
      <c r="P498" s="241"/>
      <c r="Q498" s="241"/>
      <c r="R498" s="241"/>
      <c r="S498" s="241"/>
      <c r="T498" s="242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43" t="s">
        <v>350</v>
      </c>
      <c r="AU498" s="243" t="s">
        <v>241</v>
      </c>
      <c r="AV498" s="13" t="s">
        <v>79</v>
      </c>
      <c r="AW498" s="13" t="s">
        <v>33</v>
      </c>
      <c r="AX498" s="13" t="s">
        <v>72</v>
      </c>
      <c r="AY498" s="243" t="s">
        <v>338</v>
      </c>
    </row>
    <row r="499" s="13" customFormat="1">
      <c r="A499" s="13"/>
      <c r="B499" s="233"/>
      <c r="C499" s="234"/>
      <c r="D499" s="235" t="s">
        <v>350</v>
      </c>
      <c r="E499" s="236" t="s">
        <v>238</v>
      </c>
      <c r="F499" s="237" t="s">
        <v>3538</v>
      </c>
      <c r="G499" s="234"/>
      <c r="H499" s="236" t="s">
        <v>19</v>
      </c>
      <c r="I499" s="238"/>
      <c r="J499" s="234"/>
      <c r="K499" s="234"/>
      <c r="L499" s="239"/>
      <c r="M499" s="240"/>
      <c r="N499" s="241"/>
      <c r="O499" s="241"/>
      <c r="P499" s="241"/>
      <c r="Q499" s="241"/>
      <c r="R499" s="241"/>
      <c r="S499" s="241"/>
      <c r="T499" s="242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T499" s="243" t="s">
        <v>350</v>
      </c>
      <c r="AU499" s="243" t="s">
        <v>241</v>
      </c>
      <c r="AV499" s="13" t="s">
        <v>79</v>
      </c>
      <c r="AW499" s="13" t="s">
        <v>33</v>
      </c>
      <c r="AX499" s="13" t="s">
        <v>72</v>
      </c>
      <c r="AY499" s="243" t="s">
        <v>338</v>
      </c>
    </row>
    <row r="500" s="13" customFormat="1">
      <c r="A500" s="13"/>
      <c r="B500" s="233"/>
      <c r="C500" s="234"/>
      <c r="D500" s="235" t="s">
        <v>350</v>
      </c>
      <c r="E500" s="236" t="s">
        <v>240</v>
      </c>
      <c r="F500" s="237" t="s">
        <v>3539</v>
      </c>
      <c r="G500" s="234"/>
      <c r="H500" s="236" t="s">
        <v>19</v>
      </c>
      <c r="I500" s="238"/>
      <c r="J500" s="234"/>
      <c r="K500" s="234"/>
      <c r="L500" s="239"/>
      <c r="M500" s="240"/>
      <c r="N500" s="241"/>
      <c r="O500" s="241"/>
      <c r="P500" s="241"/>
      <c r="Q500" s="241"/>
      <c r="R500" s="241"/>
      <c r="S500" s="241"/>
      <c r="T500" s="242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43" t="s">
        <v>350</v>
      </c>
      <c r="AU500" s="243" t="s">
        <v>241</v>
      </c>
      <c r="AV500" s="13" t="s">
        <v>79</v>
      </c>
      <c r="AW500" s="13" t="s">
        <v>33</v>
      </c>
      <c r="AX500" s="13" t="s">
        <v>72</v>
      </c>
      <c r="AY500" s="243" t="s">
        <v>338</v>
      </c>
    </row>
    <row r="501" s="13" customFormat="1">
      <c r="A501" s="13"/>
      <c r="B501" s="233"/>
      <c r="C501" s="234"/>
      <c r="D501" s="235" t="s">
        <v>350</v>
      </c>
      <c r="E501" s="236" t="s">
        <v>230</v>
      </c>
      <c r="F501" s="237" t="s">
        <v>3540</v>
      </c>
      <c r="G501" s="234"/>
      <c r="H501" s="236" t="s">
        <v>19</v>
      </c>
      <c r="I501" s="238"/>
      <c r="J501" s="234"/>
      <c r="K501" s="234"/>
      <c r="L501" s="239"/>
      <c r="M501" s="240"/>
      <c r="N501" s="241"/>
      <c r="O501" s="241"/>
      <c r="P501" s="241"/>
      <c r="Q501" s="241"/>
      <c r="R501" s="241"/>
      <c r="S501" s="241"/>
      <c r="T501" s="242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243" t="s">
        <v>350</v>
      </c>
      <c r="AU501" s="243" t="s">
        <v>241</v>
      </c>
      <c r="AV501" s="13" t="s">
        <v>79</v>
      </c>
      <c r="AW501" s="13" t="s">
        <v>33</v>
      </c>
      <c r="AX501" s="13" t="s">
        <v>72</v>
      </c>
      <c r="AY501" s="243" t="s">
        <v>338</v>
      </c>
    </row>
    <row r="502" s="13" customFormat="1">
      <c r="A502" s="13"/>
      <c r="B502" s="233"/>
      <c r="C502" s="234"/>
      <c r="D502" s="235" t="s">
        <v>350</v>
      </c>
      <c r="E502" s="236" t="s">
        <v>242</v>
      </c>
      <c r="F502" s="237" t="s">
        <v>3541</v>
      </c>
      <c r="G502" s="234"/>
      <c r="H502" s="236" t="s">
        <v>19</v>
      </c>
      <c r="I502" s="238"/>
      <c r="J502" s="234"/>
      <c r="K502" s="234"/>
      <c r="L502" s="239"/>
      <c r="M502" s="240"/>
      <c r="N502" s="241"/>
      <c r="O502" s="241"/>
      <c r="P502" s="241"/>
      <c r="Q502" s="241"/>
      <c r="R502" s="241"/>
      <c r="S502" s="241"/>
      <c r="T502" s="242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43" t="s">
        <v>350</v>
      </c>
      <c r="AU502" s="243" t="s">
        <v>241</v>
      </c>
      <c r="AV502" s="13" t="s">
        <v>79</v>
      </c>
      <c r="AW502" s="13" t="s">
        <v>33</v>
      </c>
      <c r="AX502" s="13" t="s">
        <v>72</v>
      </c>
      <c r="AY502" s="243" t="s">
        <v>338</v>
      </c>
    </row>
    <row r="503" s="13" customFormat="1">
      <c r="A503" s="13"/>
      <c r="B503" s="233"/>
      <c r="C503" s="234"/>
      <c r="D503" s="235" t="s">
        <v>350</v>
      </c>
      <c r="E503" s="236" t="s">
        <v>243</v>
      </c>
      <c r="F503" s="237" t="s">
        <v>3542</v>
      </c>
      <c r="G503" s="234"/>
      <c r="H503" s="236" t="s">
        <v>19</v>
      </c>
      <c r="I503" s="238"/>
      <c r="J503" s="234"/>
      <c r="K503" s="234"/>
      <c r="L503" s="239"/>
      <c r="M503" s="240"/>
      <c r="N503" s="241"/>
      <c r="O503" s="241"/>
      <c r="P503" s="241"/>
      <c r="Q503" s="241"/>
      <c r="R503" s="241"/>
      <c r="S503" s="241"/>
      <c r="T503" s="242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43" t="s">
        <v>350</v>
      </c>
      <c r="AU503" s="243" t="s">
        <v>241</v>
      </c>
      <c r="AV503" s="13" t="s">
        <v>79</v>
      </c>
      <c r="AW503" s="13" t="s">
        <v>33</v>
      </c>
      <c r="AX503" s="13" t="s">
        <v>72</v>
      </c>
      <c r="AY503" s="243" t="s">
        <v>338</v>
      </c>
    </row>
    <row r="504" s="13" customFormat="1">
      <c r="A504" s="13"/>
      <c r="B504" s="233"/>
      <c r="C504" s="234"/>
      <c r="D504" s="235" t="s">
        <v>350</v>
      </c>
      <c r="E504" s="236" t="s">
        <v>244</v>
      </c>
      <c r="F504" s="237" t="s">
        <v>3543</v>
      </c>
      <c r="G504" s="234"/>
      <c r="H504" s="236" t="s">
        <v>19</v>
      </c>
      <c r="I504" s="238"/>
      <c r="J504" s="234"/>
      <c r="K504" s="234"/>
      <c r="L504" s="239"/>
      <c r="M504" s="240"/>
      <c r="N504" s="241"/>
      <c r="O504" s="241"/>
      <c r="P504" s="241"/>
      <c r="Q504" s="241"/>
      <c r="R504" s="241"/>
      <c r="S504" s="241"/>
      <c r="T504" s="242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43" t="s">
        <v>350</v>
      </c>
      <c r="AU504" s="243" t="s">
        <v>241</v>
      </c>
      <c r="AV504" s="13" t="s">
        <v>79</v>
      </c>
      <c r="AW504" s="13" t="s">
        <v>33</v>
      </c>
      <c r="AX504" s="13" t="s">
        <v>72</v>
      </c>
      <c r="AY504" s="243" t="s">
        <v>338</v>
      </c>
    </row>
    <row r="505" s="13" customFormat="1">
      <c r="A505" s="13"/>
      <c r="B505" s="233"/>
      <c r="C505" s="234"/>
      <c r="D505" s="235" t="s">
        <v>350</v>
      </c>
      <c r="E505" s="236" t="s">
        <v>1315</v>
      </c>
      <c r="F505" s="237" t="s">
        <v>3544</v>
      </c>
      <c r="G505" s="234"/>
      <c r="H505" s="236" t="s">
        <v>19</v>
      </c>
      <c r="I505" s="238"/>
      <c r="J505" s="234"/>
      <c r="K505" s="234"/>
      <c r="L505" s="239"/>
      <c r="M505" s="240"/>
      <c r="N505" s="241"/>
      <c r="O505" s="241"/>
      <c r="P505" s="241"/>
      <c r="Q505" s="241"/>
      <c r="R505" s="241"/>
      <c r="S505" s="241"/>
      <c r="T505" s="242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43" t="s">
        <v>350</v>
      </c>
      <c r="AU505" s="243" t="s">
        <v>241</v>
      </c>
      <c r="AV505" s="13" t="s">
        <v>79</v>
      </c>
      <c r="AW505" s="13" t="s">
        <v>33</v>
      </c>
      <c r="AX505" s="13" t="s">
        <v>72</v>
      </c>
      <c r="AY505" s="243" t="s">
        <v>338</v>
      </c>
    </row>
    <row r="506" s="13" customFormat="1">
      <c r="A506" s="13"/>
      <c r="B506" s="233"/>
      <c r="C506" s="234"/>
      <c r="D506" s="235" t="s">
        <v>350</v>
      </c>
      <c r="E506" s="236" t="s">
        <v>1470</v>
      </c>
      <c r="F506" s="237" t="s">
        <v>3545</v>
      </c>
      <c r="G506" s="234"/>
      <c r="H506" s="236" t="s">
        <v>19</v>
      </c>
      <c r="I506" s="238"/>
      <c r="J506" s="234"/>
      <c r="K506" s="234"/>
      <c r="L506" s="239"/>
      <c r="M506" s="240"/>
      <c r="N506" s="241"/>
      <c r="O506" s="241"/>
      <c r="P506" s="241"/>
      <c r="Q506" s="241"/>
      <c r="R506" s="241"/>
      <c r="S506" s="241"/>
      <c r="T506" s="242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43" t="s">
        <v>350</v>
      </c>
      <c r="AU506" s="243" t="s">
        <v>241</v>
      </c>
      <c r="AV506" s="13" t="s">
        <v>79</v>
      </c>
      <c r="AW506" s="13" t="s">
        <v>33</v>
      </c>
      <c r="AX506" s="13" t="s">
        <v>72</v>
      </c>
      <c r="AY506" s="243" t="s">
        <v>338</v>
      </c>
    </row>
    <row r="507" s="13" customFormat="1">
      <c r="A507" s="13"/>
      <c r="B507" s="233"/>
      <c r="C507" s="234"/>
      <c r="D507" s="235" t="s">
        <v>350</v>
      </c>
      <c r="E507" s="236" t="s">
        <v>1471</v>
      </c>
      <c r="F507" s="237" t="s">
        <v>3546</v>
      </c>
      <c r="G507" s="234"/>
      <c r="H507" s="236" t="s">
        <v>19</v>
      </c>
      <c r="I507" s="238"/>
      <c r="J507" s="234"/>
      <c r="K507" s="234"/>
      <c r="L507" s="239"/>
      <c r="M507" s="240"/>
      <c r="N507" s="241"/>
      <c r="O507" s="241"/>
      <c r="P507" s="241"/>
      <c r="Q507" s="241"/>
      <c r="R507" s="241"/>
      <c r="S507" s="241"/>
      <c r="T507" s="242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43" t="s">
        <v>350</v>
      </c>
      <c r="AU507" s="243" t="s">
        <v>241</v>
      </c>
      <c r="AV507" s="13" t="s">
        <v>79</v>
      </c>
      <c r="AW507" s="13" t="s">
        <v>33</v>
      </c>
      <c r="AX507" s="13" t="s">
        <v>72</v>
      </c>
      <c r="AY507" s="243" t="s">
        <v>338</v>
      </c>
    </row>
    <row r="508" s="15" customFormat="1">
      <c r="A508" s="15"/>
      <c r="B508" s="255"/>
      <c r="C508" s="256"/>
      <c r="D508" s="235" t="s">
        <v>350</v>
      </c>
      <c r="E508" s="257" t="s">
        <v>245</v>
      </c>
      <c r="F508" s="258" t="s">
        <v>363</v>
      </c>
      <c r="G508" s="256"/>
      <c r="H508" s="259">
        <v>1</v>
      </c>
      <c r="I508" s="260"/>
      <c r="J508" s="256"/>
      <c r="K508" s="256"/>
      <c r="L508" s="261"/>
      <c r="M508" s="262"/>
      <c r="N508" s="263"/>
      <c r="O508" s="263"/>
      <c r="P508" s="263"/>
      <c r="Q508" s="263"/>
      <c r="R508" s="263"/>
      <c r="S508" s="263"/>
      <c r="T508" s="264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T508" s="265" t="s">
        <v>350</v>
      </c>
      <c r="AU508" s="265" t="s">
        <v>241</v>
      </c>
      <c r="AV508" s="15" t="s">
        <v>231</v>
      </c>
      <c r="AW508" s="15" t="s">
        <v>33</v>
      </c>
      <c r="AX508" s="15" t="s">
        <v>79</v>
      </c>
      <c r="AY508" s="265" t="s">
        <v>338</v>
      </c>
    </row>
    <row r="509" s="2" customFormat="1" ht="24.15" customHeight="1">
      <c r="A509" s="39"/>
      <c r="B509" s="40"/>
      <c r="C509" s="267" t="s">
        <v>821</v>
      </c>
      <c r="D509" s="267" t="s">
        <v>486</v>
      </c>
      <c r="E509" s="268" t="s">
        <v>716</v>
      </c>
      <c r="F509" s="269" t="s">
        <v>717</v>
      </c>
      <c r="G509" s="270" t="s">
        <v>586</v>
      </c>
      <c r="H509" s="271">
        <v>1</v>
      </c>
      <c r="I509" s="272"/>
      <c r="J509" s="273">
        <f>ROUND(I509*H509,2)</f>
        <v>0</v>
      </c>
      <c r="K509" s="269" t="s">
        <v>346</v>
      </c>
      <c r="L509" s="274"/>
      <c r="M509" s="275" t="s">
        <v>19</v>
      </c>
      <c r="N509" s="276" t="s">
        <v>43</v>
      </c>
      <c r="O509" s="85"/>
      <c r="P509" s="224">
        <f>O509*H509</f>
        <v>0</v>
      </c>
      <c r="Q509" s="224">
        <v>0.002</v>
      </c>
      <c r="R509" s="224">
        <f>Q509*H509</f>
        <v>0.002</v>
      </c>
      <c r="S509" s="224">
        <v>0</v>
      </c>
      <c r="T509" s="225">
        <f>S509*H509</f>
        <v>0</v>
      </c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R509" s="226" t="s">
        <v>405</v>
      </c>
      <c r="AT509" s="226" t="s">
        <v>486</v>
      </c>
      <c r="AU509" s="226" t="s">
        <v>241</v>
      </c>
      <c r="AY509" s="18" t="s">
        <v>338</v>
      </c>
      <c r="BE509" s="227">
        <f>IF(N509="základní",J509,0)</f>
        <v>0</v>
      </c>
      <c r="BF509" s="227">
        <f>IF(N509="snížená",J509,0)</f>
        <v>0</v>
      </c>
      <c r="BG509" s="227">
        <f>IF(N509="zákl. přenesená",J509,0)</f>
        <v>0</v>
      </c>
      <c r="BH509" s="227">
        <f>IF(N509="sníž. přenesená",J509,0)</f>
        <v>0</v>
      </c>
      <c r="BI509" s="227">
        <f>IF(N509="nulová",J509,0)</f>
        <v>0</v>
      </c>
      <c r="BJ509" s="18" t="s">
        <v>79</v>
      </c>
      <c r="BK509" s="227">
        <f>ROUND(I509*H509,2)</f>
        <v>0</v>
      </c>
      <c r="BL509" s="18" t="s">
        <v>231</v>
      </c>
      <c r="BM509" s="226" t="s">
        <v>4886</v>
      </c>
    </row>
    <row r="510" s="14" customFormat="1">
      <c r="A510" s="14"/>
      <c r="B510" s="244"/>
      <c r="C510" s="245"/>
      <c r="D510" s="235" t="s">
        <v>350</v>
      </c>
      <c r="E510" s="246" t="s">
        <v>19</v>
      </c>
      <c r="F510" s="247" t="s">
        <v>245</v>
      </c>
      <c r="G510" s="245"/>
      <c r="H510" s="248">
        <v>1</v>
      </c>
      <c r="I510" s="249"/>
      <c r="J510" s="245"/>
      <c r="K510" s="245"/>
      <c r="L510" s="250"/>
      <c r="M510" s="251"/>
      <c r="N510" s="252"/>
      <c r="O510" s="252"/>
      <c r="P510" s="252"/>
      <c r="Q510" s="252"/>
      <c r="R510" s="252"/>
      <c r="S510" s="252"/>
      <c r="T510" s="253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54" t="s">
        <v>350</v>
      </c>
      <c r="AU510" s="254" t="s">
        <v>241</v>
      </c>
      <c r="AV510" s="14" t="s">
        <v>81</v>
      </c>
      <c r="AW510" s="14" t="s">
        <v>33</v>
      </c>
      <c r="AX510" s="14" t="s">
        <v>79</v>
      </c>
      <c r="AY510" s="254" t="s">
        <v>338</v>
      </c>
    </row>
    <row r="511" s="2" customFormat="1" ht="24.15" customHeight="1">
      <c r="A511" s="39"/>
      <c r="B511" s="40"/>
      <c r="C511" s="267" t="s">
        <v>827</v>
      </c>
      <c r="D511" s="267" t="s">
        <v>486</v>
      </c>
      <c r="E511" s="268" t="s">
        <v>720</v>
      </c>
      <c r="F511" s="269" t="s">
        <v>3548</v>
      </c>
      <c r="G511" s="270" t="s">
        <v>586</v>
      </c>
      <c r="H511" s="271">
        <v>1</v>
      </c>
      <c r="I511" s="272"/>
      <c r="J511" s="273">
        <f>ROUND(I511*H511,2)</f>
        <v>0</v>
      </c>
      <c r="K511" s="269" t="s">
        <v>19</v>
      </c>
      <c r="L511" s="274"/>
      <c r="M511" s="275" t="s">
        <v>19</v>
      </c>
      <c r="N511" s="276" t="s">
        <v>43</v>
      </c>
      <c r="O511" s="85"/>
      <c r="P511" s="224">
        <f>O511*H511</f>
        <v>0</v>
      </c>
      <c r="Q511" s="224">
        <v>1.4099999999999999</v>
      </c>
      <c r="R511" s="224">
        <f>Q511*H511</f>
        <v>1.4099999999999999</v>
      </c>
      <c r="S511" s="224">
        <v>0</v>
      </c>
      <c r="T511" s="225">
        <f>S511*H511</f>
        <v>0</v>
      </c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R511" s="226" t="s">
        <v>405</v>
      </c>
      <c r="AT511" s="226" t="s">
        <v>486</v>
      </c>
      <c r="AU511" s="226" t="s">
        <v>241</v>
      </c>
      <c r="AY511" s="18" t="s">
        <v>338</v>
      </c>
      <c r="BE511" s="227">
        <f>IF(N511="základní",J511,0)</f>
        <v>0</v>
      </c>
      <c r="BF511" s="227">
        <f>IF(N511="snížená",J511,0)</f>
        <v>0</v>
      </c>
      <c r="BG511" s="227">
        <f>IF(N511="zákl. přenesená",J511,0)</f>
        <v>0</v>
      </c>
      <c r="BH511" s="227">
        <f>IF(N511="sníž. přenesená",J511,0)</f>
        <v>0</v>
      </c>
      <c r="BI511" s="227">
        <f>IF(N511="nulová",J511,0)</f>
        <v>0</v>
      </c>
      <c r="BJ511" s="18" t="s">
        <v>79</v>
      </c>
      <c r="BK511" s="227">
        <f>ROUND(I511*H511,2)</f>
        <v>0</v>
      </c>
      <c r="BL511" s="18" t="s">
        <v>231</v>
      </c>
      <c r="BM511" s="226" t="s">
        <v>4887</v>
      </c>
    </row>
    <row r="512" s="14" customFormat="1">
      <c r="A512" s="14"/>
      <c r="B512" s="244"/>
      <c r="C512" s="245"/>
      <c r="D512" s="235" t="s">
        <v>350</v>
      </c>
      <c r="E512" s="246" t="s">
        <v>19</v>
      </c>
      <c r="F512" s="247" t="s">
        <v>245</v>
      </c>
      <c r="G512" s="245"/>
      <c r="H512" s="248">
        <v>1</v>
      </c>
      <c r="I512" s="249"/>
      <c r="J512" s="245"/>
      <c r="K512" s="245"/>
      <c r="L512" s="250"/>
      <c r="M512" s="251"/>
      <c r="N512" s="252"/>
      <c r="O512" s="252"/>
      <c r="P512" s="252"/>
      <c r="Q512" s="252"/>
      <c r="R512" s="252"/>
      <c r="S512" s="252"/>
      <c r="T512" s="253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54" t="s">
        <v>350</v>
      </c>
      <c r="AU512" s="254" t="s">
        <v>241</v>
      </c>
      <c r="AV512" s="14" t="s">
        <v>81</v>
      </c>
      <c r="AW512" s="14" t="s">
        <v>33</v>
      </c>
      <c r="AX512" s="14" t="s">
        <v>79</v>
      </c>
      <c r="AY512" s="254" t="s">
        <v>338</v>
      </c>
    </row>
    <row r="513" s="2" customFormat="1" ht="24.15" customHeight="1">
      <c r="A513" s="39"/>
      <c r="B513" s="40"/>
      <c r="C513" s="215" t="s">
        <v>833</v>
      </c>
      <c r="D513" s="215" t="s">
        <v>342</v>
      </c>
      <c r="E513" s="216" t="s">
        <v>724</v>
      </c>
      <c r="F513" s="217" t="s">
        <v>725</v>
      </c>
      <c r="G513" s="218" t="s">
        <v>586</v>
      </c>
      <c r="H513" s="219">
        <v>1</v>
      </c>
      <c r="I513" s="220"/>
      <c r="J513" s="221">
        <f>ROUND(I513*H513,2)</f>
        <v>0</v>
      </c>
      <c r="K513" s="217" t="s">
        <v>346</v>
      </c>
      <c r="L513" s="45"/>
      <c r="M513" s="222" t="s">
        <v>19</v>
      </c>
      <c r="N513" s="223" t="s">
        <v>43</v>
      </c>
      <c r="O513" s="85"/>
      <c r="P513" s="224">
        <f>O513*H513</f>
        <v>0</v>
      </c>
      <c r="Q513" s="224">
        <v>0.0098899999999999995</v>
      </c>
      <c r="R513" s="224">
        <f>Q513*H513</f>
        <v>0.0098899999999999995</v>
      </c>
      <c r="S513" s="224">
        <v>0</v>
      </c>
      <c r="T513" s="225">
        <f>S513*H513</f>
        <v>0</v>
      </c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R513" s="226" t="s">
        <v>231</v>
      </c>
      <c r="AT513" s="226" t="s">
        <v>342</v>
      </c>
      <c r="AU513" s="226" t="s">
        <v>241</v>
      </c>
      <c r="AY513" s="18" t="s">
        <v>338</v>
      </c>
      <c r="BE513" s="227">
        <f>IF(N513="základní",J513,0)</f>
        <v>0</v>
      </c>
      <c r="BF513" s="227">
        <f>IF(N513="snížená",J513,0)</f>
        <v>0</v>
      </c>
      <c r="BG513" s="227">
        <f>IF(N513="zákl. přenesená",J513,0)</f>
        <v>0</v>
      </c>
      <c r="BH513" s="227">
        <f>IF(N513="sníž. přenesená",J513,0)</f>
        <v>0</v>
      </c>
      <c r="BI513" s="227">
        <f>IF(N513="nulová",J513,0)</f>
        <v>0</v>
      </c>
      <c r="BJ513" s="18" t="s">
        <v>79</v>
      </c>
      <c r="BK513" s="227">
        <f>ROUND(I513*H513,2)</f>
        <v>0</v>
      </c>
      <c r="BL513" s="18" t="s">
        <v>231</v>
      </c>
      <c r="BM513" s="226" t="s">
        <v>4888</v>
      </c>
    </row>
    <row r="514" s="2" customFormat="1">
      <c r="A514" s="39"/>
      <c r="B514" s="40"/>
      <c r="C514" s="41"/>
      <c r="D514" s="228" t="s">
        <v>348</v>
      </c>
      <c r="E514" s="41"/>
      <c r="F514" s="229" t="s">
        <v>727</v>
      </c>
      <c r="G514" s="41"/>
      <c r="H514" s="41"/>
      <c r="I514" s="230"/>
      <c r="J514" s="41"/>
      <c r="K514" s="41"/>
      <c r="L514" s="45"/>
      <c r="M514" s="231"/>
      <c r="N514" s="232"/>
      <c r="O514" s="85"/>
      <c r="P514" s="85"/>
      <c r="Q514" s="85"/>
      <c r="R514" s="85"/>
      <c r="S514" s="85"/>
      <c r="T514" s="86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T514" s="18" t="s">
        <v>348</v>
      </c>
      <c r="AU514" s="18" t="s">
        <v>241</v>
      </c>
    </row>
    <row r="515" s="14" customFormat="1">
      <c r="A515" s="14"/>
      <c r="B515" s="244"/>
      <c r="C515" s="245"/>
      <c r="D515" s="235" t="s">
        <v>350</v>
      </c>
      <c r="E515" s="246" t="s">
        <v>19</v>
      </c>
      <c r="F515" s="247" t="s">
        <v>1178</v>
      </c>
      <c r="G515" s="245"/>
      <c r="H515" s="248">
        <v>0</v>
      </c>
      <c r="I515" s="249"/>
      <c r="J515" s="245"/>
      <c r="K515" s="245"/>
      <c r="L515" s="250"/>
      <c r="M515" s="251"/>
      <c r="N515" s="252"/>
      <c r="O515" s="252"/>
      <c r="P515" s="252"/>
      <c r="Q515" s="252"/>
      <c r="R515" s="252"/>
      <c r="S515" s="252"/>
      <c r="T515" s="253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254" t="s">
        <v>350</v>
      </c>
      <c r="AU515" s="254" t="s">
        <v>241</v>
      </c>
      <c r="AV515" s="14" t="s">
        <v>81</v>
      </c>
      <c r="AW515" s="14" t="s">
        <v>33</v>
      </c>
      <c r="AX515" s="14" t="s">
        <v>72</v>
      </c>
      <c r="AY515" s="254" t="s">
        <v>338</v>
      </c>
    </row>
    <row r="516" s="14" customFormat="1">
      <c r="A516" s="14"/>
      <c r="B516" s="244"/>
      <c r="C516" s="245"/>
      <c r="D516" s="235" t="s">
        <v>350</v>
      </c>
      <c r="E516" s="246" t="s">
        <v>19</v>
      </c>
      <c r="F516" s="247" t="s">
        <v>1177</v>
      </c>
      <c r="G516" s="245"/>
      <c r="H516" s="248">
        <v>1</v>
      </c>
      <c r="I516" s="249"/>
      <c r="J516" s="245"/>
      <c r="K516" s="245"/>
      <c r="L516" s="250"/>
      <c r="M516" s="251"/>
      <c r="N516" s="252"/>
      <c r="O516" s="252"/>
      <c r="P516" s="252"/>
      <c r="Q516" s="252"/>
      <c r="R516" s="252"/>
      <c r="S516" s="252"/>
      <c r="T516" s="253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54" t="s">
        <v>350</v>
      </c>
      <c r="AU516" s="254" t="s">
        <v>241</v>
      </c>
      <c r="AV516" s="14" t="s">
        <v>81</v>
      </c>
      <c r="AW516" s="14" t="s">
        <v>33</v>
      </c>
      <c r="AX516" s="14" t="s">
        <v>72</v>
      </c>
      <c r="AY516" s="254" t="s">
        <v>338</v>
      </c>
    </row>
    <row r="517" s="14" customFormat="1">
      <c r="A517" s="14"/>
      <c r="B517" s="244"/>
      <c r="C517" s="245"/>
      <c r="D517" s="235" t="s">
        <v>350</v>
      </c>
      <c r="E517" s="246" t="s">
        <v>19</v>
      </c>
      <c r="F517" s="247" t="s">
        <v>233</v>
      </c>
      <c r="G517" s="245"/>
      <c r="H517" s="248">
        <v>0</v>
      </c>
      <c r="I517" s="249"/>
      <c r="J517" s="245"/>
      <c r="K517" s="245"/>
      <c r="L517" s="250"/>
      <c r="M517" s="251"/>
      <c r="N517" s="252"/>
      <c r="O517" s="252"/>
      <c r="P517" s="252"/>
      <c r="Q517" s="252"/>
      <c r="R517" s="252"/>
      <c r="S517" s="252"/>
      <c r="T517" s="253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T517" s="254" t="s">
        <v>350</v>
      </c>
      <c r="AU517" s="254" t="s">
        <v>241</v>
      </c>
      <c r="AV517" s="14" t="s">
        <v>81</v>
      </c>
      <c r="AW517" s="14" t="s">
        <v>33</v>
      </c>
      <c r="AX517" s="14" t="s">
        <v>72</v>
      </c>
      <c r="AY517" s="254" t="s">
        <v>338</v>
      </c>
    </row>
    <row r="518" s="14" customFormat="1">
      <c r="A518" s="14"/>
      <c r="B518" s="244"/>
      <c r="C518" s="245"/>
      <c r="D518" s="235" t="s">
        <v>350</v>
      </c>
      <c r="E518" s="246" t="s">
        <v>19</v>
      </c>
      <c r="F518" s="247" t="s">
        <v>235</v>
      </c>
      <c r="G518" s="245"/>
      <c r="H518" s="248">
        <v>0</v>
      </c>
      <c r="I518" s="249"/>
      <c r="J518" s="245"/>
      <c r="K518" s="245"/>
      <c r="L518" s="250"/>
      <c r="M518" s="251"/>
      <c r="N518" s="252"/>
      <c r="O518" s="252"/>
      <c r="P518" s="252"/>
      <c r="Q518" s="252"/>
      <c r="R518" s="252"/>
      <c r="S518" s="252"/>
      <c r="T518" s="253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54" t="s">
        <v>350</v>
      </c>
      <c r="AU518" s="254" t="s">
        <v>241</v>
      </c>
      <c r="AV518" s="14" t="s">
        <v>81</v>
      </c>
      <c r="AW518" s="14" t="s">
        <v>33</v>
      </c>
      <c r="AX518" s="14" t="s">
        <v>72</v>
      </c>
      <c r="AY518" s="254" t="s">
        <v>338</v>
      </c>
    </row>
    <row r="519" s="14" customFormat="1">
      <c r="A519" s="14"/>
      <c r="B519" s="244"/>
      <c r="C519" s="245"/>
      <c r="D519" s="235" t="s">
        <v>350</v>
      </c>
      <c r="E519" s="246" t="s">
        <v>19</v>
      </c>
      <c r="F519" s="247" t="s">
        <v>238</v>
      </c>
      <c r="G519" s="245"/>
      <c r="H519" s="248">
        <v>0</v>
      </c>
      <c r="I519" s="249"/>
      <c r="J519" s="245"/>
      <c r="K519" s="245"/>
      <c r="L519" s="250"/>
      <c r="M519" s="251"/>
      <c r="N519" s="252"/>
      <c r="O519" s="252"/>
      <c r="P519" s="252"/>
      <c r="Q519" s="252"/>
      <c r="R519" s="252"/>
      <c r="S519" s="252"/>
      <c r="T519" s="253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54" t="s">
        <v>350</v>
      </c>
      <c r="AU519" s="254" t="s">
        <v>241</v>
      </c>
      <c r="AV519" s="14" t="s">
        <v>81</v>
      </c>
      <c r="AW519" s="14" t="s">
        <v>33</v>
      </c>
      <c r="AX519" s="14" t="s">
        <v>72</v>
      </c>
      <c r="AY519" s="254" t="s">
        <v>338</v>
      </c>
    </row>
    <row r="520" s="14" customFormat="1">
      <c r="A520" s="14"/>
      <c r="B520" s="244"/>
      <c r="C520" s="245"/>
      <c r="D520" s="235" t="s">
        <v>350</v>
      </c>
      <c r="E520" s="246" t="s">
        <v>19</v>
      </c>
      <c r="F520" s="247" t="s">
        <v>240</v>
      </c>
      <c r="G520" s="245"/>
      <c r="H520" s="248">
        <v>0</v>
      </c>
      <c r="I520" s="249"/>
      <c r="J520" s="245"/>
      <c r="K520" s="245"/>
      <c r="L520" s="250"/>
      <c r="M520" s="251"/>
      <c r="N520" s="252"/>
      <c r="O520" s="252"/>
      <c r="P520" s="252"/>
      <c r="Q520" s="252"/>
      <c r="R520" s="252"/>
      <c r="S520" s="252"/>
      <c r="T520" s="253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54" t="s">
        <v>350</v>
      </c>
      <c r="AU520" s="254" t="s">
        <v>241</v>
      </c>
      <c r="AV520" s="14" t="s">
        <v>81</v>
      </c>
      <c r="AW520" s="14" t="s">
        <v>33</v>
      </c>
      <c r="AX520" s="14" t="s">
        <v>72</v>
      </c>
      <c r="AY520" s="254" t="s">
        <v>338</v>
      </c>
    </row>
    <row r="521" s="14" customFormat="1">
      <c r="A521" s="14"/>
      <c r="B521" s="244"/>
      <c r="C521" s="245"/>
      <c r="D521" s="235" t="s">
        <v>350</v>
      </c>
      <c r="E521" s="246" t="s">
        <v>19</v>
      </c>
      <c r="F521" s="247" t="s">
        <v>230</v>
      </c>
      <c r="G521" s="245"/>
      <c r="H521" s="248">
        <v>0</v>
      </c>
      <c r="I521" s="249"/>
      <c r="J521" s="245"/>
      <c r="K521" s="245"/>
      <c r="L521" s="250"/>
      <c r="M521" s="251"/>
      <c r="N521" s="252"/>
      <c r="O521" s="252"/>
      <c r="P521" s="252"/>
      <c r="Q521" s="252"/>
      <c r="R521" s="252"/>
      <c r="S521" s="252"/>
      <c r="T521" s="253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54" t="s">
        <v>350</v>
      </c>
      <c r="AU521" s="254" t="s">
        <v>241</v>
      </c>
      <c r="AV521" s="14" t="s">
        <v>81</v>
      </c>
      <c r="AW521" s="14" t="s">
        <v>33</v>
      </c>
      <c r="AX521" s="14" t="s">
        <v>72</v>
      </c>
      <c r="AY521" s="254" t="s">
        <v>338</v>
      </c>
    </row>
    <row r="522" s="14" customFormat="1">
      <c r="A522" s="14"/>
      <c r="B522" s="244"/>
      <c r="C522" s="245"/>
      <c r="D522" s="235" t="s">
        <v>350</v>
      </c>
      <c r="E522" s="246" t="s">
        <v>19</v>
      </c>
      <c r="F522" s="247" t="s">
        <v>242</v>
      </c>
      <c r="G522" s="245"/>
      <c r="H522" s="248">
        <v>0</v>
      </c>
      <c r="I522" s="249"/>
      <c r="J522" s="245"/>
      <c r="K522" s="245"/>
      <c r="L522" s="250"/>
      <c r="M522" s="251"/>
      <c r="N522" s="252"/>
      <c r="O522" s="252"/>
      <c r="P522" s="252"/>
      <c r="Q522" s="252"/>
      <c r="R522" s="252"/>
      <c r="S522" s="252"/>
      <c r="T522" s="253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54" t="s">
        <v>350</v>
      </c>
      <c r="AU522" s="254" t="s">
        <v>241</v>
      </c>
      <c r="AV522" s="14" t="s">
        <v>81</v>
      </c>
      <c r="AW522" s="14" t="s">
        <v>33</v>
      </c>
      <c r="AX522" s="14" t="s">
        <v>72</v>
      </c>
      <c r="AY522" s="254" t="s">
        <v>338</v>
      </c>
    </row>
    <row r="523" s="14" customFormat="1">
      <c r="A523" s="14"/>
      <c r="B523" s="244"/>
      <c r="C523" s="245"/>
      <c r="D523" s="235" t="s">
        <v>350</v>
      </c>
      <c r="E523" s="246" t="s">
        <v>19</v>
      </c>
      <c r="F523" s="247" t="s">
        <v>243</v>
      </c>
      <c r="G523" s="245"/>
      <c r="H523" s="248">
        <v>0</v>
      </c>
      <c r="I523" s="249"/>
      <c r="J523" s="245"/>
      <c r="K523" s="245"/>
      <c r="L523" s="250"/>
      <c r="M523" s="251"/>
      <c r="N523" s="252"/>
      <c r="O523" s="252"/>
      <c r="P523" s="252"/>
      <c r="Q523" s="252"/>
      <c r="R523" s="252"/>
      <c r="S523" s="252"/>
      <c r="T523" s="253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54" t="s">
        <v>350</v>
      </c>
      <c r="AU523" s="254" t="s">
        <v>241</v>
      </c>
      <c r="AV523" s="14" t="s">
        <v>81</v>
      </c>
      <c r="AW523" s="14" t="s">
        <v>33</v>
      </c>
      <c r="AX523" s="14" t="s">
        <v>72</v>
      </c>
      <c r="AY523" s="254" t="s">
        <v>338</v>
      </c>
    </row>
    <row r="524" s="14" customFormat="1">
      <c r="A524" s="14"/>
      <c r="B524" s="244"/>
      <c r="C524" s="245"/>
      <c r="D524" s="235" t="s">
        <v>350</v>
      </c>
      <c r="E524" s="246" t="s">
        <v>19</v>
      </c>
      <c r="F524" s="247" t="s">
        <v>244</v>
      </c>
      <c r="G524" s="245"/>
      <c r="H524" s="248">
        <v>0</v>
      </c>
      <c r="I524" s="249"/>
      <c r="J524" s="245"/>
      <c r="K524" s="245"/>
      <c r="L524" s="250"/>
      <c r="M524" s="251"/>
      <c r="N524" s="252"/>
      <c r="O524" s="252"/>
      <c r="P524" s="252"/>
      <c r="Q524" s="252"/>
      <c r="R524" s="252"/>
      <c r="S524" s="252"/>
      <c r="T524" s="253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54" t="s">
        <v>350</v>
      </c>
      <c r="AU524" s="254" t="s">
        <v>241</v>
      </c>
      <c r="AV524" s="14" t="s">
        <v>81</v>
      </c>
      <c r="AW524" s="14" t="s">
        <v>33</v>
      </c>
      <c r="AX524" s="14" t="s">
        <v>72</v>
      </c>
      <c r="AY524" s="254" t="s">
        <v>338</v>
      </c>
    </row>
    <row r="525" s="14" customFormat="1">
      <c r="A525" s="14"/>
      <c r="B525" s="244"/>
      <c r="C525" s="245"/>
      <c r="D525" s="235" t="s">
        <v>350</v>
      </c>
      <c r="E525" s="246" t="s">
        <v>19</v>
      </c>
      <c r="F525" s="247" t="s">
        <v>1315</v>
      </c>
      <c r="G525" s="245"/>
      <c r="H525" s="248">
        <v>0</v>
      </c>
      <c r="I525" s="249"/>
      <c r="J525" s="245"/>
      <c r="K525" s="245"/>
      <c r="L525" s="250"/>
      <c r="M525" s="251"/>
      <c r="N525" s="252"/>
      <c r="O525" s="252"/>
      <c r="P525" s="252"/>
      <c r="Q525" s="252"/>
      <c r="R525" s="252"/>
      <c r="S525" s="252"/>
      <c r="T525" s="253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54" t="s">
        <v>350</v>
      </c>
      <c r="AU525" s="254" t="s">
        <v>241</v>
      </c>
      <c r="AV525" s="14" t="s">
        <v>81</v>
      </c>
      <c r="AW525" s="14" t="s">
        <v>33</v>
      </c>
      <c r="AX525" s="14" t="s">
        <v>72</v>
      </c>
      <c r="AY525" s="254" t="s">
        <v>338</v>
      </c>
    </row>
    <row r="526" s="15" customFormat="1">
      <c r="A526" s="15"/>
      <c r="B526" s="255"/>
      <c r="C526" s="256"/>
      <c r="D526" s="235" t="s">
        <v>350</v>
      </c>
      <c r="E526" s="257" t="s">
        <v>250</v>
      </c>
      <c r="F526" s="258" t="s">
        <v>363</v>
      </c>
      <c r="G526" s="256"/>
      <c r="H526" s="259">
        <v>1</v>
      </c>
      <c r="I526" s="260"/>
      <c r="J526" s="256"/>
      <c r="K526" s="256"/>
      <c r="L526" s="261"/>
      <c r="M526" s="262"/>
      <c r="N526" s="263"/>
      <c r="O526" s="263"/>
      <c r="P526" s="263"/>
      <c r="Q526" s="263"/>
      <c r="R526" s="263"/>
      <c r="S526" s="263"/>
      <c r="T526" s="264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T526" s="265" t="s">
        <v>350</v>
      </c>
      <c r="AU526" s="265" t="s">
        <v>241</v>
      </c>
      <c r="AV526" s="15" t="s">
        <v>231</v>
      </c>
      <c r="AW526" s="15" t="s">
        <v>33</v>
      </c>
      <c r="AX526" s="15" t="s">
        <v>79</v>
      </c>
      <c r="AY526" s="265" t="s">
        <v>338</v>
      </c>
    </row>
    <row r="527" s="2" customFormat="1" ht="24.15" customHeight="1">
      <c r="A527" s="39"/>
      <c r="B527" s="40"/>
      <c r="C527" s="267" t="s">
        <v>837</v>
      </c>
      <c r="D527" s="267" t="s">
        <v>486</v>
      </c>
      <c r="E527" s="268" t="s">
        <v>716</v>
      </c>
      <c r="F527" s="269" t="s">
        <v>717</v>
      </c>
      <c r="G527" s="270" t="s">
        <v>586</v>
      </c>
      <c r="H527" s="271">
        <v>1</v>
      </c>
      <c r="I527" s="272"/>
      <c r="J527" s="273">
        <f>ROUND(I527*H527,2)</f>
        <v>0</v>
      </c>
      <c r="K527" s="269" t="s">
        <v>346</v>
      </c>
      <c r="L527" s="274"/>
      <c r="M527" s="275" t="s">
        <v>19</v>
      </c>
      <c r="N527" s="276" t="s">
        <v>43</v>
      </c>
      <c r="O527" s="85"/>
      <c r="P527" s="224">
        <f>O527*H527</f>
        <v>0</v>
      </c>
      <c r="Q527" s="224">
        <v>0.002</v>
      </c>
      <c r="R527" s="224">
        <f>Q527*H527</f>
        <v>0.002</v>
      </c>
      <c r="S527" s="224">
        <v>0</v>
      </c>
      <c r="T527" s="225">
        <f>S527*H527</f>
        <v>0</v>
      </c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R527" s="226" t="s">
        <v>405</v>
      </c>
      <c r="AT527" s="226" t="s">
        <v>486</v>
      </c>
      <c r="AU527" s="226" t="s">
        <v>241</v>
      </c>
      <c r="AY527" s="18" t="s">
        <v>338</v>
      </c>
      <c r="BE527" s="227">
        <f>IF(N527="základní",J527,0)</f>
        <v>0</v>
      </c>
      <c r="BF527" s="227">
        <f>IF(N527="snížená",J527,0)</f>
        <v>0</v>
      </c>
      <c r="BG527" s="227">
        <f>IF(N527="zákl. přenesená",J527,0)</f>
        <v>0</v>
      </c>
      <c r="BH527" s="227">
        <f>IF(N527="sníž. přenesená",J527,0)</f>
        <v>0</v>
      </c>
      <c r="BI527" s="227">
        <f>IF(N527="nulová",J527,0)</f>
        <v>0</v>
      </c>
      <c r="BJ527" s="18" t="s">
        <v>79</v>
      </c>
      <c r="BK527" s="227">
        <f>ROUND(I527*H527,2)</f>
        <v>0</v>
      </c>
      <c r="BL527" s="18" t="s">
        <v>231</v>
      </c>
      <c r="BM527" s="226" t="s">
        <v>4889</v>
      </c>
    </row>
    <row r="528" s="14" customFormat="1">
      <c r="A528" s="14"/>
      <c r="B528" s="244"/>
      <c r="C528" s="245"/>
      <c r="D528" s="235" t="s">
        <v>350</v>
      </c>
      <c r="E528" s="246" t="s">
        <v>19</v>
      </c>
      <c r="F528" s="247" t="s">
        <v>250</v>
      </c>
      <c r="G528" s="245"/>
      <c r="H528" s="248">
        <v>1</v>
      </c>
      <c r="I528" s="249"/>
      <c r="J528" s="245"/>
      <c r="K528" s="245"/>
      <c r="L528" s="250"/>
      <c r="M528" s="251"/>
      <c r="N528" s="252"/>
      <c r="O528" s="252"/>
      <c r="P528" s="252"/>
      <c r="Q528" s="252"/>
      <c r="R528" s="252"/>
      <c r="S528" s="252"/>
      <c r="T528" s="253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T528" s="254" t="s">
        <v>350</v>
      </c>
      <c r="AU528" s="254" t="s">
        <v>241</v>
      </c>
      <c r="AV528" s="14" t="s">
        <v>81</v>
      </c>
      <c r="AW528" s="14" t="s">
        <v>33</v>
      </c>
      <c r="AX528" s="14" t="s">
        <v>79</v>
      </c>
      <c r="AY528" s="254" t="s">
        <v>338</v>
      </c>
    </row>
    <row r="529" s="2" customFormat="1" ht="16.5" customHeight="1">
      <c r="A529" s="39"/>
      <c r="B529" s="40"/>
      <c r="C529" s="267" t="s">
        <v>844</v>
      </c>
      <c r="D529" s="267" t="s">
        <v>486</v>
      </c>
      <c r="E529" s="268" t="s">
        <v>731</v>
      </c>
      <c r="F529" s="269" t="s">
        <v>732</v>
      </c>
      <c r="G529" s="270" t="s">
        <v>586</v>
      </c>
      <c r="H529" s="271">
        <v>1</v>
      </c>
      <c r="I529" s="272"/>
      <c r="J529" s="273">
        <f>ROUND(I529*H529,2)</f>
        <v>0</v>
      </c>
      <c r="K529" s="269" t="s">
        <v>346</v>
      </c>
      <c r="L529" s="274"/>
      <c r="M529" s="275" t="s">
        <v>19</v>
      </c>
      <c r="N529" s="276" t="s">
        <v>43</v>
      </c>
      <c r="O529" s="85"/>
      <c r="P529" s="224">
        <f>O529*H529</f>
        <v>0</v>
      </c>
      <c r="Q529" s="224">
        <v>0.26200000000000001</v>
      </c>
      <c r="R529" s="224">
        <f>Q529*H529</f>
        <v>0.26200000000000001</v>
      </c>
      <c r="S529" s="224">
        <v>0</v>
      </c>
      <c r="T529" s="225">
        <f>S529*H529</f>
        <v>0</v>
      </c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R529" s="226" t="s">
        <v>405</v>
      </c>
      <c r="AT529" s="226" t="s">
        <v>486</v>
      </c>
      <c r="AU529" s="226" t="s">
        <v>241</v>
      </c>
      <c r="AY529" s="18" t="s">
        <v>338</v>
      </c>
      <c r="BE529" s="227">
        <f>IF(N529="základní",J529,0)</f>
        <v>0</v>
      </c>
      <c r="BF529" s="227">
        <f>IF(N529="snížená",J529,0)</f>
        <v>0</v>
      </c>
      <c r="BG529" s="227">
        <f>IF(N529="zákl. přenesená",J529,0)</f>
        <v>0</v>
      </c>
      <c r="BH529" s="227">
        <f>IF(N529="sníž. přenesená",J529,0)</f>
        <v>0</v>
      </c>
      <c r="BI529" s="227">
        <f>IF(N529="nulová",J529,0)</f>
        <v>0</v>
      </c>
      <c r="BJ529" s="18" t="s">
        <v>79</v>
      </c>
      <c r="BK529" s="227">
        <f>ROUND(I529*H529,2)</f>
        <v>0</v>
      </c>
      <c r="BL529" s="18" t="s">
        <v>231</v>
      </c>
      <c r="BM529" s="226" t="s">
        <v>4890</v>
      </c>
    </row>
    <row r="530" s="14" customFormat="1">
      <c r="A530" s="14"/>
      <c r="B530" s="244"/>
      <c r="C530" s="245"/>
      <c r="D530" s="235" t="s">
        <v>350</v>
      </c>
      <c r="E530" s="246" t="s">
        <v>19</v>
      </c>
      <c r="F530" s="247" t="s">
        <v>250</v>
      </c>
      <c r="G530" s="245"/>
      <c r="H530" s="248">
        <v>1</v>
      </c>
      <c r="I530" s="249"/>
      <c r="J530" s="245"/>
      <c r="K530" s="245"/>
      <c r="L530" s="250"/>
      <c r="M530" s="251"/>
      <c r="N530" s="252"/>
      <c r="O530" s="252"/>
      <c r="P530" s="252"/>
      <c r="Q530" s="252"/>
      <c r="R530" s="252"/>
      <c r="S530" s="252"/>
      <c r="T530" s="253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54" t="s">
        <v>350</v>
      </c>
      <c r="AU530" s="254" t="s">
        <v>241</v>
      </c>
      <c r="AV530" s="14" t="s">
        <v>81</v>
      </c>
      <c r="AW530" s="14" t="s">
        <v>33</v>
      </c>
      <c r="AX530" s="14" t="s">
        <v>79</v>
      </c>
      <c r="AY530" s="254" t="s">
        <v>338</v>
      </c>
    </row>
    <row r="531" s="2" customFormat="1" ht="24.15" customHeight="1">
      <c r="A531" s="39"/>
      <c r="B531" s="40"/>
      <c r="C531" s="215" t="s">
        <v>4891</v>
      </c>
      <c r="D531" s="215" t="s">
        <v>342</v>
      </c>
      <c r="E531" s="216" t="s">
        <v>735</v>
      </c>
      <c r="F531" s="217" t="s">
        <v>736</v>
      </c>
      <c r="G531" s="218" t="s">
        <v>586</v>
      </c>
      <c r="H531" s="219">
        <v>1</v>
      </c>
      <c r="I531" s="220"/>
      <c r="J531" s="221">
        <f>ROUND(I531*H531,2)</f>
        <v>0</v>
      </c>
      <c r="K531" s="217" t="s">
        <v>346</v>
      </c>
      <c r="L531" s="45"/>
      <c r="M531" s="222" t="s">
        <v>19</v>
      </c>
      <c r="N531" s="223" t="s">
        <v>43</v>
      </c>
      <c r="O531" s="85"/>
      <c r="P531" s="224">
        <f>O531*H531</f>
        <v>0</v>
      </c>
      <c r="Q531" s="224">
        <v>0.0098899999999999995</v>
      </c>
      <c r="R531" s="224">
        <f>Q531*H531</f>
        <v>0.0098899999999999995</v>
      </c>
      <c r="S531" s="224">
        <v>0</v>
      </c>
      <c r="T531" s="225">
        <f>S531*H531</f>
        <v>0</v>
      </c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R531" s="226" t="s">
        <v>231</v>
      </c>
      <c r="AT531" s="226" t="s">
        <v>342</v>
      </c>
      <c r="AU531" s="226" t="s">
        <v>241</v>
      </c>
      <c r="AY531" s="18" t="s">
        <v>338</v>
      </c>
      <c r="BE531" s="227">
        <f>IF(N531="základní",J531,0)</f>
        <v>0</v>
      </c>
      <c r="BF531" s="227">
        <f>IF(N531="snížená",J531,0)</f>
        <v>0</v>
      </c>
      <c r="BG531" s="227">
        <f>IF(N531="zákl. přenesená",J531,0)</f>
        <v>0</v>
      </c>
      <c r="BH531" s="227">
        <f>IF(N531="sníž. přenesená",J531,0)</f>
        <v>0</v>
      </c>
      <c r="BI531" s="227">
        <f>IF(N531="nulová",J531,0)</f>
        <v>0</v>
      </c>
      <c r="BJ531" s="18" t="s">
        <v>79</v>
      </c>
      <c r="BK531" s="227">
        <f>ROUND(I531*H531,2)</f>
        <v>0</v>
      </c>
      <c r="BL531" s="18" t="s">
        <v>231</v>
      </c>
      <c r="BM531" s="226" t="s">
        <v>4892</v>
      </c>
    </row>
    <row r="532" s="2" customFormat="1">
      <c r="A532" s="39"/>
      <c r="B532" s="40"/>
      <c r="C532" s="41"/>
      <c r="D532" s="228" t="s">
        <v>348</v>
      </c>
      <c r="E532" s="41"/>
      <c r="F532" s="229" t="s">
        <v>738</v>
      </c>
      <c r="G532" s="41"/>
      <c r="H532" s="41"/>
      <c r="I532" s="230"/>
      <c r="J532" s="41"/>
      <c r="K532" s="41"/>
      <c r="L532" s="45"/>
      <c r="M532" s="231"/>
      <c r="N532" s="232"/>
      <c r="O532" s="85"/>
      <c r="P532" s="85"/>
      <c r="Q532" s="85"/>
      <c r="R532" s="85"/>
      <c r="S532" s="85"/>
      <c r="T532" s="86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T532" s="18" t="s">
        <v>348</v>
      </c>
      <c r="AU532" s="18" t="s">
        <v>241</v>
      </c>
    </row>
    <row r="533" s="14" customFormat="1">
      <c r="A533" s="14"/>
      <c r="B533" s="244"/>
      <c r="C533" s="245"/>
      <c r="D533" s="235" t="s">
        <v>350</v>
      </c>
      <c r="E533" s="246" t="s">
        <v>19</v>
      </c>
      <c r="F533" s="247" t="s">
        <v>1177</v>
      </c>
      <c r="G533" s="245"/>
      <c r="H533" s="248">
        <v>1</v>
      </c>
      <c r="I533" s="249"/>
      <c r="J533" s="245"/>
      <c r="K533" s="245"/>
      <c r="L533" s="250"/>
      <c r="M533" s="251"/>
      <c r="N533" s="252"/>
      <c r="O533" s="252"/>
      <c r="P533" s="252"/>
      <c r="Q533" s="252"/>
      <c r="R533" s="252"/>
      <c r="S533" s="252"/>
      <c r="T533" s="253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T533" s="254" t="s">
        <v>350</v>
      </c>
      <c r="AU533" s="254" t="s">
        <v>241</v>
      </c>
      <c r="AV533" s="14" t="s">
        <v>81</v>
      </c>
      <c r="AW533" s="14" t="s">
        <v>33</v>
      </c>
      <c r="AX533" s="14" t="s">
        <v>72</v>
      </c>
      <c r="AY533" s="254" t="s">
        <v>338</v>
      </c>
    </row>
    <row r="534" s="14" customFormat="1">
      <c r="A534" s="14"/>
      <c r="B534" s="244"/>
      <c r="C534" s="245"/>
      <c r="D534" s="235" t="s">
        <v>350</v>
      </c>
      <c r="E534" s="246" t="s">
        <v>19</v>
      </c>
      <c r="F534" s="247" t="s">
        <v>233</v>
      </c>
      <c r="G534" s="245"/>
      <c r="H534" s="248">
        <v>0</v>
      </c>
      <c r="I534" s="249"/>
      <c r="J534" s="245"/>
      <c r="K534" s="245"/>
      <c r="L534" s="250"/>
      <c r="M534" s="251"/>
      <c r="N534" s="252"/>
      <c r="O534" s="252"/>
      <c r="P534" s="252"/>
      <c r="Q534" s="252"/>
      <c r="R534" s="252"/>
      <c r="S534" s="252"/>
      <c r="T534" s="253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54" t="s">
        <v>350</v>
      </c>
      <c r="AU534" s="254" t="s">
        <v>241</v>
      </c>
      <c r="AV534" s="14" t="s">
        <v>81</v>
      </c>
      <c r="AW534" s="14" t="s">
        <v>33</v>
      </c>
      <c r="AX534" s="14" t="s">
        <v>72</v>
      </c>
      <c r="AY534" s="254" t="s">
        <v>338</v>
      </c>
    </row>
    <row r="535" s="14" customFormat="1">
      <c r="A535" s="14"/>
      <c r="B535" s="244"/>
      <c r="C535" s="245"/>
      <c r="D535" s="235" t="s">
        <v>350</v>
      </c>
      <c r="E535" s="246" t="s">
        <v>19</v>
      </c>
      <c r="F535" s="247" t="s">
        <v>240</v>
      </c>
      <c r="G535" s="245"/>
      <c r="H535" s="248">
        <v>0</v>
      </c>
      <c r="I535" s="249"/>
      <c r="J535" s="245"/>
      <c r="K535" s="245"/>
      <c r="L535" s="250"/>
      <c r="M535" s="251"/>
      <c r="N535" s="252"/>
      <c r="O535" s="252"/>
      <c r="P535" s="252"/>
      <c r="Q535" s="252"/>
      <c r="R535" s="252"/>
      <c r="S535" s="252"/>
      <c r="T535" s="253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54" t="s">
        <v>350</v>
      </c>
      <c r="AU535" s="254" t="s">
        <v>241</v>
      </c>
      <c r="AV535" s="14" t="s">
        <v>81</v>
      </c>
      <c r="AW535" s="14" t="s">
        <v>33</v>
      </c>
      <c r="AX535" s="14" t="s">
        <v>72</v>
      </c>
      <c r="AY535" s="254" t="s">
        <v>338</v>
      </c>
    </row>
    <row r="536" s="14" customFormat="1">
      <c r="A536" s="14"/>
      <c r="B536" s="244"/>
      <c r="C536" s="245"/>
      <c r="D536" s="235" t="s">
        <v>350</v>
      </c>
      <c r="E536" s="246" t="s">
        <v>19</v>
      </c>
      <c r="F536" s="247" t="s">
        <v>230</v>
      </c>
      <c r="G536" s="245"/>
      <c r="H536" s="248">
        <v>0</v>
      </c>
      <c r="I536" s="249"/>
      <c r="J536" s="245"/>
      <c r="K536" s="245"/>
      <c r="L536" s="250"/>
      <c r="M536" s="251"/>
      <c r="N536" s="252"/>
      <c r="O536" s="252"/>
      <c r="P536" s="252"/>
      <c r="Q536" s="252"/>
      <c r="R536" s="252"/>
      <c r="S536" s="252"/>
      <c r="T536" s="253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54" t="s">
        <v>350</v>
      </c>
      <c r="AU536" s="254" t="s">
        <v>241</v>
      </c>
      <c r="AV536" s="14" t="s">
        <v>81</v>
      </c>
      <c r="AW536" s="14" t="s">
        <v>33</v>
      </c>
      <c r="AX536" s="14" t="s">
        <v>72</v>
      </c>
      <c r="AY536" s="254" t="s">
        <v>338</v>
      </c>
    </row>
    <row r="537" s="14" customFormat="1">
      <c r="A537" s="14"/>
      <c r="B537" s="244"/>
      <c r="C537" s="245"/>
      <c r="D537" s="235" t="s">
        <v>350</v>
      </c>
      <c r="E537" s="246" t="s">
        <v>19</v>
      </c>
      <c r="F537" s="247" t="s">
        <v>244</v>
      </c>
      <c r="G537" s="245"/>
      <c r="H537" s="248">
        <v>0</v>
      </c>
      <c r="I537" s="249"/>
      <c r="J537" s="245"/>
      <c r="K537" s="245"/>
      <c r="L537" s="250"/>
      <c r="M537" s="251"/>
      <c r="N537" s="252"/>
      <c r="O537" s="252"/>
      <c r="P537" s="252"/>
      <c r="Q537" s="252"/>
      <c r="R537" s="252"/>
      <c r="S537" s="252"/>
      <c r="T537" s="253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54" t="s">
        <v>350</v>
      </c>
      <c r="AU537" s="254" t="s">
        <v>241</v>
      </c>
      <c r="AV537" s="14" t="s">
        <v>81</v>
      </c>
      <c r="AW537" s="14" t="s">
        <v>33</v>
      </c>
      <c r="AX537" s="14" t="s">
        <v>72</v>
      </c>
      <c r="AY537" s="254" t="s">
        <v>338</v>
      </c>
    </row>
    <row r="538" s="14" customFormat="1">
      <c r="A538" s="14"/>
      <c r="B538" s="244"/>
      <c r="C538" s="245"/>
      <c r="D538" s="235" t="s">
        <v>350</v>
      </c>
      <c r="E538" s="246" t="s">
        <v>19</v>
      </c>
      <c r="F538" s="247" t="s">
        <v>1315</v>
      </c>
      <c r="G538" s="245"/>
      <c r="H538" s="248">
        <v>0</v>
      </c>
      <c r="I538" s="249"/>
      <c r="J538" s="245"/>
      <c r="K538" s="245"/>
      <c r="L538" s="250"/>
      <c r="M538" s="251"/>
      <c r="N538" s="252"/>
      <c r="O538" s="252"/>
      <c r="P538" s="252"/>
      <c r="Q538" s="252"/>
      <c r="R538" s="252"/>
      <c r="S538" s="252"/>
      <c r="T538" s="253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54" t="s">
        <v>350</v>
      </c>
      <c r="AU538" s="254" t="s">
        <v>241</v>
      </c>
      <c r="AV538" s="14" t="s">
        <v>81</v>
      </c>
      <c r="AW538" s="14" t="s">
        <v>33</v>
      </c>
      <c r="AX538" s="14" t="s">
        <v>72</v>
      </c>
      <c r="AY538" s="254" t="s">
        <v>338</v>
      </c>
    </row>
    <row r="539" s="15" customFormat="1">
      <c r="A539" s="15"/>
      <c r="B539" s="255"/>
      <c r="C539" s="256"/>
      <c r="D539" s="235" t="s">
        <v>350</v>
      </c>
      <c r="E539" s="257" t="s">
        <v>251</v>
      </c>
      <c r="F539" s="258" t="s">
        <v>363</v>
      </c>
      <c r="G539" s="256"/>
      <c r="H539" s="259">
        <v>1</v>
      </c>
      <c r="I539" s="260"/>
      <c r="J539" s="256"/>
      <c r="K539" s="256"/>
      <c r="L539" s="261"/>
      <c r="M539" s="262"/>
      <c r="N539" s="263"/>
      <c r="O539" s="263"/>
      <c r="P539" s="263"/>
      <c r="Q539" s="263"/>
      <c r="R539" s="263"/>
      <c r="S539" s="263"/>
      <c r="T539" s="264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T539" s="265" t="s">
        <v>350</v>
      </c>
      <c r="AU539" s="265" t="s">
        <v>241</v>
      </c>
      <c r="AV539" s="15" t="s">
        <v>231</v>
      </c>
      <c r="AW539" s="15" t="s">
        <v>33</v>
      </c>
      <c r="AX539" s="15" t="s">
        <v>79</v>
      </c>
      <c r="AY539" s="265" t="s">
        <v>338</v>
      </c>
    </row>
    <row r="540" s="2" customFormat="1" ht="24.15" customHeight="1">
      <c r="A540" s="39"/>
      <c r="B540" s="40"/>
      <c r="C540" s="267" t="s">
        <v>695</v>
      </c>
      <c r="D540" s="267" t="s">
        <v>486</v>
      </c>
      <c r="E540" s="268" t="s">
        <v>716</v>
      </c>
      <c r="F540" s="269" t="s">
        <v>717</v>
      </c>
      <c r="G540" s="270" t="s">
        <v>586</v>
      </c>
      <c r="H540" s="271">
        <v>1</v>
      </c>
      <c r="I540" s="272"/>
      <c r="J540" s="273">
        <f>ROUND(I540*H540,2)</f>
        <v>0</v>
      </c>
      <c r="K540" s="269" t="s">
        <v>346</v>
      </c>
      <c r="L540" s="274"/>
      <c r="M540" s="275" t="s">
        <v>19</v>
      </c>
      <c r="N540" s="276" t="s">
        <v>43</v>
      </c>
      <c r="O540" s="85"/>
      <c r="P540" s="224">
        <f>O540*H540</f>
        <v>0</v>
      </c>
      <c r="Q540" s="224">
        <v>0.002</v>
      </c>
      <c r="R540" s="224">
        <f>Q540*H540</f>
        <v>0.002</v>
      </c>
      <c r="S540" s="224">
        <v>0</v>
      </c>
      <c r="T540" s="225">
        <f>S540*H540</f>
        <v>0</v>
      </c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R540" s="226" t="s">
        <v>405</v>
      </c>
      <c r="AT540" s="226" t="s">
        <v>486</v>
      </c>
      <c r="AU540" s="226" t="s">
        <v>241</v>
      </c>
      <c r="AY540" s="18" t="s">
        <v>338</v>
      </c>
      <c r="BE540" s="227">
        <f>IF(N540="základní",J540,0)</f>
        <v>0</v>
      </c>
      <c r="BF540" s="227">
        <f>IF(N540="snížená",J540,0)</f>
        <v>0</v>
      </c>
      <c r="BG540" s="227">
        <f>IF(N540="zákl. přenesená",J540,0)</f>
        <v>0</v>
      </c>
      <c r="BH540" s="227">
        <f>IF(N540="sníž. přenesená",J540,0)</f>
        <v>0</v>
      </c>
      <c r="BI540" s="227">
        <f>IF(N540="nulová",J540,0)</f>
        <v>0</v>
      </c>
      <c r="BJ540" s="18" t="s">
        <v>79</v>
      </c>
      <c r="BK540" s="227">
        <f>ROUND(I540*H540,2)</f>
        <v>0</v>
      </c>
      <c r="BL540" s="18" t="s">
        <v>231</v>
      </c>
      <c r="BM540" s="226" t="s">
        <v>4893</v>
      </c>
    </row>
    <row r="541" s="14" customFormat="1">
      <c r="A541" s="14"/>
      <c r="B541" s="244"/>
      <c r="C541" s="245"/>
      <c r="D541" s="235" t="s">
        <v>350</v>
      </c>
      <c r="E541" s="246" t="s">
        <v>19</v>
      </c>
      <c r="F541" s="247" t="s">
        <v>251</v>
      </c>
      <c r="G541" s="245"/>
      <c r="H541" s="248">
        <v>1</v>
      </c>
      <c r="I541" s="249"/>
      <c r="J541" s="245"/>
      <c r="K541" s="245"/>
      <c r="L541" s="250"/>
      <c r="M541" s="251"/>
      <c r="N541" s="252"/>
      <c r="O541" s="252"/>
      <c r="P541" s="252"/>
      <c r="Q541" s="252"/>
      <c r="R541" s="252"/>
      <c r="S541" s="252"/>
      <c r="T541" s="253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54" t="s">
        <v>350</v>
      </c>
      <c r="AU541" s="254" t="s">
        <v>241</v>
      </c>
      <c r="AV541" s="14" t="s">
        <v>81</v>
      </c>
      <c r="AW541" s="14" t="s">
        <v>33</v>
      </c>
      <c r="AX541" s="14" t="s">
        <v>79</v>
      </c>
      <c r="AY541" s="254" t="s">
        <v>338</v>
      </c>
    </row>
    <row r="542" s="2" customFormat="1" ht="16.5" customHeight="1">
      <c r="A542" s="39"/>
      <c r="B542" s="40"/>
      <c r="C542" s="267" t="s">
        <v>4894</v>
      </c>
      <c r="D542" s="267" t="s">
        <v>486</v>
      </c>
      <c r="E542" s="268" t="s">
        <v>742</v>
      </c>
      <c r="F542" s="269" t="s">
        <v>743</v>
      </c>
      <c r="G542" s="270" t="s">
        <v>586</v>
      </c>
      <c r="H542" s="271">
        <v>1</v>
      </c>
      <c r="I542" s="272"/>
      <c r="J542" s="273">
        <f>ROUND(I542*H542,2)</f>
        <v>0</v>
      </c>
      <c r="K542" s="269" t="s">
        <v>346</v>
      </c>
      <c r="L542" s="274"/>
      <c r="M542" s="275" t="s">
        <v>19</v>
      </c>
      <c r="N542" s="276" t="s">
        <v>43</v>
      </c>
      <c r="O542" s="85"/>
      <c r="P542" s="224">
        <f>O542*H542</f>
        <v>0</v>
      </c>
      <c r="Q542" s="224">
        <v>0.52600000000000002</v>
      </c>
      <c r="R542" s="224">
        <f>Q542*H542</f>
        <v>0.52600000000000002</v>
      </c>
      <c r="S542" s="224">
        <v>0</v>
      </c>
      <c r="T542" s="225">
        <f>S542*H542</f>
        <v>0</v>
      </c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R542" s="226" t="s">
        <v>405</v>
      </c>
      <c r="AT542" s="226" t="s">
        <v>486</v>
      </c>
      <c r="AU542" s="226" t="s">
        <v>241</v>
      </c>
      <c r="AY542" s="18" t="s">
        <v>338</v>
      </c>
      <c r="BE542" s="227">
        <f>IF(N542="základní",J542,0)</f>
        <v>0</v>
      </c>
      <c r="BF542" s="227">
        <f>IF(N542="snížená",J542,0)</f>
        <v>0</v>
      </c>
      <c r="BG542" s="227">
        <f>IF(N542="zákl. přenesená",J542,0)</f>
        <v>0</v>
      </c>
      <c r="BH542" s="227">
        <f>IF(N542="sníž. přenesená",J542,0)</f>
        <v>0</v>
      </c>
      <c r="BI542" s="227">
        <f>IF(N542="nulová",J542,0)</f>
        <v>0</v>
      </c>
      <c r="BJ542" s="18" t="s">
        <v>79</v>
      </c>
      <c r="BK542" s="227">
        <f>ROUND(I542*H542,2)</f>
        <v>0</v>
      </c>
      <c r="BL542" s="18" t="s">
        <v>231</v>
      </c>
      <c r="BM542" s="226" t="s">
        <v>4895</v>
      </c>
    </row>
    <row r="543" s="14" customFormat="1">
      <c r="A543" s="14"/>
      <c r="B543" s="244"/>
      <c r="C543" s="245"/>
      <c r="D543" s="235" t="s">
        <v>350</v>
      </c>
      <c r="E543" s="246" t="s">
        <v>19</v>
      </c>
      <c r="F543" s="247" t="s">
        <v>251</v>
      </c>
      <c r="G543" s="245"/>
      <c r="H543" s="248">
        <v>1</v>
      </c>
      <c r="I543" s="249"/>
      <c r="J543" s="245"/>
      <c r="K543" s="245"/>
      <c r="L543" s="250"/>
      <c r="M543" s="251"/>
      <c r="N543" s="252"/>
      <c r="O543" s="252"/>
      <c r="P543" s="252"/>
      <c r="Q543" s="252"/>
      <c r="R543" s="252"/>
      <c r="S543" s="252"/>
      <c r="T543" s="253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T543" s="254" t="s">
        <v>350</v>
      </c>
      <c r="AU543" s="254" t="s">
        <v>241</v>
      </c>
      <c r="AV543" s="14" t="s">
        <v>81</v>
      </c>
      <c r="AW543" s="14" t="s">
        <v>33</v>
      </c>
      <c r="AX543" s="14" t="s">
        <v>79</v>
      </c>
      <c r="AY543" s="254" t="s">
        <v>338</v>
      </c>
    </row>
    <row r="544" s="2" customFormat="1" ht="24.15" customHeight="1">
      <c r="A544" s="39"/>
      <c r="B544" s="40"/>
      <c r="C544" s="215" t="s">
        <v>4896</v>
      </c>
      <c r="D544" s="215" t="s">
        <v>342</v>
      </c>
      <c r="E544" s="216" t="s">
        <v>760</v>
      </c>
      <c r="F544" s="217" t="s">
        <v>761</v>
      </c>
      <c r="G544" s="218" t="s">
        <v>586</v>
      </c>
      <c r="H544" s="219">
        <v>1</v>
      </c>
      <c r="I544" s="220"/>
      <c r="J544" s="221">
        <f>ROUND(I544*H544,2)</f>
        <v>0</v>
      </c>
      <c r="K544" s="217" t="s">
        <v>346</v>
      </c>
      <c r="L544" s="45"/>
      <c r="M544" s="222" t="s">
        <v>19</v>
      </c>
      <c r="N544" s="223" t="s">
        <v>43</v>
      </c>
      <c r="O544" s="85"/>
      <c r="P544" s="224">
        <f>O544*H544</f>
        <v>0</v>
      </c>
      <c r="Q544" s="224">
        <v>0.01218</v>
      </c>
      <c r="R544" s="224">
        <f>Q544*H544</f>
        <v>0.01218</v>
      </c>
      <c r="S544" s="224">
        <v>0</v>
      </c>
      <c r="T544" s="225">
        <f>S544*H544</f>
        <v>0</v>
      </c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R544" s="226" t="s">
        <v>231</v>
      </c>
      <c r="AT544" s="226" t="s">
        <v>342</v>
      </c>
      <c r="AU544" s="226" t="s">
        <v>241</v>
      </c>
      <c r="AY544" s="18" t="s">
        <v>338</v>
      </c>
      <c r="BE544" s="227">
        <f>IF(N544="základní",J544,0)</f>
        <v>0</v>
      </c>
      <c r="BF544" s="227">
        <f>IF(N544="snížená",J544,0)</f>
        <v>0</v>
      </c>
      <c r="BG544" s="227">
        <f>IF(N544="zákl. přenesená",J544,0)</f>
        <v>0</v>
      </c>
      <c r="BH544" s="227">
        <f>IF(N544="sníž. přenesená",J544,0)</f>
        <v>0</v>
      </c>
      <c r="BI544" s="227">
        <f>IF(N544="nulová",J544,0)</f>
        <v>0</v>
      </c>
      <c r="BJ544" s="18" t="s">
        <v>79</v>
      </c>
      <c r="BK544" s="227">
        <f>ROUND(I544*H544,2)</f>
        <v>0</v>
      </c>
      <c r="BL544" s="18" t="s">
        <v>231</v>
      </c>
      <c r="BM544" s="226" t="s">
        <v>4897</v>
      </c>
    </row>
    <row r="545" s="2" customFormat="1">
      <c r="A545" s="39"/>
      <c r="B545" s="40"/>
      <c r="C545" s="41"/>
      <c r="D545" s="228" t="s">
        <v>348</v>
      </c>
      <c r="E545" s="41"/>
      <c r="F545" s="229" t="s">
        <v>763</v>
      </c>
      <c r="G545" s="41"/>
      <c r="H545" s="41"/>
      <c r="I545" s="230"/>
      <c r="J545" s="41"/>
      <c r="K545" s="41"/>
      <c r="L545" s="45"/>
      <c r="M545" s="231"/>
      <c r="N545" s="232"/>
      <c r="O545" s="85"/>
      <c r="P545" s="85"/>
      <c r="Q545" s="85"/>
      <c r="R545" s="85"/>
      <c r="S545" s="85"/>
      <c r="T545" s="86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T545" s="18" t="s">
        <v>348</v>
      </c>
      <c r="AU545" s="18" t="s">
        <v>241</v>
      </c>
    </row>
    <row r="546" s="14" customFormat="1">
      <c r="A546" s="14"/>
      <c r="B546" s="244"/>
      <c r="C546" s="245"/>
      <c r="D546" s="235" t="s">
        <v>350</v>
      </c>
      <c r="E546" s="246" t="s">
        <v>19</v>
      </c>
      <c r="F546" s="247" t="s">
        <v>246</v>
      </c>
      <c r="G546" s="245"/>
      <c r="H546" s="248">
        <v>1</v>
      </c>
      <c r="I546" s="249"/>
      <c r="J546" s="245"/>
      <c r="K546" s="245"/>
      <c r="L546" s="250"/>
      <c r="M546" s="251"/>
      <c r="N546" s="252"/>
      <c r="O546" s="252"/>
      <c r="P546" s="252"/>
      <c r="Q546" s="252"/>
      <c r="R546" s="252"/>
      <c r="S546" s="252"/>
      <c r="T546" s="253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54" t="s">
        <v>350</v>
      </c>
      <c r="AU546" s="254" t="s">
        <v>241</v>
      </c>
      <c r="AV546" s="14" t="s">
        <v>81</v>
      </c>
      <c r="AW546" s="14" t="s">
        <v>33</v>
      </c>
      <c r="AX546" s="14" t="s">
        <v>79</v>
      </c>
      <c r="AY546" s="254" t="s">
        <v>338</v>
      </c>
    </row>
    <row r="547" s="2" customFormat="1" ht="24.15" customHeight="1">
      <c r="A547" s="39"/>
      <c r="B547" s="40"/>
      <c r="C547" s="267" t="s">
        <v>4898</v>
      </c>
      <c r="D547" s="267" t="s">
        <v>486</v>
      </c>
      <c r="E547" s="268" t="s">
        <v>716</v>
      </c>
      <c r="F547" s="269" t="s">
        <v>717</v>
      </c>
      <c r="G547" s="270" t="s">
        <v>586</v>
      </c>
      <c r="H547" s="271">
        <v>1</v>
      </c>
      <c r="I547" s="272"/>
      <c r="J547" s="273">
        <f>ROUND(I547*H547,2)</f>
        <v>0</v>
      </c>
      <c r="K547" s="269" t="s">
        <v>346</v>
      </c>
      <c r="L547" s="274"/>
      <c r="M547" s="275" t="s">
        <v>19</v>
      </c>
      <c r="N547" s="276" t="s">
        <v>43</v>
      </c>
      <c r="O547" s="85"/>
      <c r="P547" s="224">
        <f>O547*H547</f>
        <v>0</v>
      </c>
      <c r="Q547" s="224">
        <v>0.002</v>
      </c>
      <c r="R547" s="224">
        <f>Q547*H547</f>
        <v>0.002</v>
      </c>
      <c r="S547" s="224">
        <v>0</v>
      </c>
      <c r="T547" s="225">
        <f>S547*H547</f>
        <v>0</v>
      </c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R547" s="226" t="s">
        <v>405</v>
      </c>
      <c r="AT547" s="226" t="s">
        <v>486</v>
      </c>
      <c r="AU547" s="226" t="s">
        <v>241</v>
      </c>
      <c r="AY547" s="18" t="s">
        <v>338</v>
      </c>
      <c r="BE547" s="227">
        <f>IF(N547="základní",J547,0)</f>
        <v>0</v>
      </c>
      <c r="BF547" s="227">
        <f>IF(N547="snížená",J547,0)</f>
        <v>0</v>
      </c>
      <c r="BG547" s="227">
        <f>IF(N547="zákl. přenesená",J547,0)</f>
        <v>0</v>
      </c>
      <c r="BH547" s="227">
        <f>IF(N547="sníž. přenesená",J547,0)</f>
        <v>0</v>
      </c>
      <c r="BI547" s="227">
        <f>IF(N547="nulová",J547,0)</f>
        <v>0</v>
      </c>
      <c r="BJ547" s="18" t="s">
        <v>79</v>
      </c>
      <c r="BK547" s="227">
        <f>ROUND(I547*H547,2)</f>
        <v>0</v>
      </c>
      <c r="BL547" s="18" t="s">
        <v>231</v>
      </c>
      <c r="BM547" s="226" t="s">
        <v>4899</v>
      </c>
    </row>
    <row r="548" s="14" customFormat="1">
      <c r="A548" s="14"/>
      <c r="B548" s="244"/>
      <c r="C548" s="245"/>
      <c r="D548" s="235" t="s">
        <v>350</v>
      </c>
      <c r="E548" s="246" t="s">
        <v>19</v>
      </c>
      <c r="F548" s="247" t="s">
        <v>246</v>
      </c>
      <c r="G548" s="245"/>
      <c r="H548" s="248">
        <v>1</v>
      </c>
      <c r="I548" s="249"/>
      <c r="J548" s="245"/>
      <c r="K548" s="245"/>
      <c r="L548" s="250"/>
      <c r="M548" s="251"/>
      <c r="N548" s="252"/>
      <c r="O548" s="252"/>
      <c r="P548" s="252"/>
      <c r="Q548" s="252"/>
      <c r="R548" s="252"/>
      <c r="S548" s="252"/>
      <c r="T548" s="253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54" t="s">
        <v>350</v>
      </c>
      <c r="AU548" s="254" t="s">
        <v>241</v>
      </c>
      <c r="AV548" s="14" t="s">
        <v>81</v>
      </c>
      <c r="AW548" s="14" t="s">
        <v>33</v>
      </c>
      <c r="AX548" s="14" t="s">
        <v>79</v>
      </c>
      <c r="AY548" s="254" t="s">
        <v>338</v>
      </c>
    </row>
    <row r="549" s="2" customFormat="1" ht="24.15" customHeight="1">
      <c r="A549" s="39"/>
      <c r="B549" s="40"/>
      <c r="C549" s="267" t="s">
        <v>4900</v>
      </c>
      <c r="D549" s="267" t="s">
        <v>486</v>
      </c>
      <c r="E549" s="268" t="s">
        <v>767</v>
      </c>
      <c r="F549" s="269" t="s">
        <v>768</v>
      </c>
      <c r="G549" s="270" t="s">
        <v>586</v>
      </c>
      <c r="H549" s="271">
        <v>1</v>
      </c>
      <c r="I549" s="272"/>
      <c r="J549" s="273">
        <f>ROUND(I549*H549,2)</f>
        <v>0</v>
      </c>
      <c r="K549" s="269" t="s">
        <v>346</v>
      </c>
      <c r="L549" s="274"/>
      <c r="M549" s="275" t="s">
        <v>19</v>
      </c>
      <c r="N549" s="276" t="s">
        <v>43</v>
      </c>
      <c r="O549" s="85"/>
      <c r="P549" s="224">
        <f>O549*H549</f>
        <v>0</v>
      </c>
      <c r="Q549" s="224">
        <v>0.56999999999999995</v>
      </c>
      <c r="R549" s="224">
        <f>Q549*H549</f>
        <v>0.56999999999999995</v>
      </c>
      <c r="S549" s="224">
        <v>0</v>
      </c>
      <c r="T549" s="225">
        <f>S549*H549</f>
        <v>0</v>
      </c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R549" s="226" t="s">
        <v>405</v>
      </c>
      <c r="AT549" s="226" t="s">
        <v>486</v>
      </c>
      <c r="AU549" s="226" t="s">
        <v>241</v>
      </c>
      <c r="AY549" s="18" t="s">
        <v>338</v>
      </c>
      <c r="BE549" s="227">
        <f>IF(N549="základní",J549,0)</f>
        <v>0</v>
      </c>
      <c r="BF549" s="227">
        <f>IF(N549="snížená",J549,0)</f>
        <v>0</v>
      </c>
      <c r="BG549" s="227">
        <f>IF(N549="zákl. přenesená",J549,0)</f>
        <v>0</v>
      </c>
      <c r="BH549" s="227">
        <f>IF(N549="sníž. přenesená",J549,0)</f>
        <v>0</v>
      </c>
      <c r="BI549" s="227">
        <f>IF(N549="nulová",J549,0)</f>
        <v>0</v>
      </c>
      <c r="BJ549" s="18" t="s">
        <v>79</v>
      </c>
      <c r="BK549" s="227">
        <f>ROUND(I549*H549,2)</f>
        <v>0</v>
      </c>
      <c r="BL549" s="18" t="s">
        <v>231</v>
      </c>
      <c r="BM549" s="226" t="s">
        <v>4901</v>
      </c>
    </row>
    <row r="550" s="14" customFormat="1">
      <c r="A550" s="14"/>
      <c r="B550" s="244"/>
      <c r="C550" s="245"/>
      <c r="D550" s="235" t="s">
        <v>350</v>
      </c>
      <c r="E550" s="246" t="s">
        <v>19</v>
      </c>
      <c r="F550" s="247" t="s">
        <v>246</v>
      </c>
      <c r="G550" s="245"/>
      <c r="H550" s="248">
        <v>1</v>
      </c>
      <c r="I550" s="249"/>
      <c r="J550" s="245"/>
      <c r="K550" s="245"/>
      <c r="L550" s="250"/>
      <c r="M550" s="251"/>
      <c r="N550" s="252"/>
      <c r="O550" s="252"/>
      <c r="P550" s="252"/>
      <c r="Q550" s="252"/>
      <c r="R550" s="252"/>
      <c r="S550" s="252"/>
      <c r="T550" s="253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54" t="s">
        <v>350</v>
      </c>
      <c r="AU550" s="254" t="s">
        <v>241</v>
      </c>
      <c r="AV550" s="14" t="s">
        <v>81</v>
      </c>
      <c r="AW550" s="14" t="s">
        <v>33</v>
      </c>
      <c r="AX550" s="14" t="s">
        <v>79</v>
      </c>
      <c r="AY550" s="254" t="s">
        <v>338</v>
      </c>
    </row>
    <row r="551" s="2" customFormat="1" ht="37.8" customHeight="1">
      <c r="A551" s="39"/>
      <c r="B551" s="40"/>
      <c r="C551" s="215" t="s">
        <v>4022</v>
      </c>
      <c r="D551" s="215" t="s">
        <v>342</v>
      </c>
      <c r="E551" s="216" t="s">
        <v>771</v>
      </c>
      <c r="F551" s="217" t="s">
        <v>772</v>
      </c>
      <c r="G551" s="218" t="s">
        <v>586</v>
      </c>
      <c r="H551" s="219">
        <v>1</v>
      </c>
      <c r="I551" s="220"/>
      <c r="J551" s="221">
        <f>ROUND(I551*H551,2)</f>
        <v>0</v>
      </c>
      <c r="K551" s="217" t="s">
        <v>346</v>
      </c>
      <c r="L551" s="45"/>
      <c r="M551" s="222" t="s">
        <v>19</v>
      </c>
      <c r="N551" s="223" t="s">
        <v>43</v>
      </c>
      <c r="O551" s="85"/>
      <c r="P551" s="224">
        <f>O551*H551</f>
        <v>0</v>
      </c>
      <c r="Q551" s="224">
        <v>0.089999999999999997</v>
      </c>
      <c r="R551" s="224">
        <f>Q551*H551</f>
        <v>0.089999999999999997</v>
      </c>
      <c r="S551" s="224">
        <v>0</v>
      </c>
      <c r="T551" s="225">
        <f>S551*H551</f>
        <v>0</v>
      </c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R551" s="226" t="s">
        <v>231</v>
      </c>
      <c r="AT551" s="226" t="s">
        <v>342</v>
      </c>
      <c r="AU551" s="226" t="s">
        <v>241</v>
      </c>
      <c r="AY551" s="18" t="s">
        <v>338</v>
      </c>
      <c r="BE551" s="227">
        <f>IF(N551="základní",J551,0)</f>
        <v>0</v>
      </c>
      <c r="BF551" s="227">
        <f>IF(N551="snížená",J551,0)</f>
        <v>0</v>
      </c>
      <c r="BG551" s="227">
        <f>IF(N551="zákl. přenesená",J551,0)</f>
        <v>0</v>
      </c>
      <c r="BH551" s="227">
        <f>IF(N551="sníž. přenesená",J551,0)</f>
        <v>0</v>
      </c>
      <c r="BI551" s="227">
        <f>IF(N551="nulová",J551,0)</f>
        <v>0</v>
      </c>
      <c r="BJ551" s="18" t="s">
        <v>79</v>
      </c>
      <c r="BK551" s="227">
        <f>ROUND(I551*H551,2)</f>
        <v>0</v>
      </c>
      <c r="BL551" s="18" t="s">
        <v>231</v>
      </c>
      <c r="BM551" s="226" t="s">
        <v>4902</v>
      </c>
    </row>
    <row r="552" s="2" customFormat="1">
      <c r="A552" s="39"/>
      <c r="B552" s="40"/>
      <c r="C552" s="41"/>
      <c r="D552" s="228" t="s">
        <v>348</v>
      </c>
      <c r="E552" s="41"/>
      <c r="F552" s="229" t="s">
        <v>774</v>
      </c>
      <c r="G552" s="41"/>
      <c r="H552" s="41"/>
      <c r="I552" s="230"/>
      <c r="J552" s="41"/>
      <c r="K552" s="41"/>
      <c r="L552" s="45"/>
      <c r="M552" s="231"/>
      <c r="N552" s="232"/>
      <c r="O552" s="85"/>
      <c r="P552" s="85"/>
      <c r="Q552" s="85"/>
      <c r="R552" s="85"/>
      <c r="S552" s="85"/>
      <c r="T552" s="86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T552" s="18" t="s">
        <v>348</v>
      </c>
      <c r="AU552" s="18" t="s">
        <v>241</v>
      </c>
    </row>
    <row r="553" s="14" customFormat="1">
      <c r="A553" s="14"/>
      <c r="B553" s="244"/>
      <c r="C553" s="245"/>
      <c r="D553" s="235" t="s">
        <v>350</v>
      </c>
      <c r="E553" s="246" t="s">
        <v>19</v>
      </c>
      <c r="F553" s="247" t="s">
        <v>245</v>
      </c>
      <c r="G553" s="245"/>
      <c r="H553" s="248">
        <v>1</v>
      </c>
      <c r="I553" s="249"/>
      <c r="J553" s="245"/>
      <c r="K553" s="245"/>
      <c r="L553" s="250"/>
      <c r="M553" s="251"/>
      <c r="N553" s="252"/>
      <c r="O553" s="252"/>
      <c r="P553" s="252"/>
      <c r="Q553" s="252"/>
      <c r="R553" s="252"/>
      <c r="S553" s="252"/>
      <c r="T553" s="253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T553" s="254" t="s">
        <v>350</v>
      </c>
      <c r="AU553" s="254" t="s">
        <v>241</v>
      </c>
      <c r="AV553" s="14" t="s">
        <v>81</v>
      </c>
      <c r="AW553" s="14" t="s">
        <v>33</v>
      </c>
      <c r="AX553" s="14" t="s">
        <v>72</v>
      </c>
      <c r="AY553" s="254" t="s">
        <v>338</v>
      </c>
    </row>
    <row r="554" s="14" customFormat="1">
      <c r="A554" s="14"/>
      <c r="B554" s="244"/>
      <c r="C554" s="245"/>
      <c r="D554" s="235" t="s">
        <v>350</v>
      </c>
      <c r="E554" s="246" t="s">
        <v>19</v>
      </c>
      <c r="F554" s="247" t="s">
        <v>255</v>
      </c>
      <c r="G554" s="245"/>
      <c r="H554" s="248">
        <v>0</v>
      </c>
      <c r="I554" s="249"/>
      <c r="J554" s="245"/>
      <c r="K554" s="245"/>
      <c r="L554" s="250"/>
      <c r="M554" s="251"/>
      <c r="N554" s="252"/>
      <c r="O554" s="252"/>
      <c r="P554" s="252"/>
      <c r="Q554" s="252"/>
      <c r="R554" s="252"/>
      <c r="S554" s="252"/>
      <c r="T554" s="253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54" t="s">
        <v>350</v>
      </c>
      <c r="AU554" s="254" t="s">
        <v>241</v>
      </c>
      <c r="AV554" s="14" t="s">
        <v>81</v>
      </c>
      <c r="AW554" s="14" t="s">
        <v>33</v>
      </c>
      <c r="AX554" s="14" t="s">
        <v>72</v>
      </c>
      <c r="AY554" s="254" t="s">
        <v>338</v>
      </c>
    </row>
    <row r="555" s="15" customFormat="1">
      <c r="A555" s="15"/>
      <c r="B555" s="255"/>
      <c r="C555" s="256"/>
      <c r="D555" s="235" t="s">
        <v>350</v>
      </c>
      <c r="E555" s="257" t="s">
        <v>246</v>
      </c>
      <c r="F555" s="258" t="s">
        <v>363</v>
      </c>
      <c r="G555" s="256"/>
      <c r="H555" s="259">
        <v>1</v>
      </c>
      <c r="I555" s="260"/>
      <c r="J555" s="256"/>
      <c r="K555" s="256"/>
      <c r="L555" s="261"/>
      <c r="M555" s="262"/>
      <c r="N555" s="263"/>
      <c r="O555" s="263"/>
      <c r="P555" s="263"/>
      <c r="Q555" s="263"/>
      <c r="R555" s="263"/>
      <c r="S555" s="263"/>
      <c r="T555" s="264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T555" s="265" t="s">
        <v>350</v>
      </c>
      <c r="AU555" s="265" t="s">
        <v>241</v>
      </c>
      <c r="AV555" s="15" t="s">
        <v>231</v>
      </c>
      <c r="AW555" s="15" t="s">
        <v>33</v>
      </c>
      <c r="AX555" s="15" t="s">
        <v>79</v>
      </c>
      <c r="AY555" s="265" t="s">
        <v>338</v>
      </c>
    </row>
    <row r="556" s="2" customFormat="1" ht="24.15" customHeight="1">
      <c r="A556" s="39"/>
      <c r="B556" s="40"/>
      <c r="C556" s="267" t="s">
        <v>4903</v>
      </c>
      <c r="D556" s="267" t="s">
        <v>486</v>
      </c>
      <c r="E556" s="268" t="s">
        <v>776</v>
      </c>
      <c r="F556" s="269" t="s">
        <v>777</v>
      </c>
      <c r="G556" s="270" t="s">
        <v>586</v>
      </c>
      <c r="H556" s="271">
        <v>1</v>
      </c>
      <c r="I556" s="272"/>
      <c r="J556" s="273">
        <f>ROUND(I556*H556,2)</f>
        <v>0</v>
      </c>
      <c r="K556" s="269" t="s">
        <v>346</v>
      </c>
      <c r="L556" s="274"/>
      <c r="M556" s="275" t="s">
        <v>19</v>
      </c>
      <c r="N556" s="276" t="s">
        <v>43</v>
      </c>
      <c r="O556" s="85"/>
      <c r="P556" s="224">
        <f>O556*H556</f>
        <v>0</v>
      </c>
      <c r="Q556" s="224">
        <v>0.12</v>
      </c>
      <c r="R556" s="224">
        <f>Q556*H556</f>
        <v>0.12</v>
      </c>
      <c r="S556" s="224">
        <v>0</v>
      </c>
      <c r="T556" s="225">
        <f>S556*H556</f>
        <v>0</v>
      </c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R556" s="226" t="s">
        <v>405</v>
      </c>
      <c r="AT556" s="226" t="s">
        <v>486</v>
      </c>
      <c r="AU556" s="226" t="s">
        <v>241</v>
      </c>
      <c r="AY556" s="18" t="s">
        <v>338</v>
      </c>
      <c r="BE556" s="227">
        <f>IF(N556="základní",J556,0)</f>
        <v>0</v>
      </c>
      <c r="BF556" s="227">
        <f>IF(N556="snížená",J556,0)</f>
        <v>0</v>
      </c>
      <c r="BG556" s="227">
        <f>IF(N556="zákl. přenesená",J556,0)</f>
        <v>0</v>
      </c>
      <c r="BH556" s="227">
        <f>IF(N556="sníž. přenesená",J556,0)</f>
        <v>0</v>
      </c>
      <c r="BI556" s="227">
        <f>IF(N556="nulová",J556,0)</f>
        <v>0</v>
      </c>
      <c r="BJ556" s="18" t="s">
        <v>79</v>
      </c>
      <c r="BK556" s="227">
        <f>ROUND(I556*H556,2)</f>
        <v>0</v>
      </c>
      <c r="BL556" s="18" t="s">
        <v>231</v>
      </c>
      <c r="BM556" s="226" t="s">
        <v>4904</v>
      </c>
    </row>
    <row r="557" s="14" customFormat="1">
      <c r="A557" s="14"/>
      <c r="B557" s="244"/>
      <c r="C557" s="245"/>
      <c r="D557" s="235" t="s">
        <v>350</v>
      </c>
      <c r="E557" s="246" t="s">
        <v>19</v>
      </c>
      <c r="F557" s="247" t="s">
        <v>246</v>
      </c>
      <c r="G557" s="245"/>
      <c r="H557" s="248">
        <v>1</v>
      </c>
      <c r="I557" s="249"/>
      <c r="J557" s="245"/>
      <c r="K557" s="245"/>
      <c r="L557" s="250"/>
      <c r="M557" s="251"/>
      <c r="N557" s="252"/>
      <c r="O557" s="252"/>
      <c r="P557" s="252"/>
      <c r="Q557" s="252"/>
      <c r="R557" s="252"/>
      <c r="S557" s="252"/>
      <c r="T557" s="253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54" t="s">
        <v>350</v>
      </c>
      <c r="AU557" s="254" t="s">
        <v>241</v>
      </c>
      <c r="AV557" s="14" t="s">
        <v>81</v>
      </c>
      <c r="AW557" s="14" t="s">
        <v>33</v>
      </c>
      <c r="AX557" s="14" t="s">
        <v>79</v>
      </c>
      <c r="AY557" s="254" t="s">
        <v>338</v>
      </c>
    </row>
    <row r="558" s="2" customFormat="1" ht="33" customHeight="1">
      <c r="A558" s="39"/>
      <c r="B558" s="40"/>
      <c r="C558" s="215" t="s">
        <v>4905</v>
      </c>
      <c r="D558" s="215" t="s">
        <v>342</v>
      </c>
      <c r="E558" s="216" t="s">
        <v>780</v>
      </c>
      <c r="F558" s="217" t="s">
        <v>781</v>
      </c>
      <c r="G558" s="218" t="s">
        <v>391</v>
      </c>
      <c r="H558" s="219">
        <v>0.33800000000000002</v>
      </c>
      <c r="I558" s="220"/>
      <c r="J558" s="221">
        <f>ROUND(I558*H558,2)</f>
        <v>0</v>
      </c>
      <c r="K558" s="217" t="s">
        <v>346</v>
      </c>
      <c r="L558" s="45"/>
      <c r="M558" s="222" t="s">
        <v>19</v>
      </c>
      <c r="N558" s="223" t="s">
        <v>43</v>
      </c>
      <c r="O558" s="85"/>
      <c r="P558" s="224">
        <f>O558*H558</f>
        <v>0</v>
      </c>
      <c r="Q558" s="224">
        <v>0</v>
      </c>
      <c r="R558" s="224">
        <f>Q558*H558</f>
        <v>0</v>
      </c>
      <c r="S558" s="224">
        <v>0</v>
      </c>
      <c r="T558" s="225">
        <f>S558*H558</f>
        <v>0</v>
      </c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R558" s="226" t="s">
        <v>231</v>
      </c>
      <c r="AT558" s="226" t="s">
        <v>342</v>
      </c>
      <c r="AU558" s="226" t="s">
        <v>241</v>
      </c>
      <c r="AY558" s="18" t="s">
        <v>338</v>
      </c>
      <c r="BE558" s="227">
        <f>IF(N558="základní",J558,0)</f>
        <v>0</v>
      </c>
      <c r="BF558" s="227">
        <f>IF(N558="snížená",J558,0)</f>
        <v>0</v>
      </c>
      <c r="BG558" s="227">
        <f>IF(N558="zákl. přenesená",J558,0)</f>
        <v>0</v>
      </c>
      <c r="BH558" s="227">
        <f>IF(N558="sníž. přenesená",J558,0)</f>
        <v>0</v>
      </c>
      <c r="BI558" s="227">
        <f>IF(N558="nulová",J558,0)</f>
        <v>0</v>
      </c>
      <c r="BJ558" s="18" t="s">
        <v>79</v>
      </c>
      <c r="BK558" s="227">
        <f>ROUND(I558*H558,2)</f>
        <v>0</v>
      </c>
      <c r="BL558" s="18" t="s">
        <v>231</v>
      </c>
      <c r="BM558" s="226" t="s">
        <v>4906</v>
      </c>
    </row>
    <row r="559" s="2" customFormat="1">
      <c r="A559" s="39"/>
      <c r="B559" s="40"/>
      <c r="C559" s="41"/>
      <c r="D559" s="228" t="s">
        <v>348</v>
      </c>
      <c r="E559" s="41"/>
      <c r="F559" s="229" t="s">
        <v>783</v>
      </c>
      <c r="G559" s="41"/>
      <c r="H559" s="41"/>
      <c r="I559" s="230"/>
      <c r="J559" s="41"/>
      <c r="K559" s="41"/>
      <c r="L559" s="45"/>
      <c r="M559" s="231"/>
      <c r="N559" s="232"/>
      <c r="O559" s="85"/>
      <c r="P559" s="85"/>
      <c r="Q559" s="85"/>
      <c r="R559" s="85"/>
      <c r="S559" s="85"/>
      <c r="T559" s="86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T559" s="18" t="s">
        <v>348</v>
      </c>
      <c r="AU559" s="18" t="s">
        <v>241</v>
      </c>
    </row>
    <row r="560" s="14" customFormat="1">
      <c r="A560" s="14"/>
      <c r="B560" s="244"/>
      <c r="C560" s="245"/>
      <c r="D560" s="235" t="s">
        <v>350</v>
      </c>
      <c r="E560" s="246" t="s">
        <v>19</v>
      </c>
      <c r="F560" s="247" t="s">
        <v>784</v>
      </c>
      <c r="G560" s="245"/>
      <c r="H560" s="248">
        <v>0.33800000000000002</v>
      </c>
      <c r="I560" s="249"/>
      <c r="J560" s="245"/>
      <c r="K560" s="245"/>
      <c r="L560" s="250"/>
      <c r="M560" s="251"/>
      <c r="N560" s="252"/>
      <c r="O560" s="252"/>
      <c r="P560" s="252"/>
      <c r="Q560" s="252"/>
      <c r="R560" s="252"/>
      <c r="S560" s="252"/>
      <c r="T560" s="253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54" t="s">
        <v>350</v>
      </c>
      <c r="AU560" s="254" t="s">
        <v>241</v>
      </c>
      <c r="AV560" s="14" t="s">
        <v>81</v>
      </c>
      <c r="AW560" s="14" t="s">
        <v>33</v>
      </c>
      <c r="AX560" s="14" t="s">
        <v>72</v>
      </c>
      <c r="AY560" s="254" t="s">
        <v>338</v>
      </c>
    </row>
    <row r="561" s="15" customFormat="1">
      <c r="A561" s="15"/>
      <c r="B561" s="255"/>
      <c r="C561" s="256"/>
      <c r="D561" s="235" t="s">
        <v>350</v>
      </c>
      <c r="E561" s="257" t="s">
        <v>248</v>
      </c>
      <c r="F561" s="258" t="s">
        <v>363</v>
      </c>
      <c r="G561" s="256"/>
      <c r="H561" s="259">
        <v>0.33800000000000002</v>
      </c>
      <c r="I561" s="260"/>
      <c r="J561" s="256"/>
      <c r="K561" s="256"/>
      <c r="L561" s="261"/>
      <c r="M561" s="262"/>
      <c r="N561" s="263"/>
      <c r="O561" s="263"/>
      <c r="P561" s="263"/>
      <c r="Q561" s="263"/>
      <c r="R561" s="263"/>
      <c r="S561" s="263"/>
      <c r="T561" s="264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T561" s="265" t="s">
        <v>350</v>
      </c>
      <c r="AU561" s="265" t="s">
        <v>241</v>
      </c>
      <c r="AV561" s="15" t="s">
        <v>231</v>
      </c>
      <c r="AW561" s="15" t="s">
        <v>33</v>
      </c>
      <c r="AX561" s="15" t="s">
        <v>79</v>
      </c>
      <c r="AY561" s="265" t="s">
        <v>338</v>
      </c>
    </row>
    <row r="562" s="2" customFormat="1" ht="24.15" customHeight="1">
      <c r="A562" s="39"/>
      <c r="B562" s="40"/>
      <c r="C562" s="215" t="s">
        <v>4907</v>
      </c>
      <c r="D562" s="215" t="s">
        <v>342</v>
      </c>
      <c r="E562" s="216" t="s">
        <v>786</v>
      </c>
      <c r="F562" s="217" t="s">
        <v>787</v>
      </c>
      <c r="G562" s="218" t="s">
        <v>572</v>
      </c>
      <c r="H562" s="219">
        <v>107.7</v>
      </c>
      <c r="I562" s="220"/>
      <c r="J562" s="221">
        <f>ROUND(I562*H562,2)</f>
        <v>0</v>
      </c>
      <c r="K562" s="217" t="s">
        <v>346</v>
      </c>
      <c r="L562" s="45"/>
      <c r="M562" s="222" t="s">
        <v>19</v>
      </c>
      <c r="N562" s="223" t="s">
        <v>43</v>
      </c>
      <c r="O562" s="85"/>
      <c r="P562" s="224">
        <f>O562*H562</f>
        <v>0</v>
      </c>
      <c r="Q562" s="224">
        <v>9.0000000000000006E-05</v>
      </c>
      <c r="R562" s="224">
        <f>Q562*H562</f>
        <v>0.0096930000000000002</v>
      </c>
      <c r="S562" s="224">
        <v>0</v>
      </c>
      <c r="T562" s="225">
        <f>S562*H562</f>
        <v>0</v>
      </c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R562" s="226" t="s">
        <v>231</v>
      </c>
      <c r="AT562" s="226" t="s">
        <v>342</v>
      </c>
      <c r="AU562" s="226" t="s">
        <v>241</v>
      </c>
      <c r="AY562" s="18" t="s">
        <v>338</v>
      </c>
      <c r="BE562" s="227">
        <f>IF(N562="základní",J562,0)</f>
        <v>0</v>
      </c>
      <c r="BF562" s="227">
        <f>IF(N562="snížená",J562,0)</f>
        <v>0</v>
      </c>
      <c r="BG562" s="227">
        <f>IF(N562="zákl. přenesená",J562,0)</f>
        <v>0</v>
      </c>
      <c r="BH562" s="227">
        <f>IF(N562="sníž. přenesená",J562,0)</f>
        <v>0</v>
      </c>
      <c r="BI562" s="227">
        <f>IF(N562="nulová",J562,0)</f>
        <v>0</v>
      </c>
      <c r="BJ562" s="18" t="s">
        <v>79</v>
      </c>
      <c r="BK562" s="227">
        <f>ROUND(I562*H562,2)</f>
        <v>0</v>
      </c>
      <c r="BL562" s="18" t="s">
        <v>231</v>
      </c>
      <c r="BM562" s="226" t="s">
        <v>4908</v>
      </c>
    </row>
    <row r="563" s="2" customFormat="1">
      <c r="A563" s="39"/>
      <c r="B563" s="40"/>
      <c r="C563" s="41"/>
      <c r="D563" s="228" t="s">
        <v>348</v>
      </c>
      <c r="E563" s="41"/>
      <c r="F563" s="229" t="s">
        <v>789</v>
      </c>
      <c r="G563" s="41"/>
      <c r="H563" s="41"/>
      <c r="I563" s="230"/>
      <c r="J563" s="41"/>
      <c r="K563" s="41"/>
      <c r="L563" s="45"/>
      <c r="M563" s="231"/>
      <c r="N563" s="232"/>
      <c r="O563" s="85"/>
      <c r="P563" s="85"/>
      <c r="Q563" s="85"/>
      <c r="R563" s="85"/>
      <c r="S563" s="85"/>
      <c r="T563" s="86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T563" s="18" t="s">
        <v>348</v>
      </c>
      <c r="AU563" s="18" t="s">
        <v>241</v>
      </c>
    </row>
    <row r="564" s="14" customFormat="1">
      <c r="A564" s="14"/>
      <c r="B564" s="244"/>
      <c r="C564" s="245"/>
      <c r="D564" s="235" t="s">
        <v>350</v>
      </c>
      <c r="E564" s="246" t="s">
        <v>19</v>
      </c>
      <c r="F564" s="247" t="s">
        <v>1829</v>
      </c>
      <c r="G564" s="245"/>
      <c r="H564" s="248">
        <v>0</v>
      </c>
      <c r="I564" s="249"/>
      <c r="J564" s="245"/>
      <c r="K564" s="245"/>
      <c r="L564" s="250"/>
      <c r="M564" s="251"/>
      <c r="N564" s="252"/>
      <c r="O564" s="252"/>
      <c r="P564" s="252"/>
      <c r="Q564" s="252"/>
      <c r="R564" s="252"/>
      <c r="S564" s="252"/>
      <c r="T564" s="253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54" t="s">
        <v>350</v>
      </c>
      <c r="AU564" s="254" t="s">
        <v>241</v>
      </c>
      <c r="AV564" s="14" t="s">
        <v>81</v>
      </c>
      <c r="AW564" s="14" t="s">
        <v>33</v>
      </c>
      <c r="AX564" s="14" t="s">
        <v>72</v>
      </c>
      <c r="AY564" s="254" t="s">
        <v>338</v>
      </c>
    </row>
    <row r="565" s="14" customFormat="1">
      <c r="A565" s="14"/>
      <c r="B565" s="244"/>
      <c r="C565" s="245"/>
      <c r="D565" s="235" t="s">
        <v>350</v>
      </c>
      <c r="E565" s="246" t="s">
        <v>19</v>
      </c>
      <c r="F565" s="247" t="s">
        <v>1831</v>
      </c>
      <c r="G565" s="245"/>
      <c r="H565" s="248">
        <v>0</v>
      </c>
      <c r="I565" s="249"/>
      <c r="J565" s="245"/>
      <c r="K565" s="245"/>
      <c r="L565" s="250"/>
      <c r="M565" s="251"/>
      <c r="N565" s="252"/>
      <c r="O565" s="252"/>
      <c r="P565" s="252"/>
      <c r="Q565" s="252"/>
      <c r="R565" s="252"/>
      <c r="S565" s="252"/>
      <c r="T565" s="253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54" t="s">
        <v>350</v>
      </c>
      <c r="AU565" s="254" t="s">
        <v>241</v>
      </c>
      <c r="AV565" s="14" t="s">
        <v>81</v>
      </c>
      <c r="AW565" s="14" t="s">
        <v>33</v>
      </c>
      <c r="AX565" s="14" t="s">
        <v>72</v>
      </c>
      <c r="AY565" s="254" t="s">
        <v>338</v>
      </c>
    </row>
    <row r="566" s="14" customFormat="1">
      <c r="A566" s="14"/>
      <c r="B566" s="244"/>
      <c r="C566" s="245"/>
      <c r="D566" s="235" t="s">
        <v>350</v>
      </c>
      <c r="E566" s="246" t="s">
        <v>19</v>
      </c>
      <c r="F566" s="247" t="s">
        <v>2047</v>
      </c>
      <c r="G566" s="245"/>
      <c r="H566" s="248">
        <v>0</v>
      </c>
      <c r="I566" s="249"/>
      <c r="J566" s="245"/>
      <c r="K566" s="245"/>
      <c r="L566" s="250"/>
      <c r="M566" s="251"/>
      <c r="N566" s="252"/>
      <c r="O566" s="252"/>
      <c r="P566" s="252"/>
      <c r="Q566" s="252"/>
      <c r="R566" s="252"/>
      <c r="S566" s="252"/>
      <c r="T566" s="253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54" t="s">
        <v>350</v>
      </c>
      <c r="AU566" s="254" t="s">
        <v>241</v>
      </c>
      <c r="AV566" s="14" t="s">
        <v>81</v>
      </c>
      <c r="AW566" s="14" t="s">
        <v>33</v>
      </c>
      <c r="AX566" s="14" t="s">
        <v>72</v>
      </c>
      <c r="AY566" s="254" t="s">
        <v>338</v>
      </c>
    </row>
    <row r="567" s="14" customFormat="1">
      <c r="A567" s="14"/>
      <c r="B567" s="244"/>
      <c r="C567" s="245"/>
      <c r="D567" s="235" t="s">
        <v>350</v>
      </c>
      <c r="E567" s="246" t="s">
        <v>19</v>
      </c>
      <c r="F567" s="247" t="s">
        <v>2049</v>
      </c>
      <c r="G567" s="245"/>
      <c r="H567" s="248">
        <v>0</v>
      </c>
      <c r="I567" s="249"/>
      <c r="J567" s="245"/>
      <c r="K567" s="245"/>
      <c r="L567" s="250"/>
      <c r="M567" s="251"/>
      <c r="N567" s="252"/>
      <c r="O567" s="252"/>
      <c r="P567" s="252"/>
      <c r="Q567" s="252"/>
      <c r="R567" s="252"/>
      <c r="S567" s="252"/>
      <c r="T567" s="253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T567" s="254" t="s">
        <v>350</v>
      </c>
      <c r="AU567" s="254" t="s">
        <v>241</v>
      </c>
      <c r="AV567" s="14" t="s">
        <v>81</v>
      </c>
      <c r="AW567" s="14" t="s">
        <v>33</v>
      </c>
      <c r="AX567" s="14" t="s">
        <v>72</v>
      </c>
      <c r="AY567" s="254" t="s">
        <v>338</v>
      </c>
    </row>
    <row r="568" s="14" customFormat="1">
      <c r="A568" s="14"/>
      <c r="B568" s="244"/>
      <c r="C568" s="245"/>
      <c r="D568" s="235" t="s">
        <v>350</v>
      </c>
      <c r="E568" s="246" t="s">
        <v>19</v>
      </c>
      <c r="F568" s="247" t="s">
        <v>1821</v>
      </c>
      <c r="G568" s="245"/>
      <c r="H568" s="248">
        <v>0</v>
      </c>
      <c r="I568" s="249"/>
      <c r="J568" s="245"/>
      <c r="K568" s="245"/>
      <c r="L568" s="250"/>
      <c r="M568" s="251"/>
      <c r="N568" s="252"/>
      <c r="O568" s="252"/>
      <c r="P568" s="252"/>
      <c r="Q568" s="252"/>
      <c r="R568" s="252"/>
      <c r="S568" s="252"/>
      <c r="T568" s="253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54" t="s">
        <v>350</v>
      </c>
      <c r="AU568" s="254" t="s">
        <v>241</v>
      </c>
      <c r="AV568" s="14" t="s">
        <v>81</v>
      </c>
      <c r="AW568" s="14" t="s">
        <v>33</v>
      </c>
      <c r="AX568" s="14" t="s">
        <v>72</v>
      </c>
      <c r="AY568" s="254" t="s">
        <v>338</v>
      </c>
    </row>
    <row r="569" s="14" customFormat="1">
      <c r="A569" s="14"/>
      <c r="B569" s="244"/>
      <c r="C569" s="245"/>
      <c r="D569" s="235" t="s">
        <v>350</v>
      </c>
      <c r="E569" s="246" t="s">
        <v>19</v>
      </c>
      <c r="F569" s="247" t="s">
        <v>1822</v>
      </c>
      <c r="G569" s="245"/>
      <c r="H569" s="248">
        <v>0</v>
      </c>
      <c r="I569" s="249"/>
      <c r="J569" s="245"/>
      <c r="K569" s="245"/>
      <c r="L569" s="250"/>
      <c r="M569" s="251"/>
      <c r="N569" s="252"/>
      <c r="O569" s="252"/>
      <c r="P569" s="252"/>
      <c r="Q569" s="252"/>
      <c r="R569" s="252"/>
      <c r="S569" s="252"/>
      <c r="T569" s="253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T569" s="254" t="s">
        <v>350</v>
      </c>
      <c r="AU569" s="254" t="s">
        <v>241</v>
      </c>
      <c r="AV569" s="14" t="s">
        <v>81</v>
      </c>
      <c r="AW569" s="14" t="s">
        <v>33</v>
      </c>
      <c r="AX569" s="14" t="s">
        <v>72</v>
      </c>
      <c r="AY569" s="254" t="s">
        <v>338</v>
      </c>
    </row>
    <row r="570" s="14" customFormat="1">
      <c r="A570" s="14"/>
      <c r="B570" s="244"/>
      <c r="C570" s="245"/>
      <c r="D570" s="235" t="s">
        <v>350</v>
      </c>
      <c r="E570" s="246" t="s">
        <v>19</v>
      </c>
      <c r="F570" s="247" t="s">
        <v>3592</v>
      </c>
      <c r="G570" s="245"/>
      <c r="H570" s="248">
        <v>107.7</v>
      </c>
      <c r="I570" s="249"/>
      <c r="J570" s="245"/>
      <c r="K570" s="245"/>
      <c r="L570" s="250"/>
      <c r="M570" s="251"/>
      <c r="N570" s="252"/>
      <c r="O570" s="252"/>
      <c r="P570" s="252"/>
      <c r="Q570" s="252"/>
      <c r="R570" s="252"/>
      <c r="S570" s="252"/>
      <c r="T570" s="253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54" t="s">
        <v>350</v>
      </c>
      <c r="AU570" s="254" t="s">
        <v>241</v>
      </c>
      <c r="AV570" s="14" t="s">
        <v>81</v>
      </c>
      <c r="AW570" s="14" t="s">
        <v>33</v>
      </c>
      <c r="AX570" s="14" t="s">
        <v>72</v>
      </c>
      <c r="AY570" s="254" t="s">
        <v>338</v>
      </c>
    </row>
    <row r="571" s="14" customFormat="1">
      <c r="A571" s="14"/>
      <c r="B571" s="244"/>
      <c r="C571" s="245"/>
      <c r="D571" s="235" t="s">
        <v>350</v>
      </c>
      <c r="E571" s="246" t="s">
        <v>19</v>
      </c>
      <c r="F571" s="247" t="s">
        <v>952</v>
      </c>
      <c r="G571" s="245"/>
      <c r="H571" s="248">
        <v>0</v>
      </c>
      <c r="I571" s="249"/>
      <c r="J571" s="245"/>
      <c r="K571" s="245"/>
      <c r="L571" s="250"/>
      <c r="M571" s="251"/>
      <c r="N571" s="252"/>
      <c r="O571" s="252"/>
      <c r="P571" s="252"/>
      <c r="Q571" s="252"/>
      <c r="R571" s="252"/>
      <c r="S571" s="252"/>
      <c r="T571" s="253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254" t="s">
        <v>350</v>
      </c>
      <c r="AU571" s="254" t="s">
        <v>241</v>
      </c>
      <c r="AV571" s="14" t="s">
        <v>81</v>
      </c>
      <c r="AW571" s="14" t="s">
        <v>33</v>
      </c>
      <c r="AX571" s="14" t="s">
        <v>72</v>
      </c>
      <c r="AY571" s="254" t="s">
        <v>338</v>
      </c>
    </row>
    <row r="572" s="14" customFormat="1">
      <c r="A572" s="14"/>
      <c r="B572" s="244"/>
      <c r="C572" s="245"/>
      <c r="D572" s="235" t="s">
        <v>350</v>
      </c>
      <c r="E572" s="246" t="s">
        <v>19</v>
      </c>
      <c r="F572" s="247" t="s">
        <v>258</v>
      </c>
      <c r="G572" s="245"/>
      <c r="H572" s="248">
        <v>0</v>
      </c>
      <c r="I572" s="249"/>
      <c r="J572" s="245"/>
      <c r="K572" s="245"/>
      <c r="L572" s="250"/>
      <c r="M572" s="251"/>
      <c r="N572" s="252"/>
      <c r="O572" s="252"/>
      <c r="P572" s="252"/>
      <c r="Q572" s="252"/>
      <c r="R572" s="252"/>
      <c r="S572" s="252"/>
      <c r="T572" s="253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54" t="s">
        <v>350</v>
      </c>
      <c r="AU572" s="254" t="s">
        <v>241</v>
      </c>
      <c r="AV572" s="14" t="s">
        <v>81</v>
      </c>
      <c r="AW572" s="14" t="s">
        <v>33</v>
      </c>
      <c r="AX572" s="14" t="s">
        <v>72</v>
      </c>
      <c r="AY572" s="254" t="s">
        <v>338</v>
      </c>
    </row>
    <row r="573" s="14" customFormat="1">
      <c r="A573" s="14"/>
      <c r="B573" s="244"/>
      <c r="C573" s="245"/>
      <c r="D573" s="235" t="s">
        <v>350</v>
      </c>
      <c r="E573" s="246" t="s">
        <v>19</v>
      </c>
      <c r="F573" s="247" t="s">
        <v>256</v>
      </c>
      <c r="G573" s="245"/>
      <c r="H573" s="248">
        <v>0</v>
      </c>
      <c r="I573" s="249"/>
      <c r="J573" s="245"/>
      <c r="K573" s="245"/>
      <c r="L573" s="250"/>
      <c r="M573" s="251"/>
      <c r="N573" s="252"/>
      <c r="O573" s="252"/>
      <c r="P573" s="252"/>
      <c r="Q573" s="252"/>
      <c r="R573" s="252"/>
      <c r="S573" s="252"/>
      <c r="T573" s="253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54" t="s">
        <v>350</v>
      </c>
      <c r="AU573" s="254" t="s">
        <v>241</v>
      </c>
      <c r="AV573" s="14" t="s">
        <v>81</v>
      </c>
      <c r="AW573" s="14" t="s">
        <v>33</v>
      </c>
      <c r="AX573" s="14" t="s">
        <v>72</v>
      </c>
      <c r="AY573" s="254" t="s">
        <v>338</v>
      </c>
    </row>
    <row r="574" s="15" customFormat="1">
      <c r="A574" s="15"/>
      <c r="B574" s="255"/>
      <c r="C574" s="256"/>
      <c r="D574" s="235" t="s">
        <v>350</v>
      </c>
      <c r="E574" s="257" t="s">
        <v>294</v>
      </c>
      <c r="F574" s="258" t="s">
        <v>363</v>
      </c>
      <c r="G574" s="256"/>
      <c r="H574" s="259">
        <v>107.7</v>
      </c>
      <c r="I574" s="260"/>
      <c r="J574" s="256"/>
      <c r="K574" s="256"/>
      <c r="L574" s="261"/>
      <c r="M574" s="262"/>
      <c r="N574" s="263"/>
      <c r="O574" s="263"/>
      <c r="P574" s="263"/>
      <c r="Q574" s="263"/>
      <c r="R574" s="263"/>
      <c r="S574" s="263"/>
      <c r="T574" s="264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T574" s="265" t="s">
        <v>350</v>
      </c>
      <c r="AU574" s="265" t="s">
        <v>241</v>
      </c>
      <c r="AV574" s="15" t="s">
        <v>231</v>
      </c>
      <c r="AW574" s="15" t="s">
        <v>33</v>
      </c>
      <c r="AX574" s="15" t="s">
        <v>79</v>
      </c>
      <c r="AY574" s="265" t="s">
        <v>338</v>
      </c>
    </row>
    <row r="575" s="12" customFormat="1" ht="22.8" customHeight="1">
      <c r="A575" s="12"/>
      <c r="B575" s="199"/>
      <c r="C575" s="200"/>
      <c r="D575" s="201" t="s">
        <v>71</v>
      </c>
      <c r="E575" s="213" t="s">
        <v>252</v>
      </c>
      <c r="F575" s="213" t="s">
        <v>790</v>
      </c>
      <c r="G575" s="200"/>
      <c r="H575" s="200"/>
      <c r="I575" s="203"/>
      <c r="J575" s="214">
        <f>BK575</f>
        <v>0</v>
      </c>
      <c r="K575" s="200"/>
      <c r="L575" s="205"/>
      <c r="M575" s="206"/>
      <c r="N575" s="207"/>
      <c r="O575" s="207"/>
      <c r="P575" s="208">
        <f>SUM(P576:P589)</f>
        <v>0</v>
      </c>
      <c r="Q575" s="207"/>
      <c r="R575" s="208">
        <f>SUM(R576:R589)</f>
        <v>0.0084434000000000002</v>
      </c>
      <c r="S575" s="207"/>
      <c r="T575" s="209">
        <f>SUM(T576:T589)</f>
        <v>0</v>
      </c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R575" s="210" t="s">
        <v>79</v>
      </c>
      <c r="AT575" s="211" t="s">
        <v>71</v>
      </c>
      <c r="AU575" s="211" t="s">
        <v>79</v>
      </c>
      <c r="AY575" s="210" t="s">
        <v>338</v>
      </c>
      <c r="BK575" s="212">
        <f>SUM(BK576:BK589)</f>
        <v>0</v>
      </c>
    </row>
    <row r="576" s="2" customFormat="1" ht="37.8" customHeight="1">
      <c r="A576" s="39"/>
      <c r="B576" s="40"/>
      <c r="C576" s="215" t="s">
        <v>4909</v>
      </c>
      <c r="D576" s="215" t="s">
        <v>342</v>
      </c>
      <c r="E576" s="216" t="s">
        <v>792</v>
      </c>
      <c r="F576" s="217" t="s">
        <v>793</v>
      </c>
      <c r="G576" s="218" t="s">
        <v>572</v>
      </c>
      <c r="H576" s="219">
        <v>24.123999999999999</v>
      </c>
      <c r="I576" s="220"/>
      <c r="J576" s="221">
        <f>ROUND(I576*H576,2)</f>
        <v>0</v>
      </c>
      <c r="K576" s="217" t="s">
        <v>346</v>
      </c>
      <c r="L576" s="45"/>
      <c r="M576" s="222" t="s">
        <v>19</v>
      </c>
      <c r="N576" s="223" t="s">
        <v>43</v>
      </c>
      <c r="O576" s="85"/>
      <c r="P576" s="224">
        <f>O576*H576</f>
        <v>0</v>
      </c>
      <c r="Q576" s="224">
        <v>1.0000000000000001E-05</v>
      </c>
      <c r="R576" s="224">
        <f>Q576*H576</f>
        <v>0.00024124000000000002</v>
      </c>
      <c r="S576" s="224">
        <v>0</v>
      </c>
      <c r="T576" s="225">
        <f>S576*H576</f>
        <v>0</v>
      </c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R576" s="226" t="s">
        <v>231</v>
      </c>
      <c r="AT576" s="226" t="s">
        <v>342</v>
      </c>
      <c r="AU576" s="226" t="s">
        <v>81</v>
      </c>
      <c r="AY576" s="18" t="s">
        <v>338</v>
      </c>
      <c r="BE576" s="227">
        <f>IF(N576="základní",J576,0)</f>
        <v>0</v>
      </c>
      <c r="BF576" s="227">
        <f>IF(N576="snížená",J576,0)</f>
        <v>0</v>
      </c>
      <c r="BG576" s="227">
        <f>IF(N576="zákl. přenesená",J576,0)</f>
        <v>0</v>
      </c>
      <c r="BH576" s="227">
        <f>IF(N576="sníž. přenesená",J576,0)</f>
        <v>0</v>
      </c>
      <c r="BI576" s="227">
        <f>IF(N576="nulová",J576,0)</f>
        <v>0</v>
      </c>
      <c r="BJ576" s="18" t="s">
        <v>79</v>
      </c>
      <c r="BK576" s="227">
        <f>ROUND(I576*H576,2)</f>
        <v>0</v>
      </c>
      <c r="BL576" s="18" t="s">
        <v>231</v>
      </c>
      <c r="BM576" s="226" t="s">
        <v>4910</v>
      </c>
    </row>
    <row r="577" s="2" customFormat="1">
      <c r="A577" s="39"/>
      <c r="B577" s="40"/>
      <c r="C577" s="41"/>
      <c r="D577" s="228" t="s">
        <v>348</v>
      </c>
      <c r="E577" s="41"/>
      <c r="F577" s="229" t="s">
        <v>795</v>
      </c>
      <c r="G577" s="41"/>
      <c r="H577" s="41"/>
      <c r="I577" s="230"/>
      <c r="J577" s="41"/>
      <c r="K577" s="41"/>
      <c r="L577" s="45"/>
      <c r="M577" s="231"/>
      <c r="N577" s="232"/>
      <c r="O577" s="85"/>
      <c r="P577" s="85"/>
      <c r="Q577" s="85"/>
      <c r="R577" s="85"/>
      <c r="S577" s="85"/>
      <c r="T577" s="86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T577" s="18" t="s">
        <v>348</v>
      </c>
      <c r="AU577" s="18" t="s">
        <v>81</v>
      </c>
    </row>
    <row r="578" s="14" customFormat="1">
      <c r="A578" s="14"/>
      <c r="B578" s="244"/>
      <c r="C578" s="245"/>
      <c r="D578" s="235" t="s">
        <v>350</v>
      </c>
      <c r="E578" s="246" t="s">
        <v>19</v>
      </c>
      <c r="F578" s="247" t="s">
        <v>796</v>
      </c>
      <c r="G578" s="245"/>
      <c r="H578" s="248">
        <v>22.904</v>
      </c>
      <c r="I578" s="249"/>
      <c r="J578" s="245"/>
      <c r="K578" s="245"/>
      <c r="L578" s="250"/>
      <c r="M578" s="251"/>
      <c r="N578" s="252"/>
      <c r="O578" s="252"/>
      <c r="P578" s="252"/>
      <c r="Q578" s="252"/>
      <c r="R578" s="252"/>
      <c r="S578" s="252"/>
      <c r="T578" s="253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54" t="s">
        <v>350</v>
      </c>
      <c r="AU578" s="254" t="s">
        <v>81</v>
      </c>
      <c r="AV578" s="14" t="s">
        <v>81</v>
      </c>
      <c r="AW578" s="14" t="s">
        <v>33</v>
      </c>
      <c r="AX578" s="14" t="s">
        <v>72</v>
      </c>
      <c r="AY578" s="254" t="s">
        <v>338</v>
      </c>
    </row>
    <row r="579" s="14" customFormat="1">
      <c r="A579" s="14"/>
      <c r="B579" s="244"/>
      <c r="C579" s="245"/>
      <c r="D579" s="235" t="s">
        <v>350</v>
      </c>
      <c r="E579" s="246" t="s">
        <v>19</v>
      </c>
      <c r="F579" s="247" t="s">
        <v>1437</v>
      </c>
      <c r="G579" s="245"/>
      <c r="H579" s="248">
        <v>1.22</v>
      </c>
      <c r="I579" s="249"/>
      <c r="J579" s="245"/>
      <c r="K579" s="245"/>
      <c r="L579" s="250"/>
      <c r="M579" s="251"/>
      <c r="N579" s="252"/>
      <c r="O579" s="252"/>
      <c r="P579" s="252"/>
      <c r="Q579" s="252"/>
      <c r="R579" s="252"/>
      <c r="S579" s="252"/>
      <c r="T579" s="253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54" t="s">
        <v>350</v>
      </c>
      <c r="AU579" s="254" t="s">
        <v>81</v>
      </c>
      <c r="AV579" s="14" t="s">
        <v>81</v>
      </c>
      <c r="AW579" s="14" t="s">
        <v>33</v>
      </c>
      <c r="AX579" s="14" t="s">
        <v>72</v>
      </c>
      <c r="AY579" s="254" t="s">
        <v>338</v>
      </c>
    </row>
    <row r="580" s="15" customFormat="1">
      <c r="A580" s="15"/>
      <c r="B580" s="255"/>
      <c r="C580" s="256"/>
      <c r="D580" s="235" t="s">
        <v>350</v>
      </c>
      <c r="E580" s="257" t="s">
        <v>287</v>
      </c>
      <c r="F580" s="258" t="s">
        <v>363</v>
      </c>
      <c r="G580" s="256"/>
      <c r="H580" s="259">
        <v>24.123999999999999</v>
      </c>
      <c r="I580" s="260"/>
      <c r="J580" s="256"/>
      <c r="K580" s="256"/>
      <c r="L580" s="261"/>
      <c r="M580" s="262"/>
      <c r="N580" s="263"/>
      <c r="O580" s="263"/>
      <c r="P580" s="263"/>
      <c r="Q580" s="263"/>
      <c r="R580" s="263"/>
      <c r="S580" s="263"/>
      <c r="T580" s="264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T580" s="265" t="s">
        <v>350</v>
      </c>
      <c r="AU580" s="265" t="s">
        <v>81</v>
      </c>
      <c r="AV580" s="15" t="s">
        <v>231</v>
      </c>
      <c r="AW580" s="15" t="s">
        <v>33</v>
      </c>
      <c r="AX580" s="15" t="s">
        <v>79</v>
      </c>
      <c r="AY580" s="265" t="s">
        <v>338</v>
      </c>
    </row>
    <row r="581" s="2" customFormat="1" ht="55.5" customHeight="1">
      <c r="A581" s="39"/>
      <c r="B581" s="40"/>
      <c r="C581" s="215" t="s">
        <v>4047</v>
      </c>
      <c r="D581" s="215" t="s">
        <v>342</v>
      </c>
      <c r="E581" s="216" t="s">
        <v>799</v>
      </c>
      <c r="F581" s="217" t="s">
        <v>800</v>
      </c>
      <c r="G581" s="218" t="s">
        <v>572</v>
      </c>
      <c r="H581" s="219">
        <v>24.123999999999999</v>
      </c>
      <c r="I581" s="220"/>
      <c r="J581" s="221">
        <f>ROUND(I581*H581,2)</f>
        <v>0</v>
      </c>
      <c r="K581" s="217" t="s">
        <v>346</v>
      </c>
      <c r="L581" s="45"/>
      <c r="M581" s="222" t="s">
        <v>19</v>
      </c>
      <c r="N581" s="223" t="s">
        <v>43</v>
      </c>
      <c r="O581" s="85"/>
      <c r="P581" s="224">
        <f>O581*H581</f>
        <v>0</v>
      </c>
      <c r="Q581" s="224">
        <v>0.00034000000000000002</v>
      </c>
      <c r="R581" s="224">
        <f>Q581*H581</f>
        <v>0.00820216</v>
      </c>
      <c r="S581" s="224">
        <v>0</v>
      </c>
      <c r="T581" s="225">
        <f>S581*H581</f>
        <v>0</v>
      </c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R581" s="226" t="s">
        <v>231</v>
      </c>
      <c r="AT581" s="226" t="s">
        <v>342</v>
      </c>
      <c r="AU581" s="226" t="s">
        <v>81</v>
      </c>
      <c r="AY581" s="18" t="s">
        <v>338</v>
      </c>
      <c r="BE581" s="227">
        <f>IF(N581="základní",J581,0)</f>
        <v>0</v>
      </c>
      <c r="BF581" s="227">
        <f>IF(N581="snížená",J581,0)</f>
        <v>0</v>
      </c>
      <c r="BG581" s="227">
        <f>IF(N581="zákl. přenesená",J581,0)</f>
        <v>0</v>
      </c>
      <c r="BH581" s="227">
        <f>IF(N581="sníž. přenesená",J581,0)</f>
        <v>0</v>
      </c>
      <c r="BI581" s="227">
        <f>IF(N581="nulová",J581,0)</f>
        <v>0</v>
      </c>
      <c r="BJ581" s="18" t="s">
        <v>79</v>
      </c>
      <c r="BK581" s="227">
        <f>ROUND(I581*H581,2)</f>
        <v>0</v>
      </c>
      <c r="BL581" s="18" t="s">
        <v>231</v>
      </c>
      <c r="BM581" s="226" t="s">
        <v>4911</v>
      </c>
    </row>
    <row r="582" s="2" customFormat="1">
      <c r="A582" s="39"/>
      <c r="B582" s="40"/>
      <c r="C582" s="41"/>
      <c r="D582" s="228" t="s">
        <v>348</v>
      </c>
      <c r="E582" s="41"/>
      <c r="F582" s="229" t="s">
        <v>802</v>
      </c>
      <c r="G582" s="41"/>
      <c r="H582" s="41"/>
      <c r="I582" s="230"/>
      <c r="J582" s="41"/>
      <c r="K582" s="41"/>
      <c r="L582" s="45"/>
      <c r="M582" s="231"/>
      <c r="N582" s="232"/>
      <c r="O582" s="85"/>
      <c r="P582" s="85"/>
      <c r="Q582" s="85"/>
      <c r="R582" s="85"/>
      <c r="S582" s="85"/>
      <c r="T582" s="86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T582" s="18" t="s">
        <v>348</v>
      </c>
      <c r="AU582" s="18" t="s">
        <v>81</v>
      </c>
    </row>
    <row r="583" s="14" customFormat="1">
      <c r="A583" s="14"/>
      <c r="B583" s="244"/>
      <c r="C583" s="245"/>
      <c r="D583" s="235" t="s">
        <v>350</v>
      </c>
      <c r="E583" s="246" t="s">
        <v>19</v>
      </c>
      <c r="F583" s="247" t="s">
        <v>287</v>
      </c>
      <c r="G583" s="245"/>
      <c r="H583" s="248">
        <v>24.123999999999999</v>
      </c>
      <c r="I583" s="249"/>
      <c r="J583" s="245"/>
      <c r="K583" s="245"/>
      <c r="L583" s="250"/>
      <c r="M583" s="251"/>
      <c r="N583" s="252"/>
      <c r="O583" s="252"/>
      <c r="P583" s="252"/>
      <c r="Q583" s="252"/>
      <c r="R583" s="252"/>
      <c r="S583" s="252"/>
      <c r="T583" s="253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54" t="s">
        <v>350</v>
      </c>
      <c r="AU583" s="254" t="s">
        <v>81</v>
      </c>
      <c r="AV583" s="14" t="s">
        <v>81</v>
      </c>
      <c r="AW583" s="14" t="s">
        <v>33</v>
      </c>
      <c r="AX583" s="14" t="s">
        <v>79</v>
      </c>
      <c r="AY583" s="254" t="s">
        <v>338</v>
      </c>
    </row>
    <row r="584" s="2" customFormat="1" ht="24.15" customHeight="1">
      <c r="A584" s="39"/>
      <c r="B584" s="40"/>
      <c r="C584" s="215" t="s">
        <v>4912</v>
      </c>
      <c r="D584" s="215" t="s">
        <v>342</v>
      </c>
      <c r="E584" s="216" t="s">
        <v>804</v>
      </c>
      <c r="F584" s="217" t="s">
        <v>805</v>
      </c>
      <c r="G584" s="218" t="s">
        <v>572</v>
      </c>
      <c r="H584" s="219">
        <v>24.123999999999999</v>
      </c>
      <c r="I584" s="220"/>
      <c r="J584" s="221">
        <f>ROUND(I584*H584,2)</f>
        <v>0</v>
      </c>
      <c r="K584" s="217" t="s">
        <v>346</v>
      </c>
      <c r="L584" s="45"/>
      <c r="M584" s="222" t="s">
        <v>19</v>
      </c>
      <c r="N584" s="223" t="s">
        <v>43</v>
      </c>
      <c r="O584" s="85"/>
      <c r="P584" s="224">
        <f>O584*H584</f>
        <v>0</v>
      </c>
      <c r="Q584" s="224">
        <v>0</v>
      </c>
      <c r="R584" s="224">
        <f>Q584*H584</f>
        <v>0</v>
      </c>
      <c r="S584" s="224">
        <v>0</v>
      </c>
      <c r="T584" s="225">
        <f>S584*H584</f>
        <v>0</v>
      </c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R584" s="226" t="s">
        <v>231</v>
      </c>
      <c r="AT584" s="226" t="s">
        <v>342</v>
      </c>
      <c r="AU584" s="226" t="s">
        <v>81</v>
      </c>
      <c r="AY584" s="18" t="s">
        <v>338</v>
      </c>
      <c r="BE584" s="227">
        <f>IF(N584="základní",J584,0)</f>
        <v>0</v>
      </c>
      <c r="BF584" s="227">
        <f>IF(N584="snížená",J584,0)</f>
        <v>0</v>
      </c>
      <c r="BG584" s="227">
        <f>IF(N584="zákl. přenesená",J584,0)</f>
        <v>0</v>
      </c>
      <c r="BH584" s="227">
        <f>IF(N584="sníž. přenesená",J584,0)</f>
        <v>0</v>
      </c>
      <c r="BI584" s="227">
        <f>IF(N584="nulová",J584,0)</f>
        <v>0</v>
      </c>
      <c r="BJ584" s="18" t="s">
        <v>79</v>
      </c>
      <c r="BK584" s="227">
        <f>ROUND(I584*H584,2)</f>
        <v>0</v>
      </c>
      <c r="BL584" s="18" t="s">
        <v>231</v>
      </c>
      <c r="BM584" s="226" t="s">
        <v>4913</v>
      </c>
    </row>
    <row r="585" s="2" customFormat="1">
      <c r="A585" s="39"/>
      <c r="B585" s="40"/>
      <c r="C585" s="41"/>
      <c r="D585" s="228" t="s">
        <v>348</v>
      </c>
      <c r="E585" s="41"/>
      <c r="F585" s="229" t="s">
        <v>807</v>
      </c>
      <c r="G585" s="41"/>
      <c r="H585" s="41"/>
      <c r="I585" s="230"/>
      <c r="J585" s="41"/>
      <c r="K585" s="41"/>
      <c r="L585" s="45"/>
      <c r="M585" s="231"/>
      <c r="N585" s="232"/>
      <c r="O585" s="85"/>
      <c r="P585" s="85"/>
      <c r="Q585" s="85"/>
      <c r="R585" s="85"/>
      <c r="S585" s="85"/>
      <c r="T585" s="86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T585" s="18" t="s">
        <v>348</v>
      </c>
      <c r="AU585" s="18" t="s">
        <v>81</v>
      </c>
    </row>
    <row r="586" s="14" customFormat="1">
      <c r="A586" s="14"/>
      <c r="B586" s="244"/>
      <c r="C586" s="245"/>
      <c r="D586" s="235" t="s">
        <v>350</v>
      </c>
      <c r="E586" s="246" t="s">
        <v>19</v>
      </c>
      <c r="F586" s="247" t="s">
        <v>287</v>
      </c>
      <c r="G586" s="245"/>
      <c r="H586" s="248">
        <v>24.123999999999999</v>
      </c>
      <c r="I586" s="249"/>
      <c r="J586" s="245"/>
      <c r="K586" s="245"/>
      <c r="L586" s="250"/>
      <c r="M586" s="251"/>
      <c r="N586" s="252"/>
      <c r="O586" s="252"/>
      <c r="P586" s="252"/>
      <c r="Q586" s="252"/>
      <c r="R586" s="252"/>
      <c r="S586" s="252"/>
      <c r="T586" s="253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T586" s="254" t="s">
        <v>350</v>
      </c>
      <c r="AU586" s="254" t="s">
        <v>81</v>
      </c>
      <c r="AV586" s="14" t="s">
        <v>81</v>
      </c>
      <c r="AW586" s="14" t="s">
        <v>33</v>
      </c>
      <c r="AX586" s="14" t="s">
        <v>79</v>
      </c>
      <c r="AY586" s="254" t="s">
        <v>338</v>
      </c>
    </row>
    <row r="587" s="2" customFormat="1" ht="24.15" customHeight="1">
      <c r="A587" s="39"/>
      <c r="B587" s="40"/>
      <c r="C587" s="215" t="s">
        <v>4914</v>
      </c>
      <c r="D587" s="215" t="s">
        <v>342</v>
      </c>
      <c r="E587" s="216" t="s">
        <v>809</v>
      </c>
      <c r="F587" s="217" t="s">
        <v>810</v>
      </c>
      <c r="G587" s="218" t="s">
        <v>572</v>
      </c>
      <c r="H587" s="219">
        <v>24.123999999999999</v>
      </c>
      <c r="I587" s="220"/>
      <c r="J587" s="221">
        <f>ROUND(I587*H587,2)</f>
        <v>0</v>
      </c>
      <c r="K587" s="217" t="s">
        <v>346</v>
      </c>
      <c r="L587" s="45"/>
      <c r="M587" s="222" t="s">
        <v>19</v>
      </c>
      <c r="N587" s="223" t="s">
        <v>43</v>
      </c>
      <c r="O587" s="85"/>
      <c r="P587" s="224">
        <f>O587*H587</f>
        <v>0</v>
      </c>
      <c r="Q587" s="224">
        <v>0</v>
      </c>
      <c r="R587" s="224">
        <f>Q587*H587</f>
        <v>0</v>
      </c>
      <c r="S587" s="224">
        <v>0</v>
      </c>
      <c r="T587" s="225">
        <f>S587*H587</f>
        <v>0</v>
      </c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R587" s="226" t="s">
        <v>231</v>
      </c>
      <c r="AT587" s="226" t="s">
        <v>342</v>
      </c>
      <c r="AU587" s="226" t="s">
        <v>81</v>
      </c>
      <c r="AY587" s="18" t="s">
        <v>338</v>
      </c>
      <c r="BE587" s="227">
        <f>IF(N587="základní",J587,0)</f>
        <v>0</v>
      </c>
      <c r="BF587" s="227">
        <f>IF(N587="snížená",J587,0)</f>
        <v>0</v>
      </c>
      <c r="BG587" s="227">
        <f>IF(N587="zákl. přenesená",J587,0)</f>
        <v>0</v>
      </c>
      <c r="BH587" s="227">
        <f>IF(N587="sníž. přenesená",J587,0)</f>
        <v>0</v>
      </c>
      <c r="BI587" s="227">
        <f>IF(N587="nulová",J587,0)</f>
        <v>0</v>
      </c>
      <c r="BJ587" s="18" t="s">
        <v>79</v>
      </c>
      <c r="BK587" s="227">
        <f>ROUND(I587*H587,2)</f>
        <v>0</v>
      </c>
      <c r="BL587" s="18" t="s">
        <v>231</v>
      </c>
      <c r="BM587" s="226" t="s">
        <v>4915</v>
      </c>
    </row>
    <row r="588" s="2" customFormat="1">
      <c r="A588" s="39"/>
      <c r="B588" s="40"/>
      <c r="C588" s="41"/>
      <c r="D588" s="228" t="s">
        <v>348</v>
      </c>
      <c r="E588" s="41"/>
      <c r="F588" s="229" t="s">
        <v>812</v>
      </c>
      <c r="G588" s="41"/>
      <c r="H588" s="41"/>
      <c r="I588" s="230"/>
      <c r="J588" s="41"/>
      <c r="K588" s="41"/>
      <c r="L588" s="45"/>
      <c r="M588" s="231"/>
      <c r="N588" s="232"/>
      <c r="O588" s="85"/>
      <c r="P588" s="85"/>
      <c r="Q588" s="85"/>
      <c r="R588" s="85"/>
      <c r="S588" s="85"/>
      <c r="T588" s="86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T588" s="18" t="s">
        <v>348</v>
      </c>
      <c r="AU588" s="18" t="s">
        <v>81</v>
      </c>
    </row>
    <row r="589" s="14" customFormat="1">
      <c r="A589" s="14"/>
      <c r="B589" s="244"/>
      <c r="C589" s="245"/>
      <c r="D589" s="235" t="s">
        <v>350</v>
      </c>
      <c r="E589" s="246" t="s">
        <v>19</v>
      </c>
      <c r="F589" s="247" t="s">
        <v>287</v>
      </c>
      <c r="G589" s="245"/>
      <c r="H589" s="248">
        <v>24.123999999999999</v>
      </c>
      <c r="I589" s="249"/>
      <c r="J589" s="245"/>
      <c r="K589" s="245"/>
      <c r="L589" s="250"/>
      <c r="M589" s="251"/>
      <c r="N589" s="252"/>
      <c r="O589" s="252"/>
      <c r="P589" s="252"/>
      <c r="Q589" s="252"/>
      <c r="R589" s="252"/>
      <c r="S589" s="252"/>
      <c r="T589" s="253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54" t="s">
        <v>350</v>
      </c>
      <c r="AU589" s="254" t="s">
        <v>81</v>
      </c>
      <c r="AV589" s="14" t="s">
        <v>81</v>
      </c>
      <c r="AW589" s="14" t="s">
        <v>33</v>
      </c>
      <c r="AX589" s="14" t="s">
        <v>79</v>
      </c>
      <c r="AY589" s="254" t="s">
        <v>338</v>
      </c>
    </row>
    <row r="590" s="12" customFormat="1" ht="22.8" customHeight="1">
      <c r="A590" s="12"/>
      <c r="B590" s="199"/>
      <c r="C590" s="200"/>
      <c r="D590" s="201" t="s">
        <v>71</v>
      </c>
      <c r="E590" s="213" t="s">
        <v>813</v>
      </c>
      <c r="F590" s="213" t="s">
        <v>814</v>
      </c>
      <c r="G590" s="200"/>
      <c r="H590" s="200"/>
      <c r="I590" s="203"/>
      <c r="J590" s="214">
        <f>BK590</f>
        <v>0</v>
      </c>
      <c r="K590" s="200"/>
      <c r="L590" s="205"/>
      <c r="M590" s="206"/>
      <c r="N590" s="207"/>
      <c r="O590" s="207"/>
      <c r="P590" s="208">
        <f>SUM(P591:P605)</f>
        <v>0</v>
      </c>
      <c r="Q590" s="207"/>
      <c r="R590" s="208">
        <f>SUM(R591:R605)</f>
        <v>0</v>
      </c>
      <c r="S590" s="207"/>
      <c r="T590" s="209">
        <f>SUM(T591:T605)</f>
        <v>0</v>
      </c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R590" s="210" t="s">
        <v>79</v>
      </c>
      <c r="AT590" s="211" t="s">
        <v>71</v>
      </c>
      <c r="AU590" s="211" t="s">
        <v>79</v>
      </c>
      <c r="AY590" s="210" t="s">
        <v>338</v>
      </c>
      <c r="BK590" s="212">
        <f>SUM(BK591:BK605)</f>
        <v>0</v>
      </c>
    </row>
    <row r="591" s="2" customFormat="1" ht="33" customHeight="1">
      <c r="A591" s="39"/>
      <c r="B591" s="40"/>
      <c r="C591" s="215" t="s">
        <v>4916</v>
      </c>
      <c r="D591" s="215" t="s">
        <v>342</v>
      </c>
      <c r="E591" s="216" t="s">
        <v>816</v>
      </c>
      <c r="F591" s="217" t="s">
        <v>817</v>
      </c>
      <c r="G591" s="218" t="s">
        <v>489</v>
      </c>
      <c r="H591" s="219">
        <v>34.460999999999999</v>
      </c>
      <c r="I591" s="220"/>
      <c r="J591" s="221">
        <f>ROUND(I591*H591,2)</f>
        <v>0</v>
      </c>
      <c r="K591" s="217" t="s">
        <v>346</v>
      </c>
      <c r="L591" s="45"/>
      <c r="M591" s="222" t="s">
        <v>19</v>
      </c>
      <c r="N591" s="223" t="s">
        <v>43</v>
      </c>
      <c r="O591" s="85"/>
      <c r="P591" s="224">
        <f>O591*H591</f>
        <v>0</v>
      </c>
      <c r="Q591" s="224">
        <v>0</v>
      </c>
      <c r="R591" s="224">
        <f>Q591*H591</f>
        <v>0</v>
      </c>
      <c r="S591" s="224">
        <v>0</v>
      </c>
      <c r="T591" s="225">
        <f>S591*H591</f>
        <v>0</v>
      </c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R591" s="226" t="s">
        <v>231</v>
      </c>
      <c r="AT591" s="226" t="s">
        <v>342</v>
      </c>
      <c r="AU591" s="226" t="s">
        <v>81</v>
      </c>
      <c r="AY591" s="18" t="s">
        <v>338</v>
      </c>
      <c r="BE591" s="227">
        <f>IF(N591="základní",J591,0)</f>
        <v>0</v>
      </c>
      <c r="BF591" s="227">
        <f>IF(N591="snížená",J591,0)</f>
        <v>0</v>
      </c>
      <c r="BG591" s="227">
        <f>IF(N591="zákl. přenesená",J591,0)</f>
        <v>0</v>
      </c>
      <c r="BH591" s="227">
        <f>IF(N591="sníž. přenesená",J591,0)</f>
        <v>0</v>
      </c>
      <c r="BI591" s="227">
        <f>IF(N591="nulová",J591,0)</f>
        <v>0</v>
      </c>
      <c r="BJ591" s="18" t="s">
        <v>79</v>
      </c>
      <c r="BK591" s="227">
        <f>ROUND(I591*H591,2)</f>
        <v>0</v>
      </c>
      <c r="BL591" s="18" t="s">
        <v>231</v>
      </c>
      <c r="BM591" s="226" t="s">
        <v>4917</v>
      </c>
    </row>
    <row r="592" s="2" customFormat="1">
      <c r="A592" s="39"/>
      <c r="B592" s="40"/>
      <c r="C592" s="41"/>
      <c r="D592" s="228" t="s">
        <v>348</v>
      </c>
      <c r="E592" s="41"/>
      <c r="F592" s="229" t="s">
        <v>819</v>
      </c>
      <c r="G592" s="41"/>
      <c r="H592" s="41"/>
      <c r="I592" s="230"/>
      <c r="J592" s="41"/>
      <c r="K592" s="41"/>
      <c r="L592" s="45"/>
      <c r="M592" s="231"/>
      <c r="N592" s="232"/>
      <c r="O592" s="85"/>
      <c r="P592" s="85"/>
      <c r="Q592" s="85"/>
      <c r="R592" s="85"/>
      <c r="S592" s="85"/>
      <c r="T592" s="86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T592" s="18" t="s">
        <v>348</v>
      </c>
      <c r="AU592" s="18" t="s">
        <v>81</v>
      </c>
    </row>
    <row r="593" s="14" customFormat="1">
      <c r="A593" s="14"/>
      <c r="B593" s="244"/>
      <c r="C593" s="245"/>
      <c r="D593" s="235" t="s">
        <v>350</v>
      </c>
      <c r="E593" s="246" t="s">
        <v>19</v>
      </c>
      <c r="F593" s="247" t="s">
        <v>4918</v>
      </c>
      <c r="G593" s="245"/>
      <c r="H593" s="248">
        <v>34.460999999999999</v>
      </c>
      <c r="I593" s="249"/>
      <c r="J593" s="245"/>
      <c r="K593" s="245"/>
      <c r="L593" s="250"/>
      <c r="M593" s="251"/>
      <c r="N593" s="252"/>
      <c r="O593" s="252"/>
      <c r="P593" s="252"/>
      <c r="Q593" s="252"/>
      <c r="R593" s="252"/>
      <c r="S593" s="252"/>
      <c r="T593" s="253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54" t="s">
        <v>350</v>
      </c>
      <c r="AU593" s="254" t="s">
        <v>81</v>
      </c>
      <c r="AV593" s="14" t="s">
        <v>81</v>
      </c>
      <c r="AW593" s="14" t="s">
        <v>33</v>
      </c>
      <c r="AX593" s="14" t="s">
        <v>79</v>
      </c>
      <c r="AY593" s="254" t="s">
        <v>338</v>
      </c>
    </row>
    <row r="594" s="2" customFormat="1" ht="44.25" customHeight="1">
      <c r="A594" s="39"/>
      <c r="B594" s="40"/>
      <c r="C594" s="215" t="s">
        <v>4919</v>
      </c>
      <c r="D594" s="215" t="s">
        <v>342</v>
      </c>
      <c r="E594" s="216" t="s">
        <v>822</v>
      </c>
      <c r="F594" s="217" t="s">
        <v>823</v>
      </c>
      <c r="G594" s="218" t="s">
        <v>489</v>
      </c>
      <c r="H594" s="219">
        <v>818.44399999999996</v>
      </c>
      <c r="I594" s="220"/>
      <c r="J594" s="221">
        <f>ROUND(I594*H594,2)</f>
        <v>0</v>
      </c>
      <c r="K594" s="217" t="s">
        <v>346</v>
      </c>
      <c r="L594" s="45"/>
      <c r="M594" s="222" t="s">
        <v>19</v>
      </c>
      <c r="N594" s="223" t="s">
        <v>43</v>
      </c>
      <c r="O594" s="85"/>
      <c r="P594" s="224">
        <f>O594*H594</f>
        <v>0</v>
      </c>
      <c r="Q594" s="224">
        <v>0</v>
      </c>
      <c r="R594" s="224">
        <f>Q594*H594</f>
        <v>0</v>
      </c>
      <c r="S594" s="224">
        <v>0</v>
      </c>
      <c r="T594" s="225">
        <f>S594*H594</f>
        <v>0</v>
      </c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R594" s="226" t="s">
        <v>231</v>
      </c>
      <c r="AT594" s="226" t="s">
        <v>342</v>
      </c>
      <c r="AU594" s="226" t="s">
        <v>81</v>
      </c>
      <c r="AY594" s="18" t="s">
        <v>338</v>
      </c>
      <c r="BE594" s="227">
        <f>IF(N594="základní",J594,0)</f>
        <v>0</v>
      </c>
      <c r="BF594" s="227">
        <f>IF(N594="snížená",J594,0)</f>
        <v>0</v>
      </c>
      <c r="BG594" s="227">
        <f>IF(N594="zákl. přenesená",J594,0)</f>
        <v>0</v>
      </c>
      <c r="BH594" s="227">
        <f>IF(N594="sníž. přenesená",J594,0)</f>
        <v>0</v>
      </c>
      <c r="BI594" s="227">
        <f>IF(N594="nulová",J594,0)</f>
        <v>0</v>
      </c>
      <c r="BJ594" s="18" t="s">
        <v>79</v>
      </c>
      <c r="BK594" s="227">
        <f>ROUND(I594*H594,2)</f>
        <v>0</v>
      </c>
      <c r="BL594" s="18" t="s">
        <v>231</v>
      </c>
      <c r="BM594" s="226" t="s">
        <v>4920</v>
      </c>
    </row>
    <row r="595" s="2" customFormat="1">
      <c r="A595" s="39"/>
      <c r="B595" s="40"/>
      <c r="C595" s="41"/>
      <c r="D595" s="228" t="s">
        <v>348</v>
      </c>
      <c r="E595" s="41"/>
      <c r="F595" s="229" t="s">
        <v>825</v>
      </c>
      <c r="G595" s="41"/>
      <c r="H595" s="41"/>
      <c r="I595" s="230"/>
      <c r="J595" s="41"/>
      <c r="K595" s="41"/>
      <c r="L595" s="45"/>
      <c r="M595" s="231"/>
      <c r="N595" s="232"/>
      <c r="O595" s="85"/>
      <c r="P595" s="85"/>
      <c r="Q595" s="85"/>
      <c r="R595" s="85"/>
      <c r="S595" s="85"/>
      <c r="T595" s="86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T595" s="18" t="s">
        <v>348</v>
      </c>
      <c r="AU595" s="18" t="s">
        <v>81</v>
      </c>
    </row>
    <row r="596" s="14" customFormat="1">
      <c r="A596" s="14"/>
      <c r="B596" s="244"/>
      <c r="C596" s="245"/>
      <c r="D596" s="235" t="s">
        <v>350</v>
      </c>
      <c r="E596" s="246" t="s">
        <v>19</v>
      </c>
      <c r="F596" s="247" t="s">
        <v>4921</v>
      </c>
      <c r="G596" s="245"/>
      <c r="H596" s="248">
        <v>818.44399999999996</v>
      </c>
      <c r="I596" s="249"/>
      <c r="J596" s="245"/>
      <c r="K596" s="245"/>
      <c r="L596" s="250"/>
      <c r="M596" s="251"/>
      <c r="N596" s="252"/>
      <c r="O596" s="252"/>
      <c r="P596" s="252"/>
      <c r="Q596" s="252"/>
      <c r="R596" s="252"/>
      <c r="S596" s="252"/>
      <c r="T596" s="253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254" t="s">
        <v>350</v>
      </c>
      <c r="AU596" s="254" t="s">
        <v>81</v>
      </c>
      <c r="AV596" s="14" t="s">
        <v>81</v>
      </c>
      <c r="AW596" s="14" t="s">
        <v>33</v>
      </c>
      <c r="AX596" s="14" t="s">
        <v>79</v>
      </c>
      <c r="AY596" s="254" t="s">
        <v>338</v>
      </c>
    </row>
    <row r="597" s="2" customFormat="1" ht="37.8" customHeight="1">
      <c r="A597" s="39"/>
      <c r="B597" s="40"/>
      <c r="C597" s="215" t="s">
        <v>4922</v>
      </c>
      <c r="D597" s="215" t="s">
        <v>342</v>
      </c>
      <c r="E597" s="216" t="s">
        <v>828</v>
      </c>
      <c r="F597" s="217" t="s">
        <v>829</v>
      </c>
      <c r="G597" s="218" t="s">
        <v>489</v>
      </c>
      <c r="H597" s="219">
        <v>8.6150000000000002</v>
      </c>
      <c r="I597" s="220"/>
      <c r="J597" s="221">
        <f>ROUND(I597*H597,2)</f>
        <v>0</v>
      </c>
      <c r="K597" s="217" t="s">
        <v>346</v>
      </c>
      <c r="L597" s="45"/>
      <c r="M597" s="222" t="s">
        <v>19</v>
      </c>
      <c r="N597" s="223" t="s">
        <v>43</v>
      </c>
      <c r="O597" s="85"/>
      <c r="P597" s="224">
        <f>O597*H597</f>
        <v>0</v>
      </c>
      <c r="Q597" s="224">
        <v>0</v>
      </c>
      <c r="R597" s="224">
        <f>Q597*H597</f>
        <v>0</v>
      </c>
      <c r="S597" s="224">
        <v>0</v>
      </c>
      <c r="T597" s="225">
        <f>S597*H597</f>
        <v>0</v>
      </c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R597" s="226" t="s">
        <v>231</v>
      </c>
      <c r="AT597" s="226" t="s">
        <v>342</v>
      </c>
      <c r="AU597" s="226" t="s">
        <v>81</v>
      </c>
      <c r="AY597" s="18" t="s">
        <v>338</v>
      </c>
      <c r="BE597" s="227">
        <f>IF(N597="základní",J597,0)</f>
        <v>0</v>
      </c>
      <c r="BF597" s="227">
        <f>IF(N597="snížená",J597,0)</f>
        <v>0</v>
      </c>
      <c r="BG597" s="227">
        <f>IF(N597="zákl. přenesená",J597,0)</f>
        <v>0</v>
      </c>
      <c r="BH597" s="227">
        <f>IF(N597="sníž. přenesená",J597,0)</f>
        <v>0</v>
      </c>
      <c r="BI597" s="227">
        <f>IF(N597="nulová",J597,0)</f>
        <v>0</v>
      </c>
      <c r="BJ597" s="18" t="s">
        <v>79</v>
      </c>
      <c r="BK597" s="227">
        <f>ROUND(I597*H597,2)</f>
        <v>0</v>
      </c>
      <c r="BL597" s="18" t="s">
        <v>231</v>
      </c>
      <c r="BM597" s="226" t="s">
        <v>4923</v>
      </c>
    </row>
    <row r="598" s="2" customFormat="1">
      <c r="A598" s="39"/>
      <c r="B598" s="40"/>
      <c r="C598" s="41"/>
      <c r="D598" s="228" t="s">
        <v>348</v>
      </c>
      <c r="E598" s="41"/>
      <c r="F598" s="229" t="s">
        <v>831</v>
      </c>
      <c r="G598" s="41"/>
      <c r="H598" s="41"/>
      <c r="I598" s="230"/>
      <c r="J598" s="41"/>
      <c r="K598" s="41"/>
      <c r="L598" s="45"/>
      <c r="M598" s="231"/>
      <c r="N598" s="232"/>
      <c r="O598" s="85"/>
      <c r="P598" s="85"/>
      <c r="Q598" s="85"/>
      <c r="R598" s="85"/>
      <c r="S598" s="85"/>
      <c r="T598" s="86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T598" s="18" t="s">
        <v>348</v>
      </c>
      <c r="AU598" s="18" t="s">
        <v>81</v>
      </c>
    </row>
    <row r="599" s="14" customFormat="1">
      <c r="A599" s="14"/>
      <c r="B599" s="244"/>
      <c r="C599" s="245"/>
      <c r="D599" s="235" t="s">
        <v>350</v>
      </c>
      <c r="E599" s="246" t="s">
        <v>19</v>
      </c>
      <c r="F599" s="247" t="s">
        <v>4924</v>
      </c>
      <c r="G599" s="245"/>
      <c r="H599" s="248">
        <v>8.6150000000000002</v>
      </c>
      <c r="I599" s="249"/>
      <c r="J599" s="245"/>
      <c r="K599" s="245"/>
      <c r="L599" s="250"/>
      <c r="M599" s="251"/>
      <c r="N599" s="252"/>
      <c r="O599" s="252"/>
      <c r="P599" s="252"/>
      <c r="Q599" s="252"/>
      <c r="R599" s="252"/>
      <c r="S599" s="252"/>
      <c r="T599" s="253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254" t="s">
        <v>350</v>
      </c>
      <c r="AU599" s="254" t="s">
        <v>81</v>
      </c>
      <c r="AV599" s="14" t="s">
        <v>81</v>
      </c>
      <c r="AW599" s="14" t="s">
        <v>33</v>
      </c>
      <c r="AX599" s="14" t="s">
        <v>79</v>
      </c>
      <c r="AY599" s="254" t="s">
        <v>338</v>
      </c>
    </row>
    <row r="600" s="2" customFormat="1" ht="44.25" customHeight="1">
      <c r="A600" s="39"/>
      <c r="B600" s="40"/>
      <c r="C600" s="215" t="s">
        <v>4925</v>
      </c>
      <c r="D600" s="215" t="s">
        <v>342</v>
      </c>
      <c r="E600" s="216" t="s">
        <v>1447</v>
      </c>
      <c r="F600" s="217" t="s">
        <v>1448</v>
      </c>
      <c r="G600" s="218" t="s">
        <v>489</v>
      </c>
      <c r="H600" s="219">
        <v>10.568</v>
      </c>
      <c r="I600" s="220"/>
      <c r="J600" s="221">
        <f>ROUND(I600*H600,2)</f>
        <v>0</v>
      </c>
      <c r="K600" s="217" t="s">
        <v>346</v>
      </c>
      <c r="L600" s="45"/>
      <c r="M600" s="222" t="s">
        <v>19</v>
      </c>
      <c r="N600" s="223" t="s">
        <v>43</v>
      </c>
      <c r="O600" s="85"/>
      <c r="P600" s="224">
        <f>O600*H600</f>
        <v>0</v>
      </c>
      <c r="Q600" s="224">
        <v>0</v>
      </c>
      <c r="R600" s="224">
        <f>Q600*H600</f>
        <v>0</v>
      </c>
      <c r="S600" s="224">
        <v>0</v>
      </c>
      <c r="T600" s="225">
        <f>S600*H600</f>
        <v>0</v>
      </c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R600" s="226" t="s">
        <v>231</v>
      </c>
      <c r="AT600" s="226" t="s">
        <v>342</v>
      </c>
      <c r="AU600" s="226" t="s">
        <v>81</v>
      </c>
      <c r="AY600" s="18" t="s">
        <v>338</v>
      </c>
      <c r="BE600" s="227">
        <f>IF(N600="základní",J600,0)</f>
        <v>0</v>
      </c>
      <c r="BF600" s="227">
        <f>IF(N600="snížená",J600,0)</f>
        <v>0</v>
      </c>
      <c r="BG600" s="227">
        <f>IF(N600="zákl. přenesená",J600,0)</f>
        <v>0</v>
      </c>
      <c r="BH600" s="227">
        <f>IF(N600="sníž. přenesená",J600,0)</f>
        <v>0</v>
      </c>
      <c r="BI600" s="227">
        <f>IF(N600="nulová",J600,0)</f>
        <v>0</v>
      </c>
      <c r="BJ600" s="18" t="s">
        <v>79</v>
      </c>
      <c r="BK600" s="227">
        <f>ROUND(I600*H600,2)</f>
        <v>0</v>
      </c>
      <c r="BL600" s="18" t="s">
        <v>231</v>
      </c>
      <c r="BM600" s="226" t="s">
        <v>4926</v>
      </c>
    </row>
    <row r="601" s="2" customFormat="1">
      <c r="A601" s="39"/>
      <c r="B601" s="40"/>
      <c r="C601" s="41"/>
      <c r="D601" s="228" t="s">
        <v>348</v>
      </c>
      <c r="E601" s="41"/>
      <c r="F601" s="229" t="s">
        <v>1450</v>
      </c>
      <c r="G601" s="41"/>
      <c r="H601" s="41"/>
      <c r="I601" s="230"/>
      <c r="J601" s="41"/>
      <c r="K601" s="41"/>
      <c r="L601" s="45"/>
      <c r="M601" s="231"/>
      <c r="N601" s="232"/>
      <c r="O601" s="85"/>
      <c r="P601" s="85"/>
      <c r="Q601" s="85"/>
      <c r="R601" s="85"/>
      <c r="S601" s="85"/>
      <c r="T601" s="86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T601" s="18" t="s">
        <v>348</v>
      </c>
      <c r="AU601" s="18" t="s">
        <v>81</v>
      </c>
    </row>
    <row r="602" s="2" customFormat="1" ht="44.25" customHeight="1">
      <c r="A602" s="39"/>
      <c r="B602" s="40"/>
      <c r="C602" s="215" t="s">
        <v>4927</v>
      </c>
      <c r="D602" s="215" t="s">
        <v>342</v>
      </c>
      <c r="E602" s="216" t="s">
        <v>834</v>
      </c>
      <c r="F602" s="217" t="s">
        <v>505</v>
      </c>
      <c r="G602" s="218" t="s">
        <v>489</v>
      </c>
      <c r="H602" s="219">
        <v>22.521000000000001</v>
      </c>
      <c r="I602" s="220"/>
      <c r="J602" s="221">
        <f>ROUND(I602*H602,2)</f>
        <v>0</v>
      </c>
      <c r="K602" s="217" t="s">
        <v>346</v>
      </c>
      <c r="L602" s="45"/>
      <c r="M602" s="222" t="s">
        <v>19</v>
      </c>
      <c r="N602" s="223" t="s">
        <v>43</v>
      </c>
      <c r="O602" s="85"/>
      <c r="P602" s="224">
        <f>O602*H602</f>
        <v>0</v>
      </c>
      <c r="Q602" s="224">
        <v>0</v>
      </c>
      <c r="R602" s="224">
        <f>Q602*H602</f>
        <v>0</v>
      </c>
      <c r="S602" s="224">
        <v>0</v>
      </c>
      <c r="T602" s="225">
        <f>S602*H602</f>
        <v>0</v>
      </c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R602" s="226" t="s">
        <v>231</v>
      </c>
      <c r="AT602" s="226" t="s">
        <v>342</v>
      </c>
      <c r="AU602" s="226" t="s">
        <v>81</v>
      </c>
      <c r="AY602" s="18" t="s">
        <v>338</v>
      </c>
      <c r="BE602" s="227">
        <f>IF(N602="základní",J602,0)</f>
        <v>0</v>
      </c>
      <c r="BF602" s="227">
        <f>IF(N602="snížená",J602,0)</f>
        <v>0</v>
      </c>
      <c r="BG602" s="227">
        <f>IF(N602="zákl. přenesená",J602,0)</f>
        <v>0</v>
      </c>
      <c r="BH602" s="227">
        <f>IF(N602="sníž. přenesená",J602,0)</f>
        <v>0</v>
      </c>
      <c r="BI602" s="227">
        <f>IF(N602="nulová",J602,0)</f>
        <v>0</v>
      </c>
      <c r="BJ602" s="18" t="s">
        <v>79</v>
      </c>
      <c r="BK602" s="227">
        <f>ROUND(I602*H602,2)</f>
        <v>0</v>
      </c>
      <c r="BL602" s="18" t="s">
        <v>231</v>
      </c>
      <c r="BM602" s="226" t="s">
        <v>4928</v>
      </c>
    </row>
    <row r="603" s="2" customFormat="1">
      <c r="A603" s="39"/>
      <c r="B603" s="40"/>
      <c r="C603" s="41"/>
      <c r="D603" s="228" t="s">
        <v>348</v>
      </c>
      <c r="E603" s="41"/>
      <c r="F603" s="229" t="s">
        <v>836</v>
      </c>
      <c r="G603" s="41"/>
      <c r="H603" s="41"/>
      <c r="I603" s="230"/>
      <c r="J603" s="41"/>
      <c r="K603" s="41"/>
      <c r="L603" s="45"/>
      <c r="M603" s="231"/>
      <c r="N603" s="232"/>
      <c r="O603" s="85"/>
      <c r="P603" s="85"/>
      <c r="Q603" s="85"/>
      <c r="R603" s="85"/>
      <c r="S603" s="85"/>
      <c r="T603" s="86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T603" s="18" t="s">
        <v>348</v>
      </c>
      <c r="AU603" s="18" t="s">
        <v>81</v>
      </c>
    </row>
    <row r="604" s="2" customFormat="1" ht="44.25" customHeight="1">
      <c r="A604" s="39"/>
      <c r="B604" s="40"/>
      <c r="C604" s="215" t="s">
        <v>4929</v>
      </c>
      <c r="D604" s="215" t="s">
        <v>342</v>
      </c>
      <c r="E604" s="216" t="s">
        <v>838</v>
      </c>
      <c r="F604" s="217" t="s">
        <v>839</v>
      </c>
      <c r="G604" s="218" t="s">
        <v>489</v>
      </c>
      <c r="H604" s="219">
        <v>9.9870000000000001</v>
      </c>
      <c r="I604" s="220"/>
      <c r="J604" s="221">
        <f>ROUND(I604*H604,2)</f>
        <v>0</v>
      </c>
      <c r="K604" s="217" t="s">
        <v>346</v>
      </c>
      <c r="L604" s="45"/>
      <c r="M604" s="222" t="s">
        <v>19</v>
      </c>
      <c r="N604" s="223" t="s">
        <v>43</v>
      </c>
      <c r="O604" s="85"/>
      <c r="P604" s="224">
        <f>O604*H604</f>
        <v>0</v>
      </c>
      <c r="Q604" s="224">
        <v>0</v>
      </c>
      <c r="R604" s="224">
        <f>Q604*H604</f>
        <v>0</v>
      </c>
      <c r="S604" s="224">
        <v>0</v>
      </c>
      <c r="T604" s="225">
        <f>S604*H604</f>
        <v>0</v>
      </c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R604" s="226" t="s">
        <v>231</v>
      </c>
      <c r="AT604" s="226" t="s">
        <v>342</v>
      </c>
      <c r="AU604" s="226" t="s">
        <v>81</v>
      </c>
      <c r="AY604" s="18" t="s">
        <v>338</v>
      </c>
      <c r="BE604" s="227">
        <f>IF(N604="základní",J604,0)</f>
        <v>0</v>
      </c>
      <c r="BF604" s="227">
        <f>IF(N604="snížená",J604,0)</f>
        <v>0</v>
      </c>
      <c r="BG604" s="227">
        <f>IF(N604="zákl. přenesená",J604,0)</f>
        <v>0</v>
      </c>
      <c r="BH604" s="227">
        <f>IF(N604="sníž. přenesená",J604,0)</f>
        <v>0</v>
      </c>
      <c r="BI604" s="227">
        <f>IF(N604="nulová",J604,0)</f>
        <v>0</v>
      </c>
      <c r="BJ604" s="18" t="s">
        <v>79</v>
      </c>
      <c r="BK604" s="227">
        <f>ROUND(I604*H604,2)</f>
        <v>0</v>
      </c>
      <c r="BL604" s="18" t="s">
        <v>231</v>
      </c>
      <c r="BM604" s="226" t="s">
        <v>4930</v>
      </c>
    </row>
    <row r="605" s="2" customFormat="1">
      <c r="A605" s="39"/>
      <c r="B605" s="40"/>
      <c r="C605" s="41"/>
      <c r="D605" s="228" t="s">
        <v>348</v>
      </c>
      <c r="E605" s="41"/>
      <c r="F605" s="229" t="s">
        <v>841</v>
      </c>
      <c r="G605" s="41"/>
      <c r="H605" s="41"/>
      <c r="I605" s="230"/>
      <c r="J605" s="41"/>
      <c r="K605" s="41"/>
      <c r="L605" s="45"/>
      <c r="M605" s="231"/>
      <c r="N605" s="232"/>
      <c r="O605" s="85"/>
      <c r="P605" s="85"/>
      <c r="Q605" s="85"/>
      <c r="R605" s="85"/>
      <c r="S605" s="85"/>
      <c r="T605" s="86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T605" s="18" t="s">
        <v>348</v>
      </c>
      <c r="AU605" s="18" t="s">
        <v>81</v>
      </c>
    </row>
    <row r="606" s="12" customFormat="1" ht="22.8" customHeight="1">
      <c r="A606" s="12"/>
      <c r="B606" s="199"/>
      <c r="C606" s="200"/>
      <c r="D606" s="201" t="s">
        <v>71</v>
      </c>
      <c r="E606" s="213" t="s">
        <v>842</v>
      </c>
      <c r="F606" s="213" t="s">
        <v>843</v>
      </c>
      <c r="G606" s="200"/>
      <c r="H606" s="200"/>
      <c r="I606" s="203"/>
      <c r="J606" s="214">
        <f>BK606</f>
        <v>0</v>
      </c>
      <c r="K606" s="200"/>
      <c r="L606" s="205"/>
      <c r="M606" s="206"/>
      <c r="N606" s="207"/>
      <c r="O606" s="207"/>
      <c r="P606" s="208">
        <f>SUM(P607:P608)</f>
        <v>0</v>
      </c>
      <c r="Q606" s="207"/>
      <c r="R606" s="208">
        <f>SUM(R607:R608)</f>
        <v>0</v>
      </c>
      <c r="S606" s="207"/>
      <c r="T606" s="209">
        <f>SUM(T607:T608)</f>
        <v>0</v>
      </c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R606" s="210" t="s">
        <v>79</v>
      </c>
      <c r="AT606" s="211" t="s">
        <v>71</v>
      </c>
      <c r="AU606" s="211" t="s">
        <v>79</v>
      </c>
      <c r="AY606" s="210" t="s">
        <v>338</v>
      </c>
      <c r="BK606" s="212">
        <f>SUM(BK607:BK608)</f>
        <v>0</v>
      </c>
    </row>
    <row r="607" s="2" customFormat="1" ht="49.05" customHeight="1">
      <c r="A607" s="39"/>
      <c r="B607" s="40"/>
      <c r="C607" s="215" t="s">
        <v>4931</v>
      </c>
      <c r="D607" s="215" t="s">
        <v>342</v>
      </c>
      <c r="E607" s="216" t="s">
        <v>845</v>
      </c>
      <c r="F607" s="217" t="s">
        <v>846</v>
      </c>
      <c r="G607" s="218" t="s">
        <v>489</v>
      </c>
      <c r="H607" s="219">
        <v>45.848999999999997</v>
      </c>
      <c r="I607" s="220"/>
      <c r="J607" s="221">
        <f>ROUND(I607*H607,2)</f>
        <v>0</v>
      </c>
      <c r="K607" s="217" t="s">
        <v>346</v>
      </c>
      <c r="L607" s="45"/>
      <c r="M607" s="222" t="s">
        <v>19</v>
      </c>
      <c r="N607" s="223" t="s">
        <v>43</v>
      </c>
      <c r="O607" s="85"/>
      <c r="P607" s="224">
        <f>O607*H607</f>
        <v>0</v>
      </c>
      <c r="Q607" s="224">
        <v>0</v>
      </c>
      <c r="R607" s="224">
        <f>Q607*H607</f>
        <v>0</v>
      </c>
      <c r="S607" s="224">
        <v>0</v>
      </c>
      <c r="T607" s="225">
        <f>S607*H607</f>
        <v>0</v>
      </c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R607" s="226" t="s">
        <v>231</v>
      </c>
      <c r="AT607" s="226" t="s">
        <v>342</v>
      </c>
      <c r="AU607" s="226" t="s">
        <v>81</v>
      </c>
      <c r="AY607" s="18" t="s">
        <v>338</v>
      </c>
      <c r="BE607" s="227">
        <f>IF(N607="základní",J607,0)</f>
        <v>0</v>
      </c>
      <c r="BF607" s="227">
        <f>IF(N607="snížená",J607,0)</f>
        <v>0</v>
      </c>
      <c r="BG607" s="227">
        <f>IF(N607="zákl. přenesená",J607,0)</f>
        <v>0</v>
      </c>
      <c r="BH607" s="227">
        <f>IF(N607="sníž. přenesená",J607,0)</f>
        <v>0</v>
      </c>
      <c r="BI607" s="227">
        <f>IF(N607="nulová",J607,0)</f>
        <v>0</v>
      </c>
      <c r="BJ607" s="18" t="s">
        <v>79</v>
      </c>
      <c r="BK607" s="227">
        <f>ROUND(I607*H607,2)</f>
        <v>0</v>
      </c>
      <c r="BL607" s="18" t="s">
        <v>231</v>
      </c>
      <c r="BM607" s="226" t="s">
        <v>4932</v>
      </c>
    </row>
    <row r="608" s="2" customFormat="1">
      <c r="A608" s="39"/>
      <c r="B608" s="40"/>
      <c r="C608" s="41"/>
      <c r="D608" s="228" t="s">
        <v>348</v>
      </c>
      <c r="E608" s="41"/>
      <c r="F608" s="229" t="s">
        <v>848</v>
      </c>
      <c r="G608" s="41"/>
      <c r="H608" s="41"/>
      <c r="I608" s="230"/>
      <c r="J608" s="41"/>
      <c r="K608" s="41"/>
      <c r="L608" s="45"/>
      <c r="M608" s="288"/>
      <c r="N608" s="289"/>
      <c r="O608" s="290"/>
      <c r="P608" s="290"/>
      <c r="Q608" s="290"/>
      <c r="R608" s="290"/>
      <c r="S608" s="290"/>
      <c r="T608" s="291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T608" s="18" t="s">
        <v>348</v>
      </c>
      <c r="AU608" s="18" t="s">
        <v>81</v>
      </c>
    </row>
    <row r="609" s="2" customFormat="1" ht="6.96" customHeight="1">
      <c r="A609" s="39"/>
      <c r="B609" s="60"/>
      <c r="C609" s="61"/>
      <c r="D609" s="61"/>
      <c r="E609" s="61"/>
      <c r="F609" s="61"/>
      <c r="G609" s="61"/>
      <c r="H609" s="61"/>
      <c r="I609" s="61"/>
      <c r="J609" s="61"/>
      <c r="K609" s="61"/>
      <c r="L609" s="45"/>
      <c r="M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</row>
  </sheetData>
  <sheetProtection sheet="1" autoFilter="0" formatColumns="0" formatRows="0" objects="1" scenarios="1" spinCount="100000" saltValue="NEIjJkslq7Y0ECFu7kwbFk1SF1V20FnFsFSof2QuCKqKUpB7y1iHUKgQLopWPhpkv3mGtjf9EAdLNYLxMllfLA==" hashValue="yXdb7ZjJO3GqJCkW7LB4sWHr5PtST0fUjKYlT7qPvtrYUgA/baYBMvouAOA0PNEXoRw9gfqU7jQFlqEar/14Fw==" algorithmName="SHA-512" password="CC35"/>
  <autoFilter ref="C103:K60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2:H92"/>
    <mergeCell ref="E94:H94"/>
    <mergeCell ref="E96:H96"/>
    <mergeCell ref="L2:V2"/>
  </mergeCells>
  <hyperlinks>
    <hyperlink ref="F109" r:id="rId1" display="https://podminky.urs.cz/item/CS_URS_2025_02/113106023"/>
    <hyperlink ref="F122" r:id="rId2" display="https://podminky.urs.cz/item/CS_URS_2025_02/113107322"/>
    <hyperlink ref="F125" r:id="rId3" display="https://podminky.urs.cz/item/CS_URS_2025_02/113107323"/>
    <hyperlink ref="F145" r:id="rId4" display="https://podminky.urs.cz/item/CS_URS_2025_02/113154512"/>
    <hyperlink ref="F148" r:id="rId5" display="https://podminky.urs.cz/item/CS_URS_2025_02/113154514"/>
    <hyperlink ref="F152" r:id="rId6" display="https://podminky.urs.cz/item/CS_URS_2025_02/113154517"/>
    <hyperlink ref="F159" r:id="rId7" display="https://podminky.urs.cz/item/CS_URS_2025_02/121151105"/>
    <hyperlink ref="F170" r:id="rId8" display="https://podminky.urs.cz/item/CS_URS_2025_02/122251403"/>
    <hyperlink ref="F174" r:id="rId9" display="https://podminky.urs.cz/item/CS_URS_2025_02/131213131"/>
    <hyperlink ref="F182" r:id="rId10" display="https://podminky.urs.cz/item/CS_URS_2025_02/131251201"/>
    <hyperlink ref="F198" r:id="rId11" display="https://podminky.urs.cz/item/CS_URS_2025_02/132254206"/>
    <hyperlink ref="F222" r:id="rId12" display="https://podminky.urs.cz/item/CS_URS_2025_02/141721214"/>
    <hyperlink ref="F229" r:id="rId13" display="https://podminky.urs.cz/item/CS_URS_2025_02/151101102"/>
    <hyperlink ref="F234" r:id="rId14" display="https://podminky.urs.cz/item/CS_URS_2025_02/151101112"/>
    <hyperlink ref="F237" r:id="rId15" display="https://podminky.urs.cz/item/CS_URS_2025_02/151501501"/>
    <hyperlink ref="F241" r:id="rId16" display="https://podminky.urs.cz/item/CS_URS_2025_02/151811133"/>
    <hyperlink ref="F246" r:id="rId17" display="https://podminky.urs.cz/item/CS_URS_2025_02/151811233"/>
    <hyperlink ref="F250" r:id="rId18" display="https://podminky.urs.cz/item/CS_URS_2025_02/162551108"/>
    <hyperlink ref="F255" r:id="rId19" display="https://podminky.urs.cz/item/CS_URS_2025_02/162751117"/>
    <hyperlink ref="F263" r:id="rId20" display="https://podminky.urs.cz/item/CS_URS_2025_02/162751119"/>
    <hyperlink ref="F269" r:id="rId21" display="https://podminky.urs.cz/item/CS_URS_2025_02/171251101"/>
    <hyperlink ref="F272" r:id="rId22" display="https://podminky.urs.cz/item/CS_URS_2025_02/171251109"/>
    <hyperlink ref="F278" r:id="rId23" display="https://podminky.urs.cz/item/CS_URS_2025_02/174111101"/>
    <hyperlink ref="F281" r:id="rId24" display="https://podminky.urs.cz/item/CS_URS_2025_02/174151101"/>
    <hyperlink ref="F287" r:id="rId25" display="https://podminky.urs.cz/item/CS_URS_2025_02/175151101"/>
    <hyperlink ref="F307" r:id="rId26" display="https://podminky.urs.cz/item/CS_URS_2025_02/171201231"/>
    <hyperlink ref="F313" r:id="rId27" display="https://podminky.urs.cz/item/CS_URS_2025_02/181152302"/>
    <hyperlink ref="F319" r:id="rId28" display="https://podminky.urs.cz/item/CS_URS_2025_02/181351005"/>
    <hyperlink ref="F322" r:id="rId29" display="https://podminky.urs.cz/item/CS_URS_2025_02/181411131"/>
    <hyperlink ref="F328" r:id="rId30" display="https://podminky.urs.cz/item/CS_URS_2025_02/184813511"/>
    <hyperlink ref="F331" r:id="rId31" display="https://podminky.urs.cz/item/CS_URS_2025_02/185802113"/>
    <hyperlink ref="F336" r:id="rId32" display="https://podminky.urs.cz/item/CS_URS_2025_02/185803111"/>
    <hyperlink ref="F339" r:id="rId33" display="https://podminky.urs.cz/item/CS_URS_2025_02/185804312"/>
    <hyperlink ref="F343" r:id="rId34" display="https://podminky.urs.cz/item/CS_URS_2025_02/185851121"/>
    <hyperlink ref="F347" r:id="rId35" display="https://podminky.urs.cz/item/CS_URS_2025_02/185851129"/>
    <hyperlink ref="F353" r:id="rId36" display="https://podminky.urs.cz/item/CS_URS_2025_02/212750101"/>
    <hyperlink ref="F357" r:id="rId37" display="https://podminky.urs.cz/item/CS_URS_2025_02/212972112"/>
    <hyperlink ref="F362" r:id="rId38" display="https://podminky.urs.cz/item/CS_URS_2025_02/452112112"/>
    <hyperlink ref="F373" r:id="rId39" display="https://podminky.urs.cz/item/CS_URS_2025_02/564871016"/>
    <hyperlink ref="F376" r:id="rId40" display="https://podminky.urs.cz/item/CS_URS_2025_02/573111112"/>
    <hyperlink ref="F379" r:id="rId41" display="https://podminky.urs.cz/item/CS_URS_2025_02/565165102"/>
    <hyperlink ref="F384" r:id="rId42" display="https://podminky.urs.cz/item/CS_URS_2025_02/573211109"/>
    <hyperlink ref="F387" r:id="rId43" display="https://podminky.urs.cz/item/CS_URS_2025_02/577155012"/>
    <hyperlink ref="F390" r:id="rId44" display="https://podminky.urs.cz/item/CS_URS_2025_02/573211107"/>
    <hyperlink ref="F393" r:id="rId45" display="https://podminky.urs.cz/item/CS_URS_2025_02/577134011"/>
    <hyperlink ref="F396" r:id="rId46" display="https://podminky.urs.cz/item/CS_URS_2025_02/596211110"/>
    <hyperlink ref="F404" r:id="rId47" display="https://podminky.urs.cz/item/CS_URS_2025_02/871255202"/>
    <hyperlink ref="F416" r:id="rId48" display="https://podminky.urs.cz/item/CS_URS_2025_02/877245201"/>
    <hyperlink ref="F422" r:id="rId49" display="https://podminky.urs.cz/item/CS_URS_2025_02/877245210"/>
    <hyperlink ref="F425" r:id="rId50" display="https://podminky.urs.cz/item/CS_URS_2025_02/891241112"/>
    <hyperlink ref="F432" r:id="rId51" display="https://podminky.urs.cz/item/CS_URS_2025_02/891241522"/>
    <hyperlink ref="F441" r:id="rId52" display="https://podminky.urs.cz/item/CS_URS_2025_02/891247212"/>
    <hyperlink ref="F448" r:id="rId53" display="https://podminky.urs.cz/item/CS_URS_2025_02/891269111"/>
    <hyperlink ref="F452" r:id="rId54" display="https://podminky.urs.cz/item/CS_URS_2025_02/892241111"/>
    <hyperlink ref="F455" r:id="rId55" display="https://podminky.urs.cz/item/CS_URS_2025_02/899401112"/>
    <hyperlink ref="F469" r:id="rId56" display="https://podminky.urs.cz/item/CS_URS_2025_02/899401113"/>
    <hyperlink ref="F481" r:id="rId57" display="https://podminky.urs.cz/item/CS_URS_2025_02/899713111"/>
    <hyperlink ref="F483" r:id="rId58" display="https://podminky.urs.cz/item/CS_URS_2025_02/899721111"/>
    <hyperlink ref="F490" r:id="rId59" display="https://podminky.urs.cz/item/CS_URS_2025_02/892381111"/>
    <hyperlink ref="F493" r:id="rId60" display="https://podminky.urs.cz/item/CS_URS_2025_02/894410101"/>
    <hyperlink ref="F514" r:id="rId61" display="https://podminky.urs.cz/item/CS_URS_2025_02/894410211"/>
    <hyperlink ref="F532" r:id="rId62" display="https://podminky.urs.cz/item/CS_URS_2025_02/894410212"/>
    <hyperlink ref="F545" r:id="rId63" display="https://podminky.urs.cz/item/CS_URS_2025_02/894410232"/>
    <hyperlink ref="F552" r:id="rId64" display="https://podminky.urs.cz/item/CS_URS_2025_02/899104112"/>
    <hyperlink ref="F559" r:id="rId65" display="https://podminky.urs.cz/item/CS_URS_2025_02/899623151"/>
    <hyperlink ref="F563" r:id="rId66" display="https://podminky.urs.cz/item/CS_URS_2025_02/899722113"/>
    <hyperlink ref="F577" r:id="rId67" display="https://podminky.urs.cz/item/CS_URS_2025_02/919112233"/>
    <hyperlink ref="F582" r:id="rId68" display="https://podminky.urs.cz/item/CS_URS_2025_02/919122132"/>
    <hyperlink ref="F585" r:id="rId69" display="https://podminky.urs.cz/item/CS_URS_2025_02/919735111"/>
    <hyperlink ref="F588" r:id="rId70" display="https://podminky.urs.cz/item/CS_URS_2025_02/919735112"/>
    <hyperlink ref="F592" r:id="rId71" display="https://podminky.urs.cz/item/CS_URS_2025_02/997013501"/>
    <hyperlink ref="F595" r:id="rId72" display="https://podminky.urs.cz/item/CS_URS_2025_02/997013509"/>
    <hyperlink ref="F598" r:id="rId73" display="https://podminky.urs.cz/item/CS_URS_2025_02/997013511"/>
    <hyperlink ref="F601" r:id="rId74" display="https://podminky.urs.cz/item/CS_URS_2025_02/997013861"/>
    <hyperlink ref="F603" r:id="rId75" display="https://podminky.urs.cz/item/CS_URS_2025_02/997013873"/>
    <hyperlink ref="F605" r:id="rId76" display="https://podminky.urs.cz/item/CS_URS_2025_02/997013875"/>
    <hyperlink ref="F608" r:id="rId77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78"/>
</worksheet>
</file>

<file path=xl/worksheets/sheet4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215</v>
      </c>
    </row>
    <row r="3" hidden="1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1"/>
      <c r="AT3" s="18" t="s">
        <v>81</v>
      </c>
    </row>
    <row r="4" hidden="1" s="1" customFormat="1" ht="24.96" customHeight="1">
      <c r="B4" s="21"/>
      <c r="D4" s="142" t="s">
        <v>220</v>
      </c>
      <c r="L4" s="21"/>
      <c r="M4" s="143" t="s">
        <v>10</v>
      </c>
      <c r="AT4" s="18" t="s">
        <v>4</v>
      </c>
    </row>
    <row r="5" hidden="1" s="1" customFormat="1" ht="6.96" customHeight="1">
      <c r="B5" s="21"/>
      <c r="L5" s="21"/>
    </row>
    <row r="6" hidden="1" s="1" customFormat="1" ht="12" customHeight="1">
      <c r="B6" s="21"/>
      <c r="D6" s="144" t="s">
        <v>16</v>
      </c>
      <c r="L6" s="21"/>
    </row>
    <row r="7" hidden="1" s="1" customFormat="1" ht="16.5" customHeight="1">
      <c r="B7" s="21"/>
      <c r="E7" s="145" t="str">
        <f>'Rekapitulace stavby'!K6</f>
        <v>Odkanalizování obce Rtyně nad Bílinou – etapa 1</v>
      </c>
      <c r="F7" s="144"/>
      <c r="G7" s="144"/>
      <c r="H7" s="144"/>
      <c r="L7" s="21"/>
    </row>
    <row r="8" hidden="1" s="2" customFormat="1" ht="12" customHeight="1">
      <c r="A8" s="39"/>
      <c r="B8" s="45"/>
      <c r="C8" s="39"/>
      <c r="D8" s="144" t="s">
        <v>229</v>
      </c>
      <c r="E8" s="39"/>
      <c r="F8" s="39"/>
      <c r="G8" s="39"/>
      <c r="H8" s="39"/>
      <c r="I8" s="39"/>
      <c r="J8" s="39"/>
      <c r="K8" s="39"/>
      <c r="L8" s="146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hidden="1" s="2" customFormat="1" ht="16.5" customHeight="1">
      <c r="A9" s="39"/>
      <c r="B9" s="45"/>
      <c r="C9" s="39"/>
      <c r="D9" s="39"/>
      <c r="E9" s="147" t="s">
        <v>4933</v>
      </c>
      <c r="F9" s="39"/>
      <c r="G9" s="39"/>
      <c r="H9" s="39"/>
      <c r="I9" s="39"/>
      <c r="J9" s="39"/>
      <c r="K9" s="39"/>
      <c r="L9" s="14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hidden="1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hidden="1" s="2" customFormat="1" ht="12" customHeight="1">
      <c r="A11" s="39"/>
      <c r="B11" s="45"/>
      <c r="C11" s="39"/>
      <c r="D11" s="144" t="s">
        <v>18</v>
      </c>
      <c r="E11" s="39"/>
      <c r="F11" s="134" t="s">
        <v>19</v>
      </c>
      <c r="G11" s="39"/>
      <c r="H11" s="39"/>
      <c r="I11" s="144" t="s">
        <v>20</v>
      </c>
      <c r="J11" s="134" t="s">
        <v>19</v>
      </c>
      <c r="K11" s="39"/>
      <c r="L11" s="14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hidden="1" s="2" customFormat="1" ht="12" customHeight="1">
      <c r="A12" s="39"/>
      <c r="B12" s="45"/>
      <c r="C12" s="39"/>
      <c r="D12" s="144" t="s">
        <v>21</v>
      </c>
      <c r="E12" s="39"/>
      <c r="F12" s="134" t="s">
        <v>22</v>
      </c>
      <c r="G12" s="39"/>
      <c r="H12" s="39"/>
      <c r="I12" s="144" t="s">
        <v>23</v>
      </c>
      <c r="J12" s="148" t="str">
        <f>'Rekapitulace stavby'!AN8</f>
        <v>31. 7. 2025</v>
      </c>
      <c r="K12" s="39"/>
      <c r="L12" s="14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4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4" t="s">
        <v>25</v>
      </c>
      <c r="E14" s="39"/>
      <c r="F14" s="39"/>
      <c r="G14" s="39"/>
      <c r="H14" s="39"/>
      <c r="I14" s="144" t="s">
        <v>26</v>
      </c>
      <c r="J14" s="134" t="s">
        <v>19</v>
      </c>
      <c r="K14" s="39"/>
      <c r="L14" s="14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8" customHeight="1">
      <c r="A15" s="39"/>
      <c r="B15" s="45"/>
      <c r="C15" s="39"/>
      <c r="D15" s="39"/>
      <c r="E15" s="134" t="s">
        <v>27</v>
      </c>
      <c r="F15" s="39"/>
      <c r="G15" s="39"/>
      <c r="H15" s="39"/>
      <c r="I15" s="144" t="s">
        <v>28</v>
      </c>
      <c r="J15" s="134" t="s">
        <v>19</v>
      </c>
      <c r="K15" s="39"/>
      <c r="L15" s="14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4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2" customHeight="1">
      <c r="A17" s="39"/>
      <c r="B17" s="45"/>
      <c r="C17" s="39"/>
      <c r="D17" s="144" t="s">
        <v>29</v>
      </c>
      <c r="E17" s="39"/>
      <c r="F17" s="39"/>
      <c r="G17" s="39"/>
      <c r="H17" s="39"/>
      <c r="I17" s="144" t="s">
        <v>26</v>
      </c>
      <c r="J17" s="34" t="str">
        <f>'Rekapitulace stavby'!AN13</f>
        <v>Vyplň údaj</v>
      </c>
      <c r="K17" s="39"/>
      <c r="L17" s="14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4"/>
      <c r="G18" s="134"/>
      <c r="H18" s="134"/>
      <c r="I18" s="144" t="s">
        <v>28</v>
      </c>
      <c r="J18" s="34" t="str">
        <f>'Rekapitulace stavby'!AN14</f>
        <v>Vyplň údaj</v>
      </c>
      <c r="K18" s="39"/>
      <c r="L18" s="14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4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2" customHeight="1">
      <c r="A20" s="39"/>
      <c r="B20" s="45"/>
      <c r="C20" s="39"/>
      <c r="D20" s="144" t="s">
        <v>31</v>
      </c>
      <c r="E20" s="39"/>
      <c r="F20" s="39"/>
      <c r="G20" s="39"/>
      <c r="H20" s="39"/>
      <c r="I20" s="144" t="s">
        <v>26</v>
      </c>
      <c r="J20" s="134" t="s">
        <v>19</v>
      </c>
      <c r="K20" s="39"/>
      <c r="L20" s="14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18" customHeight="1">
      <c r="A21" s="39"/>
      <c r="B21" s="45"/>
      <c r="C21" s="39"/>
      <c r="D21" s="39"/>
      <c r="E21" s="134" t="s">
        <v>32</v>
      </c>
      <c r="F21" s="39"/>
      <c r="G21" s="39"/>
      <c r="H21" s="39"/>
      <c r="I21" s="144" t="s">
        <v>28</v>
      </c>
      <c r="J21" s="134" t="s">
        <v>19</v>
      </c>
      <c r="K21" s="39"/>
      <c r="L21" s="14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4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2" customHeight="1">
      <c r="A23" s="39"/>
      <c r="B23" s="45"/>
      <c r="C23" s="39"/>
      <c r="D23" s="144" t="s">
        <v>34</v>
      </c>
      <c r="E23" s="39"/>
      <c r="F23" s="39"/>
      <c r="G23" s="39"/>
      <c r="H23" s="39"/>
      <c r="I23" s="144" t="s">
        <v>26</v>
      </c>
      <c r="J23" s="134" t="s">
        <v>19</v>
      </c>
      <c r="K23" s="39"/>
      <c r="L23" s="14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18" customHeight="1">
      <c r="A24" s="39"/>
      <c r="B24" s="45"/>
      <c r="C24" s="39"/>
      <c r="D24" s="39"/>
      <c r="E24" s="134" t="s">
        <v>35</v>
      </c>
      <c r="F24" s="39"/>
      <c r="G24" s="39"/>
      <c r="H24" s="39"/>
      <c r="I24" s="144" t="s">
        <v>28</v>
      </c>
      <c r="J24" s="134" t="s">
        <v>19</v>
      </c>
      <c r="K24" s="39"/>
      <c r="L24" s="14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4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2" customHeight="1">
      <c r="A26" s="39"/>
      <c r="B26" s="45"/>
      <c r="C26" s="39"/>
      <c r="D26" s="144" t="s">
        <v>36</v>
      </c>
      <c r="E26" s="39"/>
      <c r="F26" s="39"/>
      <c r="G26" s="39"/>
      <c r="H26" s="39"/>
      <c r="I26" s="39"/>
      <c r="J26" s="39"/>
      <c r="K26" s="39"/>
      <c r="L26" s="14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8" customFormat="1" ht="71.25" customHeight="1">
      <c r="A27" s="149"/>
      <c r="B27" s="150"/>
      <c r="C27" s="149"/>
      <c r="D27" s="149"/>
      <c r="E27" s="151" t="s">
        <v>37</v>
      </c>
      <c r="F27" s="151"/>
      <c r="G27" s="151"/>
      <c r="H27" s="151"/>
      <c r="I27" s="149"/>
      <c r="J27" s="149"/>
      <c r="K27" s="149"/>
      <c r="L27" s="152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</row>
    <row r="28" hidden="1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4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2" customFormat="1" ht="6.96" customHeight="1">
      <c r="A29" s="39"/>
      <c r="B29" s="45"/>
      <c r="C29" s="39"/>
      <c r="D29" s="154"/>
      <c r="E29" s="154"/>
      <c r="F29" s="154"/>
      <c r="G29" s="154"/>
      <c r="H29" s="154"/>
      <c r="I29" s="154"/>
      <c r="J29" s="154"/>
      <c r="K29" s="154"/>
      <c r="L29" s="146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hidden="1" s="2" customFormat="1" ht="25.44" customHeight="1">
      <c r="A30" s="39"/>
      <c r="B30" s="45"/>
      <c r="C30" s="39"/>
      <c r="D30" s="155" t="s">
        <v>38</v>
      </c>
      <c r="E30" s="39"/>
      <c r="F30" s="39"/>
      <c r="G30" s="39"/>
      <c r="H30" s="39"/>
      <c r="I30" s="39"/>
      <c r="J30" s="156">
        <f>ROUND(J80, 2)</f>
        <v>0</v>
      </c>
      <c r="K30" s="39"/>
      <c r="L30" s="14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4"/>
      <c r="E31" s="154"/>
      <c r="F31" s="154"/>
      <c r="G31" s="154"/>
      <c r="H31" s="154"/>
      <c r="I31" s="154"/>
      <c r="J31" s="154"/>
      <c r="K31" s="154"/>
      <c r="L31" s="14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14.4" customHeight="1">
      <c r="A32" s="39"/>
      <c r="B32" s="45"/>
      <c r="C32" s="39"/>
      <c r="D32" s="39"/>
      <c r="E32" s="39"/>
      <c r="F32" s="157" t="s">
        <v>40</v>
      </c>
      <c r="G32" s="39"/>
      <c r="H32" s="39"/>
      <c r="I32" s="157" t="s">
        <v>39</v>
      </c>
      <c r="J32" s="157" t="s">
        <v>41</v>
      </c>
      <c r="K32" s="39"/>
      <c r="L32" s="14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14.4" customHeight="1">
      <c r="A33" s="39"/>
      <c r="B33" s="45"/>
      <c r="C33" s="39"/>
      <c r="D33" s="158" t="s">
        <v>42</v>
      </c>
      <c r="E33" s="144" t="s">
        <v>43</v>
      </c>
      <c r="F33" s="159">
        <f>ROUND((SUM(BE80:BE91)),  2)</f>
        <v>0</v>
      </c>
      <c r="G33" s="39"/>
      <c r="H33" s="39"/>
      <c r="I33" s="160">
        <v>0.20999999999999999</v>
      </c>
      <c r="J33" s="159">
        <f>ROUND(((SUM(BE80:BE91))*I33),  2)</f>
        <v>0</v>
      </c>
      <c r="K33" s="39"/>
      <c r="L33" s="14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144" t="s">
        <v>44</v>
      </c>
      <c r="F34" s="159">
        <f>ROUND((SUM(BF80:BF91)),  2)</f>
        <v>0</v>
      </c>
      <c r="G34" s="39"/>
      <c r="H34" s="39"/>
      <c r="I34" s="160">
        <v>0.12</v>
      </c>
      <c r="J34" s="159">
        <f>ROUND(((SUM(BF80:BF91))*I34),  2)</f>
        <v>0</v>
      </c>
      <c r="K34" s="39"/>
      <c r="L34" s="14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4" t="s">
        <v>45</v>
      </c>
      <c r="F35" s="159">
        <f>ROUND((SUM(BG80:BG91)),  2)</f>
        <v>0</v>
      </c>
      <c r="G35" s="39"/>
      <c r="H35" s="39"/>
      <c r="I35" s="160">
        <v>0.20999999999999999</v>
      </c>
      <c r="J35" s="159">
        <f>0</f>
        <v>0</v>
      </c>
      <c r="K35" s="39"/>
      <c r="L35" s="14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4" t="s">
        <v>46</v>
      </c>
      <c r="F36" s="159">
        <f>ROUND((SUM(BH80:BH91)),  2)</f>
        <v>0</v>
      </c>
      <c r="G36" s="39"/>
      <c r="H36" s="39"/>
      <c r="I36" s="160">
        <v>0.12</v>
      </c>
      <c r="J36" s="159">
        <f>0</f>
        <v>0</v>
      </c>
      <c r="K36" s="39"/>
      <c r="L36" s="14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4" t="s">
        <v>47</v>
      </c>
      <c r="F37" s="159">
        <f>ROUND((SUM(BI80:BI91)),  2)</f>
        <v>0</v>
      </c>
      <c r="G37" s="39"/>
      <c r="H37" s="39"/>
      <c r="I37" s="160">
        <v>0</v>
      </c>
      <c r="J37" s="159">
        <f>0</f>
        <v>0</v>
      </c>
      <c r="K37" s="39"/>
      <c r="L37" s="14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4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25.44" customHeight="1">
      <c r="A39" s="39"/>
      <c r="B39" s="45"/>
      <c r="C39" s="161"/>
      <c r="D39" s="162" t="s">
        <v>48</v>
      </c>
      <c r="E39" s="163"/>
      <c r="F39" s="163"/>
      <c r="G39" s="164" t="s">
        <v>49</v>
      </c>
      <c r="H39" s="165" t="s">
        <v>50</v>
      </c>
      <c r="I39" s="163"/>
      <c r="J39" s="166">
        <f>SUM(J30:J37)</f>
        <v>0</v>
      </c>
      <c r="K39" s="167"/>
      <c r="L39" s="14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/>
    <row r="42" hidden="1"/>
    <row r="43" hidden="1"/>
    <row r="44" hidden="1" s="2" customFormat="1" ht="6.96" customHeight="1">
      <c r="A44" s="39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6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hidden="1" s="2" customFormat="1" ht="24.96" customHeight="1">
      <c r="A45" s="39"/>
      <c r="B45" s="40"/>
      <c r="C45" s="24" t="s">
        <v>293</v>
      </c>
      <c r="D45" s="41"/>
      <c r="E45" s="41"/>
      <c r="F45" s="41"/>
      <c r="G45" s="41"/>
      <c r="H45" s="41"/>
      <c r="I45" s="41"/>
      <c r="J45" s="41"/>
      <c r="K45" s="41"/>
      <c r="L45" s="146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hidden="1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4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hidden="1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4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hidden="1" s="2" customFormat="1" ht="16.5" customHeight="1">
      <c r="A48" s="39"/>
      <c r="B48" s="40"/>
      <c r="C48" s="41"/>
      <c r="D48" s="41"/>
      <c r="E48" s="172" t="str">
        <f>E7</f>
        <v>Odkanalizování obce Rtyně nad Bílinou – etapa 1</v>
      </c>
      <c r="F48" s="33"/>
      <c r="G48" s="33"/>
      <c r="H48" s="33"/>
      <c r="I48" s="41"/>
      <c r="J48" s="41"/>
      <c r="K48" s="41"/>
      <c r="L48" s="14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hidden="1" s="2" customFormat="1" ht="12" customHeight="1">
      <c r="A49" s="39"/>
      <c r="B49" s="40"/>
      <c r="C49" s="33" t="s">
        <v>229</v>
      </c>
      <c r="D49" s="41"/>
      <c r="E49" s="41"/>
      <c r="F49" s="41"/>
      <c r="G49" s="41"/>
      <c r="H49" s="41"/>
      <c r="I49" s="41"/>
      <c r="J49" s="41"/>
      <c r="K49" s="41"/>
      <c r="L49" s="14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hidden="1" s="2" customFormat="1" ht="16.5" customHeight="1">
      <c r="A50" s="39"/>
      <c r="B50" s="40"/>
      <c r="C50" s="41"/>
      <c r="D50" s="41"/>
      <c r="E50" s="70" t="str">
        <f>E9</f>
        <v>VRN - Vedlejší náklady</v>
      </c>
      <c r="F50" s="41"/>
      <c r="G50" s="41"/>
      <c r="H50" s="41"/>
      <c r="I50" s="41"/>
      <c r="J50" s="41"/>
      <c r="K50" s="41"/>
      <c r="L50" s="14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hidden="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46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hidden="1" s="2" customFormat="1" ht="12" customHeight="1">
      <c r="A52" s="39"/>
      <c r="B52" s="40"/>
      <c r="C52" s="33" t="s">
        <v>21</v>
      </c>
      <c r="D52" s="41"/>
      <c r="E52" s="41"/>
      <c r="F52" s="28" t="str">
        <f>F12</f>
        <v>Rtyně nad Bílinou</v>
      </c>
      <c r="G52" s="41"/>
      <c r="H52" s="41"/>
      <c r="I52" s="33" t="s">
        <v>23</v>
      </c>
      <c r="J52" s="73" t="str">
        <f>IF(J12="","",J12)</f>
        <v>31. 7. 2025</v>
      </c>
      <c r="K52" s="41"/>
      <c r="L52" s="14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hidden="1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4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hidden="1" s="2" customFormat="1" ht="25.65" customHeight="1">
      <c r="A54" s="39"/>
      <c r="B54" s="40"/>
      <c r="C54" s="33" t="s">
        <v>25</v>
      </c>
      <c r="D54" s="41"/>
      <c r="E54" s="41"/>
      <c r="F54" s="28" t="str">
        <f>E15</f>
        <v xml:space="preserve">Obec Rtyně nad Bílinou </v>
      </c>
      <c r="G54" s="41"/>
      <c r="H54" s="41"/>
      <c r="I54" s="33" t="s">
        <v>31</v>
      </c>
      <c r="J54" s="37" t="str">
        <f>E21</f>
        <v xml:space="preserve">AQUECON a.s. – kancelář Praha </v>
      </c>
      <c r="K54" s="41"/>
      <c r="L54" s="14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hidden="1" s="2" customFormat="1" ht="15.15" customHeight="1">
      <c r="A55" s="39"/>
      <c r="B55" s="40"/>
      <c r="C55" s="33" t="s">
        <v>29</v>
      </c>
      <c r="D55" s="41"/>
      <c r="E55" s="41"/>
      <c r="F55" s="28" t="str">
        <f>IF(E18="","",E18)</f>
        <v>Vyplň údaj</v>
      </c>
      <c r="G55" s="41"/>
      <c r="H55" s="41"/>
      <c r="I55" s="33" t="s">
        <v>34</v>
      </c>
      <c r="J55" s="37" t="str">
        <f>E24</f>
        <v>QS-B s.r.o.</v>
      </c>
      <c r="K55" s="41"/>
      <c r="L55" s="14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hidden="1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4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hidden="1" s="2" customFormat="1" ht="29.28" customHeight="1">
      <c r="A57" s="39"/>
      <c r="B57" s="40"/>
      <c r="C57" s="173" t="s">
        <v>302</v>
      </c>
      <c r="D57" s="174"/>
      <c r="E57" s="174"/>
      <c r="F57" s="174"/>
      <c r="G57" s="174"/>
      <c r="H57" s="174"/>
      <c r="I57" s="174"/>
      <c r="J57" s="175" t="s">
        <v>303</v>
      </c>
      <c r="K57" s="174"/>
      <c r="L57" s="14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hidden="1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4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hidden="1" s="2" customFormat="1" ht="22.8" customHeight="1">
      <c r="A59" s="39"/>
      <c r="B59" s="40"/>
      <c r="C59" s="176" t="s">
        <v>70</v>
      </c>
      <c r="D59" s="41"/>
      <c r="E59" s="41"/>
      <c r="F59" s="41"/>
      <c r="G59" s="41"/>
      <c r="H59" s="41"/>
      <c r="I59" s="41"/>
      <c r="J59" s="103">
        <f>J80</f>
        <v>0</v>
      </c>
      <c r="K59" s="41"/>
      <c r="L59" s="14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304</v>
      </c>
    </row>
    <row r="60" hidden="1" s="9" customFormat="1" ht="24.96" customHeight="1">
      <c r="A60" s="9"/>
      <c r="B60" s="177"/>
      <c r="C60" s="178"/>
      <c r="D60" s="179" t="s">
        <v>4934</v>
      </c>
      <c r="E60" s="180"/>
      <c r="F60" s="180"/>
      <c r="G60" s="180"/>
      <c r="H60" s="180"/>
      <c r="I60" s="180"/>
      <c r="J60" s="181">
        <f>J81</f>
        <v>0</v>
      </c>
      <c r="K60" s="178"/>
      <c r="L60" s="18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hidden="1" s="2" customFormat="1" ht="21.84" customHeight="1">
      <c r="A61" s="39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14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 s="2" customFormat="1" ht="6.96" customHeight="1">
      <c r="A62" s="39"/>
      <c r="B62" s="60"/>
      <c r="C62" s="61"/>
      <c r="D62" s="61"/>
      <c r="E62" s="61"/>
      <c r="F62" s="61"/>
      <c r="G62" s="61"/>
      <c r="H62" s="61"/>
      <c r="I62" s="61"/>
      <c r="J62" s="61"/>
      <c r="K62" s="61"/>
      <c r="L62" s="14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hidden="1"/>
    <row r="64" hidden="1"/>
    <row r="65" hidden="1"/>
    <row r="66" s="2" customFormat="1" ht="6.96" customHeight="1">
      <c r="A66" s="39"/>
      <c r="B66" s="62"/>
      <c r="C66" s="63"/>
      <c r="D66" s="63"/>
      <c r="E66" s="63"/>
      <c r="F66" s="63"/>
      <c r="G66" s="63"/>
      <c r="H66" s="63"/>
      <c r="I66" s="63"/>
      <c r="J66" s="63"/>
      <c r="K66" s="63"/>
      <c r="L66" s="146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</row>
    <row r="67" s="2" customFormat="1" ht="24.96" customHeight="1">
      <c r="A67" s="39"/>
      <c r="B67" s="40"/>
      <c r="C67" s="24" t="s">
        <v>323</v>
      </c>
      <c r="D67" s="41"/>
      <c r="E67" s="41"/>
      <c r="F67" s="41"/>
      <c r="G67" s="41"/>
      <c r="H67" s="41"/>
      <c r="I67" s="41"/>
      <c r="J67" s="41"/>
      <c r="K67" s="41"/>
      <c r="L67" s="146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</row>
    <row r="68" s="2" customFormat="1" ht="6.96" customHeight="1">
      <c r="A68" s="39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146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</row>
    <row r="69" s="2" customFormat="1" ht="12" customHeight="1">
      <c r="A69" s="39"/>
      <c r="B69" s="40"/>
      <c r="C69" s="33" t="s">
        <v>16</v>
      </c>
      <c r="D69" s="41"/>
      <c r="E69" s="41"/>
      <c r="F69" s="41"/>
      <c r="G69" s="41"/>
      <c r="H69" s="41"/>
      <c r="I69" s="41"/>
      <c r="J69" s="41"/>
      <c r="K69" s="41"/>
      <c r="L69" s="146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</row>
    <row r="70" s="2" customFormat="1" ht="16.5" customHeight="1">
      <c r="A70" s="39"/>
      <c r="B70" s="40"/>
      <c r="C70" s="41"/>
      <c r="D70" s="41"/>
      <c r="E70" s="172" t="str">
        <f>E7</f>
        <v>Odkanalizování obce Rtyně nad Bílinou – etapa 1</v>
      </c>
      <c r="F70" s="33"/>
      <c r="G70" s="33"/>
      <c r="H70" s="33"/>
      <c r="I70" s="41"/>
      <c r="J70" s="41"/>
      <c r="K70" s="41"/>
      <c r="L70" s="146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s="2" customFormat="1" ht="12" customHeight="1">
      <c r="A71" s="39"/>
      <c r="B71" s="40"/>
      <c r="C71" s="33" t="s">
        <v>229</v>
      </c>
      <c r="D71" s="41"/>
      <c r="E71" s="41"/>
      <c r="F71" s="41"/>
      <c r="G71" s="41"/>
      <c r="H71" s="41"/>
      <c r="I71" s="41"/>
      <c r="J71" s="41"/>
      <c r="K71" s="41"/>
      <c r="L71" s="146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s="2" customFormat="1" ht="16.5" customHeight="1">
      <c r="A72" s="39"/>
      <c r="B72" s="40"/>
      <c r="C72" s="41"/>
      <c r="D72" s="41"/>
      <c r="E72" s="70" t="str">
        <f>E9</f>
        <v>VRN - Vedlejší náklady</v>
      </c>
      <c r="F72" s="41"/>
      <c r="G72" s="41"/>
      <c r="H72" s="41"/>
      <c r="I72" s="41"/>
      <c r="J72" s="41"/>
      <c r="K72" s="41"/>
      <c r="L72" s="146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s="2" customFormat="1" ht="6.96" customHeight="1">
      <c r="A73" s="39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146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s="2" customFormat="1" ht="12" customHeight="1">
      <c r="A74" s="39"/>
      <c r="B74" s="40"/>
      <c r="C74" s="33" t="s">
        <v>21</v>
      </c>
      <c r="D74" s="41"/>
      <c r="E74" s="41"/>
      <c r="F74" s="28" t="str">
        <f>F12</f>
        <v>Rtyně nad Bílinou</v>
      </c>
      <c r="G74" s="41"/>
      <c r="H74" s="41"/>
      <c r="I74" s="33" t="s">
        <v>23</v>
      </c>
      <c r="J74" s="73" t="str">
        <f>IF(J12="","",J12)</f>
        <v>31. 7. 2025</v>
      </c>
      <c r="K74" s="41"/>
      <c r="L74" s="146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6.96" customHeight="1">
      <c r="A75" s="39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146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25.65" customHeight="1">
      <c r="A76" s="39"/>
      <c r="B76" s="40"/>
      <c r="C76" s="33" t="s">
        <v>25</v>
      </c>
      <c r="D76" s="41"/>
      <c r="E76" s="41"/>
      <c r="F76" s="28" t="str">
        <f>E15</f>
        <v xml:space="preserve">Obec Rtyně nad Bílinou </v>
      </c>
      <c r="G76" s="41"/>
      <c r="H76" s="41"/>
      <c r="I76" s="33" t="s">
        <v>31</v>
      </c>
      <c r="J76" s="37" t="str">
        <f>E21</f>
        <v xml:space="preserve">AQUECON a.s. – kancelář Praha </v>
      </c>
      <c r="K76" s="41"/>
      <c r="L76" s="14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5.15" customHeight="1">
      <c r="A77" s="39"/>
      <c r="B77" s="40"/>
      <c r="C77" s="33" t="s">
        <v>29</v>
      </c>
      <c r="D77" s="41"/>
      <c r="E77" s="41"/>
      <c r="F77" s="28" t="str">
        <f>IF(E18="","",E18)</f>
        <v>Vyplň údaj</v>
      </c>
      <c r="G77" s="41"/>
      <c r="H77" s="41"/>
      <c r="I77" s="33" t="s">
        <v>34</v>
      </c>
      <c r="J77" s="37" t="str">
        <f>E24</f>
        <v>QS-B s.r.o.</v>
      </c>
      <c r="K77" s="41"/>
      <c r="L77" s="14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10.32" customHeight="1">
      <c r="A78" s="39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14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11" customFormat="1" ht="29.28" customHeight="1">
      <c r="A79" s="188"/>
      <c r="B79" s="189"/>
      <c r="C79" s="190" t="s">
        <v>324</v>
      </c>
      <c r="D79" s="191" t="s">
        <v>57</v>
      </c>
      <c r="E79" s="191" t="s">
        <v>53</v>
      </c>
      <c r="F79" s="191" t="s">
        <v>54</v>
      </c>
      <c r="G79" s="191" t="s">
        <v>325</v>
      </c>
      <c r="H79" s="191" t="s">
        <v>326</v>
      </c>
      <c r="I79" s="191" t="s">
        <v>327</v>
      </c>
      <c r="J79" s="191" t="s">
        <v>303</v>
      </c>
      <c r="K79" s="192" t="s">
        <v>328</v>
      </c>
      <c r="L79" s="193"/>
      <c r="M79" s="93" t="s">
        <v>19</v>
      </c>
      <c r="N79" s="94" t="s">
        <v>42</v>
      </c>
      <c r="O79" s="94" t="s">
        <v>329</v>
      </c>
      <c r="P79" s="94" t="s">
        <v>330</v>
      </c>
      <c r="Q79" s="94" t="s">
        <v>331</v>
      </c>
      <c r="R79" s="94" t="s">
        <v>332</v>
      </c>
      <c r="S79" s="94" t="s">
        <v>333</v>
      </c>
      <c r="T79" s="95" t="s">
        <v>334</v>
      </c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</row>
    <row r="80" s="2" customFormat="1" ht="22.8" customHeight="1">
      <c r="A80" s="39"/>
      <c r="B80" s="40"/>
      <c r="C80" s="100" t="s">
        <v>335</v>
      </c>
      <c r="D80" s="41"/>
      <c r="E80" s="41"/>
      <c r="F80" s="41"/>
      <c r="G80" s="41"/>
      <c r="H80" s="41"/>
      <c r="I80" s="41"/>
      <c r="J80" s="194">
        <f>BK80</f>
        <v>0</v>
      </c>
      <c r="K80" s="41"/>
      <c r="L80" s="45"/>
      <c r="M80" s="96"/>
      <c r="N80" s="195"/>
      <c r="O80" s="97"/>
      <c r="P80" s="196">
        <f>P81</f>
        <v>0</v>
      </c>
      <c r="Q80" s="97"/>
      <c r="R80" s="196">
        <f>R81</f>
        <v>0</v>
      </c>
      <c r="S80" s="97"/>
      <c r="T80" s="197">
        <f>T81</f>
        <v>0</v>
      </c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T80" s="18" t="s">
        <v>71</v>
      </c>
      <c r="AU80" s="18" t="s">
        <v>304</v>
      </c>
      <c r="BK80" s="198">
        <f>BK81</f>
        <v>0</v>
      </c>
    </row>
    <row r="81" s="12" customFormat="1" ht="25.92" customHeight="1">
      <c r="A81" s="12"/>
      <c r="B81" s="199"/>
      <c r="C81" s="200"/>
      <c r="D81" s="201" t="s">
        <v>71</v>
      </c>
      <c r="E81" s="202" t="s">
        <v>213</v>
      </c>
      <c r="F81" s="202" t="s">
        <v>4935</v>
      </c>
      <c r="G81" s="200"/>
      <c r="H81" s="200"/>
      <c r="I81" s="203"/>
      <c r="J81" s="204">
        <f>BK81</f>
        <v>0</v>
      </c>
      <c r="K81" s="200"/>
      <c r="L81" s="205"/>
      <c r="M81" s="206"/>
      <c r="N81" s="207"/>
      <c r="O81" s="207"/>
      <c r="P81" s="208">
        <f>SUM(P82:P91)</f>
        <v>0</v>
      </c>
      <c r="Q81" s="207"/>
      <c r="R81" s="208">
        <f>SUM(R82:R91)</f>
        <v>0</v>
      </c>
      <c r="S81" s="207"/>
      <c r="T81" s="209">
        <f>SUM(T82:T91)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10" t="s">
        <v>239</v>
      </c>
      <c r="AT81" s="211" t="s">
        <v>71</v>
      </c>
      <c r="AU81" s="211" t="s">
        <v>72</v>
      </c>
      <c r="AY81" s="210" t="s">
        <v>338</v>
      </c>
      <c r="BK81" s="212">
        <f>SUM(BK82:BK91)</f>
        <v>0</v>
      </c>
    </row>
    <row r="82" s="2" customFormat="1" ht="24.15" customHeight="1">
      <c r="A82" s="39"/>
      <c r="B82" s="40"/>
      <c r="C82" s="215" t="s">
        <v>79</v>
      </c>
      <c r="D82" s="215" t="s">
        <v>3853</v>
      </c>
      <c r="E82" s="216" t="s">
        <v>4936</v>
      </c>
      <c r="F82" s="217" t="s">
        <v>4937</v>
      </c>
      <c r="G82" s="218" t="s">
        <v>4051</v>
      </c>
      <c r="H82" s="299"/>
      <c r="I82" s="220"/>
      <c r="J82" s="221">
        <f>ROUND(I82*H82,2)</f>
        <v>0</v>
      </c>
      <c r="K82" s="217" t="s">
        <v>3856</v>
      </c>
      <c r="L82" s="45"/>
      <c r="M82" s="222" t="s">
        <v>19</v>
      </c>
      <c r="N82" s="223" t="s">
        <v>43</v>
      </c>
      <c r="O82" s="85"/>
      <c r="P82" s="224">
        <f>O82*H82</f>
        <v>0</v>
      </c>
      <c r="Q82" s="224">
        <v>0</v>
      </c>
      <c r="R82" s="224">
        <f>Q82*H82</f>
        <v>0</v>
      </c>
      <c r="S82" s="224">
        <v>0</v>
      </c>
      <c r="T82" s="225">
        <f>S82*H82</f>
        <v>0</v>
      </c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R82" s="226" t="s">
        <v>231</v>
      </c>
      <c r="AT82" s="226" t="s">
        <v>342</v>
      </c>
      <c r="AU82" s="226" t="s">
        <v>79</v>
      </c>
      <c r="AY82" s="18" t="s">
        <v>338</v>
      </c>
      <c r="BE82" s="227">
        <f>IF(N82="základní",J82,0)</f>
        <v>0</v>
      </c>
      <c r="BF82" s="227">
        <f>IF(N82="snížená",J82,0)</f>
        <v>0</v>
      </c>
      <c r="BG82" s="227">
        <f>IF(N82="zákl. přenesená",J82,0)</f>
        <v>0</v>
      </c>
      <c r="BH82" s="227">
        <f>IF(N82="sníž. přenesená",J82,0)</f>
        <v>0</v>
      </c>
      <c r="BI82" s="227">
        <f>IF(N82="nulová",J82,0)</f>
        <v>0</v>
      </c>
      <c r="BJ82" s="18" t="s">
        <v>79</v>
      </c>
      <c r="BK82" s="227">
        <f>ROUND(I82*H82,2)</f>
        <v>0</v>
      </c>
      <c r="BL82" s="18" t="s">
        <v>231</v>
      </c>
      <c r="BM82" s="226" t="s">
        <v>4938</v>
      </c>
    </row>
    <row r="83" s="2" customFormat="1">
      <c r="A83" s="39"/>
      <c r="B83" s="40"/>
      <c r="C83" s="41"/>
      <c r="D83" s="228" t="s">
        <v>348</v>
      </c>
      <c r="E83" s="41"/>
      <c r="F83" s="229" t="s">
        <v>4939</v>
      </c>
      <c r="G83" s="41"/>
      <c r="H83" s="41"/>
      <c r="I83" s="230"/>
      <c r="J83" s="41"/>
      <c r="K83" s="41"/>
      <c r="L83" s="45"/>
      <c r="M83" s="231"/>
      <c r="N83" s="232"/>
      <c r="O83" s="85"/>
      <c r="P83" s="85"/>
      <c r="Q83" s="85"/>
      <c r="R83" s="85"/>
      <c r="S83" s="85"/>
      <c r="T83" s="86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T83" s="18" t="s">
        <v>348</v>
      </c>
      <c r="AU83" s="18" t="s">
        <v>79</v>
      </c>
    </row>
    <row r="84" s="2" customFormat="1" ht="24.15" customHeight="1">
      <c r="A84" s="39"/>
      <c r="B84" s="40"/>
      <c r="C84" s="215" t="s">
        <v>81</v>
      </c>
      <c r="D84" s="215" t="s">
        <v>3853</v>
      </c>
      <c r="E84" s="216" t="s">
        <v>4940</v>
      </c>
      <c r="F84" s="217" t="s">
        <v>4941</v>
      </c>
      <c r="G84" s="218" t="s">
        <v>4051</v>
      </c>
      <c r="H84" s="299"/>
      <c r="I84" s="220"/>
      <c r="J84" s="221">
        <f>ROUND(I84*H84,2)</f>
        <v>0</v>
      </c>
      <c r="K84" s="217" t="s">
        <v>3856</v>
      </c>
      <c r="L84" s="45"/>
      <c r="M84" s="222" t="s">
        <v>19</v>
      </c>
      <c r="N84" s="223" t="s">
        <v>43</v>
      </c>
      <c r="O84" s="85"/>
      <c r="P84" s="224">
        <f>O84*H84</f>
        <v>0</v>
      </c>
      <c r="Q84" s="224">
        <v>0</v>
      </c>
      <c r="R84" s="224">
        <f>Q84*H84</f>
        <v>0</v>
      </c>
      <c r="S84" s="224">
        <v>0</v>
      </c>
      <c r="T84" s="225">
        <f>S84*H84</f>
        <v>0</v>
      </c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R84" s="226" t="s">
        <v>231</v>
      </c>
      <c r="AT84" s="226" t="s">
        <v>342</v>
      </c>
      <c r="AU84" s="226" t="s">
        <v>79</v>
      </c>
      <c r="AY84" s="18" t="s">
        <v>338</v>
      </c>
      <c r="BE84" s="227">
        <f>IF(N84="základní",J84,0)</f>
        <v>0</v>
      </c>
      <c r="BF84" s="227">
        <f>IF(N84="snížená",J84,0)</f>
        <v>0</v>
      </c>
      <c r="BG84" s="227">
        <f>IF(N84="zákl. přenesená",J84,0)</f>
        <v>0</v>
      </c>
      <c r="BH84" s="227">
        <f>IF(N84="sníž. přenesená",J84,0)</f>
        <v>0</v>
      </c>
      <c r="BI84" s="227">
        <f>IF(N84="nulová",J84,0)</f>
        <v>0</v>
      </c>
      <c r="BJ84" s="18" t="s">
        <v>79</v>
      </c>
      <c r="BK84" s="227">
        <f>ROUND(I84*H84,2)</f>
        <v>0</v>
      </c>
      <c r="BL84" s="18" t="s">
        <v>231</v>
      </c>
      <c r="BM84" s="226" t="s">
        <v>4942</v>
      </c>
    </row>
    <row r="85" s="2" customFormat="1">
      <c r="A85" s="39"/>
      <c r="B85" s="40"/>
      <c r="C85" s="41"/>
      <c r="D85" s="228" t="s">
        <v>348</v>
      </c>
      <c r="E85" s="41"/>
      <c r="F85" s="229" t="s">
        <v>4943</v>
      </c>
      <c r="G85" s="41"/>
      <c r="H85" s="41"/>
      <c r="I85" s="230"/>
      <c r="J85" s="41"/>
      <c r="K85" s="41"/>
      <c r="L85" s="45"/>
      <c r="M85" s="231"/>
      <c r="N85" s="232"/>
      <c r="O85" s="85"/>
      <c r="P85" s="85"/>
      <c r="Q85" s="85"/>
      <c r="R85" s="85"/>
      <c r="S85" s="85"/>
      <c r="T85" s="86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T85" s="18" t="s">
        <v>348</v>
      </c>
      <c r="AU85" s="18" t="s">
        <v>79</v>
      </c>
    </row>
    <row r="86" s="2" customFormat="1" ht="16.5" customHeight="1">
      <c r="A86" s="39"/>
      <c r="B86" s="40"/>
      <c r="C86" s="215" t="s">
        <v>241</v>
      </c>
      <c r="D86" s="215" t="s">
        <v>3853</v>
      </c>
      <c r="E86" s="216" t="s">
        <v>4944</v>
      </c>
      <c r="F86" s="217" t="s">
        <v>4945</v>
      </c>
      <c r="G86" s="218" t="s">
        <v>4051</v>
      </c>
      <c r="H86" s="299"/>
      <c r="I86" s="220"/>
      <c r="J86" s="221">
        <f>ROUND(I86*H86,2)</f>
        <v>0</v>
      </c>
      <c r="K86" s="217" t="s">
        <v>3856</v>
      </c>
      <c r="L86" s="45"/>
      <c r="M86" s="222" t="s">
        <v>19</v>
      </c>
      <c r="N86" s="223" t="s">
        <v>43</v>
      </c>
      <c r="O86" s="85"/>
      <c r="P86" s="224">
        <f>O86*H86</f>
        <v>0</v>
      </c>
      <c r="Q86" s="224">
        <v>0</v>
      </c>
      <c r="R86" s="224">
        <f>Q86*H86</f>
        <v>0</v>
      </c>
      <c r="S86" s="224">
        <v>0</v>
      </c>
      <c r="T86" s="225">
        <f>S86*H86</f>
        <v>0</v>
      </c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R86" s="226" t="s">
        <v>231</v>
      </c>
      <c r="AT86" s="226" t="s">
        <v>342</v>
      </c>
      <c r="AU86" s="226" t="s">
        <v>79</v>
      </c>
      <c r="AY86" s="18" t="s">
        <v>338</v>
      </c>
      <c r="BE86" s="227">
        <f>IF(N86="základní",J86,0)</f>
        <v>0</v>
      </c>
      <c r="BF86" s="227">
        <f>IF(N86="snížená",J86,0)</f>
        <v>0</v>
      </c>
      <c r="BG86" s="227">
        <f>IF(N86="zákl. přenesená",J86,0)</f>
        <v>0</v>
      </c>
      <c r="BH86" s="227">
        <f>IF(N86="sníž. přenesená",J86,0)</f>
        <v>0</v>
      </c>
      <c r="BI86" s="227">
        <f>IF(N86="nulová",J86,0)</f>
        <v>0</v>
      </c>
      <c r="BJ86" s="18" t="s">
        <v>79</v>
      </c>
      <c r="BK86" s="227">
        <f>ROUND(I86*H86,2)</f>
        <v>0</v>
      </c>
      <c r="BL86" s="18" t="s">
        <v>231</v>
      </c>
      <c r="BM86" s="226" t="s">
        <v>4946</v>
      </c>
    </row>
    <row r="87" s="2" customFormat="1">
      <c r="A87" s="39"/>
      <c r="B87" s="40"/>
      <c r="C87" s="41"/>
      <c r="D87" s="228" t="s">
        <v>348</v>
      </c>
      <c r="E87" s="41"/>
      <c r="F87" s="229" t="s">
        <v>4947</v>
      </c>
      <c r="G87" s="41"/>
      <c r="H87" s="41"/>
      <c r="I87" s="230"/>
      <c r="J87" s="41"/>
      <c r="K87" s="41"/>
      <c r="L87" s="45"/>
      <c r="M87" s="231"/>
      <c r="N87" s="232"/>
      <c r="O87" s="85"/>
      <c r="P87" s="85"/>
      <c r="Q87" s="85"/>
      <c r="R87" s="85"/>
      <c r="S87" s="85"/>
      <c r="T87" s="86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T87" s="18" t="s">
        <v>348</v>
      </c>
      <c r="AU87" s="18" t="s">
        <v>79</v>
      </c>
    </row>
    <row r="88" s="2" customFormat="1" ht="16.5" customHeight="1">
      <c r="A88" s="39"/>
      <c r="B88" s="40"/>
      <c r="C88" s="215" t="s">
        <v>231</v>
      </c>
      <c r="D88" s="215" t="s">
        <v>3853</v>
      </c>
      <c r="E88" s="216" t="s">
        <v>4948</v>
      </c>
      <c r="F88" s="217" t="s">
        <v>4949</v>
      </c>
      <c r="G88" s="218" t="s">
        <v>4051</v>
      </c>
      <c r="H88" s="299"/>
      <c r="I88" s="220"/>
      <c r="J88" s="221">
        <f>ROUND(I88*H88,2)</f>
        <v>0</v>
      </c>
      <c r="K88" s="217" t="s">
        <v>3856</v>
      </c>
      <c r="L88" s="45"/>
      <c r="M88" s="222" t="s">
        <v>19</v>
      </c>
      <c r="N88" s="223" t="s">
        <v>43</v>
      </c>
      <c r="O88" s="85"/>
      <c r="P88" s="224">
        <f>O88*H88</f>
        <v>0</v>
      </c>
      <c r="Q88" s="224">
        <v>0</v>
      </c>
      <c r="R88" s="224">
        <f>Q88*H88</f>
        <v>0</v>
      </c>
      <c r="S88" s="224">
        <v>0</v>
      </c>
      <c r="T88" s="225">
        <f>S88*H88</f>
        <v>0</v>
      </c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R88" s="226" t="s">
        <v>231</v>
      </c>
      <c r="AT88" s="226" t="s">
        <v>342</v>
      </c>
      <c r="AU88" s="226" t="s">
        <v>79</v>
      </c>
      <c r="AY88" s="18" t="s">
        <v>338</v>
      </c>
      <c r="BE88" s="227">
        <f>IF(N88="základní",J88,0)</f>
        <v>0</v>
      </c>
      <c r="BF88" s="227">
        <f>IF(N88="snížená",J88,0)</f>
        <v>0</v>
      </c>
      <c r="BG88" s="227">
        <f>IF(N88="zákl. přenesená",J88,0)</f>
        <v>0</v>
      </c>
      <c r="BH88" s="227">
        <f>IF(N88="sníž. přenesená",J88,0)</f>
        <v>0</v>
      </c>
      <c r="BI88" s="227">
        <f>IF(N88="nulová",J88,0)</f>
        <v>0</v>
      </c>
      <c r="BJ88" s="18" t="s">
        <v>79</v>
      </c>
      <c r="BK88" s="227">
        <f>ROUND(I88*H88,2)</f>
        <v>0</v>
      </c>
      <c r="BL88" s="18" t="s">
        <v>231</v>
      </c>
      <c r="BM88" s="226" t="s">
        <v>4950</v>
      </c>
    </row>
    <row r="89" s="2" customFormat="1">
      <c r="A89" s="39"/>
      <c r="B89" s="40"/>
      <c r="C89" s="41"/>
      <c r="D89" s="228" t="s">
        <v>348</v>
      </c>
      <c r="E89" s="41"/>
      <c r="F89" s="229" t="s">
        <v>4951</v>
      </c>
      <c r="G89" s="41"/>
      <c r="H89" s="41"/>
      <c r="I89" s="230"/>
      <c r="J89" s="41"/>
      <c r="K89" s="41"/>
      <c r="L89" s="45"/>
      <c r="M89" s="231"/>
      <c r="N89" s="232"/>
      <c r="O89" s="85"/>
      <c r="P89" s="85"/>
      <c r="Q89" s="85"/>
      <c r="R89" s="85"/>
      <c r="S89" s="85"/>
      <c r="T89" s="86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T89" s="18" t="s">
        <v>348</v>
      </c>
      <c r="AU89" s="18" t="s">
        <v>79</v>
      </c>
    </row>
    <row r="90" s="2" customFormat="1" ht="16.5" customHeight="1">
      <c r="A90" s="39"/>
      <c r="B90" s="40"/>
      <c r="C90" s="215" t="s">
        <v>239</v>
      </c>
      <c r="D90" s="215" t="s">
        <v>3853</v>
      </c>
      <c r="E90" s="216" t="s">
        <v>4952</v>
      </c>
      <c r="F90" s="217" t="s">
        <v>4953</v>
      </c>
      <c r="G90" s="218" t="s">
        <v>4051</v>
      </c>
      <c r="H90" s="299"/>
      <c r="I90" s="220"/>
      <c r="J90" s="221">
        <f>ROUND(I90*H90,2)</f>
        <v>0</v>
      </c>
      <c r="K90" s="217" t="s">
        <v>3856</v>
      </c>
      <c r="L90" s="45"/>
      <c r="M90" s="222" t="s">
        <v>19</v>
      </c>
      <c r="N90" s="223" t="s">
        <v>43</v>
      </c>
      <c r="O90" s="85"/>
      <c r="P90" s="224">
        <f>O90*H90</f>
        <v>0</v>
      </c>
      <c r="Q90" s="224">
        <v>0</v>
      </c>
      <c r="R90" s="224">
        <f>Q90*H90</f>
        <v>0</v>
      </c>
      <c r="S90" s="224">
        <v>0</v>
      </c>
      <c r="T90" s="225">
        <f>S90*H90</f>
        <v>0</v>
      </c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R90" s="226" t="s">
        <v>231</v>
      </c>
      <c r="AT90" s="226" t="s">
        <v>342</v>
      </c>
      <c r="AU90" s="226" t="s">
        <v>79</v>
      </c>
      <c r="AY90" s="18" t="s">
        <v>338</v>
      </c>
      <c r="BE90" s="227">
        <f>IF(N90="základní",J90,0)</f>
        <v>0</v>
      </c>
      <c r="BF90" s="227">
        <f>IF(N90="snížená",J90,0)</f>
        <v>0</v>
      </c>
      <c r="BG90" s="227">
        <f>IF(N90="zákl. přenesená",J90,0)</f>
        <v>0</v>
      </c>
      <c r="BH90" s="227">
        <f>IF(N90="sníž. přenesená",J90,0)</f>
        <v>0</v>
      </c>
      <c r="BI90" s="227">
        <f>IF(N90="nulová",J90,0)</f>
        <v>0</v>
      </c>
      <c r="BJ90" s="18" t="s">
        <v>79</v>
      </c>
      <c r="BK90" s="227">
        <f>ROUND(I90*H90,2)</f>
        <v>0</v>
      </c>
      <c r="BL90" s="18" t="s">
        <v>231</v>
      </c>
      <c r="BM90" s="226" t="s">
        <v>4954</v>
      </c>
    </row>
    <row r="91" s="2" customFormat="1">
      <c r="A91" s="39"/>
      <c r="B91" s="40"/>
      <c r="C91" s="41"/>
      <c r="D91" s="228" t="s">
        <v>348</v>
      </c>
      <c r="E91" s="41"/>
      <c r="F91" s="229" t="s">
        <v>4955</v>
      </c>
      <c r="G91" s="41"/>
      <c r="H91" s="41"/>
      <c r="I91" s="230"/>
      <c r="J91" s="41"/>
      <c r="K91" s="41"/>
      <c r="L91" s="45"/>
      <c r="M91" s="288"/>
      <c r="N91" s="289"/>
      <c r="O91" s="290"/>
      <c r="P91" s="290"/>
      <c r="Q91" s="290"/>
      <c r="R91" s="290"/>
      <c r="S91" s="290"/>
      <c r="T91" s="291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T91" s="18" t="s">
        <v>348</v>
      </c>
      <c r="AU91" s="18" t="s">
        <v>79</v>
      </c>
    </row>
    <row r="92" s="2" customFormat="1" ht="6.96" customHeight="1">
      <c r="A92" s="39"/>
      <c r="B92" s="60"/>
      <c r="C92" s="61"/>
      <c r="D92" s="61"/>
      <c r="E92" s="61"/>
      <c r="F92" s="61"/>
      <c r="G92" s="61"/>
      <c r="H92" s="61"/>
      <c r="I92" s="61"/>
      <c r="J92" s="61"/>
      <c r="K92" s="61"/>
      <c r="L92" s="45"/>
      <c r="M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</sheetData>
  <sheetProtection sheet="1" autoFilter="0" formatColumns="0" formatRows="0" objects="1" scenarios="1" spinCount="100000" saltValue="M4D1GzwrHxpXqceo42LX1u986f59TWOvgdPTeybTR8gFBDn/2lGBLvkgbmZQj/OsO7oOt6w4eYTwA+2eRV4E7g==" hashValue="UdeYHWelAEw84fAf0OdACjafahdj3thhK4I25QhbrdYzNAF20g8i4sZpyYlT6v4w5N4hko0eQ44jglcDyeXt8w==" algorithmName="SHA-512" password="CC35"/>
  <autoFilter ref="C79:K91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hyperlinks>
    <hyperlink ref="F83" r:id="rId1" display="https://podminky.urs.cz/item/CS_URS_2025_02/000A1000"/>
    <hyperlink ref="F85" r:id="rId2" display="https://podminky.urs.cz/item/CS_URS_2025_02/000A2000"/>
    <hyperlink ref="F87" r:id="rId3" display="https://podminky.urs.cz/item/CS_URS_2025_02/000A4000"/>
    <hyperlink ref="F89" r:id="rId4" display="https://podminky.urs.cz/item/CS_URS_2025_02/000A5000"/>
    <hyperlink ref="F91" r:id="rId5" display="https://podminky.urs.cz/item/CS_URS_2025_02/000A9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"/>
</worksheet>
</file>

<file path=xl/worksheets/sheet4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40"/>
      <c r="C3" s="141"/>
      <c r="D3" s="141"/>
      <c r="E3" s="141"/>
      <c r="F3" s="141"/>
      <c r="G3" s="141"/>
      <c r="H3" s="21"/>
    </row>
    <row r="4" s="1" customFormat="1" ht="24.96" customHeight="1">
      <c r="B4" s="21"/>
      <c r="C4" s="142" t="s">
        <v>4956</v>
      </c>
      <c r="H4" s="21"/>
    </row>
    <row r="5" s="1" customFormat="1" ht="12" customHeight="1">
      <c r="B5" s="21"/>
      <c r="C5" s="303" t="s">
        <v>13</v>
      </c>
      <c r="D5" s="151" t="s">
        <v>14</v>
      </c>
      <c r="E5" s="1"/>
      <c r="F5" s="1"/>
      <c r="H5" s="21"/>
    </row>
    <row r="6" s="1" customFormat="1" ht="36.96" customHeight="1">
      <c r="B6" s="21"/>
      <c r="C6" s="304" t="s">
        <v>16</v>
      </c>
      <c r="D6" s="305" t="s">
        <v>17</v>
      </c>
      <c r="E6" s="1"/>
      <c r="F6" s="1"/>
      <c r="H6" s="21"/>
    </row>
    <row r="7" s="1" customFormat="1" ht="16.5" customHeight="1">
      <c r="B7" s="21"/>
      <c r="C7" s="144" t="s">
        <v>23</v>
      </c>
      <c r="D7" s="148" t="str">
        <f>'Rekapitulace stavby'!AN8</f>
        <v>31. 7. 2025</v>
      </c>
      <c r="H7" s="21"/>
    </row>
    <row r="8" s="2" customFormat="1" ht="10.8" customHeight="1">
      <c r="A8" s="39"/>
      <c r="B8" s="45"/>
      <c r="C8" s="39"/>
      <c r="D8" s="39"/>
      <c r="E8" s="39"/>
      <c r="F8" s="39"/>
      <c r="G8" s="39"/>
      <c r="H8" s="45"/>
    </row>
    <row r="9" s="11" customFormat="1" ht="29.28" customHeight="1">
      <c r="A9" s="188"/>
      <c r="B9" s="306"/>
      <c r="C9" s="307" t="s">
        <v>53</v>
      </c>
      <c r="D9" s="308" t="s">
        <v>54</v>
      </c>
      <c r="E9" s="308" t="s">
        <v>325</v>
      </c>
      <c r="F9" s="309" t="s">
        <v>4957</v>
      </c>
      <c r="G9" s="188"/>
      <c r="H9" s="306"/>
    </row>
    <row r="10" s="2" customFormat="1" ht="26.4" customHeight="1">
      <c r="A10" s="39"/>
      <c r="B10" s="45"/>
      <c r="C10" s="310" t="s">
        <v>4958</v>
      </c>
      <c r="D10" s="310" t="s">
        <v>84</v>
      </c>
      <c r="E10" s="39"/>
      <c r="F10" s="39"/>
      <c r="G10" s="39"/>
      <c r="H10" s="45"/>
    </row>
    <row r="11" s="2" customFormat="1" ht="16.8" customHeight="1">
      <c r="A11" s="39"/>
      <c r="B11" s="45"/>
      <c r="C11" s="311" t="s">
        <v>248</v>
      </c>
      <c r="D11" s="312" t="s">
        <v>19</v>
      </c>
      <c r="E11" s="313" t="s">
        <v>19</v>
      </c>
      <c r="F11" s="314">
        <v>7.0880000000000001</v>
      </c>
      <c r="G11" s="39"/>
      <c r="H11" s="45"/>
    </row>
    <row r="12" s="2" customFormat="1" ht="16.8" customHeight="1">
      <c r="A12" s="39"/>
      <c r="B12" s="45"/>
      <c r="C12" s="315" t="s">
        <v>19</v>
      </c>
      <c r="D12" s="315" t="s">
        <v>784</v>
      </c>
      <c r="E12" s="18" t="s">
        <v>19</v>
      </c>
      <c r="F12" s="316">
        <v>7.0880000000000001</v>
      </c>
      <c r="G12" s="39"/>
      <c r="H12" s="45"/>
    </row>
    <row r="13" s="2" customFormat="1" ht="16.8" customHeight="1">
      <c r="A13" s="39"/>
      <c r="B13" s="45"/>
      <c r="C13" s="315" t="s">
        <v>248</v>
      </c>
      <c r="D13" s="315" t="s">
        <v>363</v>
      </c>
      <c r="E13" s="18" t="s">
        <v>19</v>
      </c>
      <c r="F13" s="316">
        <v>7.0880000000000001</v>
      </c>
      <c r="G13" s="39"/>
      <c r="H13" s="45"/>
    </row>
    <row r="14" s="2" customFormat="1" ht="16.8" customHeight="1">
      <c r="A14" s="39"/>
      <c r="B14" s="45"/>
      <c r="C14" s="317" t="s">
        <v>4959</v>
      </c>
      <c r="D14" s="39"/>
      <c r="E14" s="39"/>
      <c r="F14" s="39"/>
      <c r="G14" s="39"/>
      <c r="H14" s="45"/>
    </row>
    <row r="15" s="2" customFormat="1">
      <c r="A15" s="39"/>
      <c r="B15" s="45"/>
      <c r="C15" s="315" t="s">
        <v>780</v>
      </c>
      <c r="D15" s="315" t="s">
        <v>781</v>
      </c>
      <c r="E15" s="18" t="s">
        <v>391</v>
      </c>
      <c r="F15" s="316">
        <v>7.0880000000000001</v>
      </c>
      <c r="G15" s="39"/>
      <c r="H15" s="45"/>
    </row>
    <row r="16" s="2" customFormat="1">
      <c r="A16" s="39"/>
      <c r="B16" s="45"/>
      <c r="C16" s="315" t="s">
        <v>448</v>
      </c>
      <c r="D16" s="315" t="s">
        <v>449</v>
      </c>
      <c r="E16" s="18" t="s">
        <v>391</v>
      </c>
      <c r="F16" s="316">
        <v>864.69799999999998</v>
      </c>
      <c r="G16" s="39"/>
      <c r="H16" s="45"/>
    </row>
    <row r="17" s="2" customFormat="1" ht="16.8" customHeight="1">
      <c r="A17" s="39"/>
      <c r="B17" s="45"/>
      <c r="C17" s="311" t="s">
        <v>294</v>
      </c>
      <c r="D17" s="312" t="s">
        <v>19</v>
      </c>
      <c r="E17" s="313" t="s">
        <v>19</v>
      </c>
      <c r="F17" s="314">
        <v>752.89999999999998</v>
      </c>
      <c r="G17" s="39"/>
      <c r="H17" s="45"/>
    </row>
    <row r="18" s="2" customFormat="1" ht="16.8" customHeight="1">
      <c r="A18" s="39"/>
      <c r="B18" s="45"/>
      <c r="C18" s="315" t="s">
        <v>19</v>
      </c>
      <c r="D18" s="315" t="s">
        <v>258</v>
      </c>
      <c r="E18" s="18" t="s">
        <v>19</v>
      </c>
      <c r="F18" s="316">
        <v>690.10000000000002</v>
      </c>
      <c r="G18" s="39"/>
      <c r="H18" s="45"/>
    </row>
    <row r="19" s="2" customFormat="1" ht="16.8" customHeight="1">
      <c r="A19" s="39"/>
      <c r="B19" s="45"/>
      <c r="C19" s="315" t="s">
        <v>19</v>
      </c>
      <c r="D19" s="315" t="s">
        <v>256</v>
      </c>
      <c r="E19" s="18" t="s">
        <v>19</v>
      </c>
      <c r="F19" s="316">
        <v>62.799999999999997</v>
      </c>
      <c r="G19" s="39"/>
      <c r="H19" s="45"/>
    </row>
    <row r="20" s="2" customFormat="1" ht="16.8" customHeight="1">
      <c r="A20" s="39"/>
      <c r="B20" s="45"/>
      <c r="C20" s="315" t="s">
        <v>294</v>
      </c>
      <c r="D20" s="315" t="s">
        <v>363</v>
      </c>
      <c r="E20" s="18" t="s">
        <v>19</v>
      </c>
      <c r="F20" s="316">
        <v>752.89999999999998</v>
      </c>
      <c r="G20" s="39"/>
      <c r="H20" s="45"/>
    </row>
    <row r="21" s="2" customFormat="1" ht="16.8" customHeight="1">
      <c r="A21" s="39"/>
      <c r="B21" s="45"/>
      <c r="C21" s="317" t="s">
        <v>4959</v>
      </c>
      <c r="D21" s="39"/>
      <c r="E21" s="39"/>
      <c r="F21" s="39"/>
      <c r="G21" s="39"/>
      <c r="H21" s="45"/>
    </row>
    <row r="22" s="2" customFormat="1" ht="16.8" customHeight="1">
      <c r="A22" s="39"/>
      <c r="B22" s="45"/>
      <c r="C22" s="315" t="s">
        <v>786</v>
      </c>
      <c r="D22" s="315" t="s">
        <v>787</v>
      </c>
      <c r="E22" s="18" t="s">
        <v>572</v>
      </c>
      <c r="F22" s="316">
        <v>752.89999999999998</v>
      </c>
      <c r="G22" s="39"/>
      <c r="H22" s="45"/>
    </row>
    <row r="23" s="2" customFormat="1">
      <c r="A23" s="39"/>
      <c r="B23" s="45"/>
      <c r="C23" s="315" t="s">
        <v>425</v>
      </c>
      <c r="D23" s="315" t="s">
        <v>426</v>
      </c>
      <c r="E23" s="18" t="s">
        <v>345</v>
      </c>
      <c r="F23" s="316">
        <v>4198.1700000000001</v>
      </c>
      <c r="G23" s="39"/>
      <c r="H23" s="45"/>
    </row>
    <row r="24" s="2" customFormat="1">
      <c r="A24" s="39"/>
      <c r="B24" s="45"/>
      <c r="C24" s="315" t="s">
        <v>570</v>
      </c>
      <c r="D24" s="315" t="s">
        <v>571</v>
      </c>
      <c r="E24" s="18" t="s">
        <v>572</v>
      </c>
      <c r="F24" s="316">
        <v>376.44999999999999</v>
      </c>
      <c r="G24" s="39"/>
      <c r="H24" s="45"/>
    </row>
    <row r="25" s="2" customFormat="1" ht="16.8" customHeight="1">
      <c r="A25" s="39"/>
      <c r="B25" s="45"/>
      <c r="C25" s="315" t="s">
        <v>577</v>
      </c>
      <c r="D25" s="315" t="s">
        <v>578</v>
      </c>
      <c r="E25" s="18" t="s">
        <v>572</v>
      </c>
      <c r="F25" s="316">
        <v>451.74000000000001</v>
      </c>
      <c r="G25" s="39"/>
      <c r="H25" s="45"/>
    </row>
    <row r="26" s="2" customFormat="1" ht="16.8" customHeight="1">
      <c r="A26" s="39"/>
      <c r="B26" s="45"/>
      <c r="C26" s="315" t="s">
        <v>698</v>
      </c>
      <c r="D26" s="315" t="s">
        <v>699</v>
      </c>
      <c r="E26" s="18" t="s">
        <v>572</v>
      </c>
      <c r="F26" s="316">
        <v>752.89999999999998</v>
      </c>
      <c r="G26" s="39"/>
      <c r="H26" s="45"/>
    </row>
    <row r="27" s="2" customFormat="1" ht="16.8" customHeight="1">
      <c r="A27" s="39"/>
      <c r="B27" s="45"/>
      <c r="C27" s="315" t="s">
        <v>487</v>
      </c>
      <c r="D27" s="315" t="s">
        <v>488</v>
      </c>
      <c r="E27" s="18" t="s">
        <v>489</v>
      </c>
      <c r="F27" s="316">
        <v>927.57399999999996</v>
      </c>
      <c r="G27" s="39"/>
      <c r="H27" s="45"/>
    </row>
    <row r="28" s="2" customFormat="1" ht="16.8" customHeight="1">
      <c r="A28" s="39"/>
      <c r="B28" s="45"/>
      <c r="C28" s="315" t="s">
        <v>496</v>
      </c>
      <c r="D28" s="315" t="s">
        <v>497</v>
      </c>
      <c r="E28" s="18" t="s">
        <v>489</v>
      </c>
      <c r="F28" s="316">
        <v>589.24199999999996</v>
      </c>
      <c r="G28" s="39"/>
      <c r="H28" s="45"/>
    </row>
    <row r="29" s="2" customFormat="1" ht="16.8" customHeight="1">
      <c r="A29" s="39"/>
      <c r="B29" s="45"/>
      <c r="C29" s="311" t="s">
        <v>263</v>
      </c>
      <c r="D29" s="312" t="s">
        <v>19</v>
      </c>
      <c r="E29" s="313" t="s">
        <v>19</v>
      </c>
      <c r="F29" s="314">
        <v>0.29999999999999999</v>
      </c>
      <c r="G29" s="39"/>
      <c r="H29" s="45"/>
    </row>
    <row r="30" s="2" customFormat="1" ht="16.8" customHeight="1">
      <c r="A30" s="39"/>
      <c r="B30" s="45"/>
      <c r="C30" s="315" t="s">
        <v>19</v>
      </c>
      <c r="D30" s="315" t="s">
        <v>410</v>
      </c>
      <c r="E30" s="18" t="s">
        <v>19</v>
      </c>
      <c r="F30" s="316">
        <v>0</v>
      </c>
      <c r="G30" s="39"/>
      <c r="H30" s="45"/>
    </row>
    <row r="31" s="2" customFormat="1" ht="16.8" customHeight="1">
      <c r="A31" s="39"/>
      <c r="B31" s="45"/>
      <c r="C31" s="315" t="s">
        <v>263</v>
      </c>
      <c r="D31" s="315" t="s">
        <v>387</v>
      </c>
      <c r="E31" s="18" t="s">
        <v>19</v>
      </c>
      <c r="F31" s="316">
        <v>0.29999999999999999</v>
      </c>
      <c r="G31" s="39"/>
      <c r="H31" s="45"/>
    </row>
    <row r="32" s="2" customFormat="1" ht="16.8" customHeight="1">
      <c r="A32" s="39"/>
      <c r="B32" s="45"/>
      <c r="C32" s="317" t="s">
        <v>4959</v>
      </c>
      <c r="D32" s="39"/>
      <c r="E32" s="39"/>
      <c r="F32" s="39"/>
      <c r="G32" s="39"/>
      <c r="H32" s="45"/>
    </row>
    <row r="33" s="2" customFormat="1">
      <c r="A33" s="39"/>
      <c r="B33" s="45"/>
      <c r="C33" s="315" t="s">
        <v>406</v>
      </c>
      <c r="D33" s="315" t="s">
        <v>407</v>
      </c>
      <c r="E33" s="18" t="s">
        <v>391</v>
      </c>
      <c r="F33" s="316">
        <v>2540.3069999999998</v>
      </c>
      <c r="G33" s="39"/>
      <c r="H33" s="45"/>
    </row>
    <row r="34" s="2" customFormat="1" ht="16.8" customHeight="1">
      <c r="A34" s="39"/>
      <c r="B34" s="45"/>
      <c r="C34" s="315" t="s">
        <v>496</v>
      </c>
      <c r="D34" s="315" t="s">
        <v>497</v>
      </c>
      <c r="E34" s="18" t="s">
        <v>489</v>
      </c>
      <c r="F34" s="316">
        <v>589.24199999999996</v>
      </c>
      <c r="G34" s="39"/>
      <c r="H34" s="45"/>
    </row>
    <row r="35" s="2" customFormat="1" ht="16.8" customHeight="1">
      <c r="A35" s="39"/>
      <c r="B35" s="45"/>
      <c r="C35" s="311" t="s">
        <v>270</v>
      </c>
      <c r="D35" s="312" t="s">
        <v>19</v>
      </c>
      <c r="E35" s="313" t="s">
        <v>19</v>
      </c>
      <c r="F35" s="314">
        <v>2.7879999999999998</v>
      </c>
      <c r="G35" s="39"/>
      <c r="H35" s="45"/>
    </row>
    <row r="36" s="2" customFormat="1" ht="16.8" customHeight="1">
      <c r="A36" s="39"/>
      <c r="B36" s="45"/>
      <c r="C36" s="315" t="s">
        <v>19</v>
      </c>
      <c r="D36" s="315" t="s">
        <v>413</v>
      </c>
      <c r="E36" s="18" t="s">
        <v>19</v>
      </c>
      <c r="F36" s="316">
        <v>0</v>
      </c>
      <c r="G36" s="39"/>
      <c r="H36" s="45"/>
    </row>
    <row r="37" s="2" customFormat="1" ht="16.8" customHeight="1">
      <c r="A37" s="39"/>
      <c r="B37" s="45"/>
      <c r="C37" s="315" t="s">
        <v>270</v>
      </c>
      <c r="D37" s="315" t="s">
        <v>414</v>
      </c>
      <c r="E37" s="18" t="s">
        <v>19</v>
      </c>
      <c r="F37" s="316">
        <v>2.7879999999999998</v>
      </c>
      <c r="G37" s="39"/>
      <c r="H37" s="45"/>
    </row>
    <row r="38" s="2" customFormat="1" ht="16.8" customHeight="1">
      <c r="A38" s="39"/>
      <c r="B38" s="45"/>
      <c r="C38" s="317" t="s">
        <v>4959</v>
      </c>
      <c r="D38" s="39"/>
      <c r="E38" s="39"/>
      <c r="F38" s="39"/>
      <c r="G38" s="39"/>
      <c r="H38" s="45"/>
    </row>
    <row r="39" s="2" customFormat="1">
      <c r="A39" s="39"/>
      <c r="B39" s="45"/>
      <c r="C39" s="315" t="s">
        <v>406</v>
      </c>
      <c r="D39" s="315" t="s">
        <v>407</v>
      </c>
      <c r="E39" s="18" t="s">
        <v>391</v>
      </c>
      <c r="F39" s="316">
        <v>2540.3069999999998</v>
      </c>
      <c r="G39" s="39"/>
      <c r="H39" s="45"/>
    </row>
    <row r="40" s="2" customFormat="1">
      <c r="A40" s="39"/>
      <c r="B40" s="45"/>
      <c r="C40" s="315" t="s">
        <v>397</v>
      </c>
      <c r="D40" s="315" t="s">
        <v>398</v>
      </c>
      <c r="E40" s="18" t="s">
        <v>391</v>
      </c>
      <c r="F40" s="316">
        <v>144.976</v>
      </c>
      <c r="G40" s="39"/>
      <c r="H40" s="45"/>
    </row>
    <row r="41" s="2" customFormat="1">
      <c r="A41" s="39"/>
      <c r="B41" s="45"/>
      <c r="C41" s="315" t="s">
        <v>425</v>
      </c>
      <c r="D41" s="315" t="s">
        <v>426</v>
      </c>
      <c r="E41" s="18" t="s">
        <v>345</v>
      </c>
      <c r="F41" s="316">
        <v>4198.1700000000001</v>
      </c>
      <c r="G41" s="39"/>
      <c r="H41" s="45"/>
    </row>
    <row r="42" s="2" customFormat="1">
      <c r="A42" s="39"/>
      <c r="B42" s="45"/>
      <c r="C42" s="315" t="s">
        <v>448</v>
      </c>
      <c r="D42" s="315" t="s">
        <v>449</v>
      </c>
      <c r="E42" s="18" t="s">
        <v>391</v>
      </c>
      <c r="F42" s="316">
        <v>864.69799999999998</v>
      </c>
      <c r="G42" s="39"/>
      <c r="H42" s="45"/>
    </row>
    <row r="43" s="2" customFormat="1" ht="16.8" customHeight="1">
      <c r="A43" s="39"/>
      <c r="B43" s="45"/>
      <c r="C43" s="315" t="s">
        <v>19</v>
      </c>
      <c r="D43" s="315" t="s">
        <v>403</v>
      </c>
      <c r="E43" s="18" t="s">
        <v>19</v>
      </c>
      <c r="F43" s="316">
        <v>0</v>
      </c>
      <c r="G43" s="39"/>
      <c r="H43" s="45"/>
    </row>
    <row r="44" s="2" customFormat="1" ht="16.8" customHeight="1">
      <c r="A44" s="39"/>
      <c r="B44" s="45"/>
      <c r="C44" s="315" t="s">
        <v>289</v>
      </c>
      <c r="D44" s="315" t="s">
        <v>290</v>
      </c>
      <c r="E44" s="18" t="s">
        <v>19</v>
      </c>
      <c r="F44" s="316">
        <v>52</v>
      </c>
      <c r="G44" s="39"/>
      <c r="H44" s="45"/>
    </row>
    <row r="45" s="2" customFormat="1" ht="16.8" customHeight="1">
      <c r="A45" s="39"/>
      <c r="B45" s="45"/>
      <c r="C45" s="317" t="s">
        <v>4959</v>
      </c>
      <c r="D45" s="39"/>
      <c r="E45" s="39"/>
      <c r="F45" s="39"/>
      <c r="G45" s="39"/>
      <c r="H45" s="45"/>
    </row>
    <row r="46" s="2" customFormat="1">
      <c r="A46" s="39"/>
      <c r="B46" s="45"/>
      <c r="C46" s="315" t="s">
        <v>397</v>
      </c>
      <c r="D46" s="315" t="s">
        <v>398</v>
      </c>
      <c r="E46" s="18" t="s">
        <v>391</v>
      </c>
      <c r="F46" s="316">
        <v>144.976</v>
      </c>
      <c r="G46" s="39"/>
      <c r="H46" s="45"/>
    </row>
    <row r="47" s="2" customFormat="1" ht="16.8" customHeight="1">
      <c r="A47" s="39"/>
      <c r="B47" s="45"/>
      <c r="C47" s="311" t="s">
        <v>289</v>
      </c>
      <c r="D47" s="312" t="s">
        <v>19</v>
      </c>
      <c r="E47" s="313" t="s">
        <v>19</v>
      </c>
      <c r="F47" s="314">
        <v>52</v>
      </c>
      <c r="G47" s="39"/>
      <c r="H47" s="45"/>
    </row>
    <row r="48" s="2" customFormat="1" ht="16.8" customHeight="1">
      <c r="A48" s="39"/>
      <c r="B48" s="45"/>
      <c r="C48" s="311" t="s">
        <v>256</v>
      </c>
      <c r="D48" s="312" t="s">
        <v>19</v>
      </c>
      <c r="E48" s="313" t="s">
        <v>19</v>
      </c>
      <c r="F48" s="314">
        <v>62.799999999999997</v>
      </c>
      <c r="G48" s="39"/>
      <c r="H48" s="45"/>
    </row>
    <row r="49" s="2" customFormat="1" ht="16.8" customHeight="1">
      <c r="A49" s="39"/>
      <c r="B49" s="45"/>
      <c r="C49" s="315" t="s">
        <v>19</v>
      </c>
      <c r="D49" s="315" t="s">
        <v>651</v>
      </c>
      <c r="E49" s="18" t="s">
        <v>19</v>
      </c>
      <c r="F49" s="316">
        <v>0</v>
      </c>
      <c r="G49" s="39"/>
      <c r="H49" s="45"/>
    </row>
    <row r="50" s="2" customFormat="1" ht="16.8" customHeight="1">
      <c r="A50" s="39"/>
      <c r="B50" s="45"/>
      <c r="C50" s="315" t="s">
        <v>19</v>
      </c>
      <c r="D50" s="315" t="s">
        <v>652</v>
      </c>
      <c r="E50" s="18" t="s">
        <v>19</v>
      </c>
      <c r="F50" s="316">
        <v>62.799999999999997</v>
      </c>
      <c r="G50" s="39"/>
      <c r="H50" s="45"/>
    </row>
    <row r="51" s="2" customFormat="1" ht="16.8" customHeight="1">
      <c r="A51" s="39"/>
      <c r="B51" s="45"/>
      <c r="C51" s="315" t="s">
        <v>256</v>
      </c>
      <c r="D51" s="315" t="s">
        <v>363</v>
      </c>
      <c r="E51" s="18" t="s">
        <v>19</v>
      </c>
      <c r="F51" s="316">
        <v>62.799999999999997</v>
      </c>
      <c r="G51" s="39"/>
      <c r="H51" s="45"/>
    </row>
    <row r="52" s="2" customFormat="1" ht="16.8" customHeight="1">
      <c r="A52" s="39"/>
      <c r="B52" s="45"/>
      <c r="C52" s="317" t="s">
        <v>4959</v>
      </c>
      <c r="D52" s="39"/>
      <c r="E52" s="39"/>
      <c r="F52" s="39"/>
      <c r="G52" s="39"/>
      <c r="H52" s="45"/>
    </row>
    <row r="53" s="2" customFormat="1" ht="16.8" customHeight="1">
      <c r="A53" s="39"/>
      <c r="B53" s="45"/>
      <c r="C53" s="315" t="s">
        <v>647</v>
      </c>
      <c r="D53" s="315" t="s">
        <v>648</v>
      </c>
      <c r="E53" s="18" t="s">
        <v>572</v>
      </c>
      <c r="F53" s="316">
        <v>63.741999999999997</v>
      </c>
      <c r="G53" s="39"/>
      <c r="H53" s="45"/>
    </row>
    <row r="54" s="2" customFormat="1" ht="16.8" customHeight="1">
      <c r="A54" s="39"/>
      <c r="B54" s="45"/>
      <c r="C54" s="315" t="s">
        <v>786</v>
      </c>
      <c r="D54" s="315" t="s">
        <v>787</v>
      </c>
      <c r="E54" s="18" t="s">
        <v>572</v>
      </c>
      <c r="F54" s="316">
        <v>752.89999999999998</v>
      </c>
      <c r="G54" s="39"/>
      <c r="H54" s="45"/>
    </row>
    <row r="55" s="2" customFormat="1" ht="16.8" customHeight="1">
      <c r="A55" s="39"/>
      <c r="B55" s="45"/>
      <c r="C55" s="315" t="s">
        <v>496</v>
      </c>
      <c r="D55" s="315" t="s">
        <v>497</v>
      </c>
      <c r="E55" s="18" t="s">
        <v>489</v>
      </c>
      <c r="F55" s="316">
        <v>589.24199999999996</v>
      </c>
      <c r="G55" s="39"/>
      <c r="H55" s="45"/>
    </row>
    <row r="56" s="2" customFormat="1" ht="16.8" customHeight="1">
      <c r="A56" s="39"/>
      <c r="B56" s="45"/>
      <c r="C56" s="311" t="s">
        <v>265</v>
      </c>
      <c r="D56" s="312" t="s">
        <v>19</v>
      </c>
      <c r="E56" s="313" t="s">
        <v>19</v>
      </c>
      <c r="F56" s="314">
        <v>0.29999999999999999</v>
      </c>
      <c r="G56" s="39"/>
      <c r="H56" s="45"/>
    </row>
    <row r="57" s="2" customFormat="1" ht="16.8" customHeight="1">
      <c r="A57" s="39"/>
      <c r="B57" s="45"/>
      <c r="C57" s="315" t="s">
        <v>265</v>
      </c>
      <c r="D57" s="315" t="s">
        <v>650</v>
      </c>
      <c r="E57" s="18" t="s">
        <v>19</v>
      </c>
      <c r="F57" s="316">
        <v>0.29999999999999999</v>
      </c>
      <c r="G57" s="39"/>
      <c r="H57" s="45"/>
    </row>
    <row r="58" s="2" customFormat="1" ht="16.8" customHeight="1">
      <c r="A58" s="39"/>
      <c r="B58" s="45"/>
      <c r="C58" s="317" t="s">
        <v>4959</v>
      </c>
      <c r="D58" s="39"/>
      <c r="E58" s="39"/>
      <c r="F58" s="39"/>
      <c r="G58" s="39"/>
      <c r="H58" s="45"/>
    </row>
    <row r="59" s="2" customFormat="1" ht="16.8" customHeight="1">
      <c r="A59" s="39"/>
      <c r="B59" s="45"/>
      <c r="C59" s="315" t="s">
        <v>647</v>
      </c>
      <c r="D59" s="315" t="s">
        <v>648</v>
      </c>
      <c r="E59" s="18" t="s">
        <v>572</v>
      </c>
      <c r="F59" s="316">
        <v>63.741999999999997</v>
      </c>
      <c r="G59" s="39"/>
      <c r="H59" s="45"/>
    </row>
    <row r="60" s="2" customFormat="1" ht="16.8" customHeight="1">
      <c r="A60" s="39"/>
      <c r="B60" s="45"/>
      <c r="C60" s="315" t="s">
        <v>496</v>
      </c>
      <c r="D60" s="315" t="s">
        <v>497</v>
      </c>
      <c r="E60" s="18" t="s">
        <v>489</v>
      </c>
      <c r="F60" s="316">
        <v>589.24199999999996</v>
      </c>
      <c r="G60" s="39"/>
      <c r="H60" s="45"/>
    </row>
    <row r="61" s="2" customFormat="1" ht="16.8" customHeight="1">
      <c r="A61" s="39"/>
      <c r="B61" s="45"/>
      <c r="C61" s="311" t="s">
        <v>287</v>
      </c>
      <c r="D61" s="312" t="s">
        <v>19</v>
      </c>
      <c r="E61" s="313" t="s">
        <v>19</v>
      </c>
      <c r="F61" s="314">
        <v>1388.338</v>
      </c>
      <c r="G61" s="39"/>
      <c r="H61" s="45"/>
    </row>
    <row r="62" s="2" customFormat="1" ht="16.8" customHeight="1">
      <c r="A62" s="39"/>
      <c r="B62" s="45"/>
      <c r="C62" s="315" t="s">
        <v>19</v>
      </c>
      <c r="D62" s="315" t="s">
        <v>796</v>
      </c>
      <c r="E62" s="18" t="s">
        <v>19</v>
      </c>
      <c r="F62" s="316">
        <v>1383.258</v>
      </c>
      <c r="G62" s="39"/>
      <c r="H62" s="45"/>
    </row>
    <row r="63" s="2" customFormat="1" ht="16.8" customHeight="1">
      <c r="A63" s="39"/>
      <c r="B63" s="45"/>
      <c r="C63" s="315" t="s">
        <v>19</v>
      </c>
      <c r="D63" s="315" t="s">
        <v>797</v>
      </c>
      <c r="E63" s="18" t="s">
        <v>19</v>
      </c>
      <c r="F63" s="316">
        <v>5.0800000000000001</v>
      </c>
      <c r="G63" s="39"/>
      <c r="H63" s="45"/>
    </row>
    <row r="64" s="2" customFormat="1" ht="16.8" customHeight="1">
      <c r="A64" s="39"/>
      <c r="B64" s="45"/>
      <c r="C64" s="315" t="s">
        <v>287</v>
      </c>
      <c r="D64" s="315" t="s">
        <v>363</v>
      </c>
      <c r="E64" s="18" t="s">
        <v>19</v>
      </c>
      <c r="F64" s="316">
        <v>1388.338</v>
      </c>
      <c r="G64" s="39"/>
      <c r="H64" s="45"/>
    </row>
    <row r="65" s="2" customFormat="1" ht="16.8" customHeight="1">
      <c r="A65" s="39"/>
      <c r="B65" s="45"/>
      <c r="C65" s="317" t="s">
        <v>4959</v>
      </c>
      <c r="D65" s="39"/>
      <c r="E65" s="39"/>
      <c r="F65" s="39"/>
      <c r="G65" s="39"/>
      <c r="H65" s="45"/>
    </row>
    <row r="66" s="2" customFormat="1">
      <c r="A66" s="39"/>
      <c r="B66" s="45"/>
      <c r="C66" s="315" t="s">
        <v>792</v>
      </c>
      <c r="D66" s="315" t="s">
        <v>793</v>
      </c>
      <c r="E66" s="18" t="s">
        <v>572</v>
      </c>
      <c r="F66" s="316">
        <v>1388.338</v>
      </c>
      <c r="G66" s="39"/>
      <c r="H66" s="45"/>
    </row>
    <row r="67" s="2" customFormat="1">
      <c r="A67" s="39"/>
      <c r="B67" s="45"/>
      <c r="C67" s="315" t="s">
        <v>799</v>
      </c>
      <c r="D67" s="315" t="s">
        <v>800</v>
      </c>
      <c r="E67" s="18" t="s">
        <v>572</v>
      </c>
      <c r="F67" s="316">
        <v>1388.338</v>
      </c>
      <c r="G67" s="39"/>
      <c r="H67" s="45"/>
    </row>
    <row r="68" s="2" customFormat="1" ht="16.8" customHeight="1">
      <c r="A68" s="39"/>
      <c r="B68" s="45"/>
      <c r="C68" s="315" t="s">
        <v>804</v>
      </c>
      <c r="D68" s="315" t="s">
        <v>805</v>
      </c>
      <c r="E68" s="18" t="s">
        <v>572</v>
      </c>
      <c r="F68" s="316">
        <v>1388.338</v>
      </c>
      <c r="G68" s="39"/>
      <c r="H68" s="45"/>
    </row>
    <row r="69" s="2" customFormat="1" ht="16.8" customHeight="1">
      <c r="A69" s="39"/>
      <c r="B69" s="45"/>
      <c r="C69" s="315" t="s">
        <v>809</v>
      </c>
      <c r="D69" s="315" t="s">
        <v>810</v>
      </c>
      <c r="E69" s="18" t="s">
        <v>572</v>
      </c>
      <c r="F69" s="316">
        <v>1388.338</v>
      </c>
      <c r="G69" s="39"/>
      <c r="H69" s="45"/>
    </row>
    <row r="70" s="2" customFormat="1" ht="16.8" customHeight="1">
      <c r="A70" s="39"/>
      <c r="B70" s="45"/>
      <c r="C70" s="311" t="s">
        <v>216</v>
      </c>
      <c r="D70" s="312" t="s">
        <v>19</v>
      </c>
      <c r="E70" s="313" t="s">
        <v>19</v>
      </c>
      <c r="F70" s="314">
        <v>294.62099999999998</v>
      </c>
      <c r="G70" s="39"/>
      <c r="H70" s="45"/>
    </row>
    <row r="71" s="2" customFormat="1" ht="16.8" customHeight="1">
      <c r="A71" s="39"/>
      <c r="B71" s="45"/>
      <c r="C71" s="315" t="s">
        <v>19</v>
      </c>
      <c r="D71" s="315" t="s">
        <v>499</v>
      </c>
      <c r="E71" s="18" t="s">
        <v>19</v>
      </c>
      <c r="F71" s="316">
        <v>347.83999999999997</v>
      </c>
      <c r="G71" s="39"/>
      <c r="H71" s="45"/>
    </row>
    <row r="72" s="2" customFormat="1" ht="16.8" customHeight="1">
      <c r="A72" s="39"/>
      <c r="B72" s="45"/>
      <c r="C72" s="315" t="s">
        <v>19</v>
      </c>
      <c r="D72" s="315" t="s">
        <v>501</v>
      </c>
      <c r="E72" s="18" t="s">
        <v>19</v>
      </c>
      <c r="F72" s="316">
        <v>-4.4390000000000001</v>
      </c>
      <c r="G72" s="39"/>
      <c r="H72" s="45"/>
    </row>
    <row r="73" s="2" customFormat="1" ht="16.8" customHeight="1">
      <c r="A73" s="39"/>
      <c r="B73" s="45"/>
      <c r="C73" s="315" t="s">
        <v>19</v>
      </c>
      <c r="D73" s="315" t="s">
        <v>502</v>
      </c>
      <c r="E73" s="18" t="s">
        <v>19</v>
      </c>
      <c r="F73" s="316">
        <v>-48.780000000000001</v>
      </c>
      <c r="G73" s="39"/>
      <c r="H73" s="45"/>
    </row>
    <row r="74" s="2" customFormat="1" ht="16.8" customHeight="1">
      <c r="A74" s="39"/>
      <c r="B74" s="45"/>
      <c r="C74" s="315" t="s">
        <v>216</v>
      </c>
      <c r="D74" s="315" t="s">
        <v>363</v>
      </c>
      <c r="E74" s="18" t="s">
        <v>19</v>
      </c>
      <c r="F74" s="316">
        <v>294.62099999999998</v>
      </c>
      <c r="G74" s="39"/>
      <c r="H74" s="45"/>
    </row>
    <row r="75" s="2" customFormat="1" ht="16.8" customHeight="1">
      <c r="A75" s="39"/>
      <c r="B75" s="45"/>
      <c r="C75" s="317" t="s">
        <v>4959</v>
      </c>
      <c r="D75" s="39"/>
      <c r="E75" s="39"/>
      <c r="F75" s="39"/>
      <c r="G75" s="39"/>
      <c r="H75" s="45"/>
    </row>
    <row r="76" s="2" customFormat="1" ht="16.8" customHeight="1">
      <c r="A76" s="39"/>
      <c r="B76" s="45"/>
      <c r="C76" s="315" t="s">
        <v>496</v>
      </c>
      <c r="D76" s="315" t="s">
        <v>497</v>
      </c>
      <c r="E76" s="18" t="s">
        <v>489</v>
      </c>
      <c r="F76" s="316">
        <v>589.24199999999996</v>
      </c>
      <c r="G76" s="39"/>
      <c r="H76" s="45"/>
    </row>
    <row r="77" s="2" customFormat="1">
      <c r="A77" s="39"/>
      <c r="B77" s="45"/>
      <c r="C77" s="315" t="s">
        <v>448</v>
      </c>
      <c r="D77" s="315" t="s">
        <v>449</v>
      </c>
      <c r="E77" s="18" t="s">
        <v>391</v>
      </c>
      <c r="F77" s="316">
        <v>864.69799999999998</v>
      </c>
      <c r="G77" s="39"/>
      <c r="H77" s="45"/>
    </row>
    <row r="78" s="2" customFormat="1">
      <c r="A78" s="39"/>
      <c r="B78" s="45"/>
      <c r="C78" s="315" t="s">
        <v>482</v>
      </c>
      <c r="D78" s="315" t="s">
        <v>483</v>
      </c>
      <c r="E78" s="18" t="s">
        <v>391</v>
      </c>
      <c r="F78" s="316">
        <v>294.62099999999998</v>
      </c>
      <c r="G78" s="39"/>
      <c r="H78" s="45"/>
    </row>
    <row r="79" s="2" customFormat="1" ht="16.8" customHeight="1">
      <c r="A79" s="39"/>
      <c r="B79" s="45"/>
      <c r="C79" s="317" t="s">
        <v>4959</v>
      </c>
      <c r="D79" s="39"/>
      <c r="E79" s="39"/>
      <c r="F79" s="39"/>
      <c r="G79" s="39"/>
      <c r="H79" s="45"/>
    </row>
    <row r="80" s="2" customFormat="1" ht="16.8" customHeight="1">
      <c r="A80" s="39"/>
      <c r="B80" s="45"/>
      <c r="C80" s="315" t="s">
        <v>660</v>
      </c>
      <c r="D80" s="315" t="s">
        <v>661</v>
      </c>
      <c r="E80" s="18" t="s">
        <v>572</v>
      </c>
      <c r="F80" s="316">
        <v>700.452</v>
      </c>
      <c r="G80" s="39"/>
      <c r="H80" s="45"/>
    </row>
    <row r="81" s="2" customFormat="1" ht="16.8" customHeight="1">
      <c r="A81" s="39"/>
      <c r="B81" s="45"/>
      <c r="C81" s="315" t="s">
        <v>496</v>
      </c>
      <c r="D81" s="315" t="s">
        <v>497</v>
      </c>
      <c r="E81" s="18" t="s">
        <v>489</v>
      </c>
      <c r="F81" s="316">
        <v>589.24199999999996</v>
      </c>
      <c r="G81" s="39"/>
      <c r="H81" s="45"/>
    </row>
    <row r="82" s="2" customFormat="1" ht="16.8" customHeight="1">
      <c r="A82" s="39"/>
      <c r="B82" s="45"/>
      <c r="C82" s="317" t="s">
        <v>4959</v>
      </c>
      <c r="D82" s="39"/>
      <c r="E82" s="39"/>
      <c r="F82" s="39"/>
      <c r="G82" s="39"/>
      <c r="H82" s="45"/>
    </row>
    <row r="83" s="2" customFormat="1">
      <c r="A83" s="39"/>
      <c r="B83" s="45"/>
      <c r="C83" s="315" t="s">
        <v>343</v>
      </c>
      <c r="D83" s="315" t="s">
        <v>344</v>
      </c>
      <c r="E83" s="18" t="s">
        <v>345</v>
      </c>
      <c r="F83" s="316">
        <v>1756.7380000000001</v>
      </c>
      <c r="G83" s="39"/>
      <c r="H83" s="45"/>
    </row>
    <row r="84" s="2" customFormat="1" ht="16.8" customHeight="1">
      <c r="A84" s="39"/>
      <c r="B84" s="45"/>
      <c r="C84" s="311" t="s">
        <v>296</v>
      </c>
      <c r="D84" s="312" t="s">
        <v>19</v>
      </c>
      <c r="E84" s="313" t="s">
        <v>19</v>
      </c>
      <c r="F84" s="314">
        <v>4198.1700000000001</v>
      </c>
      <c r="G84" s="39"/>
      <c r="H84" s="45"/>
    </row>
    <row r="85" s="2" customFormat="1" ht="16.8" customHeight="1">
      <c r="A85" s="39"/>
      <c r="B85" s="45"/>
      <c r="C85" s="315" t="s">
        <v>19</v>
      </c>
      <c r="D85" s="315" t="s">
        <v>429</v>
      </c>
      <c r="E85" s="18" t="s">
        <v>19</v>
      </c>
      <c r="F85" s="316">
        <v>4198.1700000000001</v>
      </c>
      <c r="G85" s="39"/>
      <c r="H85" s="45"/>
    </row>
    <row r="86" s="2" customFormat="1" ht="16.8" customHeight="1">
      <c r="A86" s="39"/>
      <c r="B86" s="45"/>
      <c r="C86" s="315" t="s">
        <v>296</v>
      </c>
      <c r="D86" s="315" t="s">
        <v>363</v>
      </c>
      <c r="E86" s="18" t="s">
        <v>19</v>
      </c>
      <c r="F86" s="316">
        <v>4198.1700000000001</v>
      </c>
      <c r="G86" s="39"/>
      <c r="H86" s="45"/>
    </row>
    <row r="87" s="2" customFormat="1" ht="16.8" customHeight="1">
      <c r="A87" s="39"/>
      <c r="B87" s="45"/>
      <c r="C87" s="317" t="s">
        <v>4959</v>
      </c>
      <c r="D87" s="39"/>
      <c r="E87" s="39"/>
      <c r="F87" s="39"/>
      <c r="G87" s="39"/>
      <c r="H87" s="45"/>
    </row>
    <row r="88" s="2" customFormat="1">
      <c r="A88" s="39"/>
      <c r="B88" s="45"/>
      <c r="C88" s="315" t="s">
        <v>425</v>
      </c>
      <c r="D88" s="315" t="s">
        <v>426</v>
      </c>
      <c r="E88" s="18" t="s">
        <v>345</v>
      </c>
      <c r="F88" s="316">
        <v>4198.1700000000001</v>
      </c>
      <c r="G88" s="39"/>
      <c r="H88" s="45"/>
    </row>
    <row r="89" s="2" customFormat="1">
      <c r="A89" s="39"/>
      <c r="B89" s="45"/>
      <c r="C89" s="315" t="s">
        <v>431</v>
      </c>
      <c r="D89" s="315" t="s">
        <v>432</v>
      </c>
      <c r="E89" s="18" t="s">
        <v>345</v>
      </c>
      <c r="F89" s="316">
        <v>4198.1700000000001</v>
      </c>
      <c r="G89" s="39"/>
      <c r="H89" s="45"/>
    </row>
    <row r="90" s="2" customFormat="1" ht="16.8" customHeight="1">
      <c r="A90" s="39"/>
      <c r="B90" s="45"/>
      <c r="C90" s="315" t="s">
        <v>435</v>
      </c>
      <c r="D90" s="315" t="s">
        <v>436</v>
      </c>
      <c r="E90" s="18" t="s">
        <v>391</v>
      </c>
      <c r="F90" s="316">
        <v>3232.5909999999999</v>
      </c>
      <c r="G90" s="39"/>
      <c r="H90" s="45"/>
    </row>
    <row r="91" s="2" customFormat="1" ht="16.8" customHeight="1">
      <c r="A91" s="39"/>
      <c r="B91" s="45"/>
      <c r="C91" s="311" t="s">
        <v>269</v>
      </c>
      <c r="D91" s="312" t="s">
        <v>19</v>
      </c>
      <c r="E91" s="313" t="s">
        <v>19</v>
      </c>
      <c r="F91" s="314">
        <v>1</v>
      </c>
      <c r="G91" s="39"/>
      <c r="H91" s="45"/>
    </row>
    <row r="92" s="2" customFormat="1" ht="16.8" customHeight="1">
      <c r="A92" s="39"/>
      <c r="B92" s="45"/>
      <c r="C92" s="315" t="s">
        <v>19</v>
      </c>
      <c r="D92" s="315" t="s">
        <v>415</v>
      </c>
      <c r="E92" s="18" t="s">
        <v>19</v>
      </c>
      <c r="F92" s="316">
        <v>0</v>
      </c>
      <c r="G92" s="39"/>
      <c r="H92" s="45"/>
    </row>
    <row r="93" s="2" customFormat="1" ht="16.8" customHeight="1">
      <c r="A93" s="39"/>
      <c r="B93" s="45"/>
      <c r="C93" s="315" t="s">
        <v>269</v>
      </c>
      <c r="D93" s="315" t="s">
        <v>79</v>
      </c>
      <c r="E93" s="18" t="s">
        <v>19</v>
      </c>
      <c r="F93" s="316">
        <v>1</v>
      </c>
      <c r="G93" s="39"/>
      <c r="H93" s="45"/>
    </row>
    <row r="94" s="2" customFormat="1" ht="16.8" customHeight="1">
      <c r="A94" s="39"/>
      <c r="B94" s="45"/>
      <c r="C94" s="317" t="s">
        <v>4959</v>
      </c>
      <c r="D94" s="39"/>
      <c r="E94" s="39"/>
      <c r="F94" s="39"/>
      <c r="G94" s="39"/>
      <c r="H94" s="45"/>
    </row>
    <row r="95" s="2" customFormat="1">
      <c r="A95" s="39"/>
      <c r="B95" s="45"/>
      <c r="C95" s="315" t="s">
        <v>406</v>
      </c>
      <c r="D95" s="315" t="s">
        <v>407</v>
      </c>
      <c r="E95" s="18" t="s">
        <v>391</v>
      </c>
      <c r="F95" s="316">
        <v>2540.3069999999998</v>
      </c>
      <c r="G95" s="39"/>
      <c r="H95" s="45"/>
    </row>
    <row r="96" s="2" customFormat="1">
      <c r="A96" s="39"/>
      <c r="B96" s="45"/>
      <c r="C96" s="315" t="s">
        <v>425</v>
      </c>
      <c r="D96" s="315" t="s">
        <v>426</v>
      </c>
      <c r="E96" s="18" t="s">
        <v>345</v>
      </c>
      <c r="F96" s="316">
        <v>4198.1700000000001</v>
      </c>
      <c r="G96" s="39"/>
      <c r="H96" s="45"/>
    </row>
    <row r="97" s="2" customFormat="1" ht="16.8" customHeight="1">
      <c r="A97" s="39"/>
      <c r="B97" s="45"/>
      <c r="C97" s="311" t="s">
        <v>246</v>
      </c>
      <c r="D97" s="312" t="s">
        <v>19</v>
      </c>
      <c r="E97" s="313" t="s">
        <v>19</v>
      </c>
      <c r="F97" s="314">
        <v>22</v>
      </c>
      <c r="G97" s="39"/>
      <c r="H97" s="45"/>
    </row>
    <row r="98" s="2" customFormat="1" ht="16.8" customHeight="1">
      <c r="A98" s="39"/>
      <c r="B98" s="45"/>
      <c r="C98" s="315" t="s">
        <v>19</v>
      </c>
      <c r="D98" s="315" t="s">
        <v>245</v>
      </c>
      <c r="E98" s="18" t="s">
        <v>19</v>
      </c>
      <c r="F98" s="316">
        <v>21</v>
      </c>
      <c r="G98" s="39"/>
      <c r="H98" s="45"/>
    </row>
    <row r="99" s="2" customFormat="1" ht="16.8" customHeight="1">
      <c r="A99" s="39"/>
      <c r="B99" s="45"/>
      <c r="C99" s="315" t="s">
        <v>19</v>
      </c>
      <c r="D99" s="315" t="s">
        <v>255</v>
      </c>
      <c r="E99" s="18" t="s">
        <v>19</v>
      </c>
      <c r="F99" s="316">
        <v>1</v>
      </c>
      <c r="G99" s="39"/>
      <c r="H99" s="45"/>
    </row>
    <row r="100" s="2" customFormat="1" ht="16.8" customHeight="1">
      <c r="A100" s="39"/>
      <c r="B100" s="45"/>
      <c r="C100" s="315" t="s">
        <v>246</v>
      </c>
      <c r="D100" s="315" t="s">
        <v>363</v>
      </c>
      <c r="E100" s="18" t="s">
        <v>19</v>
      </c>
      <c r="F100" s="316">
        <v>22</v>
      </c>
      <c r="G100" s="39"/>
      <c r="H100" s="45"/>
    </row>
    <row r="101" s="2" customFormat="1" ht="16.8" customHeight="1">
      <c r="A101" s="39"/>
      <c r="B101" s="45"/>
      <c r="C101" s="317" t="s">
        <v>4959</v>
      </c>
      <c r="D101" s="39"/>
      <c r="E101" s="39"/>
      <c r="F101" s="39"/>
      <c r="G101" s="39"/>
      <c r="H101" s="45"/>
    </row>
    <row r="102" s="2" customFormat="1">
      <c r="A102" s="39"/>
      <c r="B102" s="45"/>
      <c r="C102" s="315" t="s">
        <v>771</v>
      </c>
      <c r="D102" s="315" t="s">
        <v>772</v>
      </c>
      <c r="E102" s="18" t="s">
        <v>586</v>
      </c>
      <c r="F102" s="316">
        <v>22</v>
      </c>
      <c r="G102" s="39"/>
      <c r="H102" s="45"/>
    </row>
    <row r="103" s="2" customFormat="1" ht="16.8" customHeight="1">
      <c r="A103" s="39"/>
      <c r="B103" s="45"/>
      <c r="C103" s="315" t="s">
        <v>760</v>
      </c>
      <c r="D103" s="315" t="s">
        <v>761</v>
      </c>
      <c r="E103" s="18" t="s">
        <v>586</v>
      </c>
      <c r="F103" s="316">
        <v>22</v>
      </c>
      <c r="G103" s="39"/>
      <c r="H103" s="45"/>
    </row>
    <row r="104" s="2" customFormat="1" ht="16.8" customHeight="1">
      <c r="A104" s="39"/>
      <c r="B104" s="45"/>
      <c r="C104" s="315" t="s">
        <v>590</v>
      </c>
      <c r="D104" s="315" t="s">
        <v>591</v>
      </c>
      <c r="E104" s="18" t="s">
        <v>586</v>
      </c>
      <c r="F104" s="316">
        <v>22</v>
      </c>
      <c r="G104" s="39"/>
      <c r="H104" s="45"/>
    </row>
    <row r="105" s="2" customFormat="1" ht="16.8" customHeight="1">
      <c r="A105" s="39"/>
      <c r="B105" s="45"/>
      <c r="C105" s="315" t="s">
        <v>593</v>
      </c>
      <c r="D105" s="315" t="s">
        <v>594</v>
      </c>
      <c r="E105" s="18" t="s">
        <v>586</v>
      </c>
      <c r="F105" s="316">
        <v>22</v>
      </c>
      <c r="G105" s="39"/>
      <c r="H105" s="45"/>
    </row>
    <row r="106" s="2" customFormat="1" ht="16.8" customHeight="1">
      <c r="A106" s="39"/>
      <c r="B106" s="45"/>
      <c r="C106" s="315" t="s">
        <v>597</v>
      </c>
      <c r="D106" s="315" t="s">
        <v>598</v>
      </c>
      <c r="E106" s="18" t="s">
        <v>586</v>
      </c>
      <c r="F106" s="316">
        <v>22</v>
      </c>
      <c r="G106" s="39"/>
      <c r="H106" s="45"/>
    </row>
    <row r="107" s="2" customFormat="1" ht="16.8" customHeight="1">
      <c r="A107" s="39"/>
      <c r="B107" s="45"/>
      <c r="C107" s="315" t="s">
        <v>601</v>
      </c>
      <c r="D107" s="315" t="s">
        <v>602</v>
      </c>
      <c r="E107" s="18" t="s">
        <v>586</v>
      </c>
      <c r="F107" s="316">
        <v>22</v>
      </c>
      <c r="G107" s="39"/>
      <c r="H107" s="45"/>
    </row>
    <row r="108" s="2" customFormat="1" ht="16.8" customHeight="1">
      <c r="A108" s="39"/>
      <c r="B108" s="45"/>
      <c r="C108" s="315" t="s">
        <v>767</v>
      </c>
      <c r="D108" s="315" t="s">
        <v>768</v>
      </c>
      <c r="E108" s="18" t="s">
        <v>586</v>
      </c>
      <c r="F108" s="316">
        <v>22</v>
      </c>
      <c r="G108" s="39"/>
      <c r="H108" s="45"/>
    </row>
    <row r="109" s="2" customFormat="1" ht="16.8" customHeight="1">
      <c r="A109" s="39"/>
      <c r="B109" s="45"/>
      <c r="C109" s="315" t="s">
        <v>716</v>
      </c>
      <c r="D109" s="315" t="s">
        <v>717</v>
      </c>
      <c r="E109" s="18" t="s">
        <v>586</v>
      </c>
      <c r="F109" s="316">
        <v>22</v>
      </c>
      <c r="G109" s="39"/>
      <c r="H109" s="45"/>
    </row>
    <row r="110" s="2" customFormat="1" ht="16.8" customHeight="1">
      <c r="A110" s="39"/>
      <c r="B110" s="45"/>
      <c r="C110" s="315" t="s">
        <v>776</v>
      </c>
      <c r="D110" s="315" t="s">
        <v>777</v>
      </c>
      <c r="E110" s="18" t="s">
        <v>586</v>
      </c>
      <c r="F110" s="316">
        <v>22</v>
      </c>
      <c r="G110" s="39"/>
      <c r="H110" s="45"/>
    </row>
    <row r="111" s="2" customFormat="1" ht="16.8" customHeight="1">
      <c r="A111" s="39"/>
      <c r="B111" s="45"/>
      <c r="C111" s="311" t="s">
        <v>258</v>
      </c>
      <c r="D111" s="312" t="s">
        <v>19</v>
      </c>
      <c r="E111" s="313" t="s">
        <v>19</v>
      </c>
      <c r="F111" s="314">
        <v>690.10000000000002</v>
      </c>
      <c r="G111" s="39"/>
      <c r="H111" s="45"/>
    </row>
    <row r="112" s="2" customFormat="1" ht="16.8" customHeight="1">
      <c r="A112" s="39"/>
      <c r="B112" s="45"/>
      <c r="C112" s="315" t="s">
        <v>19</v>
      </c>
      <c r="D112" s="315" t="s">
        <v>664</v>
      </c>
      <c r="E112" s="18" t="s">
        <v>19</v>
      </c>
      <c r="F112" s="316">
        <v>0</v>
      </c>
      <c r="G112" s="39"/>
      <c r="H112" s="45"/>
    </row>
    <row r="113" s="2" customFormat="1" ht="16.8" customHeight="1">
      <c r="A113" s="39"/>
      <c r="B113" s="45"/>
      <c r="C113" s="315" t="s">
        <v>19</v>
      </c>
      <c r="D113" s="315" t="s">
        <v>665</v>
      </c>
      <c r="E113" s="18" t="s">
        <v>19</v>
      </c>
      <c r="F113" s="316">
        <v>690.10000000000002</v>
      </c>
      <c r="G113" s="39"/>
      <c r="H113" s="45"/>
    </row>
    <row r="114" s="2" customFormat="1" ht="16.8" customHeight="1">
      <c r="A114" s="39"/>
      <c r="B114" s="45"/>
      <c r="C114" s="315" t="s">
        <v>258</v>
      </c>
      <c r="D114" s="315" t="s">
        <v>363</v>
      </c>
      <c r="E114" s="18" t="s">
        <v>19</v>
      </c>
      <c r="F114" s="316">
        <v>690.10000000000002</v>
      </c>
      <c r="G114" s="39"/>
      <c r="H114" s="45"/>
    </row>
    <row r="115" s="2" customFormat="1" ht="16.8" customHeight="1">
      <c r="A115" s="39"/>
      <c r="B115" s="45"/>
      <c r="C115" s="317" t="s">
        <v>4959</v>
      </c>
      <c r="D115" s="39"/>
      <c r="E115" s="39"/>
      <c r="F115" s="39"/>
      <c r="G115" s="39"/>
      <c r="H115" s="45"/>
    </row>
    <row r="116" s="2" customFormat="1" ht="16.8" customHeight="1">
      <c r="A116" s="39"/>
      <c r="B116" s="45"/>
      <c r="C116" s="315" t="s">
        <v>660</v>
      </c>
      <c r="D116" s="315" t="s">
        <v>661</v>
      </c>
      <c r="E116" s="18" t="s">
        <v>572</v>
      </c>
      <c r="F116" s="316">
        <v>700.452</v>
      </c>
      <c r="G116" s="39"/>
      <c r="H116" s="45"/>
    </row>
    <row r="117" s="2" customFormat="1" ht="16.8" customHeight="1">
      <c r="A117" s="39"/>
      <c r="B117" s="45"/>
      <c r="C117" s="315" t="s">
        <v>786</v>
      </c>
      <c r="D117" s="315" t="s">
        <v>787</v>
      </c>
      <c r="E117" s="18" t="s">
        <v>572</v>
      </c>
      <c r="F117" s="316">
        <v>752.89999999999998</v>
      </c>
      <c r="G117" s="39"/>
      <c r="H117" s="45"/>
    </row>
    <row r="118" s="2" customFormat="1" ht="16.8" customHeight="1">
      <c r="A118" s="39"/>
      <c r="B118" s="45"/>
      <c r="C118" s="315" t="s">
        <v>496</v>
      </c>
      <c r="D118" s="315" t="s">
        <v>497</v>
      </c>
      <c r="E118" s="18" t="s">
        <v>489</v>
      </c>
      <c r="F118" s="316">
        <v>589.24199999999996</v>
      </c>
      <c r="G118" s="39"/>
      <c r="H118" s="45"/>
    </row>
    <row r="119" s="2" customFormat="1" ht="16.8" customHeight="1">
      <c r="A119" s="39"/>
      <c r="B119" s="45"/>
      <c r="C119" s="311" t="s">
        <v>266</v>
      </c>
      <c r="D119" s="312" t="s">
        <v>19</v>
      </c>
      <c r="E119" s="313" t="s">
        <v>19</v>
      </c>
      <c r="F119" s="314">
        <v>0.29999999999999999</v>
      </c>
      <c r="G119" s="39"/>
      <c r="H119" s="45"/>
    </row>
    <row r="120" s="2" customFormat="1" ht="16.8" customHeight="1">
      <c r="A120" s="39"/>
      <c r="B120" s="45"/>
      <c r="C120" s="315" t="s">
        <v>266</v>
      </c>
      <c r="D120" s="315" t="s">
        <v>650</v>
      </c>
      <c r="E120" s="18" t="s">
        <v>19</v>
      </c>
      <c r="F120" s="316">
        <v>0.29999999999999999</v>
      </c>
      <c r="G120" s="39"/>
      <c r="H120" s="45"/>
    </row>
    <row r="121" s="2" customFormat="1" ht="16.8" customHeight="1">
      <c r="A121" s="39"/>
      <c r="B121" s="45"/>
      <c r="C121" s="311" t="s">
        <v>286</v>
      </c>
      <c r="D121" s="312" t="s">
        <v>19</v>
      </c>
      <c r="E121" s="313" t="s">
        <v>19</v>
      </c>
      <c r="F121" s="314">
        <v>691.62900000000002</v>
      </c>
      <c r="G121" s="39"/>
      <c r="H121" s="45"/>
    </row>
    <row r="122" s="2" customFormat="1" ht="16.8" customHeight="1">
      <c r="A122" s="39"/>
      <c r="B122" s="45"/>
      <c r="C122" s="315" t="s">
        <v>19</v>
      </c>
      <c r="D122" s="315" t="s">
        <v>354</v>
      </c>
      <c r="E122" s="18" t="s">
        <v>19</v>
      </c>
      <c r="F122" s="316">
        <v>0</v>
      </c>
      <c r="G122" s="39"/>
      <c r="H122" s="45"/>
    </row>
    <row r="123" s="2" customFormat="1" ht="16.8" customHeight="1">
      <c r="A123" s="39"/>
      <c r="B123" s="45"/>
      <c r="C123" s="315" t="s">
        <v>261</v>
      </c>
      <c r="D123" s="315" t="s">
        <v>262</v>
      </c>
      <c r="E123" s="18" t="s">
        <v>19</v>
      </c>
      <c r="F123" s="316">
        <v>691.62900000000002</v>
      </c>
      <c r="G123" s="39"/>
      <c r="H123" s="45"/>
    </row>
    <row r="124" s="2" customFormat="1" ht="16.8" customHeight="1">
      <c r="A124" s="39"/>
      <c r="B124" s="45"/>
      <c r="C124" s="315" t="s">
        <v>284</v>
      </c>
      <c r="D124" s="315" t="s">
        <v>72</v>
      </c>
      <c r="E124" s="18" t="s">
        <v>19</v>
      </c>
      <c r="F124" s="316">
        <v>0</v>
      </c>
      <c r="G124" s="39"/>
      <c r="H124" s="45"/>
    </row>
    <row r="125" s="2" customFormat="1" ht="16.8" customHeight="1">
      <c r="A125" s="39"/>
      <c r="B125" s="45"/>
      <c r="C125" s="315" t="s">
        <v>285</v>
      </c>
      <c r="D125" s="315" t="s">
        <v>72</v>
      </c>
      <c r="E125" s="18" t="s">
        <v>19</v>
      </c>
      <c r="F125" s="316">
        <v>0</v>
      </c>
      <c r="G125" s="39"/>
      <c r="H125" s="45"/>
    </row>
    <row r="126" s="2" customFormat="1" ht="16.8" customHeight="1">
      <c r="A126" s="39"/>
      <c r="B126" s="45"/>
      <c r="C126" s="315" t="s">
        <v>286</v>
      </c>
      <c r="D126" s="315" t="s">
        <v>353</v>
      </c>
      <c r="E126" s="18" t="s">
        <v>19</v>
      </c>
      <c r="F126" s="316">
        <v>691.62900000000002</v>
      </c>
      <c r="G126" s="39"/>
      <c r="H126" s="45"/>
    </row>
    <row r="127" s="2" customFormat="1" ht="16.8" customHeight="1">
      <c r="A127" s="39"/>
      <c r="B127" s="45"/>
      <c r="C127" s="317" t="s">
        <v>4959</v>
      </c>
      <c r="D127" s="39"/>
      <c r="E127" s="39"/>
      <c r="F127" s="39"/>
      <c r="G127" s="39"/>
      <c r="H127" s="45"/>
    </row>
    <row r="128" s="2" customFormat="1">
      <c r="A128" s="39"/>
      <c r="B128" s="45"/>
      <c r="C128" s="315" t="s">
        <v>343</v>
      </c>
      <c r="D128" s="315" t="s">
        <v>344</v>
      </c>
      <c r="E128" s="18" t="s">
        <v>345</v>
      </c>
      <c r="F128" s="316">
        <v>1756.7380000000001</v>
      </c>
      <c r="G128" s="39"/>
      <c r="H128" s="45"/>
    </row>
    <row r="129" s="2" customFormat="1">
      <c r="A129" s="39"/>
      <c r="B129" s="45"/>
      <c r="C129" s="315" t="s">
        <v>792</v>
      </c>
      <c r="D129" s="315" t="s">
        <v>793</v>
      </c>
      <c r="E129" s="18" t="s">
        <v>572</v>
      </c>
      <c r="F129" s="316">
        <v>1388.338</v>
      </c>
      <c r="G129" s="39"/>
      <c r="H129" s="45"/>
    </row>
    <row r="130" s="2" customFormat="1" ht="16.8" customHeight="1">
      <c r="A130" s="39"/>
      <c r="B130" s="45"/>
      <c r="C130" s="311" t="s">
        <v>285</v>
      </c>
      <c r="D130" s="312" t="s">
        <v>19</v>
      </c>
      <c r="E130" s="313" t="s">
        <v>19</v>
      </c>
      <c r="F130" s="314">
        <v>0</v>
      </c>
      <c r="G130" s="39"/>
      <c r="H130" s="45"/>
    </row>
    <row r="131" s="2" customFormat="1" ht="16.8" customHeight="1">
      <c r="A131" s="39"/>
      <c r="B131" s="45"/>
      <c r="C131" s="315" t="s">
        <v>285</v>
      </c>
      <c r="D131" s="315" t="s">
        <v>72</v>
      </c>
      <c r="E131" s="18" t="s">
        <v>19</v>
      </c>
      <c r="F131" s="316">
        <v>0</v>
      </c>
      <c r="G131" s="39"/>
      <c r="H131" s="45"/>
    </row>
    <row r="132" s="2" customFormat="1" ht="16.8" customHeight="1">
      <c r="A132" s="39"/>
      <c r="B132" s="45"/>
      <c r="C132" s="317" t="s">
        <v>4959</v>
      </c>
      <c r="D132" s="39"/>
      <c r="E132" s="39"/>
      <c r="F132" s="39"/>
      <c r="G132" s="39"/>
      <c r="H132" s="45"/>
    </row>
    <row r="133" s="2" customFormat="1">
      <c r="A133" s="39"/>
      <c r="B133" s="45"/>
      <c r="C133" s="315" t="s">
        <v>343</v>
      </c>
      <c r="D133" s="315" t="s">
        <v>344</v>
      </c>
      <c r="E133" s="18" t="s">
        <v>345</v>
      </c>
      <c r="F133" s="316">
        <v>1756.7380000000001</v>
      </c>
      <c r="G133" s="39"/>
      <c r="H133" s="45"/>
    </row>
    <row r="134" s="2" customFormat="1">
      <c r="A134" s="39"/>
      <c r="B134" s="45"/>
      <c r="C134" s="315" t="s">
        <v>406</v>
      </c>
      <c r="D134" s="315" t="s">
        <v>407</v>
      </c>
      <c r="E134" s="18" t="s">
        <v>391</v>
      </c>
      <c r="F134" s="316">
        <v>2540.3069999999998</v>
      </c>
      <c r="G134" s="39"/>
      <c r="H134" s="45"/>
    </row>
    <row r="135" s="2" customFormat="1" ht="16.8" customHeight="1">
      <c r="A135" s="39"/>
      <c r="B135" s="45"/>
      <c r="C135" s="311" t="s">
        <v>361</v>
      </c>
      <c r="D135" s="312" t="s">
        <v>361</v>
      </c>
      <c r="E135" s="313" t="s">
        <v>19</v>
      </c>
      <c r="F135" s="314">
        <v>0</v>
      </c>
      <c r="G135" s="39"/>
      <c r="H135" s="45"/>
    </row>
    <row r="136" s="2" customFormat="1" ht="16.8" customHeight="1">
      <c r="A136" s="39"/>
      <c r="B136" s="45"/>
      <c r="C136" s="315" t="s">
        <v>361</v>
      </c>
      <c r="D136" s="315" t="s">
        <v>362</v>
      </c>
      <c r="E136" s="18" t="s">
        <v>19</v>
      </c>
      <c r="F136" s="316">
        <v>0</v>
      </c>
      <c r="G136" s="39"/>
      <c r="H136" s="45"/>
    </row>
    <row r="137" s="2" customFormat="1" ht="16.8" customHeight="1">
      <c r="A137" s="39"/>
      <c r="B137" s="45"/>
      <c r="C137" s="311" t="s">
        <v>280</v>
      </c>
      <c r="D137" s="312" t="s">
        <v>19</v>
      </c>
      <c r="E137" s="313" t="s">
        <v>19</v>
      </c>
      <c r="F137" s="314">
        <v>0.48999999999999999</v>
      </c>
      <c r="G137" s="39"/>
      <c r="H137" s="45"/>
    </row>
    <row r="138" s="2" customFormat="1" ht="16.8" customHeight="1">
      <c r="A138" s="39"/>
      <c r="B138" s="45"/>
      <c r="C138" s="315" t="s">
        <v>280</v>
      </c>
      <c r="D138" s="315" t="s">
        <v>357</v>
      </c>
      <c r="E138" s="18" t="s">
        <v>19</v>
      </c>
      <c r="F138" s="316">
        <v>0.48999999999999999</v>
      </c>
      <c r="G138" s="39"/>
      <c r="H138" s="45"/>
    </row>
    <row r="139" s="2" customFormat="1" ht="16.8" customHeight="1">
      <c r="A139" s="39"/>
      <c r="B139" s="45"/>
      <c r="C139" s="317" t="s">
        <v>4959</v>
      </c>
      <c r="D139" s="39"/>
      <c r="E139" s="39"/>
      <c r="F139" s="39"/>
      <c r="G139" s="39"/>
      <c r="H139" s="45"/>
    </row>
    <row r="140" s="2" customFormat="1">
      <c r="A140" s="39"/>
      <c r="B140" s="45"/>
      <c r="C140" s="315" t="s">
        <v>343</v>
      </c>
      <c r="D140" s="315" t="s">
        <v>344</v>
      </c>
      <c r="E140" s="18" t="s">
        <v>345</v>
      </c>
      <c r="F140" s="316">
        <v>1756.7380000000001</v>
      </c>
      <c r="G140" s="39"/>
      <c r="H140" s="45"/>
    </row>
    <row r="141" s="2" customFormat="1">
      <c r="A141" s="39"/>
      <c r="B141" s="45"/>
      <c r="C141" s="315" t="s">
        <v>406</v>
      </c>
      <c r="D141" s="315" t="s">
        <v>407</v>
      </c>
      <c r="E141" s="18" t="s">
        <v>391</v>
      </c>
      <c r="F141" s="316">
        <v>2540.3069999999998</v>
      </c>
      <c r="G141" s="39"/>
      <c r="H141" s="45"/>
    </row>
    <row r="142" s="2" customFormat="1" ht="16.8" customHeight="1">
      <c r="A142" s="39"/>
      <c r="B142" s="45"/>
      <c r="C142" s="311" t="s">
        <v>284</v>
      </c>
      <c r="D142" s="312" t="s">
        <v>19</v>
      </c>
      <c r="E142" s="313" t="s">
        <v>19</v>
      </c>
      <c r="F142" s="314">
        <v>0</v>
      </c>
      <c r="G142" s="39"/>
      <c r="H142" s="45"/>
    </row>
    <row r="143" s="2" customFormat="1" ht="16.8" customHeight="1">
      <c r="A143" s="39"/>
      <c r="B143" s="45"/>
      <c r="C143" s="315" t="s">
        <v>284</v>
      </c>
      <c r="D143" s="315" t="s">
        <v>72</v>
      </c>
      <c r="E143" s="18" t="s">
        <v>19</v>
      </c>
      <c r="F143" s="316">
        <v>0</v>
      </c>
      <c r="G143" s="39"/>
      <c r="H143" s="45"/>
    </row>
    <row r="144" s="2" customFormat="1" ht="16.8" customHeight="1">
      <c r="A144" s="39"/>
      <c r="B144" s="45"/>
      <c r="C144" s="317" t="s">
        <v>4959</v>
      </c>
      <c r="D144" s="39"/>
      <c r="E144" s="39"/>
      <c r="F144" s="39"/>
      <c r="G144" s="39"/>
      <c r="H144" s="45"/>
    </row>
    <row r="145" s="2" customFormat="1">
      <c r="A145" s="39"/>
      <c r="B145" s="45"/>
      <c r="C145" s="315" t="s">
        <v>343</v>
      </c>
      <c r="D145" s="315" t="s">
        <v>344</v>
      </c>
      <c r="E145" s="18" t="s">
        <v>345</v>
      </c>
      <c r="F145" s="316">
        <v>1756.7380000000001</v>
      </c>
      <c r="G145" s="39"/>
      <c r="H145" s="45"/>
    </row>
    <row r="146" s="2" customFormat="1">
      <c r="A146" s="39"/>
      <c r="B146" s="45"/>
      <c r="C146" s="315" t="s">
        <v>406</v>
      </c>
      <c r="D146" s="315" t="s">
        <v>407</v>
      </c>
      <c r="E146" s="18" t="s">
        <v>391</v>
      </c>
      <c r="F146" s="316">
        <v>2540.3069999999998</v>
      </c>
      <c r="G146" s="39"/>
      <c r="H146" s="45"/>
    </row>
    <row r="147" s="2" customFormat="1" ht="16.8" customHeight="1">
      <c r="A147" s="39"/>
      <c r="B147" s="45"/>
      <c r="C147" s="315" t="s">
        <v>359</v>
      </c>
      <c r="D147" s="315" t="s">
        <v>360</v>
      </c>
      <c r="E147" s="18" t="s">
        <v>19</v>
      </c>
      <c r="F147" s="316">
        <v>0</v>
      </c>
      <c r="G147" s="39"/>
      <c r="H147" s="45"/>
    </row>
    <row r="148" s="2" customFormat="1" ht="16.8" customHeight="1">
      <c r="A148" s="39"/>
      <c r="B148" s="45"/>
      <c r="C148" s="315" t="s">
        <v>278</v>
      </c>
      <c r="D148" s="315" t="s">
        <v>357</v>
      </c>
      <c r="E148" s="18" t="s">
        <v>19</v>
      </c>
      <c r="F148" s="316">
        <v>0.48999999999999999</v>
      </c>
      <c r="G148" s="39"/>
      <c r="H148" s="45"/>
    </row>
    <row r="149" s="2" customFormat="1" ht="16.8" customHeight="1">
      <c r="A149" s="39"/>
      <c r="B149" s="45"/>
      <c r="C149" s="311" t="s">
        <v>359</v>
      </c>
      <c r="D149" s="312" t="s">
        <v>359</v>
      </c>
      <c r="E149" s="313" t="s">
        <v>19</v>
      </c>
      <c r="F149" s="314">
        <v>0</v>
      </c>
      <c r="G149" s="39"/>
      <c r="H149" s="45"/>
    </row>
    <row r="150" s="2" customFormat="1" ht="16.8" customHeight="1">
      <c r="A150" s="39"/>
      <c r="B150" s="45"/>
      <c r="C150" s="311" t="s">
        <v>278</v>
      </c>
      <c r="D150" s="312" t="s">
        <v>19</v>
      </c>
      <c r="E150" s="313" t="s">
        <v>19</v>
      </c>
      <c r="F150" s="314">
        <v>0.48999999999999999</v>
      </c>
      <c r="G150" s="39"/>
      <c r="H150" s="45"/>
    </row>
    <row r="151" s="2" customFormat="1">
      <c r="A151" s="39"/>
      <c r="B151" s="45"/>
      <c r="C151" s="315" t="s">
        <v>406</v>
      </c>
      <c r="D151" s="315" t="s">
        <v>407</v>
      </c>
      <c r="E151" s="18" t="s">
        <v>391</v>
      </c>
      <c r="F151" s="316">
        <v>2540.3069999999998</v>
      </c>
      <c r="G151" s="39"/>
      <c r="H151" s="45"/>
    </row>
    <row r="152" s="2" customFormat="1" ht="16.8" customHeight="1">
      <c r="A152" s="39"/>
      <c r="B152" s="45"/>
      <c r="C152" s="311" t="s">
        <v>261</v>
      </c>
      <c r="D152" s="312" t="s">
        <v>19</v>
      </c>
      <c r="E152" s="313" t="s">
        <v>19</v>
      </c>
      <c r="F152" s="314">
        <v>691.62900000000002</v>
      </c>
      <c r="G152" s="39"/>
      <c r="H152" s="45"/>
    </row>
    <row r="153" s="2" customFormat="1" ht="16.8" customHeight="1">
      <c r="A153" s="39"/>
      <c r="B153" s="45"/>
      <c r="C153" s="315" t="s">
        <v>19</v>
      </c>
      <c r="D153" s="315" t="s">
        <v>354</v>
      </c>
      <c r="E153" s="18" t="s">
        <v>19</v>
      </c>
      <c r="F153" s="316">
        <v>0</v>
      </c>
      <c r="G153" s="39"/>
      <c r="H153" s="45"/>
    </row>
    <row r="154" s="2" customFormat="1" ht="16.8" customHeight="1">
      <c r="A154" s="39"/>
      <c r="B154" s="45"/>
      <c r="C154" s="315" t="s">
        <v>261</v>
      </c>
      <c r="D154" s="315" t="s">
        <v>262</v>
      </c>
      <c r="E154" s="18" t="s">
        <v>19</v>
      </c>
      <c r="F154" s="316">
        <v>691.62900000000002</v>
      </c>
      <c r="G154" s="39"/>
      <c r="H154" s="45"/>
    </row>
    <row r="155" s="2" customFormat="1" ht="16.8" customHeight="1">
      <c r="A155" s="39"/>
      <c r="B155" s="45"/>
      <c r="C155" s="317" t="s">
        <v>4959</v>
      </c>
      <c r="D155" s="39"/>
      <c r="E155" s="39"/>
      <c r="F155" s="39"/>
      <c r="G155" s="39"/>
      <c r="H155" s="45"/>
    </row>
    <row r="156" s="2" customFormat="1">
      <c r="A156" s="39"/>
      <c r="B156" s="45"/>
      <c r="C156" s="315" t="s">
        <v>343</v>
      </c>
      <c r="D156" s="315" t="s">
        <v>344</v>
      </c>
      <c r="E156" s="18" t="s">
        <v>345</v>
      </c>
      <c r="F156" s="316">
        <v>1756.7380000000001</v>
      </c>
      <c r="G156" s="39"/>
      <c r="H156" s="45"/>
    </row>
    <row r="157" s="2" customFormat="1">
      <c r="A157" s="39"/>
      <c r="B157" s="45"/>
      <c r="C157" s="315" t="s">
        <v>406</v>
      </c>
      <c r="D157" s="315" t="s">
        <v>407</v>
      </c>
      <c r="E157" s="18" t="s">
        <v>391</v>
      </c>
      <c r="F157" s="316">
        <v>2540.3069999999998</v>
      </c>
      <c r="G157" s="39"/>
      <c r="H157" s="45"/>
    </row>
    <row r="158" s="2" customFormat="1" ht="16.8" customHeight="1">
      <c r="A158" s="39"/>
      <c r="B158" s="45"/>
      <c r="C158" s="311" t="s">
        <v>283</v>
      </c>
      <c r="D158" s="312" t="s">
        <v>19</v>
      </c>
      <c r="E158" s="313" t="s">
        <v>19</v>
      </c>
      <c r="F158" s="314">
        <v>1756.7380000000001</v>
      </c>
      <c r="G158" s="39"/>
      <c r="H158" s="45"/>
    </row>
    <row r="159" s="2" customFormat="1" ht="16.8" customHeight="1">
      <c r="A159" s="39"/>
      <c r="B159" s="45"/>
      <c r="C159" s="315" t="s">
        <v>283</v>
      </c>
      <c r="D159" s="315" t="s">
        <v>358</v>
      </c>
      <c r="E159" s="18" t="s">
        <v>19</v>
      </c>
      <c r="F159" s="316">
        <v>1756.7380000000001</v>
      </c>
      <c r="G159" s="39"/>
      <c r="H159" s="45"/>
    </row>
    <row r="160" s="2" customFormat="1" ht="16.8" customHeight="1">
      <c r="A160" s="39"/>
      <c r="B160" s="45"/>
      <c r="C160" s="317" t="s">
        <v>4959</v>
      </c>
      <c r="D160" s="39"/>
      <c r="E160" s="39"/>
      <c r="F160" s="39"/>
      <c r="G160" s="39"/>
      <c r="H160" s="45"/>
    </row>
    <row r="161" s="2" customFormat="1">
      <c r="A161" s="39"/>
      <c r="B161" s="45"/>
      <c r="C161" s="315" t="s">
        <v>343</v>
      </c>
      <c r="D161" s="315" t="s">
        <v>344</v>
      </c>
      <c r="E161" s="18" t="s">
        <v>345</v>
      </c>
      <c r="F161" s="316">
        <v>1756.7380000000001</v>
      </c>
      <c r="G161" s="39"/>
      <c r="H161" s="45"/>
    </row>
    <row r="162" s="2" customFormat="1">
      <c r="A162" s="39"/>
      <c r="B162" s="45"/>
      <c r="C162" s="315" t="s">
        <v>373</v>
      </c>
      <c r="D162" s="315" t="s">
        <v>374</v>
      </c>
      <c r="E162" s="18" t="s">
        <v>345</v>
      </c>
      <c r="F162" s="316">
        <v>1581.0640000000001</v>
      </c>
      <c r="G162" s="39"/>
      <c r="H162" s="45"/>
    </row>
    <row r="163" s="2" customFormat="1">
      <c r="A163" s="39"/>
      <c r="B163" s="45"/>
      <c r="C163" s="315" t="s">
        <v>616</v>
      </c>
      <c r="D163" s="315" t="s">
        <v>617</v>
      </c>
      <c r="E163" s="18" t="s">
        <v>345</v>
      </c>
      <c r="F163" s="316">
        <v>1756.7380000000001</v>
      </c>
      <c r="G163" s="39"/>
      <c r="H163" s="45"/>
    </row>
    <row r="164" s="2" customFormat="1" ht="16.8" customHeight="1">
      <c r="A164" s="39"/>
      <c r="B164" s="45"/>
      <c r="C164" s="311" t="s">
        <v>272</v>
      </c>
      <c r="D164" s="312" t="s">
        <v>19</v>
      </c>
      <c r="E164" s="313" t="s">
        <v>19</v>
      </c>
      <c r="F164" s="314">
        <v>0.46999999999999997</v>
      </c>
      <c r="G164" s="39"/>
      <c r="H164" s="45"/>
    </row>
    <row r="165" s="2" customFormat="1" ht="16.8" customHeight="1">
      <c r="A165" s="39"/>
      <c r="B165" s="45"/>
      <c r="C165" s="315" t="s">
        <v>19</v>
      </c>
      <c r="D165" s="315" t="s">
        <v>355</v>
      </c>
      <c r="E165" s="18" t="s">
        <v>19</v>
      </c>
      <c r="F165" s="316">
        <v>0</v>
      </c>
      <c r="G165" s="39"/>
      <c r="H165" s="45"/>
    </row>
    <row r="166" s="2" customFormat="1" ht="16.8" customHeight="1">
      <c r="A166" s="39"/>
      <c r="B166" s="45"/>
      <c r="C166" s="315" t="s">
        <v>272</v>
      </c>
      <c r="D166" s="315" t="s">
        <v>356</v>
      </c>
      <c r="E166" s="18" t="s">
        <v>19</v>
      </c>
      <c r="F166" s="316">
        <v>0.46999999999999997</v>
      </c>
      <c r="G166" s="39"/>
      <c r="H166" s="45"/>
    </row>
    <row r="167" s="2" customFormat="1" ht="16.8" customHeight="1">
      <c r="A167" s="39"/>
      <c r="B167" s="45"/>
      <c r="C167" s="317" t="s">
        <v>4959</v>
      </c>
      <c r="D167" s="39"/>
      <c r="E167" s="39"/>
      <c r="F167" s="39"/>
      <c r="G167" s="39"/>
      <c r="H167" s="45"/>
    </row>
    <row r="168" s="2" customFormat="1">
      <c r="A168" s="39"/>
      <c r="B168" s="45"/>
      <c r="C168" s="315" t="s">
        <v>343</v>
      </c>
      <c r="D168" s="315" t="s">
        <v>344</v>
      </c>
      <c r="E168" s="18" t="s">
        <v>345</v>
      </c>
      <c r="F168" s="316">
        <v>1756.7380000000001</v>
      </c>
      <c r="G168" s="39"/>
      <c r="H168" s="45"/>
    </row>
    <row r="169" s="2" customFormat="1">
      <c r="A169" s="39"/>
      <c r="B169" s="45"/>
      <c r="C169" s="315" t="s">
        <v>406</v>
      </c>
      <c r="D169" s="315" t="s">
        <v>407</v>
      </c>
      <c r="E169" s="18" t="s">
        <v>391</v>
      </c>
      <c r="F169" s="316">
        <v>2540.3069999999998</v>
      </c>
      <c r="G169" s="39"/>
      <c r="H169" s="45"/>
    </row>
    <row r="170" s="2" customFormat="1" ht="16.8" customHeight="1">
      <c r="A170" s="39"/>
      <c r="B170" s="45"/>
      <c r="C170" s="311" t="s">
        <v>260</v>
      </c>
      <c r="D170" s="312" t="s">
        <v>19</v>
      </c>
      <c r="E170" s="313" t="s">
        <v>19</v>
      </c>
      <c r="F170" s="314">
        <v>1</v>
      </c>
      <c r="G170" s="39"/>
      <c r="H170" s="45"/>
    </row>
    <row r="171" s="2" customFormat="1" ht="16.8" customHeight="1">
      <c r="A171" s="39"/>
      <c r="B171" s="45"/>
      <c r="C171" s="315" t="s">
        <v>19</v>
      </c>
      <c r="D171" s="315" t="s">
        <v>351</v>
      </c>
      <c r="E171" s="18" t="s">
        <v>19</v>
      </c>
      <c r="F171" s="316">
        <v>0</v>
      </c>
      <c r="G171" s="39"/>
      <c r="H171" s="45"/>
    </row>
    <row r="172" s="2" customFormat="1" ht="16.8" customHeight="1">
      <c r="A172" s="39"/>
      <c r="B172" s="45"/>
      <c r="C172" s="315" t="s">
        <v>260</v>
      </c>
      <c r="D172" s="315" t="s">
        <v>352</v>
      </c>
      <c r="E172" s="18" t="s">
        <v>19</v>
      </c>
      <c r="F172" s="316">
        <v>1</v>
      </c>
      <c r="G172" s="39"/>
      <c r="H172" s="45"/>
    </row>
    <row r="173" s="2" customFormat="1" ht="16.8" customHeight="1">
      <c r="A173" s="39"/>
      <c r="B173" s="45"/>
      <c r="C173" s="317" t="s">
        <v>4959</v>
      </c>
      <c r="D173" s="39"/>
      <c r="E173" s="39"/>
      <c r="F173" s="39"/>
      <c r="G173" s="39"/>
      <c r="H173" s="45"/>
    </row>
    <row r="174" s="2" customFormat="1">
      <c r="A174" s="39"/>
      <c r="B174" s="45"/>
      <c r="C174" s="315" t="s">
        <v>343</v>
      </c>
      <c r="D174" s="315" t="s">
        <v>344</v>
      </c>
      <c r="E174" s="18" t="s">
        <v>345</v>
      </c>
      <c r="F174" s="316">
        <v>1756.7380000000001</v>
      </c>
      <c r="G174" s="39"/>
      <c r="H174" s="45"/>
    </row>
    <row r="175" s="2" customFormat="1">
      <c r="A175" s="39"/>
      <c r="B175" s="45"/>
      <c r="C175" s="315" t="s">
        <v>792</v>
      </c>
      <c r="D175" s="315" t="s">
        <v>793</v>
      </c>
      <c r="E175" s="18" t="s">
        <v>572</v>
      </c>
      <c r="F175" s="316">
        <v>1388.338</v>
      </c>
      <c r="G175" s="39"/>
      <c r="H175" s="45"/>
    </row>
    <row r="176" s="2" customFormat="1" ht="16.8" customHeight="1">
      <c r="A176" s="39"/>
      <c r="B176" s="45"/>
      <c r="C176" s="311" t="s">
        <v>281</v>
      </c>
      <c r="D176" s="312" t="s">
        <v>19</v>
      </c>
      <c r="E176" s="313" t="s">
        <v>19</v>
      </c>
      <c r="F176" s="314">
        <v>1756.7380000000001</v>
      </c>
      <c r="G176" s="39"/>
      <c r="H176" s="45"/>
    </row>
    <row r="177" s="2" customFormat="1" ht="16.8" customHeight="1">
      <c r="A177" s="39"/>
      <c r="B177" s="45"/>
      <c r="C177" s="315" t="s">
        <v>283</v>
      </c>
      <c r="D177" s="315" t="s">
        <v>358</v>
      </c>
      <c r="E177" s="18" t="s">
        <v>19</v>
      </c>
      <c r="F177" s="316">
        <v>1756.7380000000001</v>
      </c>
      <c r="G177" s="39"/>
      <c r="H177" s="45"/>
    </row>
    <row r="178" s="2" customFormat="1" ht="16.8" customHeight="1">
      <c r="A178" s="39"/>
      <c r="B178" s="45"/>
      <c r="C178" s="315" t="s">
        <v>359</v>
      </c>
      <c r="D178" s="315" t="s">
        <v>360</v>
      </c>
      <c r="E178" s="18" t="s">
        <v>19</v>
      </c>
      <c r="F178" s="316">
        <v>0</v>
      </c>
      <c r="G178" s="39"/>
      <c r="H178" s="45"/>
    </row>
    <row r="179" s="2" customFormat="1" ht="16.8" customHeight="1">
      <c r="A179" s="39"/>
      <c r="B179" s="45"/>
      <c r="C179" s="315" t="s">
        <v>361</v>
      </c>
      <c r="D179" s="315" t="s">
        <v>362</v>
      </c>
      <c r="E179" s="18" t="s">
        <v>19</v>
      </c>
      <c r="F179" s="316">
        <v>0</v>
      </c>
      <c r="G179" s="39"/>
      <c r="H179" s="45"/>
    </row>
    <row r="180" s="2" customFormat="1" ht="16.8" customHeight="1">
      <c r="A180" s="39"/>
      <c r="B180" s="45"/>
      <c r="C180" s="315" t="s">
        <v>281</v>
      </c>
      <c r="D180" s="315" t="s">
        <v>363</v>
      </c>
      <c r="E180" s="18" t="s">
        <v>19</v>
      </c>
      <c r="F180" s="316">
        <v>1756.7380000000001</v>
      </c>
      <c r="G180" s="39"/>
      <c r="H180" s="45"/>
    </row>
    <row r="181" s="2" customFormat="1" ht="16.8" customHeight="1">
      <c r="A181" s="39"/>
      <c r="B181" s="45"/>
      <c r="C181" s="317" t="s">
        <v>4959</v>
      </c>
      <c r="D181" s="39"/>
      <c r="E181" s="39"/>
      <c r="F181" s="39"/>
      <c r="G181" s="39"/>
      <c r="H181" s="45"/>
    </row>
    <row r="182" s="2" customFormat="1">
      <c r="A182" s="39"/>
      <c r="B182" s="45"/>
      <c r="C182" s="315" t="s">
        <v>343</v>
      </c>
      <c r="D182" s="315" t="s">
        <v>344</v>
      </c>
      <c r="E182" s="18" t="s">
        <v>345</v>
      </c>
      <c r="F182" s="316">
        <v>1756.7380000000001</v>
      </c>
      <c r="G182" s="39"/>
      <c r="H182" s="45"/>
    </row>
    <row r="183" s="2" customFormat="1">
      <c r="A183" s="39"/>
      <c r="B183" s="45"/>
      <c r="C183" s="315" t="s">
        <v>364</v>
      </c>
      <c r="D183" s="315" t="s">
        <v>365</v>
      </c>
      <c r="E183" s="18" t="s">
        <v>345</v>
      </c>
      <c r="F183" s="316">
        <v>1756.7380000000001</v>
      </c>
      <c r="G183" s="39"/>
      <c r="H183" s="45"/>
    </row>
    <row r="184" s="2" customFormat="1">
      <c r="A184" s="39"/>
      <c r="B184" s="45"/>
      <c r="C184" s="315" t="s">
        <v>368</v>
      </c>
      <c r="D184" s="315" t="s">
        <v>369</v>
      </c>
      <c r="E184" s="18" t="s">
        <v>345</v>
      </c>
      <c r="F184" s="316">
        <v>1668.9010000000001</v>
      </c>
      <c r="G184" s="39"/>
      <c r="H184" s="45"/>
    </row>
    <row r="185" s="2" customFormat="1" ht="16.8" customHeight="1">
      <c r="A185" s="39"/>
      <c r="B185" s="45"/>
      <c r="C185" s="315" t="s">
        <v>511</v>
      </c>
      <c r="D185" s="315" t="s">
        <v>512</v>
      </c>
      <c r="E185" s="18" t="s">
        <v>345</v>
      </c>
      <c r="F185" s="316">
        <v>1912.2190000000001</v>
      </c>
      <c r="G185" s="39"/>
      <c r="H185" s="45"/>
    </row>
    <row r="186" s="2" customFormat="1">
      <c r="A186" s="39"/>
      <c r="B186" s="45"/>
      <c r="C186" s="315" t="s">
        <v>606</v>
      </c>
      <c r="D186" s="315" t="s">
        <v>607</v>
      </c>
      <c r="E186" s="18" t="s">
        <v>345</v>
      </c>
      <c r="F186" s="316">
        <v>1756.7380000000001</v>
      </c>
      <c r="G186" s="39"/>
      <c r="H186" s="45"/>
    </row>
    <row r="187" s="2" customFormat="1" ht="16.8" customHeight="1">
      <c r="A187" s="39"/>
      <c r="B187" s="45"/>
      <c r="C187" s="315" t="s">
        <v>611</v>
      </c>
      <c r="D187" s="315" t="s">
        <v>612</v>
      </c>
      <c r="E187" s="18" t="s">
        <v>345</v>
      </c>
      <c r="F187" s="316">
        <v>1756.7380000000001</v>
      </c>
      <c r="G187" s="39"/>
      <c r="H187" s="45"/>
    </row>
    <row r="188" s="2" customFormat="1" ht="16.8" customHeight="1">
      <c r="A188" s="39"/>
      <c r="B188" s="45"/>
      <c r="C188" s="315" t="s">
        <v>631</v>
      </c>
      <c r="D188" s="315" t="s">
        <v>632</v>
      </c>
      <c r="E188" s="18" t="s">
        <v>345</v>
      </c>
      <c r="F188" s="316">
        <v>1756.7380000000001</v>
      </c>
      <c r="G188" s="39"/>
      <c r="H188" s="45"/>
    </row>
    <row r="189" s="2" customFormat="1" ht="16.8" customHeight="1">
      <c r="A189" s="39"/>
      <c r="B189" s="45"/>
      <c r="C189" s="315" t="s">
        <v>621</v>
      </c>
      <c r="D189" s="315" t="s">
        <v>622</v>
      </c>
      <c r="E189" s="18" t="s">
        <v>345</v>
      </c>
      <c r="F189" s="316">
        <v>1756.7380000000001</v>
      </c>
      <c r="G189" s="39"/>
      <c r="H189" s="45"/>
    </row>
    <row r="190" s="2" customFormat="1">
      <c r="A190" s="39"/>
      <c r="B190" s="45"/>
      <c r="C190" s="315" t="s">
        <v>636</v>
      </c>
      <c r="D190" s="315" t="s">
        <v>637</v>
      </c>
      <c r="E190" s="18" t="s">
        <v>345</v>
      </c>
      <c r="F190" s="316">
        <v>1756.7380000000001</v>
      </c>
      <c r="G190" s="39"/>
      <c r="H190" s="45"/>
    </row>
    <row r="191" s="2" customFormat="1">
      <c r="A191" s="39"/>
      <c r="B191" s="45"/>
      <c r="C191" s="315" t="s">
        <v>626</v>
      </c>
      <c r="D191" s="315" t="s">
        <v>627</v>
      </c>
      <c r="E191" s="18" t="s">
        <v>345</v>
      </c>
      <c r="F191" s="316">
        <v>1756.7380000000001</v>
      </c>
      <c r="G191" s="39"/>
      <c r="H191" s="45"/>
    </row>
    <row r="192" s="2" customFormat="1" ht="16.8" customHeight="1">
      <c r="A192" s="39"/>
      <c r="B192" s="45"/>
      <c r="C192" s="311" t="s">
        <v>255</v>
      </c>
      <c r="D192" s="312" t="s">
        <v>19</v>
      </c>
      <c r="E192" s="313" t="s">
        <v>19</v>
      </c>
      <c r="F192" s="314">
        <v>1</v>
      </c>
      <c r="G192" s="39"/>
      <c r="H192" s="45"/>
    </row>
    <row r="193" s="2" customFormat="1" ht="16.8" customHeight="1">
      <c r="A193" s="39"/>
      <c r="B193" s="45"/>
      <c r="C193" s="315" t="s">
        <v>19</v>
      </c>
      <c r="D193" s="315" t="s">
        <v>671</v>
      </c>
      <c r="E193" s="18" t="s">
        <v>19</v>
      </c>
      <c r="F193" s="316">
        <v>0</v>
      </c>
      <c r="G193" s="39"/>
      <c r="H193" s="45"/>
    </row>
    <row r="194" s="2" customFormat="1" ht="16.8" customHeight="1">
      <c r="A194" s="39"/>
      <c r="B194" s="45"/>
      <c r="C194" s="315" t="s">
        <v>19</v>
      </c>
      <c r="D194" s="315" t="s">
        <v>79</v>
      </c>
      <c r="E194" s="18" t="s">
        <v>19</v>
      </c>
      <c r="F194" s="316">
        <v>1</v>
      </c>
      <c r="G194" s="39"/>
      <c r="H194" s="45"/>
    </row>
    <row r="195" s="2" customFormat="1" ht="16.8" customHeight="1">
      <c r="A195" s="39"/>
      <c r="B195" s="45"/>
      <c r="C195" s="315" t="s">
        <v>255</v>
      </c>
      <c r="D195" s="315" t="s">
        <v>363</v>
      </c>
      <c r="E195" s="18" t="s">
        <v>19</v>
      </c>
      <c r="F195" s="316">
        <v>1</v>
      </c>
      <c r="G195" s="39"/>
      <c r="H195" s="45"/>
    </row>
    <row r="196" s="2" customFormat="1" ht="16.8" customHeight="1">
      <c r="A196" s="39"/>
      <c r="B196" s="45"/>
      <c r="C196" s="317" t="s">
        <v>4959</v>
      </c>
      <c r="D196" s="39"/>
      <c r="E196" s="39"/>
      <c r="F196" s="39"/>
      <c r="G196" s="39"/>
      <c r="H196" s="45"/>
    </row>
    <row r="197" s="2" customFormat="1" ht="16.8" customHeight="1">
      <c r="A197" s="39"/>
      <c r="B197" s="45"/>
      <c r="C197" s="315" t="s">
        <v>667</v>
      </c>
      <c r="D197" s="315" t="s">
        <v>668</v>
      </c>
      <c r="E197" s="18" t="s">
        <v>586</v>
      </c>
      <c r="F197" s="316">
        <v>1</v>
      </c>
      <c r="G197" s="39"/>
      <c r="H197" s="45"/>
    </row>
    <row r="198" s="2" customFormat="1" ht="16.8" customHeight="1">
      <c r="A198" s="39"/>
      <c r="B198" s="45"/>
      <c r="C198" s="315" t="s">
        <v>677</v>
      </c>
      <c r="D198" s="315" t="s">
        <v>678</v>
      </c>
      <c r="E198" s="18" t="s">
        <v>586</v>
      </c>
      <c r="F198" s="316">
        <v>3</v>
      </c>
      <c r="G198" s="39"/>
      <c r="H198" s="45"/>
    </row>
    <row r="199" s="2" customFormat="1" ht="16.8" customHeight="1">
      <c r="A199" s="39"/>
      <c r="B199" s="45"/>
      <c r="C199" s="315" t="s">
        <v>687</v>
      </c>
      <c r="D199" s="315" t="s">
        <v>688</v>
      </c>
      <c r="E199" s="18" t="s">
        <v>586</v>
      </c>
      <c r="F199" s="316">
        <v>1</v>
      </c>
      <c r="G199" s="39"/>
      <c r="H199" s="45"/>
    </row>
    <row r="200" s="2" customFormat="1">
      <c r="A200" s="39"/>
      <c r="B200" s="45"/>
      <c r="C200" s="315" t="s">
        <v>771</v>
      </c>
      <c r="D200" s="315" t="s">
        <v>772</v>
      </c>
      <c r="E200" s="18" t="s">
        <v>586</v>
      </c>
      <c r="F200" s="316">
        <v>22</v>
      </c>
      <c r="G200" s="39"/>
      <c r="H200" s="45"/>
    </row>
    <row r="201" s="2" customFormat="1" ht="16.8" customHeight="1">
      <c r="A201" s="39"/>
      <c r="B201" s="45"/>
      <c r="C201" s="315" t="s">
        <v>692</v>
      </c>
      <c r="D201" s="315" t="s">
        <v>693</v>
      </c>
      <c r="E201" s="18" t="s">
        <v>586</v>
      </c>
      <c r="F201" s="316">
        <v>1</v>
      </c>
      <c r="G201" s="39"/>
      <c r="H201" s="45"/>
    </row>
    <row r="202" s="2" customFormat="1" ht="16.8" customHeight="1">
      <c r="A202" s="39"/>
      <c r="B202" s="45"/>
      <c r="C202" s="315" t="s">
        <v>683</v>
      </c>
      <c r="D202" s="315" t="s">
        <v>684</v>
      </c>
      <c r="E202" s="18" t="s">
        <v>586</v>
      </c>
      <c r="F202" s="316">
        <v>3</v>
      </c>
      <c r="G202" s="39"/>
      <c r="H202" s="45"/>
    </row>
    <row r="203" s="2" customFormat="1" ht="16.8" customHeight="1">
      <c r="A203" s="39"/>
      <c r="B203" s="45"/>
      <c r="C203" s="315" t="s">
        <v>673</v>
      </c>
      <c r="D203" s="315" t="s">
        <v>674</v>
      </c>
      <c r="E203" s="18" t="s">
        <v>586</v>
      </c>
      <c r="F203" s="316">
        <v>1</v>
      </c>
      <c r="G203" s="39"/>
      <c r="H203" s="45"/>
    </row>
    <row r="204" s="2" customFormat="1" ht="16.8" customHeight="1">
      <c r="A204" s="39"/>
      <c r="B204" s="45"/>
      <c r="C204" s="311" t="s">
        <v>300</v>
      </c>
      <c r="D204" s="312" t="s">
        <v>19</v>
      </c>
      <c r="E204" s="313" t="s">
        <v>19</v>
      </c>
      <c r="F204" s="314">
        <v>38</v>
      </c>
      <c r="G204" s="39"/>
      <c r="H204" s="45"/>
    </row>
    <row r="205" s="2" customFormat="1" ht="16.8" customHeight="1">
      <c r="A205" s="39"/>
      <c r="B205" s="45"/>
      <c r="C205" s="315" t="s">
        <v>19</v>
      </c>
      <c r="D205" s="315" t="s">
        <v>416</v>
      </c>
      <c r="E205" s="18" t="s">
        <v>19</v>
      </c>
      <c r="F205" s="316">
        <v>0</v>
      </c>
      <c r="G205" s="39"/>
      <c r="H205" s="45"/>
    </row>
    <row r="206" s="2" customFormat="1" ht="16.8" customHeight="1">
      <c r="A206" s="39"/>
      <c r="B206" s="45"/>
      <c r="C206" s="315" t="s">
        <v>300</v>
      </c>
      <c r="D206" s="315" t="s">
        <v>417</v>
      </c>
      <c r="E206" s="18" t="s">
        <v>19</v>
      </c>
      <c r="F206" s="316">
        <v>38</v>
      </c>
      <c r="G206" s="39"/>
      <c r="H206" s="45"/>
    </row>
    <row r="207" s="2" customFormat="1" ht="16.8" customHeight="1">
      <c r="A207" s="39"/>
      <c r="B207" s="45"/>
      <c r="C207" s="317" t="s">
        <v>4959</v>
      </c>
      <c r="D207" s="39"/>
      <c r="E207" s="39"/>
      <c r="F207" s="39"/>
      <c r="G207" s="39"/>
      <c r="H207" s="45"/>
    </row>
    <row r="208" s="2" customFormat="1">
      <c r="A208" s="39"/>
      <c r="B208" s="45"/>
      <c r="C208" s="315" t="s">
        <v>406</v>
      </c>
      <c r="D208" s="315" t="s">
        <v>407</v>
      </c>
      <c r="E208" s="18" t="s">
        <v>391</v>
      </c>
      <c r="F208" s="316">
        <v>2540.3069999999998</v>
      </c>
      <c r="G208" s="39"/>
      <c r="H208" s="45"/>
    </row>
    <row r="209" s="2" customFormat="1" ht="16.8" customHeight="1">
      <c r="A209" s="39"/>
      <c r="B209" s="45"/>
      <c r="C209" s="311" t="s">
        <v>253</v>
      </c>
      <c r="D209" s="312" t="s">
        <v>19</v>
      </c>
      <c r="E209" s="313" t="s">
        <v>19</v>
      </c>
      <c r="F209" s="314">
        <v>20</v>
      </c>
      <c r="G209" s="39"/>
      <c r="H209" s="45"/>
    </row>
    <row r="210" s="2" customFormat="1" ht="16.8" customHeight="1">
      <c r="A210" s="39"/>
      <c r="B210" s="45"/>
      <c r="C210" s="315" t="s">
        <v>19</v>
      </c>
      <c r="D210" s="315" t="s">
        <v>235</v>
      </c>
      <c r="E210" s="18" t="s">
        <v>19</v>
      </c>
      <c r="F210" s="316">
        <v>6</v>
      </c>
      <c r="G210" s="39"/>
      <c r="H210" s="45"/>
    </row>
    <row r="211" s="2" customFormat="1" ht="16.8" customHeight="1">
      <c r="A211" s="39"/>
      <c r="B211" s="45"/>
      <c r="C211" s="315" t="s">
        <v>19</v>
      </c>
      <c r="D211" s="315" t="s">
        <v>238</v>
      </c>
      <c r="E211" s="18" t="s">
        <v>19</v>
      </c>
      <c r="F211" s="316">
        <v>5</v>
      </c>
      <c r="G211" s="39"/>
      <c r="H211" s="45"/>
    </row>
    <row r="212" s="2" customFormat="1" ht="16.8" customHeight="1">
      <c r="A212" s="39"/>
      <c r="B212" s="45"/>
      <c r="C212" s="315" t="s">
        <v>19</v>
      </c>
      <c r="D212" s="315" t="s">
        <v>240</v>
      </c>
      <c r="E212" s="18" t="s">
        <v>19</v>
      </c>
      <c r="F212" s="316">
        <v>3</v>
      </c>
      <c r="G212" s="39"/>
      <c r="H212" s="45"/>
    </row>
    <row r="213" s="2" customFormat="1" ht="16.8" customHeight="1">
      <c r="A213" s="39"/>
      <c r="B213" s="45"/>
      <c r="C213" s="315" t="s">
        <v>19</v>
      </c>
      <c r="D213" s="315" t="s">
        <v>230</v>
      </c>
      <c r="E213" s="18" t="s">
        <v>19</v>
      </c>
      <c r="F213" s="316">
        <v>4</v>
      </c>
      <c r="G213" s="39"/>
      <c r="H213" s="45"/>
    </row>
    <row r="214" s="2" customFormat="1" ht="16.8" customHeight="1">
      <c r="A214" s="39"/>
      <c r="B214" s="45"/>
      <c r="C214" s="315" t="s">
        <v>19</v>
      </c>
      <c r="D214" s="315" t="s">
        <v>750</v>
      </c>
      <c r="E214" s="18" t="s">
        <v>19</v>
      </c>
      <c r="F214" s="316">
        <v>0</v>
      </c>
      <c r="G214" s="39"/>
      <c r="H214" s="45"/>
    </row>
    <row r="215" s="2" customFormat="1" ht="16.8" customHeight="1">
      <c r="A215" s="39"/>
      <c r="B215" s="45"/>
      <c r="C215" s="315" t="s">
        <v>19</v>
      </c>
      <c r="D215" s="315" t="s">
        <v>751</v>
      </c>
      <c r="E215" s="18" t="s">
        <v>19</v>
      </c>
      <c r="F215" s="316">
        <v>2</v>
      </c>
      <c r="G215" s="39"/>
      <c r="H215" s="45"/>
    </row>
    <row r="216" s="2" customFormat="1" ht="16.8" customHeight="1">
      <c r="A216" s="39"/>
      <c r="B216" s="45"/>
      <c r="C216" s="315" t="s">
        <v>19</v>
      </c>
      <c r="D216" s="315" t="s">
        <v>752</v>
      </c>
      <c r="E216" s="18" t="s">
        <v>19</v>
      </c>
      <c r="F216" s="316">
        <v>0</v>
      </c>
      <c r="G216" s="39"/>
      <c r="H216" s="45"/>
    </row>
    <row r="217" s="2" customFormat="1" ht="16.8" customHeight="1">
      <c r="A217" s="39"/>
      <c r="B217" s="45"/>
      <c r="C217" s="315" t="s">
        <v>253</v>
      </c>
      <c r="D217" s="315" t="s">
        <v>363</v>
      </c>
      <c r="E217" s="18" t="s">
        <v>19</v>
      </c>
      <c r="F217" s="316">
        <v>20</v>
      </c>
      <c r="G217" s="39"/>
      <c r="H217" s="45"/>
    </row>
    <row r="218" s="2" customFormat="1" ht="16.8" customHeight="1">
      <c r="A218" s="39"/>
      <c r="B218" s="45"/>
      <c r="C218" s="317" t="s">
        <v>4959</v>
      </c>
      <c r="D218" s="39"/>
      <c r="E218" s="39"/>
      <c r="F218" s="39"/>
      <c r="G218" s="39"/>
      <c r="H218" s="45"/>
    </row>
    <row r="219" s="2" customFormat="1" ht="16.8" customHeight="1">
      <c r="A219" s="39"/>
      <c r="B219" s="45"/>
      <c r="C219" s="315" t="s">
        <v>746</v>
      </c>
      <c r="D219" s="315" t="s">
        <v>747</v>
      </c>
      <c r="E219" s="18" t="s">
        <v>586</v>
      </c>
      <c r="F219" s="316">
        <v>20</v>
      </c>
      <c r="G219" s="39"/>
      <c r="H219" s="45"/>
    </row>
    <row r="220" s="2" customFormat="1" ht="16.8" customHeight="1">
      <c r="A220" s="39"/>
      <c r="B220" s="45"/>
      <c r="C220" s="315" t="s">
        <v>756</v>
      </c>
      <c r="D220" s="315" t="s">
        <v>757</v>
      </c>
      <c r="E220" s="18" t="s">
        <v>586</v>
      </c>
      <c r="F220" s="316">
        <v>20</v>
      </c>
      <c r="G220" s="39"/>
      <c r="H220" s="45"/>
    </row>
    <row r="221" s="2" customFormat="1" ht="16.8" customHeight="1">
      <c r="A221" s="39"/>
      <c r="B221" s="45"/>
      <c r="C221" s="315" t="s">
        <v>716</v>
      </c>
      <c r="D221" s="315" t="s">
        <v>717</v>
      </c>
      <c r="E221" s="18" t="s">
        <v>586</v>
      </c>
      <c r="F221" s="316">
        <v>20</v>
      </c>
      <c r="G221" s="39"/>
      <c r="H221" s="45"/>
    </row>
    <row r="222" s="2" customFormat="1" ht="16.8" customHeight="1">
      <c r="A222" s="39"/>
      <c r="B222" s="45"/>
      <c r="C222" s="311" t="s">
        <v>250</v>
      </c>
      <c r="D222" s="312" t="s">
        <v>19</v>
      </c>
      <c r="E222" s="313" t="s">
        <v>19</v>
      </c>
      <c r="F222" s="314">
        <v>21</v>
      </c>
      <c r="G222" s="39"/>
      <c r="H222" s="45"/>
    </row>
    <row r="223" s="2" customFormat="1" ht="16.8" customHeight="1">
      <c r="A223" s="39"/>
      <c r="B223" s="45"/>
      <c r="C223" s="315" t="s">
        <v>19</v>
      </c>
      <c r="D223" s="315" t="s">
        <v>233</v>
      </c>
      <c r="E223" s="18" t="s">
        <v>19</v>
      </c>
      <c r="F223" s="316">
        <v>2</v>
      </c>
      <c r="G223" s="39"/>
      <c r="H223" s="45"/>
    </row>
    <row r="224" s="2" customFormat="1" ht="16.8" customHeight="1">
      <c r="A224" s="39"/>
      <c r="B224" s="45"/>
      <c r="C224" s="315" t="s">
        <v>19</v>
      </c>
      <c r="D224" s="315" t="s">
        <v>235</v>
      </c>
      <c r="E224" s="18" t="s">
        <v>19</v>
      </c>
      <c r="F224" s="316">
        <v>6</v>
      </c>
      <c r="G224" s="39"/>
      <c r="H224" s="45"/>
    </row>
    <row r="225" s="2" customFormat="1" ht="16.8" customHeight="1">
      <c r="A225" s="39"/>
      <c r="B225" s="45"/>
      <c r="C225" s="315" t="s">
        <v>19</v>
      </c>
      <c r="D225" s="315" t="s">
        <v>238</v>
      </c>
      <c r="E225" s="18" t="s">
        <v>19</v>
      </c>
      <c r="F225" s="316">
        <v>5</v>
      </c>
      <c r="G225" s="39"/>
      <c r="H225" s="45"/>
    </row>
    <row r="226" s="2" customFormat="1" ht="16.8" customHeight="1">
      <c r="A226" s="39"/>
      <c r="B226" s="45"/>
      <c r="C226" s="315" t="s">
        <v>19</v>
      </c>
      <c r="D226" s="315" t="s">
        <v>240</v>
      </c>
      <c r="E226" s="18" t="s">
        <v>19</v>
      </c>
      <c r="F226" s="316">
        <v>3</v>
      </c>
      <c r="G226" s="39"/>
      <c r="H226" s="45"/>
    </row>
    <row r="227" s="2" customFormat="1" ht="16.8" customHeight="1">
      <c r="A227" s="39"/>
      <c r="B227" s="45"/>
      <c r="C227" s="315" t="s">
        <v>19</v>
      </c>
      <c r="D227" s="315" t="s">
        <v>230</v>
      </c>
      <c r="E227" s="18" t="s">
        <v>19</v>
      </c>
      <c r="F227" s="316">
        <v>4</v>
      </c>
      <c r="G227" s="39"/>
      <c r="H227" s="45"/>
    </row>
    <row r="228" s="2" customFormat="1" ht="16.8" customHeight="1">
      <c r="A228" s="39"/>
      <c r="B228" s="45"/>
      <c r="C228" s="315" t="s">
        <v>19</v>
      </c>
      <c r="D228" s="315" t="s">
        <v>242</v>
      </c>
      <c r="E228" s="18" t="s">
        <v>19</v>
      </c>
      <c r="F228" s="316">
        <v>0</v>
      </c>
      <c r="G228" s="39"/>
      <c r="H228" s="45"/>
    </row>
    <row r="229" s="2" customFormat="1" ht="16.8" customHeight="1">
      <c r="A229" s="39"/>
      <c r="B229" s="45"/>
      <c r="C229" s="315" t="s">
        <v>19</v>
      </c>
      <c r="D229" s="315" t="s">
        <v>243</v>
      </c>
      <c r="E229" s="18" t="s">
        <v>19</v>
      </c>
      <c r="F229" s="316">
        <v>1</v>
      </c>
      <c r="G229" s="39"/>
      <c r="H229" s="45"/>
    </row>
    <row r="230" s="2" customFormat="1" ht="16.8" customHeight="1">
      <c r="A230" s="39"/>
      <c r="B230" s="45"/>
      <c r="C230" s="315" t="s">
        <v>19</v>
      </c>
      <c r="D230" s="315" t="s">
        <v>244</v>
      </c>
      <c r="E230" s="18" t="s">
        <v>19</v>
      </c>
      <c r="F230" s="316">
        <v>0</v>
      </c>
      <c r="G230" s="39"/>
      <c r="H230" s="45"/>
    </row>
    <row r="231" s="2" customFormat="1" ht="16.8" customHeight="1">
      <c r="A231" s="39"/>
      <c r="B231" s="45"/>
      <c r="C231" s="315" t="s">
        <v>250</v>
      </c>
      <c r="D231" s="315" t="s">
        <v>363</v>
      </c>
      <c r="E231" s="18" t="s">
        <v>19</v>
      </c>
      <c r="F231" s="316">
        <v>21</v>
      </c>
      <c r="G231" s="39"/>
      <c r="H231" s="45"/>
    </row>
    <row r="232" s="2" customFormat="1" ht="16.8" customHeight="1">
      <c r="A232" s="39"/>
      <c r="B232" s="45"/>
      <c r="C232" s="317" t="s">
        <v>4959</v>
      </c>
      <c r="D232" s="39"/>
      <c r="E232" s="39"/>
      <c r="F232" s="39"/>
      <c r="G232" s="39"/>
      <c r="H232" s="45"/>
    </row>
    <row r="233" s="2" customFormat="1" ht="16.8" customHeight="1">
      <c r="A233" s="39"/>
      <c r="B233" s="45"/>
      <c r="C233" s="315" t="s">
        <v>724</v>
      </c>
      <c r="D233" s="315" t="s">
        <v>725</v>
      </c>
      <c r="E233" s="18" t="s">
        <v>586</v>
      </c>
      <c r="F233" s="316">
        <v>21</v>
      </c>
      <c r="G233" s="39"/>
      <c r="H233" s="45"/>
    </row>
    <row r="234" s="2" customFormat="1" ht="16.8" customHeight="1">
      <c r="A234" s="39"/>
      <c r="B234" s="45"/>
      <c r="C234" s="315" t="s">
        <v>731</v>
      </c>
      <c r="D234" s="315" t="s">
        <v>732</v>
      </c>
      <c r="E234" s="18" t="s">
        <v>586</v>
      </c>
      <c r="F234" s="316">
        <v>21</v>
      </c>
      <c r="G234" s="39"/>
      <c r="H234" s="45"/>
    </row>
    <row r="235" s="2" customFormat="1" ht="16.8" customHeight="1">
      <c r="A235" s="39"/>
      <c r="B235" s="45"/>
      <c r="C235" s="315" t="s">
        <v>716</v>
      </c>
      <c r="D235" s="315" t="s">
        <v>717</v>
      </c>
      <c r="E235" s="18" t="s">
        <v>586</v>
      </c>
      <c r="F235" s="316">
        <v>21</v>
      </c>
      <c r="G235" s="39"/>
      <c r="H235" s="45"/>
    </row>
    <row r="236" s="2" customFormat="1" ht="16.8" customHeight="1">
      <c r="A236" s="39"/>
      <c r="B236" s="45"/>
      <c r="C236" s="311" t="s">
        <v>251</v>
      </c>
      <c r="D236" s="312" t="s">
        <v>19</v>
      </c>
      <c r="E236" s="313" t="s">
        <v>19</v>
      </c>
      <c r="F236" s="314">
        <v>9</v>
      </c>
      <c r="G236" s="39"/>
      <c r="H236" s="45"/>
    </row>
    <row r="237" s="2" customFormat="1" ht="16.8" customHeight="1">
      <c r="A237" s="39"/>
      <c r="B237" s="45"/>
      <c r="C237" s="315" t="s">
        <v>19</v>
      </c>
      <c r="D237" s="315" t="s">
        <v>233</v>
      </c>
      <c r="E237" s="18" t="s">
        <v>19</v>
      </c>
      <c r="F237" s="316">
        <v>2</v>
      </c>
      <c r="G237" s="39"/>
      <c r="H237" s="45"/>
    </row>
    <row r="238" s="2" customFormat="1" ht="16.8" customHeight="1">
      <c r="A238" s="39"/>
      <c r="B238" s="45"/>
      <c r="C238" s="315" t="s">
        <v>19</v>
      </c>
      <c r="D238" s="315" t="s">
        <v>240</v>
      </c>
      <c r="E238" s="18" t="s">
        <v>19</v>
      </c>
      <c r="F238" s="316">
        <v>3</v>
      </c>
      <c r="G238" s="39"/>
      <c r="H238" s="45"/>
    </row>
    <row r="239" s="2" customFormat="1" ht="16.8" customHeight="1">
      <c r="A239" s="39"/>
      <c r="B239" s="45"/>
      <c r="C239" s="315" t="s">
        <v>19</v>
      </c>
      <c r="D239" s="315" t="s">
        <v>230</v>
      </c>
      <c r="E239" s="18" t="s">
        <v>19</v>
      </c>
      <c r="F239" s="316">
        <v>4</v>
      </c>
      <c r="G239" s="39"/>
      <c r="H239" s="45"/>
    </row>
    <row r="240" s="2" customFormat="1" ht="16.8" customHeight="1">
      <c r="A240" s="39"/>
      <c r="B240" s="45"/>
      <c r="C240" s="315" t="s">
        <v>19</v>
      </c>
      <c r="D240" s="315" t="s">
        <v>244</v>
      </c>
      <c r="E240" s="18" t="s">
        <v>19</v>
      </c>
      <c r="F240" s="316">
        <v>0</v>
      </c>
      <c r="G240" s="39"/>
      <c r="H240" s="45"/>
    </row>
    <row r="241" s="2" customFormat="1" ht="16.8" customHeight="1">
      <c r="A241" s="39"/>
      <c r="B241" s="45"/>
      <c r="C241" s="315" t="s">
        <v>251</v>
      </c>
      <c r="D241" s="315" t="s">
        <v>363</v>
      </c>
      <c r="E241" s="18" t="s">
        <v>19</v>
      </c>
      <c r="F241" s="316">
        <v>9</v>
      </c>
      <c r="G241" s="39"/>
      <c r="H241" s="45"/>
    </row>
    <row r="242" s="2" customFormat="1" ht="16.8" customHeight="1">
      <c r="A242" s="39"/>
      <c r="B242" s="45"/>
      <c r="C242" s="317" t="s">
        <v>4959</v>
      </c>
      <c r="D242" s="39"/>
      <c r="E242" s="39"/>
      <c r="F242" s="39"/>
      <c r="G242" s="39"/>
      <c r="H242" s="45"/>
    </row>
    <row r="243" s="2" customFormat="1" ht="16.8" customHeight="1">
      <c r="A243" s="39"/>
      <c r="B243" s="45"/>
      <c r="C243" s="315" t="s">
        <v>735</v>
      </c>
      <c r="D243" s="315" t="s">
        <v>736</v>
      </c>
      <c r="E243" s="18" t="s">
        <v>586</v>
      </c>
      <c r="F243" s="316">
        <v>9</v>
      </c>
      <c r="G243" s="39"/>
      <c r="H243" s="45"/>
    </row>
    <row r="244" s="2" customFormat="1" ht="16.8" customHeight="1">
      <c r="A244" s="39"/>
      <c r="B244" s="45"/>
      <c r="C244" s="315" t="s">
        <v>742</v>
      </c>
      <c r="D244" s="315" t="s">
        <v>743</v>
      </c>
      <c r="E244" s="18" t="s">
        <v>586</v>
      </c>
      <c r="F244" s="316">
        <v>9</v>
      </c>
      <c r="G244" s="39"/>
      <c r="H244" s="45"/>
    </row>
    <row r="245" s="2" customFormat="1" ht="16.8" customHeight="1">
      <c r="A245" s="39"/>
      <c r="B245" s="45"/>
      <c r="C245" s="315" t="s">
        <v>716</v>
      </c>
      <c r="D245" s="315" t="s">
        <v>717</v>
      </c>
      <c r="E245" s="18" t="s">
        <v>586</v>
      </c>
      <c r="F245" s="316">
        <v>9</v>
      </c>
      <c r="G245" s="39"/>
      <c r="H245" s="45"/>
    </row>
    <row r="246" s="2" customFormat="1" ht="16.8" customHeight="1">
      <c r="A246" s="39"/>
      <c r="B246" s="45"/>
      <c r="C246" s="311" t="s">
        <v>291</v>
      </c>
      <c r="D246" s="312" t="s">
        <v>19</v>
      </c>
      <c r="E246" s="313" t="s">
        <v>19</v>
      </c>
      <c r="F246" s="314">
        <v>144.976</v>
      </c>
      <c r="G246" s="39"/>
      <c r="H246" s="45"/>
    </row>
    <row r="247" s="2" customFormat="1" ht="16.8" customHeight="1">
      <c r="A247" s="39"/>
      <c r="B247" s="45"/>
      <c r="C247" s="315" t="s">
        <v>19</v>
      </c>
      <c r="D247" s="315" t="s">
        <v>404</v>
      </c>
      <c r="E247" s="18" t="s">
        <v>19</v>
      </c>
      <c r="F247" s="316">
        <v>144.976</v>
      </c>
      <c r="G247" s="39"/>
      <c r="H247" s="45"/>
    </row>
    <row r="248" s="2" customFormat="1" ht="16.8" customHeight="1">
      <c r="A248" s="39"/>
      <c r="B248" s="45"/>
      <c r="C248" s="315" t="s">
        <v>291</v>
      </c>
      <c r="D248" s="315" t="s">
        <v>363</v>
      </c>
      <c r="E248" s="18" t="s">
        <v>19</v>
      </c>
      <c r="F248" s="316">
        <v>144.976</v>
      </c>
      <c r="G248" s="39"/>
      <c r="H248" s="45"/>
    </row>
    <row r="249" s="2" customFormat="1" ht="16.8" customHeight="1">
      <c r="A249" s="39"/>
      <c r="B249" s="45"/>
      <c r="C249" s="317" t="s">
        <v>4959</v>
      </c>
      <c r="D249" s="39"/>
      <c r="E249" s="39"/>
      <c r="F249" s="39"/>
      <c r="G249" s="39"/>
      <c r="H249" s="45"/>
    </row>
    <row r="250" s="2" customFormat="1">
      <c r="A250" s="39"/>
      <c r="B250" s="45"/>
      <c r="C250" s="315" t="s">
        <v>397</v>
      </c>
      <c r="D250" s="315" t="s">
        <v>398</v>
      </c>
      <c r="E250" s="18" t="s">
        <v>391</v>
      </c>
      <c r="F250" s="316">
        <v>144.976</v>
      </c>
      <c r="G250" s="39"/>
      <c r="H250" s="45"/>
    </row>
    <row r="251" s="2" customFormat="1">
      <c r="A251" s="39"/>
      <c r="B251" s="45"/>
      <c r="C251" s="315" t="s">
        <v>472</v>
      </c>
      <c r="D251" s="315" t="s">
        <v>473</v>
      </c>
      <c r="E251" s="18" t="s">
        <v>391</v>
      </c>
      <c r="F251" s="316">
        <v>144.976</v>
      </c>
      <c r="G251" s="39"/>
      <c r="H251" s="45"/>
    </row>
    <row r="252" s="2" customFormat="1" ht="16.8" customHeight="1">
      <c r="A252" s="39"/>
      <c r="B252" s="45"/>
      <c r="C252" s="311" t="s">
        <v>233</v>
      </c>
      <c r="D252" s="312" t="s">
        <v>19</v>
      </c>
      <c r="E252" s="313" t="s">
        <v>19</v>
      </c>
      <c r="F252" s="314">
        <v>2</v>
      </c>
      <c r="G252" s="39"/>
      <c r="H252" s="45"/>
    </row>
    <row r="253" s="2" customFormat="1" ht="16.8" customHeight="1">
      <c r="A253" s="39"/>
      <c r="B253" s="45"/>
      <c r="C253" s="315" t="s">
        <v>19</v>
      </c>
      <c r="D253" s="315" t="s">
        <v>707</v>
      </c>
      <c r="E253" s="18" t="s">
        <v>19</v>
      </c>
      <c r="F253" s="316">
        <v>0</v>
      </c>
      <c r="G253" s="39"/>
      <c r="H253" s="45"/>
    </row>
    <row r="254" s="2" customFormat="1" ht="16.8" customHeight="1">
      <c r="A254" s="39"/>
      <c r="B254" s="45"/>
      <c r="C254" s="315" t="s">
        <v>233</v>
      </c>
      <c r="D254" s="315" t="s">
        <v>81</v>
      </c>
      <c r="E254" s="18" t="s">
        <v>19</v>
      </c>
      <c r="F254" s="316">
        <v>2</v>
      </c>
      <c r="G254" s="39"/>
      <c r="H254" s="45"/>
    </row>
    <row r="255" s="2" customFormat="1" ht="16.8" customHeight="1">
      <c r="A255" s="39"/>
      <c r="B255" s="45"/>
      <c r="C255" s="317" t="s">
        <v>4959</v>
      </c>
      <c r="D255" s="39"/>
      <c r="E255" s="39"/>
      <c r="F255" s="39"/>
      <c r="G255" s="39"/>
      <c r="H255" s="45"/>
    </row>
    <row r="256" s="2" customFormat="1" ht="16.8" customHeight="1">
      <c r="A256" s="39"/>
      <c r="B256" s="45"/>
      <c r="C256" s="315" t="s">
        <v>703</v>
      </c>
      <c r="D256" s="315" t="s">
        <v>704</v>
      </c>
      <c r="E256" s="18" t="s">
        <v>586</v>
      </c>
      <c r="F256" s="316">
        <v>21</v>
      </c>
      <c r="G256" s="39"/>
      <c r="H256" s="45"/>
    </row>
    <row r="257" s="2" customFormat="1" ht="16.8" customHeight="1">
      <c r="A257" s="39"/>
      <c r="B257" s="45"/>
      <c r="C257" s="315" t="s">
        <v>724</v>
      </c>
      <c r="D257" s="315" t="s">
        <v>725</v>
      </c>
      <c r="E257" s="18" t="s">
        <v>586</v>
      </c>
      <c r="F257" s="316">
        <v>21</v>
      </c>
      <c r="G257" s="39"/>
      <c r="H257" s="45"/>
    </row>
    <row r="258" s="2" customFormat="1" ht="16.8" customHeight="1">
      <c r="A258" s="39"/>
      <c r="B258" s="45"/>
      <c r="C258" s="315" t="s">
        <v>735</v>
      </c>
      <c r="D258" s="315" t="s">
        <v>736</v>
      </c>
      <c r="E258" s="18" t="s">
        <v>586</v>
      </c>
      <c r="F258" s="316">
        <v>9</v>
      </c>
      <c r="G258" s="39"/>
      <c r="H258" s="45"/>
    </row>
    <row r="259" s="2" customFormat="1" ht="16.8" customHeight="1">
      <c r="A259" s="39"/>
      <c r="B259" s="45"/>
      <c r="C259" s="311" t="s">
        <v>235</v>
      </c>
      <c r="D259" s="312" t="s">
        <v>19</v>
      </c>
      <c r="E259" s="313" t="s">
        <v>19</v>
      </c>
      <c r="F259" s="314">
        <v>6</v>
      </c>
      <c r="G259" s="39"/>
      <c r="H259" s="45"/>
    </row>
    <row r="260" s="2" customFormat="1" ht="16.8" customHeight="1">
      <c r="A260" s="39"/>
      <c r="B260" s="45"/>
      <c r="C260" s="315" t="s">
        <v>19</v>
      </c>
      <c r="D260" s="315" t="s">
        <v>708</v>
      </c>
      <c r="E260" s="18" t="s">
        <v>19</v>
      </c>
      <c r="F260" s="316">
        <v>0</v>
      </c>
      <c r="G260" s="39"/>
      <c r="H260" s="45"/>
    </row>
    <row r="261" s="2" customFormat="1" ht="16.8" customHeight="1">
      <c r="A261" s="39"/>
      <c r="B261" s="45"/>
      <c r="C261" s="315" t="s">
        <v>235</v>
      </c>
      <c r="D261" s="315" t="s">
        <v>236</v>
      </c>
      <c r="E261" s="18" t="s">
        <v>19</v>
      </c>
      <c r="F261" s="316">
        <v>6</v>
      </c>
      <c r="G261" s="39"/>
      <c r="H261" s="45"/>
    </row>
    <row r="262" s="2" customFormat="1" ht="16.8" customHeight="1">
      <c r="A262" s="39"/>
      <c r="B262" s="45"/>
      <c r="C262" s="317" t="s">
        <v>4959</v>
      </c>
      <c r="D262" s="39"/>
      <c r="E262" s="39"/>
      <c r="F262" s="39"/>
      <c r="G262" s="39"/>
      <c r="H262" s="45"/>
    </row>
    <row r="263" s="2" customFormat="1" ht="16.8" customHeight="1">
      <c r="A263" s="39"/>
      <c r="B263" s="45"/>
      <c r="C263" s="315" t="s">
        <v>703</v>
      </c>
      <c r="D263" s="315" t="s">
        <v>704</v>
      </c>
      <c r="E263" s="18" t="s">
        <v>586</v>
      </c>
      <c r="F263" s="316">
        <v>21</v>
      </c>
      <c r="G263" s="39"/>
      <c r="H263" s="45"/>
    </row>
    <row r="264" s="2" customFormat="1" ht="16.8" customHeight="1">
      <c r="A264" s="39"/>
      <c r="B264" s="45"/>
      <c r="C264" s="315" t="s">
        <v>724</v>
      </c>
      <c r="D264" s="315" t="s">
        <v>725</v>
      </c>
      <c r="E264" s="18" t="s">
        <v>586</v>
      </c>
      <c r="F264" s="316">
        <v>21</v>
      </c>
      <c r="G264" s="39"/>
      <c r="H264" s="45"/>
    </row>
    <row r="265" s="2" customFormat="1" ht="16.8" customHeight="1">
      <c r="A265" s="39"/>
      <c r="B265" s="45"/>
      <c r="C265" s="315" t="s">
        <v>746</v>
      </c>
      <c r="D265" s="315" t="s">
        <v>747</v>
      </c>
      <c r="E265" s="18" t="s">
        <v>586</v>
      </c>
      <c r="F265" s="316">
        <v>20</v>
      </c>
      <c r="G265" s="39"/>
      <c r="H265" s="45"/>
    </row>
    <row r="266" s="2" customFormat="1" ht="16.8" customHeight="1">
      <c r="A266" s="39"/>
      <c r="B266" s="45"/>
      <c r="C266" s="311" t="s">
        <v>238</v>
      </c>
      <c r="D266" s="312" t="s">
        <v>19</v>
      </c>
      <c r="E266" s="313" t="s">
        <v>19</v>
      </c>
      <c r="F266" s="314">
        <v>5</v>
      </c>
      <c r="G266" s="39"/>
      <c r="H266" s="45"/>
    </row>
    <row r="267" s="2" customFormat="1" ht="16.8" customHeight="1">
      <c r="A267" s="39"/>
      <c r="B267" s="45"/>
      <c r="C267" s="315" t="s">
        <v>19</v>
      </c>
      <c r="D267" s="315" t="s">
        <v>709</v>
      </c>
      <c r="E267" s="18" t="s">
        <v>19</v>
      </c>
      <c r="F267" s="316">
        <v>0</v>
      </c>
      <c r="G267" s="39"/>
      <c r="H267" s="45"/>
    </row>
    <row r="268" s="2" customFormat="1" ht="16.8" customHeight="1">
      <c r="A268" s="39"/>
      <c r="B268" s="45"/>
      <c r="C268" s="315" t="s">
        <v>238</v>
      </c>
      <c r="D268" s="315" t="s">
        <v>239</v>
      </c>
      <c r="E268" s="18" t="s">
        <v>19</v>
      </c>
      <c r="F268" s="316">
        <v>5</v>
      </c>
      <c r="G268" s="39"/>
      <c r="H268" s="45"/>
    </row>
    <row r="269" s="2" customFormat="1" ht="16.8" customHeight="1">
      <c r="A269" s="39"/>
      <c r="B269" s="45"/>
      <c r="C269" s="317" t="s">
        <v>4959</v>
      </c>
      <c r="D269" s="39"/>
      <c r="E269" s="39"/>
      <c r="F269" s="39"/>
      <c r="G269" s="39"/>
      <c r="H269" s="45"/>
    </row>
    <row r="270" s="2" customFormat="1" ht="16.8" customHeight="1">
      <c r="A270" s="39"/>
      <c r="B270" s="45"/>
      <c r="C270" s="315" t="s">
        <v>703</v>
      </c>
      <c r="D270" s="315" t="s">
        <v>704</v>
      </c>
      <c r="E270" s="18" t="s">
        <v>586</v>
      </c>
      <c r="F270" s="316">
        <v>21</v>
      </c>
      <c r="G270" s="39"/>
      <c r="H270" s="45"/>
    </row>
    <row r="271" s="2" customFormat="1" ht="16.8" customHeight="1">
      <c r="A271" s="39"/>
      <c r="B271" s="45"/>
      <c r="C271" s="315" t="s">
        <v>724</v>
      </c>
      <c r="D271" s="315" t="s">
        <v>725</v>
      </c>
      <c r="E271" s="18" t="s">
        <v>586</v>
      </c>
      <c r="F271" s="316">
        <v>21</v>
      </c>
      <c r="G271" s="39"/>
      <c r="H271" s="45"/>
    </row>
    <row r="272" s="2" customFormat="1" ht="16.8" customHeight="1">
      <c r="A272" s="39"/>
      <c r="B272" s="45"/>
      <c r="C272" s="315" t="s">
        <v>746</v>
      </c>
      <c r="D272" s="315" t="s">
        <v>747</v>
      </c>
      <c r="E272" s="18" t="s">
        <v>586</v>
      </c>
      <c r="F272" s="316">
        <v>20</v>
      </c>
      <c r="G272" s="39"/>
      <c r="H272" s="45"/>
    </row>
    <row r="273" s="2" customFormat="1" ht="16.8" customHeight="1">
      <c r="A273" s="39"/>
      <c r="B273" s="45"/>
      <c r="C273" s="311" t="s">
        <v>240</v>
      </c>
      <c r="D273" s="312" t="s">
        <v>19</v>
      </c>
      <c r="E273" s="313" t="s">
        <v>19</v>
      </c>
      <c r="F273" s="314">
        <v>3</v>
      </c>
      <c r="G273" s="39"/>
      <c r="H273" s="45"/>
    </row>
    <row r="274" s="2" customFormat="1" ht="16.8" customHeight="1">
      <c r="A274" s="39"/>
      <c r="B274" s="45"/>
      <c r="C274" s="315" t="s">
        <v>19</v>
      </c>
      <c r="D274" s="315" t="s">
        <v>710</v>
      </c>
      <c r="E274" s="18" t="s">
        <v>19</v>
      </c>
      <c r="F274" s="316">
        <v>0</v>
      </c>
      <c r="G274" s="39"/>
      <c r="H274" s="45"/>
    </row>
    <row r="275" s="2" customFormat="1" ht="16.8" customHeight="1">
      <c r="A275" s="39"/>
      <c r="B275" s="45"/>
      <c r="C275" s="315" t="s">
        <v>240</v>
      </c>
      <c r="D275" s="315" t="s">
        <v>241</v>
      </c>
      <c r="E275" s="18" t="s">
        <v>19</v>
      </c>
      <c r="F275" s="316">
        <v>3</v>
      </c>
      <c r="G275" s="39"/>
      <c r="H275" s="45"/>
    </row>
    <row r="276" s="2" customFormat="1" ht="16.8" customHeight="1">
      <c r="A276" s="39"/>
      <c r="B276" s="45"/>
      <c r="C276" s="317" t="s">
        <v>4959</v>
      </c>
      <c r="D276" s="39"/>
      <c r="E276" s="39"/>
      <c r="F276" s="39"/>
      <c r="G276" s="39"/>
      <c r="H276" s="45"/>
    </row>
    <row r="277" s="2" customFormat="1" ht="16.8" customHeight="1">
      <c r="A277" s="39"/>
      <c r="B277" s="45"/>
      <c r="C277" s="315" t="s">
        <v>703</v>
      </c>
      <c r="D277" s="315" t="s">
        <v>704</v>
      </c>
      <c r="E277" s="18" t="s">
        <v>586</v>
      </c>
      <c r="F277" s="316">
        <v>21</v>
      </c>
      <c r="G277" s="39"/>
      <c r="H277" s="45"/>
    </row>
    <row r="278" s="2" customFormat="1" ht="16.8" customHeight="1">
      <c r="A278" s="39"/>
      <c r="B278" s="45"/>
      <c r="C278" s="315" t="s">
        <v>724</v>
      </c>
      <c r="D278" s="315" t="s">
        <v>725</v>
      </c>
      <c r="E278" s="18" t="s">
        <v>586</v>
      </c>
      <c r="F278" s="316">
        <v>21</v>
      </c>
      <c r="G278" s="39"/>
      <c r="H278" s="45"/>
    </row>
    <row r="279" s="2" customFormat="1" ht="16.8" customHeight="1">
      <c r="A279" s="39"/>
      <c r="B279" s="45"/>
      <c r="C279" s="315" t="s">
        <v>735</v>
      </c>
      <c r="D279" s="315" t="s">
        <v>736</v>
      </c>
      <c r="E279" s="18" t="s">
        <v>586</v>
      </c>
      <c r="F279" s="316">
        <v>9</v>
      </c>
      <c r="G279" s="39"/>
      <c r="H279" s="45"/>
    </row>
    <row r="280" s="2" customFormat="1" ht="16.8" customHeight="1">
      <c r="A280" s="39"/>
      <c r="B280" s="45"/>
      <c r="C280" s="315" t="s">
        <v>746</v>
      </c>
      <c r="D280" s="315" t="s">
        <v>747</v>
      </c>
      <c r="E280" s="18" t="s">
        <v>586</v>
      </c>
      <c r="F280" s="316">
        <v>20</v>
      </c>
      <c r="G280" s="39"/>
      <c r="H280" s="45"/>
    </row>
    <row r="281" s="2" customFormat="1" ht="16.8" customHeight="1">
      <c r="A281" s="39"/>
      <c r="B281" s="45"/>
      <c r="C281" s="311" t="s">
        <v>230</v>
      </c>
      <c r="D281" s="312" t="s">
        <v>19</v>
      </c>
      <c r="E281" s="313" t="s">
        <v>19</v>
      </c>
      <c r="F281" s="314">
        <v>4</v>
      </c>
      <c r="G281" s="39"/>
      <c r="H281" s="45"/>
    </row>
    <row r="282" s="2" customFormat="1" ht="16.8" customHeight="1">
      <c r="A282" s="39"/>
      <c r="B282" s="45"/>
      <c r="C282" s="315" t="s">
        <v>19</v>
      </c>
      <c r="D282" s="315" t="s">
        <v>711</v>
      </c>
      <c r="E282" s="18" t="s">
        <v>19</v>
      </c>
      <c r="F282" s="316">
        <v>0</v>
      </c>
      <c r="G282" s="39"/>
      <c r="H282" s="45"/>
    </row>
    <row r="283" s="2" customFormat="1" ht="16.8" customHeight="1">
      <c r="A283" s="39"/>
      <c r="B283" s="45"/>
      <c r="C283" s="315" t="s">
        <v>230</v>
      </c>
      <c r="D283" s="315" t="s">
        <v>231</v>
      </c>
      <c r="E283" s="18" t="s">
        <v>19</v>
      </c>
      <c r="F283" s="316">
        <v>4</v>
      </c>
      <c r="G283" s="39"/>
      <c r="H283" s="45"/>
    </row>
    <row r="284" s="2" customFormat="1" ht="16.8" customHeight="1">
      <c r="A284" s="39"/>
      <c r="B284" s="45"/>
      <c r="C284" s="317" t="s">
        <v>4959</v>
      </c>
      <c r="D284" s="39"/>
      <c r="E284" s="39"/>
      <c r="F284" s="39"/>
      <c r="G284" s="39"/>
      <c r="H284" s="45"/>
    </row>
    <row r="285" s="2" customFormat="1" ht="16.8" customHeight="1">
      <c r="A285" s="39"/>
      <c r="B285" s="45"/>
      <c r="C285" s="315" t="s">
        <v>703</v>
      </c>
      <c r="D285" s="315" t="s">
        <v>704</v>
      </c>
      <c r="E285" s="18" t="s">
        <v>586</v>
      </c>
      <c r="F285" s="316">
        <v>21</v>
      </c>
      <c r="G285" s="39"/>
      <c r="H285" s="45"/>
    </row>
    <row r="286" s="2" customFormat="1" ht="16.8" customHeight="1">
      <c r="A286" s="39"/>
      <c r="B286" s="45"/>
      <c r="C286" s="315" t="s">
        <v>724</v>
      </c>
      <c r="D286" s="315" t="s">
        <v>725</v>
      </c>
      <c r="E286" s="18" t="s">
        <v>586</v>
      </c>
      <c r="F286" s="316">
        <v>21</v>
      </c>
      <c r="G286" s="39"/>
      <c r="H286" s="45"/>
    </row>
    <row r="287" s="2" customFormat="1" ht="16.8" customHeight="1">
      <c r="A287" s="39"/>
      <c r="B287" s="45"/>
      <c r="C287" s="315" t="s">
        <v>735</v>
      </c>
      <c r="D287" s="315" t="s">
        <v>736</v>
      </c>
      <c r="E287" s="18" t="s">
        <v>586</v>
      </c>
      <c r="F287" s="316">
        <v>9</v>
      </c>
      <c r="G287" s="39"/>
      <c r="H287" s="45"/>
    </row>
    <row r="288" s="2" customFormat="1" ht="16.8" customHeight="1">
      <c r="A288" s="39"/>
      <c r="B288" s="45"/>
      <c r="C288" s="315" t="s">
        <v>746</v>
      </c>
      <c r="D288" s="315" t="s">
        <v>747</v>
      </c>
      <c r="E288" s="18" t="s">
        <v>586</v>
      </c>
      <c r="F288" s="316">
        <v>20</v>
      </c>
      <c r="G288" s="39"/>
      <c r="H288" s="45"/>
    </row>
    <row r="289" s="2" customFormat="1" ht="16.8" customHeight="1">
      <c r="A289" s="39"/>
      <c r="B289" s="45"/>
      <c r="C289" s="311" t="s">
        <v>242</v>
      </c>
      <c r="D289" s="312" t="s">
        <v>19</v>
      </c>
      <c r="E289" s="313" t="s">
        <v>19</v>
      </c>
      <c r="F289" s="314">
        <v>0</v>
      </c>
      <c r="G289" s="39"/>
      <c r="H289" s="45"/>
    </row>
    <row r="290" s="2" customFormat="1" ht="16.8" customHeight="1">
      <c r="A290" s="39"/>
      <c r="B290" s="45"/>
      <c r="C290" s="315" t="s">
        <v>19</v>
      </c>
      <c r="D290" s="315" t="s">
        <v>712</v>
      </c>
      <c r="E290" s="18" t="s">
        <v>19</v>
      </c>
      <c r="F290" s="316">
        <v>0</v>
      </c>
      <c r="G290" s="39"/>
      <c r="H290" s="45"/>
    </row>
    <row r="291" s="2" customFormat="1" ht="16.8" customHeight="1">
      <c r="A291" s="39"/>
      <c r="B291" s="45"/>
      <c r="C291" s="315" t="s">
        <v>242</v>
      </c>
      <c r="D291" s="315" t="s">
        <v>72</v>
      </c>
      <c r="E291" s="18" t="s">
        <v>19</v>
      </c>
      <c r="F291" s="316">
        <v>0</v>
      </c>
      <c r="G291" s="39"/>
      <c r="H291" s="45"/>
    </row>
    <row r="292" s="2" customFormat="1" ht="16.8" customHeight="1">
      <c r="A292" s="39"/>
      <c r="B292" s="45"/>
      <c r="C292" s="317" t="s">
        <v>4959</v>
      </c>
      <c r="D292" s="39"/>
      <c r="E292" s="39"/>
      <c r="F292" s="39"/>
      <c r="G292" s="39"/>
      <c r="H292" s="45"/>
    </row>
    <row r="293" s="2" customFormat="1" ht="16.8" customHeight="1">
      <c r="A293" s="39"/>
      <c r="B293" s="45"/>
      <c r="C293" s="315" t="s">
        <v>703</v>
      </c>
      <c r="D293" s="315" t="s">
        <v>704</v>
      </c>
      <c r="E293" s="18" t="s">
        <v>586</v>
      </c>
      <c r="F293" s="316">
        <v>21</v>
      </c>
      <c r="G293" s="39"/>
      <c r="H293" s="45"/>
    </row>
    <row r="294" s="2" customFormat="1" ht="16.8" customHeight="1">
      <c r="A294" s="39"/>
      <c r="B294" s="45"/>
      <c r="C294" s="315" t="s">
        <v>724</v>
      </c>
      <c r="D294" s="315" t="s">
        <v>725</v>
      </c>
      <c r="E294" s="18" t="s">
        <v>586</v>
      </c>
      <c r="F294" s="316">
        <v>21</v>
      </c>
      <c r="G294" s="39"/>
      <c r="H294" s="45"/>
    </row>
    <row r="295" s="2" customFormat="1" ht="16.8" customHeight="1">
      <c r="A295" s="39"/>
      <c r="B295" s="45"/>
      <c r="C295" s="315" t="s">
        <v>746</v>
      </c>
      <c r="D295" s="315" t="s">
        <v>747</v>
      </c>
      <c r="E295" s="18" t="s">
        <v>586</v>
      </c>
      <c r="F295" s="316">
        <v>20</v>
      </c>
      <c r="G295" s="39"/>
      <c r="H295" s="45"/>
    </row>
    <row r="296" s="2" customFormat="1" ht="16.8" customHeight="1">
      <c r="A296" s="39"/>
      <c r="B296" s="45"/>
      <c r="C296" s="311" t="s">
        <v>243</v>
      </c>
      <c r="D296" s="312" t="s">
        <v>19</v>
      </c>
      <c r="E296" s="313" t="s">
        <v>19</v>
      </c>
      <c r="F296" s="314">
        <v>1</v>
      </c>
      <c r="G296" s="39"/>
      <c r="H296" s="45"/>
    </row>
    <row r="297" s="2" customFormat="1" ht="16.8" customHeight="1">
      <c r="A297" s="39"/>
      <c r="B297" s="45"/>
      <c r="C297" s="315" t="s">
        <v>19</v>
      </c>
      <c r="D297" s="315" t="s">
        <v>713</v>
      </c>
      <c r="E297" s="18" t="s">
        <v>19</v>
      </c>
      <c r="F297" s="316">
        <v>0</v>
      </c>
      <c r="G297" s="39"/>
      <c r="H297" s="45"/>
    </row>
    <row r="298" s="2" customFormat="1" ht="16.8" customHeight="1">
      <c r="A298" s="39"/>
      <c r="B298" s="45"/>
      <c r="C298" s="315" t="s">
        <v>243</v>
      </c>
      <c r="D298" s="315" t="s">
        <v>79</v>
      </c>
      <c r="E298" s="18" t="s">
        <v>19</v>
      </c>
      <c r="F298" s="316">
        <v>1</v>
      </c>
      <c r="G298" s="39"/>
      <c r="H298" s="45"/>
    </row>
    <row r="299" s="2" customFormat="1" ht="16.8" customHeight="1">
      <c r="A299" s="39"/>
      <c r="B299" s="45"/>
      <c r="C299" s="317" t="s">
        <v>4959</v>
      </c>
      <c r="D299" s="39"/>
      <c r="E299" s="39"/>
      <c r="F299" s="39"/>
      <c r="G299" s="39"/>
      <c r="H299" s="45"/>
    </row>
    <row r="300" s="2" customFormat="1" ht="16.8" customHeight="1">
      <c r="A300" s="39"/>
      <c r="B300" s="45"/>
      <c r="C300" s="315" t="s">
        <v>703</v>
      </c>
      <c r="D300" s="315" t="s">
        <v>704</v>
      </c>
      <c r="E300" s="18" t="s">
        <v>586</v>
      </c>
      <c r="F300" s="316">
        <v>21</v>
      </c>
      <c r="G300" s="39"/>
      <c r="H300" s="45"/>
    </row>
    <row r="301" s="2" customFormat="1" ht="16.8" customHeight="1">
      <c r="A301" s="39"/>
      <c r="B301" s="45"/>
      <c r="C301" s="315" t="s">
        <v>724</v>
      </c>
      <c r="D301" s="315" t="s">
        <v>725</v>
      </c>
      <c r="E301" s="18" t="s">
        <v>586</v>
      </c>
      <c r="F301" s="316">
        <v>21</v>
      </c>
      <c r="G301" s="39"/>
      <c r="H301" s="45"/>
    </row>
    <row r="302" s="2" customFormat="1" ht="16.8" customHeight="1">
      <c r="A302" s="39"/>
      <c r="B302" s="45"/>
      <c r="C302" s="315" t="s">
        <v>746</v>
      </c>
      <c r="D302" s="315" t="s">
        <v>747</v>
      </c>
      <c r="E302" s="18" t="s">
        <v>586</v>
      </c>
      <c r="F302" s="316">
        <v>20</v>
      </c>
      <c r="G302" s="39"/>
      <c r="H302" s="45"/>
    </row>
    <row r="303" s="2" customFormat="1" ht="16.8" customHeight="1">
      <c r="A303" s="39"/>
      <c r="B303" s="45"/>
      <c r="C303" s="311" t="s">
        <v>244</v>
      </c>
      <c r="D303" s="312" t="s">
        <v>19</v>
      </c>
      <c r="E303" s="313" t="s">
        <v>19</v>
      </c>
      <c r="F303" s="314">
        <v>0</v>
      </c>
      <c r="G303" s="39"/>
      <c r="H303" s="45"/>
    </row>
    <row r="304" s="2" customFormat="1" ht="16.8" customHeight="1">
      <c r="A304" s="39"/>
      <c r="B304" s="45"/>
      <c r="C304" s="315" t="s">
        <v>19</v>
      </c>
      <c r="D304" s="315" t="s">
        <v>714</v>
      </c>
      <c r="E304" s="18" t="s">
        <v>19</v>
      </c>
      <c r="F304" s="316">
        <v>0</v>
      </c>
      <c r="G304" s="39"/>
      <c r="H304" s="45"/>
    </row>
    <row r="305" s="2" customFormat="1" ht="16.8" customHeight="1">
      <c r="A305" s="39"/>
      <c r="B305" s="45"/>
      <c r="C305" s="315" t="s">
        <v>244</v>
      </c>
      <c r="D305" s="315" t="s">
        <v>72</v>
      </c>
      <c r="E305" s="18" t="s">
        <v>19</v>
      </c>
      <c r="F305" s="316">
        <v>0</v>
      </c>
      <c r="G305" s="39"/>
      <c r="H305" s="45"/>
    </row>
    <row r="306" s="2" customFormat="1" ht="16.8" customHeight="1">
      <c r="A306" s="39"/>
      <c r="B306" s="45"/>
      <c r="C306" s="317" t="s">
        <v>4959</v>
      </c>
      <c r="D306" s="39"/>
      <c r="E306" s="39"/>
      <c r="F306" s="39"/>
      <c r="G306" s="39"/>
      <c r="H306" s="45"/>
    </row>
    <row r="307" s="2" customFormat="1" ht="16.8" customHeight="1">
      <c r="A307" s="39"/>
      <c r="B307" s="45"/>
      <c r="C307" s="315" t="s">
        <v>703</v>
      </c>
      <c r="D307" s="315" t="s">
        <v>704</v>
      </c>
      <c r="E307" s="18" t="s">
        <v>586</v>
      </c>
      <c r="F307" s="316">
        <v>21</v>
      </c>
      <c r="G307" s="39"/>
      <c r="H307" s="45"/>
    </row>
    <row r="308" s="2" customFormat="1" ht="16.8" customHeight="1">
      <c r="A308" s="39"/>
      <c r="B308" s="45"/>
      <c r="C308" s="315" t="s">
        <v>724</v>
      </c>
      <c r="D308" s="315" t="s">
        <v>725</v>
      </c>
      <c r="E308" s="18" t="s">
        <v>586</v>
      </c>
      <c r="F308" s="316">
        <v>21</v>
      </c>
      <c r="G308" s="39"/>
      <c r="H308" s="45"/>
    </row>
    <row r="309" s="2" customFormat="1" ht="16.8" customHeight="1">
      <c r="A309" s="39"/>
      <c r="B309" s="45"/>
      <c r="C309" s="315" t="s">
        <v>735</v>
      </c>
      <c r="D309" s="315" t="s">
        <v>736</v>
      </c>
      <c r="E309" s="18" t="s">
        <v>586</v>
      </c>
      <c r="F309" s="316">
        <v>9</v>
      </c>
      <c r="G309" s="39"/>
      <c r="H309" s="45"/>
    </row>
    <row r="310" s="2" customFormat="1" ht="16.8" customHeight="1">
      <c r="A310" s="39"/>
      <c r="B310" s="45"/>
      <c r="C310" s="315" t="s">
        <v>746</v>
      </c>
      <c r="D310" s="315" t="s">
        <v>747</v>
      </c>
      <c r="E310" s="18" t="s">
        <v>586</v>
      </c>
      <c r="F310" s="316">
        <v>20</v>
      </c>
      <c r="G310" s="39"/>
      <c r="H310" s="45"/>
    </row>
    <row r="311" s="2" customFormat="1" ht="16.8" customHeight="1">
      <c r="A311" s="39"/>
      <c r="B311" s="45"/>
      <c r="C311" s="311" t="s">
        <v>245</v>
      </c>
      <c r="D311" s="312" t="s">
        <v>19</v>
      </c>
      <c r="E311" s="313" t="s">
        <v>19</v>
      </c>
      <c r="F311" s="314">
        <v>21</v>
      </c>
      <c r="G311" s="39"/>
      <c r="H311" s="45"/>
    </row>
    <row r="312" s="2" customFormat="1" ht="16.8" customHeight="1">
      <c r="A312" s="39"/>
      <c r="B312" s="45"/>
      <c r="C312" s="315" t="s">
        <v>19</v>
      </c>
      <c r="D312" s="315" t="s">
        <v>707</v>
      </c>
      <c r="E312" s="18" t="s">
        <v>19</v>
      </c>
      <c r="F312" s="316">
        <v>0</v>
      </c>
      <c r="G312" s="39"/>
      <c r="H312" s="45"/>
    </row>
    <row r="313" s="2" customFormat="1" ht="16.8" customHeight="1">
      <c r="A313" s="39"/>
      <c r="B313" s="45"/>
      <c r="C313" s="315" t="s">
        <v>233</v>
      </c>
      <c r="D313" s="315" t="s">
        <v>81</v>
      </c>
      <c r="E313" s="18" t="s">
        <v>19</v>
      </c>
      <c r="F313" s="316">
        <v>2</v>
      </c>
      <c r="G313" s="39"/>
      <c r="H313" s="45"/>
    </row>
    <row r="314" s="2" customFormat="1" ht="16.8" customHeight="1">
      <c r="A314" s="39"/>
      <c r="B314" s="45"/>
      <c r="C314" s="315" t="s">
        <v>19</v>
      </c>
      <c r="D314" s="315" t="s">
        <v>708</v>
      </c>
      <c r="E314" s="18" t="s">
        <v>19</v>
      </c>
      <c r="F314" s="316">
        <v>0</v>
      </c>
      <c r="G314" s="39"/>
      <c r="H314" s="45"/>
    </row>
    <row r="315" s="2" customFormat="1" ht="16.8" customHeight="1">
      <c r="A315" s="39"/>
      <c r="B315" s="45"/>
      <c r="C315" s="315" t="s">
        <v>235</v>
      </c>
      <c r="D315" s="315" t="s">
        <v>236</v>
      </c>
      <c r="E315" s="18" t="s">
        <v>19</v>
      </c>
      <c r="F315" s="316">
        <v>6</v>
      </c>
      <c r="G315" s="39"/>
      <c r="H315" s="45"/>
    </row>
    <row r="316" s="2" customFormat="1" ht="16.8" customHeight="1">
      <c r="A316" s="39"/>
      <c r="B316" s="45"/>
      <c r="C316" s="315" t="s">
        <v>19</v>
      </c>
      <c r="D316" s="315" t="s">
        <v>709</v>
      </c>
      <c r="E316" s="18" t="s">
        <v>19</v>
      </c>
      <c r="F316" s="316">
        <v>0</v>
      </c>
      <c r="G316" s="39"/>
      <c r="H316" s="45"/>
    </row>
    <row r="317" s="2" customFormat="1" ht="16.8" customHeight="1">
      <c r="A317" s="39"/>
      <c r="B317" s="45"/>
      <c r="C317" s="315" t="s">
        <v>238</v>
      </c>
      <c r="D317" s="315" t="s">
        <v>239</v>
      </c>
      <c r="E317" s="18" t="s">
        <v>19</v>
      </c>
      <c r="F317" s="316">
        <v>5</v>
      </c>
      <c r="G317" s="39"/>
      <c r="H317" s="45"/>
    </row>
    <row r="318" s="2" customFormat="1" ht="16.8" customHeight="1">
      <c r="A318" s="39"/>
      <c r="B318" s="45"/>
      <c r="C318" s="315" t="s">
        <v>19</v>
      </c>
      <c r="D318" s="315" t="s">
        <v>710</v>
      </c>
      <c r="E318" s="18" t="s">
        <v>19</v>
      </c>
      <c r="F318" s="316">
        <v>0</v>
      </c>
      <c r="G318" s="39"/>
      <c r="H318" s="45"/>
    </row>
    <row r="319" s="2" customFormat="1" ht="16.8" customHeight="1">
      <c r="A319" s="39"/>
      <c r="B319" s="45"/>
      <c r="C319" s="315" t="s">
        <v>240</v>
      </c>
      <c r="D319" s="315" t="s">
        <v>241</v>
      </c>
      <c r="E319" s="18" t="s">
        <v>19</v>
      </c>
      <c r="F319" s="316">
        <v>3</v>
      </c>
      <c r="G319" s="39"/>
      <c r="H319" s="45"/>
    </row>
    <row r="320" s="2" customFormat="1" ht="16.8" customHeight="1">
      <c r="A320" s="39"/>
      <c r="B320" s="45"/>
      <c r="C320" s="315" t="s">
        <v>19</v>
      </c>
      <c r="D320" s="315" t="s">
        <v>711</v>
      </c>
      <c r="E320" s="18" t="s">
        <v>19</v>
      </c>
      <c r="F320" s="316">
        <v>0</v>
      </c>
      <c r="G320" s="39"/>
      <c r="H320" s="45"/>
    </row>
    <row r="321" s="2" customFormat="1" ht="16.8" customHeight="1">
      <c r="A321" s="39"/>
      <c r="B321" s="45"/>
      <c r="C321" s="315" t="s">
        <v>230</v>
      </c>
      <c r="D321" s="315" t="s">
        <v>231</v>
      </c>
      <c r="E321" s="18" t="s">
        <v>19</v>
      </c>
      <c r="F321" s="316">
        <v>4</v>
      </c>
      <c r="G321" s="39"/>
      <c r="H321" s="45"/>
    </row>
    <row r="322" s="2" customFormat="1" ht="16.8" customHeight="1">
      <c r="A322" s="39"/>
      <c r="B322" s="45"/>
      <c r="C322" s="315" t="s">
        <v>19</v>
      </c>
      <c r="D322" s="315" t="s">
        <v>712</v>
      </c>
      <c r="E322" s="18" t="s">
        <v>19</v>
      </c>
      <c r="F322" s="316">
        <v>0</v>
      </c>
      <c r="G322" s="39"/>
      <c r="H322" s="45"/>
    </row>
    <row r="323" s="2" customFormat="1" ht="16.8" customHeight="1">
      <c r="A323" s="39"/>
      <c r="B323" s="45"/>
      <c r="C323" s="315" t="s">
        <v>242</v>
      </c>
      <c r="D323" s="315" t="s">
        <v>72</v>
      </c>
      <c r="E323" s="18" t="s">
        <v>19</v>
      </c>
      <c r="F323" s="316">
        <v>0</v>
      </c>
      <c r="G323" s="39"/>
      <c r="H323" s="45"/>
    </row>
    <row r="324" s="2" customFormat="1" ht="16.8" customHeight="1">
      <c r="A324" s="39"/>
      <c r="B324" s="45"/>
      <c r="C324" s="315" t="s">
        <v>19</v>
      </c>
      <c r="D324" s="315" t="s">
        <v>713</v>
      </c>
      <c r="E324" s="18" t="s">
        <v>19</v>
      </c>
      <c r="F324" s="316">
        <v>0</v>
      </c>
      <c r="G324" s="39"/>
      <c r="H324" s="45"/>
    </row>
    <row r="325" s="2" customFormat="1" ht="16.8" customHeight="1">
      <c r="A325" s="39"/>
      <c r="B325" s="45"/>
      <c r="C325" s="315" t="s">
        <v>243</v>
      </c>
      <c r="D325" s="315" t="s">
        <v>79</v>
      </c>
      <c r="E325" s="18" t="s">
        <v>19</v>
      </c>
      <c r="F325" s="316">
        <v>1</v>
      </c>
      <c r="G325" s="39"/>
      <c r="H325" s="45"/>
    </row>
    <row r="326" s="2" customFormat="1" ht="16.8" customHeight="1">
      <c r="A326" s="39"/>
      <c r="B326" s="45"/>
      <c r="C326" s="315" t="s">
        <v>19</v>
      </c>
      <c r="D326" s="315" t="s">
        <v>714</v>
      </c>
      <c r="E326" s="18" t="s">
        <v>19</v>
      </c>
      <c r="F326" s="316">
        <v>0</v>
      </c>
      <c r="G326" s="39"/>
      <c r="H326" s="45"/>
    </row>
    <row r="327" s="2" customFormat="1" ht="16.8" customHeight="1">
      <c r="A327" s="39"/>
      <c r="B327" s="45"/>
      <c r="C327" s="315" t="s">
        <v>244</v>
      </c>
      <c r="D327" s="315" t="s">
        <v>72</v>
      </c>
      <c r="E327" s="18" t="s">
        <v>19</v>
      </c>
      <c r="F327" s="316">
        <v>0</v>
      </c>
      <c r="G327" s="39"/>
      <c r="H327" s="45"/>
    </row>
    <row r="328" s="2" customFormat="1" ht="16.8" customHeight="1">
      <c r="A328" s="39"/>
      <c r="B328" s="45"/>
      <c r="C328" s="315" t="s">
        <v>245</v>
      </c>
      <c r="D328" s="315" t="s">
        <v>363</v>
      </c>
      <c r="E328" s="18" t="s">
        <v>19</v>
      </c>
      <c r="F328" s="316">
        <v>21</v>
      </c>
      <c r="G328" s="39"/>
      <c r="H328" s="45"/>
    </row>
    <row r="329" s="2" customFormat="1" ht="16.8" customHeight="1">
      <c r="A329" s="39"/>
      <c r="B329" s="45"/>
      <c r="C329" s="317" t="s">
        <v>4959</v>
      </c>
      <c r="D329" s="39"/>
      <c r="E329" s="39"/>
      <c r="F329" s="39"/>
      <c r="G329" s="39"/>
      <c r="H329" s="45"/>
    </row>
    <row r="330" s="2" customFormat="1" ht="16.8" customHeight="1">
      <c r="A330" s="39"/>
      <c r="B330" s="45"/>
      <c r="C330" s="315" t="s">
        <v>703</v>
      </c>
      <c r="D330" s="315" t="s">
        <v>704</v>
      </c>
      <c r="E330" s="18" t="s">
        <v>586</v>
      </c>
      <c r="F330" s="316">
        <v>21</v>
      </c>
      <c r="G330" s="39"/>
      <c r="H330" s="45"/>
    </row>
    <row r="331" s="2" customFormat="1">
      <c r="A331" s="39"/>
      <c r="B331" s="45"/>
      <c r="C331" s="315" t="s">
        <v>448</v>
      </c>
      <c r="D331" s="315" t="s">
        <v>449</v>
      </c>
      <c r="E331" s="18" t="s">
        <v>391</v>
      </c>
      <c r="F331" s="316">
        <v>864.69799999999998</v>
      </c>
      <c r="G331" s="39"/>
      <c r="H331" s="45"/>
    </row>
    <row r="332" s="2" customFormat="1">
      <c r="A332" s="39"/>
      <c r="B332" s="45"/>
      <c r="C332" s="315" t="s">
        <v>771</v>
      </c>
      <c r="D332" s="315" t="s">
        <v>772</v>
      </c>
      <c r="E332" s="18" t="s">
        <v>586</v>
      </c>
      <c r="F332" s="316">
        <v>22</v>
      </c>
      <c r="G332" s="39"/>
      <c r="H332" s="45"/>
    </row>
    <row r="333" s="2" customFormat="1">
      <c r="A333" s="39"/>
      <c r="B333" s="45"/>
      <c r="C333" s="315" t="s">
        <v>780</v>
      </c>
      <c r="D333" s="315" t="s">
        <v>781</v>
      </c>
      <c r="E333" s="18" t="s">
        <v>391</v>
      </c>
      <c r="F333" s="316">
        <v>7.0880000000000001</v>
      </c>
      <c r="G333" s="39"/>
      <c r="H333" s="45"/>
    </row>
    <row r="334" s="2" customFormat="1" ht="16.8" customHeight="1">
      <c r="A334" s="39"/>
      <c r="B334" s="45"/>
      <c r="C334" s="315" t="s">
        <v>720</v>
      </c>
      <c r="D334" s="315" t="s">
        <v>721</v>
      </c>
      <c r="E334" s="18" t="s">
        <v>586</v>
      </c>
      <c r="F334" s="316">
        <v>21</v>
      </c>
      <c r="G334" s="39"/>
      <c r="H334" s="45"/>
    </row>
    <row r="335" s="2" customFormat="1" ht="16.8" customHeight="1">
      <c r="A335" s="39"/>
      <c r="B335" s="45"/>
      <c r="C335" s="315" t="s">
        <v>716</v>
      </c>
      <c r="D335" s="315" t="s">
        <v>717</v>
      </c>
      <c r="E335" s="18" t="s">
        <v>586</v>
      </c>
      <c r="F335" s="316">
        <v>21</v>
      </c>
      <c r="G335" s="39"/>
      <c r="H335" s="45"/>
    </row>
    <row r="336" s="2" customFormat="1" ht="16.8" customHeight="1">
      <c r="A336" s="39"/>
      <c r="B336" s="45"/>
      <c r="C336" s="311" t="s">
        <v>267</v>
      </c>
      <c r="D336" s="312" t="s">
        <v>19</v>
      </c>
      <c r="E336" s="313" t="s">
        <v>19</v>
      </c>
      <c r="F336" s="314">
        <v>1.54</v>
      </c>
      <c r="G336" s="39"/>
      <c r="H336" s="45"/>
    </row>
    <row r="337" s="2" customFormat="1" ht="16.8" customHeight="1">
      <c r="A337" s="39"/>
      <c r="B337" s="45"/>
      <c r="C337" s="315" t="s">
        <v>19</v>
      </c>
      <c r="D337" s="315" t="s">
        <v>411</v>
      </c>
      <c r="E337" s="18" t="s">
        <v>19</v>
      </c>
      <c r="F337" s="316">
        <v>0</v>
      </c>
      <c r="G337" s="39"/>
      <c r="H337" s="45"/>
    </row>
    <row r="338" s="2" customFormat="1" ht="16.8" customHeight="1">
      <c r="A338" s="39"/>
      <c r="B338" s="45"/>
      <c r="C338" s="315" t="s">
        <v>267</v>
      </c>
      <c r="D338" s="315" t="s">
        <v>412</v>
      </c>
      <c r="E338" s="18" t="s">
        <v>19</v>
      </c>
      <c r="F338" s="316">
        <v>1.54</v>
      </c>
      <c r="G338" s="39"/>
      <c r="H338" s="45"/>
    </row>
    <row r="339" s="2" customFormat="1" ht="16.8" customHeight="1">
      <c r="A339" s="39"/>
      <c r="B339" s="45"/>
      <c r="C339" s="317" t="s">
        <v>4959</v>
      </c>
      <c r="D339" s="39"/>
      <c r="E339" s="39"/>
      <c r="F339" s="39"/>
      <c r="G339" s="39"/>
      <c r="H339" s="45"/>
    </row>
    <row r="340" s="2" customFormat="1">
      <c r="A340" s="39"/>
      <c r="B340" s="45"/>
      <c r="C340" s="315" t="s">
        <v>406</v>
      </c>
      <c r="D340" s="315" t="s">
        <v>407</v>
      </c>
      <c r="E340" s="18" t="s">
        <v>391</v>
      </c>
      <c r="F340" s="316">
        <v>2540.3069999999998</v>
      </c>
      <c r="G340" s="39"/>
      <c r="H340" s="45"/>
    </row>
    <row r="341" s="2" customFormat="1">
      <c r="A341" s="39"/>
      <c r="B341" s="45"/>
      <c r="C341" s="315" t="s">
        <v>343</v>
      </c>
      <c r="D341" s="315" t="s">
        <v>344</v>
      </c>
      <c r="E341" s="18" t="s">
        <v>345</v>
      </c>
      <c r="F341" s="316">
        <v>1756.7380000000001</v>
      </c>
      <c r="G341" s="39"/>
      <c r="H341" s="45"/>
    </row>
    <row r="342" s="2" customFormat="1" ht="16.8" customHeight="1">
      <c r="A342" s="39"/>
      <c r="B342" s="45"/>
      <c r="C342" s="315" t="s">
        <v>379</v>
      </c>
      <c r="D342" s="315" t="s">
        <v>380</v>
      </c>
      <c r="E342" s="18" t="s">
        <v>345</v>
      </c>
      <c r="F342" s="316">
        <v>155.481</v>
      </c>
      <c r="G342" s="39"/>
      <c r="H342" s="45"/>
    </row>
    <row r="343" s="2" customFormat="1" ht="16.8" customHeight="1">
      <c r="A343" s="39"/>
      <c r="B343" s="45"/>
      <c r="C343" s="315" t="s">
        <v>435</v>
      </c>
      <c r="D343" s="315" t="s">
        <v>436</v>
      </c>
      <c r="E343" s="18" t="s">
        <v>391</v>
      </c>
      <c r="F343" s="316">
        <v>3232.5909999999999</v>
      </c>
      <c r="G343" s="39"/>
      <c r="H343" s="45"/>
    </row>
    <row r="344" s="2" customFormat="1">
      <c r="A344" s="39"/>
      <c r="B344" s="45"/>
      <c r="C344" s="315" t="s">
        <v>792</v>
      </c>
      <c r="D344" s="315" t="s">
        <v>793</v>
      </c>
      <c r="E344" s="18" t="s">
        <v>572</v>
      </c>
      <c r="F344" s="316">
        <v>1388.338</v>
      </c>
      <c r="G344" s="39"/>
      <c r="H344" s="45"/>
    </row>
    <row r="345" s="2" customFormat="1" ht="16.8" customHeight="1">
      <c r="A345" s="39"/>
      <c r="B345" s="45"/>
      <c r="C345" s="315" t="s">
        <v>487</v>
      </c>
      <c r="D345" s="315" t="s">
        <v>488</v>
      </c>
      <c r="E345" s="18" t="s">
        <v>489</v>
      </c>
      <c r="F345" s="316">
        <v>927.57399999999996</v>
      </c>
      <c r="G345" s="39"/>
      <c r="H345" s="45"/>
    </row>
    <row r="346" s="2" customFormat="1" ht="16.8" customHeight="1">
      <c r="A346" s="39"/>
      <c r="B346" s="45"/>
      <c r="C346" s="315" t="s">
        <v>496</v>
      </c>
      <c r="D346" s="315" t="s">
        <v>497</v>
      </c>
      <c r="E346" s="18" t="s">
        <v>489</v>
      </c>
      <c r="F346" s="316">
        <v>589.24199999999996</v>
      </c>
      <c r="G346" s="39"/>
      <c r="H346" s="45"/>
    </row>
    <row r="347" s="2" customFormat="1" ht="16.8" customHeight="1">
      <c r="A347" s="39"/>
      <c r="B347" s="45"/>
      <c r="C347" s="311" t="s">
        <v>275</v>
      </c>
      <c r="D347" s="312" t="s">
        <v>19</v>
      </c>
      <c r="E347" s="313" t="s">
        <v>19</v>
      </c>
      <c r="F347" s="314">
        <v>61.213000000000001</v>
      </c>
      <c r="G347" s="39"/>
      <c r="H347" s="45"/>
    </row>
    <row r="348" s="2" customFormat="1" ht="16.8" customHeight="1">
      <c r="A348" s="39"/>
      <c r="B348" s="45"/>
      <c r="C348" s="315" t="s">
        <v>19</v>
      </c>
      <c r="D348" s="315" t="s">
        <v>385</v>
      </c>
      <c r="E348" s="18" t="s">
        <v>19</v>
      </c>
      <c r="F348" s="316">
        <v>0</v>
      </c>
      <c r="G348" s="39"/>
      <c r="H348" s="45"/>
    </row>
    <row r="349" s="2" customFormat="1" ht="16.8" customHeight="1">
      <c r="A349" s="39"/>
      <c r="B349" s="45"/>
      <c r="C349" s="315" t="s">
        <v>275</v>
      </c>
      <c r="D349" s="315" t="s">
        <v>276</v>
      </c>
      <c r="E349" s="18" t="s">
        <v>19</v>
      </c>
      <c r="F349" s="316">
        <v>61.213000000000001</v>
      </c>
      <c r="G349" s="39"/>
      <c r="H349" s="45"/>
    </row>
    <row r="350" s="2" customFormat="1" ht="16.8" customHeight="1">
      <c r="A350" s="39"/>
      <c r="B350" s="45"/>
      <c r="C350" s="317" t="s">
        <v>4959</v>
      </c>
      <c r="D350" s="39"/>
      <c r="E350" s="39"/>
      <c r="F350" s="39"/>
      <c r="G350" s="39"/>
      <c r="H350" s="45"/>
    </row>
    <row r="351" s="2" customFormat="1" ht="16.8" customHeight="1">
      <c r="A351" s="39"/>
      <c r="B351" s="45"/>
      <c r="C351" s="315" t="s">
        <v>379</v>
      </c>
      <c r="D351" s="315" t="s">
        <v>380</v>
      </c>
      <c r="E351" s="18" t="s">
        <v>345</v>
      </c>
      <c r="F351" s="316">
        <v>155.481</v>
      </c>
      <c r="G351" s="39"/>
      <c r="H351" s="45"/>
    </row>
    <row r="352" s="2" customFormat="1">
      <c r="A352" s="39"/>
      <c r="B352" s="45"/>
      <c r="C352" s="315" t="s">
        <v>406</v>
      </c>
      <c r="D352" s="315" t="s">
        <v>407</v>
      </c>
      <c r="E352" s="18" t="s">
        <v>391</v>
      </c>
      <c r="F352" s="316">
        <v>2540.3069999999998</v>
      </c>
      <c r="G352" s="39"/>
      <c r="H352" s="45"/>
    </row>
    <row r="353" s="2" customFormat="1" ht="16.8" customHeight="1">
      <c r="A353" s="39"/>
      <c r="B353" s="45"/>
      <c r="C353" s="311" t="s">
        <v>227</v>
      </c>
      <c r="D353" s="312" t="s">
        <v>19</v>
      </c>
      <c r="E353" s="313" t="s">
        <v>19</v>
      </c>
      <c r="F353" s="314">
        <v>155.481</v>
      </c>
      <c r="G353" s="39"/>
      <c r="H353" s="45"/>
    </row>
    <row r="354" s="2" customFormat="1" ht="16.8" customHeight="1">
      <c r="A354" s="39"/>
      <c r="B354" s="45"/>
      <c r="C354" s="315" t="s">
        <v>19</v>
      </c>
      <c r="D354" s="315" t="s">
        <v>388</v>
      </c>
      <c r="E354" s="18" t="s">
        <v>19</v>
      </c>
      <c r="F354" s="316">
        <v>155.481</v>
      </c>
      <c r="G354" s="39"/>
      <c r="H354" s="45"/>
    </row>
    <row r="355" s="2" customFormat="1" ht="16.8" customHeight="1">
      <c r="A355" s="39"/>
      <c r="B355" s="45"/>
      <c r="C355" s="315" t="s">
        <v>227</v>
      </c>
      <c r="D355" s="315" t="s">
        <v>363</v>
      </c>
      <c r="E355" s="18" t="s">
        <v>19</v>
      </c>
      <c r="F355" s="316">
        <v>155.481</v>
      </c>
      <c r="G355" s="39"/>
      <c r="H355" s="45"/>
    </row>
    <row r="356" s="2" customFormat="1" ht="16.8" customHeight="1">
      <c r="A356" s="39"/>
      <c r="B356" s="45"/>
      <c r="C356" s="317" t="s">
        <v>4959</v>
      </c>
      <c r="D356" s="39"/>
      <c r="E356" s="39"/>
      <c r="F356" s="39"/>
      <c r="G356" s="39"/>
      <c r="H356" s="45"/>
    </row>
    <row r="357" s="2" customFormat="1" ht="16.8" customHeight="1">
      <c r="A357" s="39"/>
      <c r="B357" s="45"/>
      <c r="C357" s="315" t="s">
        <v>379</v>
      </c>
      <c r="D357" s="315" t="s">
        <v>380</v>
      </c>
      <c r="E357" s="18" t="s">
        <v>345</v>
      </c>
      <c r="F357" s="316">
        <v>155.481</v>
      </c>
      <c r="G357" s="39"/>
      <c r="H357" s="45"/>
    </row>
    <row r="358" s="2" customFormat="1" ht="16.8" customHeight="1">
      <c r="A358" s="39"/>
      <c r="B358" s="45"/>
      <c r="C358" s="315" t="s">
        <v>511</v>
      </c>
      <c r="D358" s="315" t="s">
        <v>512</v>
      </c>
      <c r="E358" s="18" t="s">
        <v>345</v>
      </c>
      <c r="F358" s="316">
        <v>1912.2190000000001</v>
      </c>
      <c r="G358" s="39"/>
      <c r="H358" s="45"/>
    </row>
    <row r="359" s="2" customFormat="1">
      <c r="A359" s="39"/>
      <c r="B359" s="45"/>
      <c r="C359" s="315" t="s">
        <v>516</v>
      </c>
      <c r="D359" s="315" t="s">
        <v>517</v>
      </c>
      <c r="E359" s="18" t="s">
        <v>345</v>
      </c>
      <c r="F359" s="316">
        <v>155.481</v>
      </c>
      <c r="G359" s="39"/>
      <c r="H359" s="45"/>
    </row>
    <row r="360" s="2" customFormat="1">
      <c r="A360" s="39"/>
      <c r="B360" s="45"/>
      <c r="C360" s="315" t="s">
        <v>521</v>
      </c>
      <c r="D360" s="315" t="s">
        <v>522</v>
      </c>
      <c r="E360" s="18" t="s">
        <v>345</v>
      </c>
      <c r="F360" s="316">
        <v>155.481</v>
      </c>
      <c r="G360" s="39"/>
      <c r="H360" s="45"/>
    </row>
    <row r="361" s="2" customFormat="1">
      <c r="A361" s="39"/>
      <c r="B361" s="45"/>
      <c r="C361" s="315" t="s">
        <v>532</v>
      </c>
      <c r="D361" s="315" t="s">
        <v>533</v>
      </c>
      <c r="E361" s="18" t="s">
        <v>345</v>
      </c>
      <c r="F361" s="316">
        <v>155.481</v>
      </c>
      <c r="G361" s="39"/>
      <c r="H361" s="45"/>
    </row>
    <row r="362" s="2" customFormat="1" ht="16.8" customHeight="1">
      <c r="A362" s="39"/>
      <c r="B362" s="45"/>
      <c r="C362" s="315" t="s">
        <v>537</v>
      </c>
      <c r="D362" s="315" t="s">
        <v>538</v>
      </c>
      <c r="E362" s="18" t="s">
        <v>489</v>
      </c>
      <c r="F362" s="316">
        <v>0.0050000000000000001</v>
      </c>
      <c r="G362" s="39"/>
      <c r="H362" s="45"/>
    </row>
    <row r="363" s="2" customFormat="1" ht="16.8" customHeight="1">
      <c r="A363" s="39"/>
      <c r="B363" s="45"/>
      <c r="C363" s="315" t="s">
        <v>547</v>
      </c>
      <c r="D363" s="315" t="s">
        <v>548</v>
      </c>
      <c r="E363" s="18" t="s">
        <v>345</v>
      </c>
      <c r="F363" s="316">
        <v>155.481</v>
      </c>
      <c r="G363" s="39"/>
      <c r="H363" s="45"/>
    </row>
    <row r="364" s="2" customFormat="1" ht="16.8" customHeight="1">
      <c r="A364" s="39"/>
      <c r="B364" s="45"/>
      <c r="C364" s="315" t="s">
        <v>552</v>
      </c>
      <c r="D364" s="315" t="s">
        <v>553</v>
      </c>
      <c r="E364" s="18" t="s">
        <v>391</v>
      </c>
      <c r="F364" s="316">
        <v>3.1099999999999999</v>
      </c>
      <c r="G364" s="39"/>
      <c r="H364" s="45"/>
    </row>
    <row r="365" s="2" customFormat="1" ht="16.8" customHeight="1">
      <c r="A365" s="39"/>
      <c r="B365" s="45"/>
      <c r="C365" s="315" t="s">
        <v>557</v>
      </c>
      <c r="D365" s="315" t="s">
        <v>558</v>
      </c>
      <c r="E365" s="18" t="s">
        <v>391</v>
      </c>
      <c r="F365" s="316">
        <v>3.1099999999999999</v>
      </c>
      <c r="G365" s="39"/>
      <c r="H365" s="45"/>
    </row>
    <row r="366" s="2" customFormat="1" ht="16.8" customHeight="1">
      <c r="A366" s="39"/>
      <c r="B366" s="45"/>
      <c r="C366" s="315" t="s">
        <v>562</v>
      </c>
      <c r="D366" s="315" t="s">
        <v>563</v>
      </c>
      <c r="E366" s="18" t="s">
        <v>391</v>
      </c>
      <c r="F366" s="316">
        <v>31.096</v>
      </c>
      <c r="G366" s="39"/>
      <c r="H366" s="45"/>
    </row>
    <row r="367" s="2" customFormat="1" ht="16.8" customHeight="1">
      <c r="A367" s="39"/>
      <c r="B367" s="45"/>
      <c r="C367" s="315" t="s">
        <v>526</v>
      </c>
      <c r="D367" s="315" t="s">
        <v>527</v>
      </c>
      <c r="E367" s="18" t="s">
        <v>528</v>
      </c>
      <c r="F367" s="316">
        <v>3.1099999999999999</v>
      </c>
      <c r="G367" s="39"/>
      <c r="H367" s="45"/>
    </row>
    <row r="368" s="2" customFormat="1" ht="16.8" customHeight="1">
      <c r="A368" s="39"/>
      <c r="B368" s="45"/>
      <c r="C368" s="315" t="s">
        <v>542</v>
      </c>
      <c r="D368" s="315" t="s">
        <v>543</v>
      </c>
      <c r="E368" s="18" t="s">
        <v>528</v>
      </c>
      <c r="F368" s="316">
        <v>4.6639999999999997</v>
      </c>
      <c r="G368" s="39"/>
      <c r="H368" s="45"/>
    </row>
    <row r="369" s="2" customFormat="1" ht="16.8" customHeight="1">
      <c r="A369" s="39"/>
      <c r="B369" s="45"/>
      <c r="C369" s="311" t="s">
        <v>274</v>
      </c>
      <c r="D369" s="312" t="s">
        <v>19</v>
      </c>
      <c r="E369" s="313" t="s">
        <v>19</v>
      </c>
      <c r="F369" s="314">
        <v>1</v>
      </c>
      <c r="G369" s="39"/>
      <c r="H369" s="45"/>
    </row>
    <row r="370" s="2" customFormat="1" ht="16.8" customHeight="1">
      <c r="A370" s="39"/>
      <c r="B370" s="45"/>
      <c r="C370" s="315" t="s">
        <v>19</v>
      </c>
      <c r="D370" s="315" t="s">
        <v>383</v>
      </c>
      <c r="E370" s="18" t="s">
        <v>19</v>
      </c>
      <c r="F370" s="316">
        <v>0</v>
      </c>
      <c r="G370" s="39"/>
      <c r="H370" s="45"/>
    </row>
    <row r="371" s="2" customFormat="1" ht="16.8" customHeight="1">
      <c r="A371" s="39"/>
      <c r="B371" s="45"/>
      <c r="C371" s="315" t="s">
        <v>274</v>
      </c>
      <c r="D371" s="315" t="s">
        <v>384</v>
      </c>
      <c r="E371" s="18" t="s">
        <v>19</v>
      </c>
      <c r="F371" s="316">
        <v>1</v>
      </c>
      <c r="G371" s="39"/>
      <c r="H371" s="45"/>
    </row>
    <row r="372" s="2" customFormat="1" ht="16.8" customHeight="1">
      <c r="A372" s="39"/>
      <c r="B372" s="45"/>
      <c r="C372" s="317" t="s">
        <v>4959</v>
      </c>
      <c r="D372" s="39"/>
      <c r="E372" s="39"/>
      <c r="F372" s="39"/>
      <c r="G372" s="39"/>
      <c r="H372" s="45"/>
    </row>
    <row r="373" s="2" customFormat="1" ht="16.8" customHeight="1">
      <c r="A373" s="39"/>
      <c r="B373" s="45"/>
      <c r="C373" s="315" t="s">
        <v>379</v>
      </c>
      <c r="D373" s="315" t="s">
        <v>380</v>
      </c>
      <c r="E373" s="18" t="s">
        <v>345</v>
      </c>
      <c r="F373" s="316">
        <v>155.481</v>
      </c>
      <c r="G373" s="39"/>
      <c r="H373" s="45"/>
    </row>
    <row r="374" s="2" customFormat="1" ht="16.8" customHeight="1">
      <c r="A374" s="39"/>
      <c r="B374" s="45"/>
      <c r="C374" s="311" t="s">
        <v>277</v>
      </c>
      <c r="D374" s="312" t="s">
        <v>19</v>
      </c>
      <c r="E374" s="313" t="s">
        <v>19</v>
      </c>
      <c r="F374" s="314">
        <v>0.29999999999999999</v>
      </c>
      <c r="G374" s="39"/>
      <c r="H374" s="45"/>
    </row>
    <row r="375" s="2" customFormat="1" ht="16.8" customHeight="1">
      <c r="A375" s="39"/>
      <c r="B375" s="45"/>
      <c r="C375" s="315" t="s">
        <v>19</v>
      </c>
      <c r="D375" s="315" t="s">
        <v>386</v>
      </c>
      <c r="E375" s="18" t="s">
        <v>19</v>
      </c>
      <c r="F375" s="316">
        <v>0</v>
      </c>
      <c r="G375" s="39"/>
      <c r="H375" s="45"/>
    </row>
    <row r="376" s="2" customFormat="1" ht="16.8" customHeight="1">
      <c r="A376" s="39"/>
      <c r="B376" s="45"/>
      <c r="C376" s="315" t="s">
        <v>277</v>
      </c>
      <c r="D376" s="315" t="s">
        <v>387</v>
      </c>
      <c r="E376" s="18" t="s">
        <v>19</v>
      </c>
      <c r="F376" s="316">
        <v>0.29999999999999999</v>
      </c>
      <c r="G376" s="39"/>
      <c r="H376" s="45"/>
    </row>
    <row r="377" s="2" customFormat="1" ht="16.8" customHeight="1">
      <c r="A377" s="39"/>
      <c r="B377" s="45"/>
      <c r="C377" s="317" t="s">
        <v>4959</v>
      </c>
      <c r="D377" s="39"/>
      <c r="E377" s="39"/>
      <c r="F377" s="39"/>
      <c r="G377" s="39"/>
      <c r="H377" s="45"/>
    </row>
    <row r="378" s="2" customFormat="1" ht="16.8" customHeight="1">
      <c r="A378" s="39"/>
      <c r="B378" s="45"/>
      <c r="C378" s="315" t="s">
        <v>379</v>
      </c>
      <c r="D378" s="315" t="s">
        <v>380</v>
      </c>
      <c r="E378" s="18" t="s">
        <v>345</v>
      </c>
      <c r="F378" s="316">
        <v>155.481</v>
      </c>
      <c r="G378" s="39"/>
      <c r="H378" s="45"/>
    </row>
    <row r="379" s="2" customFormat="1">
      <c r="A379" s="39"/>
      <c r="B379" s="45"/>
      <c r="C379" s="315" t="s">
        <v>406</v>
      </c>
      <c r="D379" s="315" t="s">
        <v>407</v>
      </c>
      <c r="E379" s="18" t="s">
        <v>391</v>
      </c>
      <c r="F379" s="316">
        <v>2540.3069999999998</v>
      </c>
      <c r="G379" s="39"/>
      <c r="H379" s="45"/>
    </row>
    <row r="380" s="2" customFormat="1" ht="16.8" customHeight="1">
      <c r="A380" s="39"/>
      <c r="B380" s="45"/>
      <c r="C380" s="311" t="s">
        <v>218</v>
      </c>
      <c r="D380" s="312" t="s">
        <v>19</v>
      </c>
      <c r="E380" s="313" t="s">
        <v>19</v>
      </c>
      <c r="F380" s="314">
        <v>864.69799999999998</v>
      </c>
      <c r="G380" s="39"/>
      <c r="H380" s="45"/>
    </row>
    <row r="381" s="2" customFormat="1" ht="16.8" customHeight="1">
      <c r="A381" s="39"/>
      <c r="B381" s="45"/>
      <c r="C381" s="315" t="s">
        <v>19</v>
      </c>
      <c r="D381" s="315" t="s">
        <v>216</v>
      </c>
      <c r="E381" s="18" t="s">
        <v>19</v>
      </c>
      <c r="F381" s="316">
        <v>294.62099999999998</v>
      </c>
      <c r="G381" s="39"/>
      <c r="H381" s="45"/>
    </row>
    <row r="382" s="2" customFormat="1" ht="16.8" customHeight="1">
      <c r="A382" s="39"/>
      <c r="B382" s="45"/>
      <c r="C382" s="315" t="s">
        <v>19</v>
      </c>
      <c r="D382" s="315" t="s">
        <v>221</v>
      </c>
      <c r="E382" s="18" t="s">
        <v>19</v>
      </c>
      <c r="F382" s="316">
        <v>463.78699999999998</v>
      </c>
      <c r="G382" s="39"/>
      <c r="H382" s="45"/>
    </row>
    <row r="383" s="2" customFormat="1" ht="16.8" customHeight="1">
      <c r="A383" s="39"/>
      <c r="B383" s="45"/>
      <c r="C383" s="315" t="s">
        <v>19</v>
      </c>
      <c r="D383" s="315" t="s">
        <v>452</v>
      </c>
      <c r="E383" s="18" t="s">
        <v>19</v>
      </c>
      <c r="F383" s="316">
        <v>53.219000000000001</v>
      </c>
      <c r="G383" s="39"/>
      <c r="H383" s="45"/>
    </row>
    <row r="384" s="2" customFormat="1" ht="16.8" customHeight="1">
      <c r="A384" s="39"/>
      <c r="B384" s="45"/>
      <c r="C384" s="315" t="s">
        <v>19</v>
      </c>
      <c r="D384" s="315" t="s">
        <v>453</v>
      </c>
      <c r="E384" s="18" t="s">
        <v>19</v>
      </c>
      <c r="F384" s="316">
        <v>45.982999999999997</v>
      </c>
      <c r="G384" s="39"/>
      <c r="H384" s="45"/>
    </row>
    <row r="385" s="2" customFormat="1" ht="16.8" customHeight="1">
      <c r="A385" s="39"/>
      <c r="B385" s="45"/>
      <c r="C385" s="315" t="s">
        <v>19</v>
      </c>
      <c r="D385" s="315" t="s">
        <v>248</v>
      </c>
      <c r="E385" s="18" t="s">
        <v>19</v>
      </c>
      <c r="F385" s="316">
        <v>7.0880000000000001</v>
      </c>
      <c r="G385" s="39"/>
      <c r="H385" s="45"/>
    </row>
    <row r="386" s="2" customFormat="1" ht="16.8" customHeight="1">
      <c r="A386" s="39"/>
      <c r="B386" s="45"/>
      <c r="C386" s="315" t="s">
        <v>218</v>
      </c>
      <c r="D386" s="315" t="s">
        <v>363</v>
      </c>
      <c r="E386" s="18" t="s">
        <v>19</v>
      </c>
      <c r="F386" s="316">
        <v>864.69799999999998</v>
      </c>
      <c r="G386" s="39"/>
      <c r="H386" s="45"/>
    </row>
    <row r="387" s="2" customFormat="1" ht="16.8" customHeight="1">
      <c r="A387" s="39"/>
      <c r="B387" s="45"/>
      <c r="C387" s="317" t="s">
        <v>4959</v>
      </c>
      <c r="D387" s="39"/>
      <c r="E387" s="39"/>
      <c r="F387" s="39"/>
      <c r="G387" s="39"/>
      <c r="H387" s="45"/>
    </row>
    <row r="388" s="2" customFormat="1">
      <c r="A388" s="39"/>
      <c r="B388" s="45"/>
      <c r="C388" s="315" t="s">
        <v>448</v>
      </c>
      <c r="D388" s="315" t="s">
        <v>449</v>
      </c>
      <c r="E388" s="18" t="s">
        <v>391</v>
      </c>
      <c r="F388" s="316">
        <v>864.69799999999998</v>
      </c>
      <c r="G388" s="39"/>
      <c r="H388" s="45"/>
    </row>
    <row r="389" s="2" customFormat="1">
      <c r="A389" s="39"/>
      <c r="B389" s="45"/>
      <c r="C389" s="315" t="s">
        <v>455</v>
      </c>
      <c r="D389" s="315" t="s">
        <v>4960</v>
      </c>
      <c r="E389" s="18" t="s">
        <v>391</v>
      </c>
      <c r="F389" s="316">
        <v>8646.9799999999996</v>
      </c>
      <c r="G389" s="39"/>
      <c r="H389" s="45"/>
    </row>
    <row r="390" s="2" customFormat="1">
      <c r="A390" s="39"/>
      <c r="B390" s="45"/>
      <c r="C390" s="315" t="s">
        <v>504</v>
      </c>
      <c r="D390" s="315" t="s">
        <v>505</v>
      </c>
      <c r="E390" s="18" t="s">
        <v>489</v>
      </c>
      <c r="F390" s="316">
        <v>1729.396</v>
      </c>
      <c r="G390" s="39"/>
      <c r="H390" s="45"/>
    </row>
    <row r="391" s="2" customFormat="1" ht="16.8" customHeight="1">
      <c r="A391" s="39"/>
      <c r="B391" s="45"/>
      <c r="C391" s="315" t="s">
        <v>466</v>
      </c>
      <c r="D391" s="315" t="s">
        <v>467</v>
      </c>
      <c r="E391" s="18" t="s">
        <v>391</v>
      </c>
      <c r="F391" s="316">
        <v>1675.6089999999999</v>
      </c>
      <c r="G391" s="39"/>
      <c r="H391" s="45"/>
    </row>
    <row r="392" s="2" customFormat="1" ht="16.8" customHeight="1">
      <c r="A392" s="39"/>
      <c r="B392" s="45"/>
      <c r="C392" s="311" t="s">
        <v>223</v>
      </c>
      <c r="D392" s="312" t="s">
        <v>19</v>
      </c>
      <c r="E392" s="313" t="s">
        <v>19</v>
      </c>
      <c r="F392" s="314">
        <v>2540.3069999999998</v>
      </c>
      <c r="G392" s="39"/>
      <c r="H392" s="45"/>
    </row>
    <row r="393" s="2" customFormat="1" ht="16.8" customHeight="1">
      <c r="A393" s="39"/>
      <c r="B393" s="45"/>
      <c r="C393" s="315" t="s">
        <v>19</v>
      </c>
      <c r="D393" s="315" t="s">
        <v>418</v>
      </c>
      <c r="E393" s="18" t="s">
        <v>19</v>
      </c>
      <c r="F393" s="316">
        <v>234.53899999999999</v>
      </c>
      <c r="G393" s="39"/>
      <c r="H393" s="45"/>
    </row>
    <row r="394" s="2" customFormat="1" ht="16.8" customHeight="1">
      <c r="A394" s="39"/>
      <c r="B394" s="45"/>
      <c r="C394" s="315" t="s">
        <v>19</v>
      </c>
      <c r="D394" s="315" t="s">
        <v>419</v>
      </c>
      <c r="E394" s="18" t="s">
        <v>19</v>
      </c>
      <c r="F394" s="316">
        <v>2468.922</v>
      </c>
      <c r="G394" s="39"/>
      <c r="H394" s="45"/>
    </row>
    <row r="395" s="2" customFormat="1" ht="16.8" customHeight="1">
      <c r="A395" s="39"/>
      <c r="B395" s="45"/>
      <c r="C395" s="315" t="s">
        <v>19</v>
      </c>
      <c r="D395" s="315" t="s">
        <v>420</v>
      </c>
      <c r="E395" s="18" t="s">
        <v>19</v>
      </c>
      <c r="F395" s="316">
        <v>0</v>
      </c>
      <c r="G395" s="39"/>
      <c r="H395" s="45"/>
    </row>
    <row r="396" s="2" customFormat="1" ht="16.8" customHeight="1">
      <c r="A396" s="39"/>
      <c r="B396" s="45"/>
      <c r="C396" s="315" t="s">
        <v>19</v>
      </c>
      <c r="D396" s="315" t="s">
        <v>421</v>
      </c>
      <c r="E396" s="18" t="s">
        <v>19</v>
      </c>
      <c r="F396" s="316">
        <v>0</v>
      </c>
      <c r="G396" s="39"/>
      <c r="H396" s="45"/>
    </row>
    <row r="397" s="2" customFormat="1" ht="16.8" customHeight="1">
      <c r="A397" s="39"/>
      <c r="B397" s="45"/>
      <c r="C397" s="315" t="s">
        <v>19</v>
      </c>
      <c r="D397" s="315" t="s">
        <v>422</v>
      </c>
      <c r="E397" s="18" t="s">
        <v>19</v>
      </c>
      <c r="F397" s="316">
        <v>-163.154</v>
      </c>
      <c r="G397" s="39"/>
      <c r="H397" s="45"/>
    </row>
    <row r="398" s="2" customFormat="1" ht="16.8" customHeight="1">
      <c r="A398" s="39"/>
      <c r="B398" s="45"/>
      <c r="C398" s="315" t="s">
        <v>223</v>
      </c>
      <c r="D398" s="315" t="s">
        <v>363</v>
      </c>
      <c r="E398" s="18" t="s">
        <v>19</v>
      </c>
      <c r="F398" s="316">
        <v>2540.3069999999998</v>
      </c>
      <c r="G398" s="39"/>
      <c r="H398" s="45"/>
    </row>
    <row r="399" s="2" customFormat="1" ht="16.8" customHeight="1">
      <c r="A399" s="39"/>
      <c r="B399" s="45"/>
      <c r="C399" s="317" t="s">
        <v>4959</v>
      </c>
      <c r="D399" s="39"/>
      <c r="E399" s="39"/>
      <c r="F399" s="39"/>
      <c r="G399" s="39"/>
      <c r="H399" s="45"/>
    </row>
    <row r="400" s="2" customFormat="1">
      <c r="A400" s="39"/>
      <c r="B400" s="45"/>
      <c r="C400" s="315" t="s">
        <v>406</v>
      </c>
      <c r="D400" s="315" t="s">
        <v>407</v>
      </c>
      <c r="E400" s="18" t="s">
        <v>391</v>
      </c>
      <c r="F400" s="316">
        <v>2540.3069999999998</v>
      </c>
      <c r="G400" s="39"/>
      <c r="H400" s="45"/>
    </row>
    <row r="401" s="2" customFormat="1" ht="16.8" customHeight="1">
      <c r="A401" s="39"/>
      <c r="B401" s="45"/>
      <c r="C401" s="315" t="s">
        <v>466</v>
      </c>
      <c r="D401" s="315" t="s">
        <v>467</v>
      </c>
      <c r="E401" s="18" t="s">
        <v>391</v>
      </c>
      <c r="F401" s="316">
        <v>1675.6089999999999</v>
      </c>
      <c r="G401" s="39"/>
      <c r="H401" s="45"/>
    </row>
    <row r="402" s="2" customFormat="1" ht="16.8" customHeight="1">
      <c r="A402" s="39"/>
      <c r="B402" s="45"/>
      <c r="C402" s="311" t="s">
        <v>298</v>
      </c>
      <c r="D402" s="312" t="s">
        <v>19</v>
      </c>
      <c r="E402" s="313" t="s">
        <v>19</v>
      </c>
      <c r="F402" s="314">
        <v>-53.219000000000001</v>
      </c>
      <c r="G402" s="39"/>
      <c r="H402" s="45"/>
    </row>
    <row r="403" s="2" customFormat="1" ht="16.8" customHeight="1">
      <c r="A403" s="39"/>
      <c r="B403" s="45"/>
      <c r="C403" s="315" t="s">
        <v>19</v>
      </c>
      <c r="D403" s="315" t="s">
        <v>501</v>
      </c>
      <c r="E403" s="18" t="s">
        <v>19</v>
      </c>
      <c r="F403" s="316">
        <v>-4.4390000000000001</v>
      </c>
      <c r="G403" s="39"/>
      <c r="H403" s="45"/>
    </row>
    <row r="404" s="2" customFormat="1" ht="16.8" customHeight="1">
      <c r="A404" s="39"/>
      <c r="B404" s="45"/>
      <c r="C404" s="315" t="s">
        <v>19</v>
      </c>
      <c r="D404" s="315" t="s">
        <v>502</v>
      </c>
      <c r="E404" s="18" t="s">
        <v>19</v>
      </c>
      <c r="F404" s="316">
        <v>-48.780000000000001</v>
      </c>
      <c r="G404" s="39"/>
      <c r="H404" s="45"/>
    </row>
    <row r="405" s="2" customFormat="1" ht="16.8" customHeight="1">
      <c r="A405" s="39"/>
      <c r="B405" s="45"/>
      <c r="C405" s="315" t="s">
        <v>298</v>
      </c>
      <c r="D405" s="315" t="s">
        <v>500</v>
      </c>
      <c r="E405" s="18" t="s">
        <v>19</v>
      </c>
      <c r="F405" s="316">
        <v>-53.219000000000001</v>
      </c>
      <c r="G405" s="39"/>
      <c r="H405" s="45"/>
    </row>
    <row r="406" s="2" customFormat="1" ht="16.8" customHeight="1">
      <c r="A406" s="39"/>
      <c r="B406" s="45"/>
      <c r="C406" s="317" t="s">
        <v>4959</v>
      </c>
      <c r="D406" s="39"/>
      <c r="E406" s="39"/>
      <c r="F406" s="39"/>
      <c r="G406" s="39"/>
      <c r="H406" s="45"/>
    </row>
    <row r="407" s="2" customFormat="1" ht="16.8" customHeight="1">
      <c r="A407" s="39"/>
      <c r="B407" s="45"/>
      <c r="C407" s="315" t="s">
        <v>496</v>
      </c>
      <c r="D407" s="315" t="s">
        <v>497</v>
      </c>
      <c r="E407" s="18" t="s">
        <v>489</v>
      </c>
      <c r="F407" s="316">
        <v>589.24199999999996</v>
      </c>
      <c r="G407" s="39"/>
      <c r="H407" s="45"/>
    </row>
    <row r="408" s="2" customFormat="1">
      <c r="A408" s="39"/>
      <c r="B408" s="45"/>
      <c r="C408" s="315" t="s">
        <v>448</v>
      </c>
      <c r="D408" s="315" t="s">
        <v>449</v>
      </c>
      <c r="E408" s="18" t="s">
        <v>391</v>
      </c>
      <c r="F408" s="316">
        <v>864.69799999999998</v>
      </c>
      <c r="G408" s="39"/>
      <c r="H408" s="45"/>
    </row>
    <row r="409" s="2" customFormat="1" ht="16.8" customHeight="1">
      <c r="A409" s="39"/>
      <c r="B409" s="45"/>
      <c r="C409" s="311" t="s">
        <v>221</v>
      </c>
      <c r="D409" s="312" t="s">
        <v>19</v>
      </c>
      <c r="E409" s="313" t="s">
        <v>19</v>
      </c>
      <c r="F409" s="314">
        <v>463.78699999999998</v>
      </c>
      <c r="G409" s="39"/>
      <c r="H409" s="45"/>
    </row>
    <row r="410" s="2" customFormat="1" ht="16.8" customHeight="1">
      <c r="A410" s="39"/>
      <c r="B410" s="45"/>
      <c r="C410" s="315" t="s">
        <v>19</v>
      </c>
      <c r="D410" s="315" t="s">
        <v>491</v>
      </c>
      <c r="E410" s="18" t="s">
        <v>19</v>
      </c>
      <c r="F410" s="316">
        <v>0</v>
      </c>
      <c r="G410" s="39"/>
      <c r="H410" s="45"/>
    </row>
    <row r="411" s="2" customFormat="1" ht="16.8" customHeight="1">
      <c r="A411" s="39"/>
      <c r="B411" s="45"/>
      <c r="C411" s="315" t="s">
        <v>19</v>
      </c>
      <c r="D411" s="315" t="s">
        <v>492</v>
      </c>
      <c r="E411" s="18" t="s">
        <v>19</v>
      </c>
      <c r="F411" s="316">
        <v>115.947</v>
      </c>
      <c r="G411" s="39"/>
      <c r="H411" s="45"/>
    </row>
    <row r="412" s="2" customFormat="1" ht="16.8" customHeight="1">
      <c r="A412" s="39"/>
      <c r="B412" s="45"/>
      <c r="C412" s="315" t="s">
        <v>19</v>
      </c>
      <c r="D412" s="315" t="s">
        <v>493</v>
      </c>
      <c r="E412" s="18" t="s">
        <v>19</v>
      </c>
      <c r="F412" s="316">
        <v>0</v>
      </c>
      <c r="G412" s="39"/>
      <c r="H412" s="45"/>
    </row>
    <row r="413" s="2" customFormat="1" ht="16.8" customHeight="1">
      <c r="A413" s="39"/>
      <c r="B413" s="45"/>
      <c r="C413" s="315" t="s">
        <v>19</v>
      </c>
      <c r="D413" s="315" t="s">
        <v>494</v>
      </c>
      <c r="E413" s="18" t="s">
        <v>19</v>
      </c>
      <c r="F413" s="316">
        <v>347.83999999999997</v>
      </c>
      <c r="G413" s="39"/>
      <c r="H413" s="45"/>
    </row>
    <row r="414" s="2" customFormat="1" ht="16.8" customHeight="1">
      <c r="A414" s="39"/>
      <c r="B414" s="45"/>
      <c r="C414" s="315" t="s">
        <v>221</v>
      </c>
      <c r="D414" s="315" t="s">
        <v>363</v>
      </c>
      <c r="E414" s="18" t="s">
        <v>19</v>
      </c>
      <c r="F414" s="316">
        <v>463.78699999999998</v>
      </c>
      <c r="G414" s="39"/>
      <c r="H414" s="45"/>
    </row>
    <row r="415" s="2" customFormat="1" ht="16.8" customHeight="1">
      <c r="A415" s="39"/>
      <c r="B415" s="45"/>
      <c r="C415" s="317" t="s">
        <v>4959</v>
      </c>
      <c r="D415" s="39"/>
      <c r="E415" s="39"/>
      <c r="F415" s="39"/>
      <c r="G415" s="39"/>
      <c r="H415" s="45"/>
    </row>
    <row r="416" s="2" customFormat="1" ht="16.8" customHeight="1">
      <c r="A416" s="39"/>
      <c r="B416" s="45"/>
      <c r="C416" s="315" t="s">
        <v>487</v>
      </c>
      <c r="D416" s="315" t="s">
        <v>488</v>
      </c>
      <c r="E416" s="18" t="s">
        <v>489</v>
      </c>
      <c r="F416" s="316">
        <v>927.57399999999996</v>
      </c>
      <c r="G416" s="39"/>
      <c r="H416" s="45"/>
    </row>
    <row r="417" s="2" customFormat="1">
      <c r="A417" s="39"/>
      <c r="B417" s="45"/>
      <c r="C417" s="315" t="s">
        <v>448</v>
      </c>
      <c r="D417" s="315" t="s">
        <v>449</v>
      </c>
      <c r="E417" s="18" t="s">
        <v>391</v>
      </c>
      <c r="F417" s="316">
        <v>864.69799999999998</v>
      </c>
      <c r="G417" s="39"/>
      <c r="H417" s="45"/>
    </row>
    <row r="418" s="2" customFormat="1">
      <c r="A418" s="39"/>
      <c r="B418" s="45"/>
      <c r="C418" s="315" t="s">
        <v>477</v>
      </c>
      <c r="D418" s="315" t="s">
        <v>478</v>
      </c>
      <c r="E418" s="18" t="s">
        <v>391</v>
      </c>
      <c r="F418" s="316">
        <v>2139.3960000000002</v>
      </c>
      <c r="G418" s="39"/>
      <c r="H418" s="45"/>
    </row>
    <row r="419" s="2" customFormat="1" ht="16.8" customHeight="1">
      <c r="A419" s="39"/>
      <c r="B419" s="45"/>
      <c r="C419" s="311" t="s">
        <v>225</v>
      </c>
      <c r="D419" s="312" t="s">
        <v>19</v>
      </c>
      <c r="E419" s="313" t="s">
        <v>19</v>
      </c>
      <c r="F419" s="314">
        <v>1675.6089999999999</v>
      </c>
      <c r="G419" s="39"/>
      <c r="H419" s="45"/>
    </row>
    <row r="420" s="2" customFormat="1" ht="16.8" customHeight="1">
      <c r="A420" s="39"/>
      <c r="B420" s="45"/>
      <c r="C420" s="315" t="s">
        <v>19</v>
      </c>
      <c r="D420" s="315" t="s">
        <v>470</v>
      </c>
      <c r="E420" s="18" t="s">
        <v>19</v>
      </c>
      <c r="F420" s="316">
        <v>0</v>
      </c>
      <c r="G420" s="39"/>
      <c r="H420" s="45"/>
    </row>
    <row r="421" s="2" customFormat="1" ht="16.8" customHeight="1">
      <c r="A421" s="39"/>
      <c r="B421" s="45"/>
      <c r="C421" s="315" t="s">
        <v>19</v>
      </c>
      <c r="D421" s="315" t="s">
        <v>223</v>
      </c>
      <c r="E421" s="18" t="s">
        <v>19</v>
      </c>
      <c r="F421" s="316">
        <v>2540.3069999999998</v>
      </c>
      <c r="G421" s="39"/>
      <c r="H421" s="45"/>
    </row>
    <row r="422" s="2" customFormat="1" ht="16.8" customHeight="1">
      <c r="A422" s="39"/>
      <c r="B422" s="45"/>
      <c r="C422" s="315" t="s">
        <v>19</v>
      </c>
      <c r="D422" s="315" t="s">
        <v>471</v>
      </c>
      <c r="E422" s="18" t="s">
        <v>19</v>
      </c>
      <c r="F422" s="316">
        <v>-864.69799999999998</v>
      </c>
      <c r="G422" s="39"/>
      <c r="H422" s="45"/>
    </row>
    <row r="423" s="2" customFormat="1" ht="16.8" customHeight="1">
      <c r="A423" s="39"/>
      <c r="B423" s="45"/>
      <c r="C423" s="315" t="s">
        <v>225</v>
      </c>
      <c r="D423" s="315" t="s">
        <v>363</v>
      </c>
      <c r="E423" s="18" t="s">
        <v>19</v>
      </c>
      <c r="F423" s="316">
        <v>1675.6089999999999</v>
      </c>
      <c r="G423" s="39"/>
      <c r="H423" s="45"/>
    </row>
    <row r="424" s="2" customFormat="1" ht="16.8" customHeight="1">
      <c r="A424" s="39"/>
      <c r="B424" s="45"/>
      <c r="C424" s="317" t="s">
        <v>4959</v>
      </c>
      <c r="D424" s="39"/>
      <c r="E424" s="39"/>
      <c r="F424" s="39"/>
      <c r="G424" s="39"/>
      <c r="H424" s="45"/>
    </row>
    <row r="425" s="2" customFormat="1" ht="16.8" customHeight="1">
      <c r="A425" s="39"/>
      <c r="B425" s="45"/>
      <c r="C425" s="315" t="s">
        <v>466</v>
      </c>
      <c r="D425" s="315" t="s">
        <v>467</v>
      </c>
      <c r="E425" s="18" t="s">
        <v>391</v>
      </c>
      <c r="F425" s="316">
        <v>1675.6089999999999</v>
      </c>
      <c r="G425" s="39"/>
      <c r="H425" s="45"/>
    </row>
    <row r="426" s="2" customFormat="1">
      <c r="A426" s="39"/>
      <c r="B426" s="45"/>
      <c r="C426" s="315" t="s">
        <v>389</v>
      </c>
      <c r="D426" s="315" t="s">
        <v>390</v>
      </c>
      <c r="E426" s="18" t="s">
        <v>391</v>
      </c>
      <c r="F426" s="316">
        <v>1675.6089999999999</v>
      </c>
      <c r="G426" s="39"/>
      <c r="H426" s="45"/>
    </row>
    <row r="427" s="2" customFormat="1">
      <c r="A427" s="39"/>
      <c r="B427" s="45"/>
      <c r="C427" s="315" t="s">
        <v>442</v>
      </c>
      <c r="D427" s="315" t="s">
        <v>443</v>
      </c>
      <c r="E427" s="18" t="s">
        <v>391</v>
      </c>
      <c r="F427" s="316">
        <v>3351.2179999999998</v>
      </c>
      <c r="G427" s="39"/>
      <c r="H427" s="45"/>
    </row>
    <row r="428" s="2" customFormat="1">
      <c r="A428" s="39"/>
      <c r="B428" s="45"/>
      <c r="C428" s="315" t="s">
        <v>462</v>
      </c>
      <c r="D428" s="315" t="s">
        <v>463</v>
      </c>
      <c r="E428" s="18" t="s">
        <v>391</v>
      </c>
      <c r="F428" s="316">
        <v>1675.6089999999999</v>
      </c>
      <c r="G428" s="39"/>
      <c r="H428" s="45"/>
    </row>
    <row r="429" s="2" customFormat="1">
      <c r="A429" s="39"/>
      <c r="B429" s="45"/>
      <c r="C429" s="315" t="s">
        <v>477</v>
      </c>
      <c r="D429" s="315" t="s">
        <v>478</v>
      </c>
      <c r="E429" s="18" t="s">
        <v>391</v>
      </c>
      <c r="F429" s="316">
        <v>2139.3960000000002</v>
      </c>
      <c r="G429" s="39"/>
      <c r="H429" s="45"/>
    </row>
    <row r="430" s="2" customFormat="1" ht="26.4" customHeight="1">
      <c r="A430" s="39"/>
      <c r="B430" s="45"/>
      <c r="C430" s="310" t="s">
        <v>4961</v>
      </c>
      <c r="D430" s="310" t="s">
        <v>88</v>
      </c>
      <c r="E430" s="39"/>
      <c r="F430" s="39"/>
      <c r="G430" s="39"/>
      <c r="H430" s="45"/>
    </row>
    <row r="431" s="2" customFormat="1" ht="16.8" customHeight="1">
      <c r="A431" s="39"/>
      <c r="B431" s="45"/>
      <c r="C431" s="311" t="s">
        <v>858</v>
      </c>
      <c r="D431" s="312" t="s">
        <v>19</v>
      </c>
      <c r="E431" s="313" t="s">
        <v>19</v>
      </c>
      <c r="F431" s="314">
        <v>99.599999999999994</v>
      </c>
      <c r="G431" s="39"/>
      <c r="H431" s="45"/>
    </row>
    <row r="432" s="2" customFormat="1" ht="16.8" customHeight="1">
      <c r="A432" s="39"/>
      <c r="B432" s="45"/>
      <c r="C432" s="315" t="s">
        <v>19</v>
      </c>
      <c r="D432" s="315" t="s">
        <v>886</v>
      </c>
      <c r="E432" s="18" t="s">
        <v>19</v>
      </c>
      <c r="F432" s="316">
        <v>64.799999999999997</v>
      </c>
      <c r="G432" s="39"/>
      <c r="H432" s="45"/>
    </row>
    <row r="433" s="2" customFormat="1" ht="16.8" customHeight="1">
      <c r="A433" s="39"/>
      <c r="B433" s="45"/>
      <c r="C433" s="315" t="s">
        <v>19</v>
      </c>
      <c r="D433" s="315" t="s">
        <v>887</v>
      </c>
      <c r="E433" s="18" t="s">
        <v>19</v>
      </c>
      <c r="F433" s="316">
        <v>34.799999999999997</v>
      </c>
      <c r="G433" s="39"/>
      <c r="H433" s="45"/>
    </row>
    <row r="434" s="2" customFormat="1" ht="16.8" customHeight="1">
      <c r="A434" s="39"/>
      <c r="B434" s="45"/>
      <c r="C434" s="315" t="s">
        <v>858</v>
      </c>
      <c r="D434" s="315" t="s">
        <v>363</v>
      </c>
      <c r="E434" s="18" t="s">
        <v>19</v>
      </c>
      <c r="F434" s="316">
        <v>99.599999999999994</v>
      </c>
      <c r="G434" s="39"/>
      <c r="H434" s="45"/>
    </row>
    <row r="435" s="2" customFormat="1" ht="16.8" customHeight="1">
      <c r="A435" s="39"/>
      <c r="B435" s="45"/>
      <c r="C435" s="317" t="s">
        <v>4959</v>
      </c>
      <c r="D435" s="39"/>
      <c r="E435" s="39"/>
      <c r="F435" s="39"/>
      <c r="G435" s="39"/>
      <c r="H435" s="45"/>
    </row>
    <row r="436" s="2" customFormat="1">
      <c r="A436" s="39"/>
      <c r="B436" s="45"/>
      <c r="C436" s="315" t="s">
        <v>882</v>
      </c>
      <c r="D436" s="315" t="s">
        <v>883</v>
      </c>
      <c r="E436" s="18" t="s">
        <v>345</v>
      </c>
      <c r="F436" s="316">
        <v>99.599999999999994</v>
      </c>
      <c r="G436" s="39"/>
      <c r="H436" s="45"/>
    </row>
    <row r="437" s="2" customFormat="1">
      <c r="A437" s="39"/>
      <c r="B437" s="45"/>
      <c r="C437" s="315" t="s">
        <v>888</v>
      </c>
      <c r="D437" s="315" t="s">
        <v>889</v>
      </c>
      <c r="E437" s="18" t="s">
        <v>345</v>
      </c>
      <c r="F437" s="316">
        <v>99.599999999999994</v>
      </c>
      <c r="G437" s="39"/>
      <c r="H437" s="45"/>
    </row>
    <row r="438" s="2" customFormat="1" ht="16.8" customHeight="1">
      <c r="A438" s="39"/>
      <c r="B438" s="45"/>
      <c r="C438" s="311" t="s">
        <v>853</v>
      </c>
      <c r="D438" s="312" t="s">
        <v>19</v>
      </c>
      <c r="E438" s="313" t="s">
        <v>19</v>
      </c>
      <c r="F438" s="314">
        <v>2.8999999999999999</v>
      </c>
      <c r="G438" s="39"/>
      <c r="H438" s="45"/>
    </row>
    <row r="439" s="2" customFormat="1" ht="16.8" customHeight="1">
      <c r="A439" s="39"/>
      <c r="B439" s="45"/>
      <c r="C439" s="315" t="s">
        <v>19</v>
      </c>
      <c r="D439" s="315" t="s">
        <v>871</v>
      </c>
      <c r="E439" s="18" t="s">
        <v>19</v>
      </c>
      <c r="F439" s="316">
        <v>0</v>
      </c>
      <c r="G439" s="39"/>
      <c r="H439" s="45"/>
    </row>
    <row r="440" s="2" customFormat="1" ht="16.8" customHeight="1">
      <c r="A440" s="39"/>
      <c r="B440" s="45"/>
      <c r="C440" s="315" t="s">
        <v>853</v>
      </c>
      <c r="D440" s="315" t="s">
        <v>854</v>
      </c>
      <c r="E440" s="18" t="s">
        <v>19</v>
      </c>
      <c r="F440" s="316">
        <v>2.8999999999999999</v>
      </c>
      <c r="G440" s="39"/>
      <c r="H440" s="45"/>
    </row>
    <row r="441" s="2" customFormat="1" ht="16.8" customHeight="1">
      <c r="A441" s="39"/>
      <c r="B441" s="45"/>
      <c r="C441" s="317" t="s">
        <v>4959</v>
      </c>
      <c r="D441" s="39"/>
      <c r="E441" s="39"/>
      <c r="F441" s="39"/>
      <c r="G441" s="39"/>
      <c r="H441" s="45"/>
    </row>
    <row r="442" s="2" customFormat="1">
      <c r="A442" s="39"/>
      <c r="B442" s="45"/>
      <c r="C442" s="315" t="s">
        <v>862</v>
      </c>
      <c r="D442" s="315" t="s">
        <v>863</v>
      </c>
      <c r="E442" s="18" t="s">
        <v>391</v>
      </c>
      <c r="F442" s="316">
        <v>72.625</v>
      </c>
      <c r="G442" s="39"/>
      <c r="H442" s="45"/>
    </row>
    <row r="443" s="2" customFormat="1">
      <c r="A443" s="39"/>
      <c r="B443" s="45"/>
      <c r="C443" s="315" t="s">
        <v>882</v>
      </c>
      <c r="D443" s="315" t="s">
        <v>883</v>
      </c>
      <c r="E443" s="18" t="s">
        <v>345</v>
      </c>
      <c r="F443" s="316">
        <v>99.599999999999994</v>
      </c>
      <c r="G443" s="39"/>
      <c r="H443" s="45"/>
    </row>
    <row r="444" s="2" customFormat="1" ht="16.8" customHeight="1">
      <c r="A444" s="39"/>
      <c r="B444" s="45"/>
      <c r="C444" s="315" t="s">
        <v>19</v>
      </c>
      <c r="D444" s="315" t="s">
        <v>870</v>
      </c>
      <c r="E444" s="18" t="s">
        <v>19</v>
      </c>
      <c r="F444" s="316">
        <v>0</v>
      </c>
      <c r="G444" s="39"/>
      <c r="H444" s="45"/>
    </row>
    <row r="445" s="2" customFormat="1" ht="16.8" customHeight="1">
      <c r="A445" s="39"/>
      <c r="B445" s="45"/>
      <c r="C445" s="315" t="s">
        <v>851</v>
      </c>
      <c r="D445" s="315" t="s">
        <v>852</v>
      </c>
      <c r="E445" s="18" t="s">
        <v>19</v>
      </c>
      <c r="F445" s="316">
        <v>5.4000000000000004</v>
      </c>
      <c r="G445" s="39"/>
      <c r="H445" s="45"/>
    </row>
    <row r="446" s="2" customFormat="1" ht="16.8" customHeight="1">
      <c r="A446" s="39"/>
      <c r="B446" s="45"/>
      <c r="C446" s="317" t="s">
        <v>4959</v>
      </c>
      <c r="D446" s="39"/>
      <c r="E446" s="39"/>
      <c r="F446" s="39"/>
      <c r="G446" s="39"/>
      <c r="H446" s="45"/>
    </row>
    <row r="447" s="2" customFormat="1">
      <c r="A447" s="39"/>
      <c r="B447" s="45"/>
      <c r="C447" s="315" t="s">
        <v>862</v>
      </c>
      <c r="D447" s="315" t="s">
        <v>863</v>
      </c>
      <c r="E447" s="18" t="s">
        <v>391</v>
      </c>
      <c r="F447" s="316">
        <v>72.625</v>
      </c>
      <c r="G447" s="39"/>
      <c r="H447" s="45"/>
    </row>
    <row r="448" s="2" customFormat="1">
      <c r="A448" s="39"/>
      <c r="B448" s="45"/>
      <c r="C448" s="315" t="s">
        <v>882</v>
      </c>
      <c r="D448" s="315" t="s">
        <v>883</v>
      </c>
      <c r="E448" s="18" t="s">
        <v>345</v>
      </c>
      <c r="F448" s="316">
        <v>99.599999999999994</v>
      </c>
      <c r="G448" s="39"/>
      <c r="H448" s="45"/>
    </row>
    <row r="449" s="2" customFormat="1" ht="16.8" customHeight="1">
      <c r="A449" s="39"/>
      <c r="B449" s="45"/>
      <c r="C449" s="315" t="s">
        <v>19</v>
      </c>
      <c r="D449" s="315" t="s">
        <v>868</v>
      </c>
      <c r="E449" s="18" t="s">
        <v>19</v>
      </c>
      <c r="F449" s="316">
        <v>0</v>
      </c>
      <c r="G449" s="39"/>
      <c r="H449" s="45"/>
    </row>
    <row r="450" s="2" customFormat="1" ht="16.8" customHeight="1">
      <c r="A450" s="39"/>
      <c r="B450" s="45"/>
      <c r="C450" s="311" t="s">
        <v>851</v>
      </c>
      <c r="D450" s="312" t="s">
        <v>19</v>
      </c>
      <c r="E450" s="313" t="s">
        <v>19</v>
      </c>
      <c r="F450" s="314">
        <v>5.4000000000000004</v>
      </c>
      <c r="G450" s="39"/>
      <c r="H450" s="45"/>
    </row>
    <row r="451" s="2" customFormat="1" ht="16.8" customHeight="1">
      <c r="A451" s="39"/>
      <c r="B451" s="45"/>
      <c r="C451" s="311" t="s">
        <v>857</v>
      </c>
      <c r="D451" s="312" t="s">
        <v>19</v>
      </c>
      <c r="E451" s="313" t="s">
        <v>19</v>
      </c>
      <c r="F451" s="314">
        <v>12</v>
      </c>
      <c r="G451" s="39"/>
      <c r="H451" s="45"/>
    </row>
    <row r="452" s="2" customFormat="1" ht="16.8" customHeight="1">
      <c r="A452" s="39"/>
      <c r="B452" s="45"/>
      <c r="C452" s="315" t="s">
        <v>857</v>
      </c>
      <c r="D452" s="315" t="s">
        <v>869</v>
      </c>
      <c r="E452" s="18" t="s">
        <v>19</v>
      </c>
      <c r="F452" s="316">
        <v>12</v>
      </c>
      <c r="G452" s="39"/>
      <c r="H452" s="45"/>
    </row>
    <row r="453" s="2" customFormat="1" ht="16.8" customHeight="1">
      <c r="A453" s="39"/>
      <c r="B453" s="45"/>
      <c r="C453" s="317" t="s">
        <v>4959</v>
      </c>
      <c r="D453" s="39"/>
      <c r="E453" s="39"/>
      <c r="F453" s="39"/>
      <c r="G453" s="39"/>
      <c r="H453" s="45"/>
    </row>
    <row r="454" s="2" customFormat="1">
      <c r="A454" s="39"/>
      <c r="B454" s="45"/>
      <c r="C454" s="315" t="s">
        <v>862</v>
      </c>
      <c r="D454" s="315" t="s">
        <v>863</v>
      </c>
      <c r="E454" s="18" t="s">
        <v>391</v>
      </c>
      <c r="F454" s="316">
        <v>72.625</v>
      </c>
      <c r="G454" s="39"/>
      <c r="H454" s="45"/>
    </row>
    <row r="455" s="2" customFormat="1">
      <c r="A455" s="39"/>
      <c r="B455" s="45"/>
      <c r="C455" s="315" t="s">
        <v>882</v>
      </c>
      <c r="D455" s="315" t="s">
        <v>883</v>
      </c>
      <c r="E455" s="18" t="s">
        <v>345</v>
      </c>
      <c r="F455" s="316">
        <v>99.599999999999994</v>
      </c>
      <c r="G455" s="39"/>
      <c r="H455" s="45"/>
    </row>
    <row r="456" s="2" customFormat="1" ht="16.8" customHeight="1">
      <c r="A456" s="39"/>
      <c r="B456" s="45"/>
      <c r="C456" s="311" t="s">
        <v>849</v>
      </c>
      <c r="D456" s="312" t="s">
        <v>19</v>
      </c>
      <c r="E456" s="313" t="s">
        <v>19</v>
      </c>
      <c r="F456" s="314">
        <v>8.75</v>
      </c>
      <c r="G456" s="39"/>
      <c r="H456" s="45"/>
    </row>
    <row r="457" s="2" customFormat="1" ht="16.8" customHeight="1">
      <c r="A457" s="39"/>
      <c r="B457" s="45"/>
      <c r="C457" s="315" t="s">
        <v>19</v>
      </c>
      <c r="D457" s="315" t="s">
        <v>866</v>
      </c>
      <c r="E457" s="18" t="s">
        <v>19</v>
      </c>
      <c r="F457" s="316">
        <v>0</v>
      </c>
      <c r="G457" s="39"/>
      <c r="H457" s="45"/>
    </row>
    <row r="458" s="2" customFormat="1" ht="16.8" customHeight="1">
      <c r="A458" s="39"/>
      <c r="B458" s="45"/>
      <c r="C458" s="315" t="s">
        <v>849</v>
      </c>
      <c r="D458" s="315" t="s">
        <v>867</v>
      </c>
      <c r="E458" s="18" t="s">
        <v>19</v>
      </c>
      <c r="F458" s="316">
        <v>8.75</v>
      </c>
      <c r="G458" s="39"/>
      <c r="H458" s="45"/>
    </row>
    <row r="459" s="2" customFormat="1" ht="16.8" customHeight="1">
      <c r="A459" s="39"/>
      <c r="B459" s="45"/>
      <c r="C459" s="317" t="s">
        <v>4959</v>
      </c>
      <c r="D459" s="39"/>
      <c r="E459" s="39"/>
      <c r="F459" s="39"/>
      <c r="G459" s="39"/>
      <c r="H459" s="45"/>
    </row>
    <row r="460" s="2" customFormat="1">
      <c r="A460" s="39"/>
      <c r="B460" s="45"/>
      <c r="C460" s="315" t="s">
        <v>862</v>
      </c>
      <c r="D460" s="315" t="s">
        <v>863</v>
      </c>
      <c r="E460" s="18" t="s">
        <v>391</v>
      </c>
      <c r="F460" s="316">
        <v>72.625</v>
      </c>
      <c r="G460" s="39"/>
      <c r="H460" s="45"/>
    </row>
    <row r="461" s="2" customFormat="1" ht="16.8" customHeight="1">
      <c r="A461" s="39"/>
      <c r="B461" s="45"/>
      <c r="C461" s="311" t="s">
        <v>855</v>
      </c>
      <c r="D461" s="312" t="s">
        <v>19</v>
      </c>
      <c r="E461" s="313" t="s">
        <v>19</v>
      </c>
      <c r="F461" s="314">
        <v>72.625</v>
      </c>
      <c r="G461" s="39"/>
      <c r="H461" s="45"/>
    </row>
    <row r="462" s="2" customFormat="1" ht="16.8" customHeight="1">
      <c r="A462" s="39"/>
      <c r="B462" s="45"/>
      <c r="C462" s="315" t="s">
        <v>19</v>
      </c>
      <c r="D462" s="315" t="s">
        <v>872</v>
      </c>
      <c r="E462" s="18" t="s">
        <v>19</v>
      </c>
      <c r="F462" s="316">
        <v>47.25</v>
      </c>
      <c r="G462" s="39"/>
      <c r="H462" s="45"/>
    </row>
    <row r="463" s="2" customFormat="1" ht="16.8" customHeight="1">
      <c r="A463" s="39"/>
      <c r="B463" s="45"/>
      <c r="C463" s="315" t="s">
        <v>19</v>
      </c>
      <c r="D463" s="315" t="s">
        <v>873</v>
      </c>
      <c r="E463" s="18" t="s">
        <v>19</v>
      </c>
      <c r="F463" s="316">
        <v>25.375</v>
      </c>
      <c r="G463" s="39"/>
      <c r="H463" s="45"/>
    </row>
    <row r="464" s="2" customFormat="1" ht="16.8" customHeight="1">
      <c r="A464" s="39"/>
      <c r="B464" s="45"/>
      <c r="C464" s="315" t="s">
        <v>855</v>
      </c>
      <c r="D464" s="315" t="s">
        <v>363</v>
      </c>
      <c r="E464" s="18" t="s">
        <v>19</v>
      </c>
      <c r="F464" s="316">
        <v>72.625</v>
      </c>
      <c r="G464" s="39"/>
      <c r="H464" s="45"/>
    </row>
    <row r="465" s="2" customFormat="1" ht="16.8" customHeight="1">
      <c r="A465" s="39"/>
      <c r="B465" s="45"/>
      <c r="C465" s="317" t="s">
        <v>4959</v>
      </c>
      <c r="D465" s="39"/>
      <c r="E465" s="39"/>
      <c r="F465" s="39"/>
      <c r="G465" s="39"/>
      <c r="H465" s="45"/>
    </row>
    <row r="466" s="2" customFormat="1">
      <c r="A466" s="39"/>
      <c r="B466" s="45"/>
      <c r="C466" s="315" t="s">
        <v>862</v>
      </c>
      <c r="D466" s="315" t="s">
        <v>863</v>
      </c>
      <c r="E466" s="18" t="s">
        <v>391</v>
      </c>
      <c r="F466" s="316">
        <v>72.625</v>
      </c>
      <c r="G466" s="39"/>
      <c r="H466" s="45"/>
    </row>
    <row r="467" s="2" customFormat="1">
      <c r="A467" s="39"/>
      <c r="B467" s="45"/>
      <c r="C467" s="315" t="s">
        <v>477</v>
      </c>
      <c r="D467" s="315" t="s">
        <v>478</v>
      </c>
      <c r="E467" s="18" t="s">
        <v>391</v>
      </c>
      <c r="F467" s="316">
        <v>72.625</v>
      </c>
      <c r="G467" s="39"/>
      <c r="H467" s="45"/>
    </row>
    <row r="468" s="2" customFormat="1" ht="16.8" customHeight="1">
      <c r="A468" s="39"/>
      <c r="B468" s="45"/>
      <c r="C468" s="311" t="s">
        <v>881</v>
      </c>
      <c r="D468" s="312" t="s">
        <v>881</v>
      </c>
      <c r="E468" s="313" t="s">
        <v>19</v>
      </c>
      <c r="F468" s="314">
        <v>0</v>
      </c>
      <c r="G468" s="39"/>
      <c r="H468" s="45"/>
    </row>
    <row r="469" s="2" customFormat="1" ht="16.8" customHeight="1">
      <c r="A469" s="39"/>
      <c r="B469" s="45"/>
      <c r="C469" s="315" t="s">
        <v>19</v>
      </c>
      <c r="D469" s="315" t="s">
        <v>880</v>
      </c>
      <c r="E469" s="18" t="s">
        <v>19</v>
      </c>
      <c r="F469" s="316">
        <v>0</v>
      </c>
      <c r="G469" s="39"/>
      <c r="H469" s="45"/>
    </row>
    <row r="470" s="2" customFormat="1" ht="16.8" customHeight="1">
      <c r="A470" s="39"/>
      <c r="B470" s="45"/>
      <c r="C470" s="315" t="s">
        <v>881</v>
      </c>
      <c r="D470" s="315" t="s">
        <v>72</v>
      </c>
      <c r="E470" s="18" t="s">
        <v>19</v>
      </c>
      <c r="F470" s="316">
        <v>0</v>
      </c>
      <c r="G470" s="39"/>
      <c r="H470" s="45"/>
    </row>
    <row r="471" s="2" customFormat="1" ht="16.8" customHeight="1">
      <c r="A471" s="39"/>
      <c r="B471" s="45"/>
      <c r="C471" s="311" t="s">
        <v>879</v>
      </c>
      <c r="D471" s="312" t="s">
        <v>879</v>
      </c>
      <c r="E471" s="313" t="s">
        <v>19</v>
      </c>
      <c r="F471" s="314">
        <v>20</v>
      </c>
      <c r="G471" s="39"/>
      <c r="H471" s="45"/>
    </row>
    <row r="472" s="2" customFormat="1" ht="16.8" customHeight="1">
      <c r="A472" s="39"/>
      <c r="B472" s="45"/>
      <c r="C472" s="315" t="s">
        <v>19</v>
      </c>
      <c r="D472" s="315" t="s">
        <v>878</v>
      </c>
      <c r="E472" s="18" t="s">
        <v>19</v>
      </c>
      <c r="F472" s="316">
        <v>0</v>
      </c>
      <c r="G472" s="39"/>
      <c r="H472" s="45"/>
    </row>
    <row r="473" s="2" customFormat="1" ht="16.8" customHeight="1">
      <c r="A473" s="39"/>
      <c r="B473" s="45"/>
      <c r="C473" s="315" t="s">
        <v>879</v>
      </c>
      <c r="D473" s="315" t="s">
        <v>254</v>
      </c>
      <c r="E473" s="18" t="s">
        <v>19</v>
      </c>
      <c r="F473" s="316">
        <v>20</v>
      </c>
      <c r="G473" s="39"/>
      <c r="H473" s="45"/>
    </row>
    <row r="474" s="2" customFormat="1" ht="16.8" customHeight="1">
      <c r="A474" s="39"/>
      <c r="B474" s="45"/>
      <c r="C474" s="311" t="s">
        <v>221</v>
      </c>
      <c r="D474" s="312" t="s">
        <v>19</v>
      </c>
      <c r="E474" s="313" t="s">
        <v>19</v>
      </c>
      <c r="F474" s="314">
        <v>0</v>
      </c>
      <c r="G474" s="39"/>
      <c r="H474" s="45"/>
    </row>
    <row r="475" s="2" customFormat="1" ht="16.8" customHeight="1">
      <c r="A475" s="39"/>
      <c r="B475" s="45"/>
      <c r="C475" s="317" t="s">
        <v>4959</v>
      </c>
      <c r="D475" s="39"/>
      <c r="E475" s="39"/>
      <c r="F475" s="39"/>
      <c r="G475" s="39"/>
      <c r="H475" s="45"/>
    </row>
    <row r="476" s="2" customFormat="1">
      <c r="A476" s="39"/>
      <c r="B476" s="45"/>
      <c r="C476" s="315" t="s">
        <v>477</v>
      </c>
      <c r="D476" s="315" t="s">
        <v>478</v>
      </c>
      <c r="E476" s="18" t="s">
        <v>391</v>
      </c>
      <c r="F476" s="316">
        <v>72.625</v>
      </c>
      <c r="G476" s="39"/>
      <c r="H476" s="45"/>
    </row>
    <row r="477" s="2" customFormat="1" ht="16.8" customHeight="1">
      <c r="A477" s="39"/>
      <c r="B477" s="45"/>
      <c r="C477" s="311" t="s">
        <v>225</v>
      </c>
      <c r="D477" s="312" t="s">
        <v>19</v>
      </c>
      <c r="E477" s="313" t="s">
        <v>19</v>
      </c>
      <c r="F477" s="314">
        <v>0</v>
      </c>
      <c r="G477" s="39"/>
      <c r="H477" s="45"/>
    </row>
    <row r="478" s="2" customFormat="1" ht="16.8" customHeight="1">
      <c r="A478" s="39"/>
      <c r="B478" s="45"/>
      <c r="C478" s="317" t="s">
        <v>4959</v>
      </c>
      <c r="D478" s="39"/>
      <c r="E478" s="39"/>
      <c r="F478" s="39"/>
      <c r="G478" s="39"/>
      <c r="H478" s="45"/>
    </row>
    <row r="479" s="2" customFormat="1">
      <c r="A479" s="39"/>
      <c r="B479" s="45"/>
      <c r="C479" s="315" t="s">
        <v>477</v>
      </c>
      <c r="D479" s="315" t="s">
        <v>478</v>
      </c>
      <c r="E479" s="18" t="s">
        <v>391</v>
      </c>
      <c r="F479" s="316">
        <v>72.625</v>
      </c>
      <c r="G479" s="39"/>
      <c r="H479" s="45"/>
    </row>
    <row r="480" s="2" customFormat="1" ht="26.4" customHeight="1">
      <c r="A480" s="39"/>
      <c r="B480" s="45"/>
      <c r="C480" s="310" t="s">
        <v>4962</v>
      </c>
      <c r="D480" s="310" t="s">
        <v>91</v>
      </c>
      <c r="E480" s="39"/>
      <c r="F480" s="39"/>
      <c r="G480" s="39"/>
      <c r="H480" s="45"/>
    </row>
    <row r="481" s="2" customFormat="1" ht="16.8" customHeight="1">
      <c r="A481" s="39"/>
      <c r="B481" s="45"/>
      <c r="C481" s="311" t="s">
        <v>858</v>
      </c>
      <c r="D481" s="312" t="s">
        <v>19</v>
      </c>
      <c r="E481" s="313" t="s">
        <v>19</v>
      </c>
      <c r="F481" s="314">
        <v>69.719999999999999</v>
      </c>
      <c r="G481" s="39"/>
      <c r="H481" s="45"/>
    </row>
    <row r="482" s="2" customFormat="1" ht="16.8" customHeight="1">
      <c r="A482" s="39"/>
      <c r="B482" s="45"/>
      <c r="C482" s="315" t="s">
        <v>19</v>
      </c>
      <c r="D482" s="315" t="s">
        <v>886</v>
      </c>
      <c r="E482" s="18" t="s">
        <v>19</v>
      </c>
      <c r="F482" s="316">
        <v>34.799999999999997</v>
      </c>
      <c r="G482" s="39"/>
      <c r="H482" s="45"/>
    </row>
    <row r="483" s="2" customFormat="1" ht="16.8" customHeight="1">
      <c r="A483" s="39"/>
      <c r="B483" s="45"/>
      <c r="C483" s="315" t="s">
        <v>19</v>
      </c>
      <c r="D483" s="315" t="s">
        <v>887</v>
      </c>
      <c r="E483" s="18" t="s">
        <v>19</v>
      </c>
      <c r="F483" s="316">
        <v>34.920000000000002</v>
      </c>
      <c r="G483" s="39"/>
      <c r="H483" s="45"/>
    </row>
    <row r="484" s="2" customFormat="1" ht="16.8" customHeight="1">
      <c r="A484" s="39"/>
      <c r="B484" s="45"/>
      <c r="C484" s="315" t="s">
        <v>858</v>
      </c>
      <c r="D484" s="315" t="s">
        <v>363</v>
      </c>
      <c r="E484" s="18" t="s">
        <v>19</v>
      </c>
      <c r="F484" s="316">
        <v>69.719999999999999</v>
      </c>
      <c r="G484" s="39"/>
      <c r="H484" s="45"/>
    </row>
    <row r="485" s="2" customFormat="1" ht="16.8" customHeight="1">
      <c r="A485" s="39"/>
      <c r="B485" s="45"/>
      <c r="C485" s="317" t="s">
        <v>4959</v>
      </c>
      <c r="D485" s="39"/>
      <c r="E485" s="39"/>
      <c r="F485" s="39"/>
      <c r="G485" s="39"/>
      <c r="H485" s="45"/>
    </row>
    <row r="486" s="2" customFormat="1">
      <c r="A486" s="39"/>
      <c r="B486" s="45"/>
      <c r="C486" s="315" t="s">
        <v>882</v>
      </c>
      <c r="D486" s="315" t="s">
        <v>883</v>
      </c>
      <c r="E486" s="18" t="s">
        <v>345</v>
      </c>
      <c r="F486" s="316">
        <v>69.719999999999999</v>
      </c>
      <c r="G486" s="39"/>
      <c r="H486" s="45"/>
    </row>
    <row r="487" s="2" customFormat="1">
      <c r="A487" s="39"/>
      <c r="B487" s="45"/>
      <c r="C487" s="315" t="s">
        <v>888</v>
      </c>
      <c r="D487" s="315" t="s">
        <v>889</v>
      </c>
      <c r="E487" s="18" t="s">
        <v>345</v>
      </c>
      <c r="F487" s="316">
        <v>69.719999999999999</v>
      </c>
      <c r="G487" s="39"/>
      <c r="H487" s="45"/>
    </row>
    <row r="488" s="2" customFormat="1" ht="16.8" customHeight="1">
      <c r="A488" s="39"/>
      <c r="B488" s="45"/>
      <c r="C488" s="311" t="s">
        <v>853</v>
      </c>
      <c r="D488" s="312" t="s">
        <v>19</v>
      </c>
      <c r="E488" s="313" t="s">
        <v>19</v>
      </c>
      <c r="F488" s="314">
        <v>2.9100000000000001</v>
      </c>
      <c r="G488" s="39"/>
      <c r="H488" s="45"/>
    </row>
    <row r="489" s="2" customFormat="1" ht="16.8" customHeight="1">
      <c r="A489" s="39"/>
      <c r="B489" s="45"/>
      <c r="C489" s="315" t="s">
        <v>19</v>
      </c>
      <c r="D489" s="315" t="s">
        <v>871</v>
      </c>
      <c r="E489" s="18" t="s">
        <v>19</v>
      </c>
      <c r="F489" s="316">
        <v>0</v>
      </c>
      <c r="G489" s="39"/>
      <c r="H489" s="45"/>
    </row>
    <row r="490" s="2" customFormat="1" ht="16.8" customHeight="1">
      <c r="A490" s="39"/>
      <c r="B490" s="45"/>
      <c r="C490" s="315" t="s">
        <v>853</v>
      </c>
      <c r="D490" s="315" t="s">
        <v>894</v>
      </c>
      <c r="E490" s="18" t="s">
        <v>19</v>
      </c>
      <c r="F490" s="316">
        <v>2.9100000000000001</v>
      </c>
      <c r="G490" s="39"/>
      <c r="H490" s="45"/>
    </row>
    <row r="491" s="2" customFormat="1" ht="16.8" customHeight="1">
      <c r="A491" s="39"/>
      <c r="B491" s="45"/>
      <c r="C491" s="317" t="s">
        <v>4959</v>
      </c>
      <c r="D491" s="39"/>
      <c r="E491" s="39"/>
      <c r="F491" s="39"/>
      <c r="G491" s="39"/>
      <c r="H491" s="45"/>
    </row>
    <row r="492" s="2" customFormat="1">
      <c r="A492" s="39"/>
      <c r="B492" s="45"/>
      <c r="C492" s="315" t="s">
        <v>862</v>
      </c>
      <c r="D492" s="315" t="s">
        <v>863</v>
      </c>
      <c r="E492" s="18" t="s">
        <v>391</v>
      </c>
      <c r="F492" s="316">
        <v>50.838000000000001</v>
      </c>
      <c r="G492" s="39"/>
      <c r="H492" s="45"/>
    </row>
    <row r="493" s="2" customFormat="1">
      <c r="A493" s="39"/>
      <c r="B493" s="45"/>
      <c r="C493" s="315" t="s">
        <v>882</v>
      </c>
      <c r="D493" s="315" t="s">
        <v>883</v>
      </c>
      <c r="E493" s="18" t="s">
        <v>345</v>
      </c>
      <c r="F493" s="316">
        <v>69.719999999999999</v>
      </c>
      <c r="G493" s="39"/>
      <c r="H493" s="45"/>
    </row>
    <row r="494" s="2" customFormat="1" ht="16.8" customHeight="1">
      <c r="A494" s="39"/>
      <c r="B494" s="45"/>
      <c r="C494" s="311" t="s">
        <v>851</v>
      </c>
      <c r="D494" s="312" t="s">
        <v>19</v>
      </c>
      <c r="E494" s="313" t="s">
        <v>19</v>
      </c>
      <c r="F494" s="314">
        <v>2.8999999999999999</v>
      </c>
      <c r="G494" s="39"/>
      <c r="H494" s="45"/>
    </row>
    <row r="495" s="2" customFormat="1" ht="16.8" customHeight="1">
      <c r="A495" s="39"/>
      <c r="B495" s="45"/>
      <c r="C495" s="315" t="s">
        <v>19</v>
      </c>
      <c r="D495" s="315" t="s">
        <v>870</v>
      </c>
      <c r="E495" s="18" t="s">
        <v>19</v>
      </c>
      <c r="F495" s="316">
        <v>0</v>
      </c>
      <c r="G495" s="39"/>
      <c r="H495" s="45"/>
    </row>
    <row r="496" s="2" customFormat="1" ht="16.8" customHeight="1">
      <c r="A496" s="39"/>
      <c r="B496" s="45"/>
      <c r="C496" s="315" t="s">
        <v>851</v>
      </c>
      <c r="D496" s="315" t="s">
        <v>900</v>
      </c>
      <c r="E496" s="18" t="s">
        <v>19</v>
      </c>
      <c r="F496" s="316">
        <v>2.8999999999999999</v>
      </c>
      <c r="G496" s="39"/>
      <c r="H496" s="45"/>
    </row>
    <row r="497" s="2" customFormat="1" ht="16.8" customHeight="1">
      <c r="A497" s="39"/>
      <c r="B497" s="45"/>
      <c r="C497" s="317" t="s">
        <v>4959</v>
      </c>
      <c r="D497" s="39"/>
      <c r="E497" s="39"/>
      <c r="F497" s="39"/>
      <c r="G497" s="39"/>
      <c r="H497" s="45"/>
    </row>
    <row r="498" s="2" customFormat="1">
      <c r="A498" s="39"/>
      <c r="B498" s="45"/>
      <c r="C498" s="315" t="s">
        <v>862</v>
      </c>
      <c r="D498" s="315" t="s">
        <v>863</v>
      </c>
      <c r="E498" s="18" t="s">
        <v>391</v>
      </c>
      <c r="F498" s="316">
        <v>50.838000000000001</v>
      </c>
      <c r="G498" s="39"/>
      <c r="H498" s="45"/>
    </row>
    <row r="499" s="2" customFormat="1">
      <c r="A499" s="39"/>
      <c r="B499" s="45"/>
      <c r="C499" s="315" t="s">
        <v>882</v>
      </c>
      <c r="D499" s="315" t="s">
        <v>883</v>
      </c>
      <c r="E499" s="18" t="s">
        <v>345</v>
      </c>
      <c r="F499" s="316">
        <v>69.719999999999999</v>
      </c>
      <c r="G499" s="39"/>
      <c r="H499" s="45"/>
    </row>
    <row r="500" s="2" customFormat="1" ht="16.8" customHeight="1">
      <c r="A500" s="39"/>
      <c r="B500" s="45"/>
      <c r="C500" s="311" t="s">
        <v>857</v>
      </c>
      <c r="D500" s="312" t="s">
        <v>19</v>
      </c>
      <c r="E500" s="313" t="s">
        <v>19</v>
      </c>
      <c r="F500" s="314">
        <v>12</v>
      </c>
      <c r="G500" s="39"/>
      <c r="H500" s="45"/>
    </row>
    <row r="501" s="2" customFormat="1" ht="16.8" customHeight="1">
      <c r="A501" s="39"/>
      <c r="B501" s="45"/>
      <c r="C501" s="315" t="s">
        <v>19</v>
      </c>
      <c r="D501" s="315" t="s">
        <v>868</v>
      </c>
      <c r="E501" s="18" t="s">
        <v>19</v>
      </c>
      <c r="F501" s="316">
        <v>0</v>
      </c>
      <c r="G501" s="39"/>
      <c r="H501" s="45"/>
    </row>
    <row r="502" s="2" customFormat="1" ht="16.8" customHeight="1">
      <c r="A502" s="39"/>
      <c r="B502" s="45"/>
      <c r="C502" s="315" t="s">
        <v>857</v>
      </c>
      <c r="D502" s="315" t="s">
        <v>869</v>
      </c>
      <c r="E502" s="18" t="s">
        <v>19</v>
      </c>
      <c r="F502" s="316">
        <v>12</v>
      </c>
      <c r="G502" s="39"/>
      <c r="H502" s="45"/>
    </row>
    <row r="503" s="2" customFormat="1" ht="16.8" customHeight="1">
      <c r="A503" s="39"/>
      <c r="B503" s="45"/>
      <c r="C503" s="317" t="s">
        <v>4959</v>
      </c>
      <c r="D503" s="39"/>
      <c r="E503" s="39"/>
      <c r="F503" s="39"/>
      <c r="G503" s="39"/>
      <c r="H503" s="45"/>
    </row>
    <row r="504" s="2" customFormat="1">
      <c r="A504" s="39"/>
      <c r="B504" s="45"/>
      <c r="C504" s="315" t="s">
        <v>862</v>
      </c>
      <c r="D504" s="315" t="s">
        <v>863</v>
      </c>
      <c r="E504" s="18" t="s">
        <v>391</v>
      </c>
      <c r="F504" s="316">
        <v>50.838000000000001</v>
      </c>
      <c r="G504" s="39"/>
      <c r="H504" s="45"/>
    </row>
    <row r="505" s="2" customFormat="1">
      <c r="A505" s="39"/>
      <c r="B505" s="45"/>
      <c r="C505" s="315" t="s">
        <v>882</v>
      </c>
      <c r="D505" s="315" t="s">
        <v>883</v>
      </c>
      <c r="E505" s="18" t="s">
        <v>345</v>
      </c>
      <c r="F505" s="316">
        <v>69.719999999999999</v>
      </c>
      <c r="G505" s="39"/>
      <c r="H505" s="45"/>
    </row>
    <row r="506" s="2" customFormat="1" ht="16.8" customHeight="1">
      <c r="A506" s="39"/>
      <c r="B506" s="45"/>
      <c r="C506" s="311" t="s">
        <v>849</v>
      </c>
      <c r="D506" s="312" t="s">
        <v>19</v>
      </c>
      <c r="E506" s="313" t="s">
        <v>19</v>
      </c>
      <c r="F506" s="314">
        <v>8.75</v>
      </c>
      <c r="G506" s="39"/>
      <c r="H506" s="45"/>
    </row>
    <row r="507" s="2" customFormat="1" ht="16.8" customHeight="1">
      <c r="A507" s="39"/>
      <c r="B507" s="45"/>
      <c r="C507" s="315" t="s">
        <v>19</v>
      </c>
      <c r="D507" s="315" t="s">
        <v>866</v>
      </c>
      <c r="E507" s="18" t="s">
        <v>19</v>
      </c>
      <c r="F507" s="316">
        <v>0</v>
      </c>
      <c r="G507" s="39"/>
      <c r="H507" s="45"/>
    </row>
    <row r="508" s="2" customFormat="1" ht="16.8" customHeight="1">
      <c r="A508" s="39"/>
      <c r="B508" s="45"/>
      <c r="C508" s="315" t="s">
        <v>849</v>
      </c>
      <c r="D508" s="315" t="s">
        <v>867</v>
      </c>
      <c r="E508" s="18" t="s">
        <v>19</v>
      </c>
      <c r="F508" s="316">
        <v>8.75</v>
      </c>
      <c r="G508" s="39"/>
      <c r="H508" s="45"/>
    </row>
    <row r="509" s="2" customFormat="1" ht="16.8" customHeight="1">
      <c r="A509" s="39"/>
      <c r="B509" s="45"/>
      <c r="C509" s="317" t="s">
        <v>4959</v>
      </c>
      <c r="D509" s="39"/>
      <c r="E509" s="39"/>
      <c r="F509" s="39"/>
      <c r="G509" s="39"/>
      <c r="H509" s="45"/>
    </row>
    <row r="510" s="2" customFormat="1">
      <c r="A510" s="39"/>
      <c r="B510" s="45"/>
      <c r="C510" s="315" t="s">
        <v>862</v>
      </c>
      <c r="D510" s="315" t="s">
        <v>863</v>
      </c>
      <c r="E510" s="18" t="s">
        <v>391</v>
      </c>
      <c r="F510" s="316">
        <v>50.838000000000001</v>
      </c>
      <c r="G510" s="39"/>
      <c r="H510" s="45"/>
    </row>
    <row r="511" s="2" customFormat="1" ht="16.8" customHeight="1">
      <c r="A511" s="39"/>
      <c r="B511" s="45"/>
      <c r="C511" s="315" t="s">
        <v>19</v>
      </c>
      <c r="D511" s="315" t="s">
        <v>872</v>
      </c>
      <c r="E511" s="18" t="s">
        <v>19</v>
      </c>
      <c r="F511" s="316">
        <v>25.375</v>
      </c>
      <c r="G511" s="39"/>
      <c r="H511" s="45"/>
    </row>
    <row r="512" s="2" customFormat="1" ht="16.8" customHeight="1">
      <c r="A512" s="39"/>
      <c r="B512" s="45"/>
      <c r="C512" s="315" t="s">
        <v>19</v>
      </c>
      <c r="D512" s="315" t="s">
        <v>873</v>
      </c>
      <c r="E512" s="18" t="s">
        <v>19</v>
      </c>
      <c r="F512" s="316">
        <v>25.463000000000001</v>
      </c>
      <c r="G512" s="39"/>
      <c r="H512" s="45"/>
    </row>
    <row r="513" s="2" customFormat="1" ht="16.8" customHeight="1">
      <c r="A513" s="39"/>
      <c r="B513" s="45"/>
      <c r="C513" s="315" t="s">
        <v>855</v>
      </c>
      <c r="D513" s="315" t="s">
        <v>363</v>
      </c>
      <c r="E513" s="18" t="s">
        <v>19</v>
      </c>
      <c r="F513" s="316">
        <v>50.838000000000001</v>
      </c>
      <c r="G513" s="39"/>
      <c r="H513" s="45"/>
    </row>
    <row r="514" s="2" customFormat="1" ht="16.8" customHeight="1">
      <c r="A514" s="39"/>
      <c r="B514" s="45"/>
      <c r="C514" s="317" t="s">
        <v>4959</v>
      </c>
      <c r="D514" s="39"/>
      <c r="E514" s="39"/>
      <c r="F514" s="39"/>
      <c r="G514" s="39"/>
      <c r="H514" s="45"/>
    </row>
    <row r="515" s="2" customFormat="1" ht="16.8" customHeight="1">
      <c r="A515" s="39"/>
      <c r="B515" s="45"/>
      <c r="C515" s="311" t="s">
        <v>855</v>
      </c>
      <c r="D515" s="312" t="s">
        <v>19</v>
      </c>
      <c r="E515" s="313" t="s">
        <v>19</v>
      </c>
      <c r="F515" s="314">
        <v>50.838000000000001</v>
      </c>
      <c r="G515" s="39"/>
      <c r="H515" s="45"/>
    </row>
    <row r="516" s="2" customFormat="1">
      <c r="A516" s="39"/>
      <c r="B516" s="45"/>
      <c r="C516" s="315" t="s">
        <v>862</v>
      </c>
      <c r="D516" s="315" t="s">
        <v>863</v>
      </c>
      <c r="E516" s="18" t="s">
        <v>391</v>
      </c>
      <c r="F516" s="316">
        <v>50.838000000000001</v>
      </c>
      <c r="G516" s="39"/>
      <c r="H516" s="45"/>
    </row>
    <row r="517" s="2" customFormat="1">
      <c r="A517" s="39"/>
      <c r="B517" s="45"/>
      <c r="C517" s="315" t="s">
        <v>477</v>
      </c>
      <c r="D517" s="315" t="s">
        <v>478</v>
      </c>
      <c r="E517" s="18" t="s">
        <v>391</v>
      </c>
      <c r="F517" s="316">
        <v>50.838000000000001</v>
      </c>
      <c r="G517" s="39"/>
      <c r="H517" s="45"/>
    </row>
    <row r="518" s="2" customFormat="1" ht="16.8" customHeight="1">
      <c r="A518" s="39"/>
      <c r="B518" s="45"/>
      <c r="C518" s="311" t="s">
        <v>881</v>
      </c>
      <c r="D518" s="312" t="s">
        <v>19</v>
      </c>
      <c r="E518" s="313" t="s">
        <v>19</v>
      </c>
      <c r="F518" s="314">
        <v>0</v>
      </c>
      <c r="G518" s="39"/>
      <c r="H518" s="45"/>
    </row>
    <row r="519" s="2" customFormat="1" ht="16.8" customHeight="1">
      <c r="A519" s="39"/>
      <c r="B519" s="45"/>
      <c r="C519" s="317" t="s">
        <v>4959</v>
      </c>
      <c r="D519" s="39"/>
      <c r="E519" s="39"/>
      <c r="F519" s="39"/>
      <c r="G519" s="39"/>
      <c r="H519" s="45"/>
    </row>
    <row r="520" s="2" customFormat="1">
      <c r="A520" s="39"/>
      <c r="B520" s="45"/>
      <c r="C520" s="315" t="s">
        <v>901</v>
      </c>
      <c r="D520" s="315" t="s">
        <v>902</v>
      </c>
      <c r="E520" s="18" t="s">
        <v>572</v>
      </c>
      <c r="F520" s="316">
        <v>18.5</v>
      </c>
      <c r="G520" s="39"/>
      <c r="H520" s="45"/>
    </row>
    <row r="521" s="2" customFormat="1" ht="16.8" customHeight="1">
      <c r="A521" s="39"/>
      <c r="B521" s="45"/>
      <c r="C521" s="311" t="s">
        <v>879</v>
      </c>
      <c r="D521" s="312" t="s">
        <v>19</v>
      </c>
      <c r="E521" s="313" t="s">
        <v>19</v>
      </c>
      <c r="F521" s="314">
        <v>18.5</v>
      </c>
      <c r="G521" s="39"/>
      <c r="H521" s="45"/>
    </row>
    <row r="522" s="2" customFormat="1" ht="16.8" customHeight="1">
      <c r="A522" s="39"/>
      <c r="B522" s="45"/>
      <c r="C522" s="315" t="s">
        <v>19</v>
      </c>
      <c r="D522" s="315" t="s">
        <v>878</v>
      </c>
      <c r="E522" s="18" t="s">
        <v>19</v>
      </c>
      <c r="F522" s="316">
        <v>0</v>
      </c>
      <c r="G522" s="39"/>
      <c r="H522" s="45"/>
    </row>
    <row r="523" s="2" customFormat="1" ht="16.8" customHeight="1">
      <c r="A523" s="39"/>
      <c r="B523" s="45"/>
      <c r="C523" s="315" t="s">
        <v>879</v>
      </c>
      <c r="D523" s="315" t="s">
        <v>897</v>
      </c>
      <c r="E523" s="18" t="s">
        <v>19</v>
      </c>
      <c r="F523" s="316">
        <v>18.5</v>
      </c>
      <c r="G523" s="39"/>
      <c r="H523" s="45"/>
    </row>
    <row r="524" s="2" customFormat="1" ht="16.8" customHeight="1">
      <c r="A524" s="39"/>
      <c r="B524" s="45"/>
      <c r="C524" s="317" t="s">
        <v>4959</v>
      </c>
      <c r="D524" s="39"/>
      <c r="E524" s="39"/>
      <c r="F524" s="39"/>
      <c r="G524" s="39"/>
      <c r="H524" s="45"/>
    </row>
    <row r="525" s="2" customFormat="1">
      <c r="A525" s="39"/>
      <c r="B525" s="45"/>
      <c r="C525" s="315" t="s">
        <v>862</v>
      </c>
      <c r="D525" s="315" t="s">
        <v>863</v>
      </c>
      <c r="E525" s="18" t="s">
        <v>391</v>
      </c>
      <c r="F525" s="316">
        <v>50.838000000000001</v>
      </c>
      <c r="G525" s="39"/>
      <c r="H525" s="45"/>
    </row>
    <row r="526" s="2" customFormat="1">
      <c r="A526" s="39"/>
      <c r="B526" s="45"/>
      <c r="C526" s="315" t="s">
        <v>901</v>
      </c>
      <c r="D526" s="315" t="s">
        <v>902</v>
      </c>
      <c r="E526" s="18" t="s">
        <v>572</v>
      </c>
      <c r="F526" s="316">
        <v>18.5</v>
      </c>
      <c r="G526" s="39"/>
      <c r="H526" s="45"/>
    </row>
    <row r="527" s="2" customFormat="1" ht="16.8" customHeight="1">
      <c r="A527" s="39"/>
      <c r="B527" s="45"/>
      <c r="C527" s="311" t="s">
        <v>221</v>
      </c>
      <c r="D527" s="312" t="s">
        <v>19</v>
      </c>
      <c r="E527" s="313" t="s">
        <v>19</v>
      </c>
      <c r="F527" s="314">
        <v>0</v>
      </c>
      <c r="G527" s="39"/>
      <c r="H527" s="45"/>
    </row>
    <row r="528" s="2" customFormat="1" ht="16.8" customHeight="1">
      <c r="A528" s="39"/>
      <c r="B528" s="45"/>
      <c r="C528" s="317" t="s">
        <v>4959</v>
      </c>
      <c r="D528" s="39"/>
      <c r="E528" s="39"/>
      <c r="F528" s="39"/>
      <c r="G528" s="39"/>
      <c r="H528" s="45"/>
    </row>
    <row r="529" s="2" customFormat="1">
      <c r="A529" s="39"/>
      <c r="B529" s="45"/>
      <c r="C529" s="315" t="s">
        <v>477</v>
      </c>
      <c r="D529" s="315" t="s">
        <v>478</v>
      </c>
      <c r="E529" s="18" t="s">
        <v>391</v>
      </c>
      <c r="F529" s="316">
        <v>50.838000000000001</v>
      </c>
      <c r="G529" s="39"/>
      <c r="H529" s="45"/>
    </row>
    <row r="530" s="2" customFormat="1" ht="16.8" customHeight="1">
      <c r="A530" s="39"/>
      <c r="B530" s="45"/>
      <c r="C530" s="311" t="s">
        <v>225</v>
      </c>
      <c r="D530" s="312" t="s">
        <v>19</v>
      </c>
      <c r="E530" s="313" t="s">
        <v>19</v>
      </c>
      <c r="F530" s="314">
        <v>0</v>
      </c>
      <c r="G530" s="39"/>
      <c r="H530" s="45"/>
    </row>
    <row r="531" s="2" customFormat="1" ht="16.8" customHeight="1">
      <c r="A531" s="39"/>
      <c r="B531" s="45"/>
      <c r="C531" s="317" t="s">
        <v>4959</v>
      </c>
      <c r="D531" s="39"/>
      <c r="E531" s="39"/>
      <c r="F531" s="39"/>
      <c r="G531" s="39"/>
      <c r="H531" s="45"/>
    </row>
    <row r="532" s="2" customFormat="1">
      <c r="A532" s="39"/>
      <c r="B532" s="45"/>
      <c r="C532" s="315" t="s">
        <v>477</v>
      </c>
      <c r="D532" s="315" t="s">
        <v>478</v>
      </c>
      <c r="E532" s="18" t="s">
        <v>391</v>
      </c>
      <c r="F532" s="316">
        <v>50.838000000000001</v>
      </c>
      <c r="G532" s="39"/>
      <c r="H532" s="45"/>
    </row>
    <row r="533" s="2" customFormat="1" ht="26.4" customHeight="1">
      <c r="A533" s="39"/>
      <c r="B533" s="45"/>
      <c r="C533" s="310" t="s">
        <v>4963</v>
      </c>
      <c r="D533" s="310" t="s">
        <v>94</v>
      </c>
      <c r="E533" s="39"/>
      <c r="F533" s="39"/>
      <c r="G533" s="39"/>
      <c r="H533" s="45"/>
    </row>
    <row r="534" s="2" customFormat="1" ht="16.8" customHeight="1">
      <c r="A534" s="39"/>
      <c r="B534" s="45"/>
      <c r="C534" s="311" t="s">
        <v>858</v>
      </c>
      <c r="D534" s="312" t="s">
        <v>19</v>
      </c>
      <c r="E534" s="313" t="s">
        <v>19</v>
      </c>
      <c r="F534" s="314">
        <v>67.319999999999993</v>
      </c>
      <c r="G534" s="39"/>
      <c r="H534" s="45"/>
    </row>
    <row r="535" s="2" customFormat="1" ht="16.8" customHeight="1">
      <c r="A535" s="39"/>
      <c r="B535" s="45"/>
      <c r="C535" s="315" t="s">
        <v>19</v>
      </c>
      <c r="D535" s="315" t="s">
        <v>886</v>
      </c>
      <c r="E535" s="18" t="s">
        <v>19</v>
      </c>
      <c r="F535" s="316">
        <v>33.600000000000001</v>
      </c>
      <c r="G535" s="39"/>
      <c r="H535" s="45"/>
    </row>
    <row r="536" s="2" customFormat="1" ht="16.8" customHeight="1">
      <c r="A536" s="39"/>
      <c r="B536" s="45"/>
      <c r="C536" s="315" t="s">
        <v>19</v>
      </c>
      <c r="D536" s="315" t="s">
        <v>887</v>
      </c>
      <c r="E536" s="18" t="s">
        <v>19</v>
      </c>
      <c r="F536" s="316">
        <v>33.719999999999999</v>
      </c>
      <c r="G536" s="39"/>
      <c r="H536" s="45"/>
    </row>
    <row r="537" s="2" customFormat="1" ht="16.8" customHeight="1">
      <c r="A537" s="39"/>
      <c r="B537" s="45"/>
      <c r="C537" s="315" t="s">
        <v>858</v>
      </c>
      <c r="D537" s="315" t="s">
        <v>363</v>
      </c>
      <c r="E537" s="18" t="s">
        <v>19</v>
      </c>
      <c r="F537" s="316">
        <v>67.319999999999993</v>
      </c>
      <c r="G537" s="39"/>
      <c r="H537" s="45"/>
    </row>
    <row r="538" s="2" customFormat="1" ht="16.8" customHeight="1">
      <c r="A538" s="39"/>
      <c r="B538" s="45"/>
      <c r="C538" s="317" t="s">
        <v>4959</v>
      </c>
      <c r="D538" s="39"/>
      <c r="E538" s="39"/>
      <c r="F538" s="39"/>
      <c r="G538" s="39"/>
      <c r="H538" s="45"/>
    </row>
    <row r="539" s="2" customFormat="1">
      <c r="A539" s="39"/>
      <c r="B539" s="45"/>
      <c r="C539" s="315" t="s">
        <v>882</v>
      </c>
      <c r="D539" s="315" t="s">
        <v>883</v>
      </c>
      <c r="E539" s="18" t="s">
        <v>345</v>
      </c>
      <c r="F539" s="316">
        <v>67.319999999999993</v>
      </c>
      <c r="G539" s="39"/>
      <c r="H539" s="45"/>
    </row>
    <row r="540" s="2" customFormat="1">
      <c r="A540" s="39"/>
      <c r="B540" s="45"/>
      <c r="C540" s="315" t="s">
        <v>888</v>
      </c>
      <c r="D540" s="315" t="s">
        <v>889</v>
      </c>
      <c r="E540" s="18" t="s">
        <v>345</v>
      </c>
      <c r="F540" s="316">
        <v>67.319999999999993</v>
      </c>
      <c r="G540" s="39"/>
      <c r="H540" s="45"/>
    </row>
    <row r="541" s="2" customFormat="1" ht="16.8" customHeight="1">
      <c r="A541" s="39"/>
      <c r="B541" s="45"/>
      <c r="C541" s="311" t="s">
        <v>853</v>
      </c>
      <c r="D541" s="312" t="s">
        <v>19</v>
      </c>
      <c r="E541" s="313" t="s">
        <v>19</v>
      </c>
      <c r="F541" s="314">
        <v>2.8100000000000001</v>
      </c>
      <c r="G541" s="39"/>
      <c r="H541" s="45"/>
    </row>
    <row r="542" s="2" customFormat="1" ht="16.8" customHeight="1">
      <c r="A542" s="39"/>
      <c r="B542" s="45"/>
      <c r="C542" s="315" t="s">
        <v>19</v>
      </c>
      <c r="D542" s="315" t="s">
        <v>871</v>
      </c>
      <c r="E542" s="18" t="s">
        <v>19</v>
      </c>
      <c r="F542" s="316">
        <v>0</v>
      </c>
      <c r="G542" s="39"/>
      <c r="H542" s="45"/>
    </row>
    <row r="543" s="2" customFormat="1" ht="16.8" customHeight="1">
      <c r="A543" s="39"/>
      <c r="B543" s="45"/>
      <c r="C543" s="315" t="s">
        <v>853</v>
      </c>
      <c r="D543" s="315" t="s">
        <v>910</v>
      </c>
      <c r="E543" s="18" t="s">
        <v>19</v>
      </c>
      <c r="F543" s="316">
        <v>2.8100000000000001</v>
      </c>
      <c r="G543" s="39"/>
      <c r="H543" s="45"/>
    </row>
    <row r="544" s="2" customFormat="1" ht="16.8" customHeight="1">
      <c r="A544" s="39"/>
      <c r="B544" s="45"/>
      <c r="C544" s="317" t="s">
        <v>4959</v>
      </c>
      <c r="D544" s="39"/>
      <c r="E544" s="39"/>
      <c r="F544" s="39"/>
      <c r="G544" s="39"/>
      <c r="H544" s="45"/>
    </row>
    <row r="545" s="2" customFormat="1">
      <c r="A545" s="39"/>
      <c r="B545" s="45"/>
      <c r="C545" s="315" t="s">
        <v>862</v>
      </c>
      <c r="D545" s="315" t="s">
        <v>863</v>
      </c>
      <c r="E545" s="18" t="s">
        <v>391</v>
      </c>
      <c r="F545" s="316">
        <v>49.088000000000001</v>
      </c>
      <c r="G545" s="39"/>
      <c r="H545" s="45"/>
    </row>
    <row r="546" s="2" customFormat="1">
      <c r="A546" s="39"/>
      <c r="B546" s="45"/>
      <c r="C546" s="315" t="s">
        <v>882</v>
      </c>
      <c r="D546" s="315" t="s">
        <v>883</v>
      </c>
      <c r="E546" s="18" t="s">
        <v>345</v>
      </c>
      <c r="F546" s="316">
        <v>67.319999999999993</v>
      </c>
      <c r="G546" s="39"/>
      <c r="H546" s="45"/>
    </row>
    <row r="547" s="2" customFormat="1" ht="16.8" customHeight="1">
      <c r="A547" s="39"/>
      <c r="B547" s="45"/>
      <c r="C547" s="311" t="s">
        <v>221</v>
      </c>
      <c r="D547" s="312" t="s">
        <v>19</v>
      </c>
      <c r="E547" s="313" t="s">
        <v>19</v>
      </c>
      <c r="F547" s="314">
        <v>0</v>
      </c>
      <c r="G547" s="39"/>
      <c r="H547" s="45"/>
    </row>
    <row r="548" s="2" customFormat="1" ht="16.8" customHeight="1">
      <c r="A548" s="39"/>
      <c r="B548" s="45"/>
      <c r="C548" s="317" t="s">
        <v>4959</v>
      </c>
      <c r="D548" s="39"/>
      <c r="E548" s="39"/>
      <c r="F548" s="39"/>
      <c r="G548" s="39"/>
      <c r="H548" s="45"/>
    </row>
    <row r="549" s="2" customFormat="1">
      <c r="A549" s="39"/>
      <c r="B549" s="45"/>
      <c r="C549" s="315" t="s">
        <v>477</v>
      </c>
      <c r="D549" s="315" t="s">
        <v>478</v>
      </c>
      <c r="E549" s="18" t="s">
        <v>391</v>
      </c>
      <c r="F549" s="316">
        <v>49.088000000000001</v>
      </c>
      <c r="G549" s="39"/>
      <c r="H549" s="45"/>
    </row>
    <row r="550" s="2" customFormat="1" ht="16.8" customHeight="1">
      <c r="A550" s="39"/>
      <c r="B550" s="45"/>
      <c r="C550" s="311" t="s">
        <v>851</v>
      </c>
      <c r="D550" s="312" t="s">
        <v>19</v>
      </c>
      <c r="E550" s="313" t="s">
        <v>19</v>
      </c>
      <c r="F550" s="314">
        <v>2.7999999999999998</v>
      </c>
      <c r="G550" s="39"/>
      <c r="H550" s="45"/>
    </row>
    <row r="551" s="2" customFormat="1" ht="16.8" customHeight="1">
      <c r="A551" s="39"/>
      <c r="B551" s="45"/>
      <c r="C551" s="315" t="s">
        <v>19</v>
      </c>
      <c r="D551" s="315" t="s">
        <v>870</v>
      </c>
      <c r="E551" s="18" t="s">
        <v>19</v>
      </c>
      <c r="F551" s="316">
        <v>0</v>
      </c>
      <c r="G551" s="39"/>
      <c r="H551" s="45"/>
    </row>
    <row r="552" s="2" customFormat="1" ht="16.8" customHeight="1">
      <c r="A552" s="39"/>
      <c r="B552" s="45"/>
      <c r="C552" s="315" t="s">
        <v>851</v>
      </c>
      <c r="D552" s="315" t="s">
        <v>915</v>
      </c>
      <c r="E552" s="18" t="s">
        <v>19</v>
      </c>
      <c r="F552" s="316">
        <v>2.7999999999999998</v>
      </c>
      <c r="G552" s="39"/>
      <c r="H552" s="45"/>
    </row>
    <row r="553" s="2" customFormat="1" ht="16.8" customHeight="1">
      <c r="A553" s="39"/>
      <c r="B553" s="45"/>
      <c r="C553" s="317" t="s">
        <v>4959</v>
      </c>
      <c r="D553" s="39"/>
      <c r="E553" s="39"/>
      <c r="F553" s="39"/>
      <c r="G553" s="39"/>
      <c r="H553" s="45"/>
    </row>
    <row r="554" s="2" customFormat="1">
      <c r="A554" s="39"/>
      <c r="B554" s="45"/>
      <c r="C554" s="315" t="s">
        <v>862</v>
      </c>
      <c r="D554" s="315" t="s">
        <v>863</v>
      </c>
      <c r="E554" s="18" t="s">
        <v>391</v>
      </c>
      <c r="F554" s="316">
        <v>49.088000000000001</v>
      </c>
      <c r="G554" s="39"/>
      <c r="H554" s="45"/>
    </row>
    <row r="555" s="2" customFormat="1">
      <c r="A555" s="39"/>
      <c r="B555" s="45"/>
      <c r="C555" s="315" t="s">
        <v>882</v>
      </c>
      <c r="D555" s="315" t="s">
        <v>883</v>
      </c>
      <c r="E555" s="18" t="s">
        <v>345</v>
      </c>
      <c r="F555" s="316">
        <v>67.319999999999993</v>
      </c>
      <c r="G555" s="39"/>
      <c r="H555" s="45"/>
    </row>
    <row r="556" s="2" customFormat="1" ht="16.8" customHeight="1">
      <c r="A556" s="39"/>
      <c r="B556" s="45"/>
      <c r="C556" s="311" t="s">
        <v>857</v>
      </c>
      <c r="D556" s="312" t="s">
        <v>19</v>
      </c>
      <c r="E556" s="313" t="s">
        <v>19</v>
      </c>
      <c r="F556" s="314">
        <v>12</v>
      </c>
      <c r="G556" s="39"/>
      <c r="H556" s="45"/>
    </row>
    <row r="557" s="2" customFormat="1" ht="16.8" customHeight="1">
      <c r="A557" s="39"/>
      <c r="B557" s="45"/>
      <c r="C557" s="315" t="s">
        <v>19</v>
      </c>
      <c r="D557" s="315" t="s">
        <v>868</v>
      </c>
      <c r="E557" s="18" t="s">
        <v>19</v>
      </c>
      <c r="F557" s="316">
        <v>0</v>
      </c>
      <c r="G557" s="39"/>
      <c r="H557" s="45"/>
    </row>
    <row r="558" s="2" customFormat="1" ht="16.8" customHeight="1">
      <c r="A558" s="39"/>
      <c r="B558" s="45"/>
      <c r="C558" s="315" t="s">
        <v>857</v>
      </c>
      <c r="D558" s="315" t="s">
        <v>869</v>
      </c>
      <c r="E558" s="18" t="s">
        <v>19</v>
      </c>
      <c r="F558" s="316">
        <v>12</v>
      </c>
      <c r="G558" s="39"/>
      <c r="H558" s="45"/>
    </row>
    <row r="559" s="2" customFormat="1" ht="16.8" customHeight="1">
      <c r="A559" s="39"/>
      <c r="B559" s="45"/>
      <c r="C559" s="317" t="s">
        <v>4959</v>
      </c>
      <c r="D559" s="39"/>
      <c r="E559" s="39"/>
      <c r="F559" s="39"/>
      <c r="G559" s="39"/>
      <c r="H559" s="45"/>
    </row>
    <row r="560" s="2" customFormat="1">
      <c r="A560" s="39"/>
      <c r="B560" s="45"/>
      <c r="C560" s="315" t="s">
        <v>862</v>
      </c>
      <c r="D560" s="315" t="s">
        <v>863</v>
      </c>
      <c r="E560" s="18" t="s">
        <v>391</v>
      </c>
      <c r="F560" s="316">
        <v>49.088000000000001</v>
      </c>
      <c r="G560" s="39"/>
      <c r="H560" s="45"/>
    </row>
    <row r="561" s="2" customFormat="1">
      <c r="A561" s="39"/>
      <c r="B561" s="45"/>
      <c r="C561" s="315" t="s">
        <v>882</v>
      </c>
      <c r="D561" s="315" t="s">
        <v>883</v>
      </c>
      <c r="E561" s="18" t="s">
        <v>345</v>
      </c>
      <c r="F561" s="316">
        <v>67.319999999999993</v>
      </c>
      <c r="G561" s="39"/>
      <c r="H561" s="45"/>
    </row>
    <row r="562" s="2" customFormat="1" ht="16.8" customHeight="1">
      <c r="A562" s="39"/>
      <c r="B562" s="45"/>
      <c r="C562" s="311" t="s">
        <v>849</v>
      </c>
      <c r="D562" s="312" t="s">
        <v>19</v>
      </c>
      <c r="E562" s="313" t="s">
        <v>19</v>
      </c>
      <c r="F562" s="314">
        <v>8.75</v>
      </c>
      <c r="G562" s="39"/>
      <c r="H562" s="45"/>
    </row>
    <row r="563" s="2" customFormat="1" ht="16.8" customHeight="1">
      <c r="A563" s="39"/>
      <c r="B563" s="45"/>
      <c r="C563" s="315" t="s">
        <v>19</v>
      </c>
      <c r="D563" s="315" t="s">
        <v>866</v>
      </c>
      <c r="E563" s="18" t="s">
        <v>19</v>
      </c>
      <c r="F563" s="316">
        <v>0</v>
      </c>
      <c r="G563" s="39"/>
      <c r="H563" s="45"/>
    </row>
    <row r="564" s="2" customFormat="1" ht="16.8" customHeight="1">
      <c r="A564" s="39"/>
      <c r="B564" s="45"/>
      <c r="C564" s="315" t="s">
        <v>849</v>
      </c>
      <c r="D564" s="315" t="s">
        <v>867</v>
      </c>
      <c r="E564" s="18" t="s">
        <v>19</v>
      </c>
      <c r="F564" s="316">
        <v>8.75</v>
      </c>
      <c r="G564" s="39"/>
      <c r="H564" s="45"/>
    </row>
    <row r="565" s="2" customFormat="1" ht="16.8" customHeight="1">
      <c r="A565" s="39"/>
      <c r="B565" s="45"/>
      <c r="C565" s="317" t="s">
        <v>4959</v>
      </c>
      <c r="D565" s="39"/>
      <c r="E565" s="39"/>
      <c r="F565" s="39"/>
      <c r="G565" s="39"/>
      <c r="H565" s="45"/>
    </row>
    <row r="566" s="2" customFormat="1">
      <c r="A566" s="39"/>
      <c r="B566" s="45"/>
      <c r="C566" s="315" t="s">
        <v>862</v>
      </c>
      <c r="D566" s="315" t="s">
        <v>863</v>
      </c>
      <c r="E566" s="18" t="s">
        <v>391</v>
      </c>
      <c r="F566" s="316">
        <v>49.088000000000001</v>
      </c>
      <c r="G566" s="39"/>
      <c r="H566" s="45"/>
    </row>
    <row r="567" s="2" customFormat="1" ht="16.8" customHeight="1">
      <c r="A567" s="39"/>
      <c r="B567" s="45"/>
      <c r="C567" s="311" t="s">
        <v>855</v>
      </c>
      <c r="D567" s="312" t="s">
        <v>19</v>
      </c>
      <c r="E567" s="313" t="s">
        <v>19</v>
      </c>
      <c r="F567" s="314">
        <v>49.088000000000001</v>
      </c>
      <c r="G567" s="39"/>
      <c r="H567" s="45"/>
    </row>
    <row r="568" s="2" customFormat="1" ht="16.8" customHeight="1">
      <c r="A568" s="39"/>
      <c r="B568" s="45"/>
      <c r="C568" s="315" t="s">
        <v>19</v>
      </c>
      <c r="D568" s="315" t="s">
        <v>872</v>
      </c>
      <c r="E568" s="18" t="s">
        <v>19</v>
      </c>
      <c r="F568" s="316">
        <v>24.5</v>
      </c>
      <c r="G568" s="39"/>
      <c r="H568" s="45"/>
    </row>
    <row r="569" s="2" customFormat="1" ht="16.8" customHeight="1">
      <c r="A569" s="39"/>
      <c r="B569" s="45"/>
      <c r="C569" s="315" t="s">
        <v>19</v>
      </c>
      <c r="D569" s="315" t="s">
        <v>873</v>
      </c>
      <c r="E569" s="18" t="s">
        <v>19</v>
      </c>
      <c r="F569" s="316">
        <v>24.588000000000001</v>
      </c>
      <c r="G569" s="39"/>
      <c r="H569" s="45"/>
    </row>
    <row r="570" s="2" customFormat="1" ht="16.8" customHeight="1">
      <c r="A570" s="39"/>
      <c r="B570" s="45"/>
      <c r="C570" s="315" t="s">
        <v>855</v>
      </c>
      <c r="D570" s="315" t="s">
        <v>363</v>
      </c>
      <c r="E570" s="18" t="s">
        <v>19</v>
      </c>
      <c r="F570" s="316">
        <v>49.088000000000001</v>
      </c>
      <c r="G570" s="39"/>
      <c r="H570" s="45"/>
    </row>
    <row r="571" s="2" customFormat="1" ht="16.8" customHeight="1">
      <c r="A571" s="39"/>
      <c r="B571" s="45"/>
      <c r="C571" s="317" t="s">
        <v>4959</v>
      </c>
      <c r="D571" s="39"/>
      <c r="E571" s="39"/>
      <c r="F571" s="39"/>
      <c r="G571" s="39"/>
      <c r="H571" s="45"/>
    </row>
    <row r="572" s="2" customFormat="1">
      <c r="A572" s="39"/>
      <c r="B572" s="45"/>
      <c r="C572" s="315" t="s">
        <v>862</v>
      </c>
      <c r="D572" s="315" t="s">
        <v>863</v>
      </c>
      <c r="E572" s="18" t="s">
        <v>391</v>
      </c>
      <c r="F572" s="316">
        <v>49.088000000000001</v>
      </c>
      <c r="G572" s="39"/>
      <c r="H572" s="45"/>
    </row>
    <row r="573" s="2" customFormat="1">
      <c r="A573" s="39"/>
      <c r="B573" s="45"/>
      <c r="C573" s="315" t="s">
        <v>477</v>
      </c>
      <c r="D573" s="315" t="s">
        <v>478</v>
      </c>
      <c r="E573" s="18" t="s">
        <v>391</v>
      </c>
      <c r="F573" s="316">
        <v>49.088000000000001</v>
      </c>
      <c r="G573" s="39"/>
      <c r="H573" s="45"/>
    </row>
    <row r="574" s="2" customFormat="1" ht="16.8" customHeight="1">
      <c r="A574" s="39"/>
      <c r="B574" s="45"/>
      <c r="C574" s="311" t="s">
        <v>881</v>
      </c>
      <c r="D574" s="312" t="s">
        <v>19</v>
      </c>
      <c r="E574" s="313" t="s">
        <v>19</v>
      </c>
      <c r="F574" s="314">
        <v>0</v>
      </c>
      <c r="G574" s="39"/>
      <c r="H574" s="45"/>
    </row>
    <row r="575" s="2" customFormat="1" ht="16.8" customHeight="1">
      <c r="A575" s="39"/>
      <c r="B575" s="45"/>
      <c r="C575" s="317" t="s">
        <v>4959</v>
      </c>
      <c r="D575" s="39"/>
      <c r="E575" s="39"/>
      <c r="F575" s="39"/>
      <c r="G575" s="39"/>
      <c r="H575" s="45"/>
    </row>
    <row r="576" s="2" customFormat="1">
      <c r="A576" s="39"/>
      <c r="B576" s="45"/>
      <c r="C576" s="315" t="s">
        <v>901</v>
      </c>
      <c r="D576" s="315" t="s">
        <v>902</v>
      </c>
      <c r="E576" s="18" t="s">
        <v>572</v>
      </c>
      <c r="F576" s="316">
        <v>10</v>
      </c>
      <c r="G576" s="39"/>
      <c r="H576" s="45"/>
    </row>
    <row r="577" s="2" customFormat="1" ht="16.8" customHeight="1">
      <c r="A577" s="39"/>
      <c r="B577" s="45"/>
      <c r="C577" s="311" t="s">
        <v>879</v>
      </c>
      <c r="D577" s="312" t="s">
        <v>19</v>
      </c>
      <c r="E577" s="313" t="s">
        <v>19</v>
      </c>
      <c r="F577" s="314">
        <v>10</v>
      </c>
      <c r="G577" s="39"/>
      <c r="H577" s="45"/>
    </row>
    <row r="578" s="2" customFormat="1" ht="16.8" customHeight="1">
      <c r="A578" s="39"/>
      <c r="B578" s="45"/>
      <c r="C578" s="315" t="s">
        <v>19</v>
      </c>
      <c r="D578" s="315" t="s">
        <v>878</v>
      </c>
      <c r="E578" s="18" t="s">
        <v>19</v>
      </c>
      <c r="F578" s="316">
        <v>0</v>
      </c>
      <c r="G578" s="39"/>
      <c r="H578" s="45"/>
    </row>
    <row r="579" s="2" customFormat="1" ht="16.8" customHeight="1">
      <c r="A579" s="39"/>
      <c r="B579" s="45"/>
      <c r="C579" s="315" t="s">
        <v>879</v>
      </c>
      <c r="D579" s="315" t="s">
        <v>430</v>
      </c>
      <c r="E579" s="18" t="s">
        <v>19</v>
      </c>
      <c r="F579" s="316">
        <v>10</v>
      </c>
      <c r="G579" s="39"/>
      <c r="H579" s="45"/>
    </row>
    <row r="580" s="2" customFormat="1" ht="16.8" customHeight="1">
      <c r="A580" s="39"/>
      <c r="B580" s="45"/>
      <c r="C580" s="317" t="s">
        <v>4959</v>
      </c>
      <c r="D580" s="39"/>
      <c r="E580" s="39"/>
      <c r="F580" s="39"/>
      <c r="G580" s="39"/>
      <c r="H580" s="45"/>
    </row>
    <row r="581" s="2" customFormat="1">
      <c r="A581" s="39"/>
      <c r="B581" s="45"/>
      <c r="C581" s="315" t="s">
        <v>862</v>
      </c>
      <c r="D581" s="315" t="s">
        <v>863</v>
      </c>
      <c r="E581" s="18" t="s">
        <v>391</v>
      </c>
      <c r="F581" s="316">
        <v>49.088000000000001</v>
      </c>
      <c r="G581" s="39"/>
      <c r="H581" s="45"/>
    </row>
    <row r="582" s="2" customFormat="1">
      <c r="A582" s="39"/>
      <c r="B582" s="45"/>
      <c r="C582" s="315" t="s">
        <v>901</v>
      </c>
      <c r="D582" s="315" t="s">
        <v>902</v>
      </c>
      <c r="E582" s="18" t="s">
        <v>572</v>
      </c>
      <c r="F582" s="316">
        <v>10</v>
      </c>
      <c r="G582" s="39"/>
      <c r="H582" s="45"/>
    </row>
    <row r="583" s="2" customFormat="1" ht="16.8" customHeight="1">
      <c r="A583" s="39"/>
      <c r="B583" s="45"/>
      <c r="C583" s="311" t="s">
        <v>225</v>
      </c>
      <c r="D583" s="312" t="s">
        <v>19</v>
      </c>
      <c r="E583" s="313" t="s">
        <v>19</v>
      </c>
      <c r="F583" s="314">
        <v>0</v>
      </c>
      <c r="G583" s="39"/>
      <c r="H583" s="45"/>
    </row>
    <row r="584" s="2" customFormat="1" ht="16.8" customHeight="1">
      <c r="A584" s="39"/>
      <c r="B584" s="45"/>
      <c r="C584" s="317" t="s">
        <v>4959</v>
      </c>
      <c r="D584" s="39"/>
      <c r="E584" s="39"/>
      <c r="F584" s="39"/>
      <c r="G584" s="39"/>
      <c r="H584" s="45"/>
    </row>
    <row r="585" s="2" customFormat="1">
      <c r="A585" s="39"/>
      <c r="B585" s="45"/>
      <c r="C585" s="315" t="s">
        <v>477</v>
      </c>
      <c r="D585" s="315" t="s">
        <v>478</v>
      </c>
      <c r="E585" s="18" t="s">
        <v>391</v>
      </c>
      <c r="F585" s="316">
        <v>49.088000000000001</v>
      </c>
      <c r="G585" s="39"/>
      <c r="H585" s="45"/>
    </row>
    <row r="586" s="2" customFormat="1" ht="26.4" customHeight="1">
      <c r="A586" s="39"/>
      <c r="B586" s="45"/>
      <c r="C586" s="310" t="s">
        <v>4964</v>
      </c>
      <c r="D586" s="310" t="s">
        <v>97</v>
      </c>
      <c r="E586" s="39"/>
      <c r="F586" s="39"/>
      <c r="G586" s="39"/>
      <c r="H586" s="45"/>
    </row>
    <row r="587" s="2" customFormat="1" ht="16.8" customHeight="1">
      <c r="A587" s="39"/>
      <c r="B587" s="45"/>
      <c r="C587" s="311" t="s">
        <v>858</v>
      </c>
      <c r="D587" s="312" t="s">
        <v>19</v>
      </c>
      <c r="E587" s="313" t="s">
        <v>19</v>
      </c>
      <c r="F587" s="314">
        <v>99.599999999999994</v>
      </c>
      <c r="G587" s="39"/>
      <c r="H587" s="45"/>
    </row>
    <row r="588" s="2" customFormat="1" ht="16.8" customHeight="1">
      <c r="A588" s="39"/>
      <c r="B588" s="45"/>
      <c r="C588" s="315" t="s">
        <v>19</v>
      </c>
      <c r="D588" s="315" t="s">
        <v>886</v>
      </c>
      <c r="E588" s="18" t="s">
        <v>19</v>
      </c>
      <c r="F588" s="316">
        <v>64.799999999999997</v>
      </c>
      <c r="G588" s="39"/>
      <c r="H588" s="45"/>
    </row>
    <row r="589" s="2" customFormat="1" ht="16.8" customHeight="1">
      <c r="A589" s="39"/>
      <c r="B589" s="45"/>
      <c r="C589" s="315" t="s">
        <v>19</v>
      </c>
      <c r="D589" s="315" t="s">
        <v>887</v>
      </c>
      <c r="E589" s="18" t="s">
        <v>19</v>
      </c>
      <c r="F589" s="316">
        <v>34.799999999999997</v>
      </c>
      <c r="G589" s="39"/>
      <c r="H589" s="45"/>
    </row>
    <row r="590" s="2" customFormat="1" ht="16.8" customHeight="1">
      <c r="A590" s="39"/>
      <c r="B590" s="45"/>
      <c r="C590" s="315" t="s">
        <v>858</v>
      </c>
      <c r="D590" s="315" t="s">
        <v>363</v>
      </c>
      <c r="E590" s="18" t="s">
        <v>19</v>
      </c>
      <c r="F590" s="316">
        <v>99.599999999999994</v>
      </c>
      <c r="G590" s="39"/>
      <c r="H590" s="45"/>
    </row>
    <row r="591" s="2" customFormat="1" ht="16.8" customHeight="1">
      <c r="A591" s="39"/>
      <c r="B591" s="45"/>
      <c r="C591" s="317" t="s">
        <v>4959</v>
      </c>
      <c r="D591" s="39"/>
      <c r="E591" s="39"/>
      <c r="F591" s="39"/>
      <c r="G591" s="39"/>
      <c r="H591" s="45"/>
    </row>
    <row r="592" s="2" customFormat="1">
      <c r="A592" s="39"/>
      <c r="B592" s="45"/>
      <c r="C592" s="315" t="s">
        <v>882</v>
      </c>
      <c r="D592" s="315" t="s">
        <v>883</v>
      </c>
      <c r="E592" s="18" t="s">
        <v>345</v>
      </c>
      <c r="F592" s="316">
        <v>79.680000000000007</v>
      </c>
      <c r="G592" s="39"/>
      <c r="H592" s="45"/>
    </row>
    <row r="593" s="2" customFormat="1">
      <c r="A593" s="39"/>
      <c r="B593" s="45"/>
      <c r="C593" s="315" t="s">
        <v>888</v>
      </c>
      <c r="D593" s="315" t="s">
        <v>889</v>
      </c>
      <c r="E593" s="18" t="s">
        <v>345</v>
      </c>
      <c r="F593" s="316">
        <v>99.599999999999994</v>
      </c>
      <c r="G593" s="39"/>
      <c r="H593" s="45"/>
    </row>
    <row r="594" s="2" customFormat="1" ht="16.8" customHeight="1">
      <c r="A594" s="39"/>
      <c r="B594" s="45"/>
      <c r="C594" s="311" t="s">
        <v>853</v>
      </c>
      <c r="D594" s="312" t="s">
        <v>19</v>
      </c>
      <c r="E594" s="313" t="s">
        <v>19</v>
      </c>
      <c r="F594" s="314">
        <v>2.8999999999999999</v>
      </c>
      <c r="G594" s="39"/>
      <c r="H594" s="45"/>
    </row>
    <row r="595" s="2" customFormat="1" ht="16.8" customHeight="1">
      <c r="A595" s="39"/>
      <c r="B595" s="45"/>
      <c r="C595" s="315" t="s">
        <v>19</v>
      </c>
      <c r="D595" s="315" t="s">
        <v>871</v>
      </c>
      <c r="E595" s="18" t="s">
        <v>19</v>
      </c>
      <c r="F595" s="316">
        <v>0</v>
      </c>
      <c r="G595" s="39"/>
      <c r="H595" s="45"/>
    </row>
    <row r="596" s="2" customFormat="1" ht="16.8" customHeight="1">
      <c r="A596" s="39"/>
      <c r="B596" s="45"/>
      <c r="C596" s="315" t="s">
        <v>853</v>
      </c>
      <c r="D596" s="315" t="s">
        <v>924</v>
      </c>
      <c r="E596" s="18" t="s">
        <v>19</v>
      </c>
      <c r="F596" s="316">
        <v>3.3999999999999999</v>
      </c>
      <c r="G596" s="39"/>
      <c r="H596" s="45"/>
    </row>
    <row r="597" s="2" customFormat="1" ht="16.8" customHeight="1">
      <c r="A597" s="39"/>
      <c r="B597" s="45"/>
      <c r="C597" s="317" t="s">
        <v>4959</v>
      </c>
      <c r="D597" s="39"/>
      <c r="E597" s="39"/>
      <c r="F597" s="39"/>
      <c r="G597" s="39"/>
      <c r="H597" s="45"/>
    </row>
    <row r="598" s="2" customFormat="1">
      <c r="A598" s="39"/>
      <c r="B598" s="45"/>
      <c r="C598" s="315" t="s">
        <v>862</v>
      </c>
      <c r="D598" s="315" t="s">
        <v>863</v>
      </c>
      <c r="E598" s="18" t="s">
        <v>391</v>
      </c>
      <c r="F598" s="316">
        <v>58.100000000000001</v>
      </c>
      <c r="G598" s="39"/>
      <c r="H598" s="45"/>
    </row>
    <row r="599" s="2" customFormat="1">
      <c r="A599" s="39"/>
      <c r="B599" s="45"/>
      <c r="C599" s="315" t="s">
        <v>882</v>
      </c>
      <c r="D599" s="315" t="s">
        <v>883</v>
      </c>
      <c r="E599" s="18" t="s">
        <v>345</v>
      </c>
      <c r="F599" s="316">
        <v>79.680000000000007</v>
      </c>
      <c r="G599" s="39"/>
      <c r="H599" s="45"/>
    </row>
    <row r="600" s="2" customFormat="1" ht="16.8" customHeight="1">
      <c r="A600" s="39"/>
      <c r="B600" s="45"/>
      <c r="C600" s="311" t="s">
        <v>851</v>
      </c>
      <c r="D600" s="312" t="s">
        <v>19</v>
      </c>
      <c r="E600" s="313" t="s">
        <v>19</v>
      </c>
      <c r="F600" s="314">
        <v>5.4000000000000004</v>
      </c>
      <c r="G600" s="39"/>
      <c r="H600" s="45"/>
    </row>
    <row r="601" s="2" customFormat="1" ht="16.8" customHeight="1">
      <c r="A601" s="39"/>
      <c r="B601" s="45"/>
      <c r="C601" s="315" t="s">
        <v>19</v>
      </c>
      <c r="D601" s="315" t="s">
        <v>870</v>
      </c>
      <c r="E601" s="18" t="s">
        <v>19</v>
      </c>
      <c r="F601" s="316">
        <v>0</v>
      </c>
      <c r="G601" s="39"/>
      <c r="H601" s="45"/>
    </row>
    <row r="602" s="2" customFormat="1" ht="16.8" customHeight="1">
      <c r="A602" s="39"/>
      <c r="B602" s="45"/>
      <c r="C602" s="315" t="s">
        <v>851</v>
      </c>
      <c r="D602" s="315" t="s">
        <v>923</v>
      </c>
      <c r="E602" s="18" t="s">
        <v>19</v>
      </c>
      <c r="F602" s="316">
        <v>3.2400000000000002</v>
      </c>
      <c r="G602" s="39"/>
      <c r="H602" s="45"/>
    </row>
    <row r="603" s="2" customFormat="1" ht="16.8" customHeight="1">
      <c r="A603" s="39"/>
      <c r="B603" s="45"/>
      <c r="C603" s="317" t="s">
        <v>4959</v>
      </c>
      <c r="D603" s="39"/>
      <c r="E603" s="39"/>
      <c r="F603" s="39"/>
      <c r="G603" s="39"/>
      <c r="H603" s="45"/>
    </row>
    <row r="604" s="2" customFormat="1">
      <c r="A604" s="39"/>
      <c r="B604" s="45"/>
      <c r="C604" s="315" t="s">
        <v>862</v>
      </c>
      <c r="D604" s="315" t="s">
        <v>863</v>
      </c>
      <c r="E604" s="18" t="s">
        <v>391</v>
      </c>
      <c r="F604" s="316">
        <v>58.100000000000001</v>
      </c>
      <c r="G604" s="39"/>
      <c r="H604" s="45"/>
    </row>
    <row r="605" s="2" customFormat="1">
      <c r="A605" s="39"/>
      <c r="B605" s="45"/>
      <c r="C605" s="315" t="s">
        <v>882</v>
      </c>
      <c r="D605" s="315" t="s">
        <v>883</v>
      </c>
      <c r="E605" s="18" t="s">
        <v>345</v>
      </c>
      <c r="F605" s="316">
        <v>79.680000000000007</v>
      </c>
      <c r="G605" s="39"/>
      <c r="H605" s="45"/>
    </row>
    <row r="606" s="2" customFormat="1" ht="16.8" customHeight="1">
      <c r="A606" s="39"/>
      <c r="B606" s="45"/>
      <c r="C606" s="311" t="s">
        <v>857</v>
      </c>
      <c r="D606" s="312" t="s">
        <v>19</v>
      </c>
      <c r="E606" s="313" t="s">
        <v>19</v>
      </c>
      <c r="F606" s="314">
        <v>12</v>
      </c>
      <c r="G606" s="39"/>
      <c r="H606" s="45"/>
    </row>
    <row r="607" s="2" customFormat="1" ht="16.8" customHeight="1">
      <c r="A607" s="39"/>
      <c r="B607" s="45"/>
      <c r="C607" s="315" t="s">
        <v>19</v>
      </c>
      <c r="D607" s="315" t="s">
        <v>868</v>
      </c>
      <c r="E607" s="18" t="s">
        <v>19</v>
      </c>
      <c r="F607" s="316">
        <v>0</v>
      </c>
      <c r="G607" s="39"/>
      <c r="H607" s="45"/>
    </row>
    <row r="608" s="2" customFormat="1" ht="16.8" customHeight="1">
      <c r="A608" s="39"/>
      <c r="B608" s="45"/>
      <c r="C608" s="315" t="s">
        <v>857</v>
      </c>
      <c r="D608" s="315" t="s">
        <v>869</v>
      </c>
      <c r="E608" s="18" t="s">
        <v>19</v>
      </c>
      <c r="F608" s="316">
        <v>12</v>
      </c>
      <c r="G608" s="39"/>
      <c r="H608" s="45"/>
    </row>
    <row r="609" s="2" customFormat="1" ht="16.8" customHeight="1">
      <c r="A609" s="39"/>
      <c r="B609" s="45"/>
      <c r="C609" s="317" t="s">
        <v>4959</v>
      </c>
      <c r="D609" s="39"/>
      <c r="E609" s="39"/>
      <c r="F609" s="39"/>
      <c r="G609" s="39"/>
      <c r="H609" s="45"/>
    </row>
    <row r="610" s="2" customFormat="1">
      <c r="A610" s="39"/>
      <c r="B610" s="45"/>
      <c r="C610" s="315" t="s">
        <v>862</v>
      </c>
      <c r="D610" s="315" t="s">
        <v>863</v>
      </c>
      <c r="E610" s="18" t="s">
        <v>391</v>
      </c>
      <c r="F610" s="316">
        <v>58.100000000000001</v>
      </c>
      <c r="G610" s="39"/>
      <c r="H610" s="45"/>
    </row>
    <row r="611" s="2" customFormat="1">
      <c r="A611" s="39"/>
      <c r="B611" s="45"/>
      <c r="C611" s="315" t="s">
        <v>882</v>
      </c>
      <c r="D611" s="315" t="s">
        <v>883</v>
      </c>
      <c r="E611" s="18" t="s">
        <v>345</v>
      </c>
      <c r="F611" s="316">
        <v>79.680000000000007</v>
      </c>
      <c r="G611" s="39"/>
      <c r="H611" s="45"/>
    </row>
    <row r="612" s="2" customFormat="1" ht="16.8" customHeight="1">
      <c r="A612" s="39"/>
      <c r="B612" s="45"/>
      <c r="C612" s="315" t="s">
        <v>19</v>
      </c>
      <c r="D612" s="315" t="s">
        <v>866</v>
      </c>
      <c r="E612" s="18" t="s">
        <v>19</v>
      </c>
      <c r="F612" s="316">
        <v>0</v>
      </c>
      <c r="G612" s="39"/>
      <c r="H612" s="45"/>
    </row>
    <row r="613" s="2" customFormat="1" ht="16.8" customHeight="1">
      <c r="A613" s="39"/>
      <c r="B613" s="45"/>
      <c r="C613" s="315" t="s">
        <v>849</v>
      </c>
      <c r="D613" s="315" t="s">
        <v>867</v>
      </c>
      <c r="E613" s="18" t="s">
        <v>19</v>
      </c>
      <c r="F613" s="316">
        <v>8.75</v>
      </c>
      <c r="G613" s="39"/>
      <c r="H613" s="45"/>
    </row>
    <row r="614" s="2" customFormat="1" ht="16.8" customHeight="1">
      <c r="A614" s="39"/>
      <c r="B614" s="45"/>
      <c r="C614" s="317" t="s">
        <v>4959</v>
      </c>
      <c r="D614" s="39"/>
      <c r="E614" s="39"/>
      <c r="F614" s="39"/>
      <c r="G614" s="39"/>
      <c r="H614" s="45"/>
    </row>
    <row r="615" s="2" customFormat="1">
      <c r="A615" s="39"/>
      <c r="B615" s="45"/>
      <c r="C615" s="315" t="s">
        <v>862</v>
      </c>
      <c r="D615" s="315" t="s">
        <v>863</v>
      </c>
      <c r="E615" s="18" t="s">
        <v>391</v>
      </c>
      <c r="F615" s="316">
        <v>58.100000000000001</v>
      </c>
      <c r="G615" s="39"/>
      <c r="H615" s="45"/>
    </row>
    <row r="616" s="2" customFormat="1" ht="16.8" customHeight="1">
      <c r="A616" s="39"/>
      <c r="B616" s="45"/>
      <c r="C616" s="315" t="s">
        <v>19</v>
      </c>
      <c r="D616" s="315" t="s">
        <v>872</v>
      </c>
      <c r="E616" s="18" t="s">
        <v>19</v>
      </c>
      <c r="F616" s="316">
        <v>28.350000000000001</v>
      </c>
      <c r="G616" s="39"/>
      <c r="H616" s="45"/>
    </row>
    <row r="617" s="2" customFormat="1" ht="16.8" customHeight="1">
      <c r="A617" s="39"/>
      <c r="B617" s="45"/>
      <c r="C617" s="315" t="s">
        <v>19</v>
      </c>
      <c r="D617" s="315" t="s">
        <v>873</v>
      </c>
      <c r="E617" s="18" t="s">
        <v>19</v>
      </c>
      <c r="F617" s="316">
        <v>29.75</v>
      </c>
      <c r="G617" s="39"/>
      <c r="H617" s="45"/>
    </row>
    <row r="618" s="2" customFormat="1" ht="16.8" customHeight="1">
      <c r="A618" s="39"/>
      <c r="B618" s="45"/>
      <c r="C618" s="311" t="s">
        <v>849</v>
      </c>
      <c r="D618" s="312" t="s">
        <v>19</v>
      </c>
      <c r="E618" s="313" t="s">
        <v>19</v>
      </c>
      <c r="F618" s="314">
        <v>8.75</v>
      </c>
      <c r="G618" s="39"/>
      <c r="H618" s="45"/>
    </row>
    <row r="619" s="2" customFormat="1" ht="16.8" customHeight="1">
      <c r="A619" s="39"/>
      <c r="B619" s="45"/>
      <c r="C619" s="311" t="s">
        <v>855</v>
      </c>
      <c r="D619" s="312" t="s">
        <v>19</v>
      </c>
      <c r="E619" s="313" t="s">
        <v>19</v>
      </c>
      <c r="F619" s="314">
        <v>72.625</v>
      </c>
      <c r="G619" s="39"/>
      <c r="H619" s="45"/>
    </row>
    <row r="620" s="2" customFormat="1" ht="16.8" customHeight="1">
      <c r="A620" s="39"/>
      <c r="B620" s="45"/>
      <c r="C620" s="315" t="s">
        <v>855</v>
      </c>
      <c r="D620" s="315" t="s">
        <v>363</v>
      </c>
      <c r="E620" s="18" t="s">
        <v>19</v>
      </c>
      <c r="F620" s="316">
        <v>58.100000000000001</v>
      </c>
      <c r="G620" s="39"/>
      <c r="H620" s="45"/>
    </row>
    <row r="621" s="2" customFormat="1" ht="16.8" customHeight="1">
      <c r="A621" s="39"/>
      <c r="B621" s="45"/>
      <c r="C621" s="317" t="s">
        <v>4959</v>
      </c>
      <c r="D621" s="39"/>
      <c r="E621" s="39"/>
      <c r="F621" s="39"/>
      <c r="G621" s="39"/>
      <c r="H621" s="45"/>
    </row>
    <row r="622" s="2" customFormat="1">
      <c r="A622" s="39"/>
      <c r="B622" s="45"/>
      <c r="C622" s="315" t="s">
        <v>862</v>
      </c>
      <c r="D622" s="315" t="s">
        <v>863</v>
      </c>
      <c r="E622" s="18" t="s">
        <v>391</v>
      </c>
      <c r="F622" s="316">
        <v>58.100000000000001</v>
      </c>
      <c r="G622" s="39"/>
      <c r="H622" s="45"/>
    </row>
    <row r="623" s="2" customFormat="1">
      <c r="A623" s="39"/>
      <c r="B623" s="45"/>
      <c r="C623" s="315" t="s">
        <v>477</v>
      </c>
      <c r="D623" s="315" t="s">
        <v>478</v>
      </c>
      <c r="E623" s="18" t="s">
        <v>391</v>
      </c>
      <c r="F623" s="316">
        <v>58.100000000000001</v>
      </c>
      <c r="G623" s="39"/>
      <c r="H623" s="45"/>
    </row>
    <row r="624" s="2" customFormat="1" ht="16.8" customHeight="1">
      <c r="A624" s="39"/>
      <c r="B624" s="45"/>
      <c r="C624" s="311" t="s">
        <v>881</v>
      </c>
      <c r="D624" s="312" t="s">
        <v>19</v>
      </c>
      <c r="E624" s="313" t="s">
        <v>19</v>
      </c>
      <c r="F624" s="314">
        <v>0</v>
      </c>
      <c r="G624" s="39"/>
      <c r="H624" s="45"/>
    </row>
    <row r="625" s="2" customFormat="1" ht="16.8" customHeight="1">
      <c r="A625" s="39"/>
      <c r="B625" s="45"/>
      <c r="C625" s="317" t="s">
        <v>4959</v>
      </c>
      <c r="D625" s="39"/>
      <c r="E625" s="39"/>
      <c r="F625" s="39"/>
      <c r="G625" s="39"/>
      <c r="H625" s="45"/>
    </row>
    <row r="626" s="2" customFormat="1">
      <c r="A626" s="39"/>
      <c r="B626" s="45"/>
      <c r="C626" s="315" t="s">
        <v>901</v>
      </c>
      <c r="D626" s="315" t="s">
        <v>902</v>
      </c>
      <c r="E626" s="18" t="s">
        <v>572</v>
      </c>
      <c r="F626" s="316">
        <v>10</v>
      </c>
      <c r="G626" s="39"/>
      <c r="H626" s="45"/>
    </row>
    <row r="627" s="2" customFormat="1" ht="16.8" customHeight="1">
      <c r="A627" s="39"/>
      <c r="B627" s="45"/>
      <c r="C627" s="311" t="s">
        <v>879</v>
      </c>
      <c r="D627" s="312" t="s">
        <v>19</v>
      </c>
      <c r="E627" s="313" t="s">
        <v>19</v>
      </c>
      <c r="F627" s="314">
        <v>20</v>
      </c>
      <c r="G627" s="39"/>
      <c r="H627" s="45"/>
    </row>
    <row r="628" s="2" customFormat="1" ht="16.8" customHeight="1">
      <c r="A628" s="39"/>
      <c r="B628" s="45"/>
      <c r="C628" s="315" t="s">
        <v>19</v>
      </c>
      <c r="D628" s="315" t="s">
        <v>878</v>
      </c>
      <c r="E628" s="18" t="s">
        <v>19</v>
      </c>
      <c r="F628" s="316">
        <v>0</v>
      </c>
      <c r="G628" s="39"/>
      <c r="H628" s="45"/>
    </row>
    <row r="629" s="2" customFormat="1" ht="16.8" customHeight="1">
      <c r="A629" s="39"/>
      <c r="B629" s="45"/>
      <c r="C629" s="315" t="s">
        <v>879</v>
      </c>
      <c r="D629" s="315" t="s">
        <v>430</v>
      </c>
      <c r="E629" s="18" t="s">
        <v>19</v>
      </c>
      <c r="F629" s="316">
        <v>10</v>
      </c>
      <c r="G629" s="39"/>
      <c r="H629" s="45"/>
    </row>
    <row r="630" s="2" customFormat="1" ht="16.8" customHeight="1">
      <c r="A630" s="39"/>
      <c r="B630" s="45"/>
      <c r="C630" s="317" t="s">
        <v>4959</v>
      </c>
      <c r="D630" s="39"/>
      <c r="E630" s="39"/>
      <c r="F630" s="39"/>
      <c r="G630" s="39"/>
      <c r="H630" s="45"/>
    </row>
    <row r="631" s="2" customFormat="1">
      <c r="A631" s="39"/>
      <c r="B631" s="45"/>
      <c r="C631" s="315" t="s">
        <v>862</v>
      </c>
      <c r="D631" s="315" t="s">
        <v>863</v>
      </c>
      <c r="E631" s="18" t="s">
        <v>391</v>
      </c>
      <c r="F631" s="316">
        <v>58.100000000000001</v>
      </c>
      <c r="G631" s="39"/>
      <c r="H631" s="45"/>
    </row>
    <row r="632" s="2" customFormat="1">
      <c r="A632" s="39"/>
      <c r="B632" s="45"/>
      <c r="C632" s="315" t="s">
        <v>901</v>
      </c>
      <c r="D632" s="315" t="s">
        <v>902</v>
      </c>
      <c r="E632" s="18" t="s">
        <v>572</v>
      </c>
      <c r="F632" s="316">
        <v>10</v>
      </c>
      <c r="G632" s="39"/>
      <c r="H632" s="45"/>
    </row>
    <row r="633" s="2" customFormat="1" ht="16.8" customHeight="1">
      <c r="A633" s="39"/>
      <c r="B633" s="45"/>
      <c r="C633" s="311" t="s">
        <v>221</v>
      </c>
      <c r="D633" s="312" t="s">
        <v>19</v>
      </c>
      <c r="E633" s="313" t="s">
        <v>19</v>
      </c>
      <c r="F633" s="314">
        <v>0</v>
      </c>
      <c r="G633" s="39"/>
      <c r="H633" s="45"/>
    </row>
    <row r="634" s="2" customFormat="1" ht="16.8" customHeight="1">
      <c r="A634" s="39"/>
      <c r="B634" s="45"/>
      <c r="C634" s="317" t="s">
        <v>4959</v>
      </c>
      <c r="D634" s="39"/>
      <c r="E634" s="39"/>
      <c r="F634" s="39"/>
      <c r="G634" s="39"/>
      <c r="H634" s="45"/>
    </row>
    <row r="635" s="2" customFormat="1">
      <c r="A635" s="39"/>
      <c r="B635" s="45"/>
      <c r="C635" s="315" t="s">
        <v>477</v>
      </c>
      <c r="D635" s="315" t="s">
        <v>478</v>
      </c>
      <c r="E635" s="18" t="s">
        <v>391</v>
      </c>
      <c r="F635" s="316">
        <v>58.100000000000001</v>
      </c>
      <c r="G635" s="39"/>
      <c r="H635" s="45"/>
    </row>
    <row r="636" s="2" customFormat="1" ht="16.8" customHeight="1">
      <c r="A636" s="39"/>
      <c r="B636" s="45"/>
      <c r="C636" s="311" t="s">
        <v>225</v>
      </c>
      <c r="D636" s="312" t="s">
        <v>19</v>
      </c>
      <c r="E636" s="313" t="s">
        <v>19</v>
      </c>
      <c r="F636" s="314">
        <v>0</v>
      </c>
      <c r="G636" s="39"/>
      <c r="H636" s="45"/>
    </row>
    <row r="637" s="2" customFormat="1" ht="16.8" customHeight="1">
      <c r="A637" s="39"/>
      <c r="B637" s="45"/>
      <c r="C637" s="317" t="s">
        <v>4959</v>
      </c>
      <c r="D637" s="39"/>
      <c r="E637" s="39"/>
      <c r="F637" s="39"/>
      <c r="G637" s="39"/>
      <c r="H637" s="45"/>
    </row>
    <row r="638" s="2" customFormat="1">
      <c r="A638" s="39"/>
      <c r="B638" s="45"/>
      <c r="C638" s="315" t="s">
        <v>477</v>
      </c>
      <c r="D638" s="315" t="s">
        <v>478</v>
      </c>
      <c r="E638" s="18" t="s">
        <v>391</v>
      </c>
      <c r="F638" s="316">
        <v>58.100000000000001</v>
      </c>
      <c r="G638" s="39"/>
      <c r="H638" s="45"/>
    </row>
    <row r="639" s="2" customFormat="1" ht="26.4" customHeight="1">
      <c r="A639" s="39"/>
      <c r="B639" s="45"/>
      <c r="C639" s="310" t="s">
        <v>4965</v>
      </c>
      <c r="D639" s="310" t="s">
        <v>100</v>
      </c>
      <c r="E639" s="39"/>
      <c r="F639" s="39"/>
      <c r="G639" s="39"/>
      <c r="H639" s="45"/>
    </row>
    <row r="640" s="2" customFormat="1" ht="16.8" customHeight="1">
      <c r="A640" s="39"/>
      <c r="B640" s="45"/>
      <c r="C640" s="311" t="s">
        <v>858</v>
      </c>
      <c r="D640" s="312" t="s">
        <v>19</v>
      </c>
      <c r="E640" s="313" t="s">
        <v>19</v>
      </c>
      <c r="F640" s="314">
        <v>76.439999999999998</v>
      </c>
      <c r="G640" s="39"/>
      <c r="H640" s="45"/>
    </row>
    <row r="641" s="2" customFormat="1" ht="16.8" customHeight="1">
      <c r="A641" s="39"/>
      <c r="B641" s="45"/>
      <c r="C641" s="315" t="s">
        <v>19</v>
      </c>
      <c r="D641" s="315" t="s">
        <v>886</v>
      </c>
      <c r="E641" s="18" t="s">
        <v>19</v>
      </c>
      <c r="F641" s="316">
        <v>39.240000000000002</v>
      </c>
      <c r="G641" s="39"/>
      <c r="H641" s="45"/>
    </row>
    <row r="642" s="2" customFormat="1" ht="16.8" customHeight="1">
      <c r="A642" s="39"/>
      <c r="B642" s="45"/>
      <c r="C642" s="315" t="s">
        <v>19</v>
      </c>
      <c r="D642" s="315" t="s">
        <v>887</v>
      </c>
      <c r="E642" s="18" t="s">
        <v>19</v>
      </c>
      <c r="F642" s="316">
        <v>37.200000000000003</v>
      </c>
      <c r="G642" s="39"/>
      <c r="H642" s="45"/>
    </row>
    <row r="643" s="2" customFormat="1" ht="16.8" customHeight="1">
      <c r="A643" s="39"/>
      <c r="B643" s="45"/>
      <c r="C643" s="315" t="s">
        <v>858</v>
      </c>
      <c r="D643" s="315" t="s">
        <v>363</v>
      </c>
      <c r="E643" s="18" t="s">
        <v>19</v>
      </c>
      <c r="F643" s="316">
        <v>76.439999999999998</v>
      </c>
      <c r="G643" s="39"/>
      <c r="H643" s="45"/>
    </row>
    <row r="644" s="2" customFormat="1" ht="16.8" customHeight="1">
      <c r="A644" s="39"/>
      <c r="B644" s="45"/>
      <c r="C644" s="317" t="s">
        <v>4959</v>
      </c>
      <c r="D644" s="39"/>
      <c r="E644" s="39"/>
      <c r="F644" s="39"/>
      <c r="G644" s="39"/>
      <c r="H644" s="45"/>
    </row>
    <row r="645" s="2" customFormat="1">
      <c r="A645" s="39"/>
      <c r="B645" s="45"/>
      <c r="C645" s="315" t="s">
        <v>882</v>
      </c>
      <c r="D645" s="315" t="s">
        <v>883</v>
      </c>
      <c r="E645" s="18" t="s">
        <v>345</v>
      </c>
      <c r="F645" s="316">
        <v>76.439999999999998</v>
      </c>
      <c r="G645" s="39"/>
      <c r="H645" s="45"/>
    </row>
    <row r="646" s="2" customFormat="1">
      <c r="A646" s="39"/>
      <c r="B646" s="45"/>
      <c r="C646" s="315" t="s">
        <v>888</v>
      </c>
      <c r="D646" s="315" t="s">
        <v>889</v>
      </c>
      <c r="E646" s="18" t="s">
        <v>345</v>
      </c>
      <c r="F646" s="316">
        <v>76.439999999999998</v>
      </c>
      <c r="G646" s="39"/>
      <c r="H646" s="45"/>
    </row>
    <row r="647" s="2" customFormat="1">
      <c r="A647" s="39"/>
      <c r="B647" s="45"/>
      <c r="C647" s="315" t="s">
        <v>482</v>
      </c>
      <c r="D647" s="315" t="s">
        <v>483</v>
      </c>
      <c r="E647" s="18" t="s">
        <v>391</v>
      </c>
      <c r="F647" s="316">
        <v>90.537000000000006</v>
      </c>
      <c r="G647" s="39"/>
      <c r="H647" s="45"/>
    </row>
    <row r="648" s="2" customFormat="1" ht="16.8" customHeight="1">
      <c r="A648" s="39"/>
      <c r="B648" s="45"/>
      <c r="C648" s="315" t="s">
        <v>954</v>
      </c>
      <c r="D648" s="315" t="s">
        <v>1025</v>
      </c>
      <c r="E648" s="18" t="s">
        <v>19</v>
      </c>
      <c r="F648" s="316">
        <v>0.25</v>
      </c>
      <c r="G648" s="39"/>
      <c r="H648" s="45"/>
    </row>
    <row r="649" s="2" customFormat="1" ht="16.8" customHeight="1">
      <c r="A649" s="39"/>
      <c r="B649" s="45"/>
      <c r="C649" s="317" t="s">
        <v>4959</v>
      </c>
      <c r="D649" s="39"/>
      <c r="E649" s="39"/>
      <c r="F649" s="39"/>
      <c r="G649" s="39"/>
      <c r="H649" s="45"/>
    </row>
    <row r="650" s="2" customFormat="1" ht="16.8" customHeight="1">
      <c r="A650" s="39"/>
      <c r="B650" s="45"/>
      <c r="C650" s="315" t="s">
        <v>1022</v>
      </c>
      <c r="D650" s="315" t="s">
        <v>1023</v>
      </c>
      <c r="E650" s="18" t="s">
        <v>572</v>
      </c>
      <c r="F650" s="316">
        <v>182.27199999999999</v>
      </c>
      <c r="G650" s="39"/>
      <c r="H650" s="45"/>
    </row>
    <row r="651" s="2" customFormat="1" ht="16.8" customHeight="1">
      <c r="A651" s="39"/>
      <c r="B651" s="45"/>
      <c r="C651" s="315" t="s">
        <v>496</v>
      </c>
      <c r="D651" s="315" t="s">
        <v>497</v>
      </c>
      <c r="E651" s="18" t="s">
        <v>489</v>
      </c>
      <c r="F651" s="316">
        <v>181.07400000000001</v>
      </c>
      <c r="G651" s="39"/>
      <c r="H651" s="45"/>
    </row>
    <row r="652" s="2" customFormat="1" ht="16.8" customHeight="1">
      <c r="A652" s="39"/>
      <c r="B652" s="45"/>
      <c r="C652" s="311" t="s">
        <v>853</v>
      </c>
      <c r="D652" s="312" t="s">
        <v>19</v>
      </c>
      <c r="E652" s="313" t="s">
        <v>19</v>
      </c>
      <c r="F652" s="314">
        <v>3.1000000000000001</v>
      </c>
      <c r="G652" s="39"/>
      <c r="H652" s="45"/>
    </row>
    <row r="653" s="2" customFormat="1" ht="16.8" customHeight="1">
      <c r="A653" s="39"/>
      <c r="B653" s="45"/>
      <c r="C653" s="315" t="s">
        <v>19</v>
      </c>
      <c r="D653" s="315" t="s">
        <v>871</v>
      </c>
      <c r="E653" s="18" t="s">
        <v>19</v>
      </c>
      <c r="F653" s="316">
        <v>0</v>
      </c>
      <c r="G653" s="39"/>
      <c r="H653" s="45"/>
    </row>
    <row r="654" s="2" customFormat="1" ht="16.8" customHeight="1">
      <c r="A654" s="39"/>
      <c r="B654" s="45"/>
      <c r="C654" s="315" t="s">
        <v>853</v>
      </c>
      <c r="D654" s="315" t="s">
        <v>936</v>
      </c>
      <c r="E654" s="18" t="s">
        <v>19</v>
      </c>
      <c r="F654" s="316">
        <v>3.1000000000000001</v>
      </c>
      <c r="G654" s="39"/>
      <c r="H654" s="45"/>
    </row>
    <row r="655" s="2" customFormat="1" ht="16.8" customHeight="1">
      <c r="A655" s="39"/>
      <c r="B655" s="45"/>
      <c r="C655" s="317" t="s">
        <v>4959</v>
      </c>
      <c r="D655" s="39"/>
      <c r="E655" s="39"/>
      <c r="F655" s="39"/>
      <c r="G655" s="39"/>
      <c r="H655" s="45"/>
    </row>
    <row r="656" s="2" customFormat="1">
      <c r="A656" s="39"/>
      <c r="B656" s="45"/>
      <c r="C656" s="315" t="s">
        <v>862</v>
      </c>
      <c r="D656" s="315" t="s">
        <v>863</v>
      </c>
      <c r="E656" s="18" t="s">
        <v>391</v>
      </c>
      <c r="F656" s="316">
        <v>55.738</v>
      </c>
      <c r="G656" s="39"/>
      <c r="H656" s="45"/>
    </row>
    <row r="657" s="2" customFormat="1">
      <c r="A657" s="39"/>
      <c r="B657" s="45"/>
      <c r="C657" s="315" t="s">
        <v>882</v>
      </c>
      <c r="D657" s="315" t="s">
        <v>883</v>
      </c>
      <c r="E657" s="18" t="s">
        <v>345</v>
      </c>
      <c r="F657" s="316">
        <v>76.439999999999998</v>
      </c>
      <c r="G657" s="39"/>
      <c r="H657" s="45"/>
    </row>
    <row r="658" s="2" customFormat="1" ht="16.8" customHeight="1">
      <c r="A658" s="39"/>
      <c r="B658" s="45"/>
      <c r="C658" s="311" t="s">
        <v>851</v>
      </c>
      <c r="D658" s="312" t="s">
        <v>19</v>
      </c>
      <c r="E658" s="313" t="s">
        <v>19</v>
      </c>
      <c r="F658" s="314">
        <v>3.27</v>
      </c>
      <c r="G658" s="39"/>
      <c r="H658" s="45"/>
    </row>
    <row r="659" s="2" customFormat="1" ht="16.8" customHeight="1">
      <c r="A659" s="39"/>
      <c r="B659" s="45"/>
      <c r="C659" s="315" t="s">
        <v>19</v>
      </c>
      <c r="D659" s="315" t="s">
        <v>870</v>
      </c>
      <c r="E659" s="18" t="s">
        <v>19</v>
      </c>
      <c r="F659" s="316">
        <v>0</v>
      </c>
      <c r="G659" s="39"/>
      <c r="H659" s="45"/>
    </row>
    <row r="660" s="2" customFormat="1" ht="16.8" customHeight="1">
      <c r="A660" s="39"/>
      <c r="B660" s="45"/>
      <c r="C660" s="315" t="s">
        <v>851</v>
      </c>
      <c r="D660" s="315" t="s">
        <v>930</v>
      </c>
      <c r="E660" s="18" t="s">
        <v>19</v>
      </c>
      <c r="F660" s="316">
        <v>3.27</v>
      </c>
      <c r="G660" s="39"/>
      <c r="H660" s="45"/>
    </row>
    <row r="661" s="2" customFormat="1" ht="16.8" customHeight="1">
      <c r="A661" s="39"/>
      <c r="B661" s="45"/>
      <c r="C661" s="317" t="s">
        <v>4959</v>
      </c>
      <c r="D661" s="39"/>
      <c r="E661" s="39"/>
      <c r="F661" s="39"/>
      <c r="G661" s="39"/>
      <c r="H661" s="45"/>
    </row>
    <row r="662" s="2" customFormat="1">
      <c r="A662" s="39"/>
      <c r="B662" s="45"/>
      <c r="C662" s="315" t="s">
        <v>862</v>
      </c>
      <c r="D662" s="315" t="s">
        <v>863</v>
      </c>
      <c r="E662" s="18" t="s">
        <v>391</v>
      </c>
      <c r="F662" s="316">
        <v>55.738</v>
      </c>
      <c r="G662" s="39"/>
      <c r="H662" s="45"/>
    </row>
    <row r="663" s="2" customFormat="1">
      <c r="A663" s="39"/>
      <c r="B663" s="45"/>
      <c r="C663" s="315" t="s">
        <v>882</v>
      </c>
      <c r="D663" s="315" t="s">
        <v>883</v>
      </c>
      <c r="E663" s="18" t="s">
        <v>345</v>
      </c>
      <c r="F663" s="316">
        <v>76.439999999999998</v>
      </c>
      <c r="G663" s="39"/>
      <c r="H663" s="45"/>
    </row>
    <row r="664" s="2" customFormat="1" ht="16.8" customHeight="1">
      <c r="A664" s="39"/>
      <c r="B664" s="45"/>
      <c r="C664" s="311" t="s">
        <v>857</v>
      </c>
      <c r="D664" s="312" t="s">
        <v>19</v>
      </c>
      <c r="E664" s="313" t="s">
        <v>19</v>
      </c>
      <c r="F664" s="314">
        <v>12</v>
      </c>
      <c r="G664" s="39"/>
      <c r="H664" s="45"/>
    </row>
    <row r="665" s="2" customFormat="1" ht="16.8" customHeight="1">
      <c r="A665" s="39"/>
      <c r="B665" s="45"/>
      <c r="C665" s="315" t="s">
        <v>19</v>
      </c>
      <c r="D665" s="315" t="s">
        <v>868</v>
      </c>
      <c r="E665" s="18" t="s">
        <v>19</v>
      </c>
      <c r="F665" s="316">
        <v>0</v>
      </c>
      <c r="G665" s="39"/>
      <c r="H665" s="45"/>
    </row>
    <row r="666" s="2" customFormat="1" ht="16.8" customHeight="1">
      <c r="A666" s="39"/>
      <c r="B666" s="45"/>
      <c r="C666" s="315" t="s">
        <v>857</v>
      </c>
      <c r="D666" s="315" t="s">
        <v>869</v>
      </c>
      <c r="E666" s="18" t="s">
        <v>19</v>
      </c>
      <c r="F666" s="316">
        <v>12</v>
      </c>
      <c r="G666" s="39"/>
      <c r="H666" s="45"/>
    </row>
    <row r="667" s="2" customFormat="1" ht="16.8" customHeight="1">
      <c r="A667" s="39"/>
      <c r="B667" s="45"/>
      <c r="C667" s="317" t="s">
        <v>4959</v>
      </c>
      <c r="D667" s="39"/>
      <c r="E667" s="39"/>
      <c r="F667" s="39"/>
      <c r="G667" s="39"/>
      <c r="H667" s="45"/>
    </row>
    <row r="668" s="2" customFormat="1">
      <c r="A668" s="39"/>
      <c r="B668" s="45"/>
      <c r="C668" s="315" t="s">
        <v>862</v>
      </c>
      <c r="D668" s="315" t="s">
        <v>863</v>
      </c>
      <c r="E668" s="18" t="s">
        <v>391</v>
      </c>
      <c r="F668" s="316">
        <v>55.738</v>
      </c>
      <c r="G668" s="39"/>
      <c r="H668" s="45"/>
    </row>
    <row r="669" s="2" customFormat="1">
      <c r="A669" s="39"/>
      <c r="B669" s="45"/>
      <c r="C669" s="315" t="s">
        <v>882</v>
      </c>
      <c r="D669" s="315" t="s">
        <v>883</v>
      </c>
      <c r="E669" s="18" t="s">
        <v>345</v>
      </c>
      <c r="F669" s="316">
        <v>76.439999999999998</v>
      </c>
      <c r="G669" s="39"/>
      <c r="H669" s="45"/>
    </row>
    <row r="670" s="2" customFormat="1" ht="16.8" customHeight="1">
      <c r="A670" s="39"/>
      <c r="B670" s="45"/>
      <c r="C670" s="311" t="s">
        <v>849</v>
      </c>
      <c r="D670" s="312" t="s">
        <v>19</v>
      </c>
      <c r="E670" s="313" t="s">
        <v>19</v>
      </c>
      <c r="F670" s="314">
        <v>8.75</v>
      </c>
      <c r="G670" s="39"/>
      <c r="H670" s="45"/>
    </row>
    <row r="671" s="2" customFormat="1" ht="16.8" customHeight="1">
      <c r="A671" s="39"/>
      <c r="B671" s="45"/>
      <c r="C671" s="315" t="s">
        <v>19</v>
      </c>
      <c r="D671" s="315" t="s">
        <v>866</v>
      </c>
      <c r="E671" s="18" t="s">
        <v>19</v>
      </c>
      <c r="F671" s="316">
        <v>0</v>
      </c>
      <c r="G671" s="39"/>
      <c r="H671" s="45"/>
    </row>
    <row r="672" s="2" customFormat="1" ht="16.8" customHeight="1">
      <c r="A672" s="39"/>
      <c r="B672" s="45"/>
      <c r="C672" s="315" t="s">
        <v>849</v>
      </c>
      <c r="D672" s="315" t="s">
        <v>867</v>
      </c>
      <c r="E672" s="18" t="s">
        <v>19</v>
      </c>
      <c r="F672" s="316">
        <v>8.75</v>
      </c>
      <c r="G672" s="39"/>
      <c r="H672" s="45"/>
    </row>
    <row r="673" s="2" customFormat="1" ht="16.8" customHeight="1">
      <c r="A673" s="39"/>
      <c r="B673" s="45"/>
      <c r="C673" s="317" t="s">
        <v>4959</v>
      </c>
      <c r="D673" s="39"/>
      <c r="E673" s="39"/>
      <c r="F673" s="39"/>
      <c r="G673" s="39"/>
      <c r="H673" s="45"/>
    </row>
    <row r="674" s="2" customFormat="1">
      <c r="A674" s="39"/>
      <c r="B674" s="45"/>
      <c r="C674" s="315" t="s">
        <v>862</v>
      </c>
      <c r="D674" s="315" t="s">
        <v>863</v>
      </c>
      <c r="E674" s="18" t="s">
        <v>391</v>
      </c>
      <c r="F674" s="316">
        <v>55.738</v>
      </c>
      <c r="G674" s="39"/>
      <c r="H674" s="45"/>
    </row>
    <row r="675" s="2" customFormat="1" ht="16.8" customHeight="1">
      <c r="A675" s="39"/>
      <c r="B675" s="45"/>
      <c r="C675" s="311" t="s">
        <v>855</v>
      </c>
      <c r="D675" s="312" t="s">
        <v>19</v>
      </c>
      <c r="E675" s="313" t="s">
        <v>19</v>
      </c>
      <c r="F675" s="314">
        <v>55.738</v>
      </c>
      <c r="G675" s="39"/>
      <c r="H675" s="45"/>
    </row>
    <row r="676" s="2" customFormat="1" ht="16.8" customHeight="1">
      <c r="A676" s="39"/>
      <c r="B676" s="45"/>
      <c r="C676" s="315" t="s">
        <v>19</v>
      </c>
      <c r="D676" s="315" t="s">
        <v>872</v>
      </c>
      <c r="E676" s="18" t="s">
        <v>19</v>
      </c>
      <c r="F676" s="316">
        <v>28.613</v>
      </c>
      <c r="G676" s="39"/>
      <c r="H676" s="45"/>
    </row>
    <row r="677" s="2" customFormat="1" ht="16.8" customHeight="1">
      <c r="A677" s="39"/>
      <c r="B677" s="45"/>
      <c r="C677" s="315" t="s">
        <v>19</v>
      </c>
      <c r="D677" s="315" t="s">
        <v>873</v>
      </c>
      <c r="E677" s="18" t="s">
        <v>19</v>
      </c>
      <c r="F677" s="316">
        <v>27.125</v>
      </c>
      <c r="G677" s="39"/>
      <c r="H677" s="45"/>
    </row>
    <row r="678" s="2" customFormat="1" ht="16.8" customHeight="1">
      <c r="A678" s="39"/>
      <c r="B678" s="45"/>
      <c r="C678" s="315" t="s">
        <v>855</v>
      </c>
      <c r="D678" s="315" t="s">
        <v>363</v>
      </c>
      <c r="E678" s="18" t="s">
        <v>19</v>
      </c>
      <c r="F678" s="316">
        <v>55.738</v>
      </c>
      <c r="G678" s="39"/>
      <c r="H678" s="45"/>
    </row>
    <row r="679" s="2" customFormat="1" ht="16.8" customHeight="1">
      <c r="A679" s="39"/>
      <c r="B679" s="45"/>
      <c r="C679" s="317" t="s">
        <v>4959</v>
      </c>
      <c r="D679" s="39"/>
      <c r="E679" s="39"/>
      <c r="F679" s="39"/>
      <c r="G679" s="39"/>
      <c r="H679" s="45"/>
    </row>
    <row r="680" s="2" customFormat="1">
      <c r="A680" s="39"/>
      <c r="B680" s="45"/>
      <c r="C680" s="315" t="s">
        <v>862</v>
      </c>
      <c r="D680" s="315" t="s">
        <v>863</v>
      </c>
      <c r="E680" s="18" t="s">
        <v>391</v>
      </c>
      <c r="F680" s="316">
        <v>55.738</v>
      </c>
      <c r="G680" s="39"/>
      <c r="H680" s="45"/>
    </row>
    <row r="681" s="2" customFormat="1">
      <c r="A681" s="39"/>
      <c r="B681" s="45"/>
      <c r="C681" s="315" t="s">
        <v>477</v>
      </c>
      <c r="D681" s="315" t="s">
        <v>478</v>
      </c>
      <c r="E681" s="18" t="s">
        <v>391</v>
      </c>
      <c r="F681" s="316">
        <v>55.738</v>
      </c>
      <c r="G681" s="39"/>
      <c r="H681" s="45"/>
    </row>
    <row r="682" s="2" customFormat="1" ht="16.8" customHeight="1">
      <c r="A682" s="39"/>
      <c r="B682" s="45"/>
      <c r="C682" s="311" t="s">
        <v>881</v>
      </c>
      <c r="D682" s="312" t="s">
        <v>19</v>
      </c>
      <c r="E682" s="313" t="s">
        <v>19</v>
      </c>
      <c r="F682" s="314">
        <v>0</v>
      </c>
      <c r="G682" s="39"/>
      <c r="H682" s="45"/>
    </row>
    <row r="683" s="2" customFormat="1" ht="16.8" customHeight="1">
      <c r="A683" s="39"/>
      <c r="B683" s="45"/>
      <c r="C683" s="317" t="s">
        <v>4959</v>
      </c>
      <c r="D683" s="39"/>
      <c r="E683" s="39"/>
      <c r="F683" s="39"/>
      <c r="G683" s="39"/>
      <c r="H683" s="45"/>
    </row>
    <row r="684" s="2" customFormat="1">
      <c r="A684" s="39"/>
      <c r="B684" s="45"/>
      <c r="C684" s="315" t="s">
        <v>901</v>
      </c>
      <c r="D684" s="315" t="s">
        <v>902</v>
      </c>
      <c r="E684" s="18" t="s">
        <v>572</v>
      </c>
      <c r="F684" s="316">
        <v>8</v>
      </c>
      <c r="G684" s="39"/>
      <c r="H684" s="45"/>
    </row>
    <row r="685" s="2" customFormat="1" ht="16.8" customHeight="1">
      <c r="A685" s="39"/>
      <c r="B685" s="45"/>
      <c r="C685" s="311" t="s">
        <v>879</v>
      </c>
      <c r="D685" s="312" t="s">
        <v>19</v>
      </c>
      <c r="E685" s="313" t="s">
        <v>19</v>
      </c>
      <c r="F685" s="314">
        <v>8</v>
      </c>
      <c r="G685" s="39"/>
      <c r="H685" s="45"/>
    </row>
    <row r="686" s="2" customFormat="1" ht="16.8" customHeight="1">
      <c r="A686" s="39"/>
      <c r="B686" s="45"/>
      <c r="C686" s="315" t="s">
        <v>19</v>
      </c>
      <c r="D686" s="315" t="s">
        <v>878</v>
      </c>
      <c r="E686" s="18" t="s">
        <v>19</v>
      </c>
      <c r="F686" s="316">
        <v>0</v>
      </c>
      <c r="G686" s="39"/>
      <c r="H686" s="45"/>
    </row>
    <row r="687" s="2" customFormat="1" ht="16.8" customHeight="1">
      <c r="A687" s="39"/>
      <c r="B687" s="45"/>
      <c r="C687" s="315" t="s">
        <v>879</v>
      </c>
      <c r="D687" s="315" t="s">
        <v>405</v>
      </c>
      <c r="E687" s="18" t="s">
        <v>19</v>
      </c>
      <c r="F687" s="316">
        <v>8</v>
      </c>
      <c r="G687" s="39"/>
      <c r="H687" s="45"/>
    </row>
    <row r="688" s="2" customFormat="1" ht="16.8" customHeight="1">
      <c r="A688" s="39"/>
      <c r="B688" s="45"/>
      <c r="C688" s="317" t="s">
        <v>4959</v>
      </c>
      <c r="D688" s="39"/>
      <c r="E688" s="39"/>
      <c r="F688" s="39"/>
      <c r="G688" s="39"/>
      <c r="H688" s="45"/>
    </row>
    <row r="689" s="2" customFormat="1">
      <c r="A689" s="39"/>
      <c r="B689" s="45"/>
      <c r="C689" s="315" t="s">
        <v>862</v>
      </c>
      <c r="D689" s="315" t="s">
        <v>863</v>
      </c>
      <c r="E689" s="18" t="s">
        <v>391</v>
      </c>
      <c r="F689" s="316">
        <v>55.738</v>
      </c>
      <c r="G689" s="39"/>
      <c r="H689" s="45"/>
    </row>
    <row r="690" s="2" customFormat="1">
      <c r="A690" s="39"/>
      <c r="B690" s="45"/>
      <c r="C690" s="315" t="s">
        <v>901</v>
      </c>
      <c r="D690" s="315" t="s">
        <v>902</v>
      </c>
      <c r="E690" s="18" t="s">
        <v>572</v>
      </c>
      <c r="F690" s="316">
        <v>8</v>
      </c>
      <c r="G690" s="39"/>
      <c r="H690" s="45"/>
    </row>
    <row r="691" s="2" customFormat="1" ht="16.8" customHeight="1">
      <c r="A691" s="39"/>
      <c r="B691" s="45"/>
      <c r="C691" s="311" t="s">
        <v>221</v>
      </c>
      <c r="D691" s="312" t="s">
        <v>19</v>
      </c>
      <c r="E691" s="313" t="s">
        <v>19</v>
      </c>
      <c r="F691" s="314">
        <v>0</v>
      </c>
      <c r="G691" s="39"/>
      <c r="H691" s="45"/>
    </row>
    <row r="692" s="2" customFormat="1" ht="16.8" customHeight="1">
      <c r="A692" s="39"/>
      <c r="B692" s="45"/>
      <c r="C692" s="317" t="s">
        <v>4959</v>
      </c>
      <c r="D692" s="39"/>
      <c r="E692" s="39"/>
      <c r="F692" s="39"/>
      <c r="G692" s="39"/>
      <c r="H692" s="45"/>
    </row>
    <row r="693" s="2" customFormat="1">
      <c r="A693" s="39"/>
      <c r="B693" s="45"/>
      <c r="C693" s="315" t="s">
        <v>477</v>
      </c>
      <c r="D693" s="315" t="s">
        <v>478</v>
      </c>
      <c r="E693" s="18" t="s">
        <v>391</v>
      </c>
      <c r="F693" s="316">
        <v>55.738</v>
      </c>
      <c r="G693" s="39"/>
      <c r="H693" s="45"/>
    </row>
    <row r="694" s="2" customFormat="1" ht="16.8" customHeight="1">
      <c r="A694" s="39"/>
      <c r="B694" s="45"/>
      <c r="C694" s="311" t="s">
        <v>225</v>
      </c>
      <c r="D694" s="312" t="s">
        <v>19</v>
      </c>
      <c r="E694" s="313" t="s">
        <v>19</v>
      </c>
      <c r="F694" s="314">
        <v>0</v>
      </c>
      <c r="G694" s="39"/>
      <c r="H694" s="45"/>
    </row>
    <row r="695" s="2" customFormat="1" ht="16.8" customHeight="1">
      <c r="A695" s="39"/>
      <c r="B695" s="45"/>
      <c r="C695" s="317" t="s">
        <v>4959</v>
      </c>
      <c r="D695" s="39"/>
      <c r="E695" s="39"/>
      <c r="F695" s="39"/>
      <c r="G695" s="39"/>
      <c r="H695" s="45"/>
    </row>
    <row r="696" s="2" customFormat="1">
      <c r="A696" s="39"/>
      <c r="B696" s="45"/>
      <c r="C696" s="315" t="s">
        <v>477</v>
      </c>
      <c r="D696" s="315" t="s">
        <v>478</v>
      </c>
      <c r="E696" s="18" t="s">
        <v>391</v>
      </c>
      <c r="F696" s="316">
        <v>55.738</v>
      </c>
      <c r="G696" s="39"/>
      <c r="H696" s="45"/>
    </row>
    <row r="697" s="2" customFormat="1" ht="26.4" customHeight="1">
      <c r="A697" s="39"/>
      <c r="B697" s="45"/>
      <c r="C697" s="310" t="s">
        <v>4966</v>
      </c>
      <c r="D697" s="310" t="s">
        <v>103</v>
      </c>
      <c r="E697" s="39"/>
      <c r="F697" s="39"/>
      <c r="G697" s="39"/>
      <c r="H697" s="45"/>
    </row>
    <row r="698" s="2" customFormat="1" ht="16.8" customHeight="1">
      <c r="A698" s="39"/>
      <c r="B698" s="45"/>
      <c r="C698" s="311" t="s">
        <v>248</v>
      </c>
      <c r="D698" s="312" t="s">
        <v>19</v>
      </c>
      <c r="E698" s="313" t="s">
        <v>19</v>
      </c>
      <c r="F698" s="314">
        <v>2.7000000000000002</v>
      </c>
      <c r="G698" s="39"/>
      <c r="H698" s="45"/>
    </row>
    <row r="699" s="2" customFormat="1" ht="16.8" customHeight="1">
      <c r="A699" s="39"/>
      <c r="B699" s="45"/>
      <c r="C699" s="315" t="s">
        <v>19</v>
      </c>
      <c r="D699" s="315" t="s">
        <v>784</v>
      </c>
      <c r="E699" s="18" t="s">
        <v>19</v>
      </c>
      <c r="F699" s="316">
        <v>2.7000000000000002</v>
      </c>
      <c r="G699" s="39"/>
      <c r="H699" s="45"/>
    </row>
    <row r="700" s="2" customFormat="1" ht="16.8" customHeight="1">
      <c r="A700" s="39"/>
      <c r="B700" s="45"/>
      <c r="C700" s="315" t="s">
        <v>248</v>
      </c>
      <c r="D700" s="315" t="s">
        <v>363</v>
      </c>
      <c r="E700" s="18" t="s">
        <v>19</v>
      </c>
      <c r="F700" s="316">
        <v>2.7000000000000002</v>
      </c>
      <c r="G700" s="39"/>
      <c r="H700" s="45"/>
    </row>
    <row r="701" s="2" customFormat="1" ht="16.8" customHeight="1">
      <c r="A701" s="39"/>
      <c r="B701" s="45"/>
      <c r="C701" s="317" t="s">
        <v>4959</v>
      </c>
      <c r="D701" s="39"/>
      <c r="E701" s="39"/>
      <c r="F701" s="39"/>
      <c r="G701" s="39"/>
      <c r="H701" s="45"/>
    </row>
    <row r="702" s="2" customFormat="1">
      <c r="A702" s="39"/>
      <c r="B702" s="45"/>
      <c r="C702" s="315" t="s">
        <v>780</v>
      </c>
      <c r="D702" s="315" t="s">
        <v>781</v>
      </c>
      <c r="E702" s="18" t="s">
        <v>391</v>
      </c>
      <c r="F702" s="316">
        <v>2.7000000000000002</v>
      </c>
      <c r="G702" s="39"/>
      <c r="H702" s="45"/>
    </row>
    <row r="703" s="2" customFormat="1">
      <c r="A703" s="39"/>
      <c r="B703" s="45"/>
      <c r="C703" s="315" t="s">
        <v>448</v>
      </c>
      <c r="D703" s="315" t="s">
        <v>449</v>
      </c>
      <c r="E703" s="18" t="s">
        <v>391</v>
      </c>
      <c r="F703" s="316">
        <v>257.83600000000001</v>
      </c>
      <c r="G703" s="39"/>
      <c r="H703" s="45"/>
    </row>
    <row r="704" s="2" customFormat="1" ht="16.8" customHeight="1">
      <c r="A704" s="39"/>
      <c r="B704" s="45"/>
      <c r="C704" s="311" t="s">
        <v>294</v>
      </c>
      <c r="D704" s="312" t="s">
        <v>19</v>
      </c>
      <c r="E704" s="313" t="s">
        <v>19</v>
      </c>
      <c r="F704" s="314">
        <v>0</v>
      </c>
      <c r="G704" s="39"/>
      <c r="H704" s="45"/>
    </row>
    <row r="705" s="2" customFormat="1" ht="16.8" customHeight="1">
      <c r="A705" s="39"/>
      <c r="B705" s="45"/>
      <c r="C705" s="315" t="s">
        <v>19</v>
      </c>
      <c r="D705" s="315" t="s">
        <v>952</v>
      </c>
      <c r="E705" s="18" t="s">
        <v>19</v>
      </c>
      <c r="F705" s="316">
        <v>182.27199999999999</v>
      </c>
      <c r="G705" s="39"/>
      <c r="H705" s="45"/>
    </row>
    <row r="706" s="2" customFormat="1" ht="16.8" customHeight="1">
      <c r="A706" s="39"/>
      <c r="B706" s="45"/>
      <c r="C706" s="315" t="s">
        <v>19</v>
      </c>
      <c r="D706" s="315" t="s">
        <v>258</v>
      </c>
      <c r="E706" s="18" t="s">
        <v>19</v>
      </c>
      <c r="F706" s="316">
        <v>0</v>
      </c>
      <c r="G706" s="39"/>
      <c r="H706" s="45"/>
    </row>
    <row r="707" s="2" customFormat="1" ht="16.8" customHeight="1">
      <c r="A707" s="39"/>
      <c r="B707" s="45"/>
      <c r="C707" s="315" t="s">
        <v>19</v>
      </c>
      <c r="D707" s="315" t="s">
        <v>256</v>
      </c>
      <c r="E707" s="18" t="s">
        <v>19</v>
      </c>
      <c r="F707" s="316">
        <v>0</v>
      </c>
      <c r="G707" s="39"/>
      <c r="H707" s="45"/>
    </row>
    <row r="708" s="2" customFormat="1" ht="16.8" customHeight="1">
      <c r="A708" s="39"/>
      <c r="B708" s="45"/>
      <c r="C708" s="315" t="s">
        <v>294</v>
      </c>
      <c r="D708" s="315" t="s">
        <v>363</v>
      </c>
      <c r="E708" s="18" t="s">
        <v>19</v>
      </c>
      <c r="F708" s="316">
        <v>182.27199999999999</v>
      </c>
      <c r="G708" s="39"/>
      <c r="H708" s="45"/>
    </row>
    <row r="709" s="2" customFormat="1" ht="16.8" customHeight="1">
      <c r="A709" s="39"/>
      <c r="B709" s="45"/>
      <c r="C709" s="317" t="s">
        <v>4959</v>
      </c>
      <c r="D709" s="39"/>
      <c r="E709" s="39"/>
      <c r="F709" s="39"/>
      <c r="G709" s="39"/>
      <c r="H709" s="45"/>
    </row>
    <row r="710" s="2" customFormat="1" ht="16.8" customHeight="1">
      <c r="A710" s="39"/>
      <c r="B710" s="45"/>
      <c r="C710" s="315" t="s">
        <v>786</v>
      </c>
      <c r="D710" s="315" t="s">
        <v>787</v>
      </c>
      <c r="E710" s="18" t="s">
        <v>572</v>
      </c>
      <c r="F710" s="316">
        <v>221.30500000000001</v>
      </c>
      <c r="G710" s="39"/>
      <c r="H710" s="45"/>
    </row>
    <row r="711" s="2" customFormat="1">
      <c r="A711" s="39"/>
      <c r="B711" s="45"/>
      <c r="C711" s="315" t="s">
        <v>425</v>
      </c>
      <c r="D711" s="315" t="s">
        <v>426</v>
      </c>
      <c r="E711" s="18" t="s">
        <v>345</v>
      </c>
      <c r="F711" s="316">
        <v>1167.163</v>
      </c>
      <c r="G711" s="39"/>
      <c r="H711" s="45"/>
    </row>
    <row r="712" s="2" customFormat="1">
      <c r="A712" s="39"/>
      <c r="B712" s="45"/>
      <c r="C712" s="315" t="s">
        <v>570</v>
      </c>
      <c r="D712" s="315" t="s">
        <v>571</v>
      </c>
      <c r="E712" s="18" t="s">
        <v>572</v>
      </c>
      <c r="F712" s="316">
        <v>110.65300000000001</v>
      </c>
      <c r="G712" s="39"/>
      <c r="H712" s="45"/>
    </row>
    <row r="713" s="2" customFormat="1" ht="16.8" customHeight="1">
      <c r="A713" s="39"/>
      <c r="B713" s="45"/>
      <c r="C713" s="315" t="s">
        <v>577</v>
      </c>
      <c r="D713" s="315" t="s">
        <v>578</v>
      </c>
      <c r="E713" s="18" t="s">
        <v>572</v>
      </c>
      <c r="F713" s="316">
        <v>132.78299999999999</v>
      </c>
      <c r="G713" s="39"/>
      <c r="H713" s="45"/>
    </row>
    <row r="714" s="2" customFormat="1" ht="16.8" customHeight="1">
      <c r="A714" s="39"/>
      <c r="B714" s="45"/>
      <c r="C714" s="315" t="s">
        <v>698</v>
      </c>
      <c r="D714" s="315" t="s">
        <v>699</v>
      </c>
      <c r="E714" s="18" t="s">
        <v>572</v>
      </c>
      <c r="F714" s="316">
        <v>221.30500000000001</v>
      </c>
      <c r="G714" s="39"/>
      <c r="H714" s="45"/>
    </row>
    <row r="715" s="2" customFormat="1" ht="16.8" customHeight="1">
      <c r="A715" s="39"/>
      <c r="B715" s="45"/>
      <c r="C715" s="315" t="s">
        <v>487</v>
      </c>
      <c r="D715" s="315" t="s">
        <v>488</v>
      </c>
      <c r="E715" s="18" t="s">
        <v>489</v>
      </c>
      <c r="F715" s="316">
        <v>272.64800000000002</v>
      </c>
      <c r="G715" s="39"/>
      <c r="H715" s="45"/>
    </row>
    <row r="716" s="2" customFormat="1" ht="16.8" customHeight="1">
      <c r="A716" s="39"/>
      <c r="B716" s="45"/>
      <c r="C716" s="315" t="s">
        <v>496</v>
      </c>
      <c r="D716" s="315" t="s">
        <v>497</v>
      </c>
      <c r="E716" s="18" t="s">
        <v>489</v>
      </c>
      <c r="F716" s="316">
        <v>181.07400000000001</v>
      </c>
      <c r="G716" s="39"/>
      <c r="H716" s="45"/>
    </row>
    <row r="717" s="2" customFormat="1" ht="16.8" customHeight="1">
      <c r="A717" s="39"/>
      <c r="B717" s="45"/>
      <c r="C717" s="311" t="s">
        <v>263</v>
      </c>
      <c r="D717" s="312" t="s">
        <v>19</v>
      </c>
      <c r="E717" s="313" t="s">
        <v>19</v>
      </c>
      <c r="F717" s="314">
        <v>0.29999999999999999</v>
      </c>
      <c r="G717" s="39"/>
      <c r="H717" s="45"/>
    </row>
    <row r="718" s="2" customFormat="1" ht="16.8" customHeight="1">
      <c r="A718" s="39"/>
      <c r="B718" s="45"/>
      <c r="C718" s="315" t="s">
        <v>19</v>
      </c>
      <c r="D718" s="315" t="s">
        <v>410</v>
      </c>
      <c r="E718" s="18" t="s">
        <v>19</v>
      </c>
      <c r="F718" s="316">
        <v>0</v>
      </c>
      <c r="G718" s="39"/>
      <c r="H718" s="45"/>
    </row>
    <row r="719" s="2" customFormat="1" ht="16.8" customHeight="1">
      <c r="A719" s="39"/>
      <c r="B719" s="45"/>
      <c r="C719" s="315" t="s">
        <v>263</v>
      </c>
      <c r="D719" s="315" t="s">
        <v>387</v>
      </c>
      <c r="E719" s="18" t="s">
        <v>19</v>
      </c>
      <c r="F719" s="316">
        <v>0.29999999999999999</v>
      </c>
      <c r="G719" s="39"/>
      <c r="H719" s="45"/>
    </row>
    <row r="720" s="2" customFormat="1" ht="16.8" customHeight="1">
      <c r="A720" s="39"/>
      <c r="B720" s="45"/>
      <c r="C720" s="317" t="s">
        <v>4959</v>
      </c>
      <c r="D720" s="39"/>
      <c r="E720" s="39"/>
      <c r="F720" s="39"/>
      <c r="G720" s="39"/>
      <c r="H720" s="45"/>
    </row>
    <row r="721" s="2" customFormat="1">
      <c r="A721" s="39"/>
      <c r="B721" s="45"/>
      <c r="C721" s="315" t="s">
        <v>406</v>
      </c>
      <c r="D721" s="315" t="s">
        <v>407</v>
      </c>
      <c r="E721" s="18" t="s">
        <v>391</v>
      </c>
      <c r="F721" s="316">
        <v>728.41200000000003</v>
      </c>
      <c r="G721" s="39"/>
      <c r="H721" s="45"/>
    </row>
    <row r="722" s="2" customFormat="1" ht="16.8" customHeight="1">
      <c r="A722" s="39"/>
      <c r="B722" s="45"/>
      <c r="C722" s="315" t="s">
        <v>496</v>
      </c>
      <c r="D722" s="315" t="s">
        <v>497</v>
      </c>
      <c r="E722" s="18" t="s">
        <v>489</v>
      </c>
      <c r="F722" s="316">
        <v>181.07400000000001</v>
      </c>
      <c r="G722" s="39"/>
      <c r="H722" s="45"/>
    </row>
    <row r="723" s="2" customFormat="1" ht="16.8" customHeight="1">
      <c r="A723" s="39"/>
      <c r="B723" s="45"/>
      <c r="C723" s="311" t="s">
        <v>270</v>
      </c>
      <c r="D723" s="312" t="s">
        <v>19</v>
      </c>
      <c r="E723" s="313" t="s">
        <v>19</v>
      </c>
      <c r="F723" s="314">
        <v>2.3199999999999998</v>
      </c>
      <c r="G723" s="39"/>
      <c r="H723" s="45"/>
    </row>
    <row r="724" s="2" customFormat="1" ht="16.8" customHeight="1">
      <c r="A724" s="39"/>
      <c r="B724" s="45"/>
      <c r="C724" s="315" t="s">
        <v>19</v>
      </c>
      <c r="D724" s="315" t="s">
        <v>413</v>
      </c>
      <c r="E724" s="18" t="s">
        <v>19</v>
      </c>
      <c r="F724" s="316">
        <v>0</v>
      </c>
      <c r="G724" s="39"/>
      <c r="H724" s="45"/>
    </row>
    <row r="725" s="2" customFormat="1" ht="16.8" customHeight="1">
      <c r="A725" s="39"/>
      <c r="B725" s="45"/>
      <c r="C725" s="315" t="s">
        <v>270</v>
      </c>
      <c r="D725" s="315" t="s">
        <v>976</v>
      </c>
      <c r="E725" s="18" t="s">
        <v>19</v>
      </c>
      <c r="F725" s="316">
        <v>2.637</v>
      </c>
      <c r="G725" s="39"/>
      <c r="H725" s="45"/>
    </row>
    <row r="726" s="2" customFormat="1" ht="16.8" customHeight="1">
      <c r="A726" s="39"/>
      <c r="B726" s="45"/>
      <c r="C726" s="317" t="s">
        <v>4959</v>
      </c>
      <c r="D726" s="39"/>
      <c r="E726" s="39"/>
      <c r="F726" s="39"/>
      <c r="G726" s="39"/>
      <c r="H726" s="45"/>
    </row>
    <row r="727" s="2" customFormat="1">
      <c r="A727" s="39"/>
      <c r="B727" s="45"/>
      <c r="C727" s="315" t="s">
        <v>406</v>
      </c>
      <c r="D727" s="315" t="s">
        <v>407</v>
      </c>
      <c r="E727" s="18" t="s">
        <v>391</v>
      </c>
      <c r="F727" s="316">
        <v>728.41200000000003</v>
      </c>
      <c r="G727" s="39"/>
      <c r="H727" s="45"/>
    </row>
    <row r="728" s="2" customFormat="1">
      <c r="A728" s="39"/>
      <c r="B728" s="45"/>
      <c r="C728" s="315" t="s">
        <v>397</v>
      </c>
      <c r="D728" s="315" t="s">
        <v>398</v>
      </c>
      <c r="E728" s="18" t="s">
        <v>391</v>
      </c>
      <c r="F728" s="316">
        <v>15.821999999999999</v>
      </c>
      <c r="G728" s="39"/>
      <c r="H728" s="45"/>
    </row>
    <row r="729" s="2" customFormat="1">
      <c r="A729" s="39"/>
      <c r="B729" s="45"/>
      <c r="C729" s="315" t="s">
        <v>425</v>
      </c>
      <c r="D729" s="315" t="s">
        <v>426</v>
      </c>
      <c r="E729" s="18" t="s">
        <v>345</v>
      </c>
      <c r="F729" s="316">
        <v>1167.163</v>
      </c>
      <c r="G729" s="39"/>
      <c r="H729" s="45"/>
    </row>
    <row r="730" s="2" customFormat="1">
      <c r="A730" s="39"/>
      <c r="B730" s="45"/>
      <c r="C730" s="315" t="s">
        <v>448</v>
      </c>
      <c r="D730" s="315" t="s">
        <v>449</v>
      </c>
      <c r="E730" s="18" t="s">
        <v>391</v>
      </c>
      <c r="F730" s="316">
        <v>257.83600000000001</v>
      </c>
      <c r="G730" s="39"/>
      <c r="H730" s="45"/>
    </row>
    <row r="731" s="2" customFormat="1" ht="16.8" customHeight="1">
      <c r="A731" s="39"/>
      <c r="B731" s="45"/>
      <c r="C731" s="311" t="s">
        <v>289</v>
      </c>
      <c r="D731" s="312" t="s">
        <v>19</v>
      </c>
      <c r="E731" s="313" t="s">
        <v>19</v>
      </c>
      <c r="F731" s="314">
        <v>0</v>
      </c>
      <c r="G731" s="39"/>
      <c r="H731" s="45"/>
    </row>
    <row r="732" s="2" customFormat="1" ht="16.8" customHeight="1">
      <c r="A732" s="39"/>
      <c r="B732" s="45"/>
      <c r="C732" s="315" t="s">
        <v>19</v>
      </c>
      <c r="D732" s="315" t="s">
        <v>403</v>
      </c>
      <c r="E732" s="18" t="s">
        <v>19</v>
      </c>
      <c r="F732" s="316">
        <v>0</v>
      </c>
      <c r="G732" s="39"/>
      <c r="H732" s="45"/>
    </row>
    <row r="733" s="2" customFormat="1" ht="16.8" customHeight="1">
      <c r="A733" s="39"/>
      <c r="B733" s="45"/>
      <c r="C733" s="315" t="s">
        <v>289</v>
      </c>
      <c r="D733" s="315" t="s">
        <v>236</v>
      </c>
      <c r="E733" s="18" t="s">
        <v>19</v>
      </c>
      <c r="F733" s="316">
        <v>6</v>
      </c>
      <c r="G733" s="39"/>
      <c r="H733" s="45"/>
    </row>
    <row r="734" s="2" customFormat="1" ht="16.8" customHeight="1">
      <c r="A734" s="39"/>
      <c r="B734" s="45"/>
      <c r="C734" s="317" t="s">
        <v>4959</v>
      </c>
      <c r="D734" s="39"/>
      <c r="E734" s="39"/>
      <c r="F734" s="39"/>
      <c r="G734" s="39"/>
      <c r="H734" s="45"/>
    </row>
    <row r="735" s="2" customFormat="1">
      <c r="A735" s="39"/>
      <c r="B735" s="45"/>
      <c r="C735" s="315" t="s">
        <v>397</v>
      </c>
      <c r="D735" s="315" t="s">
        <v>398</v>
      </c>
      <c r="E735" s="18" t="s">
        <v>391</v>
      </c>
      <c r="F735" s="316">
        <v>15.821999999999999</v>
      </c>
      <c r="G735" s="39"/>
      <c r="H735" s="45"/>
    </row>
    <row r="736" s="2" customFormat="1" ht="16.8" customHeight="1">
      <c r="A736" s="39"/>
      <c r="B736" s="45"/>
      <c r="C736" s="311" t="s">
        <v>256</v>
      </c>
      <c r="D736" s="312" t="s">
        <v>19</v>
      </c>
      <c r="E736" s="313" t="s">
        <v>19</v>
      </c>
      <c r="F736" s="314">
        <v>0</v>
      </c>
      <c r="G736" s="39"/>
      <c r="H736" s="45"/>
    </row>
    <row r="737" s="2" customFormat="1" ht="16.8" customHeight="1">
      <c r="A737" s="39"/>
      <c r="B737" s="45"/>
      <c r="C737" s="317" t="s">
        <v>4959</v>
      </c>
      <c r="D737" s="39"/>
      <c r="E737" s="39"/>
      <c r="F737" s="39"/>
      <c r="G737" s="39"/>
      <c r="H737" s="45"/>
    </row>
    <row r="738" s="2" customFormat="1" ht="16.8" customHeight="1">
      <c r="A738" s="39"/>
      <c r="B738" s="45"/>
      <c r="C738" s="315" t="s">
        <v>786</v>
      </c>
      <c r="D738" s="315" t="s">
        <v>787</v>
      </c>
      <c r="E738" s="18" t="s">
        <v>572</v>
      </c>
      <c r="F738" s="316">
        <v>221.30500000000001</v>
      </c>
      <c r="G738" s="39"/>
      <c r="H738" s="45"/>
    </row>
    <row r="739" s="2" customFormat="1" ht="16.8" customHeight="1">
      <c r="A739" s="39"/>
      <c r="B739" s="45"/>
      <c r="C739" s="315" t="s">
        <v>496</v>
      </c>
      <c r="D739" s="315" t="s">
        <v>497</v>
      </c>
      <c r="E739" s="18" t="s">
        <v>489</v>
      </c>
      <c r="F739" s="316">
        <v>181.07400000000001</v>
      </c>
      <c r="G739" s="39"/>
      <c r="H739" s="45"/>
    </row>
    <row r="740" s="2" customFormat="1" ht="16.8" customHeight="1">
      <c r="A740" s="39"/>
      <c r="B740" s="45"/>
      <c r="C740" s="311" t="s">
        <v>265</v>
      </c>
      <c r="D740" s="312" t="s">
        <v>19</v>
      </c>
      <c r="E740" s="313" t="s">
        <v>19</v>
      </c>
      <c r="F740" s="314">
        <v>0.29999999999999999</v>
      </c>
      <c r="G740" s="39"/>
      <c r="H740" s="45"/>
    </row>
    <row r="741" s="2" customFormat="1" ht="16.8" customHeight="1">
      <c r="A741" s="39"/>
      <c r="B741" s="45"/>
      <c r="C741" s="317" t="s">
        <v>4959</v>
      </c>
      <c r="D741" s="39"/>
      <c r="E741" s="39"/>
      <c r="F741" s="39"/>
      <c r="G741" s="39"/>
      <c r="H741" s="45"/>
    </row>
    <row r="742" s="2" customFormat="1" ht="16.8" customHeight="1">
      <c r="A742" s="39"/>
      <c r="B742" s="45"/>
      <c r="C742" s="315" t="s">
        <v>496</v>
      </c>
      <c r="D742" s="315" t="s">
        <v>497</v>
      </c>
      <c r="E742" s="18" t="s">
        <v>489</v>
      </c>
      <c r="F742" s="316">
        <v>181.07400000000001</v>
      </c>
      <c r="G742" s="39"/>
      <c r="H742" s="45"/>
    </row>
    <row r="743" s="2" customFormat="1" ht="16.8" customHeight="1">
      <c r="A743" s="39"/>
      <c r="B743" s="45"/>
      <c r="C743" s="311" t="s">
        <v>287</v>
      </c>
      <c r="D743" s="312" t="s">
        <v>19</v>
      </c>
      <c r="E743" s="313" t="s">
        <v>19</v>
      </c>
      <c r="F743" s="314">
        <v>0</v>
      </c>
      <c r="G743" s="39"/>
      <c r="H743" s="45"/>
    </row>
    <row r="744" s="2" customFormat="1" ht="16.8" customHeight="1">
      <c r="A744" s="39"/>
      <c r="B744" s="45"/>
      <c r="C744" s="315" t="s">
        <v>19</v>
      </c>
      <c r="D744" s="315" t="s">
        <v>796</v>
      </c>
      <c r="E744" s="18" t="s">
        <v>19</v>
      </c>
      <c r="F744" s="316">
        <v>0</v>
      </c>
      <c r="G744" s="39"/>
      <c r="H744" s="45"/>
    </row>
    <row r="745" s="2" customFormat="1" ht="16.8" customHeight="1">
      <c r="A745" s="39"/>
      <c r="B745" s="45"/>
      <c r="C745" s="315" t="s">
        <v>19</v>
      </c>
      <c r="D745" s="315" t="s">
        <v>1148</v>
      </c>
      <c r="E745" s="18" t="s">
        <v>19</v>
      </c>
      <c r="F745" s="316">
        <v>0</v>
      </c>
      <c r="G745" s="39"/>
      <c r="H745" s="45"/>
    </row>
    <row r="746" s="2" customFormat="1" ht="16.8" customHeight="1">
      <c r="A746" s="39"/>
      <c r="B746" s="45"/>
      <c r="C746" s="315" t="s">
        <v>287</v>
      </c>
      <c r="D746" s="315" t="s">
        <v>363</v>
      </c>
      <c r="E746" s="18" t="s">
        <v>19</v>
      </c>
      <c r="F746" s="316">
        <v>0</v>
      </c>
      <c r="G746" s="39"/>
      <c r="H746" s="45"/>
    </row>
    <row r="747" s="2" customFormat="1" ht="16.8" customHeight="1">
      <c r="A747" s="39"/>
      <c r="B747" s="45"/>
      <c r="C747" s="317" t="s">
        <v>4959</v>
      </c>
      <c r="D747" s="39"/>
      <c r="E747" s="39"/>
      <c r="F747" s="39"/>
      <c r="G747" s="39"/>
      <c r="H747" s="45"/>
    </row>
    <row r="748" s="2" customFormat="1">
      <c r="A748" s="39"/>
      <c r="B748" s="45"/>
      <c r="C748" s="315" t="s">
        <v>792</v>
      </c>
      <c r="D748" s="315" t="s">
        <v>793</v>
      </c>
      <c r="E748" s="18" t="s">
        <v>572</v>
      </c>
      <c r="F748" s="316">
        <v>468.589</v>
      </c>
      <c r="G748" s="39"/>
      <c r="H748" s="45"/>
    </row>
    <row r="749" s="2" customFormat="1">
      <c r="A749" s="39"/>
      <c r="B749" s="45"/>
      <c r="C749" s="315" t="s">
        <v>799</v>
      </c>
      <c r="D749" s="315" t="s">
        <v>800</v>
      </c>
      <c r="E749" s="18" t="s">
        <v>572</v>
      </c>
      <c r="F749" s="316">
        <v>468.589</v>
      </c>
      <c r="G749" s="39"/>
      <c r="H749" s="45"/>
    </row>
    <row r="750" s="2" customFormat="1" ht="16.8" customHeight="1">
      <c r="A750" s="39"/>
      <c r="B750" s="45"/>
      <c r="C750" s="315" t="s">
        <v>804</v>
      </c>
      <c r="D750" s="315" t="s">
        <v>805</v>
      </c>
      <c r="E750" s="18" t="s">
        <v>572</v>
      </c>
      <c r="F750" s="316">
        <v>468.589</v>
      </c>
      <c r="G750" s="39"/>
      <c r="H750" s="45"/>
    </row>
    <row r="751" s="2" customFormat="1" ht="16.8" customHeight="1">
      <c r="A751" s="39"/>
      <c r="B751" s="45"/>
      <c r="C751" s="315" t="s">
        <v>809</v>
      </c>
      <c r="D751" s="315" t="s">
        <v>810</v>
      </c>
      <c r="E751" s="18" t="s">
        <v>572</v>
      </c>
      <c r="F751" s="316">
        <v>468.589</v>
      </c>
      <c r="G751" s="39"/>
      <c r="H751" s="45"/>
    </row>
    <row r="752" s="2" customFormat="1" ht="16.8" customHeight="1">
      <c r="A752" s="39"/>
      <c r="B752" s="45"/>
      <c r="C752" s="311" t="s">
        <v>216</v>
      </c>
      <c r="D752" s="312" t="s">
        <v>19</v>
      </c>
      <c r="E752" s="313" t="s">
        <v>19</v>
      </c>
      <c r="F752" s="314">
        <v>90.537000000000006</v>
      </c>
      <c r="G752" s="39"/>
      <c r="H752" s="45"/>
    </row>
    <row r="753" s="2" customFormat="1" ht="16.8" customHeight="1">
      <c r="A753" s="39"/>
      <c r="B753" s="45"/>
      <c r="C753" s="315" t="s">
        <v>19</v>
      </c>
      <c r="D753" s="315" t="s">
        <v>499</v>
      </c>
      <c r="E753" s="18" t="s">
        <v>19</v>
      </c>
      <c r="F753" s="316">
        <v>0</v>
      </c>
      <c r="G753" s="39"/>
      <c r="H753" s="45"/>
    </row>
    <row r="754" s="2" customFormat="1" ht="16.8" customHeight="1">
      <c r="A754" s="39"/>
      <c r="B754" s="45"/>
      <c r="C754" s="315" t="s">
        <v>19</v>
      </c>
      <c r="D754" s="315" t="s">
        <v>501</v>
      </c>
      <c r="E754" s="18" t="s">
        <v>19</v>
      </c>
      <c r="F754" s="316">
        <v>0</v>
      </c>
      <c r="G754" s="39"/>
      <c r="H754" s="45"/>
    </row>
    <row r="755" s="2" customFormat="1" ht="16.8" customHeight="1">
      <c r="A755" s="39"/>
      <c r="B755" s="45"/>
      <c r="C755" s="315" t="s">
        <v>19</v>
      </c>
      <c r="D755" s="315" t="s">
        <v>993</v>
      </c>
      <c r="E755" s="18" t="s">
        <v>19</v>
      </c>
      <c r="F755" s="316">
        <v>-8.9469999999999992</v>
      </c>
      <c r="G755" s="39"/>
      <c r="H755" s="45"/>
    </row>
    <row r="756" s="2" customFormat="1" ht="16.8" customHeight="1">
      <c r="A756" s="39"/>
      <c r="B756" s="45"/>
      <c r="C756" s="315" t="s">
        <v>19</v>
      </c>
      <c r="D756" s="315" t="s">
        <v>502</v>
      </c>
      <c r="E756" s="18" t="s">
        <v>19</v>
      </c>
      <c r="F756" s="316">
        <v>0</v>
      </c>
      <c r="G756" s="39"/>
      <c r="H756" s="45"/>
    </row>
    <row r="757" s="2" customFormat="1" ht="16.8" customHeight="1">
      <c r="A757" s="39"/>
      <c r="B757" s="45"/>
      <c r="C757" s="315" t="s">
        <v>216</v>
      </c>
      <c r="D757" s="315" t="s">
        <v>363</v>
      </c>
      <c r="E757" s="18" t="s">
        <v>19</v>
      </c>
      <c r="F757" s="316">
        <v>-8.9469999999999992</v>
      </c>
      <c r="G757" s="39"/>
      <c r="H757" s="45"/>
    </row>
    <row r="758" s="2" customFormat="1" ht="16.8" customHeight="1">
      <c r="A758" s="39"/>
      <c r="B758" s="45"/>
      <c r="C758" s="317" t="s">
        <v>4959</v>
      </c>
      <c r="D758" s="39"/>
      <c r="E758" s="39"/>
      <c r="F758" s="39"/>
      <c r="G758" s="39"/>
      <c r="H758" s="45"/>
    </row>
    <row r="759" s="2" customFormat="1" ht="16.8" customHeight="1">
      <c r="A759" s="39"/>
      <c r="B759" s="45"/>
      <c r="C759" s="315" t="s">
        <v>496</v>
      </c>
      <c r="D759" s="315" t="s">
        <v>497</v>
      </c>
      <c r="E759" s="18" t="s">
        <v>489</v>
      </c>
      <c r="F759" s="316">
        <v>181.07400000000001</v>
      </c>
      <c r="G759" s="39"/>
      <c r="H759" s="45"/>
    </row>
    <row r="760" s="2" customFormat="1">
      <c r="A760" s="39"/>
      <c r="B760" s="45"/>
      <c r="C760" s="315" t="s">
        <v>448</v>
      </c>
      <c r="D760" s="315" t="s">
        <v>449</v>
      </c>
      <c r="E760" s="18" t="s">
        <v>391</v>
      </c>
      <c r="F760" s="316">
        <v>257.83600000000001</v>
      </c>
      <c r="G760" s="39"/>
      <c r="H760" s="45"/>
    </row>
    <row r="761" s="2" customFormat="1" ht="16.8" customHeight="1">
      <c r="A761" s="39"/>
      <c r="B761" s="45"/>
      <c r="C761" s="311" t="s">
        <v>296</v>
      </c>
      <c r="D761" s="312" t="s">
        <v>19</v>
      </c>
      <c r="E761" s="313" t="s">
        <v>19</v>
      </c>
      <c r="F761" s="314">
        <v>0</v>
      </c>
      <c r="G761" s="39"/>
      <c r="H761" s="45"/>
    </row>
    <row r="762" s="2" customFormat="1" ht="16.8" customHeight="1">
      <c r="A762" s="39"/>
      <c r="B762" s="45"/>
      <c r="C762" s="315" t="s">
        <v>19</v>
      </c>
      <c r="D762" s="315" t="s">
        <v>429</v>
      </c>
      <c r="E762" s="18" t="s">
        <v>19</v>
      </c>
      <c r="F762" s="316">
        <v>0</v>
      </c>
      <c r="G762" s="39"/>
      <c r="H762" s="45"/>
    </row>
    <row r="763" s="2" customFormat="1" ht="16.8" customHeight="1">
      <c r="A763" s="39"/>
      <c r="B763" s="45"/>
      <c r="C763" s="315" t="s">
        <v>296</v>
      </c>
      <c r="D763" s="315" t="s">
        <v>363</v>
      </c>
      <c r="E763" s="18" t="s">
        <v>19</v>
      </c>
      <c r="F763" s="316">
        <v>0</v>
      </c>
      <c r="G763" s="39"/>
      <c r="H763" s="45"/>
    </row>
    <row r="764" s="2" customFormat="1" ht="16.8" customHeight="1">
      <c r="A764" s="39"/>
      <c r="B764" s="45"/>
      <c r="C764" s="317" t="s">
        <v>4959</v>
      </c>
      <c r="D764" s="39"/>
      <c r="E764" s="39"/>
      <c r="F764" s="39"/>
      <c r="G764" s="39"/>
      <c r="H764" s="45"/>
    </row>
    <row r="765" s="2" customFormat="1">
      <c r="A765" s="39"/>
      <c r="B765" s="45"/>
      <c r="C765" s="315" t="s">
        <v>425</v>
      </c>
      <c r="D765" s="315" t="s">
        <v>426</v>
      </c>
      <c r="E765" s="18" t="s">
        <v>345</v>
      </c>
      <c r="F765" s="316">
        <v>1167.163</v>
      </c>
      <c r="G765" s="39"/>
      <c r="H765" s="45"/>
    </row>
    <row r="766" s="2" customFormat="1">
      <c r="A766" s="39"/>
      <c r="B766" s="45"/>
      <c r="C766" s="315" t="s">
        <v>431</v>
      </c>
      <c r="D766" s="315" t="s">
        <v>432</v>
      </c>
      <c r="E766" s="18" t="s">
        <v>345</v>
      </c>
      <c r="F766" s="316">
        <v>1167.163</v>
      </c>
      <c r="G766" s="39"/>
      <c r="H766" s="45"/>
    </row>
    <row r="767" s="2" customFormat="1" ht="16.8" customHeight="1">
      <c r="A767" s="39"/>
      <c r="B767" s="45"/>
      <c r="C767" s="315" t="s">
        <v>435</v>
      </c>
      <c r="D767" s="315" t="s">
        <v>436</v>
      </c>
      <c r="E767" s="18" t="s">
        <v>391</v>
      </c>
      <c r="F767" s="316">
        <v>898.71600000000001</v>
      </c>
      <c r="G767" s="39"/>
      <c r="H767" s="45"/>
    </row>
    <row r="768" s="2" customFormat="1" ht="16.8" customHeight="1">
      <c r="A768" s="39"/>
      <c r="B768" s="45"/>
      <c r="C768" s="311" t="s">
        <v>269</v>
      </c>
      <c r="D768" s="312" t="s">
        <v>19</v>
      </c>
      <c r="E768" s="313" t="s">
        <v>19</v>
      </c>
      <c r="F768" s="314">
        <v>1</v>
      </c>
      <c r="G768" s="39"/>
      <c r="H768" s="45"/>
    </row>
    <row r="769" s="2" customFormat="1" ht="16.8" customHeight="1">
      <c r="A769" s="39"/>
      <c r="B769" s="45"/>
      <c r="C769" s="315" t="s">
        <v>19</v>
      </c>
      <c r="D769" s="315" t="s">
        <v>415</v>
      </c>
      <c r="E769" s="18" t="s">
        <v>19</v>
      </c>
      <c r="F769" s="316">
        <v>0</v>
      </c>
      <c r="G769" s="39"/>
      <c r="H769" s="45"/>
    </row>
    <row r="770" s="2" customFormat="1" ht="16.8" customHeight="1">
      <c r="A770" s="39"/>
      <c r="B770" s="45"/>
      <c r="C770" s="315" t="s">
        <v>269</v>
      </c>
      <c r="D770" s="315" t="s">
        <v>79</v>
      </c>
      <c r="E770" s="18" t="s">
        <v>19</v>
      </c>
      <c r="F770" s="316">
        <v>1</v>
      </c>
      <c r="G770" s="39"/>
      <c r="H770" s="45"/>
    </row>
    <row r="771" s="2" customFormat="1" ht="16.8" customHeight="1">
      <c r="A771" s="39"/>
      <c r="B771" s="45"/>
      <c r="C771" s="317" t="s">
        <v>4959</v>
      </c>
      <c r="D771" s="39"/>
      <c r="E771" s="39"/>
      <c r="F771" s="39"/>
      <c r="G771" s="39"/>
      <c r="H771" s="45"/>
    </row>
    <row r="772" s="2" customFormat="1">
      <c r="A772" s="39"/>
      <c r="B772" s="45"/>
      <c r="C772" s="315" t="s">
        <v>406</v>
      </c>
      <c r="D772" s="315" t="s">
        <v>407</v>
      </c>
      <c r="E772" s="18" t="s">
        <v>391</v>
      </c>
      <c r="F772" s="316">
        <v>728.41200000000003</v>
      </c>
      <c r="G772" s="39"/>
      <c r="H772" s="45"/>
    </row>
    <row r="773" s="2" customFormat="1">
      <c r="A773" s="39"/>
      <c r="B773" s="45"/>
      <c r="C773" s="315" t="s">
        <v>425</v>
      </c>
      <c r="D773" s="315" t="s">
        <v>426</v>
      </c>
      <c r="E773" s="18" t="s">
        <v>345</v>
      </c>
      <c r="F773" s="316">
        <v>1167.163</v>
      </c>
      <c r="G773" s="39"/>
      <c r="H773" s="45"/>
    </row>
    <row r="774" s="2" customFormat="1" ht="16.8" customHeight="1">
      <c r="A774" s="39"/>
      <c r="B774" s="45"/>
      <c r="C774" s="311" t="s">
        <v>246</v>
      </c>
      <c r="D774" s="312" t="s">
        <v>19</v>
      </c>
      <c r="E774" s="313" t="s">
        <v>19</v>
      </c>
      <c r="F774" s="314">
        <v>8</v>
      </c>
      <c r="G774" s="39"/>
      <c r="H774" s="45"/>
    </row>
    <row r="775" s="2" customFormat="1" ht="16.8" customHeight="1">
      <c r="A775" s="39"/>
      <c r="B775" s="45"/>
      <c r="C775" s="315" t="s">
        <v>19</v>
      </c>
      <c r="D775" s="315" t="s">
        <v>245</v>
      </c>
      <c r="E775" s="18" t="s">
        <v>19</v>
      </c>
      <c r="F775" s="316">
        <v>8</v>
      </c>
      <c r="G775" s="39"/>
      <c r="H775" s="45"/>
    </row>
    <row r="776" s="2" customFormat="1" ht="16.8" customHeight="1">
      <c r="A776" s="39"/>
      <c r="B776" s="45"/>
      <c r="C776" s="315" t="s">
        <v>19</v>
      </c>
      <c r="D776" s="315" t="s">
        <v>255</v>
      </c>
      <c r="E776" s="18" t="s">
        <v>19</v>
      </c>
      <c r="F776" s="316">
        <v>0</v>
      </c>
      <c r="G776" s="39"/>
      <c r="H776" s="45"/>
    </row>
    <row r="777" s="2" customFormat="1" ht="16.8" customHeight="1">
      <c r="A777" s="39"/>
      <c r="B777" s="45"/>
      <c r="C777" s="315" t="s">
        <v>246</v>
      </c>
      <c r="D777" s="315" t="s">
        <v>363</v>
      </c>
      <c r="E777" s="18" t="s">
        <v>19</v>
      </c>
      <c r="F777" s="316">
        <v>8</v>
      </c>
      <c r="G777" s="39"/>
      <c r="H777" s="45"/>
    </row>
    <row r="778" s="2" customFormat="1" ht="16.8" customHeight="1">
      <c r="A778" s="39"/>
      <c r="B778" s="45"/>
      <c r="C778" s="317" t="s">
        <v>4959</v>
      </c>
      <c r="D778" s="39"/>
      <c r="E778" s="39"/>
      <c r="F778" s="39"/>
      <c r="G778" s="39"/>
      <c r="H778" s="45"/>
    </row>
    <row r="779" s="2" customFormat="1">
      <c r="A779" s="39"/>
      <c r="B779" s="45"/>
      <c r="C779" s="315" t="s">
        <v>771</v>
      </c>
      <c r="D779" s="315" t="s">
        <v>772</v>
      </c>
      <c r="E779" s="18" t="s">
        <v>586</v>
      </c>
      <c r="F779" s="316">
        <v>8</v>
      </c>
      <c r="G779" s="39"/>
      <c r="H779" s="45"/>
    </row>
    <row r="780" s="2" customFormat="1" ht="16.8" customHeight="1">
      <c r="A780" s="39"/>
      <c r="B780" s="45"/>
      <c r="C780" s="315" t="s">
        <v>760</v>
      </c>
      <c r="D780" s="315" t="s">
        <v>761</v>
      </c>
      <c r="E780" s="18" t="s">
        <v>586</v>
      </c>
      <c r="F780" s="316">
        <v>8</v>
      </c>
      <c r="G780" s="39"/>
      <c r="H780" s="45"/>
    </row>
    <row r="781" s="2" customFormat="1" ht="16.8" customHeight="1">
      <c r="A781" s="39"/>
      <c r="B781" s="45"/>
      <c r="C781" s="315" t="s">
        <v>590</v>
      </c>
      <c r="D781" s="315" t="s">
        <v>591</v>
      </c>
      <c r="E781" s="18" t="s">
        <v>586</v>
      </c>
      <c r="F781" s="316">
        <v>8</v>
      </c>
      <c r="G781" s="39"/>
      <c r="H781" s="45"/>
    </row>
    <row r="782" s="2" customFormat="1" ht="16.8" customHeight="1">
      <c r="A782" s="39"/>
      <c r="B782" s="45"/>
      <c r="C782" s="315" t="s">
        <v>593</v>
      </c>
      <c r="D782" s="315" t="s">
        <v>594</v>
      </c>
      <c r="E782" s="18" t="s">
        <v>586</v>
      </c>
      <c r="F782" s="316">
        <v>8</v>
      </c>
      <c r="G782" s="39"/>
      <c r="H782" s="45"/>
    </row>
    <row r="783" s="2" customFormat="1" ht="16.8" customHeight="1">
      <c r="A783" s="39"/>
      <c r="B783" s="45"/>
      <c r="C783" s="315" t="s">
        <v>597</v>
      </c>
      <c r="D783" s="315" t="s">
        <v>598</v>
      </c>
      <c r="E783" s="18" t="s">
        <v>586</v>
      </c>
      <c r="F783" s="316">
        <v>8</v>
      </c>
      <c r="G783" s="39"/>
      <c r="H783" s="45"/>
    </row>
    <row r="784" s="2" customFormat="1" ht="16.8" customHeight="1">
      <c r="A784" s="39"/>
      <c r="B784" s="45"/>
      <c r="C784" s="315" t="s">
        <v>601</v>
      </c>
      <c r="D784" s="315" t="s">
        <v>602</v>
      </c>
      <c r="E784" s="18" t="s">
        <v>586</v>
      </c>
      <c r="F784" s="316">
        <v>8</v>
      </c>
      <c r="G784" s="39"/>
      <c r="H784" s="45"/>
    </row>
    <row r="785" s="2" customFormat="1" ht="16.8" customHeight="1">
      <c r="A785" s="39"/>
      <c r="B785" s="45"/>
      <c r="C785" s="315" t="s">
        <v>767</v>
      </c>
      <c r="D785" s="315" t="s">
        <v>768</v>
      </c>
      <c r="E785" s="18" t="s">
        <v>586</v>
      </c>
      <c r="F785" s="316">
        <v>8</v>
      </c>
      <c r="G785" s="39"/>
      <c r="H785" s="45"/>
    </row>
    <row r="786" s="2" customFormat="1" ht="16.8" customHeight="1">
      <c r="A786" s="39"/>
      <c r="B786" s="45"/>
      <c r="C786" s="315" t="s">
        <v>716</v>
      </c>
      <c r="D786" s="315" t="s">
        <v>717</v>
      </c>
      <c r="E786" s="18" t="s">
        <v>586</v>
      </c>
      <c r="F786" s="316">
        <v>8</v>
      </c>
      <c r="G786" s="39"/>
      <c r="H786" s="45"/>
    </row>
    <row r="787" s="2" customFormat="1" ht="16.8" customHeight="1">
      <c r="A787" s="39"/>
      <c r="B787" s="45"/>
      <c r="C787" s="315" t="s">
        <v>776</v>
      </c>
      <c r="D787" s="315" t="s">
        <v>777</v>
      </c>
      <c r="E787" s="18" t="s">
        <v>586</v>
      </c>
      <c r="F787" s="316">
        <v>8</v>
      </c>
      <c r="G787" s="39"/>
      <c r="H787" s="45"/>
    </row>
    <row r="788" s="2" customFormat="1" ht="16.8" customHeight="1">
      <c r="A788" s="39"/>
      <c r="B788" s="45"/>
      <c r="C788" s="311" t="s">
        <v>952</v>
      </c>
      <c r="D788" s="312" t="s">
        <v>19</v>
      </c>
      <c r="E788" s="313" t="s">
        <v>19</v>
      </c>
      <c r="F788" s="314">
        <v>182.27199999999999</v>
      </c>
      <c r="G788" s="39"/>
      <c r="H788" s="45"/>
    </row>
    <row r="789" s="2" customFormat="1" ht="16.8" customHeight="1">
      <c r="A789" s="39"/>
      <c r="B789" s="45"/>
      <c r="C789" s="315" t="s">
        <v>19</v>
      </c>
      <c r="D789" s="315" t="s">
        <v>1026</v>
      </c>
      <c r="E789" s="18" t="s">
        <v>19</v>
      </c>
      <c r="F789" s="316">
        <v>0</v>
      </c>
      <c r="G789" s="39"/>
      <c r="H789" s="45"/>
    </row>
    <row r="790" s="2" customFormat="1" ht="16.8" customHeight="1">
      <c r="A790" s="39"/>
      <c r="B790" s="45"/>
      <c r="C790" s="315" t="s">
        <v>19</v>
      </c>
      <c r="D790" s="315" t="s">
        <v>953</v>
      </c>
      <c r="E790" s="18" t="s">
        <v>19</v>
      </c>
      <c r="F790" s="316">
        <v>182.27199999999999</v>
      </c>
      <c r="G790" s="39"/>
      <c r="H790" s="45"/>
    </row>
    <row r="791" s="2" customFormat="1" ht="16.8" customHeight="1">
      <c r="A791" s="39"/>
      <c r="B791" s="45"/>
      <c r="C791" s="315" t="s">
        <v>952</v>
      </c>
      <c r="D791" s="315" t="s">
        <v>363</v>
      </c>
      <c r="E791" s="18" t="s">
        <v>19</v>
      </c>
      <c r="F791" s="316">
        <v>182.27199999999999</v>
      </c>
      <c r="G791" s="39"/>
      <c r="H791" s="45"/>
    </row>
    <row r="792" s="2" customFormat="1" ht="16.8" customHeight="1">
      <c r="A792" s="39"/>
      <c r="B792" s="45"/>
      <c r="C792" s="317" t="s">
        <v>4959</v>
      </c>
      <c r="D792" s="39"/>
      <c r="E792" s="39"/>
      <c r="F792" s="39"/>
      <c r="G792" s="39"/>
      <c r="H792" s="45"/>
    </row>
    <row r="793" s="2" customFormat="1" ht="16.8" customHeight="1">
      <c r="A793" s="39"/>
      <c r="B793" s="45"/>
      <c r="C793" s="315" t="s">
        <v>1022</v>
      </c>
      <c r="D793" s="315" t="s">
        <v>1023</v>
      </c>
      <c r="E793" s="18" t="s">
        <v>572</v>
      </c>
      <c r="F793" s="316">
        <v>182.27199999999999</v>
      </c>
      <c r="G793" s="39"/>
      <c r="H793" s="45"/>
    </row>
    <row r="794" s="2" customFormat="1">
      <c r="A794" s="39"/>
      <c r="B794" s="45"/>
      <c r="C794" s="315" t="s">
        <v>1018</v>
      </c>
      <c r="D794" s="315" t="s">
        <v>1019</v>
      </c>
      <c r="E794" s="18" t="s">
        <v>572</v>
      </c>
      <c r="F794" s="316">
        <v>182.27199999999999</v>
      </c>
      <c r="G794" s="39"/>
      <c r="H794" s="45"/>
    </row>
    <row r="795" s="2" customFormat="1" ht="16.8" customHeight="1">
      <c r="A795" s="39"/>
      <c r="B795" s="45"/>
      <c r="C795" s="315" t="s">
        <v>786</v>
      </c>
      <c r="D795" s="315" t="s">
        <v>787</v>
      </c>
      <c r="E795" s="18" t="s">
        <v>572</v>
      </c>
      <c r="F795" s="316">
        <v>221.30500000000001</v>
      </c>
      <c r="G795" s="39"/>
      <c r="H795" s="45"/>
    </row>
    <row r="796" s="2" customFormat="1" ht="16.8" customHeight="1">
      <c r="A796" s="39"/>
      <c r="B796" s="45"/>
      <c r="C796" s="315" t="s">
        <v>496</v>
      </c>
      <c r="D796" s="315" t="s">
        <v>497</v>
      </c>
      <c r="E796" s="18" t="s">
        <v>489</v>
      </c>
      <c r="F796" s="316">
        <v>181.07400000000001</v>
      </c>
      <c r="G796" s="39"/>
      <c r="H796" s="45"/>
    </row>
    <row r="797" s="2" customFormat="1" ht="16.8" customHeight="1">
      <c r="A797" s="39"/>
      <c r="B797" s="45"/>
      <c r="C797" s="311" t="s">
        <v>954</v>
      </c>
      <c r="D797" s="312" t="s">
        <v>19</v>
      </c>
      <c r="E797" s="313" t="s">
        <v>19</v>
      </c>
      <c r="F797" s="314">
        <v>0.25</v>
      </c>
      <c r="G797" s="39"/>
      <c r="H797" s="45"/>
    </row>
    <row r="798" s="2" customFormat="1" ht="16.8" customHeight="1">
      <c r="A798" s="39"/>
      <c r="B798" s="45"/>
      <c r="C798" s="311" t="s">
        <v>258</v>
      </c>
      <c r="D798" s="312" t="s">
        <v>19</v>
      </c>
      <c r="E798" s="313" t="s">
        <v>19</v>
      </c>
      <c r="F798" s="314">
        <v>0</v>
      </c>
      <c r="G798" s="39"/>
      <c r="H798" s="45"/>
    </row>
    <row r="799" s="2" customFormat="1" ht="16.8" customHeight="1">
      <c r="A799" s="39"/>
      <c r="B799" s="45"/>
      <c r="C799" s="315" t="s">
        <v>19</v>
      </c>
      <c r="D799" s="315" t="s">
        <v>664</v>
      </c>
      <c r="E799" s="18" t="s">
        <v>19</v>
      </c>
      <c r="F799" s="316">
        <v>0</v>
      </c>
      <c r="G799" s="39"/>
      <c r="H799" s="45"/>
    </row>
    <row r="800" s="2" customFormat="1" ht="16.8" customHeight="1">
      <c r="A800" s="39"/>
      <c r="B800" s="45"/>
      <c r="C800" s="315" t="s">
        <v>19</v>
      </c>
      <c r="D800" s="315" t="s">
        <v>1029</v>
      </c>
      <c r="E800" s="18" t="s">
        <v>19</v>
      </c>
      <c r="F800" s="316">
        <v>39.033000000000001</v>
      </c>
      <c r="G800" s="39"/>
      <c r="H800" s="45"/>
    </row>
    <row r="801" s="2" customFormat="1" ht="16.8" customHeight="1">
      <c r="A801" s="39"/>
      <c r="B801" s="45"/>
      <c r="C801" s="315" t="s">
        <v>258</v>
      </c>
      <c r="D801" s="315" t="s">
        <v>363</v>
      </c>
      <c r="E801" s="18" t="s">
        <v>19</v>
      </c>
      <c r="F801" s="316">
        <v>39.033000000000001</v>
      </c>
      <c r="G801" s="39"/>
      <c r="H801" s="45"/>
    </row>
    <row r="802" s="2" customFormat="1" ht="16.8" customHeight="1">
      <c r="A802" s="39"/>
      <c r="B802" s="45"/>
      <c r="C802" s="317" t="s">
        <v>4959</v>
      </c>
      <c r="D802" s="39"/>
      <c r="E802" s="39"/>
      <c r="F802" s="39"/>
      <c r="G802" s="39"/>
      <c r="H802" s="45"/>
    </row>
    <row r="803" s="2" customFormat="1" ht="16.8" customHeight="1">
      <c r="A803" s="39"/>
      <c r="B803" s="45"/>
      <c r="C803" s="315" t="s">
        <v>660</v>
      </c>
      <c r="D803" s="315" t="s">
        <v>661</v>
      </c>
      <c r="E803" s="18" t="s">
        <v>572</v>
      </c>
      <c r="F803" s="316">
        <v>39.618000000000002</v>
      </c>
      <c r="G803" s="39"/>
      <c r="H803" s="45"/>
    </row>
    <row r="804" s="2" customFormat="1">
      <c r="A804" s="39"/>
      <c r="B804" s="45"/>
      <c r="C804" s="315" t="s">
        <v>655</v>
      </c>
      <c r="D804" s="315" t="s">
        <v>656</v>
      </c>
      <c r="E804" s="18" t="s">
        <v>572</v>
      </c>
      <c r="F804" s="316">
        <v>39.033000000000001</v>
      </c>
      <c r="G804" s="39"/>
      <c r="H804" s="45"/>
    </row>
    <row r="805" s="2" customFormat="1" ht="16.8" customHeight="1">
      <c r="A805" s="39"/>
      <c r="B805" s="45"/>
      <c r="C805" s="315" t="s">
        <v>786</v>
      </c>
      <c r="D805" s="315" t="s">
        <v>787</v>
      </c>
      <c r="E805" s="18" t="s">
        <v>572</v>
      </c>
      <c r="F805" s="316">
        <v>221.30500000000001</v>
      </c>
      <c r="G805" s="39"/>
      <c r="H805" s="45"/>
    </row>
    <row r="806" s="2" customFormat="1" ht="16.8" customHeight="1">
      <c r="A806" s="39"/>
      <c r="B806" s="45"/>
      <c r="C806" s="315" t="s">
        <v>496</v>
      </c>
      <c r="D806" s="315" t="s">
        <v>497</v>
      </c>
      <c r="E806" s="18" t="s">
        <v>489</v>
      </c>
      <c r="F806" s="316">
        <v>181.07400000000001</v>
      </c>
      <c r="G806" s="39"/>
      <c r="H806" s="45"/>
    </row>
    <row r="807" s="2" customFormat="1" ht="16.8" customHeight="1">
      <c r="A807" s="39"/>
      <c r="B807" s="45"/>
      <c r="C807" s="311" t="s">
        <v>266</v>
      </c>
      <c r="D807" s="312" t="s">
        <v>19</v>
      </c>
      <c r="E807" s="313" t="s">
        <v>19</v>
      </c>
      <c r="F807" s="314">
        <v>0.29999999999999999</v>
      </c>
      <c r="G807" s="39"/>
      <c r="H807" s="45"/>
    </row>
    <row r="808" s="2" customFormat="1" ht="16.8" customHeight="1">
      <c r="A808" s="39"/>
      <c r="B808" s="45"/>
      <c r="C808" s="315" t="s">
        <v>266</v>
      </c>
      <c r="D808" s="315" t="s">
        <v>650</v>
      </c>
      <c r="E808" s="18" t="s">
        <v>19</v>
      </c>
      <c r="F808" s="316">
        <v>0.29999999999999999</v>
      </c>
      <c r="G808" s="39"/>
      <c r="H808" s="45"/>
    </row>
    <row r="809" s="2" customFormat="1" ht="16.8" customHeight="1">
      <c r="A809" s="39"/>
      <c r="B809" s="45"/>
      <c r="C809" s="317" t="s">
        <v>4959</v>
      </c>
      <c r="D809" s="39"/>
      <c r="E809" s="39"/>
      <c r="F809" s="39"/>
      <c r="G809" s="39"/>
      <c r="H809" s="45"/>
    </row>
    <row r="810" s="2" customFormat="1" ht="16.8" customHeight="1">
      <c r="A810" s="39"/>
      <c r="B810" s="45"/>
      <c r="C810" s="315" t="s">
        <v>660</v>
      </c>
      <c r="D810" s="315" t="s">
        <v>661</v>
      </c>
      <c r="E810" s="18" t="s">
        <v>572</v>
      </c>
      <c r="F810" s="316">
        <v>39.618000000000002</v>
      </c>
      <c r="G810" s="39"/>
      <c r="H810" s="45"/>
    </row>
    <row r="811" s="2" customFormat="1" ht="16.8" customHeight="1">
      <c r="A811" s="39"/>
      <c r="B811" s="45"/>
      <c r="C811" s="315" t="s">
        <v>496</v>
      </c>
      <c r="D811" s="315" t="s">
        <v>497</v>
      </c>
      <c r="E811" s="18" t="s">
        <v>489</v>
      </c>
      <c r="F811" s="316">
        <v>181.07400000000001</v>
      </c>
      <c r="G811" s="39"/>
      <c r="H811" s="45"/>
    </row>
    <row r="812" s="2" customFormat="1" ht="16.8" customHeight="1">
      <c r="A812" s="39"/>
      <c r="B812" s="45"/>
      <c r="C812" s="311" t="s">
        <v>286</v>
      </c>
      <c r="D812" s="312" t="s">
        <v>19</v>
      </c>
      <c r="E812" s="313" t="s">
        <v>19</v>
      </c>
      <c r="F812" s="314">
        <v>0</v>
      </c>
      <c r="G812" s="39"/>
      <c r="H812" s="45"/>
    </row>
    <row r="813" s="2" customFormat="1" ht="16.8" customHeight="1">
      <c r="A813" s="39"/>
      <c r="B813" s="45"/>
      <c r="C813" s="315" t="s">
        <v>19</v>
      </c>
      <c r="D813" s="315" t="s">
        <v>1079</v>
      </c>
      <c r="E813" s="18" t="s">
        <v>19</v>
      </c>
      <c r="F813" s="316">
        <v>0</v>
      </c>
      <c r="G813" s="39"/>
      <c r="H813" s="45"/>
    </row>
    <row r="814" s="2" customFormat="1" ht="16.8" customHeight="1">
      <c r="A814" s="39"/>
      <c r="B814" s="45"/>
      <c r="C814" s="315" t="s">
        <v>261</v>
      </c>
      <c r="D814" s="315" t="s">
        <v>72</v>
      </c>
      <c r="E814" s="18" t="s">
        <v>19</v>
      </c>
      <c r="F814" s="316">
        <v>0</v>
      </c>
      <c r="G814" s="39"/>
      <c r="H814" s="45"/>
    </row>
    <row r="815" s="2" customFormat="1" ht="16.8" customHeight="1">
      <c r="A815" s="39"/>
      <c r="B815" s="45"/>
      <c r="C815" s="315" t="s">
        <v>284</v>
      </c>
      <c r="D815" s="315" t="s">
        <v>948</v>
      </c>
      <c r="E815" s="18" t="s">
        <v>19</v>
      </c>
      <c r="F815" s="316">
        <v>12.997</v>
      </c>
      <c r="G815" s="39"/>
      <c r="H815" s="45"/>
    </row>
    <row r="816" s="2" customFormat="1" ht="16.8" customHeight="1">
      <c r="A816" s="39"/>
      <c r="B816" s="45"/>
      <c r="C816" s="315" t="s">
        <v>285</v>
      </c>
      <c r="D816" s="315" t="s">
        <v>4967</v>
      </c>
      <c r="E816" s="18" t="s">
        <v>19</v>
      </c>
      <c r="F816" s="316">
        <v>207.30799999999999</v>
      </c>
      <c r="G816" s="39"/>
      <c r="H816" s="45"/>
    </row>
    <row r="817" s="2" customFormat="1" ht="16.8" customHeight="1">
      <c r="A817" s="39"/>
      <c r="B817" s="45"/>
      <c r="C817" s="315" t="s">
        <v>286</v>
      </c>
      <c r="D817" s="315" t="s">
        <v>353</v>
      </c>
      <c r="E817" s="18" t="s">
        <v>19</v>
      </c>
      <c r="F817" s="316">
        <v>220.30500000000001</v>
      </c>
      <c r="G817" s="39"/>
      <c r="H817" s="45"/>
    </row>
    <row r="818" s="2" customFormat="1" ht="16.8" customHeight="1">
      <c r="A818" s="39"/>
      <c r="B818" s="45"/>
      <c r="C818" s="317" t="s">
        <v>4959</v>
      </c>
      <c r="D818" s="39"/>
      <c r="E818" s="39"/>
      <c r="F818" s="39"/>
      <c r="G818" s="39"/>
      <c r="H818" s="45"/>
    </row>
    <row r="819" s="2" customFormat="1">
      <c r="A819" s="39"/>
      <c r="B819" s="45"/>
      <c r="C819" s="315" t="s">
        <v>343</v>
      </c>
      <c r="D819" s="315" t="s">
        <v>344</v>
      </c>
      <c r="E819" s="18" t="s">
        <v>345</v>
      </c>
      <c r="F819" s="316">
        <v>559.57399999999996</v>
      </c>
      <c r="G819" s="39"/>
      <c r="H819" s="45"/>
    </row>
    <row r="820" s="2" customFormat="1">
      <c r="A820" s="39"/>
      <c r="B820" s="45"/>
      <c r="C820" s="315" t="s">
        <v>792</v>
      </c>
      <c r="D820" s="315" t="s">
        <v>793</v>
      </c>
      <c r="E820" s="18" t="s">
        <v>572</v>
      </c>
      <c r="F820" s="316">
        <v>468.589</v>
      </c>
      <c r="G820" s="39"/>
      <c r="H820" s="45"/>
    </row>
    <row r="821" s="2" customFormat="1" ht="16.8" customHeight="1">
      <c r="A821" s="39"/>
      <c r="B821" s="45"/>
      <c r="C821" s="311" t="s">
        <v>285</v>
      </c>
      <c r="D821" s="312" t="s">
        <v>19</v>
      </c>
      <c r="E821" s="313" t="s">
        <v>19</v>
      </c>
      <c r="F821" s="314">
        <v>207.30799999999999</v>
      </c>
      <c r="G821" s="39"/>
      <c r="H821" s="45"/>
    </row>
    <row r="822" s="2" customFormat="1" ht="16.8" customHeight="1">
      <c r="A822" s="39"/>
      <c r="B822" s="45"/>
      <c r="C822" s="315" t="s">
        <v>285</v>
      </c>
      <c r="D822" s="315" t="s">
        <v>4967</v>
      </c>
      <c r="E822" s="18" t="s">
        <v>19</v>
      </c>
      <c r="F822" s="316">
        <v>207.30799999999999</v>
      </c>
      <c r="G822" s="39"/>
      <c r="H822" s="45"/>
    </row>
    <row r="823" s="2" customFormat="1" ht="16.8" customHeight="1">
      <c r="A823" s="39"/>
      <c r="B823" s="45"/>
      <c r="C823" s="317" t="s">
        <v>4959</v>
      </c>
      <c r="D823" s="39"/>
      <c r="E823" s="39"/>
      <c r="F823" s="39"/>
      <c r="G823" s="39"/>
      <c r="H823" s="45"/>
    </row>
    <row r="824" s="2" customFormat="1">
      <c r="A824" s="39"/>
      <c r="B824" s="45"/>
      <c r="C824" s="315" t="s">
        <v>343</v>
      </c>
      <c r="D824" s="315" t="s">
        <v>344</v>
      </c>
      <c r="E824" s="18" t="s">
        <v>345</v>
      </c>
      <c r="F824" s="316">
        <v>559.57399999999996</v>
      </c>
      <c r="G824" s="39"/>
      <c r="H824" s="45"/>
    </row>
    <row r="825" s="2" customFormat="1">
      <c r="A825" s="39"/>
      <c r="B825" s="45"/>
      <c r="C825" s="315" t="s">
        <v>406</v>
      </c>
      <c r="D825" s="315" t="s">
        <v>407</v>
      </c>
      <c r="E825" s="18" t="s">
        <v>391</v>
      </c>
      <c r="F825" s="316">
        <v>728.41200000000003</v>
      </c>
      <c r="G825" s="39"/>
      <c r="H825" s="45"/>
    </row>
    <row r="826" s="2" customFormat="1" ht="16.8" customHeight="1">
      <c r="A826" s="39"/>
      <c r="B826" s="45"/>
      <c r="C826" s="315" t="s">
        <v>361</v>
      </c>
      <c r="D826" s="315" t="s">
        <v>362</v>
      </c>
      <c r="E826" s="18" t="s">
        <v>19</v>
      </c>
      <c r="F826" s="316">
        <v>516.197</v>
      </c>
      <c r="G826" s="39"/>
      <c r="H826" s="45"/>
    </row>
    <row r="827" s="2" customFormat="1" ht="16.8" customHeight="1">
      <c r="A827" s="39"/>
      <c r="B827" s="45"/>
      <c r="C827" s="317" t="s">
        <v>4959</v>
      </c>
      <c r="D827" s="39"/>
      <c r="E827" s="39"/>
      <c r="F827" s="39"/>
      <c r="G827" s="39"/>
      <c r="H827" s="45"/>
    </row>
    <row r="828" s="2" customFormat="1">
      <c r="A828" s="39"/>
      <c r="B828" s="45"/>
      <c r="C828" s="315" t="s">
        <v>343</v>
      </c>
      <c r="D828" s="315" t="s">
        <v>344</v>
      </c>
      <c r="E828" s="18" t="s">
        <v>345</v>
      </c>
      <c r="F828" s="316">
        <v>559.57399999999996</v>
      </c>
      <c r="G828" s="39"/>
      <c r="H828" s="45"/>
    </row>
    <row r="829" s="2" customFormat="1">
      <c r="A829" s="39"/>
      <c r="B829" s="45"/>
      <c r="C829" s="315" t="s">
        <v>966</v>
      </c>
      <c r="D829" s="315" t="s">
        <v>967</v>
      </c>
      <c r="E829" s="18" t="s">
        <v>345</v>
      </c>
      <c r="F829" s="316">
        <v>503.61700000000002</v>
      </c>
      <c r="G829" s="39"/>
      <c r="H829" s="45"/>
    </row>
    <row r="830" s="2" customFormat="1">
      <c r="A830" s="39"/>
      <c r="B830" s="45"/>
      <c r="C830" s="315" t="s">
        <v>1009</v>
      </c>
      <c r="D830" s="315" t="s">
        <v>1010</v>
      </c>
      <c r="E830" s="18" t="s">
        <v>345</v>
      </c>
      <c r="F830" s="316">
        <v>559.57399999999996</v>
      </c>
      <c r="G830" s="39"/>
      <c r="H830" s="45"/>
    </row>
    <row r="831" s="2" customFormat="1" ht="16.8" customHeight="1">
      <c r="A831" s="39"/>
      <c r="B831" s="45"/>
      <c r="C831" s="315" t="s">
        <v>280</v>
      </c>
      <c r="D831" s="315" t="s">
        <v>357</v>
      </c>
      <c r="E831" s="18" t="s">
        <v>19</v>
      </c>
      <c r="F831" s="316">
        <v>0.48999999999999999</v>
      </c>
      <c r="G831" s="39"/>
      <c r="H831" s="45"/>
    </row>
    <row r="832" s="2" customFormat="1" ht="16.8" customHeight="1">
      <c r="A832" s="39"/>
      <c r="B832" s="45"/>
      <c r="C832" s="311" t="s">
        <v>361</v>
      </c>
      <c r="D832" s="312" t="s">
        <v>19</v>
      </c>
      <c r="E832" s="313" t="s">
        <v>19</v>
      </c>
      <c r="F832" s="314">
        <v>526.56200000000001</v>
      </c>
      <c r="G832" s="39"/>
      <c r="H832" s="45"/>
    </row>
    <row r="833" s="2" customFormat="1" ht="16.8" customHeight="1">
      <c r="A833" s="39"/>
      <c r="B833" s="45"/>
      <c r="C833" s="311" t="s">
        <v>280</v>
      </c>
      <c r="D833" s="312" t="s">
        <v>19</v>
      </c>
      <c r="E833" s="313" t="s">
        <v>19</v>
      </c>
      <c r="F833" s="314">
        <v>0.48999999999999999</v>
      </c>
      <c r="G833" s="39"/>
      <c r="H833" s="45"/>
    </row>
    <row r="834" s="2" customFormat="1" ht="16.8" customHeight="1">
      <c r="A834" s="39"/>
      <c r="B834" s="45"/>
      <c r="C834" s="317" t="s">
        <v>4959</v>
      </c>
      <c r="D834" s="39"/>
      <c r="E834" s="39"/>
      <c r="F834" s="39"/>
      <c r="G834" s="39"/>
      <c r="H834" s="45"/>
    </row>
    <row r="835" s="2" customFormat="1">
      <c r="A835" s="39"/>
      <c r="B835" s="45"/>
      <c r="C835" s="315" t="s">
        <v>343</v>
      </c>
      <c r="D835" s="315" t="s">
        <v>344</v>
      </c>
      <c r="E835" s="18" t="s">
        <v>345</v>
      </c>
      <c r="F835" s="316">
        <v>559.57399999999996</v>
      </c>
      <c r="G835" s="39"/>
      <c r="H835" s="45"/>
    </row>
    <row r="836" s="2" customFormat="1">
      <c r="A836" s="39"/>
      <c r="B836" s="45"/>
      <c r="C836" s="315" t="s">
        <v>406</v>
      </c>
      <c r="D836" s="315" t="s">
        <v>407</v>
      </c>
      <c r="E836" s="18" t="s">
        <v>391</v>
      </c>
      <c r="F836" s="316">
        <v>728.41200000000003</v>
      </c>
      <c r="G836" s="39"/>
      <c r="H836" s="45"/>
    </row>
    <row r="837" s="2" customFormat="1" ht="16.8" customHeight="1">
      <c r="A837" s="39"/>
      <c r="B837" s="45"/>
      <c r="C837" s="311" t="s">
        <v>284</v>
      </c>
      <c r="D837" s="312" t="s">
        <v>19</v>
      </c>
      <c r="E837" s="313" t="s">
        <v>19</v>
      </c>
      <c r="F837" s="314">
        <v>12.997</v>
      </c>
      <c r="G837" s="39"/>
      <c r="H837" s="45"/>
    </row>
    <row r="838" s="2" customFormat="1" ht="16.8" customHeight="1">
      <c r="A838" s="39"/>
      <c r="B838" s="45"/>
      <c r="C838" s="315" t="s">
        <v>284</v>
      </c>
      <c r="D838" s="315" t="s">
        <v>948</v>
      </c>
      <c r="E838" s="18" t="s">
        <v>19</v>
      </c>
      <c r="F838" s="316">
        <v>12.997</v>
      </c>
      <c r="G838" s="39"/>
      <c r="H838" s="45"/>
    </row>
    <row r="839" s="2" customFormat="1" ht="16.8" customHeight="1">
      <c r="A839" s="39"/>
      <c r="B839" s="45"/>
      <c r="C839" s="317" t="s">
        <v>4959</v>
      </c>
      <c r="D839" s="39"/>
      <c r="E839" s="39"/>
      <c r="F839" s="39"/>
      <c r="G839" s="39"/>
      <c r="H839" s="45"/>
    </row>
    <row r="840" s="2" customFormat="1">
      <c r="A840" s="39"/>
      <c r="B840" s="45"/>
      <c r="C840" s="315" t="s">
        <v>343</v>
      </c>
      <c r="D840" s="315" t="s">
        <v>344</v>
      </c>
      <c r="E840" s="18" t="s">
        <v>345</v>
      </c>
      <c r="F840" s="316">
        <v>559.57399999999996</v>
      </c>
      <c r="G840" s="39"/>
      <c r="H840" s="45"/>
    </row>
    <row r="841" s="2" customFormat="1">
      <c r="A841" s="39"/>
      <c r="B841" s="45"/>
      <c r="C841" s="315" t="s">
        <v>406</v>
      </c>
      <c r="D841" s="315" t="s">
        <v>407</v>
      </c>
      <c r="E841" s="18" t="s">
        <v>391</v>
      </c>
      <c r="F841" s="316">
        <v>728.41200000000003</v>
      </c>
      <c r="G841" s="39"/>
      <c r="H841" s="45"/>
    </row>
    <row r="842" s="2" customFormat="1" ht="16.8" customHeight="1">
      <c r="A842" s="39"/>
      <c r="B842" s="45"/>
      <c r="C842" s="311" t="s">
        <v>359</v>
      </c>
      <c r="D842" s="312" t="s">
        <v>19</v>
      </c>
      <c r="E842" s="313" t="s">
        <v>19</v>
      </c>
      <c r="F842" s="314">
        <v>33.012</v>
      </c>
      <c r="G842" s="39"/>
      <c r="H842" s="45"/>
    </row>
    <row r="843" s="2" customFormat="1" ht="16.8" customHeight="1">
      <c r="A843" s="39"/>
      <c r="B843" s="45"/>
      <c r="C843" s="315" t="s">
        <v>359</v>
      </c>
      <c r="D843" s="315" t="s">
        <v>360</v>
      </c>
      <c r="E843" s="18" t="s">
        <v>19</v>
      </c>
      <c r="F843" s="316">
        <v>32.363</v>
      </c>
      <c r="G843" s="39"/>
      <c r="H843" s="45"/>
    </row>
    <row r="844" s="2" customFormat="1" ht="16.8" customHeight="1">
      <c r="A844" s="39"/>
      <c r="B844" s="45"/>
      <c r="C844" s="317" t="s">
        <v>4959</v>
      </c>
      <c r="D844" s="39"/>
      <c r="E844" s="39"/>
      <c r="F844" s="39"/>
      <c r="G844" s="39"/>
      <c r="H844" s="45"/>
    </row>
    <row r="845" s="2" customFormat="1">
      <c r="A845" s="39"/>
      <c r="B845" s="45"/>
      <c r="C845" s="315" t="s">
        <v>343</v>
      </c>
      <c r="D845" s="315" t="s">
        <v>344</v>
      </c>
      <c r="E845" s="18" t="s">
        <v>345</v>
      </c>
      <c r="F845" s="316">
        <v>559.57399999999996</v>
      </c>
      <c r="G845" s="39"/>
      <c r="H845" s="45"/>
    </row>
    <row r="846" s="2" customFormat="1">
      <c r="A846" s="39"/>
      <c r="B846" s="45"/>
      <c r="C846" s="315" t="s">
        <v>966</v>
      </c>
      <c r="D846" s="315" t="s">
        <v>967</v>
      </c>
      <c r="E846" s="18" t="s">
        <v>345</v>
      </c>
      <c r="F846" s="316">
        <v>503.61700000000002</v>
      </c>
      <c r="G846" s="39"/>
      <c r="H846" s="45"/>
    </row>
    <row r="847" s="2" customFormat="1">
      <c r="A847" s="39"/>
      <c r="B847" s="45"/>
      <c r="C847" s="315" t="s">
        <v>1009</v>
      </c>
      <c r="D847" s="315" t="s">
        <v>1010</v>
      </c>
      <c r="E847" s="18" t="s">
        <v>345</v>
      </c>
      <c r="F847" s="316">
        <v>559.57399999999996</v>
      </c>
      <c r="G847" s="39"/>
      <c r="H847" s="45"/>
    </row>
    <row r="848" s="2" customFormat="1" ht="16.8" customHeight="1">
      <c r="A848" s="39"/>
      <c r="B848" s="45"/>
      <c r="C848" s="311" t="s">
        <v>278</v>
      </c>
      <c r="D848" s="312" t="s">
        <v>19</v>
      </c>
      <c r="E848" s="313" t="s">
        <v>19</v>
      </c>
      <c r="F848" s="314">
        <v>0.48999999999999999</v>
      </c>
      <c r="G848" s="39"/>
      <c r="H848" s="45"/>
    </row>
    <row r="849" s="2" customFormat="1" ht="16.8" customHeight="1">
      <c r="A849" s="39"/>
      <c r="B849" s="45"/>
      <c r="C849" s="315" t="s">
        <v>278</v>
      </c>
      <c r="D849" s="315" t="s">
        <v>357</v>
      </c>
      <c r="E849" s="18" t="s">
        <v>19</v>
      </c>
      <c r="F849" s="316">
        <v>0.48999999999999999</v>
      </c>
      <c r="G849" s="39"/>
      <c r="H849" s="45"/>
    </row>
    <row r="850" s="2" customFormat="1" ht="16.8" customHeight="1">
      <c r="A850" s="39"/>
      <c r="B850" s="45"/>
      <c r="C850" s="317" t="s">
        <v>4959</v>
      </c>
      <c r="D850" s="39"/>
      <c r="E850" s="39"/>
      <c r="F850" s="39"/>
      <c r="G850" s="39"/>
      <c r="H850" s="45"/>
    </row>
    <row r="851" s="2" customFormat="1">
      <c r="A851" s="39"/>
      <c r="B851" s="45"/>
      <c r="C851" s="315" t="s">
        <v>343</v>
      </c>
      <c r="D851" s="315" t="s">
        <v>344</v>
      </c>
      <c r="E851" s="18" t="s">
        <v>345</v>
      </c>
      <c r="F851" s="316">
        <v>559.57399999999996</v>
      </c>
      <c r="G851" s="39"/>
      <c r="H851" s="45"/>
    </row>
    <row r="852" s="2" customFormat="1">
      <c r="A852" s="39"/>
      <c r="B852" s="45"/>
      <c r="C852" s="315" t="s">
        <v>406</v>
      </c>
      <c r="D852" s="315" t="s">
        <v>407</v>
      </c>
      <c r="E852" s="18" t="s">
        <v>391</v>
      </c>
      <c r="F852" s="316">
        <v>728.41200000000003</v>
      </c>
      <c r="G852" s="39"/>
      <c r="H852" s="45"/>
    </row>
    <row r="853" s="2" customFormat="1" ht="16.8" customHeight="1">
      <c r="A853" s="39"/>
      <c r="B853" s="45"/>
      <c r="C853" s="315" t="s">
        <v>511</v>
      </c>
      <c r="D853" s="315" t="s">
        <v>512</v>
      </c>
      <c r="E853" s="18" t="s">
        <v>345</v>
      </c>
      <c r="F853" s="316">
        <v>559.57399999999996</v>
      </c>
      <c r="G853" s="39"/>
      <c r="H853" s="45"/>
    </row>
    <row r="854" s="2" customFormat="1">
      <c r="A854" s="39"/>
      <c r="B854" s="45"/>
      <c r="C854" s="315" t="s">
        <v>606</v>
      </c>
      <c r="D854" s="315" t="s">
        <v>607</v>
      </c>
      <c r="E854" s="18" t="s">
        <v>345</v>
      </c>
      <c r="F854" s="316">
        <v>559.57399999999996</v>
      </c>
      <c r="G854" s="39"/>
      <c r="H854" s="45"/>
    </row>
    <row r="855" s="2" customFormat="1" ht="16.8" customHeight="1">
      <c r="A855" s="39"/>
      <c r="B855" s="45"/>
      <c r="C855" s="315" t="s">
        <v>611</v>
      </c>
      <c r="D855" s="315" t="s">
        <v>612</v>
      </c>
      <c r="E855" s="18" t="s">
        <v>345</v>
      </c>
      <c r="F855" s="316">
        <v>559.57399999999996</v>
      </c>
      <c r="G855" s="39"/>
      <c r="H855" s="45"/>
    </row>
    <row r="856" s="2" customFormat="1" ht="16.8" customHeight="1">
      <c r="A856" s="39"/>
      <c r="B856" s="45"/>
      <c r="C856" s="315" t="s">
        <v>631</v>
      </c>
      <c r="D856" s="315" t="s">
        <v>632</v>
      </c>
      <c r="E856" s="18" t="s">
        <v>345</v>
      </c>
      <c r="F856" s="316">
        <v>559.57399999999996</v>
      </c>
      <c r="G856" s="39"/>
      <c r="H856" s="45"/>
    </row>
    <row r="857" s="2" customFormat="1" ht="16.8" customHeight="1">
      <c r="A857" s="39"/>
      <c r="B857" s="45"/>
      <c r="C857" s="315" t="s">
        <v>621</v>
      </c>
      <c r="D857" s="315" t="s">
        <v>622</v>
      </c>
      <c r="E857" s="18" t="s">
        <v>345</v>
      </c>
      <c r="F857" s="316">
        <v>559.57399999999996</v>
      </c>
      <c r="G857" s="39"/>
      <c r="H857" s="45"/>
    </row>
    <row r="858" s="2" customFormat="1">
      <c r="A858" s="39"/>
      <c r="B858" s="45"/>
      <c r="C858" s="315" t="s">
        <v>636</v>
      </c>
      <c r="D858" s="315" t="s">
        <v>637</v>
      </c>
      <c r="E858" s="18" t="s">
        <v>345</v>
      </c>
      <c r="F858" s="316">
        <v>559.57399999999996</v>
      </c>
      <c r="G858" s="39"/>
      <c r="H858" s="45"/>
    </row>
    <row r="859" s="2" customFormat="1">
      <c r="A859" s="39"/>
      <c r="B859" s="45"/>
      <c r="C859" s="315" t="s">
        <v>626</v>
      </c>
      <c r="D859" s="315" t="s">
        <v>627</v>
      </c>
      <c r="E859" s="18" t="s">
        <v>345</v>
      </c>
      <c r="F859" s="316">
        <v>559.57399999999996</v>
      </c>
      <c r="G859" s="39"/>
      <c r="H859" s="45"/>
    </row>
    <row r="860" s="2" customFormat="1" ht="16.8" customHeight="1">
      <c r="A860" s="39"/>
      <c r="B860" s="45"/>
      <c r="C860" s="311" t="s">
        <v>261</v>
      </c>
      <c r="D860" s="312" t="s">
        <v>19</v>
      </c>
      <c r="E860" s="313" t="s">
        <v>19</v>
      </c>
      <c r="F860" s="314">
        <v>0</v>
      </c>
      <c r="G860" s="39"/>
      <c r="H860" s="45"/>
    </row>
    <row r="861" s="2" customFormat="1" ht="16.8" customHeight="1">
      <c r="A861" s="39"/>
      <c r="B861" s="45"/>
      <c r="C861" s="315" t="s">
        <v>19</v>
      </c>
      <c r="D861" s="315" t="s">
        <v>1079</v>
      </c>
      <c r="E861" s="18" t="s">
        <v>19</v>
      </c>
      <c r="F861" s="316">
        <v>0</v>
      </c>
      <c r="G861" s="39"/>
      <c r="H861" s="45"/>
    </row>
    <row r="862" s="2" customFormat="1" ht="16.8" customHeight="1">
      <c r="A862" s="39"/>
      <c r="B862" s="45"/>
      <c r="C862" s="315" t="s">
        <v>261</v>
      </c>
      <c r="D862" s="315" t="s">
        <v>72</v>
      </c>
      <c r="E862" s="18" t="s">
        <v>19</v>
      </c>
      <c r="F862" s="316">
        <v>0</v>
      </c>
      <c r="G862" s="39"/>
      <c r="H862" s="45"/>
    </row>
    <row r="863" s="2" customFormat="1" ht="16.8" customHeight="1">
      <c r="A863" s="39"/>
      <c r="B863" s="45"/>
      <c r="C863" s="317" t="s">
        <v>4959</v>
      </c>
      <c r="D863" s="39"/>
      <c r="E863" s="39"/>
      <c r="F863" s="39"/>
      <c r="G863" s="39"/>
      <c r="H863" s="45"/>
    </row>
    <row r="864" s="2" customFormat="1">
      <c r="A864" s="39"/>
      <c r="B864" s="45"/>
      <c r="C864" s="315" t="s">
        <v>343</v>
      </c>
      <c r="D864" s="315" t="s">
        <v>344</v>
      </c>
      <c r="E864" s="18" t="s">
        <v>345</v>
      </c>
      <c r="F864" s="316">
        <v>559.57399999999996</v>
      </c>
      <c r="G864" s="39"/>
      <c r="H864" s="45"/>
    </row>
    <row r="865" s="2" customFormat="1">
      <c r="A865" s="39"/>
      <c r="B865" s="45"/>
      <c r="C865" s="315" t="s">
        <v>406</v>
      </c>
      <c r="D865" s="315" t="s">
        <v>407</v>
      </c>
      <c r="E865" s="18" t="s">
        <v>391</v>
      </c>
      <c r="F865" s="316">
        <v>728.41200000000003</v>
      </c>
      <c r="G865" s="39"/>
      <c r="H865" s="45"/>
    </row>
    <row r="866" s="2" customFormat="1" ht="16.8" customHeight="1">
      <c r="A866" s="39"/>
      <c r="B866" s="45"/>
      <c r="C866" s="311" t="s">
        <v>283</v>
      </c>
      <c r="D866" s="312" t="s">
        <v>283</v>
      </c>
      <c r="E866" s="313" t="s">
        <v>19</v>
      </c>
      <c r="F866" s="314">
        <v>0</v>
      </c>
      <c r="G866" s="39"/>
      <c r="H866" s="45"/>
    </row>
    <row r="867" s="2" customFormat="1" ht="16.8" customHeight="1">
      <c r="A867" s="39"/>
      <c r="B867" s="45"/>
      <c r="C867" s="315" t="s">
        <v>283</v>
      </c>
      <c r="D867" s="315" t="s">
        <v>358</v>
      </c>
      <c r="E867" s="18" t="s">
        <v>19</v>
      </c>
      <c r="F867" s="316">
        <v>0</v>
      </c>
      <c r="G867" s="39"/>
      <c r="H867" s="45"/>
    </row>
    <row r="868" s="2" customFormat="1" ht="16.8" customHeight="1">
      <c r="A868" s="39"/>
      <c r="B868" s="45"/>
      <c r="C868" s="311" t="s">
        <v>272</v>
      </c>
      <c r="D868" s="312" t="s">
        <v>19</v>
      </c>
      <c r="E868" s="313" t="s">
        <v>19</v>
      </c>
      <c r="F868" s="314">
        <v>0.46999999999999997</v>
      </c>
      <c r="G868" s="39"/>
      <c r="H868" s="45"/>
    </row>
    <row r="869" s="2" customFormat="1" ht="16.8" customHeight="1">
      <c r="A869" s="39"/>
      <c r="B869" s="45"/>
      <c r="C869" s="315" t="s">
        <v>19</v>
      </c>
      <c r="D869" s="315" t="s">
        <v>355</v>
      </c>
      <c r="E869" s="18" t="s">
        <v>19</v>
      </c>
      <c r="F869" s="316">
        <v>0</v>
      </c>
      <c r="G869" s="39"/>
      <c r="H869" s="45"/>
    </row>
    <row r="870" s="2" customFormat="1" ht="16.8" customHeight="1">
      <c r="A870" s="39"/>
      <c r="B870" s="45"/>
      <c r="C870" s="315" t="s">
        <v>272</v>
      </c>
      <c r="D870" s="315" t="s">
        <v>356</v>
      </c>
      <c r="E870" s="18" t="s">
        <v>19</v>
      </c>
      <c r="F870" s="316">
        <v>0.46999999999999997</v>
      </c>
      <c r="G870" s="39"/>
      <c r="H870" s="45"/>
    </row>
    <row r="871" s="2" customFormat="1" ht="16.8" customHeight="1">
      <c r="A871" s="39"/>
      <c r="B871" s="45"/>
      <c r="C871" s="317" t="s">
        <v>4959</v>
      </c>
      <c r="D871" s="39"/>
      <c r="E871" s="39"/>
      <c r="F871" s="39"/>
      <c r="G871" s="39"/>
      <c r="H871" s="45"/>
    </row>
    <row r="872" s="2" customFormat="1">
      <c r="A872" s="39"/>
      <c r="B872" s="45"/>
      <c r="C872" s="315" t="s">
        <v>343</v>
      </c>
      <c r="D872" s="315" t="s">
        <v>344</v>
      </c>
      <c r="E872" s="18" t="s">
        <v>345</v>
      </c>
      <c r="F872" s="316">
        <v>559.57399999999996</v>
      </c>
      <c r="G872" s="39"/>
      <c r="H872" s="45"/>
    </row>
    <row r="873" s="2" customFormat="1">
      <c r="A873" s="39"/>
      <c r="B873" s="45"/>
      <c r="C873" s="315" t="s">
        <v>406</v>
      </c>
      <c r="D873" s="315" t="s">
        <v>407</v>
      </c>
      <c r="E873" s="18" t="s">
        <v>391</v>
      </c>
      <c r="F873" s="316">
        <v>728.41200000000003</v>
      </c>
      <c r="G873" s="39"/>
      <c r="H873" s="45"/>
    </row>
    <row r="874" s="2" customFormat="1" ht="16.8" customHeight="1">
      <c r="A874" s="39"/>
      <c r="B874" s="45"/>
      <c r="C874" s="311" t="s">
        <v>260</v>
      </c>
      <c r="D874" s="312" t="s">
        <v>19</v>
      </c>
      <c r="E874" s="313" t="s">
        <v>19</v>
      </c>
      <c r="F874" s="314">
        <v>1</v>
      </c>
      <c r="G874" s="39"/>
      <c r="H874" s="45"/>
    </row>
    <row r="875" s="2" customFormat="1" ht="16.8" customHeight="1">
      <c r="A875" s="39"/>
      <c r="B875" s="45"/>
      <c r="C875" s="315" t="s">
        <v>19</v>
      </c>
      <c r="D875" s="315" t="s">
        <v>351</v>
      </c>
      <c r="E875" s="18" t="s">
        <v>19</v>
      </c>
      <c r="F875" s="316">
        <v>0</v>
      </c>
      <c r="G875" s="39"/>
      <c r="H875" s="45"/>
    </row>
    <row r="876" s="2" customFormat="1" ht="16.8" customHeight="1">
      <c r="A876" s="39"/>
      <c r="B876" s="45"/>
      <c r="C876" s="315" t="s">
        <v>260</v>
      </c>
      <c r="D876" s="315" t="s">
        <v>352</v>
      </c>
      <c r="E876" s="18" t="s">
        <v>19</v>
      </c>
      <c r="F876" s="316">
        <v>1</v>
      </c>
      <c r="G876" s="39"/>
      <c r="H876" s="45"/>
    </row>
    <row r="877" s="2" customFormat="1" ht="16.8" customHeight="1">
      <c r="A877" s="39"/>
      <c r="B877" s="45"/>
      <c r="C877" s="317" t="s">
        <v>4959</v>
      </c>
      <c r="D877" s="39"/>
      <c r="E877" s="39"/>
      <c r="F877" s="39"/>
      <c r="G877" s="39"/>
      <c r="H877" s="45"/>
    </row>
    <row r="878" s="2" customFormat="1">
      <c r="A878" s="39"/>
      <c r="B878" s="45"/>
      <c r="C878" s="315" t="s">
        <v>343</v>
      </c>
      <c r="D878" s="315" t="s">
        <v>344</v>
      </c>
      <c r="E878" s="18" t="s">
        <v>345</v>
      </c>
      <c r="F878" s="316">
        <v>559.57399999999996</v>
      </c>
      <c r="G878" s="39"/>
      <c r="H878" s="45"/>
    </row>
    <row r="879" s="2" customFormat="1">
      <c r="A879" s="39"/>
      <c r="B879" s="45"/>
      <c r="C879" s="315" t="s">
        <v>792</v>
      </c>
      <c r="D879" s="315" t="s">
        <v>793</v>
      </c>
      <c r="E879" s="18" t="s">
        <v>572</v>
      </c>
      <c r="F879" s="316">
        <v>468.589</v>
      </c>
      <c r="G879" s="39"/>
      <c r="H879" s="45"/>
    </row>
    <row r="880" s="2" customFormat="1" ht="16.8" customHeight="1">
      <c r="A880" s="39"/>
      <c r="B880" s="45"/>
      <c r="C880" s="311" t="s">
        <v>281</v>
      </c>
      <c r="D880" s="312" t="s">
        <v>19</v>
      </c>
      <c r="E880" s="313" t="s">
        <v>19</v>
      </c>
      <c r="F880" s="314">
        <v>559.57399999999996</v>
      </c>
      <c r="G880" s="39"/>
      <c r="H880" s="45"/>
    </row>
    <row r="881" s="2" customFormat="1" ht="16.8" customHeight="1">
      <c r="A881" s="39"/>
      <c r="B881" s="45"/>
      <c r="C881" s="315" t="s">
        <v>283</v>
      </c>
      <c r="D881" s="315" t="s">
        <v>358</v>
      </c>
      <c r="E881" s="18" t="s">
        <v>19</v>
      </c>
      <c r="F881" s="316">
        <v>0</v>
      </c>
      <c r="G881" s="39"/>
      <c r="H881" s="45"/>
    </row>
    <row r="882" s="2" customFormat="1" ht="16.8" customHeight="1">
      <c r="A882" s="39"/>
      <c r="B882" s="45"/>
      <c r="C882" s="315" t="s">
        <v>359</v>
      </c>
      <c r="D882" s="315" t="s">
        <v>360</v>
      </c>
      <c r="E882" s="18" t="s">
        <v>19</v>
      </c>
      <c r="F882" s="316">
        <v>32.363</v>
      </c>
      <c r="G882" s="39"/>
      <c r="H882" s="45"/>
    </row>
    <row r="883" s="2" customFormat="1" ht="16.8" customHeight="1">
      <c r="A883" s="39"/>
      <c r="B883" s="45"/>
      <c r="C883" s="315" t="s">
        <v>361</v>
      </c>
      <c r="D883" s="315" t="s">
        <v>362</v>
      </c>
      <c r="E883" s="18" t="s">
        <v>19</v>
      </c>
      <c r="F883" s="316">
        <v>516.197</v>
      </c>
      <c r="G883" s="39"/>
      <c r="H883" s="45"/>
    </row>
    <row r="884" s="2" customFormat="1" ht="16.8" customHeight="1">
      <c r="A884" s="39"/>
      <c r="B884" s="45"/>
      <c r="C884" s="315" t="s">
        <v>281</v>
      </c>
      <c r="D884" s="315" t="s">
        <v>363</v>
      </c>
      <c r="E884" s="18" t="s">
        <v>19</v>
      </c>
      <c r="F884" s="316">
        <v>548.55999999999995</v>
      </c>
      <c r="G884" s="39"/>
      <c r="H884" s="45"/>
    </row>
    <row r="885" s="2" customFormat="1" ht="16.8" customHeight="1">
      <c r="A885" s="39"/>
      <c r="B885" s="45"/>
      <c r="C885" s="317" t="s">
        <v>4959</v>
      </c>
      <c r="D885" s="39"/>
      <c r="E885" s="39"/>
      <c r="F885" s="39"/>
      <c r="G885" s="39"/>
      <c r="H885" s="45"/>
    </row>
    <row r="886" s="2" customFormat="1">
      <c r="A886" s="39"/>
      <c r="B886" s="45"/>
      <c r="C886" s="315" t="s">
        <v>343</v>
      </c>
      <c r="D886" s="315" t="s">
        <v>344</v>
      </c>
      <c r="E886" s="18" t="s">
        <v>345</v>
      </c>
      <c r="F886" s="316">
        <v>559.57399999999996</v>
      </c>
      <c r="G886" s="39"/>
      <c r="H886" s="45"/>
    </row>
    <row r="887" s="2" customFormat="1">
      <c r="A887" s="39"/>
      <c r="B887" s="45"/>
      <c r="C887" s="315" t="s">
        <v>364</v>
      </c>
      <c r="D887" s="315" t="s">
        <v>365</v>
      </c>
      <c r="E887" s="18" t="s">
        <v>345</v>
      </c>
      <c r="F887" s="316">
        <v>559.57399999999996</v>
      </c>
      <c r="G887" s="39"/>
      <c r="H887" s="45"/>
    </row>
    <row r="888" s="2" customFormat="1">
      <c r="A888" s="39"/>
      <c r="B888" s="45"/>
      <c r="C888" s="315" t="s">
        <v>368</v>
      </c>
      <c r="D888" s="315" t="s">
        <v>369</v>
      </c>
      <c r="E888" s="18" t="s">
        <v>345</v>
      </c>
      <c r="F888" s="316">
        <v>531.59500000000003</v>
      </c>
      <c r="G888" s="39"/>
      <c r="H888" s="45"/>
    </row>
    <row r="889" s="2" customFormat="1" ht="16.8" customHeight="1">
      <c r="A889" s="39"/>
      <c r="B889" s="45"/>
      <c r="C889" s="311" t="s">
        <v>255</v>
      </c>
      <c r="D889" s="312" t="s">
        <v>19</v>
      </c>
      <c r="E889" s="313" t="s">
        <v>19</v>
      </c>
      <c r="F889" s="314">
        <v>0</v>
      </c>
      <c r="G889" s="39"/>
      <c r="H889" s="45"/>
    </row>
    <row r="890" s="2" customFormat="1" ht="16.8" customHeight="1">
      <c r="A890" s="39"/>
      <c r="B890" s="45"/>
      <c r="C890" s="317" t="s">
        <v>4959</v>
      </c>
      <c r="D890" s="39"/>
      <c r="E890" s="39"/>
      <c r="F890" s="39"/>
      <c r="G890" s="39"/>
      <c r="H890" s="45"/>
    </row>
    <row r="891" s="2" customFormat="1">
      <c r="A891" s="39"/>
      <c r="B891" s="45"/>
      <c r="C891" s="315" t="s">
        <v>771</v>
      </c>
      <c r="D891" s="315" t="s">
        <v>772</v>
      </c>
      <c r="E891" s="18" t="s">
        <v>586</v>
      </c>
      <c r="F891" s="316">
        <v>8</v>
      </c>
      <c r="G891" s="39"/>
      <c r="H891" s="45"/>
    </row>
    <row r="892" s="2" customFormat="1" ht="16.8" customHeight="1">
      <c r="A892" s="39"/>
      <c r="B892" s="45"/>
      <c r="C892" s="311" t="s">
        <v>253</v>
      </c>
      <c r="D892" s="312" t="s">
        <v>19</v>
      </c>
      <c r="E892" s="313" t="s">
        <v>19</v>
      </c>
      <c r="F892" s="314">
        <v>8</v>
      </c>
      <c r="G892" s="39"/>
      <c r="H892" s="45"/>
    </row>
    <row r="893" s="2" customFormat="1" ht="16.8" customHeight="1">
      <c r="A893" s="39"/>
      <c r="B893" s="45"/>
      <c r="C893" s="315" t="s">
        <v>19</v>
      </c>
      <c r="D893" s="315" t="s">
        <v>235</v>
      </c>
      <c r="E893" s="18" t="s">
        <v>19</v>
      </c>
      <c r="F893" s="316">
        <v>0</v>
      </c>
      <c r="G893" s="39"/>
      <c r="H893" s="45"/>
    </row>
    <row r="894" s="2" customFormat="1" ht="16.8" customHeight="1">
      <c r="A894" s="39"/>
      <c r="B894" s="45"/>
      <c r="C894" s="315" t="s">
        <v>19</v>
      </c>
      <c r="D894" s="315" t="s">
        <v>238</v>
      </c>
      <c r="E894" s="18" t="s">
        <v>19</v>
      </c>
      <c r="F894" s="316">
        <v>6</v>
      </c>
      <c r="G894" s="39"/>
      <c r="H894" s="45"/>
    </row>
    <row r="895" s="2" customFormat="1" ht="16.8" customHeight="1">
      <c r="A895" s="39"/>
      <c r="B895" s="45"/>
      <c r="C895" s="315" t="s">
        <v>19</v>
      </c>
      <c r="D895" s="315" t="s">
        <v>240</v>
      </c>
      <c r="E895" s="18" t="s">
        <v>19</v>
      </c>
      <c r="F895" s="316">
        <v>0</v>
      </c>
      <c r="G895" s="39"/>
      <c r="H895" s="45"/>
    </row>
    <row r="896" s="2" customFormat="1" ht="16.8" customHeight="1">
      <c r="A896" s="39"/>
      <c r="B896" s="45"/>
      <c r="C896" s="315" t="s">
        <v>19</v>
      </c>
      <c r="D896" s="315" t="s">
        <v>230</v>
      </c>
      <c r="E896" s="18" t="s">
        <v>19</v>
      </c>
      <c r="F896" s="316">
        <v>2</v>
      </c>
      <c r="G896" s="39"/>
      <c r="H896" s="45"/>
    </row>
    <row r="897" s="2" customFormat="1" ht="16.8" customHeight="1">
      <c r="A897" s="39"/>
      <c r="B897" s="45"/>
      <c r="C897" s="315" t="s">
        <v>19</v>
      </c>
      <c r="D897" s="315" t="s">
        <v>750</v>
      </c>
      <c r="E897" s="18" t="s">
        <v>19</v>
      </c>
      <c r="F897" s="316">
        <v>0</v>
      </c>
      <c r="G897" s="39"/>
      <c r="H897" s="45"/>
    </row>
    <row r="898" s="2" customFormat="1" ht="16.8" customHeight="1">
      <c r="A898" s="39"/>
      <c r="B898" s="45"/>
      <c r="C898" s="315" t="s">
        <v>19</v>
      </c>
      <c r="D898" s="315" t="s">
        <v>751</v>
      </c>
      <c r="E898" s="18" t="s">
        <v>19</v>
      </c>
      <c r="F898" s="316">
        <v>0</v>
      </c>
      <c r="G898" s="39"/>
      <c r="H898" s="45"/>
    </row>
    <row r="899" s="2" customFormat="1" ht="16.8" customHeight="1">
      <c r="A899" s="39"/>
      <c r="B899" s="45"/>
      <c r="C899" s="315" t="s">
        <v>19</v>
      </c>
      <c r="D899" s="315" t="s">
        <v>752</v>
      </c>
      <c r="E899" s="18" t="s">
        <v>19</v>
      </c>
      <c r="F899" s="316">
        <v>0</v>
      </c>
      <c r="G899" s="39"/>
      <c r="H899" s="45"/>
    </row>
    <row r="900" s="2" customFormat="1" ht="16.8" customHeight="1">
      <c r="A900" s="39"/>
      <c r="B900" s="45"/>
      <c r="C900" s="315" t="s">
        <v>253</v>
      </c>
      <c r="D900" s="315" t="s">
        <v>363</v>
      </c>
      <c r="E900" s="18" t="s">
        <v>19</v>
      </c>
      <c r="F900" s="316">
        <v>8</v>
      </c>
      <c r="G900" s="39"/>
      <c r="H900" s="45"/>
    </row>
    <row r="901" s="2" customFormat="1" ht="16.8" customHeight="1">
      <c r="A901" s="39"/>
      <c r="B901" s="45"/>
      <c r="C901" s="317" t="s">
        <v>4959</v>
      </c>
      <c r="D901" s="39"/>
      <c r="E901" s="39"/>
      <c r="F901" s="39"/>
      <c r="G901" s="39"/>
      <c r="H901" s="45"/>
    </row>
    <row r="902" s="2" customFormat="1" ht="16.8" customHeight="1">
      <c r="A902" s="39"/>
      <c r="B902" s="45"/>
      <c r="C902" s="315" t="s">
        <v>746</v>
      </c>
      <c r="D902" s="315" t="s">
        <v>747</v>
      </c>
      <c r="E902" s="18" t="s">
        <v>586</v>
      </c>
      <c r="F902" s="316">
        <v>8</v>
      </c>
      <c r="G902" s="39"/>
      <c r="H902" s="45"/>
    </row>
    <row r="903" s="2" customFormat="1" ht="16.8" customHeight="1">
      <c r="A903" s="39"/>
      <c r="B903" s="45"/>
      <c r="C903" s="315" t="s">
        <v>756</v>
      </c>
      <c r="D903" s="315" t="s">
        <v>757</v>
      </c>
      <c r="E903" s="18" t="s">
        <v>586</v>
      </c>
      <c r="F903" s="316">
        <v>8</v>
      </c>
      <c r="G903" s="39"/>
      <c r="H903" s="45"/>
    </row>
    <row r="904" s="2" customFormat="1" ht="16.8" customHeight="1">
      <c r="A904" s="39"/>
      <c r="B904" s="45"/>
      <c r="C904" s="315" t="s">
        <v>716</v>
      </c>
      <c r="D904" s="315" t="s">
        <v>717</v>
      </c>
      <c r="E904" s="18" t="s">
        <v>586</v>
      </c>
      <c r="F904" s="316">
        <v>8</v>
      </c>
      <c r="G904" s="39"/>
      <c r="H904" s="45"/>
    </row>
    <row r="905" s="2" customFormat="1" ht="16.8" customHeight="1">
      <c r="A905" s="39"/>
      <c r="B905" s="45"/>
      <c r="C905" s="311" t="s">
        <v>250</v>
      </c>
      <c r="D905" s="312" t="s">
        <v>19</v>
      </c>
      <c r="E905" s="313" t="s">
        <v>19</v>
      </c>
      <c r="F905" s="314">
        <v>8</v>
      </c>
      <c r="G905" s="39"/>
      <c r="H905" s="45"/>
    </row>
    <row r="906" s="2" customFormat="1" ht="16.8" customHeight="1">
      <c r="A906" s="39"/>
      <c r="B906" s="45"/>
      <c r="C906" s="315" t="s">
        <v>19</v>
      </c>
      <c r="D906" s="315" t="s">
        <v>233</v>
      </c>
      <c r="E906" s="18" t="s">
        <v>19</v>
      </c>
      <c r="F906" s="316">
        <v>0</v>
      </c>
      <c r="G906" s="39"/>
      <c r="H906" s="45"/>
    </row>
    <row r="907" s="2" customFormat="1" ht="16.8" customHeight="1">
      <c r="A907" s="39"/>
      <c r="B907" s="45"/>
      <c r="C907" s="315" t="s">
        <v>19</v>
      </c>
      <c r="D907" s="315" t="s">
        <v>235</v>
      </c>
      <c r="E907" s="18" t="s">
        <v>19</v>
      </c>
      <c r="F907" s="316">
        <v>0</v>
      </c>
      <c r="G907" s="39"/>
      <c r="H907" s="45"/>
    </row>
    <row r="908" s="2" customFormat="1" ht="16.8" customHeight="1">
      <c r="A908" s="39"/>
      <c r="B908" s="45"/>
      <c r="C908" s="315" t="s">
        <v>19</v>
      </c>
      <c r="D908" s="315" t="s">
        <v>238</v>
      </c>
      <c r="E908" s="18" t="s">
        <v>19</v>
      </c>
      <c r="F908" s="316">
        <v>6</v>
      </c>
      <c r="G908" s="39"/>
      <c r="H908" s="45"/>
    </row>
    <row r="909" s="2" customFormat="1" ht="16.8" customHeight="1">
      <c r="A909" s="39"/>
      <c r="B909" s="45"/>
      <c r="C909" s="315" t="s">
        <v>19</v>
      </c>
      <c r="D909" s="315" t="s">
        <v>240</v>
      </c>
      <c r="E909" s="18" t="s">
        <v>19</v>
      </c>
      <c r="F909" s="316">
        <v>0</v>
      </c>
      <c r="G909" s="39"/>
      <c r="H909" s="45"/>
    </row>
    <row r="910" s="2" customFormat="1" ht="16.8" customHeight="1">
      <c r="A910" s="39"/>
      <c r="B910" s="45"/>
      <c r="C910" s="315" t="s">
        <v>19</v>
      </c>
      <c r="D910" s="315" t="s">
        <v>230</v>
      </c>
      <c r="E910" s="18" t="s">
        <v>19</v>
      </c>
      <c r="F910" s="316">
        <v>2</v>
      </c>
      <c r="G910" s="39"/>
      <c r="H910" s="45"/>
    </row>
    <row r="911" s="2" customFormat="1" ht="16.8" customHeight="1">
      <c r="A911" s="39"/>
      <c r="B911" s="45"/>
      <c r="C911" s="315" t="s">
        <v>19</v>
      </c>
      <c r="D911" s="315" t="s">
        <v>242</v>
      </c>
      <c r="E911" s="18" t="s">
        <v>19</v>
      </c>
      <c r="F911" s="316">
        <v>0</v>
      </c>
      <c r="G911" s="39"/>
      <c r="H911" s="45"/>
    </row>
    <row r="912" s="2" customFormat="1" ht="16.8" customHeight="1">
      <c r="A912" s="39"/>
      <c r="B912" s="45"/>
      <c r="C912" s="315" t="s">
        <v>19</v>
      </c>
      <c r="D912" s="315" t="s">
        <v>243</v>
      </c>
      <c r="E912" s="18" t="s">
        <v>19</v>
      </c>
      <c r="F912" s="316">
        <v>0</v>
      </c>
      <c r="G912" s="39"/>
      <c r="H912" s="45"/>
    </row>
    <row r="913" s="2" customFormat="1" ht="16.8" customHeight="1">
      <c r="A913" s="39"/>
      <c r="B913" s="45"/>
      <c r="C913" s="315" t="s">
        <v>19</v>
      </c>
      <c r="D913" s="315" t="s">
        <v>244</v>
      </c>
      <c r="E913" s="18" t="s">
        <v>19</v>
      </c>
      <c r="F913" s="316">
        <v>0</v>
      </c>
      <c r="G913" s="39"/>
      <c r="H913" s="45"/>
    </row>
    <row r="914" s="2" customFormat="1" ht="16.8" customHeight="1">
      <c r="A914" s="39"/>
      <c r="B914" s="45"/>
      <c r="C914" s="315" t="s">
        <v>250</v>
      </c>
      <c r="D914" s="315" t="s">
        <v>363</v>
      </c>
      <c r="E914" s="18" t="s">
        <v>19</v>
      </c>
      <c r="F914" s="316">
        <v>8</v>
      </c>
      <c r="G914" s="39"/>
      <c r="H914" s="45"/>
    </row>
    <row r="915" s="2" customFormat="1" ht="16.8" customHeight="1">
      <c r="A915" s="39"/>
      <c r="B915" s="45"/>
      <c r="C915" s="317" t="s">
        <v>4959</v>
      </c>
      <c r="D915" s="39"/>
      <c r="E915" s="39"/>
      <c r="F915" s="39"/>
      <c r="G915" s="39"/>
      <c r="H915" s="45"/>
    </row>
    <row r="916" s="2" customFormat="1" ht="16.8" customHeight="1">
      <c r="A916" s="39"/>
      <c r="B916" s="45"/>
      <c r="C916" s="315" t="s">
        <v>724</v>
      </c>
      <c r="D916" s="315" t="s">
        <v>725</v>
      </c>
      <c r="E916" s="18" t="s">
        <v>586</v>
      </c>
      <c r="F916" s="316">
        <v>8</v>
      </c>
      <c r="G916" s="39"/>
      <c r="H916" s="45"/>
    </row>
    <row r="917" s="2" customFormat="1" ht="16.8" customHeight="1">
      <c r="A917" s="39"/>
      <c r="B917" s="45"/>
      <c r="C917" s="315" t="s">
        <v>731</v>
      </c>
      <c r="D917" s="315" t="s">
        <v>732</v>
      </c>
      <c r="E917" s="18" t="s">
        <v>586</v>
      </c>
      <c r="F917" s="316">
        <v>8</v>
      </c>
      <c r="G917" s="39"/>
      <c r="H917" s="45"/>
    </row>
    <row r="918" s="2" customFormat="1" ht="16.8" customHeight="1">
      <c r="A918" s="39"/>
      <c r="B918" s="45"/>
      <c r="C918" s="315" t="s">
        <v>716</v>
      </c>
      <c r="D918" s="315" t="s">
        <v>717</v>
      </c>
      <c r="E918" s="18" t="s">
        <v>586</v>
      </c>
      <c r="F918" s="316">
        <v>8</v>
      </c>
      <c r="G918" s="39"/>
      <c r="H918" s="45"/>
    </row>
    <row r="919" s="2" customFormat="1" ht="16.8" customHeight="1">
      <c r="A919" s="39"/>
      <c r="B919" s="45"/>
      <c r="C919" s="311" t="s">
        <v>251</v>
      </c>
      <c r="D919" s="312" t="s">
        <v>19</v>
      </c>
      <c r="E919" s="313" t="s">
        <v>19</v>
      </c>
      <c r="F919" s="314">
        <v>2</v>
      </c>
      <c r="G919" s="39"/>
      <c r="H919" s="45"/>
    </row>
    <row r="920" s="2" customFormat="1" ht="16.8" customHeight="1">
      <c r="A920" s="39"/>
      <c r="B920" s="45"/>
      <c r="C920" s="315" t="s">
        <v>19</v>
      </c>
      <c r="D920" s="315" t="s">
        <v>233</v>
      </c>
      <c r="E920" s="18" t="s">
        <v>19</v>
      </c>
      <c r="F920" s="316">
        <v>0</v>
      </c>
      <c r="G920" s="39"/>
      <c r="H920" s="45"/>
    </row>
    <row r="921" s="2" customFormat="1" ht="16.8" customHeight="1">
      <c r="A921" s="39"/>
      <c r="B921" s="45"/>
      <c r="C921" s="315" t="s">
        <v>19</v>
      </c>
      <c r="D921" s="315" t="s">
        <v>240</v>
      </c>
      <c r="E921" s="18" t="s">
        <v>19</v>
      </c>
      <c r="F921" s="316">
        <v>0</v>
      </c>
      <c r="G921" s="39"/>
      <c r="H921" s="45"/>
    </row>
    <row r="922" s="2" customFormat="1" ht="16.8" customHeight="1">
      <c r="A922" s="39"/>
      <c r="B922" s="45"/>
      <c r="C922" s="315" t="s">
        <v>19</v>
      </c>
      <c r="D922" s="315" t="s">
        <v>230</v>
      </c>
      <c r="E922" s="18" t="s">
        <v>19</v>
      </c>
      <c r="F922" s="316">
        <v>2</v>
      </c>
      <c r="G922" s="39"/>
      <c r="H922" s="45"/>
    </row>
    <row r="923" s="2" customFormat="1" ht="16.8" customHeight="1">
      <c r="A923" s="39"/>
      <c r="B923" s="45"/>
      <c r="C923" s="315" t="s">
        <v>19</v>
      </c>
      <c r="D923" s="315" t="s">
        <v>244</v>
      </c>
      <c r="E923" s="18" t="s">
        <v>19</v>
      </c>
      <c r="F923" s="316">
        <v>0</v>
      </c>
      <c r="G923" s="39"/>
      <c r="H923" s="45"/>
    </row>
    <row r="924" s="2" customFormat="1" ht="16.8" customHeight="1">
      <c r="A924" s="39"/>
      <c r="B924" s="45"/>
      <c r="C924" s="315" t="s">
        <v>251</v>
      </c>
      <c r="D924" s="315" t="s">
        <v>363</v>
      </c>
      <c r="E924" s="18" t="s">
        <v>19</v>
      </c>
      <c r="F924" s="316">
        <v>2</v>
      </c>
      <c r="G924" s="39"/>
      <c r="H924" s="45"/>
    </row>
    <row r="925" s="2" customFormat="1" ht="16.8" customHeight="1">
      <c r="A925" s="39"/>
      <c r="B925" s="45"/>
      <c r="C925" s="317" t="s">
        <v>4959</v>
      </c>
      <c r="D925" s="39"/>
      <c r="E925" s="39"/>
      <c r="F925" s="39"/>
      <c r="G925" s="39"/>
      <c r="H925" s="45"/>
    </row>
    <row r="926" s="2" customFormat="1" ht="16.8" customHeight="1">
      <c r="A926" s="39"/>
      <c r="B926" s="45"/>
      <c r="C926" s="315" t="s">
        <v>735</v>
      </c>
      <c r="D926" s="315" t="s">
        <v>736</v>
      </c>
      <c r="E926" s="18" t="s">
        <v>586</v>
      </c>
      <c r="F926" s="316">
        <v>2</v>
      </c>
      <c r="G926" s="39"/>
      <c r="H926" s="45"/>
    </row>
    <row r="927" s="2" customFormat="1" ht="16.8" customHeight="1">
      <c r="A927" s="39"/>
      <c r="B927" s="45"/>
      <c r="C927" s="315" t="s">
        <v>742</v>
      </c>
      <c r="D927" s="315" t="s">
        <v>743</v>
      </c>
      <c r="E927" s="18" t="s">
        <v>586</v>
      </c>
      <c r="F927" s="316">
        <v>2</v>
      </c>
      <c r="G927" s="39"/>
      <c r="H927" s="45"/>
    </row>
    <row r="928" s="2" customFormat="1" ht="16.8" customHeight="1">
      <c r="A928" s="39"/>
      <c r="B928" s="45"/>
      <c r="C928" s="315" t="s">
        <v>716</v>
      </c>
      <c r="D928" s="315" t="s">
        <v>717</v>
      </c>
      <c r="E928" s="18" t="s">
        <v>586</v>
      </c>
      <c r="F928" s="316">
        <v>2</v>
      </c>
      <c r="G928" s="39"/>
      <c r="H928" s="45"/>
    </row>
    <row r="929" s="2" customFormat="1" ht="16.8" customHeight="1">
      <c r="A929" s="39"/>
      <c r="B929" s="45"/>
      <c r="C929" s="315" t="s">
        <v>19</v>
      </c>
      <c r="D929" s="315" t="s">
        <v>404</v>
      </c>
      <c r="E929" s="18" t="s">
        <v>19</v>
      </c>
      <c r="F929" s="316">
        <v>13.92</v>
      </c>
      <c r="G929" s="39"/>
      <c r="H929" s="45"/>
    </row>
    <row r="930" s="2" customFormat="1" ht="16.8" customHeight="1">
      <c r="A930" s="39"/>
      <c r="B930" s="45"/>
      <c r="C930" s="315" t="s">
        <v>291</v>
      </c>
      <c r="D930" s="315" t="s">
        <v>363</v>
      </c>
      <c r="E930" s="18" t="s">
        <v>19</v>
      </c>
      <c r="F930" s="316">
        <v>13.92</v>
      </c>
      <c r="G930" s="39"/>
      <c r="H930" s="45"/>
    </row>
    <row r="931" s="2" customFormat="1" ht="16.8" customHeight="1">
      <c r="A931" s="39"/>
      <c r="B931" s="45"/>
      <c r="C931" s="317" t="s">
        <v>4959</v>
      </c>
      <c r="D931" s="39"/>
      <c r="E931" s="39"/>
      <c r="F931" s="39"/>
      <c r="G931" s="39"/>
      <c r="H931" s="45"/>
    </row>
    <row r="932" s="2" customFormat="1">
      <c r="A932" s="39"/>
      <c r="B932" s="45"/>
      <c r="C932" s="315" t="s">
        <v>397</v>
      </c>
      <c r="D932" s="315" t="s">
        <v>398</v>
      </c>
      <c r="E932" s="18" t="s">
        <v>391</v>
      </c>
      <c r="F932" s="316">
        <v>15.821999999999999</v>
      </c>
      <c r="G932" s="39"/>
      <c r="H932" s="45"/>
    </row>
    <row r="933" s="2" customFormat="1" ht="16.8" customHeight="1">
      <c r="A933" s="39"/>
      <c r="B933" s="45"/>
      <c r="C933" s="311" t="s">
        <v>291</v>
      </c>
      <c r="D933" s="312" t="s">
        <v>19</v>
      </c>
      <c r="E933" s="313" t="s">
        <v>19</v>
      </c>
      <c r="F933" s="314">
        <v>0</v>
      </c>
      <c r="G933" s="39"/>
      <c r="H933" s="45"/>
    </row>
    <row r="934" s="2" customFormat="1">
      <c r="A934" s="39"/>
      <c r="B934" s="45"/>
      <c r="C934" s="315" t="s">
        <v>472</v>
      </c>
      <c r="D934" s="315" t="s">
        <v>473</v>
      </c>
      <c r="E934" s="18" t="s">
        <v>391</v>
      </c>
      <c r="F934" s="316">
        <v>15.821999999999999</v>
      </c>
      <c r="G934" s="39"/>
      <c r="H934" s="45"/>
    </row>
    <row r="935" s="2" customFormat="1" ht="16.8" customHeight="1">
      <c r="A935" s="39"/>
      <c r="B935" s="45"/>
      <c r="C935" s="311" t="s">
        <v>233</v>
      </c>
      <c r="D935" s="312" t="s">
        <v>19</v>
      </c>
      <c r="E935" s="313" t="s">
        <v>19</v>
      </c>
      <c r="F935" s="314">
        <v>0</v>
      </c>
      <c r="G935" s="39"/>
      <c r="H935" s="45"/>
    </row>
    <row r="936" s="2" customFormat="1" ht="16.8" customHeight="1">
      <c r="A936" s="39"/>
      <c r="B936" s="45"/>
      <c r="C936" s="315" t="s">
        <v>19</v>
      </c>
      <c r="D936" s="315" t="s">
        <v>707</v>
      </c>
      <c r="E936" s="18" t="s">
        <v>19</v>
      </c>
      <c r="F936" s="316">
        <v>0</v>
      </c>
      <c r="G936" s="39"/>
      <c r="H936" s="45"/>
    </row>
    <row r="937" s="2" customFormat="1" ht="16.8" customHeight="1">
      <c r="A937" s="39"/>
      <c r="B937" s="45"/>
      <c r="C937" s="315" t="s">
        <v>233</v>
      </c>
      <c r="D937" s="315" t="s">
        <v>72</v>
      </c>
      <c r="E937" s="18" t="s">
        <v>19</v>
      </c>
      <c r="F937" s="316">
        <v>0</v>
      </c>
      <c r="G937" s="39"/>
      <c r="H937" s="45"/>
    </row>
    <row r="938" s="2" customFormat="1" ht="16.8" customHeight="1">
      <c r="A938" s="39"/>
      <c r="B938" s="45"/>
      <c r="C938" s="317" t="s">
        <v>4959</v>
      </c>
      <c r="D938" s="39"/>
      <c r="E938" s="39"/>
      <c r="F938" s="39"/>
      <c r="G938" s="39"/>
      <c r="H938" s="45"/>
    </row>
    <row r="939" s="2" customFormat="1" ht="16.8" customHeight="1">
      <c r="A939" s="39"/>
      <c r="B939" s="45"/>
      <c r="C939" s="315" t="s">
        <v>703</v>
      </c>
      <c r="D939" s="315" t="s">
        <v>704</v>
      </c>
      <c r="E939" s="18" t="s">
        <v>586</v>
      </c>
      <c r="F939" s="316">
        <v>8</v>
      </c>
      <c r="G939" s="39"/>
      <c r="H939" s="45"/>
    </row>
    <row r="940" s="2" customFormat="1" ht="16.8" customHeight="1">
      <c r="A940" s="39"/>
      <c r="B940" s="45"/>
      <c r="C940" s="315" t="s">
        <v>724</v>
      </c>
      <c r="D940" s="315" t="s">
        <v>725</v>
      </c>
      <c r="E940" s="18" t="s">
        <v>586</v>
      </c>
      <c r="F940" s="316">
        <v>8</v>
      </c>
      <c r="G940" s="39"/>
      <c r="H940" s="45"/>
    </row>
    <row r="941" s="2" customFormat="1" ht="16.8" customHeight="1">
      <c r="A941" s="39"/>
      <c r="B941" s="45"/>
      <c r="C941" s="315" t="s">
        <v>735</v>
      </c>
      <c r="D941" s="315" t="s">
        <v>736</v>
      </c>
      <c r="E941" s="18" t="s">
        <v>586</v>
      </c>
      <c r="F941" s="316">
        <v>2</v>
      </c>
      <c r="G941" s="39"/>
      <c r="H941" s="45"/>
    </row>
    <row r="942" s="2" customFormat="1" ht="16.8" customHeight="1">
      <c r="A942" s="39"/>
      <c r="B942" s="45"/>
      <c r="C942" s="311" t="s">
        <v>235</v>
      </c>
      <c r="D942" s="312" t="s">
        <v>19</v>
      </c>
      <c r="E942" s="313" t="s">
        <v>19</v>
      </c>
      <c r="F942" s="314">
        <v>0</v>
      </c>
      <c r="G942" s="39"/>
      <c r="H942" s="45"/>
    </row>
    <row r="943" s="2" customFormat="1" ht="16.8" customHeight="1">
      <c r="A943" s="39"/>
      <c r="B943" s="45"/>
      <c r="C943" s="315" t="s">
        <v>19</v>
      </c>
      <c r="D943" s="315" t="s">
        <v>708</v>
      </c>
      <c r="E943" s="18" t="s">
        <v>19</v>
      </c>
      <c r="F943" s="316">
        <v>0</v>
      </c>
      <c r="G943" s="39"/>
      <c r="H943" s="45"/>
    </row>
    <row r="944" s="2" customFormat="1" ht="16.8" customHeight="1">
      <c r="A944" s="39"/>
      <c r="B944" s="45"/>
      <c r="C944" s="315" t="s">
        <v>235</v>
      </c>
      <c r="D944" s="315" t="s">
        <v>72</v>
      </c>
      <c r="E944" s="18" t="s">
        <v>19</v>
      </c>
      <c r="F944" s="316">
        <v>0</v>
      </c>
      <c r="G944" s="39"/>
      <c r="H944" s="45"/>
    </row>
    <row r="945" s="2" customFormat="1" ht="16.8" customHeight="1">
      <c r="A945" s="39"/>
      <c r="B945" s="45"/>
      <c r="C945" s="317" t="s">
        <v>4959</v>
      </c>
      <c r="D945" s="39"/>
      <c r="E945" s="39"/>
      <c r="F945" s="39"/>
      <c r="G945" s="39"/>
      <c r="H945" s="45"/>
    </row>
    <row r="946" s="2" customFormat="1" ht="16.8" customHeight="1">
      <c r="A946" s="39"/>
      <c r="B946" s="45"/>
      <c r="C946" s="315" t="s">
        <v>703</v>
      </c>
      <c r="D946" s="315" t="s">
        <v>704</v>
      </c>
      <c r="E946" s="18" t="s">
        <v>586</v>
      </c>
      <c r="F946" s="316">
        <v>8</v>
      </c>
      <c r="G946" s="39"/>
      <c r="H946" s="45"/>
    </row>
    <row r="947" s="2" customFormat="1" ht="16.8" customHeight="1">
      <c r="A947" s="39"/>
      <c r="B947" s="45"/>
      <c r="C947" s="315" t="s">
        <v>724</v>
      </c>
      <c r="D947" s="315" t="s">
        <v>725</v>
      </c>
      <c r="E947" s="18" t="s">
        <v>586</v>
      </c>
      <c r="F947" s="316">
        <v>8</v>
      </c>
      <c r="G947" s="39"/>
      <c r="H947" s="45"/>
    </row>
    <row r="948" s="2" customFormat="1" ht="16.8" customHeight="1">
      <c r="A948" s="39"/>
      <c r="B948" s="45"/>
      <c r="C948" s="315" t="s">
        <v>746</v>
      </c>
      <c r="D948" s="315" t="s">
        <v>747</v>
      </c>
      <c r="E948" s="18" t="s">
        <v>586</v>
      </c>
      <c r="F948" s="316">
        <v>8</v>
      </c>
      <c r="G948" s="39"/>
      <c r="H948" s="45"/>
    </row>
    <row r="949" s="2" customFormat="1" ht="16.8" customHeight="1">
      <c r="A949" s="39"/>
      <c r="B949" s="45"/>
      <c r="C949" s="311" t="s">
        <v>238</v>
      </c>
      <c r="D949" s="312" t="s">
        <v>19</v>
      </c>
      <c r="E949" s="313" t="s">
        <v>19</v>
      </c>
      <c r="F949" s="314">
        <v>6</v>
      </c>
      <c r="G949" s="39"/>
      <c r="H949" s="45"/>
    </row>
    <row r="950" s="2" customFormat="1" ht="16.8" customHeight="1">
      <c r="A950" s="39"/>
      <c r="B950" s="45"/>
      <c r="C950" s="315" t="s">
        <v>19</v>
      </c>
      <c r="D950" s="315" t="s">
        <v>709</v>
      </c>
      <c r="E950" s="18" t="s">
        <v>19</v>
      </c>
      <c r="F950" s="316">
        <v>0</v>
      </c>
      <c r="G950" s="39"/>
      <c r="H950" s="45"/>
    </row>
    <row r="951" s="2" customFormat="1" ht="16.8" customHeight="1">
      <c r="A951" s="39"/>
      <c r="B951" s="45"/>
      <c r="C951" s="315" t="s">
        <v>238</v>
      </c>
      <c r="D951" s="315" t="s">
        <v>236</v>
      </c>
      <c r="E951" s="18" t="s">
        <v>19</v>
      </c>
      <c r="F951" s="316">
        <v>6</v>
      </c>
      <c r="G951" s="39"/>
      <c r="H951" s="45"/>
    </row>
    <row r="952" s="2" customFormat="1" ht="16.8" customHeight="1">
      <c r="A952" s="39"/>
      <c r="B952" s="45"/>
      <c r="C952" s="317" t="s">
        <v>4959</v>
      </c>
      <c r="D952" s="39"/>
      <c r="E952" s="39"/>
      <c r="F952" s="39"/>
      <c r="G952" s="39"/>
      <c r="H952" s="45"/>
    </row>
    <row r="953" s="2" customFormat="1" ht="16.8" customHeight="1">
      <c r="A953" s="39"/>
      <c r="B953" s="45"/>
      <c r="C953" s="315" t="s">
        <v>703</v>
      </c>
      <c r="D953" s="315" t="s">
        <v>704</v>
      </c>
      <c r="E953" s="18" t="s">
        <v>586</v>
      </c>
      <c r="F953" s="316">
        <v>8</v>
      </c>
      <c r="G953" s="39"/>
      <c r="H953" s="45"/>
    </row>
    <row r="954" s="2" customFormat="1" ht="16.8" customHeight="1">
      <c r="A954" s="39"/>
      <c r="B954" s="45"/>
      <c r="C954" s="315" t="s">
        <v>724</v>
      </c>
      <c r="D954" s="315" t="s">
        <v>725</v>
      </c>
      <c r="E954" s="18" t="s">
        <v>586</v>
      </c>
      <c r="F954" s="316">
        <v>8</v>
      </c>
      <c r="G954" s="39"/>
      <c r="H954" s="45"/>
    </row>
    <row r="955" s="2" customFormat="1" ht="16.8" customHeight="1">
      <c r="A955" s="39"/>
      <c r="B955" s="45"/>
      <c r="C955" s="315" t="s">
        <v>746</v>
      </c>
      <c r="D955" s="315" t="s">
        <v>747</v>
      </c>
      <c r="E955" s="18" t="s">
        <v>586</v>
      </c>
      <c r="F955" s="316">
        <v>8</v>
      </c>
      <c r="G955" s="39"/>
      <c r="H955" s="45"/>
    </row>
    <row r="956" s="2" customFormat="1" ht="16.8" customHeight="1">
      <c r="A956" s="39"/>
      <c r="B956" s="45"/>
      <c r="C956" s="311" t="s">
        <v>240</v>
      </c>
      <c r="D956" s="312" t="s">
        <v>19</v>
      </c>
      <c r="E956" s="313" t="s">
        <v>19</v>
      </c>
      <c r="F956" s="314">
        <v>0</v>
      </c>
      <c r="G956" s="39"/>
      <c r="H956" s="45"/>
    </row>
    <row r="957" s="2" customFormat="1" ht="16.8" customHeight="1">
      <c r="A957" s="39"/>
      <c r="B957" s="45"/>
      <c r="C957" s="315" t="s">
        <v>19</v>
      </c>
      <c r="D957" s="315" t="s">
        <v>710</v>
      </c>
      <c r="E957" s="18" t="s">
        <v>19</v>
      </c>
      <c r="F957" s="316">
        <v>0</v>
      </c>
      <c r="G957" s="39"/>
      <c r="H957" s="45"/>
    </row>
    <row r="958" s="2" customFormat="1" ht="16.8" customHeight="1">
      <c r="A958" s="39"/>
      <c r="B958" s="45"/>
      <c r="C958" s="315" t="s">
        <v>240</v>
      </c>
      <c r="D958" s="315" t="s">
        <v>72</v>
      </c>
      <c r="E958" s="18" t="s">
        <v>19</v>
      </c>
      <c r="F958" s="316">
        <v>0</v>
      </c>
      <c r="G958" s="39"/>
      <c r="H958" s="45"/>
    </row>
    <row r="959" s="2" customFormat="1" ht="16.8" customHeight="1">
      <c r="A959" s="39"/>
      <c r="B959" s="45"/>
      <c r="C959" s="317" t="s">
        <v>4959</v>
      </c>
      <c r="D959" s="39"/>
      <c r="E959" s="39"/>
      <c r="F959" s="39"/>
      <c r="G959" s="39"/>
      <c r="H959" s="45"/>
    </row>
    <row r="960" s="2" customFormat="1" ht="16.8" customHeight="1">
      <c r="A960" s="39"/>
      <c r="B960" s="45"/>
      <c r="C960" s="315" t="s">
        <v>703</v>
      </c>
      <c r="D960" s="315" t="s">
        <v>704</v>
      </c>
      <c r="E960" s="18" t="s">
        <v>586</v>
      </c>
      <c r="F960" s="316">
        <v>8</v>
      </c>
      <c r="G960" s="39"/>
      <c r="H960" s="45"/>
    </row>
    <row r="961" s="2" customFormat="1" ht="16.8" customHeight="1">
      <c r="A961" s="39"/>
      <c r="B961" s="45"/>
      <c r="C961" s="315" t="s">
        <v>724</v>
      </c>
      <c r="D961" s="315" t="s">
        <v>725</v>
      </c>
      <c r="E961" s="18" t="s">
        <v>586</v>
      </c>
      <c r="F961" s="316">
        <v>8</v>
      </c>
      <c r="G961" s="39"/>
      <c r="H961" s="45"/>
    </row>
    <row r="962" s="2" customFormat="1" ht="16.8" customHeight="1">
      <c r="A962" s="39"/>
      <c r="B962" s="45"/>
      <c r="C962" s="315" t="s">
        <v>735</v>
      </c>
      <c r="D962" s="315" t="s">
        <v>736</v>
      </c>
      <c r="E962" s="18" t="s">
        <v>586</v>
      </c>
      <c r="F962" s="316">
        <v>2</v>
      </c>
      <c r="G962" s="39"/>
      <c r="H962" s="45"/>
    </row>
    <row r="963" s="2" customFormat="1" ht="16.8" customHeight="1">
      <c r="A963" s="39"/>
      <c r="B963" s="45"/>
      <c r="C963" s="315" t="s">
        <v>746</v>
      </c>
      <c r="D963" s="315" t="s">
        <v>747</v>
      </c>
      <c r="E963" s="18" t="s">
        <v>586</v>
      </c>
      <c r="F963" s="316">
        <v>8</v>
      </c>
      <c r="G963" s="39"/>
      <c r="H963" s="45"/>
    </row>
    <row r="964" s="2" customFormat="1" ht="16.8" customHeight="1">
      <c r="A964" s="39"/>
      <c r="B964" s="45"/>
      <c r="C964" s="311" t="s">
        <v>230</v>
      </c>
      <c r="D964" s="312" t="s">
        <v>19</v>
      </c>
      <c r="E964" s="313" t="s">
        <v>19</v>
      </c>
      <c r="F964" s="314">
        <v>2</v>
      </c>
      <c r="G964" s="39"/>
      <c r="H964" s="45"/>
    </row>
    <row r="965" s="2" customFormat="1" ht="16.8" customHeight="1">
      <c r="A965" s="39"/>
      <c r="B965" s="45"/>
      <c r="C965" s="315" t="s">
        <v>19</v>
      </c>
      <c r="D965" s="315" t="s">
        <v>711</v>
      </c>
      <c r="E965" s="18" t="s">
        <v>19</v>
      </c>
      <c r="F965" s="316">
        <v>0</v>
      </c>
      <c r="G965" s="39"/>
      <c r="H965" s="45"/>
    </row>
    <row r="966" s="2" customFormat="1" ht="16.8" customHeight="1">
      <c r="A966" s="39"/>
      <c r="B966" s="45"/>
      <c r="C966" s="315" t="s">
        <v>230</v>
      </c>
      <c r="D966" s="315" t="s">
        <v>81</v>
      </c>
      <c r="E966" s="18" t="s">
        <v>19</v>
      </c>
      <c r="F966" s="316">
        <v>2</v>
      </c>
      <c r="G966" s="39"/>
      <c r="H966" s="45"/>
    </row>
    <row r="967" s="2" customFormat="1" ht="16.8" customHeight="1">
      <c r="A967" s="39"/>
      <c r="B967" s="45"/>
      <c r="C967" s="317" t="s">
        <v>4959</v>
      </c>
      <c r="D967" s="39"/>
      <c r="E967" s="39"/>
      <c r="F967" s="39"/>
      <c r="G967" s="39"/>
      <c r="H967" s="45"/>
    </row>
    <row r="968" s="2" customFormat="1" ht="16.8" customHeight="1">
      <c r="A968" s="39"/>
      <c r="B968" s="45"/>
      <c r="C968" s="315" t="s">
        <v>703</v>
      </c>
      <c r="D968" s="315" t="s">
        <v>704</v>
      </c>
      <c r="E968" s="18" t="s">
        <v>586</v>
      </c>
      <c r="F968" s="316">
        <v>8</v>
      </c>
      <c r="G968" s="39"/>
      <c r="H968" s="45"/>
    </row>
    <row r="969" s="2" customFormat="1" ht="16.8" customHeight="1">
      <c r="A969" s="39"/>
      <c r="B969" s="45"/>
      <c r="C969" s="315" t="s">
        <v>724</v>
      </c>
      <c r="D969" s="315" t="s">
        <v>725</v>
      </c>
      <c r="E969" s="18" t="s">
        <v>586</v>
      </c>
      <c r="F969" s="316">
        <v>8</v>
      </c>
      <c r="G969" s="39"/>
      <c r="H969" s="45"/>
    </row>
    <row r="970" s="2" customFormat="1" ht="16.8" customHeight="1">
      <c r="A970" s="39"/>
      <c r="B970" s="45"/>
      <c r="C970" s="315" t="s">
        <v>735</v>
      </c>
      <c r="D970" s="315" t="s">
        <v>736</v>
      </c>
      <c r="E970" s="18" t="s">
        <v>586</v>
      </c>
      <c r="F970" s="316">
        <v>2</v>
      </c>
      <c r="G970" s="39"/>
      <c r="H970" s="45"/>
    </row>
    <row r="971" s="2" customFormat="1" ht="16.8" customHeight="1">
      <c r="A971" s="39"/>
      <c r="B971" s="45"/>
      <c r="C971" s="315" t="s">
        <v>746</v>
      </c>
      <c r="D971" s="315" t="s">
        <v>747</v>
      </c>
      <c r="E971" s="18" t="s">
        <v>586</v>
      </c>
      <c r="F971" s="316">
        <v>8</v>
      </c>
      <c r="G971" s="39"/>
      <c r="H971" s="45"/>
    </row>
    <row r="972" s="2" customFormat="1" ht="16.8" customHeight="1">
      <c r="A972" s="39"/>
      <c r="B972" s="45"/>
      <c r="C972" s="311" t="s">
        <v>242</v>
      </c>
      <c r="D972" s="312" t="s">
        <v>19</v>
      </c>
      <c r="E972" s="313" t="s">
        <v>19</v>
      </c>
      <c r="F972" s="314">
        <v>0</v>
      </c>
      <c r="G972" s="39"/>
      <c r="H972" s="45"/>
    </row>
    <row r="973" s="2" customFormat="1" ht="16.8" customHeight="1">
      <c r="A973" s="39"/>
      <c r="B973" s="45"/>
      <c r="C973" s="315" t="s">
        <v>19</v>
      </c>
      <c r="D973" s="315" t="s">
        <v>712</v>
      </c>
      <c r="E973" s="18" t="s">
        <v>19</v>
      </c>
      <c r="F973" s="316">
        <v>0</v>
      </c>
      <c r="G973" s="39"/>
      <c r="H973" s="45"/>
    </row>
    <row r="974" s="2" customFormat="1" ht="16.8" customHeight="1">
      <c r="A974" s="39"/>
      <c r="B974" s="45"/>
      <c r="C974" s="315" t="s">
        <v>242</v>
      </c>
      <c r="D974" s="315" t="s">
        <v>72</v>
      </c>
      <c r="E974" s="18" t="s">
        <v>19</v>
      </c>
      <c r="F974" s="316">
        <v>0</v>
      </c>
      <c r="G974" s="39"/>
      <c r="H974" s="45"/>
    </row>
    <row r="975" s="2" customFormat="1" ht="16.8" customHeight="1">
      <c r="A975" s="39"/>
      <c r="B975" s="45"/>
      <c r="C975" s="317" t="s">
        <v>4959</v>
      </c>
      <c r="D975" s="39"/>
      <c r="E975" s="39"/>
      <c r="F975" s="39"/>
      <c r="G975" s="39"/>
      <c r="H975" s="45"/>
    </row>
    <row r="976" s="2" customFormat="1" ht="16.8" customHeight="1">
      <c r="A976" s="39"/>
      <c r="B976" s="45"/>
      <c r="C976" s="315" t="s">
        <v>703</v>
      </c>
      <c r="D976" s="315" t="s">
        <v>704</v>
      </c>
      <c r="E976" s="18" t="s">
        <v>586</v>
      </c>
      <c r="F976" s="316">
        <v>8</v>
      </c>
      <c r="G976" s="39"/>
      <c r="H976" s="45"/>
    </row>
    <row r="977" s="2" customFormat="1" ht="16.8" customHeight="1">
      <c r="A977" s="39"/>
      <c r="B977" s="45"/>
      <c r="C977" s="315" t="s">
        <v>724</v>
      </c>
      <c r="D977" s="315" t="s">
        <v>725</v>
      </c>
      <c r="E977" s="18" t="s">
        <v>586</v>
      </c>
      <c r="F977" s="316">
        <v>8</v>
      </c>
      <c r="G977" s="39"/>
      <c r="H977" s="45"/>
    </row>
    <row r="978" s="2" customFormat="1" ht="16.8" customHeight="1">
      <c r="A978" s="39"/>
      <c r="B978" s="45"/>
      <c r="C978" s="315" t="s">
        <v>746</v>
      </c>
      <c r="D978" s="315" t="s">
        <v>747</v>
      </c>
      <c r="E978" s="18" t="s">
        <v>586</v>
      </c>
      <c r="F978" s="316">
        <v>8</v>
      </c>
      <c r="G978" s="39"/>
      <c r="H978" s="45"/>
    </row>
    <row r="979" s="2" customFormat="1" ht="16.8" customHeight="1">
      <c r="A979" s="39"/>
      <c r="B979" s="45"/>
      <c r="C979" s="311" t="s">
        <v>243</v>
      </c>
      <c r="D979" s="312" t="s">
        <v>19</v>
      </c>
      <c r="E979" s="313" t="s">
        <v>19</v>
      </c>
      <c r="F979" s="314">
        <v>0</v>
      </c>
      <c r="G979" s="39"/>
      <c r="H979" s="45"/>
    </row>
    <row r="980" s="2" customFormat="1" ht="16.8" customHeight="1">
      <c r="A980" s="39"/>
      <c r="B980" s="45"/>
      <c r="C980" s="315" t="s">
        <v>19</v>
      </c>
      <c r="D980" s="315" t="s">
        <v>713</v>
      </c>
      <c r="E980" s="18" t="s">
        <v>19</v>
      </c>
      <c r="F980" s="316">
        <v>0</v>
      </c>
      <c r="G980" s="39"/>
      <c r="H980" s="45"/>
    </row>
    <row r="981" s="2" customFormat="1" ht="16.8" customHeight="1">
      <c r="A981" s="39"/>
      <c r="B981" s="45"/>
      <c r="C981" s="315" t="s">
        <v>243</v>
      </c>
      <c r="D981" s="315" t="s">
        <v>72</v>
      </c>
      <c r="E981" s="18" t="s">
        <v>19</v>
      </c>
      <c r="F981" s="316">
        <v>0</v>
      </c>
      <c r="G981" s="39"/>
      <c r="H981" s="45"/>
    </row>
    <row r="982" s="2" customFormat="1" ht="16.8" customHeight="1">
      <c r="A982" s="39"/>
      <c r="B982" s="45"/>
      <c r="C982" s="317" t="s">
        <v>4959</v>
      </c>
      <c r="D982" s="39"/>
      <c r="E982" s="39"/>
      <c r="F982" s="39"/>
      <c r="G982" s="39"/>
      <c r="H982" s="45"/>
    </row>
    <row r="983" s="2" customFormat="1" ht="16.8" customHeight="1">
      <c r="A983" s="39"/>
      <c r="B983" s="45"/>
      <c r="C983" s="315" t="s">
        <v>703</v>
      </c>
      <c r="D983" s="315" t="s">
        <v>704</v>
      </c>
      <c r="E983" s="18" t="s">
        <v>586</v>
      </c>
      <c r="F983" s="316">
        <v>8</v>
      </c>
      <c r="G983" s="39"/>
      <c r="H983" s="45"/>
    </row>
    <row r="984" s="2" customFormat="1" ht="16.8" customHeight="1">
      <c r="A984" s="39"/>
      <c r="B984" s="45"/>
      <c r="C984" s="315" t="s">
        <v>724</v>
      </c>
      <c r="D984" s="315" t="s">
        <v>725</v>
      </c>
      <c r="E984" s="18" t="s">
        <v>586</v>
      </c>
      <c r="F984" s="316">
        <v>8</v>
      </c>
      <c r="G984" s="39"/>
      <c r="H984" s="45"/>
    </row>
    <row r="985" s="2" customFormat="1" ht="16.8" customHeight="1">
      <c r="A985" s="39"/>
      <c r="B985" s="45"/>
      <c r="C985" s="315" t="s">
        <v>746</v>
      </c>
      <c r="D985" s="315" t="s">
        <v>747</v>
      </c>
      <c r="E985" s="18" t="s">
        <v>586</v>
      </c>
      <c r="F985" s="316">
        <v>8</v>
      </c>
      <c r="G985" s="39"/>
      <c r="H985" s="45"/>
    </row>
    <row r="986" s="2" customFormat="1" ht="16.8" customHeight="1">
      <c r="A986" s="39"/>
      <c r="B986" s="45"/>
      <c r="C986" s="311" t="s">
        <v>244</v>
      </c>
      <c r="D986" s="312" t="s">
        <v>19</v>
      </c>
      <c r="E986" s="313" t="s">
        <v>19</v>
      </c>
      <c r="F986" s="314">
        <v>0</v>
      </c>
      <c r="G986" s="39"/>
      <c r="H986" s="45"/>
    </row>
    <row r="987" s="2" customFormat="1" ht="16.8" customHeight="1">
      <c r="A987" s="39"/>
      <c r="B987" s="45"/>
      <c r="C987" s="315" t="s">
        <v>19</v>
      </c>
      <c r="D987" s="315" t="s">
        <v>714</v>
      </c>
      <c r="E987" s="18" t="s">
        <v>19</v>
      </c>
      <c r="F987" s="316">
        <v>0</v>
      </c>
      <c r="G987" s="39"/>
      <c r="H987" s="45"/>
    </row>
    <row r="988" s="2" customFormat="1" ht="16.8" customHeight="1">
      <c r="A988" s="39"/>
      <c r="B988" s="45"/>
      <c r="C988" s="315" t="s">
        <v>244</v>
      </c>
      <c r="D988" s="315" t="s">
        <v>72</v>
      </c>
      <c r="E988" s="18" t="s">
        <v>19</v>
      </c>
      <c r="F988" s="316">
        <v>0</v>
      </c>
      <c r="G988" s="39"/>
      <c r="H988" s="45"/>
    </row>
    <row r="989" s="2" customFormat="1" ht="16.8" customHeight="1">
      <c r="A989" s="39"/>
      <c r="B989" s="45"/>
      <c r="C989" s="317" t="s">
        <v>4959</v>
      </c>
      <c r="D989" s="39"/>
      <c r="E989" s="39"/>
      <c r="F989" s="39"/>
      <c r="G989" s="39"/>
      <c r="H989" s="45"/>
    </row>
    <row r="990" s="2" customFormat="1" ht="16.8" customHeight="1">
      <c r="A990" s="39"/>
      <c r="B990" s="45"/>
      <c r="C990" s="315" t="s">
        <v>703</v>
      </c>
      <c r="D990" s="315" t="s">
        <v>704</v>
      </c>
      <c r="E990" s="18" t="s">
        <v>586</v>
      </c>
      <c r="F990" s="316">
        <v>8</v>
      </c>
      <c r="G990" s="39"/>
      <c r="H990" s="45"/>
    </row>
    <row r="991" s="2" customFormat="1" ht="16.8" customHeight="1">
      <c r="A991" s="39"/>
      <c r="B991" s="45"/>
      <c r="C991" s="315" t="s">
        <v>724</v>
      </c>
      <c r="D991" s="315" t="s">
        <v>725</v>
      </c>
      <c r="E991" s="18" t="s">
        <v>586</v>
      </c>
      <c r="F991" s="316">
        <v>8</v>
      </c>
      <c r="G991" s="39"/>
      <c r="H991" s="45"/>
    </row>
    <row r="992" s="2" customFormat="1" ht="16.8" customHeight="1">
      <c r="A992" s="39"/>
      <c r="B992" s="45"/>
      <c r="C992" s="315" t="s">
        <v>735</v>
      </c>
      <c r="D992" s="315" t="s">
        <v>736</v>
      </c>
      <c r="E992" s="18" t="s">
        <v>586</v>
      </c>
      <c r="F992" s="316">
        <v>2</v>
      </c>
      <c r="G992" s="39"/>
      <c r="H992" s="45"/>
    </row>
    <row r="993" s="2" customFormat="1" ht="16.8" customHeight="1">
      <c r="A993" s="39"/>
      <c r="B993" s="45"/>
      <c r="C993" s="315" t="s">
        <v>746</v>
      </c>
      <c r="D993" s="315" t="s">
        <v>747</v>
      </c>
      <c r="E993" s="18" t="s">
        <v>586</v>
      </c>
      <c r="F993" s="316">
        <v>8</v>
      </c>
      <c r="G993" s="39"/>
      <c r="H993" s="45"/>
    </row>
    <row r="994" s="2" customFormat="1" ht="16.8" customHeight="1">
      <c r="A994" s="39"/>
      <c r="B994" s="45"/>
      <c r="C994" s="311" t="s">
        <v>245</v>
      </c>
      <c r="D994" s="312" t="s">
        <v>19</v>
      </c>
      <c r="E994" s="313" t="s">
        <v>19</v>
      </c>
      <c r="F994" s="314">
        <v>8</v>
      </c>
      <c r="G994" s="39"/>
      <c r="H994" s="45"/>
    </row>
    <row r="995" s="2" customFormat="1" ht="16.8" customHeight="1">
      <c r="A995" s="39"/>
      <c r="B995" s="45"/>
      <c r="C995" s="315" t="s">
        <v>19</v>
      </c>
      <c r="D995" s="315" t="s">
        <v>707</v>
      </c>
      <c r="E995" s="18" t="s">
        <v>19</v>
      </c>
      <c r="F995" s="316">
        <v>0</v>
      </c>
      <c r="G995" s="39"/>
      <c r="H995" s="45"/>
    </row>
    <row r="996" s="2" customFormat="1" ht="16.8" customHeight="1">
      <c r="A996" s="39"/>
      <c r="B996" s="45"/>
      <c r="C996" s="315" t="s">
        <v>233</v>
      </c>
      <c r="D996" s="315" t="s">
        <v>72</v>
      </c>
      <c r="E996" s="18" t="s">
        <v>19</v>
      </c>
      <c r="F996" s="316">
        <v>0</v>
      </c>
      <c r="G996" s="39"/>
      <c r="H996" s="45"/>
    </row>
    <row r="997" s="2" customFormat="1" ht="16.8" customHeight="1">
      <c r="A997" s="39"/>
      <c r="B997" s="45"/>
      <c r="C997" s="315" t="s">
        <v>19</v>
      </c>
      <c r="D997" s="315" t="s">
        <v>708</v>
      </c>
      <c r="E997" s="18" t="s">
        <v>19</v>
      </c>
      <c r="F997" s="316">
        <v>0</v>
      </c>
      <c r="G997" s="39"/>
      <c r="H997" s="45"/>
    </row>
    <row r="998" s="2" customFormat="1" ht="16.8" customHeight="1">
      <c r="A998" s="39"/>
      <c r="B998" s="45"/>
      <c r="C998" s="315" t="s">
        <v>235</v>
      </c>
      <c r="D998" s="315" t="s">
        <v>72</v>
      </c>
      <c r="E998" s="18" t="s">
        <v>19</v>
      </c>
      <c r="F998" s="316">
        <v>0</v>
      </c>
      <c r="G998" s="39"/>
      <c r="H998" s="45"/>
    </row>
    <row r="999" s="2" customFormat="1" ht="16.8" customHeight="1">
      <c r="A999" s="39"/>
      <c r="B999" s="45"/>
      <c r="C999" s="315" t="s">
        <v>19</v>
      </c>
      <c r="D999" s="315" t="s">
        <v>709</v>
      </c>
      <c r="E999" s="18" t="s">
        <v>19</v>
      </c>
      <c r="F999" s="316">
        <v>0</v>
      </c>
      <c r="G999" s="39"/>
      <c r="H999" s="45"/>
    </row>
    <row r="1000" s="2" customFormat="1" ht="16.8" customHeight="1">
      <c r="A1000" s="39"/>
      <c r="B1000" s="45"/>
      <c r="C1000" s="315" t="s">
        <v>238</v>
      </c>
      <c r="D1000" s="315" t="s">
        <v>236</v>
      </c>
      <c r="E1000" s="18" t="s">
        <v>19</v>
      </c>
      <c r="F1000" s="316">
        <v>6</v>
      </c>
      <c r="G1000" s="39"/>
      <c r="H1000" s="45"/>
    </row>
    <row r="1001" s="2" customFormat="1" ht="16.8" customHeight="1">
      <c r="A1001" s="39"/>
      <c r="B1001" s="45"/>
      <c r="C1001" s="315" t="s">
        <v>19</v>
      </c>
      <c r="D1001" s="315" t="s">
        <v>710</v>
      </c>
      <c r="E1001" s="18" t="s">
        <v>19</v>
      </c>
      <c r="F1001" s="316">
        <v>0</v>
      </c>
      <c r="G1001" s="39"/>
      <c r="H1001" s="45"/>
    </row>
    <row r="1002" s="2" customFormat="1" ht="16.8" customHeight="1">
      <c r="A1002" s="39"/>
      <c r="B1002" s="45"/>
      <c r="C1002" s="315" t="s">
        <v>240</v>
      </c>
      <c r="D1002" s="315" t="s">
        <v>72</v>
      </c>
      <c r="E1002" s="18" t="s">
        <v>19</v>
      </c>
      <c r="F1002" s="316">
        <v>0</v>
      </c>
      <c r="G1002" s="39"/>
      <c r="H1002" s="45"/>
    </row>
    <row r="1003" s="2" customFormat="1" ht="16.8" customHeight="1">
      <c r="A1003" s="39"/>
      <c r="B1003" s="45"/>
      <c r="C1003" s="315" t="s">
        <v>19</v>
      </c>
      <c r="D1003" s="315" t="s">
        <v>711</v>
      </c>
      <c r="E1003" s="18" t="s">
        <v>19</v>
      </c>
      <c r="F1003" s="316">
        <v>0</v>
      </c>
      <c r="G1003" s="39"/>
      <c r="H1003" s="45"/>
    </row>
    <row r="1004" s="2" customFormat="1" ht="16.8" customHeight="1">
      <c r="A1004" s="39"/>
      <c r="B1004" s="45"/>
      <c r="C1004" s="315" t="s">
        <v>230</v>
      </c>
      <c r="D1004" s="315" t="s">
        <v>81</v>
      </c>
      <c r="E1004" s="18" t="s">
        <v>19</v>
      </c>
      <c r="F1004" s="316">
        <v>2</v>
      </c>
      <c r="G1004" s="39"/>
      <c r="H1004" s="45"/>
    </row>
    <row r="1005" s="2" customFormat="1" ht="16.8" customHeight="1">
      <c r="A1005" s="39"/>
      <c r="B1005" s="45"/>
      <c r="C1005" s="315" t="s">
        <v>19</v>
      </c>
      <c r="D1005" s="315" t="s">
        <v>712</v>
      </c>
      <c r="E1005" s="18" t="s">
        <v>19</v>
      </c>
      <c r="F1005" s="316">
        <v>0</v>
      </c>
      <c r="G1005" s="39"/>
      <c r="H1005" s="45"/>
    </row>
    <row r="1006" s="2" customFormat="1" ht="16.8" customHeight="1">
      <c r="A1006" s="39"/>
      <c r="B1006" s="45"/>
      <c r="C1006" s="315" t="s">
        <v>242</v>
      </c>
      <c r="D1006" s="315" t="s">
        <v>72</v>
      </c>
      <c r="E1006" s="18" t="s">
        <v>19</v>
      </c>
      <c r="F1006" s="316">
        <v>0</v>
      </c>
      <c r="G1006" s="39"/>
      <c r="H1006" s="45"/>
    </row>
    <row r="1007" s="2" customFormat="1" ht="16.8" customHeight="1">
      <c r="A1007" s="39"/>
      <c r="B1007" s="45"/>
      <c r="C1007" s="315" t="s">
        <v>19</v>
      </c>
      <c r="D1007" s="315" t="s">
        <v>713</v>
      </c>
      <c r="E1007" s="18" t="s">
        <v>19</v>
      </c>
      <c r="F1007" s="316">
        <v>0</v>
      </c>
      <c r="G1007" s="39"/>
      <c r="H1007" s="45"/>
    </row>
    <row r="1008" s="2" customFormat="1" ht="16.8" customHeight="1">
      <c r="A1008" s="39"/>
      <c r="B1008" s="45"/>
      <c r="C1008" s="315" t="s">
        <v>243</v>
      </c>
      <c r="D1008" s="315" t="s">
        <v>72</v>
      </c>
      <c r="E1008" s="18" t="s">
        <v>19</v>
      </c>
      <c r="F1008" s="316">
        <v>0</v>
      </c>
      <c r="G1008" s="39"/>
      <c r="H1008" s="45"/>
    </row>
    <row r="1009" s="2" customFormat="1" ht="16.8" customHeight="1">
      <c r="A1009" s="39"/>
      <c r="B1009" s="45"/>
      <c r="C1009" s="315" t="s">
        <v>19</v>
      </c>
      <c r="D1009" s="315" t="s">
        <v>714</v>
      </c>
      <c r="E1009" s="18" t="s">
        <v>19</v>
      </c>
      <c r="F1009" s="316">
        <v>0</v>
      </c>
      <c r="G1009" s="39"/>
      <c r="H1009" s="45"/>
    </row>
    <row r="1010" s="2" customFormat="1" ht="16.8" customHeight="1">
      <c r="A1010" s="39"/>
      <c r="B1010" s="45"/>
      <c r="C1010" s="315" t="s">
        <v>244</v>
      </c>
      <c r="D1010" s="315" t="s">
        <v>72</v>
      </c>
      <c r="E1010" s="18" t="s">
        <v>19</v>
      </c>
      <c r="F1010" s="316">
        <v>0</v>
      </c>
      <c r="G1010" s="39"/>
      <c r="H1010" s="45"/>
    </row>
    <row r="1011" s="2" customFormat="1" ht="16.8" customHeight="1">
      <c r="A1011" s="39"/>
      <c r="B1011" s="45"/>
      <c r="C1011" s="315" t="s">
        <v>245</v>
      </c>
      <c r="D1011" s="315" t="s">
        <v>363</v>
      </c>
      <c r="E1011" s="18" t="s">
        <v>19</v>
      </c>
      <c r="F1011" s="316">
        <v>8</v>
      </c>
      <c r="G1011" s="39"/>
      <c r="H1011" s="45"/>
    </row>
    <row r="1012" s="2" customFormat="1" ht="16.8" customHeight="1">
      <c r="A1012" s="39"/>
      <c r="B1012" s="45"/>
      <c r="C1012" s="317" t="s">
        <v>4959</v>
      </c>
      <c r="D1012" s="39"/>
      <c r="E1012" s="39"/>
      <c r="F1012" s="39"/>
      <c r="G1012" s="39"/>
      <c r="H1012" s="45"/>
    </row>
    <row r="1013" s="2" customFormat="1" ht="16.8" customHeight="1">
      <c r="A1013" s="39"/>
      <c r="B1013" s="45"/>
      <c r="C1013" s="315" t="s">
        <v>703</v>
      </c>
      <c r="D1013" s="315" t="s">
        <v>704</v>
      </c>
      <c r="E1013" s="18" t="s">
        <v>586</v>
      </c>
      <c r="F1013" s="316">
        <v>8</v>
      </c>
      <c r="G1013" s="39"/>
      <c r="H1013" s="45"/>
    </row>
    <row r="1014" s="2" customFormat="1">
      <c r="A1014" s="39"/>
      <c r="B1014" s="45"/>
      <c r="C1014" s="315" t="s">
        <v>448</v>
      </c>
      <c r="D1014" s="315" t="s">
        <v>449</v>
      </c>
      <c r="E1014" s="18" t="s">
        <v>391</v>
      </c>
      <c r="F1014" s="316">
        <v>257.83600000000001</v>
      </c>
      <c r="G1014" s="39"/>
      <c r="H1014" s="45"/>
    </row>
    <row r="1015" s="2" customFormat="1">
      <c r="A1015" s="39"/>
      <c r="B1015" s="45"/>
      <c r="C1015" s="315" t="s">
        <v>771</v>
      </c>
      <c r="D1015" s="315" t="s">
        <v>772</v>
      </c>
      <c r="E1015" s="18" t="s">
        <v>586</v>
      </c>
      <c r="F1015" s="316">
        <v>8</v>
      </c>
      <c r="G1015" s="39"/>
      <c r="H1015" s="45"/>
    </row>
    <row r="1016" s="2" customFormat="1">
      <c r="A1016" s="39"/>
      <c r="B1016" s="45"/>
      <c r="C1016" s="315" t="s">
        <v>780</v>
      </c>
      <c r="D1016" s="315" t="s">
        <v>781</v>
      </c>
      <c r="E1016" s="18" t="s">
        <v>391</v>
      </c>
      <c r="F1016" s="316">
        <v>2.7000000000000002</v>
      </c>
      <c r="G1016" s="39"/>
      <c r="H1016" s="45"/>
    </row>
    <row r="1017" s="2" customFormat="1" ht="16.8" customHeight="1">
      <c r="A1017" s="39"/>
      <c r="B1017" s="45"/>
      <c r="C1017" s="315" t="s">
        <v>720</v>
      </c>
      <c r="D1017" s="315" t="s">
        <v>721</v>
      </c>
      <c r="E1017" s="18" t="s">
        <v>586</v>
      </c>
      <c r="F1017" s="316">
        <v>8</v>
      </c>
      <c r="G1017" s="39"/>
      <c r="H1017" s="45"/>
    </row>
    <row r="1018" s="2" customFormat="1" ht="16.8" customHeight="1">
      <c r="A1018" s="39"/>
      <c r="B1018" s="45"/>
      <c r="C1018" s="315" t="s">
        <v>716</v>
      </c>
      <c r="D1018" s="315" t="s">
        <v>717</v>
      </c>
      <c r="E1018" s="18" t="s">
        <v>586</v>
      </c>
      <c r="F1018" s="316">
        <v>8</v>
      </c>
      <c r="G1018" s="39"/>
      <c r="H1018" s="45"/>
    </row>
    <row r="1019" s="2" customFormat="1" ht="16.8" customHeight="1">
      <c r="A1019" s="39"/>
      <c r="B1019" s="45"/>
      <c r="C1019" s="311" t="s">
        <v>267</v>
      </c>
      <c r="D1019" s="312" t="s">
        <v>19</v>
      </c>
      <c r="E1019" s="313" t="s">
        <v>19</v>
      </c>
      <c r="F1019" s="314">
        <v>1.49</v>
      </c>
      <c r="G1019" s="39"/>
      <c r="H1019" s="45"/>
    </row>
    <row r="1020" s="2" customFormat="1" ht="16.8" customHeight="1">
      <c r="A1020" s="39"/>
      <c r="B1020" s="45"/>
      <c r="C1020" s="315" t="s">
        <v>19</v>
      </c>
      <c r="D1020" s="315" t="s">
        <v>411</v>
      </c>
      <c r="E1020" s="18" t="s">
        <v>19</v>
      </c>
      <c r="F1020" s="316">
        <v>0</v>
      </c>
      <c r="G1020" s="39"/>
      <c r="H1020" s="45"/>
    </row>
    <row r="1021" s="2" customFormat="1" ht="16.8" customHeight="1">
      <c r="A1021" s="39"/>
      <c r="B1021" s="45"/>
      <c r="C1021" s="315" t="s">
        <v>267</v>
      </c>
      <c r="D1021" s="315" t="s">
        <v>975</v>
      </c>
      <c r="E1021" s="18" t="s">
        <v>19</v>
      </c>
      <c r="F1021" s="316">
        <v>1.54</v>
      </c>
      <c r="G1021" s="39"/>
      <c r="H1021" s="45"/>
    </row>
    <row r="1022" s="2" customFormat="1" ht="16.8" customHeight="1">
      <c r="A1022" s="39"/>
      <c r="B1022" s="45"/>
      <c r="C1022" s="317" t="s">
        <v>4959</v>
      </c>
      <c r="D1022" s="39"/>
      <c r="E1022" s="39"/>
      <c r="F1022" s="39"/>
      <c r="G1022" s="39"/>
      <c r="H1022" s="45"/>
    </row>
    <row r="1023" s="2" customFormat="1">
      <c r="A1023" s="39"/>
      <c r="B1023" s="45"/>
      <c r="C1023" s="315" t="s">
        <v>406</v>
      </c>
      <c r="D1023" s="315" t="s">
        <v>407</v>
      </c>
      <c r="E1023" s="18" t="s">
        <v>391</v>
      </c>
      <c r="F1023" s="316">
        <v>728.41200000000003</v>
      </c>
      <c r="G1023" s="39"/>
      <c r="H1023" s="45"/>
    </row>
    <row r="1024" s="2" customFormat="1">
      <c r="A1024" s="39"/>
      <c r="B1024" s="45"/>
      <c r="C1024" s="315" t="s">
        <v>343</v>
      </c>
      <c r="D1024" s="315" t="s">
        <v>344</v>
      </c>
      <c r="E1024" s="18" t="s">
        <v>345</v>
      </c>
      <c r="F1024" s="316">
        <v>559.57399999999996</v>
      </c>
      <c r="G1024" s="39"/>
      <c r="H1024" s="45"/>
    </row>
    <row r="1025" s="2" customFormat="1" ht="16.8" customHeight="1">
      <c r="A1025" s="39"/>
      <c r="B1025" s="45"/>
      <c r="C1025" s="315" t="s">
        <v>435</v>
      </c>
      <c r="D1025" s="315" t="s">
        <v>436</v>
      </c>
      <c r="E1025" s="18" t="s">
        <v>391</v>
      </c>
      <c r="F1025" s="316">
        <v>898.71600000000001</v>
      </c>
      <c r="G1025" s="39"/>
      <c r="H1025" s="45"/>
    </row>
    <row r="1026" s="2" customFormat="1">
      <c r="A1026" s="39"/>
      <c r="B1026" s="45"/>
      <c r="C1026" s="315" t="s">
        <v>792</v>
      </c>
      <c r="D1026" s="315" t="s">
        <v>793</v>
      </c>
      <c r="E1026" s="18" t="s">
        <v>572</v>
      </c>
      <c r="F1026" s="316">
        <v>468.589</v>
      </c>
      <c r="G1026" s="39"/>
      <c r="H1026" s="45"/>
    </row>
    <row r="1027" s="2" customFormat="1" ht="16.8" customHeight="1">
      <c r="A1027" s="39"/>
      <c r="B1027" s="45"/>
      <c r="C1027" s="315" t="s">
        <v>487</v>
      </c>
      <c r="D1027" s="315" t="s">
        <v>488</v>
      </c>
      <c r="E1027" s="18" t="s">
        <v>489</v>
      </c>
      <c r="F1027" s="316">
        <v>272.64800000000002</v>
      </c>
      <c r="G1027" s="39"/>
      <c r="H1027" s="45"/>
    </row>
    <row r="1028" s="2" customFormat="1" ht="16.8" customHeight="1">
      <c r="A1028" s="39"/>
      <c r="B1028" s="45"/>
      <c r="C1028" s="315" t="s">
        <v>496</v>
      </c>
      <c r="D1028" s="315" t="s">
        <v>497</v>
      </c>
      <c r="E1028" s="18" t="s">
        <v>489</v>
      </c>
      <c r="F1028" s="316">
        <v>181.07400000000001</v>
      </c>
      <c r="G1028" s="39"/>
      <c r="H1028" s="45"/>
    </row>
    <row r="1029" s="2" customFormat="1" ht="16.8" customHeight="1">
      <c r="A1029" s="39"/>
      <c r="B1029" s="45"/>
      <c r="C1029" s="311" t="s">
        <v>942</v>
      </c>
      <c r="D1029" s="312" t="s">
        <v>19</v>
      </c>
      <c r="E1029" s="313" t="s">
        <v>19</v>
      </c>
      <c r="F1029" s="314">
        <v>0.5</v>
      </c>
      <c r="G1029" s="39"/>
      <c r="H1029" s="45"/>
    </row>
    <row r="1030" s="2" customFormat="1" ht="16.8" customHeight="1">
      <c r="A1030" s="39"/>
      <c r="B1030" s="45"/>
      <c r="C1030" s="315" t="s">
        <v>942</v>
      </c>
      <c r="D1030" s="315" t="s">
        <v>974</v>
      </c>
      <c r="E1030" s="18" t="s">
        <v>19</v>
      </c>
      <c r="F1030" s="316">
        <v>0.5</v>
      </c>
      <c r="G1030" s="39"/>
      <c r="H1030" s="45"/>
    </row>
    <row r="1031" s="2" customFormat="1" ht="16.8" customHeight="1">
      <c r="A1031" s="39"/>
      <c r="B1031" s="45"/>
      <c r="C1031" s="317" t="s">
        <v>4959</v>
      </c>
      <c r="D1031" s="39"/>
      <c r="E1031" s="39"/>
      <c r="F1031" s="39"/>
      <c r="G1031" s="39"/>
      <c r="H1031" s="45"/>
    </row>
    <row r="1032" s="2" customFormat="1">
      <c r="A1032" s="39"/>
      <c r="B1032" s="45"/>
      <c r="C1032" s="315" t="s">
        <v>406</v>
      </c>
      <c r="D1032" s="315" t="s">
        <v>407</v>
      </c>
      <c r="E1032" s="18" t="s">
        <v>391</v>
      </c>
      <c r="F1032" s="316">
        <v>728.41200000000003</v>
      </c>
      <c r="G1032" s="39"/>
      <c r="H1032" s="45"/>
    </row>
    <row r="1033" s="2" customFormat="1" ht="16.8" customHeight="1">
      <c r="A1033" s="39"/>
      <c r="B1033" s="45"/>
      <c r="C1033" s="311" t="s">
        <v>275</v>
      </c>
      <c r="D1033" s="312" t="s">
        <v>19</v>
      </c>
      <c r="E1033" s="313" t="s">
        <v>19</v>
      </c>
      <c r="F1033" s="314">
        <v>0</v>
      </c>
      <c r="G1033" s="39"/>
      <c r="H1033" s="45"/>
    </row>
    <row r="1034" s="2" customFormat="1" ht="16.8" customHeight="1">
      <c r="A1034" s="39"/>
      <c r="B1034" s="45"/>
      <c r="C1034" s="317" t="s">
        <v>4959</v>
      </c>
      <c r="D1034" s="39"/>
      <c r="E1034" s="39"/>
      <c r="F1034" s="39"/>
      <c r="G1034" s="39"/>
      <c r="H1034" s="45"/>
    </row>
    <row r="1035" s="2" customFormat="1">
      <c r="A1035" s="39"/>
      <c r="B1035" s="45"/>
      <c r="C1035" s="315" t="s">
        <v>406</v>
      </c>
      <c r="D1035" s="315" t="s">
        <v>407</v>
      </c>
      <c r="E1035" s="18" t="s">
        <v>391</v>
      </c>
      <c r="F1035" s="316">
        <v>728.41200000000003</v>
      </c>
      <c r="G1035" s="39"/>
      <c r="H1035" s="45"/>
    </row>
    <row r="1036" s="2" customFormat="1" ht="16.8" customHeight="1">
      <c r="A1036" s="39"/>
      <c r="B1036" s="45"/>
      <c r="C1036" s="311" t="s">
        <v>227</v>
      </c>
      <c r="D1036" s="312" t="s">
        <v>19</v>
      </c>
      <c r="E1036" s="313" t="s">
        <v>19</v>
      </c>
      <c r="F1036" s="314">
        <v>0</v>
      </c>
      <c r="G1036" s="39"/>
      <c r="H1036" s="45"/>
    </row>
    <row r="1037" s="2" customFormat="1" ht="16.8" customHeight="1">
      <c r="A1037" s="39"/>
      <c r="B1037" s="45"/>
      <c r="C1037" s="317" t="s">
        <v>4959</v>
      </c>
      <c r="D1037" s="39"/>
      <c r="E1037" s="39"/>
      <c r="F1037" s="39"/>
      <c r="G1037" s="39"/>
      <c r="H1037" s="45"/>
    </row>
    <row r="1038" s="2" customFormat="1" ht="16.8" customHeight="1">
      <c r="A1038" s="39"/>
      <c r="B1038" s="45"/>
      <c r="C1038" s="315" t="s">
        <v>511</v>
      </c>
      <c r="D1038" s="315" t="s">
        <v>512</v>
      </c>
      <c r="E1038" s="18" t="s">
        <v>345</v>
      </c>
      <c r="F1038" s="316">
        <v>559.57399999999996</v>
      </c>
      <c r="G1038" s="39"/>
      <c r="H1038" s="45"/>
    </row>
    <row r="1039" s="2" customFormat="1" ht="16.8" customHeight="1">
      <c r="A1039" s="39"/>
      <c r="B1039" s="45"/>
      <c r="C1039" s="311" t="s">
        <v>277</v>
      </c>
      <c r="D1039" s="312" t="s">
        <v>19</v>
      </c>
      <c r="E1039" s="313" t="s">
        <v>19</v>
      </c>
      <c r="F1039" s="314">
        <v>0.29999999999999999</v>
      </c>
      <c r="G1039" s="39"/>
      <c r="H1039" s="45"/>
    </row>
    <row r="1040" s="2" customFormat="1" ht="16.8" customHeight="1">
      <c r="A1040" s="39"/>
      <c r="B1040" s="45"/>
      <c r="C1040" s="317" t="s">
        <v>4959</v>
      </c>
      <c r="D1040" s="39"/>
      <c r="E1040" s="39"/>
      <c r="F1040" s="39"/>
      <c r="G1040" s="39"/>
      <c r="H1040" s="45"/>
    </row>
    <row r="1041" s="2" customFormat="1">
      <c r="A1041" s="39"/>
      <c r="B1041" s="45"/>
      <c r="C1041" s="315" t="s">
        <v>406</v>
      </c>
      <c r="D1041" s="315" t="s">
        <v>407</v>
      </c>
      <c r="E1041" s="18" t="s">
        <v>391</v>
      </c>
      <c r="F1041" s="316">
        <v>728.41200000000003</v>
      </c>
      <c r="G1041" s="39"/>
      <c r="H1041" s="45"/>
    </row>
    <row r="1042" s="2" customFormat="1" ht="16.8" customHeight="1">
      <c r="A1042" s="39"/>
      <c r="B1042" s="45"/>
      <c r="C1042" s="315" t="s">
        <v>19</v>
      </c>
      <c r="D1042" s="315" t="s">
        <v>216</v>
      </c>
      <c r="E1042" s="18" t="s">
        <v>19</v>
      </c>
      <c r="F1042" s="316">
        <v>90.537000000000006</v>
      </c>
      <c r="G1042" s="39"/>
      <c r="H1042" s="45"/>
    </row>
    <row r="1043" s="2" customFormat="1" ht="16.8" customHeight="1">
      <c r="A1043" s="39"/>
      <c r="B1043" s="45"/>
      <c r="C1043" s="315" t="s">
        <v>19</v>
      </c>
      <c r="D1043" s="315" t="s">
        <v>221</v>
      </c>
      <c r="E1043" s="18" t="s">
        <v>19</v>
      </c>
      <c r="F1043" s="316">
        <v>136.32400000000001</v>
      </c>
      <c r="G1043" s="39"/>
      <c r="H1043" s="45"/>
    </row>
    <row r="1044" s="2" customFormat="1" ht="16.8" customHeight="1">
      <c r="A1044" s="39"/>
      <c r="B1044" s="45"/>
      <c r="C1044" s="315" t="s">
        <v>19</v>
      </c>
      <c r="D1044" s="315" t="s">
        <v>452</v>
      </c>
      <c r="E1044" s="18" t="s">
        <v>19</v>
      </c>
      <c r="F1044" s="316">
        <v>0</v>
      </c>
      <c r="G1044" s="39"/>
      <c r="H1044" s="45"/>
    </row>
    <row r="1045" s="2" customFormat="1" ht="16.8" customHeight="1">
      <c r="A1045" s="39"/>
      <c r="B1045" s="45"/>
      <c r="C1045" s="315" t="s">
        <v>19</v>
      </c>
      <c r="D1045" s="315" t="s">
        <v>453</v>
      </c>
      <c r="E1045" s="18" t="s">
        <v>19</v>
      </c>
      <c r="F1045" s="316">
        <v>14.577</v>
      </c>
      <c r="G1045" s="39"/>
      <c r="H1045" s="45"/>
    </row>
    <row r="1046" s="2" customFormat="1" ht="16.8" customHeight="1">
      <c r="A1046" s="39"/>
      <c r="B1046" s="45"/>
      <c r="C1046" s="315" t="s">
        <v>19</v>
      </c>
      <c r="D1046" s="315" t="s">
        <v>248</v>
      </c>
      <c r="E1046" s="18" t="s">
        <v>19</v>
      </c>
      <c r="F1046" s="316">
        <v>2.7000000000000002</v>
      </c>
      <c r="G1046" s="39"/>
      <c r="H1046" s="45"/>
    </row>
    <row r="1047" s="2" customFormat="1" ht="16.8" customHeight="1">
      <c r="A1047" s="39"/>
      <c r="B1047" s="45"/>
      <c r="C1047" s="315" t="s">
        <v>218</v>
      </c>
      <c r="D1047" s="315" t="s">
        <v>363</v>
      </c>
      <c r="E1047" s="18" t="s">
        <v>19</v>
      </c>
      <c r="F1047" s="316">
        <v>244.13800000000001</v>
      </c>
      <c r="G1047" s="39"/>
      <c r="H1047" s="45"/>
    </row>
    <row r="1048" s="2" customFormat="1" ht="16.8" customHeight="1">
      <c r="A1048" s="39"/>
      <c r="B1048" s="45"/>
      <c r="C1048" s="311" t="s">
        <v>218</v>
      </c>
      <c r="D1048" s="312" t="s">
        <v>19</v>
      </c>
      <c r="E1048" s="313" t="s">
        <v>19</v>
      </c>
      <c r="F1048" s="314">
        <v>257.83600000000001</v>
      </c>
      <c r="G1048" s="39"/>
      <c r="H1048" s="45"/>
    </row>
    <row r="1049" s="2" customFormat="1" ht="16.8" customHeight="1">
      <c r="A1049" s="39"/>
      <c r="B1049" s="45"/>
      <c r="C1049" s="317" t="s">
        <v>4959</v>
      </c>
      <c r="D1049" s="39"/>
      <c r="E1049" s="39"/>
      <c r="F1049" s="39"/>
      <c r="G1049" s="39"/>
      <c r="H1049" s="45"/>
    </row>
    <row r="1050" s="2" customFormat="1">
      <c r="A1050" s="39"/>
      <c r="B1050" s="45"/>
      <c r="C1050" s="315" t="s">
        <v>448</v>
      </c>
      <c r="D1050" s="315" t="s">
        <v>449</v>
      </c>
      <c r="E1050" s="18" t="s">
        <v>391</v>
      </c>
      <c r="F1050" s="316">
        <v>257.83600000000001</v>
      </c>
      <c r="G1050" s="39"/>
      <c r="H1050" s="45"/>
    </row>
    <row r="1051" s="2" customFormat="1">
      <c r="A1051" s="39"/>
      <c r="B1051" s="45"/>
      <c r="C1051" s="315" t="s">
        <v>455</v>
      </c>
      <c r="D1051" s="315" t="s">
        <v>4960</v>
      </c>
      <c r="E1051" s="18" t="s">
        <v>391</v>
      </c>
      <c r="F1051" s="316">
        <v>2578.3600000000001</v>
      </c>
      <c r="G1051" s="39"/>
      <c r="H1051" s="45"/>
    </row>
    <row r="1052" s="2" customFormat="1">
      <c r="A1052" s="39"/>
      <c r="B1052" s="45"/>
      <c r="C1052" s="315" t="s">
        <v>504</v>
      </c>
      <c r="D1052" s="315" t="s">
        <v>505</v>
      </c>
      <c r="E1052" s="18" t="s">
        <v>489</v>
      </c>
      <c r="F1052" s="316">
        <v>515.67200000000003</v>
      </c>
      <c r="G1052" s="39"/>
      <c r="H1052" s="45"/>
    </row>
    <row r="1053" s="2" customFormat="1" ht="16.8" customHeight="1">
      <c r="A1053" s="39"/>
      <c r="B1053" s="45"/>
      <c r="C1053" s="315" t="s">
        <v>466</v>
      </c>
      <c r="D1053" s="315" t="s">
        <v>467</v>
      </c>
      <c r="E1053" s="18" t="s">
        <v>391</v>
      </c>
      <c r="F1053" s="316">
        <v>470.57600000000002</v>
      </c>
      <c r="G1053" s="39"/>
      <c r="H1053" s="45"/>
    </row>
    <row r="1054" s="2" customFormat="1" ht="16.8" customHeight="1">
      <c r="A1054" s="39"/>
      <c r="B1054" s="45"/>
      <c r="C1054" s="311" t="s">
        <v>223</v>
      </c>
      <c r="D1054" s="312" t="s">
        <v>19</v>
      </c>
      <c r="E1054" s="313" t="s">
        <v>19</v>
      </c>
      <c r="F1054" s="314">
        <v>728.41200000000003</v>
      </c>
      <c r="G1054" s="39"/>
      <c r="H1054" s="45"/>
    </row>
    <row r="1055" s="2" customFormat="1" ht="16.8" customHeight="1">
      <c r="A1055" s="39"/>
      <c r="B1055" s="45"/>
      <c r="C1055" s="315" t="s">
        <v>19</v>
      </c>
      <c r="D1055" s="315" t="s">
        <v>418</v>
      </c>
      <c r="E1055" s="18" t="s">
        <v>19</v>
      </c>
      <c r="F1055" s="316">
        <v>0</v>
      </c>
      <c r="G1055" s="39"/>
      <c r="H1055" s="45"/>
    </row>
    <row r="1056" s="2" customFormat="1" ht="16.8" customHeight="1">
      <c r="A1056" s="39"/>
      <c r="B1056" s="45"/>
      <c r="C1056" s="315" t="s">
        <v>19</v>
      </c>
      <c r="D1056" s="315" t="s">
        <v>419</v>
      </c>
      <c r="E1056" s="18" t="s">
        <v>19</v>
      </c>
      <c r="F1056" s="316">
        <v>0</v>
      </c>
      <c r="G1056" s="39"/>
      <c r="H1056" s="45"/>
    </row>
    <row r="1057" s="2" customFormat="1" ht="16.8" customHeight="1">
      <c r="A1057" s="39"/>
      <c r="B1057" s="45"/>
      <c r="C1057" s="315" t="s">
        <v>19</v>
      </c>
      <c r="D1057" s="315" t="s">
        <v>420</v>
      </c>
      <c r="E1057" s="18" t="s">
        <v>19</v>
      </c>
      <c r="F1057" s="316">
        <v>42.972999999999999</v>
      </c>
      <c r="G1057" s="39"/>
      <c r="H1057" s="45"/>
    </row>
    <row r="1058" s="2" customFormat="1" ht="16.8" customHeight="1">
      <c r="A1058" s="39"/>
      <c r="B1058" s="45"/>
      <c r="C1058" s="315" t="s">
        <v>19</v>
      </c>
      <c r="D1058" s="315" t="s">
        <v>421</v>
      </c>
      <c r="E1058" s="18" t="s">
        <v>19</v>
      </c>
      <c r="F1058" s="316">
        <v>685.43899999999996</v>
      </c>
      <c r="G1058" s="39"/>
      <c r="H1058" s="45"/>
    </row>
    <row r="1059" s="2" customFormat="1" ht="16.8" customHeight="1">
      <c r="A1059" s="39"/>
      <c r="B1059" s="45"/>
      <c r="C1059" s="315" t="s">
        <v>223</v>
      </c>
      <c r="D1059" s="315" t="s">
        <v>363</v>
      </c>
      <c r="E1059" s="18" t="s">
        <v>19</v>
      </c>
      <c r="F1059" s="316">
        <v>728.41200000000003</v>
      </c>
      <c r="G1059" s="39"/>
      <c r="H1059" s="45"/>
    </row>
    <row r="1060" s="2" customFormat="1" ht="16.8" customHeight="1">
      <c r="A1060" s="39"/>
      <c r="B1060" s="45"/>
      <c r="C1060" s="317" t="s">
        <v>4959</v>
      </c>
      <c r="D1060" s="39"/>
      <c r="E1060" s="39"/>
      <c r="F1060" s="39"/>
      <c r="G1060" s="39"/>
      <c r="H1060" s="45"/>
    </row>
    <row r="1061" s="2" customFormat="1">
      <c r="A1061" s="39"/>
      <c r="B1061" s="45"/>
      <c r="C1061" s="315" t="s">
        <v>406</v>
      </c>
      <c r="D1061" s="315" t="s">
        <v>407</v>
      </c>
      <c r="E1061" s="18" t="s">
        <v>391</v>
      </c>
      <c r="F1061" s="316">
        <v>728.41200000000003</v>
      </c>
      <c r="G1061" s="39"/>
      <c r="H1061" s="45"/>
    </row>
    <row r="1062" s="2" customFormat="1" ht="16.8" customHeight="1">
      <c r="A1062" s="39"/>
      <c r="B1062" s="45"/>
      <c r="C1062" s="315" t="s">
        <v>466</v>
      </c>
      <c r="D1062" s="315" t="s">
        <v>467</v>
      </c>
      <c r="E1062" s="18" t="s">
        <v>391</v>
      </c>
      <c r="F1062" s="316">
        <v>470.57600000000002</v>
      </c>
      <c r="G1062" s="39"/>
      <c r="H1062" s="45"/>
    </row>
    <row r="1063" s="2" customFormat="1" ht="16.8" customHeight="1">
      <c r="A1063" s="39"/>
      <c r="B1063" s="45"/>
      <c r="C1063" s="311" t="s">
        <v>298</v>
      </c>
      <c r="D1063" s="312" t="s">
        <v>19</v>
      </c>
      <c r="E1063" s="313" t="s">
        <v>19</v>
      </c>
      <c r="F1063" s="314">
        <v>0</v>
      </c>
      <c r="G1063" s="39"/>
      <c r="H1063" s="45"/>
    </row>
    <row r="1064" s="2" customFormat="1" ht="16.8" customHeight="1">
      <c r="A1064" s="39"/>
      <c r="B1064" s="45"/>
      <c r="C1064" s="315" t="s">
        <v>19</v>
      </c>
      <c r="D1064" s="315" t="s">
        <v>501</v>
      </c>
      <c r="E1064" s="18" t="s">
        <v>19</v>
      </c>
      <c r="F1064" s="316">
        <v>0</v>
      </c>
      <c r="G1064" s="39"/>
      <c r="H1064" s="45"/>
    </row>
    <row r="1065" s="2" customFormat="1" ht="16.8" customHeight="1">
      <c r="A1065" s="39"/>
      <c r="B1065" s="45"/>
      <c r="C1065" s="315" t="s">
        <v>19</v>
      </c>
      <c r="D1065" s="315" t="s">
        <v>993</v>
      </c>
      <c r="E1065" s="18" t="s">
        <v>19</v>
      </c>
      <c r="F1065" s="316">
        <v>-8.9469999999999992</v>
      </c>
      <c r="G1065" s="39"/>
      <c r="H1065" s="45"/>
    </row>
    <row r="1066" s="2" customFormat="1" ht="16.8" customHeight="1">
      <c r="A1066" s="39"/>
      <c r="B1066" s="45"/>
      <c r="C1066" s="315" t="s">
        <v>19</v>
      </c>
      <c r="D1066" s="315" t="s">
        <v>502</v>
      </c>
      <c r="E1066" s="18" t="s">
        <v>19</v>
      </c>
      <c r="F1066" s="316">
        <v>0</v>
      </c>
      <c r="G1066" s="39"/>
      <c r="H1066" s="45"/>
    </row>
    <row r="1067" s="2" customFormat="1" ht="16.8" customHeight="1">
      <c r="A1067" s="39"/>
      <c r="B1067" s="45"/>
      <c r="C1067" s="315" t="s">
        <v>298</v>
      </c>
      <c r="D1067" s="315" t="s">
        <v>500</v>
      </c>
      <c r="E1067" s="18" t="s">
        <v>19</v>
      </c>
      <c r="F1067" s="316">
        <v>-8.9469999999999992</v>
      </c>
      <c r="G1067" s="39"/>
      <c r="H1067" s="45"/>
    </row>
    <row r="1068" s="2" customFormat="1" ht="16.8" customHeight="1">
      <c r="A1068" s="39"/>
      <c r="B1068" s="45"/>
      <c r="C1068" s="317" t="s">
        <v>4959</v>
      </c>
      <c r="D1068" s="39"/>
      <c r="E1068" s="39"/>
      <c r="F1068" s="39"/>
      <c r="G1068" s="39"/>
      <c r="H1068" s="45"/>
    </row>
    <row r="1069" s="2" customFormat="1" ht="16.8" customHeight="1">
      <c r="A1069" s="39"/>
      <c r="B1069" s="45"/>
      <c r="C1069" s="315" t="s">
        <v>496</v>
      </c>
      <c r="D1069" s="315" t="s">
        <v>497</v>
      </c>
      <c r="E1069" s="18" t="s">
        <v>489</v>
      </c>
      <c r="F1069" s="316">
        <v>181.07400000000001</v>
      </c>
      <c r="G1069" s="39"/>
      <c r="H1069" s="45"/>
    </row>
    <row r="1070" s="2" customFormat="1">
      <c r="A1070" s="39"/>
      <c r="B1070" s="45"/>
      <c r="C1070" s="315" t="s">
        <v>448</v>
      </c>
      <c r="D1070" s="315" t="s">
        <v>449</v>
      </c>
      <c r="E1070" s="18" t="s">
        <v>391</v>
      </c>
      <c r="F1070" s="316">
        <v>257.83600000000001</v>
      </c>
      <c r="G1070" s="39"/>
      <c r="H1070" s="45"/>
    </row>
    <row r="1071" s="2" customFormat="1" ht="16.8" customHeight="1">
      <c r="A1071" s="39"/>
      <c r="B1071" s="45"/>
      <c r="C1071" s="311" t="s">
        <v>221</v>
      </c>
      <c r="D1071" s="312" t="s">
        <v>19</v>
      </c>
      <c r="E1071" s="313" t="s">
        <v>19</v>
      </c>
      <c r="F1071" s="314">
        <v>136.32400000000001</v>
      </c>
      <c r="G1071" s="39"/>
      <c r="H1071" s="45"/>
    </row>
    <row r="1072" s="2" customFormat="1" ht="16.8" customHeight="1">
      <c r="A1072" s="39"/>
      <c r="B1072" s="45"/>
      <c r="C1072" s="315" t="s">
        <v>19</v>
      </c>
      <c r="D1072" s="315" t="s">
        <v>491</v>
      </c>
      <c r="E1072" s="18" t="s">
        <v>19</v>
      </c>
      <c r="F1072" s="316">
        <v>0</v>
      </c>
      <c r="G1072" s="39"/>
      <c r="H1072" s="45"/>
    </row>
    <row r="1073" s="2" customFormat="1" ht="16.8" customHeight="1">
      <c r="A1073" s="39"/>
      <c r="B1073" s="45"/>
      <c r="C1073" s="315" t="s">
        <v>19</v>
      </c>
      <c r="D1073" s="315" t="s">
        <v>492</v>
      </c>
      <c r="E1073" s="18" t="s">
        <v>19</v>
      </c>
      <c r="F1073" s="316">
        <v>0</v>
      </c>
      <c r="G1073" s="39"/>
      <c r="H1073" s="45"/>
    </row>
    <row r="1074" s="2" customFormat="1" ht="16.8" customHeight="1">
      <c r="A1074" s="39"/>
      <c r="B1074" s="45"/>
      <c r="C1074" s="315" t="s">
        <v>19</v>
      </c>
      <c r="D1074" s="315" t="s">
        <v>493</v>
      </c>
      <c r="E1074" s="18" t="s">
        <v>19</v>
      </c>
      <c r="F1074" s="316">
        <v>0</v>
      </c>
      <c r="G1074" s="39"/>
      <c r="H1074" s="45"/>
    </row>
    <row r="1075" s="2" customFormat="1" ht="16.8" customHeight="1">
      <c r="A1075" s="39"/>
      <c r="B1075" s="45"/>
      <c r="C1075" s="315" t="s">
        <v>19</v>
      </c>
      <c r="D1075" s="315" t="s">
        <v>494</v>
      </c>
      <c r="E1075" s="18" t="s">
        <v>19</v>
      </c>
      <c r="F1075" s="316">
        <v>0</v>
      </c>
      <c r="G1075" s="39"/>
      <c r="H1075" s="45"/>
    </row>
    <row r="1076" s="2" customFormat="1" ht="16.8" customHeight="1">
      <c r="A1076" s="39"/>
      <c r="B1076" s="45"/>
      <c r="C1076" s="315" t="s">
        <v>221</v>
      </c>
      <c r="D1076" s="315" t="s">
        <v>363</v>
      </c>
      <c r="E1076" s="18" t="s">
        <v>19</v>
      </c>
      <c r="F1076" s="316">
        <v>0</v>
      </c>
      <c r="G1076" s="39"/>
      <c r="H1076" s="45"/>
    </row>
    <row r="1077" s="2" customFormat="1" ht="16.8" customHeight="1">
      <c r="A1077" s="39"/>
      <c r="B1077" s="45"/>
      <c r="C1077" s="317" t="s">
        <v>4959</v>
      </c>
      <c r="D1077" s="39"/>
      <c r="E1077" s="39"/>
      <c r="F1077" s="39"/>
      <c r="G1077" s="39"/>
      <c r="H1077" s="45"/>
    </row>
    <row r="1078" s="2" customFormat="1" ht="16.8" customHeight="1">
      <c r="A1078" s="39"/>
      <c r="B1078" s="45"/>
      <c r="C1078" s="315" t="s">
        <v>487</v>
      </c>
      <c r="D1078" s="315" t="s">
        <v>488</v>
      </c>
      <c r="E1078" s="18" t="s">
        <v>489</v>
      </c>
      <c r="F1078" s="316">
        <v>272.64800000000002</v>
      </c>
      <c r="G1078" s="39"/>
      <c r="H1078" s="45"/>
    </row>
    <row r="1079" s="2" customFormat="1">
      <c r="A1079" s="39"/>
      <c r="B1079" s="45"/>
      <c r="C1079" s="315" t="s">
        <v>448</v>
      </c>
      <c r="D1079" s="315" t="s">
        <v>449</v>
      </c>
      <c r="E1079" s="18" t="s">
        <v>391</v>
      </c>
      <c r="F1079" s="316">
        <v>257.83600000000001</v>
      </c>
      <c r="G1079" s="39"/>
      <c r="H1079" s="45"/>
    </row>
    <row r="1080" s="2" customFormat="1">
      <c r="A1080" s="39"/>
      <c r="B1080" s="45"/>
      <c r="C1080" s="315" t="s">
        <v>477</v>
      </c>
      <c r="D1080" s="315" t="s">
        <v>478</v>
      </c>
      <c r="E1080" s="18" t="s">
        <v>391</v>
      </c>
      <c r="F1080" s="316">
        <v>606.89999999999998</v>
      </c>
      <c r="G1080" s="39"/>
      <c r="H1080" s="45"/>
    </row>
    <row r="1081" s="2" customFormat="1" ht="16.8" customHeight="1">
      <c r="A1081" s="39"/>
      <c r="B1081" s="45"/>
      <c r="C1081" s="311" t="s">
        <v>225</v>
      </c>
      <c r="D1081" s="312" t="s">
        <v>19</v>
      </c>
      <c r="E1081" s="313" t="s">
        <v>19</v>
      </c>
      <c r="F1081" s="314">
        <v>470.57600000000002</v>
      </c>
      <c r="G1081" s="39"/>
      <c r="H1081" s="45"/>
    </row>
    <row r="1082" s="2" customFormat="1" ht="16.8" customHeight="1">
      <c r="A1082" s="39"/>
      <c r="B1082" s="45"/>
      <c r="C1082" s="315" t="s">
        <v>19</v>
      </c>
      <c r="D1082" s="315" t="s">
        <v>470</v>
      </c>
      <c r="E1082" s="18" t="s">
        <v>19</v>
      </c>
      <c r="F1082" s="316">
        <v>0</v>
      </c>
      <c r="G1082" s="39"/>
      <c r="H1082" s="45"/>
    </row>
    <row r="1083" s="2" customFormat="1" ht="16.8" customHeight="1">
      <c r="A1083" s="39"/>
      <c r="B1083" s="45"/>
      <c r="C1083" s="315" t="s">
        <v>19</v>
      </c>
      <c r="D1083" s="315" t="s">
        <v>223</v>
      </c>
      <c r="E1083" s="18" t="s">
        <v>19</v>
      </c>
      <c r="F1083" s="316">
        <v>728.41200000000003</v>
      </c>
      <c r="G1083" s="39"/>
      <c r="H1083" s="45"/>
    </row>
    <row r="1084" s="2" customFormat="1" ht="16.8" customHeight="1">
      <c r="A1084" s="39"/>
      <c r="B1084" s="45"/>
      <c r="C1084" s="315" t="s">
        <v>19</v>
      </c>
      <c r="D1084" s="315" t="s">
        <v>471</v>
      </c>
      <c r="E1084" s="18" t="s">
        <v>19</v>
      </c>
      <c r="F1084" s="316">
        <v>-257.83600000000001</v>
      </c>
      <c r="G1084" s="39"/>
      <c r="H1084" s="45"/>
    </row>
    <row r="1085" s="2" customFormat="1" ht="16.8" customHeight="1">
      <c r="A1085" s="39"/>
      <c r="B1085" s="45"/>
      <c r="C1085" s="315" t="s">
        <v>225</v>
      </c>
      <c r="D1085" s="315" t="s">
        <v>363</v>
      </c>
      <c r="E1085" s="18" t="s">
        <v>19</v>
      </c>
      <c r="F1085" s="316">
        <v>470.57600000000002</v>
      </c>
      <c r="G1085" s="39"/>
      <c r="H1085" s="45"/>
    </row>
    <row r="1086" s="2" customFormat="1" ht="16.8" customHeight="1">
      <c r="A1086" s="39"/>
      <c r="B1086" s="45"/>
      <c r="C1086" s="317" t="s">
        <v>4959</v>
      </c>
      <c r="D1086" s="39"/>
      <c r="E1086" s="39"/>
      <c r="F1086" s="39"/>
      <c r="G1086" s="39"/>
      <c r="H1086" s="45"/>
    </row>
    <row r="1087" s="2" customFormat="1" ht="16.8" customHeight="1">
      <c r="A1087" s="39"/>
      <c r="B1087" s="45"/>
      <c r="C1087" s="315" t="s">
        <v>466</v>
      </c>
      <c r="D1087" s="315" t="s">
        <v>467</v>
      </c>
      <c r="E1087" s="18" t="s">
        <v>391</v>
      </c>
      <c r="F1087" s="316">
        <v>470.57600000000002</v>
      </c>
      <c r="G1087" s="39"/>
      <c r="H1087" s="45"/>
    </row>
    <row r="1088" s="2" customFormat="1">
      <c r="A1088" s="39"/>
      <c r="B1088" s="45"/>
      <c r="C1088" s="315" t="s">
        <v>389</v>
      </c>
      <c r="D1088" s="315" t="s">
        <v>390</v>
      </c>
      <c r="E1088" s="18" t="s">
        <v>391</v>
      </c>
      <c r="F1088" s="316">
        <v>470.57600000000002</v>
      </c>
      <c r="G1088" s="39"/>
      <c r="H1088" s="45"/>
    </row>
    <row r="1089" s="2" customFormat="1">
      <c r="A1089" s="39"/>
      <c r="B1089" s="45"/>
      <c r="C1089" s="315" t="s">
        <v>442</v>
      </c>
      <c r="D1089" s="315" t="s">
        <v>443</v>
      </c>
      <c r="E1089" s="18" t="s">
        <v>391</v>
      </c>
      <c r="F1089" s="316">
        <v>941.15200000000004</v>
      </c>
      <c r="G1089" s="39"/>
      <c r="H1089" s="45"/>
    </row>
    <row r="1090" s="2" customFormat="1">
      <c r="A1090" s="39"/>
      <c r="B1090" s="45"/>
      <c r="C1090" s="315" t="s">
        <v>462</v>
      </c>
      <c r="D1090" s="315" t="s">
        <v>463</v>
      </c>
      <c r="E1090" s="18" t="s">
        <v>391</v>
      </c>
      <c r="F1090" s="316">
        <v>470.57600000000002</v>
      </c>
      <c r="G1090" s="39"/>
      <c r="H1090" s="45"/>
    </row>
    <row r="1091" s="2" customFormat="1">
      <c r="A1091" s="39"/>
      <c r="B1091" s="45"/>
      <c r="C1091" s="315" t="s">
        <v>477</v>
      </c>
      <c r="D1091" s="315" t="s">
        <v>478</v>
      </c>
      <c r="E1091" s="18" t="s">
        <v>391</v>
      </c>
      <c r="F1091" s="316">
        <v>606.89999999999998</v>
      </c>
      <c r="G1091" s="39"/>
      <c r="H1091" s="45"/>
    </row>
    <row r="1092" s="2" customFormat="1" ht="26.4" customHeight="1">
      <c r="A1092" s="39"/>
      <c r="B1092" s="45"/>
      <c r="C1092" s="310" t="s">
        <v>4968</v>
      </c>
      <c r="D1092" s="310" t="s">
        <v>106</v>
      </c>
      <c r="E1092" s="39"/>
      <c r="F1092" s="39"/>
      <c r="G1092" s="39"/>
      <c r="H1092" s="45"/>
    </row>
    <row r="1093" s="2" customFormat="1" ht="16.8" customHeight="1">
      <c r="A1093" s="39"/>
      <c r="B1093" s="45"/>
      <c r="C1093" s="311" t="s">
        <v>248</v>
      </c>
      <c r="D1093" s="312" t="s">
        <v>19</v>
      </c>
      <c r="E1093" s="313" t="s">
        <v>19</v>
      </c>
      <c r="F1093" s="314">
        <v>0.67500000000000004</v>
      </c>
      <c r="G1093" s="39"/>
      <c r="H1093" s="45"/>
    </row>
    <row r="1094" s="2" customFormat="1" ht="16.8" customHeight="1">
      <c r="A1094" s="39"/>
      <c r="B1094" s="45"/>
      <c r="C1094" s="315" t="s">
        <v>19</v>
      </c>
      <c r="D1094" s="315" t="s">
        <v>784</v>
      </c>
      <c r="E1094" s="18" t="s">
        <v>19</v>
      </c>
      <c r="F1094" s="316">
        <v>0.67500000000000004</v>
      </c>
      <c r="G1094" s="39"/>
      <c r="H1094" s="45"/>
    </row>
    <row r="1095" s="2" customFormat="1" ht="16.8" customHeight="1">
      <c r="A1095" s="39"/>
      <c r="B1095" s="45"/>
      <c r="C1095" s="315" t="s">
        <v>248</v>
      </c>
      <c r="D1095" s="315" t="s">
        <v>363</v>
      </c>
      <c r="E1095" s="18" t="s">
        <v>19</v>
      </c>
      <c r="F1095" s="316">
        <v>0.67500000000000004</v>
      </c>
      <c r="G1095" s="39"/>
      <c r="H1095" s="45"/>
    </row>
    <row r="1096" s="2" customFormat="1" ht="16.8" customHeight="1">
      <c r="A1096" s="39"/>
      <c r="B1096" s="45"/>
      <c r="C1096" s="317" t="s">
        <v>4959</v>
      </c>
      <c r="D1096" s="39"/>
      <c r="E1096" s="39"/>
      <c r="F1096" s="39"/>
      <c r="G1096" s="39"/>
      <c r="H1096" s="45"/>
    </row>
    <row r="1097" s="2" customFormat="1">
      <c r="A1097" s="39"/>
      <c r="B1097" s="45"/>
      <c r="C1097" s="315" t="s">
        <v>780</v>
      </c>
      <c r="D1097" s="315" t="s">
        <v>781</v>
      </c>
      <c r="E1097" s="18" t="s">
        <v>391</v>
      </c>
      <c r="F1097" s="316">
        <v>0.67500000000000004</v>
      </c>
      <c r="G1097" s="39"/>
      <c r="H1097" s="45"/>
    </row>
    <row r="1098" s="2" customFormat="1">
      <c r="A1098" s="39"/>
      <c r="B1098" s="45"/>
      <c r="C1098" s="315" t="s">
        <v>448</v>
      </c>
      <c r="D1098" s="315" t="s">
        <v>449</v>
      </c>
      <c r="E1098" s="18" t="s">
        <v>391</v>
      </c>
      <c r="F1098" s="316">
        <v>82.5</v>
      </c>
      <c r="G1098" s="39"/>
      <c r="H1098" s="45"/>
    </row>
    <row r="1099" s="2" customFormat="1" ht="16.8" customHeight="1">
      <c r="A1099" s="39"/>
      <c r="B1099" s="45"/>
      <c r="C1099" s="311" t="s">
        <v>294</v>
      </c>
      <c r="D1099" s="312" t="s">
        <v>19</v>
      </c>
      <c r="E1099" s="313" t="s">
        <v>19</v>
      </c>
      <c r="F1099" s="314">
        <v>71.652000000000001</v>
      </c>
      <c r="G1099" s="39"/>
      <c r="H1099" s="45"/>
    </row>
    <row r="1100" s="2" customFormat="1" ht="16.8" customHeight="1">
      <c r="A1100" s="39"/>
      <c r="B1100" s="45"/>
      <c r="C1100" s="315" t="s">
        <v>19</v>
      </c>
      <c r="D1100" s="315" t="s">
        <v>952</v>
      </c>
      <c r="E1100" s="18" t="s">
        <v>19</v>
      </c>
      <c r="F1100" s="316">
        <v>0</v>
      </c>
      <c r="G1100" s="39"/>
      <c r="H1100" s="45"/>
    </row>
    <row r="1101" s="2" customFormat="1" ht="16.8" customHeight="1">
      <c r="A1101" s="39"/>
      <c r="B1101" s="45"/>
      <c r="C1101" s="315" t="s">
        <v>19</v>
      </c>
      <c r="D1101" s="315" t="s">
        <v>258</v>
      </c>
      <c r="E1101" s="18" t="s">
        <v>19</v>
      </c>
      <c r="F1101" s="316">
        <v>71.652000000000001</v>
      </c>
      <c r="G1101" s="39"/>
      <c r="H1101" s="45"/>
    </row>
    <row r="1102" s="2" customFormat="1" ht="16.8" customHeight="1">
      <c r="A1102" s="39"/>
      <c r="B1102" s="45"/>
      <c r="C1102" s="315" t="s">
        <v>19</v>
      </c>
      <c r="D1102" s="315" t="s">
        <v>256</v>
      </c>
      <c r="E1102" s="18" t="s">
        <v>19</v>
      </c>
      <c r="F1102" s="316">
        <v>0</v>
      </c>
      <c r="G1102" s="39"/>
      <c r="H1102" s="45"/>
    </row>
    <row r="1103" s="2" customFormat="1" ht="16.8" customHeight="1">
      <c r="A1103" s="39"/>
      <c r="B1103" s="45"/>
      <c r="C1103" s="315" t="s">
        <v>294</v>
      </c>
      <c r="D1103" s="315" t="s">
        <v>363</v>
      </c>
      <c r="E1103" s="18" t="s">
        <v>19</v>
      </c>
      <c r="F1103" s="316">
        <v>71.652000000000001</v>
      </c>
      <c r="G1103" s="39"/>
      <c r="H1103" s="45"/>
    </row>
    <row r="1104" s="2" customFormat="1" ht="16.8" customHeight="1">
      <c r="A1104" s="39"/>
      <c r="B1104" s="45"/>
      <c r="C1104" s="317" t="s">
        <v>4959</v>
      </c>
      <c r="D1104" s="39"/>
      <c r="E1104" s="39"/>
      <c r="F1104" s="39"/>
      <c r="G1104" s="39"/>
      <c r="H1104" s="45"/>
    </row>
    <row r="1105" s="2" customFormat="1" ht="16.8" customHeight="1">
      <c r="A1105" s="39"/>
      <c r="B1105" s="45"/>
      <c r="C1105" s="315" t="s">
        <v>786</v>
      </c>
      <c r="D1105" s="315" t="s">
        <v>787</v>
      </c>
      <c r="E1105" s="18" t="s">
        <v>572</v>
      </c>
      <c r="F1105" s="316">
        <v>71.652000000000001</v>
      </c>
      <c r="G1105" s="39"/>
      <c r="H1105" s="45"/>
    </row>
    <row r="1106" s="2" customFormat="1">
      <c r="A1106" s="39"/>
      <c r="B1106" s="45"/>
      <c r="C1106" s="315" t="s">
        <v>425</v>
      </c>
      <c r="D1106" s="315" t="s">
        <v>426</v>
      </c>
      <c r="E1106" s="18" t="s">
        <v>345</v>
      </c>
      <c r="F1106" s="316">
        <v>418.30399999999997</v>
      </c>
      <c r="G1106" s="39"/>
      <c r="H1106" s="45"/>
    </row>
    <row r="1107" s="2" customFormat="1">
      <c r="A1107" s="39"/>
      <c r="B1107" s="45"/>
      <c r="C1107" s="315" t="s">
        <v>570</v>
      </c>
      <c r="D1107" s="315" t="s">
        <v>571</v>
      </c>
      <c r="E1107" s="18" t="s">
        <v>572</v>
      </c>
      <c r="F1107" s="316">
        <v>35.826000000000001</v>
      </c>
      <c r="G1107" s="39"/>
      <c r="H1107" s="45"/>
    </row>
    <row r="1108" s="2" customFormat="1" ht="16.8" customHeight="1">
      <c r="A1108" s="39"/>
      <c r="B1108" s="45"/>
      <c r="C1108" s="315" t="s">
        <v>577</v>
      </c>
      <c r="D1108" s="315" t="s">
        <v>578</v>
      </c>
      <c r="E1108" s="18" t="s">
        <v>572</v>
      </c>
      <c r="F1108" s="316">
        <v>42.991</v>
      </c>
      <c r="G1108" s="39"/>
      <c r="H1108" s="45"/>
    </row>
    <row r="1109" s="2" customFormat="1" ht="16.8" customHeight="1">
      <c r="A1109" s="39"/>
      <c r="B1109" s="45"/>
      <c r="C1109" s="315" t="s">
        <v>698</v>
      </c>
      <c r="D1109" s="315" t="s">
        <v>699</v>
      </c>
      <c r="E1109" s="18" t="s">
        <v>572</v>
      </c>
      <c r="F1109" s="316">
        <v>71.652000000000001</v>
      </c>
      <c r="G1109" s="39"/>
      <c r="H1109" s="45"/>
    </row>
    <row r="1110" s="2" customFormat="1" ht="16.8" customHeight="1">
      <c r="A1110" s="39"/>
      <c r="B1110" s="45"/>
      <c r="C1110" s="315" t="s">
        <v>487</v>
      </c>
      <c r="D1110" s="315" t="s">
        <v>488</v>
      </c>
      <c r="E1110" s="18" t="s">
        <v>489</v>
      </c>
      <c r="F1110" s="316">
        <v>88.274000000000001</v>
      </c>
      <c r="G1110" s="39"/>
      <c r="H1110" s="45"/>
    </row>
    <row r="1111" s="2" customFormat="1" ht="16.8" customHeight="1">
      <c r="A1111" s="39"/>
      <c r="B1111" s="45"/>
      <c r="C1111" s="315" t="s">
        <v>496</v>
      </c>
      <c r="D1111" s="315" t="s">
        <v>497</v>
      </c>
      <c r="E1111" s="18" t="s">
        <v>489</v>
      </c>
      <c r="F1111" s="316">
        <v>56.076000000000001</v>
      </c>
      <c r="G1111" s="39"/>
      <c r="H1111" s="45"/>
    </row>
    <row r="1112" s="2" customFormat="1" ht="16.8" customHeight="1">
      <c r="A1112" s="39"/>
      <c r="B1112" s="45"/>
      <c r="C1112" s="311" t="s">
        <v>263</v>
      </c>
      <c r="D1112" s="312" t="s">
        <v>19</v>
      </c>
      <c r="E1112" s="313" t="s">
        <v>19</v>
      </c>
      <c r="F1112" s="314">
        <v>0.29999999999999999</v>
      </c>
      <c r="G1112" s="39"/>
      <c r="H1112" s="45"/>
    </row>
    <row r="1113" s="2" customFormat="1" ht="16.8" customHeight="1">
      <c r="A1113" s="39"/>
      <c r="B1113" s="45"/>
      <c r="C1113" s="315" t="s">
        <v>19</v>
      </c>
      <c r="D1113" s="315" t="s">
        <v>410</v>
      </c>
      <c r="E1113" s="18" t="s">
        <v>19</v>
      </c>
      <c r="F1113" s="316">
        <v>0</v>
      </c>
      <c r="G1113" s="39"/>
      <c r="H1113" s="45"/>
    </row>
    <row r="1114" s="2" customFormat="1" ht="16.8" customHeight="1">
      <c r="A1114" s="39"/>
      <c r="B1114" s="45"/>
      <c r="C1114" s="315" t="s">
        <v>263</v>
      </c>
      <c r="D1114" s="315" t="s">
        <v>387</v>
      </c>
      <c r="E1114" s="18" t="s">
        <v>19</v>
      </c>
      <c r="F1114" s="316">
        <v>0.29999999999999999</v>
      </c>
      <c r="G1114" s="39"/>
      <c r="H1114" s="45"/>
    </row>
    <row r="1115" s="2" customFormat="1" ht="16.8" customHeight="1">
      <c r="A1115" s="39"/>
      <c r="B1115" s="45"/>
      <c r="C1115" s="317" t="s">
        <v>4959</v>
      </c>
      <c r="D1115" s="39"/>
      <c r="E1115" s="39"/>
      <c r="F1115" s="39"/>
      <c r="G1115" s="39"/>
      <c r="H1115" s="45"/>
    </row>
    <row r="1116" s="2" customFormat="1">
      <c r="A1116" s="39"/>
      <c r="B1116" s="45"/>
      <c r="C1116" s="315" t="s">
        <v>406</v>
      </c>
      <c r="D1116" s="315" t="s">
        <v>407</v>
      </c>
      <c r="E1116" s="18" t="s">
        <v>391</v>
      </c>
      <c r="F1116" s="316">
        <v>268.02600000000001</v>
      </c>
      <c r="G1116" s="39"/>
      <c r="H1116" s="45"/>
    </row>
    <row r="1117" s="2" customFormat="1" ht="16.8" customHeight="1">
      <c r="A1117" s="39"/>
      <c r="B1117" s="45"/>
      <c r="C1117" s="315" t="s">
        <v>496</v>
      </c>
      <c r="D1117" s="315" t="s">
        <v>497</v>
      </c>
      <c r="E1117" s="18" t="s">
        <v>489</v>
      </c>
      <c r="F1117" s="316">
        <v>56.076000000000001</v>
      </c>
      <c r="G1117" s="39"/>
      <c r="H1117" s="45"/>
    </row>
    <row r="1118" s="2" customFormat="1" ht="16.8" customHeight="1">
      <c r="A1118" s="39"/>
      <c r="B1118" s="45"/>
      <c r="C1118" s="311" t="s">
        <v>270</v>
      </c>
      <c r="D1118" s="312" t="s">
        <v>19</v>
      </c>
      <c r="E1118" s="313" t="s">
        <v>19</v>
      </c>
      <c r="F1118" s="314">
        <v>2.919</v>
      </c>
      <c r="G1118" s="39"/>
      <c r="H1118" s="45"/>
    </row>
    <row r="1119" s="2" customFormat="1" ht="16.8" customHeight="1">
      <c r="A1119" s="39"/>
      <c r="B1119" s="45"/>
      <c r="C1119" s="315" t="s">
        <v>19</v>
      </c>
      <c r="D1119" s="315" t="s">
        <v>413</v>
      </c>
      <c r="E1119" s="18" t="s">
        <v>19</v>
      </c>
      <c r="F1119" s="316">
        <v>0</v>
      </c>
      <c r="G1119" s="39"/>
      <c r="H1119" s="45"/>
    </row>
    <row r="1120" s="2" customFormat="1" ht="16.8" customHeight="1">
      <c r="A1120" s="39"/>
      <c r="B1120" s="45"/>
      <c r="C1120" s="315" t="s">
        <v>270</v>
      </c>
      <c r="D1120" s="315" t="s">
        <v>1066</v>
      </c>
      <c r="E1120" s="18" t="s">
        <v>19</v>
      </c>
      <c r="F1120" s="316">
        <v>2.919</v>
      </c>
      <c r="G1120" s="39"/>
      <c r="H1120" s="45"/>
    </row>
    <row r="1121" s="2" customFormat="1" ht="16.8" customHeight="1">
      <c r="A1121" s="39"/>
      <c r="B1121" s="45"/>
      <c r="C1121" s="317" t="s">
        <v>4959</v>
      </c>
      <c r="D1121" s="39"/>
      <c r="E1121" s="39"/>
      <c r="F1121" s="39"/>
      <c r="G1121" s="39"/>
      <c r="H1121" s="45"/>
    </row>
    <row r="1122" s="2" customFormat="1">
      <c r="A1122" s="39"/>
      <c r="B1122" s="45"/>
      <c r="C1122" s="315" t="s">
        <v>406</v>
      </c>
      <c r="D1122" s="315" t="s">
        <v>407</v>
      </c>
      <c r="E1122" s="18" t="s">
        <v>391</v>
      </c>
      <c r="F1122" s="316">
        <v>268.02600000000001</v>
      </c>
      <c r="G1122" s="39"/>
      <c r="H1122" s="45"/>
    </row>
    <row r="1123" s="2" customFormat="1">
      <c r="A1123" s="39"/>
      <c r="B1123" s="45"/>
      <c r="C1123" s="315" t="s">
        <v>397</v>
      </c>
      <c r="D1123" s="315" t="s">
        <v>398</v>
      </c>
      <c r="E1123" s="18" t="s">
        <v>391</v>
      </c>
      <c r="F1123" s="316">
        <v>23.352</v>
      </c>
      <c r="G1123" s="39"/>
      <c r="H1123" s="45"/>
    </row>
    <row r="1124" s="2" customFormat="1">
      <c r="A1124" s="39"/>
      <c r="B1124" s="45"/>
      <c r="C1124" s="315" t="s">
        <v>425</v>
      </c>
      <c r="D1124" s="315" t="s">
        <v>426</v>
      </c>
      <c r="E1124" s="18" t="s">
        <v>345</v>
      </c>
      <c r="F1124" s="316">
        <v>418.30399999999997</v>
      </c>
      <c r="G1124" s="39"/>
      <c r="H1124" s="45"/>
    </row>
    <row r="1125" s="2" customFormat="1">
      <c r="A1125" s="39"/>
      <c r="B1125" s="45"/>
      <c r="C1125" s="315" t="s">
        <v>448</v>
      </c>
      <c r="D1125" s="315" t="s">
        <v>449</v>
      </c>
      <c r="E1125" s="18" t="s">
        <v>391</v>
      </c>
      <c r="F1125" s="316">
        <v>82.5</v>
      </c>
      <c r="G1125" s="39"/>
      <c r="H1125" s="45"/>
    </row>
    <row r="1126" s="2" customFormat="1" ht="16.8" customHeight="1">
      <c r="A1126" s="39"/>
      <c r="B1126" s="45"/>
      <c r="C1126" s="311" t="s">
        <v>289</v>
      </c>
      <c r="D1126" s="312" t="s">
        <v>19</v>
      </c>
      <c r="E1126" s="313" t="s">
        <v>19</v>
      </c>
      <c r="F1126" s="314">
        <v>8</v>
      </c>
      <c r="G1126" s="39"/>
      <c r="H1126" s="45"/>
    </row>
    <row r="1127" s="2" customFormat="1" ht="16.8" customHeight="1">
      <c r="A1127" s="39"/>
      <c r="B1127" s="45"/>
      <c r="C1127" s="315" t="s">
        <v>19</v>
      </c>
      <c r="D1127" s="315" t="s">
        <v>403</v>
      </c>
      <c r="E1127" s="18" t="s">
        <v>19</v>
      </c>
      <c r="F1127" s="316">
        <v>0</v>
      </c>
      <c r="G1127" s="39"/>
      <c r="H1127" s="45"/>
    </row>
    <row r="1128" s="2" customFormat="1" ht="16.8" customHeight="1">
      <c r="A1128" s="39"/>
      <c r="B1128" s="45"/>
      <c r="C1128" s="315" t="s">
        <v>289</v>
      </c>
      <c r="D1128" s="315" t="s">
        <v>405</v>
      </c>
      <c r="E1128" s="18" t="s">
        <v>19</v>
      </c>
      <c r="F1128" s="316">
        <v>8</v>
      </c>
      <c r="G1128" s="39"/>
      <c r="H1128" s="45"/>
    </row>
    <row r="1129" s="2" customFormat="1" ht="16.8" customHeight="1">
      <c r="A1129" s="39"/>
      <c r="B1129" s="45"/>
      <c r="C1129" s="317" t="s">
        <v>4959</v>
      </c>
      <c r="D1129" s="39"/>
      <c r="E1129" s="39"/>
      <c r="F1129" s="39"/>
      <c r="G1129" s="39"/>
      <c r="H1129" s="45"/>
    </row>
    <row r="1130" s="2" customFormat="1">
      <c r="A1130" s="39"/>
      <c r="B1130" s="45"/>
      <c r="C1130" s="315" t="s">
        <v>397</v>
      </c>
      <c r="D1130" s="315" t="s">
        <v>398</v>
      </c>
      <c r="E1130" s="18" t="s">
        <v>391</v>
      </c>
      <c r="F1130" s="316">
        <v>23.352</v>
      </c>
      <c r="G1130" s="39"/>
      <c r="H1130" s="45"/>
    </row>
    <row r="1131" s="2" customFormat="1" ht="16.8" customHeight="1">
      <c r="A1131" s="39"/>
      <c r="B1131" s="45"/>
      <c r="C1131" s="311" t="s">
        <v>256</v>
      </c>
      <c r="D1131" s="312" t="s">
        <v>19</v>
      </c>
      <c r="E1131" s="313" t="s">
        <v>19</v>
      </c>
      <c r="F1131" s="314">
        <v>0</v>
      </c>
      <c r="G1131" s="39"/>
      <c r="H1131" s="45"/>
    </row>
    <row r="1132" s="2" customFormat="1" ht="16.8" customHeight="1">
      <c r="A1132" s="39"/>
      <c r="B1132" s="45"/>
      <c r="C1132" s="317" t="s">
        <v>4959</v>
      </c>
      <c r="D1132" s="39"/>
      <c r="E1132" s="39"/>
      <c r="F1132" s="39"/>
      <c r="G1132" s="39"/>
      <c r="H1132" s="45"/>
    </row>
    <row r="1133" s="2" customFormat="1" ht="16.8" customHeight="1">
      <c r="A1133" s="39"/>
      <c r="B1133" s="45"/>
      <c r="C1133" s="315" t="s">
        <v>786</v>
      </c>
      <c r="D1133" s="315" t="s">
        <v>787</v>
      </c>
      <c r="E1133" s="18" t="s">
        <v>572</v>
      </c>
      <c r="F1133" s="316">
        <v>71.652000000000001</v>
      </c>
      <c r="G1133" s="39"/>
      <c r="H1133" s="45"/>
    </row>
    <row r="1134" s="2" customFormat="1" ht="16.8" customHeight="1">
      <c r="A1134" s="39"/>
      <c r="B1134" s="45"/>
      <c r="C1134" s="315" t="s">
        <v>496</v>
      </c>
      <c r="D1134" s="315" t="s">
        <v>497</v>
      </c>
      <c r="E1134" s="18" t="s">
        <v>489</v>
      </c>
      <c r="F1134" s="316">
        <v>56.076000000000001</v>
      </c>
      <c r="G1134" s="39"/>
      <c r="H1134" s="45"/>
    </row>
    <row r="1135" s="2" customFormat="1" ht="16.8" customHeight="1">
      <c r="A1135" s="39"/>
      <c r="B1135" s="45"/>
      <c r="C1135" s="311" t="s">
        <v>265</v>
      </c>
      <c r="D1135" s="312" t="s">
        <v>19</v>
      </c>
      <c r="E1135" s="313" t="s">
        <v>19</v>
      </c>
      <c r="F1135" s="314">
        <v>0.29999999999999999</v>
      </c>
      <c r="G1135" s="39"/>
      <c r="H1135" s="45"/>
    </row>
    <row r="1136" s="2" customFormat="1" ht="16.8" customHeight="1">
      <c r="A1136" s="39"/>
      <c r="B1136" s="45"/>
      <c r="C1136" s="317" t="s">
        <v>4959</v>
      </c>
      <c r="D1136" s="39"/>
      <c r="E1136" s="39"/>
      <c r="F1136" s="39"/>
      <c r="G1136" s="39"/>
      <c r="H1136" s="45"/>
    </row>
    <row r="1137" s="2" customFormat="1" ht="16.8" customHeight="1">
      <c r="A1137" s="39"/>
      <c r="B1137" s="45"/>
      <c r="C1137" s="315" t="s">
        <v>496</v>
      </c>
      <c r="D1137" s="315" t="s">
        <v>497</v>
      </c>
      <c r="E1137" s="18" t="s">
        <v>489</v>
      </c>
      <c r="F1137" s="316">
        <v>56.076000000000001</v>
      </c>
      <c r="G1137" s="39"/>
      <c r="H1137" s="45"/>
    </row>
    <row r="1138" s="2" customFormat="1" ht="16.8" customHeight="1">
      <c r="A1138" s="39"/>
      <c r="B1138" s="45"/>
      <c r="C1138" s="311" t="s">
        <v>287</v>
      </c>
      <c r="D1138" s="312" t="s">
        <v>19</v>
      </c>
      <c r="E1138" s="313" t="s">
        <v>19</v>
      </c>
      <c r="F1138" s="314">
        <v>152.404</v>
      </c>
      <c r="G1138" s="39"/>
      <c r="H1138" s="45"/>
    </row>
    <row r="1139" s="2" customFormat="1" ht="16.8" customHeight="1">
      <c r="A1139" s="39"/>
      <c r="B1139" s="45"/>
      <c r="C1139" s="315" t="s">
        <v>19</v>
      </c>
      <c r="D1139" s="315" t="s">
        <v>796</v>
      </c>
      <c r="E1139" s="18" t="s">
        <v>19</v>
      </c>
      <c r="F1139" s="316">
        <v>143.304</v>
      </c>
      <c r="G1139" s="39"/>
      <c r="H1139" s="45"/>
    </row>
    <row r="1140" s="2" customFormat="1" ht="16.8" customHeight="1">
      <c r="A1140" s="39"/>
      <c r="B1140" s="45"/>
      <c r="C1140" s="315" t="s">
        <v>19</v>
      </c>
      <c r="D1140" s="315" t="s">
        <v>1148</v>
      </c>
      <c r="E1140" s="18" t="s">
        <v>19</v>
      </c>
      <c r="F1140" s="316">
        <v>9.0999999999999996</v>
      </c>
      <c r="G1140" s="39"/>
      <c r="H1140" s="45"/>
    </row>
    <row r="1141" s="2" customFormat="1" ht="16.8" customHeight="1">
      <c r="A1141" s="39"/>
      <c r="B1141" s="45"/>
      <c r="C1141" s="315" t="s">
        <v>287</v>
      </c>
      <c r="D1141" s="315" t="s">
        <v>363</v>
      </c>
      <c r="E1141" s="18" t="s">
        <v>19</v>
      </c>
      <c r="F1141" s="316">
        <v>152.404</v>
      </c>
      <c r="G1141" s="39"/>
      <c r="H1141" s="45"/>
    </row>
    <row r="1142" s="2" customFormat="1" ht="16.8" customHeight="1">
      <c r="A1142" s="39"/>
      <c r="B1142" s="45"/>
      <c r="C1142" s="317" t="s">
        <v>4959</v>
      </c>
      <c r="D1142" s="39"/>
      <c r="E1142" s="39"/>
      <c r="F1142" s="39"/>
      <c r="G1142" s="39"/>
      <c r="H1142" s="45"/>
    </row>
    <row r="1143" s="2" customFormat="1">
      <c r="A1143" s="39"/>
      <c r="B1143" s="45"/>
      <c r="C1143" s="315" t="s">
        <v>792</v>
      </c>
      <c r="D1143" s="315" t="s">
        <v>793</v>
      </c>
      <c r="E1143" s="18" t="s">
        <v>572</v>
      </c>
      <c r="F1143" s="316">
        <v>152.404</v>
      </c>
      <c r="G1143" s="39"/>
      <c r="H1143" s="45"/>
    </row>
    <row r="1144" s="2" customFormat="1">
      <c r="A1144" s="39"/>
      <c r="B1144" s="45"/>
      <c r="C1144" s="315" t="s">
        <v>799</v>
      </c>
      <c r="D1144" s="315" t="s">
        <v>800</v>
      </c>
      <c r="E1144" s="18" t="s">
        <v>572</v>
      </c>
      <c r="F1144" s="316">
        <v>152.404</v>
      </c>
      <c r="G1144" s="39"/>
      <c r="H1144" s="45"/>
    </row>
    <row r="1145" s="2" customFormat="1" ht="16.8" customHeight="1">
      <c r="A1145" s="39"/>
      <c r="B1145" s="45"/>
      <c r="C1145" s="315" t="s">
        <v>804</v>
      </c>
      <c r="D1145" s="315" t="s">
        <v>805</v>
      </c>
      <c r="E1145" s="18" t="s">
        <v>572</v>
      </c>
      <c r="F1145" s="316">
        <v>152.404</v>
      </c>
      <c r="G1145" s="39"/>
      <c r="H1145" s="45"/>
    </row>
    <row r="1146" s="2" customFormat="1" ht="16.8" customHeight="1">
      <c r="A1146" s="39"/>
      <c r="B1146" s="45"/>
      <c r="C1146" s="315" t="s">
        <v>809</v>
      </c>
      <c r="D1146" s="315" t="s">
        <v>810</v>
      </c>
      <c r="E1146" s="18" t="s">
        <v>572</v>
      </c>
      <c r="F1146" s="316">
        <v>152.404</v>
      </c>
      <c r="G1146" s="39"/>
      <c r="H1146" s="45"/>
    </row>
    <row r="1147" s="2" customFormat="1" ht="16.8" customHeight="1">
      <c r="A1147" s="39"/>
      <c r="B1147" s="45"/>
      <c r="C1147" s="311" t="s">
        <v>216</v>
      </c>
      <c r="D1147" s="312" t="s">
        <v>19</v>
      </c>
      <c r="E1147" s="313" t="s">
        <v>19</v>
      </c>
      <c r="F1147" s="314">
        <v>28.038</v>
      </c>
      <c r="G1147" s="39"/>
      <c r="H1147" s="45"/>
    </row>
    <row r="1148" s="2" customFormat="1" ht="16.8" customHeight="1">
      <c r="A1148" s="39"/>
      <c r="B1148" s="45"/>
      <c r="C1148" s="315" t="s">
        <v>19</v>
      </c>
      <c r="D1148" s="315" t="s">
        <v>499</v>
      </c>
      <c r="E1148" s="18" t="s">
        <v>19</v>
      </c>
      <c r="F1148" s="316">
        <v>33.103000000000002</v>
      </c>
      <c r="G1148" s="39"/>
      <c r="H1148" s="45"/>
    </row>
    <row r="1149" s="2" customFormat="1" ht="16.8" customHeight="1">
      <c r="A1149" s="39"/>
      <c r="B1149" s="45"/>
      <c r="C1149" s="315" t="s">
        <v>19</v>
      </c>
      <c r="D1149" s="315" t="s">
        <v>501</v>
      </c>
      <c r="E1149" s="18" t="s">
        <v>19</v>
      </c>
      <c r="F1149" s="316">
        <v>0</v>
      </c>
      <c r="G1149" s="39"/>
      <c r="H1149" s="45"/>
    </row>
    <row r="1150" s="2" customFormat="1" ht="16.8" customHeight="1">
      <c r="A1150" s="39"/>
      <c r="B1150" s="45"/>
      <c r="C1150" s="315" t="s">
        <v>19</v>
      </c>
      <c r="D1150" s="315" t="s">
        <v>993</v>
      </c>
      <c r="E1150" s="18" t="s">
        <v>19</v>
      </c>
      <c r="F1150" s="316">
        <v>0</v>
      </c>
      <c r="G1150" s="39"/>
      <c r="H1150" s="45"/>
    </row>
    <row r="1151" s="2" customFormat="1" ht="16.8" customHeight="1">
      <c r="A1151" s="39"/>
      <c r="B1151" s="45"/>
      <c r="C1151" s="315" t="s">
        <v>19</v>
      </c>
      <c r="D1151" s="315" t="s">
        <v>502</v>
      </c>
      <c r="E1151" s="18" t="s">
        <v>19</v>
      </c>
      <c r="F1151" s="316">
        <v>-5.0650000000000004</v>
      </c>
      <c r="G1151" s="39"/>
      <c r="H1151" s="45"/>
    </row>
    <row r="1152" s="2" customFormat="1" ht="16.8" customHeight="1">
      <c r="A1152" s="39"/>
      <c r="B1152" s="45"/>
      <c r="C1152" s="315" t="s">
        <v>216</v>
      </c>
      <c r="D1152" s="315" t="s">
        <v>363</v>
      </c>
      <c r="E1152" s="18" t="s">
        <v>19</v>
      </c>
      <c r="F1152" s="316">
        <v>28.038</v>
      </c>
      <c r="G1152" s="39"/>
      <c r="H1152" s="45"/>
    </row>
    <row r="1153" s="2" customFormat="1" ht="16.8" customHeight="1">
      <c r="A1153" s="39"/>
      <c r="B1153" s="45"/>
      <c r="C1153" s="317" t="s">
        <v>4959</v>
      </c>
      <c r="D1153" s="39"/>
      <c r="E1153" s="39"/>
      <c r="F1153" s="39"/>
      <c r="G1153" s="39"/>
      <c r="H1153" s="45"/>
    </row>
    <row r="1154" s="2" customFormat="1" ht="16.8" customHeight="1">
      <c r="A1154" s="39"/>
      <c r="B1154" s="45"/>
      <c r="C1154" s="315" t="s">
        <v>496</v>
      </c>
      <c r="D1154" s="315" t="s">
        <v>497</v>
      </c>
      <c r="E1154" s="18" t="s">
        <v>489</v>
      </c>
      <c r="F1154" s="316">
        <v>56.076000000000001</v>
      </c>
      <c r="G1154" s="39"/>
      <c r="H1154" s="45"/>
    </row>
    <row r="1155" s="2" customFormat="1">
      <c r="A1155" s="39"/>
      <c r="B1155" s="45"/>
      <c r="C1155" s="315" t="s">
        <v>448</v>
      </c>
      <c r="D1155" s="315" t="s">
        <v>449</v>
      </c>
      <c r="E1155" s="18" t="s">
        <v>391</v>
      </c>
      <c r="F1155" s="316">
        <v>82.5</v>
      </c>
      <c r="G1155" s="39"/>
      <c r="H1155" s="45"/>
    </row>
    <row r="1156" s="2" customFormat="1">
      <c r="A1156" s="39"/>
      <c r="B1156" s="45"/>
      <c r="C1156" s="315" t="s">
        <v>482</v>
      </c>
      <c r="D1156" s="315" t="s">
        <v>483</v>
      </c>
      <c r="E1156" s="18" t="s">
        <v>391</v>
      </c>
      <c r="F1156" s="316">
        <v>28.038</v>
      </c>
      <c r="G1156" s="39"/>
      <c r="H1156" s="45"/>
    </row>
    <row r="1157" s="2" customFormat="1" ht="16.8" customHeight="1">
      <c r="A1157" s="39"/>
      <c r="B1157" s="45"/>
      <c r="C1157" s="315" t="s">
        <v>19</v>
      </c>
      <c r="D1157" s="315" t="s">
        <v>429</v>
      </c>
      <c r="E1157" s="18" t="s">
        <v>19</v>
      </c>
      <c r="F1157" s="316">
        <v>418.30399999999997</v>
      </c>
      <c r="G1157" s="39"/>
      <c r="H1157" s="45"/>
    </row>
    <row r="1158" s="2" customFormat="1" ht="16.8" customHeight="1">
      <c r="A1158" s="39"/>
      <c r="B1158" s="45"/>
      <c r="C1158" s="315" t="s">
        <v>296</v>
      </c>
      <c r="D1158" s="315" t="s">
        <v>363</v>
      </c>
      <c r="E1158" s="18" t="s">
        <v>19</v>
      </c>
      <c r="F1158" s="316">
        <v>418.30399999999997</v>
      </c>
      <c r="G1158" s="39"/>
      <c r="H1158" s="45"/>
    </row>
    <row r="1159" s="2" customFormat="1" ht="16.8" customHeight="1">
      <c r="A1159" s="39"/>
      <c r="B1159" s="45"/>
      <c r="C1159" s="317" t="s">
        <v>4959</v>
      </c>
      <c r="D1159" s="39"/>
      <c r="E1159" s="39"/>
      <c r="F1159" s="39"/>
      <c r="G1159" s="39"/>
      <c r="H1159" s="45"/>
    </row>
    <row r="1160" s="2" customFormat="1">
      <c r="A1160" s="39"/>
      <c r="B1160" s="45"/>
      <c r="C1160" s="315" t="s">
        <v>425</v>
      </c>
      <c r="D1160" s="315" t="s">
        <v>426</v>
      </c>
      <c r="E1160" s="18" t="s">
        <v>345</v>
      </c>
      <c r="F1160" s="316">
        <v>418.30399999999997</v>
      </c>
      <c r="G1160" s="39"/>
      <c r="H1160" s="45"/>
    </row>
    <row r="1161" s="2" customFormat="1">
      <c r="A1161" s="39"/>
      <c r="B1161" s="45"/>
      <c r="C1161" s="315" t="s">
        <v>431</v>
      </c>
      <c r="D1161" s="315" t="s">
        <v>432</v>
      </c>
      <c r="E1161" s="18" t="s">
        <v>345</v>
      </c>
      <c r="F1161" s="316">
        <v>418.30399999999997</v>
      </c>
      <c r="G1161" s="39"/>
      <c r="H1161" s="45"/>
    </row>
    <row r="1162" s="2" customFormat="1" ht="16.8" customHeight="1">
      <c r="A1162" s="39"/>
      <c r="B1162" s="45"/>
      <c r="C1162" s="315" t="s">
        <v>435</v>
      </c>
      <c r="D1162" s="315" t="s">
        <v>436</v>
      </c>
      <c r="E1162" s="18" t="s">
        <v>391</v>
      </c>
      <c r="F1162" s="316">
        <v>322.09399999999999</v>
      </c>
      <c r="G1162" s="39"/>
      <c r="H1162" s="45"/>
    </row>
    <row r="1163" s="2" customFormat="1" ht="16.8" customHeight="1">
      <c r="A1163" s="39"/>
      <c r="B1163" s="45"/>
      <c r="C1163" s="311" t="s">
        <v>296</v>
      </c>
      <c r="D1163" s="312" t="s">
        <v>19</v>
      </c>
      <c r="E1163" s="313" t="s">
        <v>19</v>
      </c>
      <c r="F1163" s="314">
        <v>418.30399999999997</v>
      </c>
      <c r="G1163" s="39"/>
      <c r="H1163" s="45"/>
    </row>
    <row r="1164" s="2" customFormat="1" ht="16.8" customHeight="1">
      <c r="A1164" s="39"/>
      <c r="B1164" s="45"/>
      <c r="C1164" s="311" t="s">
        <v>269</v>
      </c>
      <c r="D1164" s="312" t="s">
        <v>19</v>
      </c>
      <c r="E1164" s="313" t="s">
        <v>19</v>
      </c>
      <c r="F1164" s="314">
        <v>1</v>
      </c>
      <c r="G1164" s="39"/>
      <c r="H1164" s="45"/>
    </row>
    <row r="1165" s="2" customFormat="1" ht="16.8" customHeight="1">
      <c r="A1165" s="39"/>
      <c r="B1165" s="45"/>
      <c r="C1165" s="315" t="s">
        <v>19</v>
      </c>
      <c r="D1165" s="315" t="s">
        <v>415</v>
      </c>
      <c r="E1165" s="18" t="s">
        <v>19</v>
      </c>
      <c r="F1165" s="316">
        <v>0</v>
      </c>
      <c r="G1165" s="39"/>
      <c r="H1165" s="45"/>
    </row>
    <row r="1166" s="2" customFormat="1" ht="16.8" customHeight="1">
      <c r="A1166" s="39"/>
      <c r="B1166" s="45"/>
      <c r="C1166" s="315" t="s">
        <v>269</v>
      </c>
      <c r="D1166" s="315" t="s">
        <v>79</v>
      </c>
      <c r="E1166" s="18" t="s">
        <v>19</v>
      </c>
      <c r="F1166" s="316">
        <v>1</v>
      </c>
      <c r="G1166" s="39"/>
      <c r="H1166" s="45"/>
    </row>
    <row r="1167" s="2" customFormat="1" ht="16.8" customHeight="1">
      <c r="A1167" s="39"/>
      <c r="B1167" s="45"/>
      <c r="C1167" s="317" t="s">
        <v>4959</v>
      </c>
      <c r="D1167" s="39"/>
      <c r="E1167" s="39"/>
      <c r="F1167" s="39"/>
      <c r="G1167" s="39"/>
      <c r="H1167" s="45"/>
    </row>
    <row r="1168" s="2" customFormat="1">
      <c r="A1168" s="39"/>
      <c r="B1168" s="45"/>
      <c r="C1168" s="315" t="s">
        <v>406</v>
      </c>
      <c r="D1168" s="315" t="s">
        <v>407</v>
      </c>
      <c r="E1168" s="18" t="s">
        <v>391</v>
      </c>
      <c r="F1168" s="316">
        <v>268.02600000000001</v>
      </c>
      <c r="G1168" s="39"/>
      <c r="H1168" s="45"/>
    </row>
    <row r="1169" s="2" customFormat="1">
      <c r="A1169" s="39"/>
      <c r="B1169" s="45"/>
      <c r="C1169" s="315" t="s">
        <v>425</v>
      </c>
      <c r="D1169" s="315" t="s">
        <v>426</v>
      </c>
      <c r="E1169" s="18" t="s">
        <v>345</v>
      </c>
      <c r="F1169" s="316">
        <v>418.30399999999997</v>
      </c>
      <c r="G1169" s="39"/>
      <c r="H1169" s="45"/>
    </row>
    <row r="1170" s="2" customFormat="1" ht="16.8" customHeight="1">
      <c r="A1170" s="39"/>
      <c r="B1170" s="45"/>
      <c r="C1170" s="311" t="s">
        <v>246</v>
      </c>
      <c r="D1170" s="312" t="s">
        <v>19</v>
      </c>
      <c r="E1170" s="313" t="s">
        <v>19</v>
      </c>
      <c r="F1170" s="314">
        <v>2</v>
      </c>
      <c r="G1170" s="39"/>
      <c r="H1170" s="45"/>
    </row>
    <row r="1171" s="2" customFormat="1" ht="16.8" customHeight="1">
      <c r="A1171" s="39"/>
      <c r="B1171" s="45"/>
      <c r="C1171" s="315" t="s">
        <v>19</v>
      </c>
      <c r="D1171" s="315" t="s">
        <v>245</v>
      </c>
      <c r="E1171" s="18" t="s">
        <v>19</v>
      </c>
      <c r="F1171" s="316">
        <v>2</v>
      </c>
      <c r="G1171" s="39"/>
      <c r="H1171" s="45"/>
    </row>
    <row r="1172" s="2" customFormat="1" ht="16.8" customHeight="1">
      <c r="A1172" s="39"/>
      <c r="B1172" s="45"/>
      <c r="C1172" s="315" t="s">
        <v>19</v>
      </c>
      <c r="D1172" s="315" t="s">
        <v>255</v>
      </c>
      <c r="E1172" s="18" t="s">
        <v>19</v>
      </c>
      <c r="F1172" s="316">
        <v>0</v>
      </c>
      <c r="G1172" s="39"/>
      <c r="H1172" s="45"/>
    </row>
    <row r="1173" s="2" customFormat="1" ht="16.8" customHeight="1">
      <c r="A1173" s="39"/>
      <c r="B1173" s="45"/>
      <c r="C1173" s="315" t="s">
        <v>246</v>
      </c>
      <c r="D1173" s="315" t="s">
        <v>363</v>
      </c>
      <c r="E1173" s="18" t="s">
        <v>19</v>
      </c>
      <c r="F1173" s="316">
        <v>2</v>
      </c>
      <c r="G1173" s="39"/>
      <c r="H1173" s="45"/>
    </row>
    <row r="1174" s="2" customFormat="1" ht="16.8" customHeight="1">
      <c r="A1174" s="39"/>
      <c r="B1174" s="45"/>
      <c r="C1174" s="317" t="s">
        <v>4959</v>
      </c>
      <c r="D1174" s="39"/>
      <c r="E1174" s="39"/>
      <c r="F1174" s="39"/>
      <c r="G1174" s="39"/>
      <c r="H1174" s="45"/>
    </row>
    <row r="1175" s="2" customFormat="1">
      <c r="A1175" s="39"/>
      <c r="B1175" s="45"/>
      <c r="C1175" s="315" t="s">
        <v>771</v>
      </c>
      <c r="D1175" s="315" t="s">
        <v>772</v>
      </c>
      <c r="E1175" s="18" t="s">
        <v>586</v>
      </c>
      <c r="F1175" s="316">
        <v>2</v>
      </c>
      <c r="G1175" s="39"/>
      <c r="H1175" s="45"/>
    </row>
    <row r="1176" s="2" customFormat="1" ht="16.8" customHeight="1">
      <c r="A1176" s="39"/>
      <c r="B1176" s="45"/>
      <c r="C1176" s="315" t="s">
        <v>760</v>
      </c>
      <c r="D1176" s="315" t="s">
        <v>761</v>
      </c>
      <c r="E1176" s="18" t="s">
        <v>586</v>
      </c>
      <c r="F1176" s="316">
        <v>2</v>
      </c>
      <c r="G1176" s="39"/>
      <c r="H1176" s="45"/>
    </row>
    <row r="1177" s="2" customFormat="1" ht="16.8" customHeight="1">
      <c r="A1177" s="39"/>
      <c r="B1177" s="45"/>
      <c r="C1177" s="315" t="s">
        <v>590</v>
      </c>
      <c r="D1177" s="315" t="s">
        <v>591</v>
      </c>
      <c r="E1177" s="18" t="s">
        <v>586</v>
      </c>
      <c r="F1177" s="316">
        <v>2</v>
      </c>
      <c r="G1177" s="39"/>
      <c r="H1177" s="45"/>
    </row>
    <row r="1178" s="2" customFormat="1" ht="16.8" customHeight="1">
      <c r="A1178" s="39"/>
      <c r="B1178" s="45"/>
      <c r="C1178" s="315" t="s">
        <v>593</v>
      </c>
      <c r="D1178" s="315" t="s">
        <v>594</v>
      </c>
      <c r="E1178" s="18" t="s">
        <v>586</v>
      </c>
      <c r="F1178" s="316">
        <v>2</v>
      </c>
      <c r="G1178" s="39"/>
      <c r="H1178" s="45"/>
    </row>
    <row r="1179" s="2" customFormat="1" ht="16.8" customHeight="1">
      <c r="A1179" s="39"/>
      <c r="B1179" s="45"/>
      <c r="C1179" s="315" t="s">
        <v>597</v>
      </c>
      <c r="D1179" s="315" t="s">
        <v>598</v>
      </c>
      <c r="E1179" s="18" t="s">
        <v>586</v>
      </c>
      <c r="F1179" s="316">
        <v>2</v>
      </c>
      <c r="G1179" s="39"/>
      <c r="H1179" s="45"/>
    </row>
    <row r="1180" s="2" customFormat="1" ht="16.8" customHeight="1">
      <c r="A1180" s="39"/>
      <c r="B1180" s="45"/>
      <c r="C1180" s="315" t="s">
        <v>601</v>
      </c>
      <c r="D1180" s="315" t="s">
        <v>602</v>
      </c>
      <c r="E1180" s="18" t="s">
        <v>586</v>
      </c>
      <c r="F1180" s="316">
        <v>2</v>
      </c>
      <c r="G1180" s="39"/>
      <c r="H1180" s="45"/>
    </row>
    <row r="1181" s="2" customFormat="1" ht="16.8" customHeight="1">
      <c r="A1181" s="39"/>
      <c r="B1181" s="45"/>
      <c r="C1181" s="315" t="s">
        <v>767</v>
      </c>
      <c r="D1181" s="315" t="s">
        <v>768</v>
      </c>
      <c r="E1181" s="18" t="s">
        <v>586</v>
      </c>
      <c r="F1181" s="316">
        <v>2</v>
      </c>
      <c r="G1181" s="39"/>
      <c r="H1181" s="45"/>
    </row>
    <row r="1182" s="2" customFormat="1" ht="16.8" customHeight="1">
      <c r="A1182" s="39"/>
      <c r="B1182" s="45"/>
      <c r="C1182" s="315" t="s">
        <v>716</v>
      </c>
      <c r="D1182" s="315" t="s">
        <v>717</v>
      </c>
      <c r="E1182" s="18" t="s">
        <v>586</v>
      </c>
      <c r="F1182" s="316">
        <v>2</v>
      </c>
      <c r="G1182" s="39"/>
      <c r="H1182" s="45"/>
    </row>
    <row r="1183" s="2" customFormat="1" ht="16.8" customHeight="1">
      <c r="A1183" s="39"/>
      <c r="B1183" s="45"/>
      <c r="C1183" s="315" t="s">
        <v>776</v>
      </c>
      <c r="D1183" s="315" t="s">
        <v>777</v>
      </c>
      <c r="E1183" s="18" t="s">
        <v>586</v>
      </c>
      <c r="F1183" s="316">
        <v>2</v>
      </c>
      <c r="G1183" s="39"/>
      <c r="H1183" s="45"/>
    </row>
    <row r="1184" s="2" customFormat="1" ht="16.8" customHeight="1">
      <c r="A1184" s="39"/>
      <c r="B1184" s="45"/>
      <c r="C1184" s="311" t="s">
        <v>952</v>
      </c>
      <c r="D1184" s="312" t="s">
        <v>19</v>
      </c>
      <c r="E1184" s="313" t="s">
        <v>19</v>
      </c>
      <c r="F1184" s="314">
        <v>0</v>
      </c>
      <c r="G1184" s="39"/>
      <c r="H1184" s="45"/>
    </row>
    <row r="1185" s="2" customFormat="1" ht="16.8" customHeight="1">
      <c r="A1185" s="39"/>
      <c r="B1185" s="45"/>
      <c r="C1185" s="317" t="s">
        <v>4959</v>
      </c>
      <c r="D1185" s="39"/>
      <c r="E1185" s="39"/>
      <c r="F1185" s="39"/>
      <c r="G1185" s="39"/>
      <c r="H1185" s="45"/>
    </row>
    <row r="1186" s="2" customFormat="1" ht="16.8" customHeight="1">
      <c r="A1186" s="39"/>
      <c r="B1186" s="45"/>
      <c r="C1186" s="315" t="s">
        <v>786</v>
      </c>
      <c r="D1186" s="315" t="s">
        <v>787</v>
      </c>
      <c r="E1186" s="18" t="s">
        <v>572</v>
      </c>
      <c r="F1186" s="316">
        <v>71.652000000000001</v>
      </c>
      <c r="G1186" s="39"/>
      <c r="H1186" s="45"/>
    </row>
    <row r="1187" s="2" customFormat="1" ht="16.8" customHeight="1">
      <c r="A1187" s="39"/>
      <c r="B1187" s="45"/>
      <c r="C1187" s="315" t="s">
        <v>496</v>
      </c>
      <c r="D1187" s="315" t="s">
        <v>497</v>
      </c>
      <c r="E1187" s="18" t="s">
        <v>489</v>
      </c>
      <c r="F1187" s="316">
        <v>56.076000000000001</v>
      </c>
      <c r="G1187" s="39"/>
      <c r="H1187" s="45"/>
    </row>
    <row r="1188" s="2" customFormat="1" ht="16.8" customHeight="1">
      <c r="A1188" s="39"/>
      <c r="B1188" s="45"/>
      <c r="C1188" s="311" t="s">
        <v>954</v>
      </c>
      <c r="D1188" s="312" t="s">
        <v>19</v>
      </c>
      <c r="E1188" s="313" t="s">
        <v>19</v>
      </c>
      <c r="F1188" s="314">
        <v>0.25</v>
      </c>
      <c r="G1188" s="39"/>
      <c r="H1188" s="45"/>
    </row>
    <row r="1189" s="2" customFormat="1" ht="16.8" customHeight="1">
      <c r="A1189" s="39"/>
      <c r="B1189" s="45"/>
      <c r="C1189" s="317" t="s">
        <v>4959</v>
      </c>
      <c r="D1189" s="39"/>
      <c r="E1189" s="39"/>
      <c r="F1189" s="39"/>
      <c r="G1189" s="39"/>
      <c r="H1189" s="45"/>
    </row>
    <row r="1190" s="2" customFormat="1" ht="16.8" customHeight="1">
      <c r="A1190" s="39"/>
      <c r="B1190" s="45"/>
      <c r="C1190" s="315" t="s">
        <v>496</v>
      </c>
      <c r="D1190" s="315" t="s">
        <v>497</v>
      </c>
      <c r="E1190" s="18" t="s">
        <v>489</v>
      </c>
      <c r="F1190" s="316">
        <v>56.076000000000001</v>
      </c>
      <c r="G1190" s="39"/>
      <c r="H1190" s="45"/>
    </row>
    <row r="1191" s="2" customFormat="1" ht="16.8" customHeight="1">
      <c r="A1191" s="39"/>
      <c r="B1191" s="45"/>
      <c r="C1191" s="311" t="s">
        <v>258</v>
      </c>
      <c r="D1191" s="312" t="s">
        <v>19</v>
      </c>
      <c r="E1191" s="313" t="s">
        <v>19</v>
      </c>
      <c r="F1191" s="314">
        <v>71.652000000000001</v>
      </c>
      <c r="G1191" s="39"/>
      <c r="H1191" s="45"/>
    </row>
    <row r="1192" s="2" customFormat="1" ht="16.8" customHeight="1">
      <c r="A1192" s="39"/>
      <c r="B1192" s="45"/>
      <c r="C1192" s="315" t="s">
        <v>19</v>
      </c>
      <c r="D1192" s="315" t="s">
        <v>664</v>
      </c>
      <c r="E1192" s="18" t="s">
        <v>19</v>
      </c>
      <c r="F1192" s="316">
        <v>0</v>
      </c>
      <c r="G1192" s="39"/>
      <c r="H1192" s="45"/>
    </row>
    <row r="1193" s="2" customFormat="1" ht="16.8" customHeight="1">
      <c r="A1193" s="39"/>
      <c r="B1193" s="45"/>
      <c r="C1193" s="315" t="s">
        <v>19</v>
      </c>
      <c r="D1193" s="315" t="s">
        <v>1064</v>
      </c>
      <c r="E1193" s="18" t="s">
        <v>19</v>
      </c>
      <c r="F1193" s="316">
        <v>71.652000000000001</v>
      </c>
      <c r="G1193" s="39"/>
      <c r="H1193" s="45"/>
    </row>
    <row r="1194" s="2" customFormat="1" ht="16.8" customHeight="1">
      <c r="A1194" s="39"/>
      <c r="B1194" s="45"/>
      <c r="C1194" s="315" t="s">
        <v>258</v>
      </c>
      <c r="D1194" s="315" t="s">
        <v>363</v>
      </c>
      <c r="E1194" s="18" t="s">
        <v>19</v>
      </c>
      <c r="F1194" s="316">
        <v>71.652000000000001</v>
      </c>
      <c r="G1194" s="39"/>
      <c r="H1194" s="45"/>
    </row>
    <row r="1195" s="2" customFormat="1" ht="16.8" customHeight="1">
      <c r="A1195" s="39"/>
      <c r="B1195" s="45"/>
      <c r="C1195" s="317" t="s">
        <v>4959</v>
      </c>
      <c r="D1195" s="39"/>
      <c r="E1195" s="39"/>
      <c r="F1195" s="39"/>
      <c r="G1195" s="39"/>
      <c r="H1195" s="45"/>
    </row>
    <row r="1196" s="2" customFormat="1" ht="16.8" customHeight="1">
      <c r="A1196" s="39"/>
      <c r="B1196" s="45"/>
      <c r="C1196" s="315" t="s">
        <v>660</v>
      </c>
      <c r="D1196" s="315" t="s">
        <v>661</v>
      </c>
      <c r="E1196" s="18" t="s">
        <v>572</v>
      </c>
      <c r="F1196" s="316">
        <v>72.727000000000004</v>
      </c>
      <c r="G1196" s="39"/>
      <c r="H1196" s="45"/>
    </row>
    <row r="1197" s="2" customFormat="1">
      <c r="A1197" s="39"/>
      <c r="B1197" s="45"/>
      <c r="C1197" s="315" t="s">
        <v>655</v>
      </c>
      <c r="D1197" s="315" t="s">
        <v>656</v>
      </c>
      <c r="E1197" s="18" t="s">
        <v>572</v>
      </c>
      <c r="F1197" s="316">
        <v>71.652000000000001</v>
      </c>
      <c r="G1197" s="39"/>
      <c r="H1197" s="45"/>
    </row>
    <row r="1198" s="2" customFormat="1" ht="16.8" customHeight="1">
      <c r="A1198" s="39"/>
      <c r="B1198" s="45"/>
      <c r="C1198" s="315" t="s">
        <v>786</v>
      </c>
      <c r="D1198" s="315" t="s">
        <v>787</v>
      </c>
      <c r="E1198" s="18" t="s">
        <v>572</v>
      </c>
      <c r="F1198" s="316">
        <v>71.652000000000001</v>
      </c>
      <c r="G1198" s="39"/>
      <c r="H1198" s="45"/>
    </row>
    <row r="1199" s="2" customFormat="1" ht="16.8" customHeight="1">
      <c r="A1199" s="39"/>
      <c r="B1199" s="45"/>
      <c r="C1199" s="315" t="s">
        <v>496</v>
      </c>
      <c r="D1199" s="315" t="s">
        <v>497</v>
      </c>
      <c r="E1199" s="18" t="s">
        <v>489</v>
      </c>
      <c r="F1199" s="316">
        <v>56.076000000000001</v>
      </c>
      <c r="G1199" s="39"/>
      <c r="H1199" s="45"/>
    </row>
    <row r="1200" s="2" customFormat="1" ht="16.8" customHeight="1">
      <c r="A1200" s="39"/>
      <c r="B1200" s="45"/>
      <c r="C1200" s="311" t="s">
        <v>266</v>
      </c>
      <c r="D1200" s="312" t="s">
        <v>19</v>
      </c>
      <c r="E1200" s="313" t="s">
        <v>19</v>
      </c>
      <c r="F1200" s="314">
        <v>0.29999999999999999</v>
      </c>
      <c r="G1200" s="39"/>
      <c r="H1200" s="45"/>
    </row>
    <row r="1201" s="2" customFormat="1" ht="16.8" customHeight="1">
      <c r="A1201" s="39"/>
      <c r="B1201" s="45"/>
      <c r="C1201" s="315" t="s">
        <v>266</v>
      </c>
      <c r="D1201" s="315" t="s">
        <v>650</v>
      </c>
      <c r="E1201" s="18" t="s">
        <v>19</v>
      </c>
      <c r="F1201" s="316">
        <v>0.29999999999999999</v>
      </c>
      <c r="G1201" s="39"/>
      <c r="H1201" s="45"/>
    </row>
    <row r="1202" s="2" customFormat="1" ht="16.8" customHeight="1">
      <c r="A1202" s="39"/>
      <c r="B1202" s="45"/>
      <c r="C1202" s="317" t="s">
        <v>4959</v>
      </c>
      <c r="D1202" s="39"/>
      <c r="E1202" s="39"/>
      <c r="F1202" s="39"/>
      <c r="G1202" s="39"/>
      <c r="H1202" s="45"/>
    </row>
    <row r="1203" s="2" customFormat="1" ht="16.8" customHeight="1">
      <c r="A1203" s="39"/>
      <c r="B1203" s="45"/>
      <c r="C1203" s="315" t="s">
        <v>660</v>
      </c>
      <c r="D1203" s="315" t="s">
        <v>661</v>
      </c>
      <c r="E1203" s="18" t="s">
        <v>572</v>
      </c>
      <c r="F1203" s="316">
        <v>72.727000000000004</v>
      </c>
      <c r="G1203" s="39"/>
      <c r="H1203" s="45"/>
    </row>
    <row r="1204" s="2" customFormat="1" ht="16.8" customHeight="1">
      <c r="A1204" s="39"/>
      <c r="B1204" s="45"/>
      <c r="C1204" s="315" t="s">
        <v>496</v>
      </c>
      <c r="D1204" s="315" t="s">
        <v>497</v>
      </c>
      <c r="E1204" s="18" t="s">
        <v>489</v>
      </c>
      <c r="F1204" s="316">
        <v>56.076000000000001</v>
      </c>
      <c r="G1204" s="39"/>
      <c r="H1204" s="45"/>
    </row>
    <row r="1205" s="2" customFormat="1" ht="16.8" customHeight="1">
      <c r="A1205" s="39"/>
      <c r="B1205" s="45"/>
      <c r="C1205" s="311" t="s">
        <v>286</v>
      </c>
      <c r="D1205" s="312" t="s">
        <v>19</v>
      </c>
      <c r="E1205" s="313" t="s">
        <v>19</v>
      </c>
      <c r="F1205" s="314">
        <v>71.652000000000001</v>
      </c>
      <c r="G1205" s="39"/>
      <c r="H1205" s="45"/>
    </row>
    <row r="1206" s="2" customFormat="1" ht="16.8" customHeight="1">
      <c r="A1206" s="39"/>
      <c r="B1206" s="45"/>
      <c r="C1206" s="315" t="s">
        <v>19</v>
      </c>
      <c r="D1206" s="315" t="s">
        <v>1079</v>
      </c>
      <c r="E1206" s="18" t="s">
        <v>19</v>
      </c>
      <c r="F1206" s="316">
        <v>0</v>
      </c>
      <c r="G1206" s="39"/>
      <c r="H1206" s="45"/>
    </row>
    <row r="1207" s="2" customFormat="1" ht="16.8" customHeight="1">
      <c r="A1207" s="39"/>
      <c r="B1207" s="45"/>
      <c r="C1207" s="315" t="s">
        <v>261</v>
      </c>
      <c r="D1207" s="315" t="s">
        <v>72</v>
      </c>
      <c r="E1207" s="18" t="s">
        <v>19</v>
      </c>
      <c r="F1207" s="316">
        <v>0</v>
      </c>
      <c r="G1207" s="39"/>
      <c r="H1207" s="45"/>
    </row>
    <row r="1208" s="2" customFormat="1" ht="16.8" customHeight="1">
      <c r="A1208" s="39"/>
      <c r="B1208" s="45"/>
      <c r="C1208" s="315" t="s">
        <v>284</v>
      </c>
      <c r="D1208" s="315" t="s">
        <v>72</v>
      </c>
      <c r="E1208" s="18" t="s">
        <v>19</v>
      </c>
      <c r="F1208" s="316">
        <v>0</v>
      </c>
      <c r="G1208" s="39"/>
      <c r="H1208" s="45"/>
    </row>
    <row r="1209" s="2" customFormat="1" ht="16.8" customHeight="1">
      <c r="A1209" s="39"/>
      <c r="B1209" s="45"/>
      <c r="C1209" s="315" t="s">
        <v>285</v>
      </c>
      <c r="D1209" s="315" t="s">
        <v>1064</v>
      </c>
      <c r="E1209" s="18" t="s">
        <v>19</v>
      </c>
      <c r="F1209" s="316">
        <v>71.652000000000001</v>
      </c>
      <c r="G1209" s="39"/>
      <c r="H1209" s="45"/>
    </row>
    <row r="1210" s="2" customFormat="1" ht="16.8" customHeight="1">
      <c r="A1210" s="39"/>
      <c r="B1210" s="45"/>
      <c r="C1210" s="315" t="s">
        <v>286</v>
      </c>
      <c r="D1210" s="315" t="s">
        <v>353</v>
      </c>
      <c r="E1210" s="18" t="s">
        <v>19</v>
      </c>
      <c r="F1210" s="316">
        <v>71.652000000000001</v>
      </c>
      <c r="G1210" s="39"/>
      <c r="H1210" s="45"/>
    </row>
    <row r="1211" s="2" customFormat="1" ht="16.8" customHeight="1">
      <c r="A1211" s="39"/>
      <c r="B1211" s="45"/>
      <c r="C1211" s="317" t="s">
        <v>4959</v>
      </c>
      <c r="D1211" s="39"/>
      <c r="E1211" s="39"/>
      <c r="F1211" s="39"/>
      <c r="G1211" s="39"/>
      <c r="H1211" s="45"/>
    </row>
    <row r="1212" s="2" customFormat="1">
      <c r="A1212" s="39"/>
      <c r="B1212" s="45"/>
      <c r="C1212" s="315" t="s">
        <v>343</v>
      </c>
      <c r="D1212" s="315" t="s">
        <v>344</v>
      </c>
      <c r="E1212" s="18" t="s">
        <v>345</v>
      </c>
      <c r="F1212" s="316">
        <v>181.99600000000001</v>
      </c>
      <c r="G1212" s="39"/>
      <c r="H1212" s="45"/>
    </row>
    <row r="1213" s="2" customFormat="1">
      <c r="A1213" s="39"/>
      <c r="B1213" s="45"/>
      <c r="C1213" s="315" t="s">
        <v>792</v>
      </c>
      <c r="D1213" s="315" t="s">
        <v>793</v>
      </c>
      <c r="E1213" s="18" t="s">
        <v>572</v>
      </c>
      <c r="F1213" s="316">
        <v>152.404</v>
      </c>
      <c r="G1213" s="39"/>
      <c r="H1213" s="45"/>
    </row>
    <row r="1214" s="2" customFormat="1" ht="16.8" customHeight="1">
      <c r="A1214" s="39"/>
      <c r="B1214" s="45"/>
      <c r="C1214" s="311" t="s">
        <v>285</v>
      </c>
      <c r="D1214" s="312" t="s">
        <v>19</v>
      </c>
      <c r="E1214" s="313" t="s">
        <v>19</v>
      </c>
      <c r="F1214" s="314">
        <v>71.652000000000001</v>
      </c>
      <c r="G1214" s="39"/>
      <c r="H1214" s="45"/>
    </row>
    <row r="1215" s="2" customFormat="1" ht="16.8" customHeight="1">
      <c r="A1215" s="39"/>
      <c r="B1215" s="45"/>
      <c r="C1215" s="315" t="s">
        <v>285</v>
      </c>
      <c r="D1215" s="315" t="s">
        <v>1064</v>
      </c>
      <c r="E1215" s="18" t="s">
        <v>19</v>
      </c>
      <c r="F1215" s="316">
        <v>71.652000000000001</v>
      </c>
      <c r="G1215" s="39"/>
      <c r="H1215" s="45"/>
    </row>
    <row r="1216" s="2" customFormat="1" ht="16.8" customHeight="1">
      <c r="A1216" s="39"/>
      <c r="B1216" s="45"/>
      <c r="C1216" s="317" t="s">
        <v>4959</v>
      </c>
      <c r="D1216" s="39"/>
      <c r="E1216" s="39"/>
      <c r="F1216" s="39"/>
      <c r="G1216" s="39"/>
      <c r="H1216" s="45"/>
    </row>
    <row r="1217" s="2" customFormat="1">
      <c r="A1217" s="39"/>
      <c r="B1217" s="45"/>
      <c r="C1217" s="315" t="s">
        <v>343</v>
      </c>
      <c r="D1217" s="315" t="s">
        <v>344</v>
      </c>
      <c r="E1217" s="18" t="s">
        <v>345</v>
      </c>
      <c r="F1217" s="316">
        <v>181.99600000000001</v>
      </c>
      <c r="G1217" s="39"/>
      <c r="H1217" s="45"/>
    </row>
    <row r="1218" s="2" customFormat="1">
      <c r="A1218" s="39"/>
      <c r="B1218" s="45"/>
      <c r="C1218" s="315" t="s">
        <v>406</v>
      </c>
      <c r="D1218" s="315" t="s">
        <v>407</v>
      </c>
      <c r="E1218" s="18" t="s">
        <v>391</v>
      </c>
      <c r="F1218" s="316">
        <v>268.02600000000001</v>
      </c>
      <c r="G1218" s="39"/>
      <c r="H1218" s="45"/>
    </row>
    <row r="1219" s="2" customFormat="1" ht="16.8" customHeight="1">
      <c r="A1219" s="39"/>
      <c r="B1219" s="45"/>
      <c r="C1219" s="311" t="s">
        <v>361</v>
      </c>
      <c r="D1219" s="312" t="s">
        <v>19</v>
      </c>
      <c r="E1219" s="313" t="s">
        <v>19</v>
      </c>
      <c r="F1219" s="314">
        <v>181.99600000000001</v>
      </c>
      <c r="G1219" s="39"/>
      <c r="H1219" s="45"/>
    </row>
    <row r="1220" s="2" customFormat="1" ht="16.8" customHeight="1">
      <c r="A1220" s="39"/>
      <c r="B1220" s="45"/>
      <c r="C1220" s="315" t="s">
        <v>361</v>
      </c>
      <c r="D1220" s="315" t="s">
        <v>362</v>
      </c>
      <c r="E1220" s="18" t="s">
        <v>19</v>
      </c>
      <c r="F1220" s="316">
        <v>181.99600000000001</v>
      </c>
      <c r="G1220" s="39"/>
      <c r="H1220" s="45"/>
    </row>
    <row r="1221" s="2" customFormat="1" ht="16.8" customHeight="1">
      <c r="A1221" s="39"/>
      <c r="B1221" s="45"/>
      <c r="C1221" s="317" t="s">
        <v>4959</v>
      </c>
      <c r="D1221" s="39"/>
      <c r="E1221" s="39"/>
      <c r="F1221" s="39"/>
      <c r="G1221" s="39"/>
      <c r="H1221" s="45"/>
    </row>
    <row r="1222" s="2" customFormat="1">
      <c r="A1222" s="39"/>
      <c r="B1222" s="45"/>
      <c r="C1222" s="315" t="s">
        <v>343</v>
      </c>
      <c r="D1222" s="315" t="s">
        <v>344</v>
      </c>
      <c r="E1222" s="18" t="s">
        <v>345</v>
      </c>
      <c r="F1222" s="316">
        <v>181.99600000000001</v>
      </c>
      <c r="G1222" s="39"/>
      <c r="H1222" s="45"/>
    </row>
    <row r="1223" s="2" customFormat="1">
      <c r="A1223" s="39"/>
      <c r="B1223" s="45"/>
      <c r="C1223" s="315" t="s">
        <v>966</v>
      </c>
      <c r="D1223" s="315" t="s">
        <v>967</v>
      </c>
      <c r="E1223" s="18" t="s">
        <v>345</v>
      </c>
      <c r="F1223" s="316">
        <v>163.79599999999999</v>
      </c>
      <c r="G1223" s="39"/>
      <c r="H1223" s="45"/>
    </row>
    <row r="1224" s="2" customFormat="1">
      <c r="A1224" s="39"/>
      <c r="B1224" s="45"/>
      <c r="C1224" s="315" t="s">
        <v>1009</v>
      </c>
      <c r="D1224" s="315" t="s">
        <v>1010</v>
      </c>
      <c r="E1224" s="18" t="s">
        <v>345</v>
      </c>
      <c r="F1224" s="316">
        <v>181.99600000000001</v>
      </c>
      <c r="G1224" s="39"/>
      <c r="H1224" s="45"/>
    </row>
    <row r="1225" s="2" customFormat="1" ht="16.8" customHeight="1">
      <c r="A1225" s="39"/>
      <c r="B1225" s="45"/>
      <c r="C1225" s="311" t="s">
        <v>280</v>
      </c>
      <c r="D1225" s="312" t="s">
        <v>19</v>
      </c>
      <c r="E1225" s="313" t="s">
        <v>19</v>
      </c>
      <c r="F1225" s="314">
        <v>0.48999999999999999</v>
      </c>
      <c r="G1225" s="39"/>
      <c r="H1225" s="45"/>
    </row>
    <row r="1226" s="2" customFormat="1" ht="16.8" customHeight="1">
      <c r="A1226" s="39"/>
      <c r="B1226" s="45"/>
      <c r="C1226" s="315" t="s">
        <v>280</v>
      </c>
      <c r="D1226" s="315" t="s">
        <v>357</v>
      </c>
      <c r="E1226" s="18" t="s">
        <v>19</v>
      </c>
      <c r="F1226" s="316">
        <v>0.48999999999999999</v>
      </c>
      <c r="G1226" s="39"/>
      <c r="H1226" s="45"/>
    </row>
    <row r="1227" s="2" customFormat="1" ht="16.8" customHeight="1">
      <c r="A1227" s="39"/>
      <c r="B1227" s="45"/>
      <c r="C1227" s="317" t="s">
        <v>4959</v>
      </c>
      <c r="D1227" s="39"/>
      <c r="E1227" s="39"/>
      <c r="F1227" s="39"/>
      <c r="G1227" s="39"/>
      <c r="H1227" s="45"/>
    </row>
    <row r="1228" s="2" customFormat="1">
      <c r="A1228" s="39"/>
      <c r="B1228" s="45"/>
      <c r="C1228" s="315" t="s">
        <v>343</v>
      </c>
      <c r="D1228" s="315" t="s">
        <v>344</v>
      </c>
      <c r="E1228" s="18" t="s">
        <v>345</v>
      </c>
      <c r="F1228" s="316">
        <v>181.99600000000001</v>
      </c>
      <c r="G1228" s="39"/>
      <c r="H1228" s="45"/>
    </row>
    <row r="1229" s="2" customFormat="1">
      <c r="A1229" s="39"/>
      <c r="B1229" s="45"/>
      <c r="C1229" s="315" t="s">
        <v>406</v>
      </c>
      <c r="D1229" s="315" t="s">
        <v>407</v>
      </c>
      <c r="E1229" s="18" t="s">
        <v>391</v>
      </c>
      <c r="F1229" s="316">
        <v>268.02600000000001</v>
      </c>
      <c r="G1229" s="39"/>
      <c r="H1229" s="45"/>
    </row>
    <row r="1230" s="2" customFormat="1" ht="16.8" customHeight="1">
      <c r="A1230" s="39"/>
      <c r="B1230" s="45"/>
      <c r="C1230" s="315" t="s">
        <v>284</v>
      </c>
      <c r="D1230" s="315" t="s">
        <v>72</v>
      </c>
      <c r="E1230" s="18" t="s">
        <v>19</v>
      </c>
      <c r="F1230" s="316">
        <v>0</v>
      </c>
      <c r="G1230" s="39"/>
      <c r="H1230" s="45"/>
    </row>
    <row r="1231" s="2" customFormat="1" ht="16.8" customHeight="1">
      <c r="A1231" s="39"/>
      <c r="B1231" s="45"/>
      <c r="C1231" s="311" t="s">
        <v>284</v>
      </c>
      <c r="D1231" s="312" t="s">
        <v>19</v>
      </c>
      <c r="E1231" s="313" t="s">
        <v>19</v>
      </c>
      <c r="F1231" s="314">
        <v>0</v>
      </c>
      <c r="G1231" s="39"/>
      <c r="H1231" s="45"/>
    </row>
    <row r="1232" s="2" customFormat="1" ht="16.8" customHeight="1">
      <c r="A1232" s="39"/>
      <c r="B1232" s="45"/>
      <c r="C1232" s="317" t="s">
        <v>4959</v>
      </c>
      <c r="D1232" s="39"/>
      <c r="E1232" s="39"/>
      <c r="F1232" s="39"/>
      <c r="G1232" s="39"/>
      <c r="H1232" s="45"/>
    </row>
    <row r="1233" s="2" customFormat="1">
      <c r="A1233" s="39"/>
      <c r="B1233" s="45"/>
      <c r="C1233" s="315" t="s">
        <v>343</v>
      </c>
      <c r="D1233" s="315" t="s">
        <v>344</v>
      </c>
      <c r="E1233" s="18" t="s">
        <v>345</v>
      </c>
      <c r="F1233" s="316">
        <v>181.99600000000001</v>
      </c>
      <c r="G1233" s="39"/>
      <c r="H1233" s="45"/>
    </row>
    <row r="1234" s="2" customFormat="1">
      <c r="A1234" s="39"/>
      <c r="B1234" s="45"/>
      <c r="C1234" s="315" t="s">
        <v>406</v>
      </c>
      <c r="D1234" s="315" t="s">
        <v>407</v>
      </c>
      <c r="E1234" s="18" t="s">
        <v>391</v>
      </c>
      <c r="F1234" s="316">
        <v>268.02600000000001</v>
      </c>
      <c r="G1234" s="39"/>
      <c r="H1234" s="45"/>
    </row>
    <row r="1235" s="2" customFormat="1" ht="16.8" customHeight="1">
      <c r="A1235" s="39"/>
      <c r="B1235" s="45"/>
      <c r="C1235" s="311" t="s">
        <v>359</v>
      </c>
      <c r="D1235" s="312" t="s">
        <v>19</v>
      </c>
      <c r="E1235" s="313" t="s">
        <v>19</v>
      </c>
      <c r="F1235" s="314">
        <v>0</v>
      </c>
      <c r="G1235" s="39"/>
      <c r="H1235" s="45"/>
    </row>
    <row r="1236" s="2" customFormat="1" ht="16.8" customHeight="1">
      <c r="A1236" s="39"/>
      <c r="B1236" s="45"/>
      <c r="C1236" s="315" t="s">
        <v>359</v>
      </c>
      <c r="D1236" s="315" t="s">
        <v>360</v>
      </c>
      <c r="E1236" s="18" t="s">
        <v>19</v>
      </c>
      <c r="F1236" s="316">
        <v>0</v>
      </c>
      <c r="G1236" s="39"/>
      <c r="H1236" s="45"/>
    </row>
    <row r="1237" s="2" customFormat="1" ht="16.8" customHeight="1">
      <c r="A1237" s="39"/>
      <c r="B1237" s="45"/>
      <c r="C1237" s="317" t="s">
        <v>4959</v>
      </c>
      <c r="D1237" s="39"/>
      <c r="E1237" s="39"/>
      <c r="F1237" s="39"/>
      <c r="G1237" s="39"/>
      <c r="H1237" s="45"/>
    </row>
    <row r="1238" s="2" customFormat="1">
      <c r="A1238" s="39"/>
      <c r="B1238" s="45"/>
      <c r="C1238" s="315" t="s">
        <v>343</v>
      </c>
      <c r="D1238" s="315" t="s">
        <v>344</v>
      </c>
      <c r="E1238" s="18" t="s">
        <v>345</v>
      </c>
      <c r="F1238" s="316">
        <v>181.99600000000001</v>
      </c>
      <c r="G1238" s="39"/>
      <c r="H1238" s="45"/>
    </row>
    <row r="1239" s="2" customFormat="1">
      <c r="A1239" s="39"/>
      <c r="B1239" s="45"/>
      <c r="C1239" s="315" t="s">
        <v>966</v>
      </c>
      <c r="D1239" s="315" t="s">
        <v>967</v>
      </c>
      <c r="E1239" s="18" t="s">
        <v>345</v>
      </c>
      <c r="F1239" s="316">
        <v>163.79599999999999</v>
      </c>
      <c r="G1239" s="39"/>
      <c r="H1239" s="45"/>
    </row>
    <row r="1240" s="2" customFormat="1">
      <c r="A1240" s="39"/>
      <c r="B1240" s="45"/>
      <c r="C1240" s="315" t="s">
        <v>1009</v>
      </c>
      <c r="D1240" s="315" t="s">
        <v>1010</v>
      </c>
      <c r="E1240" s="18" t="s">
        <v>345</v>
      </c>
      <c r="F1240" s="316">
        <v>181.99600000000001</v>
      </c>
      <c r="G1240" s="39"/>
      <c r="H1240" s="45"/>
    </row>
    <row r="1241" s="2" customFormat="1" ht="16.8" customHeight="1">
      <c r="A1241" s="39"/>
      <c r="B1241" s="45"/>
      <c r="C1241" s="311" t="s">
        <v>278</v>
      </c>
      <c r="D1241" s="312" t="s">
        <v>19</v>
      </c>
      <c r="E1241" s="313" t="s">
        <v>19</v>
      </c>
      <c r="F1241" s="314">
        <v>0.48999999999999999</v>
      </c>
      <c r="G1241" s="39"/>
      <c r="H1241" s="45"/>
    </row>
    <row r="1242" s="2" customFormat="1" ht="16.8" customHeight="1">
      <c r="A1242" s="39"/>
      <c r="B1242" s="45"/>
      <c r="C1242" s="315" t="s">
        <v>278</v>
      </c>
      <c r="D1242" s="315" t="s">
        <v>357</v>
      </c>
      <c r="E1242" s="18" t="s">
        <v>19</v>
      </c>
      <c r="F1242" s="316">
        <v>0.48999999999999999</v>
      </c>
      <c r="G1242" s="39"/>
      <c r="H1242" s="45"/>
    </row>
    <row r="1243" s="2" customFormat="1" ht="16.8" customHeight="1">
      <c r="A1243" s="39"/>
      <c r="B1243" s="45"/>
      <c r="C1243" s="317" t="s">
        <v>4959</v>
      </c>
      <c r="D1243" s="39"/>
      <c r="E1243" s="39"/>
      <c r="F1243" s="39"/>
      <c r="G1243" s="39"/>
      <c r="H1243" s="45"/>
    </row>
    <row r="1244" s="2" customFormat="1">
      <c r="A1244" s="39"/>
      <c r="B1244" s="45"/>
      <c r="C1244" s="315" t="s">
        <v>343</v>
      </c>
      <c r="D1244" s="315" t="s">
        <v>344</v>
      </c>
      <c r="E1244" s="18" t="s">
        <v>345</v>
      </c>
      <c r="F1244" s="316">
        <v>181.99600000000001</v>
      </c>
      <c r="G1244" s="39"/>
      <c r="H1244" s="45"/>
    </row>
    <row r="1245" s="2" customFormat="1">
      <c r="A1245" s="39"/>
      <c r="B1245" s="45"/>
      <c r="C1245" s="315" t="s">
        <v>406</v>
      </c>
      <c r="D1245" s="315" t="s">
        <v>407</v>
      </c>
      <c r="E1245" s="18" t="s">
        <v>391</v>
      </c>
      <c r="F1245" s="316">
        <v>268.02600000000001</v>
      </c>
      <c r="G1245" s="39"/>
      <c r="H1245" s="45"/>
    </row>
    <row r="1246" s="2" customFormat="1" ht="16.8" customHeight="1">
      <c r="A1246" s="39"/>
      <c r="B1246" s="45"/>
      <c r="C1246" s="311" t="s">
        <v>261</v>
      </c>
      <c r="D1246" s="312" t="s">
        <v>19</v>
      </c>
      <c r="E1246" s="313" t="s">
        <v>19</v>
      </c>
      <c r="F1246" s="314">
        <v>0</v>
      </c>
      <c r="G1246" s="39"/>
      <c r="H1246" s="45"/>
    </row>
    <row r="1247" s="2" customFormat="1" ht="16.8" customHeight="1">
      <c r="A1247" s="39"/>
      <c r="B1247" s="45"/>
      <c r="C1247" s="315" t="s">
        <v>19</v>
      </c>
      <c r="D1247" s="315" t="s">
        <v>1079</v>
      </c>
      <c r="E1247" s="18" t="s">
        <v>19</v>
      </c>
      <c r="F1247" s="316">
        <v>0</v>
      </c>
      <c r="G1247" s="39"/>
      <c r="H1247" s="45"/>
    </row>
    <row r="1248" s="2" customFormat="1" ht="16.8" customHeight="1">
      <c r="A1248" s="39"/>
      <c r="B1248" s="45"/>
      <c r="C1248" s="315" t="s">
        <v>261</v>
      </c>
      <c r="D1248" s="315" t="s">
        <v>72</v>
      </c>
      <c r="E1248" s="18" t="s">
        <v>19</v>
      </c>
      <c r="F1248" s="316">
        <v>0</v>
      </c>
      <c r="G1248" s="39"/>
      <c r="H1248" s="45"/>
    </row>
    <row r="1249" s="2" customFormat="1" ht="16.8" customHeight="1">
      <c r="A1249" s="39"/>
      <c r="B1249" s="45"/>
      <c r="C1249" s="317" t="s">
        <v>4959</v>
      </c>
      <c r="D1249" s="39"/>
      <c r="E1249" s="39"/>
      <c r="F1249" s="39"/>
      <c r="G1249" s="39"/>
      <c r="H1249" s="45"/>
    </row>
    <row r="1250" s="2" customFormat="1">
      <c r="A1250" s="39"/>
      <c r="B1250" s="45"/>
      <c r="C1250" s="315" t="s">
        <v>343</v>
      </c>
      <c r="D1250" s="315" t="s">
        <v>344</v>
      </c>
      <c r="E1250" s="18" t="s">
        <v>345</v>
      </c>
      <c r="F1250" s="316">
        <v>181.99600000000001</v>
      </c>
      <c r="G1250" s="39"/>
      <c r="H1250" s="45"/>
    </row>
    <row r="1251" s="2" customFormat="1">
      <c r="A1251" s="39"/>
      <c r="B1251" s="45"/>
      <c r="C1251" s="315" t="s">
        <v>406</v>
      </c>
      <c r="D1251" s="315" t="s">
        <v>407</v>
      </c>
      <c r="E1251" s="18" t="s">
        <v>391</v>
      </c>
      <c r="F1251" s="316">
        <v>268.02600000000001</v>
      </c>
      <c r="G1251" s="39"/>
      <c r="H1251" s="45"/>
    </row>
    <row r="1252" s="2" customFormat="1" ht="16.8" customHeight="1">
      <c r="A1252" s="39"/>
      <c r="B1252" s="45"/>
      <c r="C1252" s="311" t="s">
        <v>283</v>
      </c>
      <c r="D1252" s="312" t="s">
        <v>283</v>
      </c>
      <c r="E1252" s="313" t="s">
        <v>19</v>
      </c>
      <c r="F1252" s="314">
        <v>0</v>
      </c>
      <c r="G1252" s="39"/>
      <c r="H1252" s="45"/>
    </row>
    <row r="1253" s="2" customFormat="1" ht="16.8" customHeight="1">
      <c r="A1253" s="39"/>
      <c r="B1253" s="45"/>
      <c r="C1253" s="315" t="s">
        <v>283</v>
      </c>
      <c r="D1253" s="315" t="s">
        <v>358</v>
      </c>
      <c r="E1253" s="18" t="s">
        <v>19</v>
      </c>
      <c r="F1253" s="316">
        <v>0</v>
      </c>
      <c r="G1253" s="39"/>
      <c r="H1253" s="45"/>
    </row>
    <row r="1254" s="2" customFormat="1" ht="16.8" customHeight="1">
      <c r="A1254" s="39"/>
      <c r="B1254" s="45"/>
      <c r="C1254" s="315" t="s">
        <v>19</v>
      </c>
      <c r="D1254" s="315" t="s">
        <v>230</v>
      </c>
      <c r="E1254" s="18" t="s">
        <v>19</v>
      </c>
      <c r="F1254" s="316">
        <v>0</v>
      </c>
      <c r="G1254" s="39"/>
      <c r="H1254" s="45"/>
    </row>
    <row r="1255" s="2" customFormat="1" ht="16.8" customHeight="1">
      <c r="A1255" s="39"/>
      <c r="B1255" s="45"/>
      <c r="C1255" s="315" t="s">
        <v>19</v>
      </c>
      <c r="D1255" s="315" t="s">
        <v>750</v>
      </c>
      <c r="E1255" s="18" t="s">
        <v>19</v>
      </c>
      <c r="F1255" s="316">
        <v>2</v>
      </c>
      <c r="G1255" s="39"/>
      <c r="H1255" s="45"/>
    </row>
    <row r="1256" s="2" customFormat="1" ht="16.8" customHeight="1">
      <c r="A1256" s="39"/>
      <c r="B1256" s="45"/>
      <c r="C1256" s="315" t="s">
        <v>19</v>
      </c>
      <c r="D1256" s="315" t="s">
        <v>751</v>
      </c>
      <c r="E1256" s="18" t="s">
        <v>19</v>
      </c>
      <c r="F1256" s="316">
        <v>0</v>
      </c>
      <c r="G1256" s="39"/>
      <c r="H1256" s="45"/>
    </row>
    <row r="1257" s="2" customFormat="1" ht="16.8" customHeight="1">
      <c r="A1257" s="39"/>
      <c r="B1257" s="45"/>
      <c r="C1257" s="315" t="s">
        <v>19</v>
      </c>
      <c r="D1257" s="315" t="s">
        <v>752</v>
      </c>
      <c r="E1257" s="18" t="s">
        <v>19</v>
      </c>
      <c r="F1257" s="316">
        <v>0</v>
      </c>
      <c r="G1257" s="39"/>
      <c r="H1257" s="45"/>
    </row>
    <row r="1258" s="2" customFormat="1" ht="16.8" customHeight="1">
      <c r="A1258" s="39"/>
      <c r="B1258" s="45"/>
      <c r="C1258" s="315" t="s">
        <v>253</v>
      </c>
      <c r="D1258" s="315" t="s">
        <v>363</v>
      </c>
      <c r="E1258" s="18" t="s">
        <v>19</v>
      </c>
      <c r="F1258" s="316">
        <v>2</v>
      </c>
      <c r="G1258" s="39"/>
      <c r="H1258" s="45"/>
    </row>
    <row r="1259" s="2" customFormat="1" ht="16.8" customHeight="1">
      <c r="A1259" s="39"/>
      <c r="B1259" s="45"/>
      <c r="C1259" s="317" t="s">
        <v>4959</v>
      </c>
      <c r="D1259" s="39"/>
      <c r="E1259" s="39"/>
      <c r="F1259" s="39"/>
      <c r="G1259" s="39"/>
      <c r="H1259" s="45"/>
    </row>
    <row r="1260" s="2" customFormat="1" ht="16.8" customHeight="1">
      <c r="A1260" s="39"/>
      <c r="B1260" s="45"/>
      <c r="C1260" s="311" t="s">
        <v>272</v>
      </c>
      <c r="D1260" s="312" t="s">
        <v>19</v>
      </c>
      <c r="E1260" s="313" t="s">
        <v>19</v>
      </c>
      <c r="F1260" s="314">
        <v>0.46999999999999997</v>
      </c>
      <c r="G1260" s="39"/>
      <c r="H1260" s="45"/>
    </row>
    <row r="1261" s="2" customFormat="1" ht="16.8" customHeight="1">
      <c r="A1261" s="39"/>
      <c r="B1261" s="45"/>
      <c r="C1261" s="315" t="s">
        <v>19</v>
      </c>
      <c r="D1261" s="315" t="s">
        <v>355</v>
      </c>
      <c r="E1261" s="18" t="s">
        <v>19</v>
      </c>
      <c r="F1261" s="316">
        <v>0</v>
      </c>
      <c r="G1261" s="39"/>
      <c r="H1261" s="45"/>
    </row>
    <row r="1262" s="2" customFormat="1" ht="16.8" customHeight="1">
      <c r="A1262" s="39"/>
      <c r="B1262" s="45"/>
      <c r="C1262" s="315" t="s">
        <v>272</v>
      </c>
      <c r="D1262" s="315" t="s">
        <v>356</v>
      </c>
      <c r="E1262" s="18" t="s">
        <v>19</v>
      </c>
      <c r="F1262" s="316">
        <v>0.46999999999999997</v>
      </c>
      <c r="G1262" s="39"/>
      <c r="H1262" s="45"/>
    </row>
    <row r="1263" s="2" customFormat="1" ht="16.8" customHeight="1">
      <c r="A1263" s="39"/>
      <c r="B1263" s="45"/>
      <c r="C1263" s="317" t="s">
        <v>4959</v>
      </c>
      <c r="D1263" s="39"/>
      <c r="E1263" s="39"/>
      <c r="F1263" s="39"/>
      <c r="G1263" s="39"/>
      <c r="H1263" s="45"/>
    </row>
    <row r="1264" s="2" customFormat="1">
      <c r="A1264" s="39"/>
      <c r="B1264" s="45"/>
      <c r="C1264" s="315" t="s">
        <v>343</v>
      </c>
      <c r="D1264" s="315" t="s">
        <v>344</v>
      </c>
      <c r="E1264" s="18" t="s">
        <v>345</v>
      </c>
      <c r="F1264" s="316">
        <v>181.99600000000001</v>
      </c>
      <c r="G1264" s="39"/>
      <c r="H1264" s="45"/>
    </row>
    <row r="1265" s="2" customFormat="1">
      <c r="A1265" s="39"/>
      <c r="B1265" s="45"/>
      <c r="C1265" s="315" t="s">
        <v>406</v>
      </c>
      <c r="D1265" s="315" t="s">
        <v>407</v>
      </c>
      <c r="E1265" s="18" t="s">
        <v>391</v>
      </c>
      <c r="F1265" s="316">
        <v>268.02600000000001</v>
      </c>
      <c r="G1265" s="39"/>
      <c r="H1265" s="45"/>
    </row>
    <row r="1266" s="2" customFormat="1" ht="16.8" customHeight="1">
      <c r="A1266" s="39"/>
      <c r="B1266" s="45"/>
      <c r="C1266" s="311" t="s">
        <v>260</v>
      </c>
      <c r="D1266" s="312" t="s">
        <v>19</v>
      </c>
      <c r="E1266" s="313" t="s">
        <v>19</v>
      </c>
      <c r="F1266" s="314">
        <v>1</v>
      </c>
      <c r="G1266" s="39"/>
      <c r="H1266" s="45"/>
    </row>
    <row r="1267" s="2" customFormat="1" ht="16.8" customHeight="1">
      <c r="A1267" s="39"/>
      <c r="B1267" s="45"/>
      <c r="C1267" s="315" t="s">
        <v>19</v>
      </c>
      <c r="D1267" s="315" t="s">
        <v>351</v>
      </c>
      <c r="E1267" s="18" t="s">
        <v>19</v>
      </c>
      <c r="F1267" s="316">
        <v>0</v>
      </c>
      <c r="G1267" s="39"/>
      <c r="H1267" s="45"/>
    </row>
    <row r="1268" s="2" customFormat="1" ht="16.8" customHeight="1">
      <c r="A1268" s="39"/>
      <c r="B1268" s="45"/>
      <c r="C1268" s="315" t="s">
        <v>260</v>
      </c>
      <c r="D1268" s="315" t="s">
        <v>352</v>
      </c>
      <c r="E1268" s="18" t="s">
        <v>19</v>
      </c>
      <c r="F1268" s="316">
        <v>1</v>
      </c>
      <c r="G1268" s="39"/>
      <c r="H1268" s="45"/>
    </row>
    <row r="1269" s="2" customFormat="1" ht="16.8" customHeight="1">
      <c r="A1269" s="39"/>
      <c r="B1269" s="45"/>
      <c r="C1269" s="317" t="s">
        <v>4959</v>
      </c>
      <c r="D1269" s="39"/>
      <c r="E1269" s="39"/>
      <c r="F1269" s="39"/>
      <c r="G1269" s="39"/>
      <c r="H1269" s="45"/>
    </row>
    <row r="1270" s="2" customFormat="1">
      <c r="A1270" s="39"/>
      <c r="B1270" s="45"/>
      <c r="C1270" s="315" t="s">
        <v>343</v>
      </c>
      <c r="D1270" s="315" t="s">
        <v>344</v>
      </c>
      <c r="E1270" s="18" t="s">
        <v>345</v>
      </c>
      <c r="F1270" s="316">
        <v>181.99600000000001</v>
      </c>
      <c r="G1270" s="39"/>
      <c r="H1270" s="45"/>
    </row>
    <row r="1271" s="2" customFormat="1">
      <c r="A1271" s="39"/>
      <c r="B1271" s="45"/>
      <c r="C1271" s="315" t="s">
        <v>792</v>
      </c>
      <c r="D1271" s="315" t="s">
        <v>793</v>
      </c>
      <c r="E1271" s="18" t="s">
        <v>572</v>
      </c>
      <c r="F1271" s="316">
        <v>152.404</v>
      </c>
      <c r="G1271" s="39"/>
      <c r="H1271" s="45"/>
    </row>
    <row r="1272" s="2" customFormat="1" ht="16.8" customHeight="1">
      <c r="A1272" s="39"/>
      <c r="B1272" s="45"/>
      <c r="C1272" s="311" t="s">
        <v>281</v>
      </c>
      <c r="D1272" s="312" t="s">
        <v>19</v>
      </c>
      <c r="E1272" s="313" t="s">
        <v>19</v>
      </c>
      <c r="F1272" s="314">
        <v>181.99600000000001</v>
      </c>
      <c r="G1272" s="39"/>
      <c r="H1272" s="45"/>
    </row>
    <row r="1273" s="2" customFormat="1" ht="16.8" customHeight="1">
      <c r="A1273" s="39"/>
      <c r="B1273" s="45"/>
      <c r="C1273" s="315" t="s">
        <v>283</v>
      </c>
      <c r="D1273" s="315" t="s">
        <v>358</v>
      </c>
      <c r="E1273" s="18" t="s">
        <v>19</v>
      </c>
      <c r="F1273" s="316">
        <v>0</v>
      </c>
      <c r="G1273" s="39"/>
      <c r="H1273" s="45"/>
    </row>
    <row r="1274" s="2" customFormat="1" ht="16.8" customHeight="1">
      <c r="A1274" s="39"/>
      <c r="B1274" s="45"/>
      <c r="C1274" s="315" t="s">
        <v>359</v>
      </c>
      <c r="D1274" s="315" t="s">
        <v>360</v>
      </c>
      <c r="E1274" s="18" t="s">
        <v>19</v>
      </c>
      <c r="F1274" s="316">
        <v>0</v>
      </c>
      <c r="G1274" s="39"/>
      <c r="H1274" s="45"/>
    </row>
    <row r="1275" s="2" customFormat="1" ht="16.8" customHeight="1">
      <c r="A1275" s="39"/>
      <c r="B1275" s="45"/>
      <c r="C1275" s="315" t="s">
        <v>361</v>
      </c>
      <c r="D1275" s="315" t="s">
        <v>362</v>
      </c>
      <c r="E1275" s="18" t="s">
        <v>19</v>
      </c>
      <c r="F1275" s="316">
        <v>181.99600000000001</v>
      </c>
      <c r="G1275" s="39"/>
      <c r="H1275" s="45"/>
    </row>
    <row r="1276" s="2" customFormat="1" ht="16.8" customHeight="1">
      <c r="A1276" s="39"/>
      <c r="B1276" s="45"/>
      <c r="C1276" s="315" t="s">
        <v>281</v>
      </c>
      <c r="D1276" s="315" t="s">
        <v>363</v>
      </c>
      <c r="E1276" s="18" t="s">
        <v>19</v>
      </c>
      <c r="F1276" s="316">
        <v>181.99600000000001</v>
      </c>
      <c r="G1276" s="39"/>
      <c r="H1276" s="45"/>
    </row>
    <row r="1277" s="2" customFormat="1" ht="16.8" customHeight="1">
      <c r="A1277" s="39"/>
      <c r="B1277" s="45"/>
      <c r="C1277" s="317" t="s">
        <v>4959</v>
      </c>
      <c r="D1277" s="39"/>
      <c r="E1277" s="39"/>
      <c r="F1277" s="39"/>
      <c r="G1277" s="39"/>
      <c r="H1277" s="45"/>
    </row>
    <row r="1278" s="2" customFormat="1">
      <c r="A1278" s="39"/>
      <c r="B1278" s="45"/>
      <c r="C1278" s="315" t="s">
        <v>343</v>
      </c>
      <c r="D1278" s="315" t="s">
        <v>344</v>
      </c>
      <c r="E1278" s="18" t="s">
        <v>345</v>
      </c>
      <c r="F1278" s="316">
        <v>181.99600000000001</v>
      </c>
      <c r="G1278" s="39"/>
      <c r="H1278" s="45"/>
    </row>
    <row r="1279" s="2" customFormat="1">
      <c r="A1279" s="39"/>
      <c r="B1279" s="45"/>
      <c r="C1279" s="315" t="s">
        <v>364</v>
      </c>
      <c r="D1279" s="315" t="s">
        <v>365</v>
      </c>
      <c r="E1279" s="18" t="s">
        <v>345</v>
      </c>
      <c r="F1279" s="316">
        <v>181.99600000000001</v>
      </c>
      <c r="G1279" s="39"/>
      <c r="H1279" s="45"/>
    </row>
    <row r="1280" s="2" customFormat="1">
      <c r="A1280" s="39"/>
      <c r="B1280" s="45"/>
      <c r="C1280" s="315" t="s">
        <v>368</v>
      </c>
      <c r="D1280" s="315" t="s">
        <v>369</v>
      </c>
      <c r="E1280" s="18" t="s">
        <v>345</v>
      </c>
      <c r="F1280" s="316">
        <v>172.89599999999999</v>
      </c>
      <c r="G1280" s="39"/>
      <c r="H1280" s="45"/>
    </row>
    <row r="1281" s="2" customFormat="1" ht="16.8" customHeight="1">
      <c r="A1281" s="39"/>
      <c r="B1281" s="45"/>
      <c r="C1281" s="315" t="s">
        <v>511</v>
      </c>
      <c r="D1281" s="315" t="s">
        <v>512</v>
      </c>
      <c r="E1281" s="18" t="s">
        <v>345</v>
      </c>
      <c r="F1281" s="316">
        <v>181.99600000000001</v>
      </c>
      <c r="G1281" s="39"/>
      <c r="H1281" s="45"/>
    </row>
    <row r="1282" s="2" customFormat="1">
      <c r="A1282" s="39"/>
      <c r="B1282" s="45"/>
      <c r="C1282" s="315" t="s">
        <v>606</v>
      </c>
      <c r="D1282" s="315" t="s">
        <v>607</v>
      </c>
      <c r="E1282" s="18" t="s">
        <v>345</v>
      </c>
      <c r="F1282" s="316">
        <v>181.99600000000001</v>
      </c>
      <c r="G1282" s="39"/>
      <c r="H1282" s="45"/>
    </row>
    <row r="1283" s="2" customFormat="1" ht="16.8" customHeight="1">
      <c r="A1283" s="39"/>
      <c r="B1283" s="45"/>
      <c r="C1283" s="315" t="s">
        <v>611</v>
      </c>
      <c r="D1283" s="315" t="s">
        <v>612</v>
      </c>
      <c r="E1283" s="18" t="s">
        <v>345</v>
      </c>
      <c r="F1283" s="316">
        <v>181.99600000000001</v>
      </c>
      <c r="G1283" s="39"/>
      <c r="H1283" s="45"/>
    </row>
    <row r="1284" s="2" customFormat="1" ht="16.8" customHeight="1">
      <c r="A1284" s="39"/>
      <c r="B1284" s="45"/>
      <c r="C1284" s="315" t="s">
        <v>631</v>
      </c>
      <c r="D1284" s="315" t="s">
        <v>632</v>
      </c>
      <c r="E1284" s="18" t="s">
        <v>345</v>
      </c>
      <c r="F1284" s="316">
        <v>181.99600000000001</v>
      </c>
      <c r="G1284" s="39"/>
      <c r="H1284" s="45"/>
    </row>
    <row r="1285" s="2" customFormat="1" ht="16.8" customHeight="1">
      <c r="A1285" s="39"/>
      <c r="B1285" s="45"/>
      <c r="C1285" s="315" t="s">
        <v>621</v>
      </c>
      <c r="D1285" s="315" t="s">
        <v>622</v>
      </c>
      <c r="E1285" s="18" t="s">
        <v>345</v>
      </c>
      <c r="F1285" s="316">
        <v>181.99600000000001</v>
      </c>
      <c r="G1285" s="39"/>
      <c r="H1285" s="45"/>
    </row>
    <row r="1286" s="2" customFormat="1">
      <c r="A1286" s="39"/>
      <c r="B1286" s="45"/>
      <c r="C1286" s="315" t="s">
        <v>636</v>
      </c>
      <c r="D1286" s="315" t="s">
        <v>637</v>
      </c>
      <c r="E1286" s="18" t="s">
        <v>345</v>
      </c>
      <c r="F1286" s="316">
        <v>181.99600000000001</v>
      </c>
      <c r="G1286" s="39"/>
      <c r="H1286" s="45"/>
    </row>
    <row r="1287" s="2" customFormat="1">
      <c r="A1287" s="39"/>
      <c r="B1287" s="45"/>
      <c r="C1287" s="315" t="s">
        <v>626</v>
      </c>
      <c r="D1287" s="315" t="s">
        <v>627</v>
      </c>
      <c r="E1287" s="18" t="s">
        <v>345</v>
      </c>
      <c r="F1287" s="316">
        <v>181.99600000000001</v>
      </c>
      <c r="G1287" s="39"/>
      <c r="H1287" s="45"/>
    </row>
    <row r="1288" s="2" customFormat="1" ht="16.8" customHeight="1">
      <c r="A1288" s="39"/>
      <c r="B1288" s="45"/>
      <c r="C1288" s="311" t="s">
        <v>255</v>
      </c>
      <c r="D1288" s="312" t="s">
        <v>19</v>
      </c>
      <c r="E1288" s="313" t="s">
        <v>19</v>
      </c>
      <c r="F1288" s="314">
        <v>0</v>
      </c>
      <c r="G1288" s="39"/>
      <c r="H1288" s="45"/>
    </row>
    <row r="1289" s="2" customFormat="1" ht="16.8" customHeight="1">
      <c r="A1289" s="39"/>
      <c r="B1289" s="45"/>
      <c r="C1289" s="317" t="s">
        <v>4959</v>
      </c>
      <c r="D1289" s="39"/>
      <c r="E1289" s="39"/>
      <c r="F1289" s="39"/>
      <c r="G1289" s="39"/>
      <c r="H1289" s="45"/>
    </row>
    <row r="1290" s="2" customFormat="1">
      <c r="A1290" s="39"/>
      <c r="B1290" s="45"/>
      <c r="C1290" s="315" t="s">
        <v>771</v>
      </c>
      <c r="D1290" s="315" t="s">
        <v>772</v>
      </c>
      <c r="E1290" s="18" t="s">
        <v>586</v>
      </c>
      <c r="F1290" s="316">
        <v>2</v>
      </c>
      <c r="G1290" s="39"/>
      <c r="H1290" s="45"/>
    </row>
    <row r="1291" s="2" customFormat="1" ht="16.8" customHeight="1">
      <c r="A1291" s="39"/>
      <c r="B1291" s="45"/>
      <c r="C1291" s="311" t="s">
        <v>253</v>
      </c>
      <c r="D1291" s="312" t="s">
        <v>19</v>
      </c>
      <c r="E1291" s="313" t="s">
        <v>19</v>
      </c>
      <c r="F1291" s="314">
        <v>2</v>
      </c>
      <c r="G1291" s="39"/>
      <c r="H1291" s="45"/>
    </row>
    <row r="1292" s="2" customFormat="1" ht="16.8" customHeight="1">
      <c r="A1292" s="39"/>
      <c r="B1292" s="45"/>
      <c r="C1292" s="315" t="s">
        <v>19</v>
      </c>
      <c r="D1292" s="315" t="s">
        <v>235</v>
      </c>
      <c r="E1292" s="18" t="s">
        <v>19</v>
      </c>
      <c r="F1292" s="316">
        <v>0</v>
      </c>
      <c r="G1292" s="39"/>
      <c r="H1292" s="45"/>
    </row>
    <row r="1293" s="2" customFormat="1" ht="16.8" customHeight="1">
      <c r="A1293" s="39"/>
      <c r="B1293" s="45"/>
      <c r="C1293" s="315" t="s">
        <v>19</v>
      </c>
      <c r="D1293" s="315" t="s">
        <v>238</v>
      </c>
      <c r="E1293" s="18" t="s">
        <v>19</v>
      </c>
      <c r="F1293" s="316">
        <v>0</v>
      </c>
      <c r="G1293" s="39"/>
      <c r="H1293" s="45"/>
    </row>
    <row r="1294" s="2" customFormat="1" ht="16.8" customHeight="1">
      <c r="A1294" s="39"/>
      <c r="B1294" s="45"/>
      <c r="C1294" s="315" t="s">
        <v>19</v>
      </c>
      <c r="D1294" s="315" t="s">
        <v>240</v>
      </c>
      <c r="E1294" s="18" t="s">
        <v>19</v>
      </c>
      <c r="F1294" s="316">
        <v>0</v>
      </c>
      <c r="G1294" s="39"/>
      <c r="H1294" s="45"/>
    </row>
    <row r="1295" s="2" customFormat="1" ht="16.8" customHeight="1">
      <c r="A1295" s="39"/>
      <c r="B1295" s="45"/>
      <c r="C1295" s="315" t="s">
        <v>746</v>
      </c>
      <c r="D1295" s="315" t="s">
        <v>747</v>
      </c>
      <c r="E1295" s="18" t="s">
        <v>586</v>
      </c>
      <c r="F1295" s="316">
        <v>2</v>
      </c>
      <c r="G1295" s="39"/>
      <c r="H1295" s="45"/>
    </row>
    <row r="1296" s="2" customFormat="1" ht="16.8" customHeight="1">
      <c r="A1296" s="39"/>
      <c r="B1296" s="45"/>
      <c r="C1296" s="315" t="s">
        <v>756</v>
      </c>
      <c r="D1296" s="315" t="s">
        <v>757</v>
      </c>
      <c r="E1296" s="18" t="s">
        <v>586</v>
      </c>
      <c r="F1296" s="316">
        <v>2</v>
      </c>
      <c r="G1296" s="39"/>
      <c r="H1296" s="45"/>
    </row>
    <row r="1297" s="2" customFormat="1" ht="16.8" customHeight="1">
      <c r="A1297" s="39"/>
      <c r="B1297" s="45"/>
      <c r="C1297" s="315" t="s">
        <v>716</v>
      </c>
      <c r="D1297" s="315" t="s">
        <v>717</v>
      </c>
      <c r="E1297" s="18" t="s">
        <v>586</v>
      </c>
      <c r="F1297" s="316">
        <v>2</v>
      </c>
      <c r="G1297" s="39"/>
      <c r="H1297" s="45"/>
    </row>
    <row r="1298" s="2" customFormat="1" ht="16.8" customHeight="1">
      <c r="A1298" s="39"/>
      <c r="B1298" s="45"/>
      <c r="C1298" s="311" t="s">
        <v>250</v>
      </c>
      <c r="D1298" s="312" t="s">
        <v>19</v>
      </c>
      <c r="E1298" s="313" t="s">
        <v>19</v>
      </c>
      <c r="F1298" s="314">
        <v>2</v>
      </c>
      <c r="G1298" s="39"/>
      <c r="H1298" s="45"/>
    </row>
    <row r="1299" s="2" customFormat="1" ht="16.8" customHeight="1">
      <c r="A1299" s="39"/>
      <c r="B1299" s="45"/>
      <c r="C1299" s="315" t="s">
        <v>19</v>
      </c>
      <c r="D1299" s="315" t="s">
        <v>233</v>
      </c>
      <c r="E1299" s="18" t="s">
        <v>19</v>
      </c>
      <c r="F1299" s="316">
        <v>1</v>
      </c>
      <c r="G1299" s="39"/>
      <c r="H1299" s="45"/>
    </row>
    <row r="1300" s="2" customFormat="1" ht="16.8" customHeight="1">
      <c r="A1300" s="39"/>
      <c r="B1300" s="45"/>
      <c r="C1300" s="315" t="s">
        <v>19</v>
      </c>
      <c r="D1300" s="315" t="s">
        <v>235</v>
      </c>
      <c r="E1300" s="18" t="s">
        <v>19</v>
      </c>
      <c r="F1300" s="316">
        <v>0</v>
      </c>
      <c r="G1300" s="39"/>
      <c r="H1300" s="45"/>
    </row>
    <row r="1301" s="2" customFormat="1" ht="16.8" customHeight="1">
      <c r="A1301" s="39"/>
      <c r="B1301" s="45"/>
      <c r="C1301" s="315" t="s">
        <v>19</v>
      </c>
      <c r="D1301" s="315" t="s">
        <v>238</v>
      </c>
      <c r="E1301" s="18" t="s">
        <v>19</v>
      </c>
      <c r="F1301" s="316">
        <v>0</v>
      </c>
      <c r="G1301" s="39"/>
      <c r="H1301" s="45"/>
    </row>
    <row r="1302" s="2" customFormat="1" ht="16.8" customHeight="1">
      <c r="A1302" s="39"/>
      <c r="B1302" s="45"/>
      <c r="C1302" s="315" t="s">
        <v>19</v>
      </c>
      <c r="D1302" s="315" t="s">
        <v>240</v>
      </c>
      <c r="E1302" s="18" t="s">
        <v>19</v>
      </c>
      <c r="F1302" s="316">
        <v>0</v>
      </c>
      <c r="G1302" s="39"/>
      <c r="H1302" s="45"/>
    </row>
    <row r="1303" s="2" customFormat="1" ht="16.8" customHeight="1">
      <c r="A1303" s="39"/>
      <c r="B1303" s="45"/>
      <c r="C1303" s="315" t="s">
        <v>19</v>
      </c>
      <c r="D1303" s="315" t="s">
        <v>230</v>
      </c>
      <c r="E1303" s="18" t="s">
        <v>19</v>
      </c>
      <c r="F1303" s="316">
        <v>0</v>
      </c>
      <c r="G1303" s="39"/>
      <c r="H1303" s="45"/>
    </row>
    <row r="1304" s="2" customFormat="1" ht="16.8" customHeight="1">
      <c r="A1304" s="39"/>
      <c r="B1304" s="45"/>
      <c r="C1304" s="315" t="s">
        <v>19</v>
      </c>
      <c r="D1304" s="315" t="s">
        <v>242</v>
      </c>
      <c r="E1304" s="18" t="s">
        <v>19</v>
      </c>
      <c r="F1304" s="316">
        <v>1</v>
      </c>
      <c r="G1304" s="39"/>
      <c r="H1304" s="45"/>
    </row>
    <row r="1305" s="2" customFormat="1" ht="16.8" customHeight="1">
      <c r="A1305" s="39"/>
      <c r="B1305" s="45"/>
      <c r="C1305" s="315" t="s">
        <v>19</v>
      </c>
      <c r="D1305" s="315" t="s">
        <v>243</v>
      </c>
      <c r="E1305" s="18" t="s">
        <v>19</v>
      </c>
      <c r="F1305" s="316">
        <v>0</v>
      </c>
      <c r="G1305" s="39"/>
      <c r="H1305" s="45"/>
    </row>
    <row r="1306" s="2" customFormat="1" ht="16.8" customHeight="1">
      <c r="A1306" s="39"/>
      <c r="B1306" s="45"/>
      <c r="C1306" s="315" t="s">
        <v>19</v>
      </c>
      <c r="D1306" s="315" t="s">
        <v>244</v>
      </c>
      <c r="E1306" s="18" t="s">
        <v>19</v>
      </c>
      <c r="F1306" s="316">
        <v>0</v>
      </c>
      <c r="G1306" s="39"/>
      <c r="H1306" s="45"/>
    </row>
    <row r="1307" s="2" customFormat="1" ht="16.8" customHeight="1">
      <c r="A1307" s="39"/>
      <c r="B1307" s="45"/>
      <c r="C1307" s="315" t="s">
        <v>250</v>
      </c>
      <c r="D1307" s="315" t="s">
        <v>363</v>
      </c>
      <c r="E1307" s="18" t="s">
        <v>19</v>
      </c>
      <c r="F1307" s="316">
        <v>2</v>
      </c>
      <c r="G1307" s="39"/>
      <c r="H1307" s="45"/>
    </row>
    <row r="1308" s="2" customFormat="1" ht="16.8" customHeight="1">
      <c r="A1308" s="39"/>
      <c r="B1308" s="45"/>
      <c r="C1308" s="317" t="s">
        <v>4959</v>
      </c>
      <c r="D1308" s="39"/>
      <c r="E1308" s="39"/>
      <c r="F1308" s="39"/>
      <c r="G1308" s="39"/>
      <c r="H1308" s="45"/>
    </row>
    <row r="1309" s="2" customFormat="1" ht="16.8" customHeight="1">
      <c r="A1309" s="39"/>
      <c r="B1309" s="45"/>
      <c r="C1309" s="315" t="s">
        <v>724</v>
      </c>
      <c r="D1309" s="315" t="s">
        <v>725</v>
      </c>
      <c r="E1309" s="18" t="s">
        <v>586</v>
      </c>
      <c r="F1309" s="316">
        <v>2</v>
      </c>
      <c r="G1309" s="39"/>
      <c r="H1309" s="45"/>
    </row>
    <row r="1310" s="2" customFormat="1" ht="16.8" customHeight="1">
      <c r="A1310" s="39"/>
      <c r="B1310" s="45"/>
      <c r="C1310" s="315" t="s">
        <v>731</v>
      </c>
      <c r="D1310" s="315" t="s">
        <v>732</v>
      </c>
      <c r="E1310" s="18" t="s">
        <v>586</v>
      </c>
      <c r="F1310" s="316">
        <v>2</v>
      </c>
      <c r="G1310" s="39"/>
      <c r="H1310" s="45"/>
    </row>
    <row r="1311" s="2" customFormat="1" ht="16.8" customHeight="1">
      <c r="A1311" s="39"/>
      <c r="B1311" s="45"/>
      <c r="C1311" s="315" t="s">
        <v>716</v>
      </c>
      <c r="D1311" s="315" t="s">
        <v>717</v>
      </c>
      <c r="E1311" s="18" t="s">
        <v>586</v>
      </c>
      <c r="F1311" s="316">
        <v>2</v>
      </c>
      <c r="G1311" s="39"/>
      <c r="H1311" s="45"/>
    </row>
    <row r="1312" s="2" customFormat="1" ht="16.8" customHeight="1">
      <c r="A1312" s="39"/>
      <c r="B1312" s="45"/>
      <c r="C1312" s="311" t="s">
        <v>251</v>
      </c>
      <c r="D1312" s="312" t="s">
        <v>19</v>
      </c>
      <c r="E1312" s="313" t="s">
        <v>19</v>
      </c>
      <c r="F1312" s="314">
        <v>1</v>
      </c>
      <c r="G1312" s="39"/>
      <c r="H1312" s="45"/>
    </row>
    <row r="1313" s="2" customFormat="1" ht="16.8" customHeight="1">
      <c r="A1313" s="39"/>
      <c r="B1313" s="45"/>
      <c r="C1313" s="315" t="s">
        <v>19</v>
      </c>
      <c r="D1313" s="315" t="s">
        <v>233</v>
      </c>
      <c r="E1313" s="18" t="s">
        <v>19</v>
      </c>
      <c r="F1313" s="316">
        <v>1</v>
      </c>
      <c r="G1313" s="39"/>
      <c r="H1313" s="45"/>
    </row>
    <row r="1314" s="2" customFormat="1" ht="16.8" customHeight="1">
      <c r="A1314" s="39"/>
      <c r="B1314" s="45"/>
      <c r="C1314" s="315" t="s">
        <v>19</v>
      </c>
      <c r="D1314" s="315" t="s">
        <v>240</v>
      </c>
      <c r="E1314" s="18" t="s">
        <v>19</v>
      </c>
      <c r="F1314" s="316">
        <v>0</v>
      </c>
      <c r="G1314" s="39"/>
      <c r="H1314" s="45"/>
    </row>
    <row r="1315" s="2" customFormat="1" ht="16.8" customHeight="1">
      <c r="A1315" s="39"/>
      <c r="B1315" s="45"/>
      <c r="C1315" s="315" t="s">
        <v>19</v>
      </c>
      <c r="D1315" s="315" t="s">
        <v>230</v>
      </c>
      <c r="E1315" s="18" t="s">
        <v>19</v>
      </c>
      <c r="F1315" s="316">
        <v>0</v>
      </c>
      <c r="G1315" s="39"/>
      <c r="H1315" s="45"/>
    </row>
    <row r="1316" s="2" customFormat="1" ht="16.8" customHeight="1">
      <c r="A1316" s="39"/>
      <c r="B1316" s="45"/>
      <c r="C1316" s="315" t="s">
        <v>19</v>
      </c>
      <c r="D1316" s="315" t="s">
        <v>244</v>
      </c>
      <c r="E1316" s="18" t="s">
        <v>19</v>
      </c>
      <c r="F1316" s="316">
        <v>0</v>
      </c>
      <c r="G1316" s="39"/>
      <c r="H1316" s="45"/>
    </row>
    <row r="1317" s="2" customFormat="1" ht="16.8" customHeight="1">
      <c r="A1317" s="39"/>
      <c r="B1317" s="45"/>
      <c r="C1317" s="315" t="s">
        <v>251</v>
      </c>
      <c r="D1317" s="315" t="s">
        <v>363</v>
      </c>
      <c r="E1317" s="18" t="s">
        <v>19</v>
      </c>
      <c r="F1317" s="316">
        <v>1</v>
      </c>
      <c r="G1317" s="39"/>
      <c r="H1317" s="45"/>
    </row>
    <row r="1318" s="2" customFormat="1" ht="16.8" customHeight="1">
      <c r="A1318" s="39"/>
      <c r="B1318" s="45"/>
      <c r="C1318" s="317" t="s">
        <v>4959</v>
      </c>
      <c r="D1318" s="39"/>
      <c r="E1318" s="39"/>
      <c r="F1318" s="39"/>
      <c r="G1318" s="39"/>
      <c r="H1318" s="45"/>
    </row>
    <row r="1319" s="2" customFormat="1" ht="16.8" customHeight="1">
      <c r="A1319" s="39"/>
      <c r="B1319" s="45"/>
      <c r="C1319" s="315" t="s">
        <v>735</v>
      </c>
      <c r="D1319" s="315" t="s">
        <v>736</v>
      </c>
      <c r="E1319" s="18" t="s">
        <v>586</v>
      </c>
      <c r="F1319" s="316">
        <v>1</v>
      </c>
      <c r="G1319" s="39"/>
      <c r="H1319" s="45"/>
    </row>
    <row r="1320" s="2" customFormat="1" ht="16.8" customHeight="1">
      <c r="A1320" s="39"/>
      <c r="B1320" s="45"/>
      <c r="C1320" s="315" t="s">
        <v>742</v>
      </c>
      <c r="D1320" s="315" t="s">
        <v>743</v>
      </c>
      <c r="E1320" s="18" t="s">
        <v>586</v>
      </c>
      <c r="F1320" s="316">
        <v>1</v>
      </c>
      <c r="G1320" s="39"/>
      <c r="H1320" s="45"/>
    </row>
    <row r="1321" s="2" customFormat="1" ht="16.8" customHeight="1">
      <c r="A1321" s="39"/>
      <c r="B1321" s="45"/>
      <c r="C1321" s="315" t="s">
        <v>716</v>
      </c>
      <c r="D1321" s="315" t="s">
        <v>717</v>
      </c>
      <c r="E1321" s="18" t="s">
        <v>586</v>
      </c>
      <c r="F1321" s="316">
        <v>1</v>
      </c>
      <c r="G1321" s="39"/>
      <c r="H1321" s="45"/>
    </row>
    <row r="1322" s="2" customFormat="1" ht="16.8" customHeight="1">
      <c r="A1322" s="39"/>
      <c r="B1322" s="45"/>
      <c r="C1322" s="311" t="s">
        <v>291</v>
      </c>
      <c r="D1322" s="312" t="s">
        <v>19</v>
      </c>
      <c r="E1322" s="313" t="s">
        <v>19</v>
      </c>
      <c r="F1322" s="314">
        <v>23.352</v>
      </c>
      <c r="G1322" s="39"/>
      <c r="H1322" s="45"/>
    </row>
    <row r="1323" s="2" customFormat="1" ht="16.8" customHeight="1">
      <c r="A1323" s="39"/>
      <c r="B1323" s="45"/>
      <c r="C1323" s="315" t="s">
        <v>19</v>
      </c>
      <c r="D1323" s="315" t="s">
        <v>404</v>
      </c>
      <c r="E1323" s="18" t="s">
        <v>19</v>
      </c>
      <c r="F1323" s="316">
        <v>23.352</v>
      </c>
      <c r="G1323" s="39"/>
      <c r="H1323" s="45"/>
    </row>
    <row r="1324" s="2" customFormat="1" ht="16.8" customHeight="1">
      <c r="A1324" s="39"/>
      <c r="B1324" s="45"/>
      <c r="C1324" s="315" t="s">
        <v>291</v>
      </c>
      <c r="D1324" s="315" t="s">
        <v>363</v>
      </c>
      <c r="E1324" s="18" t="s">
        <v>19</v>
      </c>
      <c r="F1324" s="316">
        <v>23.352</v>
      </c>
      <c r="G1324" s="39"/>
      <c r="H1324" s="45"/>
    </row>
    <row r="1325" s="2" customFormat="1" ht="16.8" customHeight="1">
      <c r="A1325" s="39"/>
      <c r="B1325" s="45"/>
      <c r="C1325" s="317" t="s">
        <v>4959</v>
      </c>
      <c r="D1325" s="39"/>
      <c r="E1325" s="39"/>
      <c r="F1325" s="39"/>
      <c r="G1325" s="39"/>
      <c r="H1325" s="45"/>
    </row>
    <row r="1326" s="2" customFormat="1">
      <c r="A1326" s="39"/>
      <c r="B1326" s="45"/>
      <c r="C1326" s="315" t="s">
        <v>397</v>
      </c>
      <c r="D1326" s="315" t="s">
        <v>398</v>
      </c>
      <c r="E1326" s="18" t="s">
        <v>391</v>
      </c>
      <c r="F1326" s="316">
        <v>23.352</v>
      </c>
      <c r="G1326" s="39"/>
      <c r="H1326" s="45"/>
    </row>
    <row r="1327" s="2" customFormat="1">
      <c r="A1327" s="39"/>
      <c r="B1327" s="45"/>
      <c r="C1327" s="315" t="s">
        <v>472</v>
      </c>
      <c r="D1327" s="315" t="s">
        <v>473</v>
      </c>
      <c r="E1327" s="18" t="s">
        <v>391</v>
      </c>
      <c r="F1327" s="316">
        <v>23.352</v>
      </c>
      <c r="G1327" s="39"/>
      <c r="H1327" s="45"/>
    </row>
    <row r="1328" s="2" customFormat="1" ht="16.8" customHeight="1">
      <c r="A1328" s="39"/>
      <c r="B1328" s="45"/>
      <c r="C1328" s="311" t="s">
        <v>233</v>
      </c>
      <c r="D1328" s="312" t="s">
        <v>19</v>
      </c>
      <c r="E1328" s="313" t="s">
        <v>19</v>
      </c>
      <c r="F1328" s="314">
        <v>1</v>
      </c>
      <c r="G1328" s="39"/>
      <c r="H1328" s="45"/>
    </row>
    <row r="1329" s="2" customFormat="1" ht="16.8" customHeight="1">
      <c r="A1329" s="39"/>
      <c r="B1329" s="45"/>
      <c r="C1329" s="315" t="s">
        <v>19</v>
      </c>
      <c r="D1329" s="315" t="s">
        <v>707</v>
      </c>
      <c r="E1329" s="18" t="s">
        <v>19</v>
      </c>
      <c r="F1329" s="316">
        <v>0</v>
      </c>
      <c r="G1329" s="39"/>
      <c r="H1329" s="45"/>
    </row>
    <row r="1330" s="2" customFormat="1" ht="16.8" customHeight="1">
      <c r="A1330" s="39"/>
      <c r="B1330" s="45"/>
      <c r="C1330" s="315" t="s">
        <v>233</v>
      </c>
      <c r="D1330" s="315" t="s">
        <v>79</v>
      </c>
      <c r="E1330" s="18" t="s">
        <v>19</v>
      </c>
      <c r="F1330" s="316">
        <v>1</v>
      </c>
      <c r="G1330" s="39"/>
      <c r="H1330" s="45"/>
    </row>
    <row r="1331" s="2" customFormat="1" ht="16.8" customHeight="1">
      <c r="A1331" s="39"/>
      <c r="B1331" s="45"/>
      <c r="C1331" s="317" t="s">
        <v>4959</v>
      </c>
      <c r="D1331" s="39"/>
      <c r="E1331" s="39"/>
      <c r="F1331" s="39"/>
      <c r="G1331" s="39"/>
      <c r="H1331" s="45"/>
    </row>
    <row r="1332" s="2" customFormat="1" ht="16.8" customHeight="1">
      <c r="A1332" s="39"/>
      <c r="B1332" s="45"/>
      <c r="C1332" s="315" t="s">
        <v>703</v>
      </c>
      <c r="D1332" s="315" t="s">
        <v>704</v>
      </c>
      <c r="E1332" s="18" t="s">
        <v>586</v>
      </c>
      <c r="F1332" s="316">
        <v>2</v>
      </c>
      <c r="G1332" s="39"/>
      <c r="H1332" s="45"/>
    </row>
    <row r="1333" s="2" customFormat="1" ht="16.8" customHeight="1">
      <c r="A1333" s="39"/>
      <c r="B1333" s="45"/>
      <c r="C1333" s="315" t="s">
        <v>724</v>
      </c>
      <c r="D1333" s="315" t="s">
        <v>725</v>
      </c>
      <c r="E1333" s="18" t="s">
        <v>586</v>
      </c>
      <c r="F1333" s="316">
        <v>2</v>
      </c>
      <c r="G1333" s="39"/>
      <c r="H1333" s="45"/>
    </row>
    <row r="1334" s="2" customFormat="1" ht="16.8" customHeight="1">
      <c r="A1334" s="39"/>
      <c r="B1334" s="45"/>
      <c r="C1334" s="315" t="s">
        <v>735</v>
      </c>
      <c r="D1334" s="315" t="s">
        <v>736</v>
      </c>
      <c r="E1334" s="18" t="s">
        <v>586</v>
      </c>
      <c r="F1334" s="316">
        <v>1</v>
      </c>
      <c r="G1334" s="39"/>
      <c r="H1334" s="45"/>
    </row>
    <row r="1335" s="2" customFormat="1" ht="16.8" customHeight="1">
      <c r="A1335" s="39"/>
      <c r="B1335" s="45"/>
      <c r="C1335" s="311" t="s">
        <v>235</v>
      </c>
      <c r="D1335" s="312" t="s">
        <v>19</v>
      </c>
      <c r="E1335" s="313" t="s">
        <v>19</v>
      </c>
      <c r="F1335" s="314">
        <v>0</v>
      </c>
      <c r="G1335" s="39"/>
      <c r="H1335" s="45"/>
    </row>
    <row r="1336" s="2" customFormat="1" ht="16.8" customHeight="1">
      <c r="A1336" s="39"/>
      <c r="B1336" s="45"/>
      <c r="C1336" s="315" t="s">
        <v>19</v>
      </c>
      <c r="D1336" s="315" t="s">
        <v>708</v>
      </c>
      <c r="E1336" s="18" t="s">
        <v>19</v>
      </c>
      <c r="F1336" s="316">
        <v>0</v>
      </c>
      <c r="G1336" s="39"/>
      <c r="H1336" s="45"/>
    </row>
    <row r="1337" s="2" customFormat="1" ht="16.8" customHeight="1">
      <c r="A1337" s="39"/>
      <c r="B1337" s="45"/>
      <c r="C1337" s="315" t="s">
        <v>235</v>
      </c>
      <c r="D1337" s="315" t="s">
        <v>72</v>
      </c>
      <c r="E1337" s="18" t="s">
        <v>19</v>
      </c>
      <c r="F1337" s="316">
        <v>0</v>
      </c>
      <c r="G1337" s="39"/>
      <c r="H1337" s="45"/>
    </row>
    <row r="1338" s="2" customFormat="1" ht="16.8" customHeight="1">
      <c r="A1338" s="39"/>
      <c r="B1338" s="45"/>
      <c r="C1338" s="317" t="s">
        <v>4959</v>
      </c>
      <c r="D1338" s="39"/>
      <c r="E1338" s="39"/>
      <c r="F1338" s="39"/>
      <c r="G1338" s="39"/>
      <c r="H1338" s="45"/>
    </row>
    <row r="1339" s="2" customFormat="1" ht="16.8" customHeight="1">
      <c r="A1339" s="39"/>
      <c r="B1339" s="45"/>
      <c r="C1339" s="315" t="s">
        <v>703</v>
      </c>
      <c r="D1339" s="315" t="s">
        <v>704</v>
      </c>
      <c r="E1339" s="18" t="s">
        <v>586</v>
      </c>
      <c r="F1339" s="316">
        <v>2</v>
      </c>
      <c r="G1339" s="39"/>
      <c r="H1339" s="45"/>
    </row>
    <row r="1340" s="2" customFormat="1" ht="16.8" customHeight="1">
      <c r="A1340" s="39"/>
      <c r="B1340" s="45"/>
      <c r="C1340" s="315" t="s">
        <v>724</v>
      </c>
      <c r="D1340" s="315" t="s">
        <v>725</v>
      </c>
      <c r="E1340" s="18" t="s">
        <v>586</v>
      </c>
      <c r="F1340" s="316">
        <v>2</v>
      </c>
      <c r="G1340" s="39"/>
      <c r="H1340" s="45"/>
    </row>
    <row r="1341" s="2" customFormat="1" ht="16.8" customHeight="1">
      <c r="A1341" s="39"/>
      <c r="B1341" s="45"/>
      <c r="C1341" s="315" t="s">
        <v>746</v>
      </c>
      <c r="D1341" s="315" t="s">
        <v>747</v>
      </c>
      <c r="E1341" s="18" t="s">
        <v>586</v>
      </c>
      <c r="F1341" s="316">
        <v>2</v>
      </c>
      <c r="G1341" s="39"/>
      <c r="H1341" s="45"/>
    </row>
    <row r="1342" s="2" customFormat="1" ht="16.8" customHeight="1">
      <c r="A1342" s="39"/>
      <c r="B1342" s="45"/>
      <c r="C1342" s="311" t="s">
        <v>238</v>
      </c>
      <c r="D1342" s="312" t="s">
        <v>19</v>
      </c>
      <c r="E1342" s="313" t="s">
        <v>19</v>
      </c>
      <c r="F1342" s="314">
        <v>0</v>
      </c>
      <c r="G1342" s="39"/>
      <c r="H1342" s="45"/>
    </row>
    <row r="1343" s="2" customFormat="1" ht="16.8" customHeight="1">
      <c r="A1343" s="39"/>
      <c r="B1343" s="45"/>
      <c r="C1343" s="315" t="s">
        <v>19</v>
      </c>
      <c r="D1343" s="315" t="s">
        <v>709</v>
      </c>
      <c r="E1343" s="18" t="s">
        <v>19</v>
      </c>
      <c r="F1343" s="316">
        <v>0</v>
      </c>
      <c r="G1343" s="39"/>
      <c r="H1343" s="45"/>
    </row>
    <row r="1344" s="2" customFormat="1" ht="16.8" customHeight="1">
      <c r="A1344" s="39"/>
      <c r="B1344" s="45"/>
      <c r="C1344" s="315" t="s">
        <v>238</v>
      </c>
      <c r="D1344" s="315" t="s">
        <v>72</v>
      </c>
      <c r="E1344" s="18" t="s">
        <v>19</v>
      </c>
      <c r="F1344" s="316">
        <v>0</v>
      </c>
      <c r="G1344" s="39"/>
      <c r="H1344" s="45"/>
    </row>
    <row r="1345" s="2" customFormat="1" ht="16.8" customHeight="1">
      <c r="A1345" s="39"/>
      <c r="B1345" s="45"/>
      <c r="C1345" s="317" t="s">
        <v>4959</v>
      </c>
      <c r="D1345" s="39"/>
      <c r="E1345" s="39"/>
      <c r="F1345" s="39"/>
      <c r="G1345" s="39"/>
      <c r="H1345" s="45"/>
    </row>
    <row r="1346" s="2" customFormat="1" ht="16.8" customHeight="1">
      <c r="A1346" s="39"/>
      <c r="B1346" s="45"/>
      <c r="C1346" s="315" t="s">
        <v>703</v>
      </c>
      <c r="D1346" s="315" t="s">
        <v>704</v>
      </c>
      <c r="E1346" s="18" t="s">
        <v>586</v>
      </c>
      <c r="F1346" s="316">
        <v>2</v>
      </c>
      <c r="G1346" s="39"/>
      <c r="H1346" s="45"/>
    </row>
    <row r="1347" s="2" customFormat="1" ht="16.8" customHeight="1">
      <c r="A1347" s="39"/>
      <c r="B1347" s="45"/>
      <c r="C1347" s="315" t="s">
        <v>724</v>
      </c>
      <c r="D1347" s="315" t="s">
        <v>725</v>
      </c>
      <c r="E1347" s="18" t="s">
        <v>586</v>
      </c>
      <c r="F1347" s="316">
        <v>2</v>
      </c>
      <c r="G1347" s="39"/>
      <c r="H1347" s="45"/>
    </row>
    <row r="1348" s="2" customFormat="1" ht="16.8" customHeight="1">
      <c r="A1348" s="39"/>
      <c r="B1348" s="45"/>
      <c r="C1348" s="315" t="s">
        <v>746</v>
      </c>
      <c r="D1348" s="315" t="s">
        <v>747</v>
      </c>
      <c r="E1348" s="18" t="s">
        <v>586</v>
      </c>
      <c r="F1348" s="316">
        <v>2</v>
      </c>
      <c r="G1348" s="39"/>
      <c r="H1348" s="45"/>
    </row>
    <row r="1349" s="2" customFormat="1" ht="16.8" customHeight="1">
      <c r="A1349" s="39"/>
      <c r="B1349" s="45"/>
      <c r="C1349" s="311" t="s">
        <v>240</v>
      </c>
      <c r="D1349" s="312" t="s">
        <v>19</v>
      </c>
      <c r="E1349" s="313" t="s">
        <v>19</v>
      </c>
      <c r="F1349" s="314">
        <v>0</v>
      </c>
      <c r="G1349" s="39"/>
      <c r="H1349" s="45"/>
    </row>
    <row r="1350" s="2" customFormat="1" ht="16.8" customHeight="1">
      <c r="A1350" s="39"/>
      <c r="B1350" s="45"/>
      <c r="C1350" s="315" t="s">
        <v>19</v>
      </c>
      <c r="D1350" s="315" t="s">
        <v>710</v>
      </c>
      <c r="E1350" s="18" t="s">
        <v>19</v>
      </c>
      <c r="F1350" s="316">
        <v>0</v>
      </c>
      <c r="G1350" s="39"/>
      <c r="H1350" s="45"/>
    </row>
    <row r="1351" s="2" customFormat="1" ht="16.8" customHeight="1">
      <c r="A1351" s="39"/>
      <c r="B1351" s="45"/>
      <c r="C1351" s="315" t="s">
        <v>240</v>
      </c>
      <c r="D1351" s="315" t="s">
        <v>72</v>
      </c>
      <c r="E1351" s="18" t="s">
        <v>19</v>
      </c>
      <c r="F1351" s="316">
        <v>0</v>
      </c>
      <c r="G1351" s="39"/>
      <c r="H1351" s="45"/>
    </row>
    <row r="1352" s="2" customFormat="1" ht="16.8" customHeight="1">
      <c r="A1352" s="39"/>
      <c r="B1352" s="45"/>
      <c r="C1352" s="317" t="s">
        <v>4959</v>
      </c>
      <c r="D1352" s="39"/>
      <c r="E1352" s="39"/>
      <c r="F1352" s="39"/>
      <c r="G1352" s="39"/>
      <c r="H1352" s="45"/>
    </row>
    <row r="1353" s="2" customFormat="1" ht="16.8" customHeight="1">
      <c r="A1353" s="39"/>
      <c r="B1353" s="45"/>
      <c r="C1353" s="315" t="s">
        <v>703</v>
      </c>
      <c r="D1353" s="315" t="s">
        <v>704</v>
      </c>
      <c r="E1353" s="18" t="s">
        <v>586</v>
      </c>
      <c r="F1353" s="316">
        <v>2</v>
      </c>
      <c r="G1353" s="39"/>
      <c r="H1353" s="45"/>
    </row>
    <row r="1354" s="2" customFormat="1" ht="16.8" customHeight="1">
      <c r="A1354" s="39"/>
      <c r="B1354" s="45"/>
      <c r="C1354" s="315" t="s">
        <v>724</v>
      </c>
      <c r="D1354" s="315" t="s">
        <v>725</v>
      </c>
      <c r="E1354" s="18" t="s">
        <v>586</v>
      </c>
      <c r="F1354" s="316">
        <v>2</v>
      </c>
      <c r="G1354" s="39"/>
      <c r="H1354" s="45"/>
    </row>
    <row r="1355" s="2" customFormat="1" ht="16.8" customHeight="1">
      <c r="A1355" s="39"/>
      <c r="B1355" s="45"/>
      <c r="C1355" s="315" t="s">
        <v>735</v>
      </c>
      <c r="D1355" s="315" t="s">
        <v>736</v>
      </c>
      <c r="E1355" s="18" t="s">
        <v>586</v>
      </c>
      <c r="F1355" s="316">
        <v>1</v>
      </c>
      <c r="G1355" s="39"/>
      <c r="H1355" s="45"/>
    </row>
    <row r="1356" s="2" customFormat="1" ht="16.8" customHeight="1">
      <c r="A1356" s="39"/>
      <c r="B1356" s="45"/>
      <c r="C1356" s="315" t="s">
        <v>746</v>
      </c>
      <c r="D1356" s="315" t="s">
        <v>747</v>
      </c>
      <c r="E1356" s="18" t="s">
        <v>586</v>
      </c>
      <c r="F1356" s="316">
        <v>2</v>
      </c>
      <c r="G1356" s="39"/>
      <c r="H1356" s="45"/>
    </row>
    <row r="1357" s="2" customFormat="1" ht="16.8" customHeight="1">
      <c r="A1357" s="39"/>
      <c r="B1357" s="45"/>
      <c r="C1357" s="311" t="s">
        <v>230</v>
      </c>
      <c r="D1357" s="312" t="s">
        <v>19</v>
      </c>
      <c r="E1357" s="313" t="s">
        <v>19</v>
      </c>
      <c r="F1357" s="314">
        <v>0</v>
      </c>
      <c r="G1357" s="39"/>
      <c r="H1357" s="45"/>
    </row>
    <row r="1358" s="2" customFormat="1" ht="16.8" customHeight="1">
      <c r="A1358" s="39"/>
      <c r="B1358" s="45"/>
      <c r="C1358" s="315" t="s">
        <v>19</v>
      </c>
      <c r="D1358" s="315" t="s">
        <v>711</v>
      </c>
      <c r="E1358" s="18" t="s">
        <v>19</v>
      </c>
      <c r="F1358" s="316">
        <v>0</v>
      </c>
      <c r="G1358" s="39"/>
      <c r="H1358" s="45"/>
    </row>
    <row r="1359" s="2" customFormat="1" ht="16.8" customHeight="1">
      <c r="A1359" s="39"/>
      <c r="B1359" s="45"/>
      <c r="C1359" s="315" t="s">
        <v>230</v>
      </c>
      <c r="D1359" s="315" t="s">
        <v>72</v>
      </c>
      <c r="E1359" s="18" t="s">
        <v>19</v>
      </c>
      <c r="F1359" s="316">
        <v>0</v>
      </c>
      <c r="G1359" s="39"/>
      <c r="H1359" s="45"/>
    </row>
    <row r="1360" s="2" customFormat="1" ht="16.8" customHeight="1">
      <c r="A1360" s="39"/>
      <c r="B1360" s="45"/>
      <c r="C1360" s="317" t="s">
        <v>4959</v>
      </c>
      <c r="D1360" s="39"/>
      <c r="E1360" s="39"/>
      <c r="F1360" s="39"/>
      <c r="G1360" s="39"/>
      <c r="H1360" s="45"/>
    </row>
    <row r="1361" s="2" customFormat="1" ht="16.8" customHeight="1">
      <c r="A1361" s="39"/>
      <c r="B1361" s="45"/>
      <c r="C1361" s="315" t="s">
        <v>703</v>
      </c>
      <c r="D1361" s="315" t="s">
        <v>704</v>
      </c>
      <c r="E1361" s="18" t="s">
        <v>586</v>
      </c>
      <c r="F1361" s="316">
        <v>2</v>
      </c>
      <c r="G1361" s="39"/>
      <c r="H1361" s="45"/>
    </row>
    <row r="1362" s="2" customFormat="1" ht="16.8" customHeight="1">
      <c r="A1362" s="39"/>
      <c r="B1362" s="45"/>
      <c r="C1362" s="315" t="s">
        <v>724</v>
      </c>
      <c r="D1362" s="315" t="s">
        <v>725</v>
      </c>
      <c r="E1362" s="18" t="s">
        <v>586</v>
      </c>
      <c r="F1362" s="316">
        <v>2</v>
      </c>
      <c r="G1362" s="39"/>
      <c r="H1362" s="45"/>
    </row>
    <row r="1363" s="2" customFormat="1" ht="16.8" customHeight="1">
      <c r="A1363" s="39"/>
      <c r="B1363" s="45"/>
      <c r="C1363" s="315" t="s">
        <v>735</v>
      </c>
      <c r="D1363" s="315" t="s">
        <v>736</v>
      </c>
      <c r="E1363" s="18" t="s">
        <v>586</v>
      </c>
      <c r="F1363" s="316">
        <v>1</v>
      </c>
      <c r="G1363" s="39"/>
      <c r="H1363" s="45"/>
    </row>
    <row r="1364" s="2" customFormat="1" ht="16.8" customHeight="1">
      <c r="A1364" s="39"/>
      <c r="B1364" s="45"/>
      <c r="C1364" s="315" t="s">
        <v>746</v>
      </c>
      <c r="D1364" s="315" t="s">
        <v>747</v>
      </c>
      <c r="E1364" s="18" t="s">
        <v>586</v>
      </c>
      <c r="F1364" s="316">
        <v>2</v>
      </c>
      <c r="G1364" s="39"/>
      <c r="H1364" s="45"/>
    </row>
    <row r="1365" s="2" customFormat="1" ht="16.8" customHeight="1">
      <c r="A1365" s="39"/>
      <c r="B1365" s="45"/>
      <c r="C1365" s="311" t="s">
        <v>242</v>
      </c>
      <c r="D1365" s="312" t="s">
        <v>19</v>
      </c>
      <c r="E1365" s="313" t="s">
        <v>19</v>
      </c>
      <c r="F1365" s="314">
        <v>1</v>
      </c>
      <c r="G1365" s="39"/>
      <c r="H1365" s="45"/>
    </row>
    <row r="1366" s="2" customFormat="1" ht="16.8" customHeight="1">
      <c r="A1366" s="39"/>
      <c r="B1366" s="45"/>
      <c r="C1366" s="315" t="s">
        <v>19</v>
      </c>
      <c r="D1366" s="315" t="s">
        <v>712</v>
      </c>
      <c r="E1366" s="18" t="s">
        <v>19</v>
      </c>
      <c r="F1366" s="316">
        <v>0</v>
      </c>
      <c r="G1366" s="39"/>
      <c r="H1366" s="45"/>
    </row>
    <row r="1367" s="2" customFormat="1" ht="16.8" customHeight="1">
      <c r="A1367" s="39"/>
      <c r="B1367" s="45"/>
      <c r="C1367" s="315" t="s">
        <v>242</v>
      </c>
      <c r="D1367" s="315" t="s">
        <v>79</v>
      </c>
      <c r="E1367" s="18" t="s">
        <v>19</v>
      </c>
      <c r="F1367" s="316">
        <v>1</v>
      </c>
      <c r="G1367" s="39"/>
      <c r="H1367" s="45"/>
    </row>
    <row r="1368" s="2" customFormat="1" ht="16.8" customHeight="1">
      <c r="A1368" s="39"/>
      <c r="B1368" s="45"/>
      <c r="C1368" s="317" t="s">
        <v>4959</v>
      </c>
      <c r="D1368" s="39"/>
      <c r="E1368" s="39"/>
      <c r="F1368" s="39"/>
      <c r="G1368" s="39"/>
      <c r="H1368" s="45"/>
    </row>
    <row r="1369" s="2" customFormat="1" ht="16.8" customHeight="1">
      <c r="A1369" s="39"/>
      <c r="B1369" s="45"/>
      <c r="C1369" s="315" t="s">
        <v>703</v>
      </c>
      <c r="D1369" s="315" t="s">
        <v>704</v>
      </c>
      <c r="E1369" s="18" t="s">
        <v>586</v>
      </c>
      <c r="F1369" s="316">
        <v>2</v>
      </c>
      <c r="G1369" s="39"/>
      <c r="H1369" s="45"/>
    </row>
    <row r="1370" s="2" customFormat="1" ht="16.8" customHeight="1">
      <c r="A1370" s="39"/>
      <c r="B1370" s="45"/>
      <c r="C1370" s="315" t="s">
        <v>724</v>
      </c>
      <c r="D1370" s="315" t="s">
        <v>725</v>
      </c>
      <c r="E1370" s="18" t="s">
        <v>586</v>
      </c>
      <c r="F1370" s="316">
        <v>2</v>
      </c>
      <c r="G1370" s="39"/>
      <c r="H1370" s="45"/>
    </row>
    <row r="1371" s="2" customFormat="1" ht="16.8" customHeight="1">
      <c r="A1371" s="39"/>
      <c r="B1371" s="45"/>
      <c r="C1371" s="315" t="s">
        <v>746</v>
      </c>
      <c r="D1371" s="315" t="s">
        <v>747</v>
      </c>
      <c r="E1371" s="18" t="s">
        <v>586</v>
      </c>
      <c r="F1371" s="316">
        <v>2</v>
      </c>
      <c r="G1371" s="39"/>
      <c r="H1371" s="45"/>
    </row>
    <row r="1372" s="2" customFormat="1" ht="16.8" customHeight="1">
      <c r="A1372" s="39"/>
      <c r="B1372" s="45"/>
      <c r="C1372" s="311" t="s">
        <v>243</v>
      </c>
      <c r="D1372" s="312" t="s">
        <v>19</v>
      </c>
      <c r="E1372" s="313" t="s">
        <v>19</v>
      </c>
      <c r="F1372" s="314">
        <v>0</v>
      </c>
      <c r="G1372" s="39"/>
      <c r="H1372" s="45"/>
    </row>
    <row r="1373" s="2" customFormat="1" ht="16.8" customHeight="1">
      <c r="A1373" s="39"/>
      <c r="B1373" s="45"/>
      <c r="C1373" s="315" t="s">
        <v>19</v>
      </c>
      <c r="D1373" s="315" t="s">
        <v>713</v>
      </c>
      <c r="E1373" s="18" t="s">
        <v>19</v>
      </c>
      <c r="F1373" s="316">
        <v>0</v>
      </c>
      <c r="G1373" s="39"/>
      <c r="H1373" s="45"/>
    </row>
    <row r="1374" s="2" customFormat="1" ht="16.8" customHeight="1">
      <c r="A1374" s="39"/>
      <c r="B1374" s="45"/>
      <c r="C1374" s="315" t="s">
        <v>243</v>
      </c>
      <c r="D1374" s="315" t="s">
        <v>72</v>
      </c>
      <c r="E1374" s="18" t="s">
        <v>19</v>
      </c>
      <c r="F1374" s="316">
        <v>0</v>
      </c>
      <c r="G1374" s="39"/>
      <c r="H1374" s="45"/>
    </row>
    <row r="1375" s="2" customFormat="1" ht="16.8" customHeight="1">
      <c r="A1375" s="39"/>
      <c r="B1375" s="45"/>
      <c r="C1375" s="317" t="s">
        <v>4959</v>
      </c>
      <c r="D1375" s="39"/>
      <c r="E1375" s="39"/>
      <c r="F1375" s="39"/>
      <c r="G1375" s="39"/>
      <c r="H1375" s="45"/>
    </row>
    <row r="1376" s="2" customFormat="1" ht="16.8" customHeight="1">
      <c r="A1376" s="39"/>
      <c r="B1376" s="45"/>
      <c r="C1376" s="315" t="s">
        <v>703</v>
      </c>
      <c r="D1376" s="315" t="s">
        <v>704</v>
      </c>
      <c r="E1376" s="18" t="s">
        <v>586</v>
      </c>
      <c r="F1376" s="316">
        <v>2</v>
      </c>
      <c r="G1376" s="39"/>
      <c r="H1376" s="45"/>
    </row>
    <row r="1377" s="2" customFormat="1" ht="16.8" customHeight="1">
      <c r="A1377" s="39"/>
      <c r="B1377" s="45"/>
      <c r="C1377" s="315" t="s">
        <v>724</v>
      </c>
      <c r="D1377" s="315" t="s">
        <v>725</v>
      </c>
      <c r="E1377" s="18" t="s">
        <v>586</v>
      </c>
      <c r="F1377" s="316">
        <v>2</v>
      </c>
      <c r="G1377" s="39"/>
      <c r="H1377" s="45"/>
    </row>
    <row r="1378" s="2" customFormat="1" ht="16.8" customHeight="1">
      <c r="A1378" s="39"/>
      <c r="B1378" s="45"/>
      <c r="C1378" s="315" t="s">
        <v>746</v>
      </c>
      <c r="D1378" s="315" t="s">
        <v>747</v>
      </c>
      <c r="E1378" s="18" t="s">
        <v>586</v>
      </c>
      <c r="F1378" s="316">
        <v>2</v>
      </c>
      <c r="G1378" s="39"/>
      <c r="H1378" s="45"/>
    </row>
    <row r="1379" s="2" customFormat="1" ht="16.8" customHeight="1">
      <c r="A1379" s="39"/>
      <c r="B1379" s="45"/>
      <c r="C1379" s="311" t="s">
        <v>244</v>
      </c>
      <c r="D1379" s="312" t="s">
        <v>19</v>
      </c>
      <c r="E1379" s="313" t="s">
        <v>19</v>
      </c>
      <c r="F1379" s="314">
        <v>0</v>
      </c>
      <c r="G1379" s="39"/>
      <c r="H1379" s="45"/>
    </row>
    <row r="1380" s="2" customFormat="1" ht="16.8" customHeight="1">
      <c r="A1380" s="39"/>
      <c r="B1380" s="45"/>
      <c r="C1380" s="315" t="s">
        <v>19</v>
      </c>
      <c r="D1380" s="315" t="s">
        <v>714</v>
      </c>
      <c r="E1380" s="18" t="s">
        <v>19</v>
      </c>
      <c r="F1380" s="316">
        <v>0</v>
      </c>
      <c r="G1380" s="39"/>
      <c r="H1380" s="45"/>
    </row>
    <row r="1381" s="2" customFormat="1" ht="16.8" customHeight="1">
      <c r="A1381" s="39"/>
      <c r="B1381" s="45"/>
      <c r="C1381" s="315" t="s">
        <v>244</v>
      </c>
      <c r="D1381" s="315" t="s">
        <v>72</v>
      </c>
      <c r="E1381" s="18" t="s">
        <v>19</v>
      </c>
      <c r="F1381" s="316">
        <v>0</v>
      </c>
      <c r="G1381" s="39"/>
      <c r="H1381" s="45"/>
    </row>
    <row r="1382" s="2" customFormat="1" ht="16.8" customHeight="1">
      <c r="A1382" s="39"/>
      <c r="B1382" s="45"/>
      <c r="C1382" s="317" t="s">
        <v>4959</v>
      </c>
      <c r="D1382" s="39"/>
      <c r="E1382" s="39"/>
      <c r="F1382" s="39"/>
      <c r="G1382" s="39"/>
      <c r="H1382" s="45"/>
    </row>
    <row r="1383" s="2" customFormat="1" ht="16.8" customHeight="1">
      <c r="A1383" s="39"/>
      <c r="B1383" s="45"/>
      <c r="C1383" s="315" t="s">
        <v>703</v>
      </c>
      <c r="D1383" s="315" t="s">
        <v>704</v>
      </c>
      <c r="E1383" s="18" t="s">
        <v>586</v>
      </c>
      <c r="F1383" s="316">
        <v>2</v>
      </c>
      <c r="G1383" s="39"/>
      <c r="H1383" s="45"/>
    </row>
    <row r="1384" s="2" customFormat="1" ht="16.8" customHeight="1">
      <c r="A1384" s="39"/>
      <c r="B1384" s="45"/>
      <c r="C1384" s="315" t="s">
        <v>724</v>
      </c>
      <c r="D1384" s="315" t="s">
        <v>725</v>
      </c>
      <c r="E1384" s="18" t="s">
        <v>586</v>
      </c>
      <c r="F1384" s="316">
        <v>2</v>
      </c>
      <c r="G1384" s="39"/>
      <c r="H1384" s="45"/>
    </row>
    <row r="1385" s="2" customFormat="1" ht="16.8" customHeight="1">
      <c r="A1385" s="39"/>
      <c r="B1385" s="45"/>
      <c r="C1385" s="315" t="s">
        <v>735</v>
      </c>
      <c r="D1385" s="315" t="s">
        <v>736</v>
      </c>
      <c r="E1385" s="18" t="s">
        <v>586</v>
      </c>
      <c r="F1385" s="316">
        <v>1</v>
      </c>
      <c r="G1385" s="39"/>
      <c r="H1385" s="45"/>
    </row>
    <row r="1386" s="2" customFormat="1" ht="16.8" customHeight="1">
      <c r="A1386" s="39"/>
      <c r="B1386" s="45"/>
      <c r="C1386" s="315" t="s">
        <v>746</v>
      </c>
      <c r="D1386" s="315" t="s">
        <v>747</v>
      </c>
      <c r="E1386" s="18" t="s">
        <v>586</v>
      </c>
      <c r="F1386" s="316">
        <v>2</v>
      </c>
      <c r="G1386" s="39"/>
      <c r="H1386" s="45"/>
    </row>
    <row r="1387" s="2" customFormat="1" ht="16.8" customHeight="1">
      <c r="A1387" s="39"/>
      <c r="B1387" s="45"/>
      <c r="C1387" s="311" t="s">
        <v>245</v>
      </c>
      <c r="D1387" s="312" t="s">
        <v>19</v>
      </c>
      <c r="E1387" s="313" t="s">
        <v>19</v>
      </c>
      <c r="F1387" s="314">
        <v>2</v>
      </c>
      <c r="G1387" s="39"/>
      <c r="H1387" s="45"/>
    </row>
    <row r="1388" s="2" customFormat="1" ht="16.8" customHeight="1">
      <c r="A1388" s="39"/>
      <c r="B1388" s="45"/>
      <c r="C1388" s="315" t="s">
        <v>19</v>
      </c>
      <c r="D1388" s="315" t="s">
        <v>707</v>
      </c>
      <c r="E1388" s="18" t="s">
        <v>19</v>
      </c>
      <c r="F1388" s="316">
        <v>0</v>
      </c>
      <c r="G1388" s="39"/>
      <c r="H1388" s="45"/>
    </row>
    <row r="1389" s="2" customFormat="1" ht="16.8" customHeight="1">
      <c r="A1389" s="39"/>
      <c r="B1389" s="45"/>
      <c r="C1389" s="315" t="s">
        <v>233</v>
      </c>
      <c r="D1389" s="315" t="s">
        <v>79</v>
      </c>
      <c r="E1389" s="18" t="s">
        <v>19</v>
      </c>
      <c r="F1389" s="316">
        <v>1</v>
      </c>
      <c r="G1389" s="39"/>
      <c r="H1389" s="45"/>
    </row>
    <row r="1390" s="2" customFormat="1" ht="16.8" customHeight="1">
      <c r="A1390" s="39"/>
      <c r="B1390" s="45"/>
      <c r="C1390" s="315" t="s">
        <v>19</v>
      </c>
      <c r="D1390" s="315" t="s">
        <v>708</v>
      </c>
      <c r="E1390" s="18" t="s">
        <v>19</v>
      </c>
      <c r="F1390" s="316">
        <v>0</v>
      </c>
      <c r="G1390" s="39"/>
      <c r="H1390" s="45"/>
    </row>
    <row r="1391" s="2" customFormat="1" ht="16.8" customHeight="1">
      <c r="A1391" s="39"/>
      <c r="B1391" s="45"/>
      <c r="C1391" s="315" t="s">
        <v>235</v>
      </c>
      <c r="D1391" s="315" t="s">
        <v>72</v>
      </c>
      <c r="E1391" s="18" t="s">
        <v>19</v>
      </c>
      <c r="F1391" s="316">
        <v>0</v>
      </c>
      <c r="G1391" s="39"/>
      <c r="H1391" s="45"/>
    </row>
    <row r="1392" s="2" customFormat="1" ht="16.8" customHeight="1">
      <c r="A1392" s="39"/>
      <c r="B1392" s="45"/>
      <c r="C1392" s="315" t="s">
        <v>19</v>
      </c>
      <c r="D1392" s="315" t="s">
        <v>709</v>
      </c>
      <c r="E1392" s="18" t="s">
        <v>19</v>
      </c>
      <c r="F1392" s="316">
        <v>0</v>
      </c>
      <c r="G1392" s="39"/>
      <c r="H1392" s="45"/>
    </row>
    <row r="1393" s="2" customFormat="1" ht="16.8" customHeight="1">
      <c r="A1393" s="39"/>
      <c r="B1393" s="45"/>
      <c r="C1393" s="315" t="s">
        <v>238</v>
      </c>
      <c r="D1393" s="315" t="s">
        <v>72</v>
      </c>
      <c r="E1393" s="18" t="s">
        <v>19</v>
      </c>
      <c r="F1393" s="316">
        <v>0</v>
      </c>
      <c r="G1393" s="39"/>
      <c r="H1393" s="45"/>
    </row>
    <row r="1394" s="2" customFormat="1" ht="16.8" customHeight="1">
      <c r="A1394" s="39"/>
      <c r="B1394" s="45"/>
      <c r="C1394" s="315" t="s">
        <v>19</v>
      </c>
      <c r="D1394" s="315" t="s">
        <v>710</v>
      </c>
      <c r="E1394" s="18" t="s">
        <v>19</v>
      </c>
      <c r="F1394" s="316">
        <v>0</v>
      </c>
      <c r="G1394" s="39"/>
      <c r="H1394" s="45"/>
    </row>
    <row r="1395" s="2" customFormat="1" ht="16.8" customHeight="1">
      <c r="A1395" s="39"/>
      <c r="B1395" s="45"/>
      <c r="C1395" s="315" t="s">
        <v>240</v>
      </c>
      <c r="D1395" s="315" t="s">
        <v>72</v>
      </c>
      <c r="E1395" s="18" t="s">
        <v>19</v>
      </c>
      <c r="F1395" s="316">
        <v>0</v>
      </c>
      <c r="G1395" s="39"/>
      <c r="H1395" s="45"/>
    </row>
    <row r="1396" s="2" customFormat="1" ht="16.8" customHeight="1">
      <c r="A1396" s="39"/>
      <c r="B1396" s="45"/>
      <c r="C1396" s="315" t="s">
        <v>19</v>
      </c>
      <c r="D1396" s="315" t="s">
        <v>711</v>
      </c>
      <c r="E1396" s="18" t="s">
        <v>19</v>
      </c>
      <c r="F1396" s="316">
        <v>0</v>
      </c>
      <c r="G1396" s="39"/>
      <c r="H1396" s="45"/>
    </row>
    <row r="1397" s="2" customFormat="1" ht="16.8" customHeight="1">
      <c r="A1397" s="39"/>
      <c r="B1397" s="45"/>
      <c r="C1397" s="315" t="s">
        <v>230</v>
      </c>
      <c r="D1397" s="315" t="s">
        <v>72</v>
      </c>
      <c r="E1397" s="18" t="s">
        <v>19</v>
      </c>
      <c r="F1397" s="316">
        <v>0</v>
      </c>
      <c r="G1397" s="39"/>
      <c r="H1397" s="45"/>
    </row>
    <row r="1398" s="2" customFormat="1" ht="16.8" customHeight="1">
      <c r="A1398" s="39"/>
      <c r="B1398" s="45"/>
      <c r="C1398" s="315" t="s">
        <v>19</v>
      </c>
      <c r="D1398" s="315" t="s">
        <v>712</v>
      </c>
      <c r="E1398" s="18" t="s">
        <v>19</v>
      </c>
      <c r="F1398" s="316">
        <v>0</v>
      </c>
      <c r="G1398" s="39"/>
      <c r="H1398" s="45"/>
    </row>
    <row r="1399" s="2" customFormat="1" ht="16.8" customHeight="1">
      <c r="A1399" s="39"/>
      <c r="B1399" s="45"/>
      <c r="C1399" s="315" t="s">
        <v>242</v>
      </c>
      <c r="D1399" s="315" t="s">
        <v>79</v>
      </c>
      <c r="E1399" s="18" t="s">
        <v>19</v>
      </c>
      <c r="F1399" s="316">
        <v>1</v>
      </c>
      <c r="G1399" s="39"/>
      <c r="H1399" s="45"/>
    </row>
    <row r="1400" s="2" customFormat="1" ht="16.8" customHeight="1">
      <c r="A1400" s="39"/>
      <c r="B1400" s="45"/>
      <c r="C1400" s="315" t="s">
        <v>19</v>
      </c>
      <c r="D1400" s="315" t="s">
        <v>713</v>
      </c>
      <c r="E1400" s="18" t="s">
        <v>19</v>
      </c>
      <c r="F1400" s="316">
        <v>0</v>
      </c>
      <c r="G1400" s="39"/>
      <c r="H1400" s="45"/>
    </row>
    <row r="1401" s="2" customFormat="1" ht="16.8" customHeight="1">
      <c r="A1401" s="39"/>
      <c r="B1401" s="45"/>
      <c r="C1401" s="315" t="s">
        <v>243</v>
      </c>
      <c r="D1401" s="315" t="s">
        <v>72</v>
      </c>
      <c r="E1401" s="18" t="s">
        <v>19</v>
      </c>
      <c r="F1401" s="316">
        <v>0</v>
      </c>
      <c r="G1401" s="39"/>
      <c r="H1401" s="45"/>
    </row>
    <row r="1402" s="2" customFormat="1" ht="16.8" customHeight="1">
      <c r="A1402" s="39"/>
      <c r="B1402" s="45"/>
      <c r="C1402" s="315" t="s">
        <v>19</v>
      </c>
      <c r="D1402" s="315" t="s">
        <v>714</v>
      </c>
      <c r="E1402" s="18" t="s">
        <v>19</v>
      </c>
      <c r="F1402" s="316">
        <v>0</v>
      </c>
      <c r="G1402" s="39"/>
      <c r="H1402" s="45"/>
    </row>
    <row r="1403" s="2" customFormat="1" ht="16.8" customHeight="1">
      <c r="A1403" s="39"/>
      <c r="B1403" s="45"/>
      <c r="C1403" s="315" t="s">
        <v>244</v>
      </c>
      <c r="D1403" s="315" t="s">
        <v>72</v>
      </c>
      <c r="E1403" s="18" t="s">
        <v>19</v>
      </c>
      <c r="F1403" s="316">
        <v>0</v>
      </c>
      <c r="G1403" s="39"/>
      <c r="H1403" s="45"/>
    </row>
    <row r="1404" s="2" customFormat="1" ht="16.8" customHeight="1">
      <c r="A1404" s="39"/>
      <c r="B1404" s="45"/>
      <c r="C1404" s="315" t="s">
        <v>245</v>
      </c>
      <c r="D1404" s="315" t="s">
        <v>363</v>
      </c>
      <c r="E1404" s="18" t="s">
        <v>19</v>
      </c>
      <c r="F1404" s="316">
        <v>2</v>
      </c>
      <c r="G1404" s="39"/>
      <c r="H1404" s="45"/>
    </row>
    <row r="1405" s="2" customFormat="1" ht="16.8" customHeight="1">
      <c r="A1405" s="39"/>
      <c r="B1405" s="45"/>
      <c r="C1405" s="317" t="s">
        <v>4959</v>
      </c>
      <c r="D1405" s="39"/>
      <c r="E1405" s="39"/>
      <c r="F1405" s="39"/>
      <c r="G1405" s="39"/>
      <c r="H1405" s="45"/>
    </row>
    <row r="1406" s="2" customFormat="1" ht="16.8" customHeight="1">
      <c r="A1406" s="39"/>
      <c r="B1406" s="45"/>
      <c r="C1406" s="315" t="s">
        <v>703</v>
      </c>
      <c r="D1406" s="315" t="s">
        <v>704</v>
      </c>
      <c r="E1406" s="18" t="s">
        <v>586</v>
      </c>
      <c r="F1406" s="316">
        <v>2</v>
      </c>
      <c r="G1406" s="39"/>
      <c r="H1406" s="45"/>
    </row>
    <row r="1407" s="2" customFormat="1">
      <c r="A1407" s="39"/>
      <c r="B1407" s="45"/>
      <c r="C1407" s="315" t="s">
        <v>448</v>
      </c>
      <c r="D1407" s="315" t="s">
        <v>449</v>
      </c>
      <c r="E1407" s="18" t="s">
        <v>391</v>
      </c>
      <c r="F1407" s="316">
        <v>82.5</v>
      </c>
      <c r="G1407" s="39"/>
      <c r="H1407" s="45"/>
    </row>
    <row r="1408" s="2" customFormat="1">
      <c r="A1408" s="39"/>
      <c r="B1408" s="45"/>
      <c r="C1408" s="315" t="s">
        <v>771</v>
      </c>
      <c r="D1408" s="315" t="s">
        <v>772</v>
      </c>
      <c r="E1408" s="18" t="s">
        <v>586</v>
      </c>
      <c r="F1408" s="316">
        <v>2</v>
      </c>
      <c r="G1408" s="39"/>
      <c r="H1408" s="45"/>
    </row>
    <row r="1409" s="2" customFormat="1">
      <c r="A1409" s="39"/>
      <c r="B1409" s="45"/>
      <c r="C1409" s="315" t="s">
        <v>780</v>
      </c>
      <c r="D1409" s="315" t="s">
        <v>781</v>
      </c>
      <c r="E1409" s="18" t="s">
        <v>391</v>
      </c>
      <c r="F1409" s="316">
        <v>0.67500000000000004</v>
      </c>
      <c r="G1409" s="39"/>
      <c r="H1409" s="45"/>
    </row>
    <row r="1410" s="2" customFormat="1" ht="16.8" customHeight="1">
      <c r="A1410" s="39"/>
      <c r="B1410" s="45"/>
      <c r="C1410" s="315" t="s">
        <v>720</v>
      </c>
      <c r="D1410" s="315" t="s">
        <v>721</v>
      </c>
      <c r="E1410" s="18" t="s">
        <v>586</v>
      </c>
      <c r="F1410" s="316">
        <v>2</v>
      </c>
      <c r="G1410" s="39"/>
      <c r="H1410" s="45"/>
    </row>
    <row r="1411" s="2" customFormat="1" ht="16.8" customHeight="1">
      <c r="A1411" s="39"/>
      <c r="B1411" s="45"/>
      <c r="C1411" s="315" t="s">
        <v>716</v>
      </c>
      <c r="D1411" s="315" t="s">
        <v>717</v>
      </c>
      <c r="E1411" s="18" t="s">
        <v>586</v>
      </c>
      <c r="F1411" s="316">
        <v>2</v>
      </c>
      <c r="G1411" s="39"/>
      <c r="H1411" s="45"/>
    </row>
    <row r="1412" s="2" customFormat="1" ht="16.8" customHeight="1">
      <c r="A1412" s="39"/>
      <c r="B1412" s="45"/>
      <c r="C1412" s="315" t="s">
        <v>19</v>
      </c>
      <c r="D1412" s="315" t="s">
        <v>411</v>
      </c>
      <c r="E1412" s="18" t="s">
        <v>19</v>
      </c>
      <c r="F1412" s="316">
        <v>0</v>
      </c>
      <c r="G1412" s="39"/>
      <c r="H1412" s="45"/>
    </row>
    <row r="1413" s="2" customFormat="1" ht="16.8" customHeight="1">
      <c r="A1413" s="39"/>
      <c r="B1413" s="45"/>
      <c r="C1413" s="315" t="s">
        <v>267</v>
      </c>
      <c r="D1413" s="315" t="s">
        <v>975</v>
      </c>
      <c r="E1413" s="18" t="s">
        <v>19</v>
      </c>
      <c r="F1413" s="316">
        <v>1.54</v>
      </c>
      <c r="G1413" s="39"/>
      <c r="H1413" s="45"/>
    </row>
    <row r="1414" s="2" customFormat="1" ht="16.8" customHeight="1">
      <c r="A1414" s="39"/>
      <c r="B1414" s="45"/>
      <c r="C1414" s="311" t="s">
        <v>267</v>
      </c>
      <c r="D1414" s="312" t="s">
        <v>19</v>
      </c>
      <c r="E1414" s="313" t="s">
        <v>19</v>
      </c>
      <c r="F1414" s="314">
        <v>1.54</v>
      </c>
      <c r="G1414" s="39"/>
      <c r="H1414" s="45"/>
    </row>
    <row r="1415" s="2" customFormat="1" ht="16.8" customHeight="1">
      <c r="A1415" s="39"/>
      <c r="B1415" s="45"/>
      <c r="C1415" s="317" t="s">
        <v>4959</v>
      </c>
      <c r="D1415" s="39"/>
      <c r="E1415" s="39"/>
      <c r="F1415" s="39"/>
      <c r="G1415" s="39"/>
      <c r="H1415" s="45"/>
    </row>
    <row r="1416" s="2" customFormat="1">
      <c r="A1416" s="39"/>
      <c r="B1416" s="45"/>
      <c r="C1416" s="315" t="s">
        <v>406</v>
      </c>
      <c r="D1416" s="315" t="s">
        <v>407</v>
      </c>
      <c r="E1416" s="18" t="s">
        <v>391</v>
      </c>
      <c r="F1416" s="316">
        <v>268.02600000000001</v>
      </c>
      <c r="G1416" s="39"/>
      <c r="H1416" s="45"/>
    </row>
    <row r="1417" s="2" customFormat="1">
      <c r="A1417" s="39"/>
      <c r="B1417" s="45"/>
      <c r="C1417" s="315" t="s">
        <v>343</v>
      </c>
      <c r="D1417" s="315" t="s">
        <v>344</v>
      </c>
      <c r="E1417" s="18" t="s">
        <v>345</v>
      </c>
      <c r="F1417" s="316">
        <v>181.99600000000001</v>
      </c>
      <c r="G1417" s="39"/>
      <c r="H1417" s="45"/>
    </row>
    <row r="1418" s="2" customFormat="1" ht="16.8" customHeight="1">
      <c r="A1418" s="39"/>
      <c r="B1418" s="45"/>
      <c r="C1418" s="315" t="s">
        <v>435</v>
      </c>
      <c r="D1418" s="315" t="s">
        <v>436</v>
      </c>
      <c r="E1418" s="18" t="s">
        <v>391</v>
      </c>
      <c r="F1418" s="316">
        <v>322.09399999999999</v>
      </c>
      <c r="G1418" s="39"/>
      <c r="H1418" s="45"/>
    </row>
    <row r="1419" s="2" customFormat="1">
      <c r="A1419" s="39"/>
      <c r="B1419" s="45"/>
      <c r="C1419" s="315" t="s">
        <v>792</v>
      </c>
      <c r="D1419" s="315" t="s">
        <v>793</v>
      </c>
      <c r="E1419" s="18" t="s">
        <v>572</v>
      </c>
      <c r="F1419" s="316">
        <v>152.404</v>
      </c>
      <c r="G1419" s="39"/>
      <c r="H1419" s="45"/>
    </row>
    <row r="1420" s="2" customFormat="1" ht="16.8" customHeight="1">
      <c r="A1420" s="39"/>
      <c r="B1420" s="45"/>
      <c r="C1420" s="315" t="s">
        <v>487</v>
      </c>
      <c r="D1420" s="315" t="s">
        <v>488</v>
      </c>
      <c r="E1420" s="18" t="s">
        <v>489</v>
      </c>
      <c r="F1420" s="316">
        <v>88.274000000000001</v>
      </c>
      <c r="G1420" s="39"/>
      <c r="H1420" s="45"/>
    </row>
    <row r="1421" s="2" customFormat="1" ht="16.8" customHeight="1">
      <c r="A1421" s="39"/>
      <c r="B1421" s="45"/>
      <c r="C1421" s="315" t="s">
        <v>496</v>
      </c>
      <c r="D1421" s="315" t="s">
        <v>497</v>
      </c>
      <c r="E1421" s="18" t="s">
        <v>489</v>
      </c>
      <c r="F1421" s="316">
        <v>56.076000000000001</v>
      </c>
      <c r="G1421" s="39"/>
      <c r="H1421" s="45"/>
    </row>
    <row r="1422" s="2" customFormat="1" ht="16.8" customHeight="1">
      <c r="A1422" s="39"/>
      <c r="B1422" s="45"/>
      <c r="C1422" s="311" t="s">
        <v>942</v>
      </c>
      <c r="D1422" s="312" t="s">
        <v>19</v>
      </c>
      <c r="E1422" s="313" t="s">
        <v>19</v>
      </c>
      <c r="F1422" s="314">
        <v>0.5</v>
      </c>
      <c r="G1422" s="39"/>
      <c r="H1422" s="45"/>
    </row>
    <row r="1423" s="2" customFormat="1" ht="16.8" customHeight="1">
      <c r="A1423" s="39"/>
      <c r="B1423" s="45"/>
      <c r="C1423" s="315" t="s">
        <v>942</v>
      </c>
      <c r="D1423" s="315" t="s">
        <v>974</v>
      </c>
      <c r="E1423" s="18" t="s">
        <v>19</v>
      </c>
      <c r="F1423" s="316">
        <v>0.5</v>
      </c>
      <c r="G1423" s="39"/>
      <c r="H1423" s="45"/>
    </row>
    <row r="1424" s="2" customFormat="1" ht="16.8" customHeight="1">
      <c r="A1424" s="39"/>
      <c r="B1424" s="45"/>
      <c r="C1424" s="317" t="s">
        <v>4959</v>
      </c>
      <c r="D1424" s="39"/>
      <c r="E1424" s="39"/>
      <c r="F1424" s="39"/>
      <c r="G1424" s="39"/>
      <c r="H1424" s="45"/>
    </row>
    <row r="1425" s="2" customFormat="1">
      <c r="A1425" s="39"/>
      <c r="B1425" s="45"/>
      <c r="C1425" s="315" t="s">
        <v>406</v>
      </c>
      <c r="D1425" s="315" t="s">
        <v>407</v>
      </c>
      <c r="E1425" s="18" t="s">
        <v>391</v>
      </c>
      <c r="F1425" s="316">
        <v>268.02600000000001</v>
      </c>
      <c r="G1425" s="39"/>
      <c r="H1425" s="45"/>
    </row>
    <row r="1426" s="2" customFormat="1" ht="16.8" customHeight="1">
      <c r="A1426" s="39"/>
      <c r="B1426" s="45"/>
      <c r="C1426" s="311" t="s">
        <v>275</v>
      </c>
      <c r="D1426" s="312" t="s">
        <v>19</v>
      </c>
      <c r="E1426" s="313" t="s">
        <v>19</v>
      </c>
      <c r="F1426" s="314">
        <v>0</v>
      </c>
      <c r="G1426" s="39"/>
      <c r="H1426" s="45"/>
    </row>
    <row r="1427" s="2" customFormat="1" ht="16.8" customHeight="1">
      <c r="A1427" s="39"/>
      <c r="B1427" s="45"/>
      <c r="C1427" s="317" t="s">
        <v>4959</v>
      </c>
      <c r="D1427" s="39"/>
      <c r="E1427" s="39"/>
      <c r="F1427" s="39"/>
      <c r="G1427" s="39"/>
      <c r="H1427" s="45"/>
    </row>
    <row r="1428" s="2" customFormat="1">
      <c r="A1428" s="39"/>
      <c r="B1428" s="45"/>
      <c r="C1428" s="315" t="s">
        <v>406</v>
      </c>
      <c r="D1428" s="315" t="s">
        <v>407</v>
      </c>
      <c r="E1428" s="18" t="s">
        <v>391</v>
      </c>
      <c r="F1428" s="316">
        <v>268.02600000000001</v>
      </c>
      <c r="G1428" s="39"/>
      <c r="H1428" s="45"/>
    </row>
    <row r="1429" s="2" customFormat="1" ht="16.8" customHeight="1">
      <c r="A1429" s="39"/>
      <c r="B1429" s="45"/>
      <c r="C1429" s="311" t="s">
        <v>227</v>
      </c>
      <c r="D1429" s="312" t="s">
        <v>19</v>
      </c>
      <c r="E1429" s="313" t="s">
        <v>19</v>
      </c>
      <c r="F1429" s="314">
        <v>0</v>
      </c>
      <c r="G1429" s="39"/>
      <c r="H1429" s="45"/>
    </row>
    <row r="1430" s="2" customFormat="1" ht="16.8" customHeight="1">
      <c r="A1430" s="39"/>
      <c r="B1430" s="45"/>
      <c r="C1430" s="317" t="s">
        <v>4959</v>
      </c>
      <c r="D1430" s="39"/>
      <c r="E1430" s="39"/>
      <c r="F1430" s="39"/>
      <c r="G1430" s="39"/>
      <c r="H1430" s="45"/>
    </row>
    <row r="1431" s="2" customFormat="1" ht="16.8" customHeight="1">
      <c r="A1431" s="39"/>
      <c r="B1431" s="45"/>
      <c r="C1431" s="315" t="s">
        <v>511</v>
      </c>
      <c r="D1431" s="315" t="s">
        <v>512</v>
      </c>
      <c r="E1431" s="18" t="s">
        <v>345</v>
      </c>
      <c r="F1431" s="316">
        <v>181.99600000000001</v>
      </c>
      <c r="G1431" s="39"/>
      <c r="H1431" s="45"/>
    </row>
    <row r="1432" s="2" customFormat="1" ht="16.8" customHeight="1">
      <c r="A1432" s="39"/>
      <c r="B1432" s="45"/>
      <c r="C1432" s="311" t="s">
        <v>277</v>
      </c>
      <c r="D1432" s="312" t="s">
        <v>19</v>
      </c>
      <c r="E1432" s="313" t="s">
        <v>19</v>
      </c>
      <c r="F1432" s="314">
        <v>0.29999999999999999</v>
      </c>
      <c r="G1432" s="39"/>
      <c r="H1432" s="45"/>
    </row>
    <row r="1433" s="2" customFormat="1" ht="16.8" customHeight="1">
      <c r="A1433" s="39"/>
      <c r="B1433" s="45"/>
      <c r="C1433" s="317" t="s">
        <v>4959</v>
      </c>
      <c r="D1433" s="39"/>
      <c r="E1433" s="39"/>
      <c r="F1433" s="39"/>
      <c r="G1433" s="39"/>
      <c r="H1433" s="45"/>
    </row>
    <row r="1434" s="2" customFormat="1">
      <c r="A1434" s="39"/>
      <c r="B1434" s="45"/>
      <c r="C1434" s="315" t="s">
        <v>406</v>
      </c>
      <c r="D1434" s="315" t="s">
        <v>407</v>
      </c>
      <c r="E1434" s="18" t="s">
        <v>391</v>
      </c>
      <c r="F1434" s="316">
        <v>268.02600000000001</v>
      </c>
      <c r="G1434" s="39"/>
      <c r="H1434" s="45"/>
    </row>
    <row r="1435" s="2" customFormat="1" ht="16.8" customHeight="1">
      <c r="A1435" s="39"/>
      <c r="B1435" s="45"/>
      <c r="C1435" s="311" t="s">
        <v>218</v>
      </c>
      <c r="D1435" s="312" t="s">
        <v>19</v>
      </c>
      <c r="E1435" s="313" t="s">
        <v>19</v>
      </c>
      <c r="F1435" s="314">
        <v>82.5</v>
      </c>
      <c r="G1435" s="39"/>
      <c r="H1435" s="45"/>
    </row>
    <row r="1436" s="2" customFormat="1" ht="16.8" customHeight="1">
      <c r="A1436" s="39"/>
      <c r="B1436" s="45"/>
      <c r="C1436" s="315" t="s">
        <v>19</v>
      </c>
      <c r="D1436" s="315" t="s">
        <v>216</v>
      </c>
      <c r="E1436" s="18" t="s">
        <v>19</v>
      </c>
      <c r="F1436" s="316">
        <v>28.038</v>
      </c>
      <c r="G1436" s="39"/>
      <c r="H1436" s="45"/>
    </row>
    <row r="1437" s="2" customFormat="1" ht="16.8" customHeight="1">
      <c r="A1437" s="39"/>
      <c r="B1437" s="45"/>
      <c r="C1437" s="315" t="s">
        <v>19</v>
      </c>
      <c r="D1437" s="315" t="s">
        <v>221</v>
      </c>
      <c r="E1437" s="18" t="s">
        <v>19</v>
      </c>
      <c r="F1437" s="316">
        <v>44.137</v>
      </c>
      <c r="G1437" s="39"/>
      <c r="H1437" s="45"/>
    </row>
    <row r="1438" s="2" customFormat="1" ht="16.8" customHeight="1">
      <c r="A1438" s="39"/>
      <c r="B1438" s="45"/>
      <c r="C1438" s="315" t="s">
        <v>19</v>
      </c>
      <c r="D1438" s="315" t="s">
        <v>452</v>
      </c>
      <c r="E1438" s="18" t="s">
        <v>19</v>
      </c>
      <c r="F1438" s="316">
        <v>5.0650000000000004</v>
      </c>
      <c r="G1438" s="39"/>
      <c r="H1438" s="45"/>
    </row>
    <row r="1439" s="2" customFormat="1" ht="16.8" customHeight="1">
      <c r="A1439" s="39"/>
      <c r="B1439" s="45"/>
      <c r="C1439" s="315" t="s">
        <v>19</v>
      </c>
      <c r="D1439" s="315" t="s">
        <v>453</v>
      </c>
      <c r="E1439" s="18" t="s">
        <v>19</v>
      </c>
      <c r="F1439" s="316">
        <v>4.585</v>
      </c>
      <c r="G1439" s="39"/>
      <c r="H1439" s="45"/>
    </row>
    <row r="1440" s="2" customFormat="1" ht="16.8" customHeight="1">
      <c r="A1440" s="39"/>
      <c r="B1440" s="45"/>
      <c r="C1440" s="315" t="s">
        <v>19</v>
      </c>
      <c r="D1440" s="315" t="s">
        <v>248</v>
      </c>
      <c r="E1440" s="18" t="s">
        <v>19</v>
      </c>
      <c r="F1440" s="316">
        <v>0.67500000000000004</v>
      </c>
      <c r="G1440" s="39"/>
      <c r="H1440" s="45"/>
    </row>
    <row r="1441" s="2" customFormat="1" ht="16.8" customHeight="1">
      <c r="A1441" s="39"/>
      <c r="B1441" s="45"/>
      <c r="C1441" s="315" t="s">
        <v>218</v>
      </c>
      <c r="D1441" s="315" t="s">
        <v>363</v>
      </c>
      <c r="E1441" s="18" t="s">
        <v>19</v>
      </c>
      <c r="F1441" s="316">
        <v>82.5</v>
      </c>
      <c r="G1441" s="39"/>
      <c r="H1441" s="45"/>
    </row>
    <row r="1442" s="2" customFormat="1" ht="16.8" customHeight="1">
      <c r="A1442" s="39"/>
      <c r="B1442" s="45"/>
      <c r="C1442" s="317" t="s">
        <v>4959</v>
      </c>
      <c r="D1442" s="39"/>
      <c r="E1442" s="39"/>
      <c r="F1442" s="39"/>
      <c r="G1442" s="39"/>
      <c r="H1442" s="45"/>
    </row>
    <row r="1443" s="2" customFormat="1">
      <c r="A1443" s="39"/>
      <c r="B1443" s="45"/>
      <c r="C1443" s="315" t="s">
        <v>448</v>
      </c>
      <c r="D1443" s="315" t="s">
        <v>449</v>
      </c>
      <c r="E1443" s="18" t="s">
        <v>391</v>
      </c>
      <c r="F1443" s="316">
        <v>82.5</v>
      </c>
      <c r="G1443" s="39"/>
      <c r="H1443" s="45"/>
    </row>
    <row r="1444" s="2" customFormat="1">
      <c r="A1444" s="39"/>
      <c r="B1444" s="45"/>
      <c r="C1444" s="315" t="s">
        <v>455</v>
      </c>
      <c r="D1444" s="315" t="s">
        <v>4960</v>
      </c>
      <c r="E1444" s="18" t="s">
        <v>391</v>
      </c>
      <c r="F1444" s="316">
        <v>825</v>
      </c>
      <c r="G1444" s="39"/>
      <c r="H1444" s="45"/>
    </row>
    <row r="1445" s="2" customFormat="1">
      <c r="A1445" s="39"/>
      <c r="B1445" s="45"/>
      <c r="C1445" s="315" t="s">
        <v>504</v>
      </c>
      <c r="D1445" s="315" t="s">
        <v>505</v>
      </c>
      <c r="E1445" s="18" t="s">
        <v>489</v>
      </c>
      <c r="F1445" s="316">
        <v>165</v>
      </c>
      <c r="G1445" s="39"/>
      <c r="H1445" s="45"/>
    </row>
    <row r="1446" s="2" customFormat="1" ht="16.8" customHeight="1">
      <c r="A1446" s="39"/>
      <c r="B1446" s="45"/>
      <c r="C1446" s="315" t="s">
        <v>466</v>
      </c>
      <c r="D1446" s="315" t="s">
        <v>467</v>
      </c>
      <c r="E1446" s="18" t="s">
        <v>391</v>
      </c>
      <c r="F1446" s="316">
        <v>185.52600000000001</v>
      </c>
      <c r="G1446" s="39"/>
      <c r="H1446" s="45"/>
    </row>
    <row r="1447" s="2" customFormat="1" ht="16.8" customHeight="1">
      <c r="A1447" s="39"/>
      <c r="B1447" s="45"/>
      <c r="C1447" s="315" t="s">
        <v>248</v>
      </c>
      <c r="D1447" s="315" t="s">
        <v>363</v>
      </c>
      <c r="E1447" s="18" t="s">
        <v>19</v>
      </c>
      <c r="F1447" s="316">
        <v>0.67500000000000004</v>
      </c>
      <c r="G1447" s="39"/>
      <c r="H1447" s="45"/>
    </row>
    <row r="1448" s="2" customFormat="1" ht="16.8" customHeight="1">
      <c r="A1448" s="39"/>
      <c r="B1448" s="45"/>
      <c r="C1448" s="317" t="s">
        <v>4959</v>
      </c>
      <c r="D1448" s="39"/>
      <c r="E1448" s="39"/>
      <c r="F1448" s="39"/>
      <c r="G1448" s="39"/>
      <c r="H1448" s="45"/>
    </row>
    <row r="1449" s="2" customFormat="1">
      <c r="A1449" s="39"/>
      <c r="B1449" s="45"/>
      <c r="C1449" s="315" t="s">
        <v>780</v>
      </c>
      <c r="D1449" s="315" t="s">
        <v>781</v>
      </c>
      <c r="E1449" s="18" t="s">
        <v>391</v>
      </c>
      <c r="F1449" s="316">
        <v>0.67500000000000004</v>
      </c>
      <c r="G1449" s="39"/>
      <c r="H1449" s="45"/>
    </row>
    <row r="1450" s="2" customFormat="1">
      <c r="A1450" s="39"/>
      <c r="B1450" s="45"/>
      <c r="C1450" s="315" t="s">
        <v>448</v>
      </c>
      <c r="D1450" s="315" t="s">
        <v>449</v>
      </c>
      <c r="E1450" s="18" t="s">
        <v>391</v>
      </c>
      <c r="F1450" s="316">
        <v>70.620999999999995</v>
      </c>
      <c r="G1450" s="39"/>
      <c r="H1450" s="45"/>
    </row>
    <row r="1451" s="2" customFormat="1" ht="16.8" customHeight="1">
      <c r="A1451" s="39"/>
      <c r="B1451" s="45"/>
      <c r="C1451" s="311" t="s">
        <v>223</v>
      </c>
      <c r="D1451" s="312" t="s">
        <v>19</v>
      </c>
      <c r="E1451" s="313" t="s">
        <v>19</v>
      </c>
      <c r="F1451" s="314">
        <v>268.02600000000001</v>
      </c>
      <c r="G1451" s="39"/>
      <c r="H1451" s="45"/>
    </row>
    <row r="1452" s="2" customFormat="1" ht="16.8" customHeight="1">
      <c r="A1452" s="39"/>
      <c r="B1452" s="45"/>
      <c r="C1452" s="315" t="s">
        <v>19</v>
      </c>
      <c r="D1452" s="315" t="s">
        <v>418</v>
      </c>
      <c r="E1452" s="18" t="s">
        <v>19</v>
      </c>
      <c r="F1452" s="316">
        <v>0</v>
      </c>
      <c r="G1452" s="39"/>
      <c r="H1452" s="45"/>
    </row>
    <row r="1453" s="2" customFormat="1" ht="16.8" customHeight="1">
      <c r="A1453" s="39"/>
      <c r="B1453" s="45"/>
      <c r="C1453" s="315" t="s">
        <v>19</v>
      </c>
      <c r="D1453" s="315" t="s">
        <v>419</v>
      </c>
      <c r="E1453" s="18" t="s">
        <v>19</v>
      </c>
      <c r="F1453" s="316">
        <v>0</v>
      </c>
      <c r="G1453" s="39"/>
      <c r="H1453" s="45"/>
    </row>
    <row r="1454" s="2" customFormat="1" ht="16.8" customHeight="1">
      <c r="A1454" s="39"/>
      <c r="B1454" s="45"/>
      <c r="C1454" s="315" t="s">
        <v>19</v>
      </c>
      <c r="D1454" s="315" t="s">
        <v>420</v>
      </c>
      <c r="E1454" s="18" t="s">
        <v>19</v>
      </c>
      <c r="F1454" s="316">
        <v>0</v>
      </c>
      <c r="G1454" s="39"/>
      <c r="H1454" s="45"/>
    </row>
    <row r="1455" s="2" customFormat="1" ht="16.8" customHeight="1">
      <c r="A1455" s="39"/>
      <c r="B1455" s="45"/>
      <c r="C1455" s="315" t="s">
        <v>19</v>
      </c>
      <c r="D1455" s="315" t="s">
        <v>421</v>
      </c>
      <c r="E1455" s="18" t="s">
        <v>19</v>
      </c>
      <c r="F1455" s="316">
        <v>268.02600000000001</v>
      </c>
      <c r="G1455" s="39"/>
      <c r="H1455" s="45"/>
    </row>
    <row r="1456" s="2" customFormat="1" ht="16.8" customHeight="1">
      <c r="A1456" s="39"/>
      <c r="B1456" s="45"/>
      <c r="C1456" s="315" t="s">
        <v>223</v>
      </c>
      <c r="D1456" s="315" t="s">
        <v>363</v>
      </c>
      <c r="E1456" s="18" t="s">
        <v>19</v>
      </c>
      <c r="F1456" s="316">
        <v>268.02600000000001</v>
      </c>
      <c r="G1456" s="39"/>
      <c r="H1456" s="45"/>
    </row>
    <row r="1457" s="2" customFormat="1" ht="16.8" customHeight="1">
      <c r="A1457" s="39"/>
      <c r="B1457" s="45"/>
      <c r="C1457" s="317" t="s">
        <v>4959</v>
      </c>
      <c r="D1457" s="39"/>
      <c r="E1457" s="39"/>
      <c r="F1457" s="39"/>
      <c r="G1457" s="39"/>
      <c r="H1457" s="45"/>
    </row>
    <row r="1458" s="2" customFormat="1">
      <c r="A1458" s="39"/>
      <c r="B1458" s="45"/>
      <c r="C1458" s="315" t="s">
        <v>406</v>
      </c>
      <c r="D1458" s="315" t="s">
        <v>407</v>
      </c>
      <c r="E1458" s="18" t="s">
        <v>391</v>
      </c>
      <c r="F1458" s="316">
        <v>268.02600000000001</v>
      </c>
      <c r="G1458" s="39"/>
      <c r="H1458" s="45"/>
    </row>
    <row r="1459" s="2" customFormat="1" ht="16.8" customHeight="1">
      <c r="A1459" s="39"/>
      <c r="B1459" s="45"/>
      <c r="C1459" s="315" t="s">
        <v>466</v>
      </c>
      <c r="D1459" s="315" t="s">
        <v>467</v>
      </c>
      <c r="E1459" s="18" t="s">
        <v>391</v>
      </c>
      <c r="F1459" s="316">
        <v>185.52600000000001</v>
      </c>
      <c r="G1459" s="39"/>
      <c r="H1459" s="45"/>
    </row>
    <row r="1460" s="2" customFormat="1" ht="16.8" customHeight="1">
      <c r="A1460" s="39"/>
      <c r="B1460" s="45"/>
      <c r="C1460" s="311" t="s">
        <v>298</v>
      </c>
      <c r="D1460" s="312" t="s">
        <v>19</v>
      </c>
      <c r="E1460" s="313" t="s">
        <v>19</v>
      </c>
      <c r="F1460" s="314">
        <v>-5.0650000000000004</v>
      </c>
      <c r="G1460" s="39"/>
      <c r="H1460" s="45"/>
    </row>
    <row r="1461" s="2" customFormat="1" ht="16.8" customHeight="1">
      <c r="A1461" s="39"/>
      <c r="B1461" s="45"/>
      <c r="C1461" s="315" t="s">
        <v>19</v>
      </c>
      <c r="D1461" s="315" t="s">
        <v>501</v>
      </c>
      <c r="E1461" s="18" t="s">
        <v>19</v>
      </c>
      <c r="F1461" s="316">
        <v>0</v>
      </c>
      <c r="G1461" s="39"/>
      <c r="H1461" s="45"/>
    </row>
    <row r="1462" s="2" customFormat="1" ht="16.8" customHeight="1">
      <c r="A1462" s="39"/>
      <c r="B1462" s="45"/>
      <c r="C1462" s="315" t="s">
        <v>19</v>
      </c>
      <c r="D1462" s="315" t="s">
        <v>993</v>
      </c>
      <c r="E1462" s="18" t="s">
        <v>19</v>
      </c>
      <c r="F1462" s="316">
        <v>0</v>
      </c>
      <c r="G1462" s="39"/>
      <c r="H1462" s="45"/>
    </row>
    <row r="1463" s="2" customFormat="1" ht="16.8" customHeight="1">
      <c r="A1463" s="39"/>
      <c r="B1463" s="45"/>
      <c r="C1463" s="315" t="s">
        <v>19</v>
      </c>
      <c r="D1463" s="315" t="s">
        <v>502</v>
      </c>
      <c r="E1463" s="18" t="s">
        <v>19</v>
      </c>
      <c r="F1463" s="316">
        <v>-5.0650000000000004</v>
      </c>
      <c r="G1463" s="39"/>
      <c r="H1463" s="45"/>
    </row>
    <row r="1464" s="2" customFormat="1" ht="16.8" customHeight="1">
      <c r="A1464" s="39"/>
      <c r="B1464" s="45"/>
      <c r="C1464" s="315" t="s">
        <v>298</v>
      </c>
      <c r="D1464" s="315" t="s">
        <v>500</v>
      </c>
      <c r="E1464" s="18" t="s">
        <v>19</v>
      </c>
      <c r="F1464" s="316">
        <v>-5.0650000000000004</v>
      </c>
      <c r="G1464" s="39"/>
      <c r="H1464" s="45"/>
    </row>
    <row r="1465" s="2" customFormat="1" ht="16.8" customHeight="1">
      <c r="A1465" s="39"/>
      <c r="B1465" s="45"/>
      <c r="C1465" s="317" t="s">
        <v>4959</v>
      </c>
      <c r="D1465" s="39"/>
      <c r="E1465" s="39"/>
      <c r="F1465" s="39"/>
      <c r="G1465" s="39"/>
      <c r="H1465" s="45"/>
    </row>
    <row r="1466" s="2" customFormat="1" ht="16.8" customHeight="1">
      <c r="A1466" s="39"/>
      <c r="B1466" s="45"/>
      <c r="C1466" s="315" t="s">
        <v>496</v>
      </c>
      <c r="D1466" s="315" t="s">
        <v>497</v>
      </c>
      <c r="E1466" s="18" t="s">
        <v>489</v>
      </c>
      <c r="F1466" s="316">
        <v>56.076000000000001</v>
      </c>
      <c r="G1466" s="39"/>
      <c r="H1466" s="45"/>
    </row>
    <row r="1467" s="2" customFormat="1">
      <c r="A1467" s="39"/>
      <c r="B1467" s="45"/>
      <c r="C1467" s="315" t="s">
        <v>448</v>
      </c>
      <c r="D1467" s="315" t="s">
        <v>449</v>
      </c>
      <c r="E1467" s="18" t="s">
        <v>391</v>
      </c>
      <c r="F1467" s="316">
        <v>82.5</v>
      </c>
      <c r="G1467" s="39"/>
      <c r="H1467" s="45"/>
    </row>
    <row r="1468" s="2" customFormat="1" ht="16.8" customHeight="1">
      <c r="A1468" s="39"/>
      <c r="B1468" s="45"/>
      <c r="C1468" s="311" t="s">
        <v>221</v>
      </c>
      <c r="D1468" s="312" t="s">
        <v>19</v>
      </c>
      <c r="E1468" s="313" t="s">
        <v>19</v>
      </c>
      <c r="F1468" s="314">
        <v>44.137</v>
      </c>
      <c r="G1468" s="39"/>
      <c r="H1468" s="45"/>
    </row>
    <row r="1469" s="2" customFormat="1" ht="16.8" customHeight="1">
      <c r="A1469" s="39"/>
      <c r="B1469" s="45"/>
      <c r="C1469" s="315" t="s">
        <v>19</v>
      </c>
      <c r="D1469" s="315" t="s">
        <v>491</v>
      </c>
      <c r="E1469" s="18" t="s">
        <v>19</v>
      </c>
      <c r="F1469" s="316">
        <v>0</v>
      </c>
      <c r="G1469" s="39"/>
      <c r="H1469" s="45"/>
    </row>
    <row r="1470" s="2" customFormat="1" ht="16.8" customHeight="1">
      <c r="A1470" s="39"/>
      <c r="B1470" s="45"/>
      <c r="C1470" s="315" t="s">
        <v>19</v>
      </c>
      <c r="D1470" s="315" t="s">
        <v>492</v>
      </c>
      <c r="E1470" s="18" t="s">
        <v>19</v>
      </c>
      <c r="F1470" s="316">
        <v>11.034000000000001</v>
      </c>
      <c r="G1470" s="39"/>
      <c r="H1470" s="45"/>
    </row>
    <row r="1471" s="2" customFormat="1" ht="16.8" customHeight="1">
      <c r="A1471" s="39"/>
      <c r="B1471" s="45"/>
      <c r="C1471" s="315" t="s">
        <v>19</v>
      </c>
      <c r="D1471" s="315" t="s">
        <v>493</v>
      </c>
      <c r="E1471" s="18" t="s">
        <v>19</v>
      </c>
      <c r="F1471" s="316">
        <v>0</v>
      </c>
      <c r="G1471" s="39"/>
      <c r="H1471" s="45"/>
    </row>
    <row r="1472" s="2" customFormat="1" ht="16.8" customHeight="1">
      <c r="A1472" s="39"/>
      <c r="B1472" s="45"/>
      <c r="C1472" s="315" t="s">
        <v>19</v>
      </c>
      <c r="D1472" s="315" t="s">
        <v>494</v>
      </c>
      <c r="E1472" s="18" t="s">
        <v>19</v>
      </c>
      <c r="F1472" s="316">
        <v>33.103000000000002</v>
      </c>
      <c r="G1472" s="39"/>
      <c r="H1472" s="45"/>
    </row>
    <row r="1473" s="2" customFormat="1" ht="16.8" customHeight="1">
      <c r="A1473" s="39"/>
      <c r="B1473" s="45"/>
      <c r="C1473" s="315" t="s">
        <v>221</v>
      </c>
      <c r="D1473" s="315" t="s">
        <v>363</v>
      </c>
      <c r="E1473" s="18" t="s">
        <v>19</v>
      </c>
      <c r="F1473" s="316">
        <v>44.137</v>
      </c>
      <c r="G1473" s="39"/>
      <c r="H1473" s="45"/>
    </row>
    <row r="1474" s="2" customFormat="1" ht="16.8" customHeight="1">
      <c r="A1474" s="39"/>
      <c r="B1474" s="45"/>
      <c r="C1474" s="317" t="s">
        <v>4959</v>
      </c>
      <c r="D1474" s="39"/>
      <c r="E1474" s="39"/>
      <c r="F1474" s="39"/>
      <c r="G1474" s="39"/>
      <c r="H1474" s="45"/>
    </row>
    <row r="1475" s="2" customFormat="1" ht="16.8" customHeight="1">
      <c r="A1475" s="39"/>
      <c r="B1475" s="45"/>
      <c r="C1475" s="315" t="s">
        <v>487</v>
      </c>
      <c r="D1475" s="315" t="s">
        <v>488</v>
      </c>
      <c r="E1475" s="18" t="s">
        <v>489</v>
      </c>
      <c r="F1475" s="316">
        <v>88.274000000000001</v>
      </c>
      <c r="G1475" s="39"/>
      <c r="H1475" s="45"/>
    </row>
    <row r="1476" s="2" customFormat="1">
      <c r="A1476" s="39"/>
      <c r="B1476" s="45"/>
      <c r="C1476" s="315" t="s">
        <v>448</v>
      </c>
      <c r="D1476" s="315" t="s">
        <v>449</v>
      </c>
      <c r="E1476" s="18" t="s">
        <v>391</v>
      </c>
      <c r="F1476" s="316">
        <v>82.5</v>
      </c>
      <c r="G1476" s="39"/>
      <c r="H1476" s="45"/>
    </row>
    <row r="1477" s="2" customFormat="1">
      <c r="A1477" s="39"/>
      <c r="B1477" s="45"/>
      <c r="C1477" s="315" t="s">
        <v>477</v>
      </c>
      <c r="D1477" s="315" t="s">
        <v>478</v>
      </c>
      <c r="E1477" s="18" t="s">
        <v>391</v>
      </c>
      <c r="F1477" s="316">
        <v>229.66300000000001</v>
      </c>
      <c r="G1477" s="39"/>
      <c r="H1477" s="45"/>
    </row>
    <row r="1478" s="2" customFormat="1" ht="16.8" customHeight="1">
      <c r="A1478" s="39"/>
      <c r="B1478" s="45"/>
      <c r="C1478" s="311" t="s">
        <v>225</v>
      </c>
      <c r="D1478" s="312" t="s">
        <v>19</v>
      </c>
      <c r="E1478" s="313" t="s">
        <v>19</v>
      </c>
      <c r="F1478" s="314">
        <v>185.52600000000001</v>
      </c>
      <c r="G1478" s="39"/>
      <c r="H1478" s="45"/>
    </row>
    <row r="1479" s="2" customFormat="1" ht="16.8" customHeight="1">
      <c r="A1479" s="39"/>
      <c r="B1479" s="45"/>
      <c r="C1479" s="315" t="s">
        <v>19</v>
      </c>
      <c r="D1479" s="315" t="s">
        <v>470</v>
      </c>
      <c r="E1479" s="18" t="s">
        <v>19</v>
      </c>
      <c r="F1479" s="316">
        <v>0</v>
      </c>
      <c r="G1479" s="39"/>
      <c r="H1479" s="45"/>
    </row>
    <row r="1480" s="2" customFormat="1" ht="16.8" customHeight="1">
      <c r="A1480" s="39"/>
      <c r="B1480" s="45"/>
      <c r="C1480" s="315" t="s">
        <v>19</v>
      </c>
      <c r="D1480" s="315" t="s">
        <v>223</v>
      </c>
      <c r="E1480" s="18" t="s">
        <v>19</v>
      </c>
      <c r="F1480" s="316">
        <v>268.02600000000001</v>
      </c>
      <c r="G1480" s="39"/>
      <c r="H1480" s="45"/>
    </row>
    <row r="1481" s="2" customFormat="1" ht="16.8" customHeight="1">
      <c r="A1481" s="39"/>
      <c r="B1481" s="45"/>
      <c r="C1481" s="315" t="s">
        <v>19</v>
      </c>
      <c r="D1481" s="315" t="s">
        <v>471</v>
      </c>
      <c r="E1481" s="18" t="s">
        <v>19</v>
      </c>
      <c r="F1481" s="316">
        <v>-82.5</v>
      </c>
      <c r="G1481" s="39"/>
      <c r="H1481" s="45"/>
    </row>
    <row r="1482" s="2" customFormat="1" ht="16.8" customHeight="1">
      <c r="A1482" s="39"/>
      <c r="B1482" s="45"/>
      <c r="C1482" s="315" t="s">
        <v>225</v>
      </c>
      <c r="D1482" s="315" t="s">
        <v>363</v>
      </c>
      <c r="E1482" s="18" t="s">
        <v>19</v>
      </c>
      <c r="F1482" s="316">
        <v>185.52600000000001</v>
      </c>
      <c r="G1482" s="39"/>
      <c r="H1482" s="45"/>
    </row>
    <row r="1483" s="2" customFormat="1" ht="16.8" customHeight="1">
      <c r="A1483" s="39"/>
      <c r="B1483" s="45"/>
      <c r="C1483" s="317" t="s">
        <v>4959</v>
      </c>
      <c r="D1483" s="39"/>
      <c r="E1483" s="39"/>
      <c r="F1483" s="39"/>
      <c r="G1483" s="39"/>
      <c r="H1483" s="45"/>
    </row>
    <row r="1484" s="2" customFormat="1" ht="16.8" customHeight="1">
      <c r="A1484" s="39"/>
      <c r="B1484" s="45"/>
      <c r="C1484" s="315" t="s">
        <v>466</v>
      </c>
      <c r="D1484" s="315" t="s">
        <v>467</v>
      </c>
      <c r="E1484" s="18" t="s">
        <v>391</v>
      </c>
      <c r="F1484" s="316">
        <v>185.52600000000001</v>
      </c>
      <c r="G1484" s="39"/>
      <c r="H1484" s="45"/>
    </row>
    <row r="1485" s="2" customFormat="1">
      <c r="A1485" s="39"/>
      <c r="B1485" s="45"/>
      <c r="C1485" s="315" t="s">
        <v>389</v>
      </c>
      <c r="D1485" s="315" t="s">
        <v>390</v>
      </c>
      <c r="E1485" s="18" t="s">
        <v>391</v>
      </c>
      <c r="F1485" s="316">
        <v>185.52600000000001</v>
      </c>
      <c r="G1485" s="39"/>
      <c r="H1485" s="45"/>
    </row>
    <row r="1486" s="2" customFormat="1">
      <c r="A1486" s="39"/>
      <c r="B1486" s="45"/>
      <c r="C1486" s="315" t="s">
        <v>442</v>
      </c>
      <c r="D1486" s="315" t="s">
        <v>443</v>
      </c>
      <c r="E1486" s="18" t="s">
        <v>391</v>
      </c>
      <c r="F1486" s="316">
        <v>371.05200000000002</v>
      </c>
      <c r="G1486" s="39"/>
      <c r="H1486" s="45"/>
    </row>
    <row r="1487" s="2" customFormat="1">
      <c r="A1487" s="39"/>
      <c r="B1487" s="45"/>
      <c r="C1487" s="315" t="s">
        <v>462</v>
      </c>
      <c r="D1487" s="315" t="s">
        <v>463</v>
      </c>
      <c r="E1487" s="18" t="s">
        <v>391</v>
      </c>
      <c r="F1487" s="316">
        <v>185.52600000000001</v>
      </c>
      <c r="G1487" s="39"/>
      <c r="H1487" s="45"/>
    </row>
    <row r="1488" s="2" customFormat="1">
      <c r="A1488" s="39"/>
      <c r="B1488" s="45"/>
      <c r="C1488" s="315" t="s">
        <v>477</v>
      </c>
      <c r="D1488" s="315" t="s">
        <v>478</v>
      </c>
      <c r="E1488" s="18" t="s">
        <v>391</v>
      </c>
      <c r="F1488" s="316">
        <v>229.66300000000001</v>
      </c>
      <c r="G1488" s="39"/>
      <c r="H1488" s="45"/>
    </row>
    <row r="1489" s="2" customFormat="1" ht="26.4" customHeight="1">
      <c r="A1489" s="39"/>
      <c r="B1489" s="45"/>
      <c r="C1489" s="310" t="s">
        <v>4969</v>
      </c>
      <c r="D1489" s="310" t="s">
        <v>109</v>
      </c>
      <c r="E1489" s="39"/>
      <c r="F1489" s="39"/>
      <c r="G1489" s="39"/>
      <c r="H1489" s="45"/>
    </row>
    <row r="1490" s="2" customFormat="1" ht="16.8" customHeight="1">
      <c r="A1490" s="39"/>
      <c r="B1490" s="45"/>
      <c r="C1490" s="311" t="s">
        <v>248</v>
      </c>
      <c r="D1490" s="312" t="s">
        <v>19</v>
      </c>
      <c r="E1490" s="313" t="s">
        <v>19</v>
      </c>
      <c r="F1490" s="314">
        <v>0.67500000000000004</v>
      </c>
      <c r="G1490" s="39"/>
      <c r="H1490" s="45"/>
    </row>
    <row r="1491" s="2" customFormat="1" ht="16.8" customHeight="1">
      <c r="A1491" s="39"/>
      <c r="B1491" s="45"/>
      <c r="C1491" s="315" t="s">
        <v>19</v>
      </c>
      <c r="D1491" s="315" t="s">
        <v>784</v>
      </c>
      <c r="E1491" s="18" t="s">
        <v>19</v>
      </c>
      <c r="F1491" s="316">
        <v>0.67500000000000004</v>
      </c>
      <c r="G1491" s="39"/>
      <c r="H1491" s="45"/>
    </row>
    <row r="1492" s="2" customFormat="1" ht="16.8" customHeight="1">
      <c r="A1492" s="39"/>
      <c r="B1492" s="45"/>
      <c r="C1492" s="311" t="s">
        <v>294</v>
      </c>
      <c r="D1492" s="312" t="s">
        <v>19</v>
      </c>
      <c r="E1492" s="313" t="s">
        <v>19</v>
      </c>
      <c r="F1492" s="314">
        <v>61.713999999999999</v>
      </c>
      <c r="G1492" s="39"/>
      <c r="H1492" s="45"/>
    </row>
    <row r="1493" s="2" customFormat="1" ht="16.8" customHeight="1">
      <c r="A1493" s="39"/>
      <c r="B1493" s="45"/>
      <c r="C1493" s="315" t="s">
        <v>19</v>
      </c>
      <c r="D1493" s="315" t="s">
        <v>952</v>
      </c>
      <c r="E1493" s="18" t="s">
        <v>19</v>
      </c>
      <c r="F1493" s="316">
        <v>0</v>
      </c>
      <c r="G1493" s="39"/>
      <c r="H1493" s="45"/>
    </row>
    <row r="1494" s="2" customFormat="1" ht="16.8" customHeight="1">
      <c r="A1494" s="39"/>
      <c r="B1494" s="45"/>
      <c r="C1494" s="315" t="s">
        <v>19</v>
      </c>
      <c r="D1494" s="315" t="s">
        <v>258</v>
      </c>
      <c r="E1494" s="18" t="s">
        <v>19</v>
      </c>
      <c r="F1494" s="316">
        <v>61.713999999999999</v>
      </c>
      <c r="G1494" s="39"/>
      <c r="H1494" s="45"/>
    </row>
    <row r="1495" s="2" customFormat="1" ht="16.8" customHeight="1">
      <c r="A1495" s="39"/>
      <c r="B1495" s="45"/>
      <c r="C1495" s="315" t="s">
        <v>19</v>
      </c>
      <c r="D1495" s="315" t="s">
        <v>256</v>
      </c>
      <c r="E1495" s="18" t="s">
        <v>19</v>
      </c>
      <c r="F1495" s="316">
        <v>0</v>
      </c>
      <c r="G1495" s="39"/>
      <c r="H1495" s="45"/>
    </row>
    <row r="1496" s="2" customFormat="1" ht="16.8" customHeight="1">
      <c r="A1496" s="39"/>
      <c r="B1496" s="45"/>
      <c r="C1496" s="315" t="s">
        <v>294</v>
      </c>
      <c r="D1496" s="315" t="s">
        <v>363</v>
      </c>
      <c r="E1496" s="18" t="s">
        <v>19</v>
      </c>
      <c r="F1496" s="316">
        <v>61.713999999999999</v>
      </c>
      <c r="G1496" s="39"/>
      <c r="H1496" s="45"/>
    </row>
    <row r="1497" s="2" customFormat="1" ht="16.8" customHeight="1">
      <c r="A1497" s="39"/>
      <c r="B1497" s="45"/>
      <c r="C1497" s="317" t="s">
        <v>4959</v>
      </c>
      <c r="D1497" s="39"/>
      <c r="E1497" s="39"/>
      <c r="F1497" s="39"/>
      <c r="G1497" s="39"/>
      <c r="H1497" s="45"/>
    </row>
    <row r="1498" s="2" customFormat="1" ht="16.8" customHeight="1">
      <c r="A1498" s="39"/>
      <c r="B1498" s="45"/>
      <c r="C1498" s="315" t="s">
        <v>786</v>
      </c>
      <c r="D1498" s="315" t="s">
        <v>787</v>
      </c>
      <c r="E1498" s="18" t="s">
        <v>572</v>
      </c>
      <c r="F1498" s="316">
        <v>61.713999999999999</v>
      </c>
      <c r="G1498" s="39"/>
      <c r="H1498" s="45"/>
    </row>
    <row r="1499" s="2" customFormat="1">
      <c r="A1499" s="39"/>
      <c r="B1499" s="45"/>
      <c r="C1499" s="315" t="s">
        <v>425</v>
      </c>
      <c r="D1499" s="315" t="s">
        <v>426</v>
      </c>
      <c r="E1499" s="18" t="s">
        <v>345</v>
      </c>
      <c r="F1499" s="316">
        <v>268.57900000000001</v>
      </c>
      <c r="G1499" s="39"/>
      <c r="H1499" s="45"/>
    </row>
    <row r="1500" s="2" customFormat="1">
      <c r="A1500" s="39"/>
      <c r="B1500" s="45"/>
      <c r="C1500" s="315" t="s">
        <v>570</v>
      </c>
      <c r="D1500" s="315" t="s">
        <v>571</v>
      </c>
      <c r="E1500" s="18" t="s">
        <v>572</v>
      </c>
      <c r="F1500" s="316">
        <v>30.856999999999999</v>
      </c>
      <c r="G1500" s="39"/>
      <c r="H1500" s="45"/>
    </row>
    <row r="1501" s="2" customFormat="1" ht="16.8" customHeight="1">
      <c r="A1501" s="39"/>
      <c r="B1501" s="45"/>
      <c r="C1501" s="315" t="s">
        <v>577</v>
      </c>
      <c r="D1501" s="315" t="s">
        <v>578</v>
      </c>
      <c r="E1501" s="18" t="s">
        <v>572</v>
      </c>
      <c r="F1501" s="316">
        <v>37.027999999999999</v>
      </c>
      <c r="G1501" s="39"/>
      <c r="H1501" s="45"/>
    </row>
    <row r="1502" s="2" customFormat="1" ht="16.8" customHeight="1">
      <c r="A1502" s="39"/>
      <c r="B1502" s="45"/>
      <c r="C1502" s="315" t="s">
        <v>698</v>
      </c>
      <c r="D1502" s="315" t="s">
        <v>699</v>
      </c>
      <c r="E1502" s="18" t="s">
        <v>572</v>
      </c>
      <c r="F1502" s="316">
        <v>61.713999999999999</v>
      </c>
      <c r="G1502" s="39"/>
      <c r="H1502" s="45"/>
    </row>
    <row r="1503" s="2" customFormat="1" ht="16.8" customHeight="1">
      <c r="A1503" s="39"/>
      <c r="B1503" s="45"/>
      <c r="C1503" s="315" t="s">
        <v>487</v>
      </c>
      <c r="D1503" s="315" t="s">
        <v>488</v>
      </c>
      <c r="E1503" s="18" t="s">
        <v>489</v>
      </c>
      <c r="F1503" s="316">
        <v>76.031999999999996</v>
      </c>
      <c r="G1503" s="39"/>
      <c r="H1503" s="45"/>
    </row>
    <row r="1504" s="2" customFormat="1" ht="16.8" customHeight="1">
      <c r="A1504" s="39"/>
      <c r="B1504" s="45"/>
      <c r="C1504" s="315" t="s">
        <v>496</v>
      </c>
      <c r="D1504" s="315" t="s">
        <v>497</v>
      </c>
      <c r="E1504" s="18" t="s">
        <v>489</v>
      </c>
      <c r="F1504" s="316">
        <v>48.299999999999997</v>
      </c>
      <c r="G1504" s="39"/>
      <c r="H1504" s="45"/>
    </row>
    <row r="1505" s="2" customFormat="1" ht="16.8" customHeight="1">
      <c r="A1505" s="39"/>
      <c r="B1505" s="45"/>
      <c r="C1505" s="311" t="s">
        <v>263</v>
      </c>
      <c r="D1505" s="312" t="s">
        <v>19</v>
      </c>
      <c r="E1505" s="313" t="s">
        <v>19</v>
      </c>
      <c r="F1505" s="314">
        <v>0.29999999999999999</v>
      </c>
      <c r="G1505" s="39"/>
      <c r="H1505" s="45"/>
    </row>
    <row r="1506" s="2" customFormat="1" ht="16.8" customHeight="1">
      <c r="A1506" s="39"/>
      <c r="B1506" s="45"/>
      <c r="C1506" s="315" t="s">
        <v>19</v>
      </c>
      <c r="D1506" s="315" t="s">
        <v>410</v>
      </c>
      <c r="E1506" s="18" t="s">
        <v>19</v>
      </c>
      <c r="F1506" s="316">
        <v>0</v>
      </c>
      <c r="G1506" s="39"/>
      <c r="H1506" s="45"/>
    </row>
    <row r="1507" s="2" customFormat="1" ht="16.8" customHeight="1">
      <c r="A1507" s="39"/>
      <c r="B1507" s="45"/>
      <c r="C1507" s="315" t="s">
        <v>263</v>
      </c>
      <c r="D1507" s="315" t="s">
        <v>387</v>
      </c>
      <c r="E1507" s="18" t="s">
        <v>19</v>
      </c>
      <c r="F1507" s="316">
        <v>0.29999999999999999</v>
      </c>
      <c r="G1507" s="39"/>
      <c r="H1507" s="45"/>
    </row>
    <row r="1508" s="2" customFormat="1" ht="16.8" customHeight="1">
      <c r="A1508" s="39"/>
      <c r="B1508" s="45"/>
      <c r="C1508" s="317" t="s">
        <v>4959</v>
      </c>
      <c r="D1508" s="39"/>
      <c r="E1508" s="39"/>
      <c r="F1508" s="39"/>
      <c r="G1508" s="39"/>
      <c r="H1508" s="45"/>
    </row>
    <row r="1509" s="2" customFormat="1">
      <c r="A1509" s="39"/>
      <c r="B1509" s="45"/>
      <c r="C1509" s="315" t="s">
        <v>406</v>
      </c>
      <c r="D1509" s="315" t="s">
        <v>407</v>
      </c>
      <c r="E1509" s="18" t="s">
        <v>391</v>
      </c>
      <c r="F1509" s="316">
        <v>181.08500000000001</v>
      </c>
      <c r="G1509" s="39"/>
      <c r="H1509" s="45"/>
    </row>
    <row r="1510" s="2" customFormat="1" ht="16.8" customHeight="1">
      <c r="A1510" s="39"/>
      <c r="B1510" s="45"/>
      <c r="C1510" s="315" t="s">
        <v>496</v>
      </c>
      <c r="D1510" s="315" t="s">
        <v>497</v>
      </c>
      <c r="E1510" s="18" t="s">
        <v>489</v>
      </c>
      <c r="F1510" s="316">
        <v>48.299999999999997</v>
      </c>
      <c r="G1510" s="39"/>
      <c r="H1510" s="45"/>
    </row>
    <row r="1511" s="2" customFormat="1" ht="16.8" customHeight="1">
      <c r="A1511" s="39"/>
      <c r="B1511" s="45"/>
      <c r="C1511" s="311" t="s">
        <v>270</v>
      </c>
      <c r="D1511" s="312" t="s">
        <v>19</v>
      </c>
      <c r="E1511" s="313" t="s">
        <v>19</v>
      </c>
      <c r="F1511" s="314">
        <v>2.1760000000000002</v>
      </c>
      <c r="G1511" s="39"/>
      <c r="H1511" s="45"/>
    </row>
    <row r="1512" s="2" customFormat="1" ht="16.8" customHeight="1">
      <c r="A1512" s="39"/>
      <c r="B1512" s="45"/>
      <c r="C1512" s="315" t="s">
        <v>19</v>
      </c>
      <c r="D1512" s="315" t="s">
        <v>413</v>
      </c>
      <c r="E1512" s="18" t="s">
        <v>19</v>
      </c>
      <c r="F1512" s="316">
        <v>0</v>
      </c>
      <c r="G1512" s="39"/>
      <c r="H1512" s="45"/>
    </row>
    <row r="1513" s="2" customFormat="1" ht="16.8" customHeight="1">
      <c r="A1513" s="39"/>
      <c r="B1513" s="45"/>
      <c r="C1513" s="315" t="s">
        <v>270</v>
      </c>
      <c r="D1513" s="315" t="s">
        <v>1163</v>
      </c>
      <c r="E1513" s="18" t="s">
        <v>19</v>
      </c>
      <c r="F1513" s="316">
        <v>2.1760000000000002</v>
      </c>
      <c r="G1513" s="39"/>
      <c r="H1513" s="45"/>
    </row>
    <row r="1514" s="2" customFormat="1" ht="16.8" customHeight="1">
      <c r="A1514" s="39"/>
      <c r="B1514" s="45"/>
      <c r="C1514" s="317" t="s">
        <v>4959</v>
      </c>
      <c r="D1514" s="39"/>
      <c r="E1514" s="39"/>
      <c r="F1514" s="39"/>
      <c r="G1514" s="39"/>
      <c r="H1514" s="45"/>
    </row>
    <row r="1515" s="2" customFormat="1">
      <c r="A1515" s="39"/>
      <c r="B1515" s="45"/>
      <c r="C1515" s="315" t="s">
        <v>406</v>
      </c>
      <c r="D1515" s="315" t="s">
        <v>407</v>
      </c>
      <c r="E1515" s="18" t="s">
        <v>391</v>
      </c>
      <c r="F1515" s="316">
        <v>181.08500000000001</v>
      </c>
      <c r="G1515" s="39"/>
      <c r="H1515" s="45"/>
    </row>
    <row r="1516" s="2" customFormat="1">
      <c r="A1516" s="39"/>
      <c r="B1516" s="45"/>
      <c r="C1516" s="315" t="s">
        <v>397</v>
      </c>
      <c r="D1516" s="315" t="s">
        <v>398</v>
      </c>
      <c r="E1516" s="18" t="s">
        <v>391</v>
      </c>
      <c r="F1516" s="316">
        <v>6.5279999999999996</v>
      </c>
      <c r="G1516" s="39"/>
      <c r="H1516" s="45"/>
    </row>
    <row r="1517" s="2" customFormat="1">
      <c r="A1517" s="39"/>
      <c r="B1517" s="45"/>
      <c r="C1517" s="315" t="s">
        <v>425</v>
      </c>
      <c r="D1517" s="315" t="s">
        <v>426</v>
      </c>
      <c r="E1517" s="18" t="s">
        <v>345</v>
      </c>
      <c r="F1517" s="316">
        <v>268.57900000000001</v>
      </c>
      <c r="G1517" s="39"/>
      <c r="H1517" s="45"/>
    </row>
    <row r="1518" s="2" customFormat="1">
      <c r="A1518" s="39"/>
      <c r="B1518" s="45"/>
      <c r="C1518" s="315" t="s">
        <v>448</v>
      </c>
      <c r="D1518" s="315" t="s">
        <v>449</v>
      </c>
      <c r="E1518" s="18" t="s">
        <v>391</v>
      </c>
      <c r="F1518" s="316">
        <v>70.620999999999995</v>
      </c>
      <c r="G1518" s="39"/>
      <c r="H1518" s="45"/>
    </row>
    <row r="1519" s="2" customFormat="1" ht="16.8" customHeight="1">
      <c r="A1519" s="39"/>
      <c r="B1519" s="45"/>
      <c r="C1519" s="311" t="s">
        <v>289</v>
      </c>
      <c r="D1519" s="312" t="s">
        <v>19</v>
      </c>
      <c r="E1519" s="313" t="s">
        <v>19</v>
      </c>
      <c r="F1519" s="314">
        <v>3</v>
      </c>
      <c r="G1519" s="39"/>
      <c r="H1519" s="45"/>
    </row>
    <row r="1520" s="2" customFormat="1" ht="16.8" customHeight="1">
      <c r="A1520" s="39"/>
      <c r="B1520" s="45"/>
      <c r="C1520" s="315" t="s">
        <v>19</v>
      </c>
      <c r="D1520" s="315" t="s">
        <v>403</v>
      </c>
      <c r="E1520" s="18" t="s">
        <v>19</v>
      </c>
      <c r="F1520" s="316">
        <v>0</v>
      </c>
      <c r="G1520" s="39"/>
      <c r="H1520" s="45"/>
    </row>
    <row r="1521" s="2" customFormat="1" ht="16.8" customHeight="1">
      <c r="A1521" s="39"/>
      <c r="B1521" s="45"/>
      <c r="C1521" s="315" t="s">
        <v>289</v>
      </c>
      <c r="D1521" s="315" t="s">
        <v>241</v>
      </c>
      <c r="E1521" s="18" t="s">
        <v>19</v>
      </c>
      <c r="F1521" s="316">
        <v>3</v>
      </c>
      <c r="G1521" s="39"/>
      <c r="H1521" s="45"/>
    </row>
    <row r="1522" s="2" customFormat="1" ht="16.8" customHeight="1">
      <c r="A1522" s="39"/>
      <c r="B1522" s="45"/>
      <c r="C1522" s="317" t="s">
        <v>4959</v>
      </c>
      <c r="D1522" s="39"/>
      <c r="E1522" s="39"/>
      <c r="F1522" s="39"/>
      <c r="G1522" s="39"/>
      <c r="H1522" s="45"/>
    </row>
    <row r="1523" s="2" customFormat="1">
      <c r="A1523" s="39"/>
      <c r="B1523" s="45"/>
      <c r="C1523" s="315" t="s">
        <v>397</v>
      </c>
      <c r="D1523" s="315" t="s">
        <v>398</v>
      </c>
      <c r="E1523" s="18" t="s">
        <v>391</v>
      </c>
      <c r="F1523" s="316">
        <v>6.5279999999999996</v>
      </c>
      <c r="G1523" s="39"/>
      <c r="H1523" s="45"/>
    </row>
    <row r="1524" s="2" customFormat="1" ht="16.8" customHeight="1">
      <c r="A1524" s="39"/>
      <c r="B1524" s="45"/>
      <c r="C1524" s="311" t="s">
        <v>256</v>
      </c>
      <c r="D1524" s="312" t="s">
        <v>19</v>
      </c>
      <c r="E1524" s="313" t="s">
        <v>19</v>
      </c>
      <c r="F1524" s="314">
        <v>0</v>
      </c>
      <c r="G1524" s="39"/>
      <c r="H1524" s="45"/>
    </row>
    <row r="1525" s="2" customFormat="1" ht="16.8" customHeight="1">
      <c r="A1525" s="39"/>
      <c r="B1525" s="45"/>
      <c r="C1525" s="317" t="s">
        <v>4959</v>
      </c>
      <c r="D1525" s="39"/>
      <c r="E1525" s="39"/>
      <c r="F1525" s="39"/>
      <c r="G1525" s="39"/>
      <c r="H1525" s="45"/>
    </row>
    <row r="1526" s="2" customFormat="1" ht="16.8" customHeight="1">
      <c r="A1526" s="39"/>
      <c r="B1526" s="45"/>
      <c r="C1526" s="315" t="s">
        <v>786</v>
      </c>
      <c r="D1526" s="315" t="s">
        <v>787</v>
      </c>
      <c r="E1526" s="18" t="s">
        <v>572</v>
      </c>
      <c r="F1526" s="316">
        <v>61.713999999999999</v>
      </c>
      <c r="G1526" s="39"/>
      <c r="H1526" s="45"/>
    </row>
    <row r="1527" s="2" customFormat="1" ht="16.8" customHeight="1">
      <c r="A1527" s="39"/>
      <c r="B1527" s="45"/>
      <c r="C1527" s="315" t="s">
        <v>496</v>
      </c>
      <c r="D1527" s="315" t="s">
        <v>497</v>
      </c>
      <c r="E1527" s="18" t="s">
        <v>489</v>
      </c>
      <c r="F1527" s="316">
        <v>48.299999999999997</v>
      </c>
      <c r="G1527" s="39"/>
      <c r="H1527" s="45"/>
    </row>
    <row r="1528" s="2" customFormat="1" ht="16.8" customHeight="1">
      <c r="A1528" s="39"/>
      <c r="B1528" s="45"/>
      <c r="C1528" s="311" t="s">
        <v>265</v>
      </c>
      <c r="D1528" s="312" t="s">
        <v>19</v>
      </c>
      <c r="E1528" s="313" t="s">
        <v>19</v>
      </c>
      <c r="F1528" s="314">
        <v>0.29999999999999999</v>
      </c>
      <c r="G1528" s="39"/>
      <c r="H1528" s="45"/>
    </row>
    <row r="1529" s="2" customFormat="1" ht="16.8" customHeight="1">
      <c r="A1529" s="39"/>
      <c r="B1529" s="45"/>
      <c r="C1529" s="317" t="s">
        <v>4959</v>
      </c>
      <c r="D1529" s="39"/>
      <c r="E1529" s="39"/>
      <c r="F1529" s="39"/>
      <c r="G1529" s="39"/>
      <c r="H1529" s="45"/>
    </row>
    <row r="1530" s="2" customFormat="1" ht="16.8" customHeight="1">
      <c r="A1530" s="39"/>
      <c r="B1530" s="45"/>
      <c r="C1530" s="315" t="s">
        <v>496</v>
      </c>
      <c r="D1530" s="315" t="s">
        <v>497</v>
      </c>
      <c r="E1530" s="18" t="s">
        <v>489</v>
      </c>
      <c r="F1530" s="316">
        <v>48.299999999999997</v>
      </c>
      <c r="G1530" s="39"/>
      <c r="H1530" s="45"/>
    </row>
    <row r="1531" s="2" customFormat="1" ht="16.8" customHeight="1">
      <c r="A1531" s="39"/>
      <c r="B1531" s="45"/>
      <c r="C1531" s="311" t="s">
        <v>287</v>
      </c>
      <c r="D1531" s="312" t="s">
        <v>19</v>
      </c>
      <c r="E1531" s="313" t="s">
        <v>19</v>
      </c>
      <c r="F1531" s="314">
        <v>131.215</v>
      </c>
      <c r="G1531" s="39"/>
      <c r="H1531" s="45"/>
    </row>
    <row r="1532" s="2" customFormat="1" ht="16.8" customHeight="1">
      <c r="A1532" s="39"/>
      <c r="B1532" s="45"/>
      <c r="C1532" s="315" t="s">
        <v>19</v>
      </c>
      <c r="D1532" s="315" t="s">
        <v>796</v>
      </c>
      <c r="E1532" s="18" t="s">
        <v>19</v>
      </c>
      <c r="F1532" s="316">
        <v>123.38</v>
      </c>
      <c r="G1532" s="39"/>
      <c r="H1532" s="45"/>
    </row>
    <row r="1533" s="2" customFormat="1" ht="16.8" customHeight="1">
      <c r="A1533" s="39"/>
      <c r="B1533" s="45"/>
      <c r="C1533" s="315" t="s">
        <v>19</v>
      </c>
      <c r="D1533" s="315" t="s">
        <v>1148</v>
      </c>
      <c r="E1533" s="18" t="s">
        <v>19</v>
      </c>
      <c r="F1533" s="316">
        <v>7.835</v>
      </c>
      <c r="G1533" s="39"/>
      <c r="H1533" s="45"/>
    </row>
    <row r="1534" s="2" customFormat="1" ht="16.8" customHeight="1">
      <c r="A1534" s="39"/>
      <c r="B1534" s="45"/>
      <c r="C1534" s="315" t="s">
        <v>287</v>
      </c>
      <c r="D1534" s="315" t="s">
        <v>363</v>
      </c>
      <c r="E1534" s="18" t="s">
        <v>19</v>
      </c>
      <c r="F1534" s="316">
        <v>131.215</v>
      </c>
      <c r="G1534" s="39"/>
      <c r="H1534" s="45"/>
    </row>
    <row r="1535" s="2" customFormat="1" ht="16.8" customHeight="1">
      <c r="A1535" s="39"/>
      <c r="B1535" s="45"/>
      <c r="C1535" s="317" t="s">
        <v>4959</v>
      </c>
      <c r="D1535" s="39"/>
      <c r="E1535" s="39"/>
      <c r="F1535" s="39"/>
      <c r="G1535" s="39"/>
      <c r="H1535" s="45"/>
    </row>
    <row r="1536" s="2" customFormat="1">
      <c r="A1536" s="39"/>
      <c r="B1536" s="45"/>
      <c r="C1536" s="315" t="s">
        <v>792</v>
      </c>
      <c r="D1536" s="315" t="s">
        <v>793</v>
      </c>
      <c r="E1536" s="18" t="s">
        <v>572</v>
      </c>
      <c r="F1536" s="316">
        <v>131.215</v>
      </c>
      <c r="G1536" s="39"/>
      <c r="H1536" s="45"/>
    </row>
    <row r="1537" s="2" customFormat="1">
      <c r="A1537" s="39"/>
      <c r="B1537" s="45"/>
      <c r="C1537" s="315" t="s">
        <v>799</v>
      </c>
      <c r="D1537" s="315" t="s">
        <v>800</v>
      </c>
      <c r="E1537" s="18" t="s">
        <v>572</v>
      </c>
      <c r="F1537" s="316">
        <v>131.215</v>
      </c>
      <c r="G1537" s="39"/>
      <c r="H1537" s="45"/>
    </row>
    <row r="1538" s="2" customFormat="1" ht="16.8" customHeight="1">
      <c r="A1538" s="39"/>
      <c r="B1538" s="45"/>
      <c r="C1538" s="315" t="s">
        <v>804</v>
      </c>
      <c r="D1538" s="315" t="s">
        <v>805</v>
      </c>
      <c r="E1538" s="18" t="s">
        <v>572</v>
      </c>
      <c r="F1538" s="316">
        <v>131.215</v>
      </c>
      <c r="G1538" s="39"/>
      <c r="H1538" s="45"/>
    </row>
    <row r="1539" s="2" customFormat="1" ht="16.8" customHeight="1">
      <c r="A1539" s="39"/>
      <c r="B1539" s="45"/>
      <c r="C1539" s="315" t="s">
        <v>809</v>
      </c>
      <c r="D1539" s="315" t="s">
        <v>810</v>
      </c>
      <c r="E1539" s="18" t="s">
        <v>572</v>
      </c>
      <c r="F1539" s="316">
        <v>131.215</v>
      </c>
      <c r="G1539" s="39"/>
      <c r="H1539" s="45"/>
    </row>
    <row r="1540" s="2" customFormat="1" ht="16.8" customHeight="1">
      <c r="A1540" s="39"/>
      <c r="B1540" s="45"/>
      <c r="C1540" s="311" t="s">
        <v>216</v>
      </c>
      <c r="D1540" s="312" t="s">
        <v>19</v>
      </c>
      <c r="E1540" s="313" t="s">
        <v>19</v>
      </c>
      <c r="F1540" s="314">
        <v>24.149999999999999</v>
      </c>
      <c r="G1540" s="39"/>
      <c r="H1540" s="45"/>
    </row>
    <row r="1541" s="2" customFormat="1" ht="16.8" customHeight="1">
      <c r="A1541" s="39"/>
      <c r="B1541" s="45"/>
      <c r="C1541" s="315" t="s">
        <v>19</v>
      </c>
      <c r="D1541" s="315" t="s">
        <v>499</v>
      </c>
      <c r="E1541" s="18" t="s">
        <v>19</v>
      </c>
      <c r="F1541" s="316">
        <v>28.512</v>
      </c>
      <c r="G1541" s="39"/>
      <c r="H1541" s="45"/>
    </row>
    <row r="1542" s="2" customFormat="1" ht="16.8" customHeight="1">
      <c r="A1542" s="39"/>
      <c r="B1542" s="45"/>
      <c r="C1542" s="315" t="s">
        <v>19</v>
      </c>
      <c r="D1542" s="315" t="s">
        <v>501</v>
      </c>
      <c r="E1542" s="18" t="s">
        <v>19</v>
      </c>
      <c r="F1542" s="316">
        <v>0</v>
      </c>
      <c r="G1542" s="39"/>
      <c r="H1542" s="45"/>
    </row>
    <row r="1543" s="2" customFormat="1" ht="16.8" customHeight="1">
      <c r="A1543" s="39"/>
      <c r="B1543" s="45"/>
      <c r="C1543" s="315" t="s">
        <v>19</v>
      </c>
      <c r="D1543" s="315" t="s">
        <v>993</v>
      </c>
      <c r="E1543" s="18" t="s">
        <v>19</v>
      </c>
      <c r="F1543" s="316">
        <v>0</v>
      </c>
      <c r="G1543" s="39"/>
      <c r="H1543" s="45"/>
    </row>
    <row r="1544" s="2" customFormat="1" ht="16.8" customHeight="1">
      <c r="A1544" s="39"/>
      <c r="B1544" s="45"/>
      <c r="C1544" s="315" t="s">
        <v>19</v>
      </c>
      <c r="D1544" s="315" t="s">
        <v>502</v>
      </c>
      <c r="E1544" s="18" t="s">
        <v>19</v>
      </c>
      <c r="F1544" s="316">
        <v>-4.3620000000000001</v>
      </c>
      <c r="G1544" s="39"/>
      <c r="H1544" s="45"/>
    </row>
    <row r="1545" s="2" customFormat="1" ht="16.8" customHeight="1">
      <c r="A1545" s="39"/>
      <c r="B1545" s="45"/>
      <c r="C1545" s="315" t="s">
        <v>216</v>
      </c>
      <c r="D1545" s="315" t="s">
        <v>363</v>
      </c>
      <c r="E1545" s="18" t="s">
        <v>19</v>
      </c>
      <c r="F1545" s="316">
        <v>24.149999999999999</v>
      </c>
      <c r="G1545" s="39"/>
      <c r="H1545" s="45"/>
    </row>
    <row r="1546" s="2" customFormat="1" ht="16.8" customHeight="1">
      <c r="A1546" s="39"/>
      <c r="B1546" s="45"/>
      <c r="C1546" s="317" t="s">
        <v>4959</v>
      </c>
      <c r="D1546" s="39"/>
      <c r="E1546" s="39"/>
      <c r="F1546" s="39"/>
      <c r="G1546" s="39"/>
      <c r="H1546" s="45"/>
    </row>
    <row r="1547" s="2" customFormat="1" ht="16.8" customHeight="1">
      <c r="A1547" s="39"/>
      <c r="B1547" s="45"/>
      <c r="C1547" s="315" t="s">
        <v>496</v>
      </c>
      <c r="D1547" s="315" t="s">
        <v>497</v>
      </c>
      <c r="E1547" s="18" t="s">
        <v>489</v>
      </c>
      <c r="F1547" s="316">
        <v>48.299999999999997</v>
      </c>
      <c r="G1547" s="39"/>
      <c r="H1547" s="45"/>
    </row>
    <row r="1548" s="2" customFormat="1">
      <c r="A1548" s="39"/>
      <c r="B1548" s="45"/>
      <c r="C1548" s="315" t="s">
        <v>448</v>
      </c>
      <c r="D1548" s="315" t="s">
        <v>449</v>
      </c>
      <c r="E1548" s="18" t="s">
        <v>391</v>
      </c>
      <c r="F1548" s="316">
        <v>70.620999999999995</v>
      </c>
      <c r="G1548" s="39"/>
      <c r="H1548" s="45"/>
    </row>
    <row r="1549" s="2" customFormat="1">
      <c r="A1549" s="39"/>
      <c r="B1549" s="45"/>
      <c r="C1549" s="315" t="s">
        <v>482</v>
      </c>
      <c r="D1549" s="315" t="s">
        <v>483</v>
      </c>
      <c r="E1549" s="18" t="s">
        <v>391</v>
      </c>
      <c r="F1549" s="316">
        <v>24.149999999999999</v>
      </c>
      <c r="G1549" s="39"/>
      <c r="H1549" s="45"/>
    </row>
    <row r="1550" s="2" customFormat="1" ht="16.8" customHeight="1">
      <c r="A1550" s="39"/>
      <c r="B1550" s="45"/>
      <c r="C1550" s="311" t="s">
        <v>296</v>
      </c>
      <c r="D1550" s="312" t="s">
        <v>19</v>
      </c>
      <c r="E1550" s="313" t="s">
        <v>19</v>
      </c>
      <c r="F1550" s="314">
        <v>268.57900000000001</v>
      </c>
      <c r="G1550" s="39"/>
      <c r="H1550" s="45"/>
    </row>
    <row r="1551" s="2" customFormat="1" ht="16.8" customHeight="1">
      <c r="A1551" s="39"/>
      <c r="B1551" s="45"/>
      <c r="C1551" s="315" t="s">
        <v>19</v>
      </c>
      <c r="D1551" s="315" t="s">
        <v>429</v>
      </c>
      <c r="E1551" s="18" t="s">
        <v>19</v>
      </c>
      <c r="F1551" s="316">
        <v>268.57900000000001</v>
      </c>
      <c r="G1551" s="39"/>
      <c r="H1551" s="45"/>
    </row>
    <row r="1552" s="2" customFormat="1" ht="16.8" customHeight="1">
      <c r="A1552" s="39"/>
      <c r="B1552" s="45"/>
      <c r="C1552" s="315" t="s">
        <v>296</v>
      </c>
      <c r="D1552" s="315" t="s">
        <v>363</v>
      </c>
      <c r="E1552" s="18" t="s">
        <v>19</v>
      </c>
      <c r="F1552" s="316">
        <v>268.57900000000001</v>
      </c>
      <c r="G1552" s="39"/>
      <c r="H1552" s="45"/>
    </row>
    <row r="1553" s="2" customFormat="1" ht="16.8" customHeight="1">
      <c r="A1553" s="39"/>
      <c r="B1553" s="45"/>
      <c r="C1553" s="317" t="s">
        <v>4959</v>
      </c>
      <c r="D1553" s="39"/>
      <c r="E1553" s="39"/>
      <c r="F1553" s="39"/>
      <c r="G1553" s="39"/>
      <c r="H1553" s="45"/>
    </row>
    <row r="1554" s="2" customFormat="1">
      <c r="A1554" s="39"/>
      <c r="B1554" s="45"/>
      <c r="C1554" s="315" t="s">
        <v>425</v>
      </c>
      <c r="D1554" s="315" t="s">
        <v>426</v>
      </c>
      <c r="E1554" s="18" t="s">
        <v>345</v>
      </c>
      <c r="F1554" s="316">
        <v>268.57900000000001</v>
      </c>
      <c r="G1554" s="39"/>
      <c r="H1554" s="45"/>
    </row>
    <row r="1555" s="2" customFormat="1">
      <c r="A1555" s="39"/>
      <c r="B1555" s="45"/>
      <c r="C1555" s="315" t="s">
        <v>431</v>
      </c>
      <c r="D1555" s="315" t="s">
        <v>432</v>
      </c>
      <c r="E1555" s="18" t="s">
        <v>345</v>
      </c>
      <c r="F1555" s="316">
        <v>268.57900000000001</v>
      </c>
      <c r="G1555" s="39"/>
      <c r="H1555" s="45"/>
    </row>
    <row r="1556" s="2" customFormat="1" ht="16.8" customHeight="1">
      <c r="A1556" s="39"/>
      <c r="B1556" s="45"/>
      <c r="C1556" s="315" t="s">
        <v>435</v>
      </c>
      <c r="D1556" s="315" t="s">
        <v>436</v>
      </c>
      <c r="E1556" s="18" t="s">
        <v>391</v>
      </c>
      <c r="F1556" s="316">
        <v>206.80600000000001</v>
      </c>
      <c r="G1556" s="39"/>
      <c r="H1556" s="45"/>
    </row>
    <row r="1557" s="2" customFormat="1" ht="16.8" customHeight="1">
      <c r="A1557" s="39"/>
      <c r="B1557" s="45"/>
      <c r="C1557" s="311" t="s">
        <v>269</v>
      </c>
      <c r="D1557" s="312" t="s">
        <v>19</v>
      </c>
      <c r="E1557" s="313" t="s">
        <v>19</v>
      </c>
      <c r="F1557" s="314">
        <v>1</v>
      </c>
      <c r="G1557" s="39"/>
      <c r="H1557" s="45"/>
    </row>
    <row r="1558" s="2" customFormat="1" ht="16.8" customHeight="1">
      <c r="A1558" s="39"/>
      <c r="B1558" s="45"/>
      <c r="C1558" s="315" t="s">
        <v>19</v>
      </c>
      <c r="D1558" s="315" t="s">
        <v>415</v>
      </c>
      <c r="E1558" s="18" t="s">
        <v>19</v>
      </c>
      <c r="F1558" s="316">
        <v>0</v>
      </c>
      <c r="G1558" s="39"/>
      <c r="H1558" s="45"/>
    </row>
    <row r="1559" s="2" customFormat="1" ht="16.8" customHeight="1">
      <c r="A1559" s="39"/>
      <c r="B1559" s="45"/>
      <c r="C1559" s="315" t="s">
        <v>269</v>
      </c>
      <c r="D1559" s="315" t="s">
        <v>79</v>
      </c>
      <c r="E1559" s="18" t="s">
        <v>19</v>
      </c>
      <c r="F1559" s="316">
        <v>1</v>
      </c>
      <c r="G1559" s="39"/>
      <c r="H1559" s="45"/>
    </row>
    <row r="1560" s="2" customFormat="1" ht="16.8" customHeight="1">
      <c r="A1560" s="39"/>
      <c r="B1560" s="45"/>
      <c r="C1560" s="317" t="s">
        <v>4959</v>
      </c>
      <c r="D1560" s="39"/>
      <c r="E1560" s="39"/>
      <c r="F1560" s="39"/>
      <c r="G1560" s="39"/>
      <c r="H1560" s="45"/>
    </row>
    <row r="1561" s="2" customFormat="1">
      <c r="A1561" s="39"/>
      <c r="B1561" s="45"/>
      <c r="C1561" s="315" t="s">
        <v>406</v>
      </c>
      <c r="D1561" s="315" t="s">
        <v>407</v>
      </c>
      <c r="E1561" s="18" t="s">
        <v>391</v>
      </c>
      <c r="F1561" s="316">
        <v>181.08500000000001</v>
      </c>
      <c r="G1561" s="39"/>
      <c r="H1561" s="45"/>
    </row>
    <row r="1562" s="2" customFormat="1">
      <c r="A1562" s="39"/>
      <c r="B1562" s="45"/>
      <c r="C1562" s="315" t="s">
        <v>425</v>
      </c>
      <c r="D1562" s="315" t="s">
        <v>426</v>
      </c>
      <c r="E1562" s="18" t="s">
        <v>345</v>
      </c>
      <c r="F1562" s="316">
        <v>268.57900000000001</v>
      </c>
      <c r="G1562" s="39"/>
      <c r="H1562" s="45"/>
    </row>
    <row r="1563" s="2" customFormat="1" ht="16.8" customHeight="1">
      <c r="A1563" s="39"/>
      <c r="B1563" s="45"/>
      <c r="C1563" s="315" t="s">
        <v>19</v>
      </c>
      <c r="D1563" s="315" t="s">
        <v>245</v>
      </c>
      <c r="E1563" s="18" t="s">
        <v>19</v>
      </c>
      <c r="F1563" s="316">
        <v>2</v>
      </c>
      <c r="G1563" s="39"/>
      <c r="H1563" s="45"/>
    </row>
    <row r="1564" s="2" customFormat="1" ht="16.8" customHeight="1">
      <c r="A1564" s="39"/>
      <c r="B1564" s="45"/>
      <c r="C1564" s="315" t="s">
        <v>19</v>
      </c>
      <c r="D1564" s="315" t="s">
        <v>255</v>
      </c>
      <c r="E1564" s="18" t="s">
        <v>19</v>
      </c>
      <c r="F1564" s="316">
        <v>0</v>
      </c>
      <c r="G1564" s="39"/>
      <c r="H1564" s="45"/>
    </row>
    <row r="1565" s="2" customFormat="1" ht="16.8" customHeight="1">
      <c r="A1565" s="39"/>
      <c r="B1565" s="45"/>
      <c r="C1565" s="315" t="s">
        <v>246</v>
      </c>
      <c r="D1565" s="315" t="s">
        <v>363</v>
      </c>
      <c r="E1565" s="18" t="s">
        <v>19</v>
      </c>
      <c r="F1565" s="316">
        <v>2</v>
      </c>
      <c r="G1565" s="39"/>
      <c r="H1565" s="45"/>
    </row>
    <row r="1566" s="2" customFormat="1" ht="16.8" customHeight="1">
      <c r="A1566" s="39"/>
      <c r="B1566" s="45"/>
      <c r="C1566" s="311" t="s">
        <v>246</v>
      </c>
      <c r="D1566" s="312" t="s">
        <v>19</v>
      </c>
      <c r="E1566" s="313" t="s">
        <v>19</v>
      </c>
      <c r="F1566" s="314">
        <v>2</v>
      </c>
      <c r="G1566" s="39"/>
      <c r="H1566" s="45"/>
    </row>
    <row r="1567" s="2" customFormat="1" ht="16.8" customHeight="1">
      <c r="A1567" s="39"/>
      <c r="B1567" s="45"/>
      <c r="C1567" s="317" t="s">
        <v>4959</v>
      </c>
      <c r="D1567" s="39"/>
      <c r="E1567" s="39"/>
      <c r="F1567" s="39"/>
      <c r="G1567" s="39"/>
      <c r="H1567" s="45"/>
    </row>
    <row r="1568" s="2" customFormat="1">
      <c r="A1568" s="39"/>
      <c r="B1568" s="45"/>
      <c r="C1568" s="315" t="s">
        <v>771</v>
      </c>
      <c r="D1568" s="315" t="s">
        <v>772</v>
      </c>
      <c r="E1568" s="18" t="s">
        <v>586</v>
      </c>
      <c r="F1568" s="316">
        <v>2</v>
      </c>
      <c r="G1568" s="39"/>
      <c r="H1568" s="45"/>
    </row>
    <row r="1569" s="2" customFormat="1" ht="16.8" customHeight="1">
      <c r="A1569" s="39"/>
      <c r="B1569" s="45"/>
      <c r="C1569" s="315" t="s">
        <v>760</v>
      </c>
      <c r="D1569" s="315" t="s">
        <v>761</v>
      </c>
      <c r="E1569" s="18" t="s">
        <v>586</v>
      </c>
      <c r="F1569" s="316">
        <v>2</v>
      </c>
      <c r="G1569" s="39"/>
      <c r="H1569" s="45"/>
    </row>
    <row r="1570" s="2" customFormat="1" ht="16.8" customHeight="1">
      <c r="A1570" s="39"/>
      <c r="B1570" s="45"/>
      <c r="C1570" s="315" t="s">
        <v>590</v>
      </c>
      <c r="D1570" s="315" t="s">
        <v>591</v>
      </c>
      <c r="E1570" s="18" t="s">
        <v>586</v>
      </c>
      <c r="F1570" s="316">
        <v>2</v>
      </c>
      <c r="G1570" s="39"/>
      <c r="H1570" s="45"/>
    </row>
    <row r="1571" s="2" customFormat="1" ht="16.8" customHeight="1">
      <c r="A1571" s="39"/>
      <c r="B1571" s="45"/>
      <c r="C1571" s="315" t="s">
        <v>593</v>
      </c>
      <c r="D1571" s="315" t="s">
        <v>594</v>
      </c>
      <c r="E1571" s="18" t="s">
        <v>586</v>
      </c>
      <c r="F1571" s="316">
        <v>2</v>
      </c>
      <c r="G1571" s="39"/>
      <c r="H1571" s="45"/>
    </row>
    <row r="1572" s="2" customFormat="1" ht="16.8" customHeight="1">
      <c r="A1572" s="39"/>
      <c r="B1572" s="45"/>
      <c r="C1572" s="315" t="s">
        <v>597</v>
      </c>
      <c r="D1572" s="315" t="s">
        <v>598</v>
      </c>
      <c r="E1572" s="18" t="s">
        <v>586</v>
      </c>
      <c r="F1572" s="316">
        <v>2</v>
      </c>
      <c r="G1572" s="39"/>
      <c r="H1572" s="45"/>
    </row>
    <row r="1573" s="2" customFormat="1" ht="16.8" customHeight="1">
      <c r="A1573" s="39"/>
      <c r="B1573" s="45"/>
      <c r="C1573" s="315" t="s">
        <v>601</v>
      </c>
      <c r="D1573" s="315" t="s">
        <v>602</v>
      </c>
      <c r="E1573" s="18" t="s">
        <v>586</v>
      </c>
      <c r="F1573" s="316">
        <v>2</v>
      </c>
      <c r="G1573" s="39"/>
      <c r="H1573" s="45"/>
    </row>
    <row r="1574" s="2" customFormat="1" ht="16.8" customHeight="1">
      <c r="A1574" s="39"/>
      <c r="B1574" s="45"/>
      <c r="C1574" s="315" t="s">
        <v>767</v>
      </c>
      <c r="D1574" s="315" t="s">
        <v>768</v>
      </c>
      <c r="E1574" s="18" t="s">
        <v>586</v>
      </c>
      <c r="F1574" s="316">
        <v>2</v>
      </c>
      <c r="G1574" s="39"/>
      <c r="H1574" s="45"/>
    </row>
    <row r="1575" s="2" customFormat="1" ht="16.8" customHeight="1">
      <c r="A1575" s="39"/>
      <c r="B1575" s="45"/>
      <c r="C1575" s="315" t="s">
        <v>716</v>
      </c>
      <c r="D1575" s="315" t="s">
        <v>717</v>
      </c>
      <c r="E1575" s="18" t="s">
        <v>586</v>
      </c>
      <c r="F1575" s="316">
        <v>2</v>
      </c>
      <c r="G1575" s="39"/>
      <c r="H1575" s="45"/>
    </row>
    <row r="1576" s="2" customFormat="1" ht="16.8" customHeight="1">
      <c r="A1576" s="39"/>
      <c r="B1576" s="45"/>
      <c r="C1576" s="315" t="s">
        <v>776</v>
      </c>
      <c r="D1576" s="315" t="s">
        <v>777</v>
      </c>
      <c r="E1576" s="18" t="s">
        <v>586</v>
      </c>
      <c r="F1576" s="316">
        <v>2</v>
      </c>
      <c r="G1576" s="39"/>
      <c r="H1576" s="45"/>
    </row>
    <row r="1577" s="2" customFormat="1" ht="16.8" customHeight="1">
      <c r="A1577" s="39"/>
      <c r="B1577" s="45"/>
      <c r="C1577" s="311" t="s">
        <v>952</v>
      </c>
      <c r="D1577" s="312" t="s">
        <v>19</v>
      </c>
      <c r="E1577" s="313" t="s">
        <v>19</v>
      </c>
      <c r="F1577" s="314">
        <v>0</v>
      </c>
      <c r="G1577" s="39"/>
      <c r="H1577" s="45"/>
    </row>
    <row r="1578" s="2" customFormat="1" ht="16.8" customHeight="1">
      <c r="A1578" s="39"/>
      <c r="B1578" s="45"/>
      <c r="C1578" s="317" t="s">
        <v>4959</v>
      </c>
      <c r="D1578" s="39"/>
      <c r="E1578" s="39"/>
      <c r="F1578" s="39"/>
      <c r="G1578" s="39"/>
      <c r="H1578" s="45"/>
    </row>
    <row r="1579" s="2" customFormat="1" ht="16.8" customHeight="1">
      <c r="A1579" s="39"/>
      <c r="B1579" s="45"/>
      <c r="C1579" s="315" t="s">
        <v>786</v>
      </c>
      <c r="D1579" s="315" t="s">
        <v>787</v>
      </c>
      <c r="E1579" s="18" t="s">
        <v>572</v>
      </c>
      <c r="F1579" s="316">
        <v>61.713999999999999</v>
      </c>
      <c r="G1579" s="39"/>
      <c r="H1579" s="45"/>
    </row>
    <row r="1580" s="2" customFormat="1" ht="16.8" customHeight="1">
      <c r="A1580" s="39"/>
      <c r="B1580" s="45"/>
      <c r="C1580" s="315" t="s">
        <v>496</v>
      </c>
      <c r="D1580" s="315" t="s">
        <v>497</v>
      </c>
      <c r="E1580" s="18" t="s">
        <v>489</v>
      </c>
      <c r="F1580" s="316">
        <v>48.299999999999997</v>
      </c>
      <c r="G1580" s="39"/>
      <c r="H1580" s="45"/>
    </row>
    <row r="1581" s="2" customFormat="1" ht="16.8" customHeight="1">
      <c r="A1581" s="39"/>
      <c r="B1581" s="45"/>
      <c r="C1581" s="311" t="s">
        <v>954</v>
      </c>
      <c r="D1581" s="312" t="s">
        <v>19</v>
      </c>
      <c r="E1581" s="313" t="s">
        <v>19</v>
      </c>
      <c r="F1581" s="314">
        <v>0.25</v>
      </c>
      <c r="G1581" s="39"/>
      <c r="H1581" s="45"/>
    </row>
    <row r="1582" s="2" customFormat="1" ht="16.8" customHeight="1">
      <c r="A1582" s="39"/>
      <c r="B1582" s="45"/>
      <c r="C1582" s="317" t="s">
        <v>4959</v>
      </c>
      <c r="D1582" s="39"/>
      <c r="E1582" s="39"/>
      <c r="F1582" s="39"/>
      <c r="G1582" s="39"/>
      <c r="H1582" s="45"/>
    </row>
    <row r="1583" s="2" customFormat="1" ht="16.8" customHeight="1">
      <c r="A1583" s="39"/>
      <c r="B1583" s="45"/>
      <c r="C1583" s="315" t="s">
        <v>496</v>
      </c>
      <c r="D1583" s="315" t="s">
        <v>497</v>
      </c>
      <c r="E1583" s="18" t="s">
        <v>489</v>
      </c>
      <c r="F1583" s="316">
        <v>48.299999999999997</v>
      </c>
      <c r="G1583" s="39"/>
      <c r="H1583" s="45"/>
    </row>
    <row r="1584" s="2" customFormat="1" ht="16.8" customHeight="1">
      <c r="A1584" s="39"/>
      <c r="B1584" s="45"/>
      <c r="C1584" s="311" t="s">
        <v>258</v>
      </c>
      <c r="D1584" s="312" t="s">
        <v>19</v>
      </c>
      <c r="E1584" s="313" t="s">
        <v>19</v>
      </c>
      <c r="F1584" s="314">
        <v>61.713999999999999</v>
      </c>
      <c r="G1584" s="39"/>
      <c r="H1584" s="45"/>
    </row>
    <row r="1585" s="2" customFormat="1" ht="16.8" customHeight="1">
      <c r="A1585" s="39"/>
      <c r="B1585" s="45"/>
      <c r="C1585" s="315" t="s">
        <v>19</v>
      </c>
      <c r="D1585" s="315" t="s">
        <v>664</v>
      </c>
      <c r="E1585" s="18" t="s">
        <v>19</v>
      </c>
      <c r="F1585" s="316">
        <v>0</v>
      </c>
      <c r="G1585" s="39"/>
      <c r="H1585" s="45"/>
    </row>
    <row r="1586" s="2" customFormat="1" ht="16.8" customHeight="1">
      <c r="A1586" s="39"/>
      <c r="B1586" s="45"/>
      <c r="C1586" s="315" t="s">
        <v>19</v>
      </c>
      <c r="D1586" s="315" t="s">
        <v>1161</v>
      </c>
      <c r="E1586" s="18" t="s">
        <v>19</v>
      </c>
      <c r="F1586" s="316">
        <v>61.713999999999999</v>
      </c>
      <c r="G1586" s="39"/>
      <c r="H1586" s="45"/>
    </row>
    <row r="1587" s="2" customFormat="1" ht="16.8" customHeight="1">
      <c r="A1587" s="39"/>
      <c r="B1587" s="45"/>
      <c r="C1587" s="315" t="s">
        <v>258</v>
      </c>
      <c r="D1587" s="315" t="s">
        <v>363</v>
      </c>
      <c r="E1587" s="18" t="s">
        <v>19</v>
      </c>
      <c r="F1587" s="316">
        <v>61.713999999999999</v>
      </c>
      <c r="G1587" s="39"/>
      <c r="H1587" s="45"/>
    </row>
    <row r="1588" s="2" customFormat="1" ht="16.8" customHeight="1">
      <c r="A1588" s="39"/>
      <c r="B1588" s="45"/>
      <c r="C1588" s="317" t="s">
        <v>4959</v>
      </c>
      <c r="D1588" s="39"/>
      <c r="E1588" s="39"/>
      <c r="F1588" s="39"/>
      <c r="G1588" s="39"/>
      <c r="H1588" s="45"/>
    </row>
    <row r="1589" s="2" customFormat="1" ht="16.8" customHeight="1">
      <c r="A1589" s="39"/>
      <c r="B1589" s="45"/>
      <c r="C1589" s="315" t="s">
        <v>660</v>
      </c>
      <c r="D1589" s="315" t="s">
        <v>661</v>
      </c>
      <c r="E1589" s="18" t="s">
        <v>572</v>
      </c>
      <c r="F1589" s="316">
        <v>62.640000000000001</v>
      </c>
      <c r="G1589" s="39"/>
      <c r="H1589" s="45"/>
    </row>
    <row r="1590" s="2" customFormat="1">
      <c r="A1590" s="39"/>
      <c r="B1590" s="45"/>
      <c r="C1590" s="315" t="s">
        <v>655</v>
      </c>
      <c r="D1590" s="315" t="s">
        <v>656</v>
      </c>
      <c r="E1590" s="18" t="s">
        <v>572</v>
      </c>
      <c r="F1590" s="316">
        <v>61.713999999999999</v>
      </c>
      <c r="G1590" s="39"/>
      <c r="H1590" s="45"/>
    </row>
    <row r="1591" s="2" customFormat="1" ht="16.8" customHeight="1">
      <c r="A1591" s="39"/>
      <c r="B1591" s="45"/>
      <c r="C1591" s="315" t="s">
        <v>786</v>
      </c>
      <c r="D1591" s="315" t="s">
        <v>787</v>
      </c>
      <c r="E1591" s="18" t="s">
        <v>572</v>
      </c>
      <c r="F1591" s="316">
        <v>61.713999999999999</v>
      </c>
      <c r="G1591" s="39"/>
      <c r="H1591" s="45"/>
    </row>
    <row r="1592" s="2" customFormat="1" ht="16.8" customHeight="1">
      <c r="A1592" s="39"/>
      <c r="B1592" s="45"/>
      <c r="C1592" s="315" t="s">
        <v>496</v>
      </c>
      <c r="D1592" s="315" t="s">
        <v>497</v>
      </c>
      <c r="E1592" s="18" t="s">
        <v>489</v>
      </c>
      <c r="F1592" s="316">
        <v>48.299999999999997</v>
      </c>
      <c r="G1592" s="39"/>
      <c r="H1592" s="45"/>
    </row>
    <row r="1593" s="2" customFormat="1" ht="16.8" customHeight="1">
      <c r="A1593" s="39"/>
      <c r="B1593" s="45"/>
      <c r="C1593" s="311" t="s">
        <v>266</v>
      </c>
      <c r="D1593" s="312" t="s">
        <v>19</v>
      </c>
      <c r="E1593" s="313" t="s">
        <v>19</v>
      </c>
      <c r="F1593" s="314">
        <v>0.29999999999999999</v>
      </c>
      <c r="G1593" s="39"/>
      <c r="H1593" s="45"/>
    </row>
    <row r="1594" s="2" customFormat="1" ht="16.8" customHeight="1">
      <c r="A1594" s="39"/>
      <c r="B1594" s="45"/>
      <c r="C1594" s="315" t="s">
        <v>266</v>
      </c>
      <c r="D1594" s="315" t="s">
        <v>650</v>
      </c>
      <c r="E1594" s="18" t="s">
        <v>19</v>
      </c>
      <c r="F1594" s="316">
        <v>0.29999999999999999</v>
      </c>
      <c r="G1594" s="39"/>
      <c r="H1594" s="45"/>
    </row>
    <row r="1595" s="2" customFormat="1" ht="16.8" customHeight="1">
      <c r="A1595" s="39"/>
      <c r="B1595" s="45"/>
      <c r="C1595" s="317" t="s">
        <v>4959</v>
      </c>
      <c r="D1595" s="39"/>
      <c r="E1595" s="39"/>
      <c r="F1595" s="39"/>
      <c r="G1595" s="39"/>
      <c r="H1595" s="45"/>
    </row>
    <row r="1596" s="2" customFormat="1" ht="16.8" customHeight="1">
      <c r="A1596" s="39"/>
      <c r="B1596" s="45"/>
      <c r="C1596" s="315" t="s">
        <v>660</v>
      </c>
      <c r="D1596" s="315" t="s">
        <v>661</v>
      </c>
      <c r="E1596" s="18" t="s">
        <v>572</v>
      </c>
      <c r="F1596" s="316">
        <v>62.640000000000001</v>
      </c>
      <c r="G1596" s="39"/>
      <c r="H1596" s="45"/>
    </row>
    <row r="1597" s="2" customFormat="1" ht="16.8" customHeight="1">
      <c r="A1597" s="39"/>
      <c r="B1597" s="45"/>
      <c r="C1597" s="315" t="s">
        <v>496</v>
      </c>
      <c r="D1597" s="315" t="s">
        <v>497</v>
      </c>
      <c r="E1597" s="18" t="s">
        <v>489</v>
      </c>
      <c r="F1597" s="316">
        <v>48.299999999999997</v>
      </c>
      <c r="G1597" s="39"/>
      <c r="H1597" s="45"/>
    </row>
    <row r="1598" s="2" customFormat="1" ht="16.8" customHeight="1">
      <c r="A1598" s="39"/>
      <c r="B1598" s="45"/>
      <c r="C1598" s="311" t="s">
        <v>286</v>
      </c>
      <c r="D1598" s="312" t="s">
        <v>19</v>
      </c>
      <c r="E1598" s="313" t="s">
        <v>19</v>
      </c>
      <c r="F1598" s="314">
        <v>61.689999999999998</v>
      </c>
      <c r="G1598" s="39"/>
      <c r="H1598" s="45"/>
    </row>
    <row r="1599" s="2" customFormat="1" ht="16.8" customHeight="1">
      <c r="A1599" s="39"/>
      <c r="B1599" s="45"/>
      <c r="C1599" s="315" t="s">
        <v>19</v>
      </c>
      <c r="D1599" s="315" t="s">
        <v>1079</v>
      </c>
      <c r="E1599" s="18" t="s">
        <v>19</v>
      </c>
      <c r="F1599" s="316">
        <v>0</v>
      </c>
      <c r="G1599" s="39"/>
      <c r="H1599" s="45"/>
    </row>
    <row r="1600" s="2" customFormat="1" ht="16.8" customHeight="1">
      <c r="A1600" s="39"/>
      <c r="B1600" s="45"/>
      <c r="C1600" s="315" t="s">
        <v>261</v>
      </c>
      <c r="D1600" s="315" t="s">
        <v>72</v>
      </c>
      <c r="E1600" s="18" t="s">
        <v>19</v>
      </c>
      <c r="F1600" s="316">
        <v>0</v>
      </c>
      <c r="G1600" s="39"/>
      <c r="H1600" s="45"/>
    </row>
    <row r="1601" s="2" customFormat="1" ht="16.8" customHeight="1">
      <c r="A1601" s="39"/>
      <c r="B1601" s="45"/>
      <c r="C1601" s="315" t="s">
        <v>284</v>
      </c>
      <c r="D1601" s="315" t="s">
        <v>1166</v>
      </c>
      <c r="E1601" s="18" t="s">
        <v>19</v>
      </c>
      <c r="F1601" s="316">
        <v>61.689999999999998</v>
      </c>
      <c r="G1601" s="39"/>
      <c r="H1601" s="45"/>
    </row>
    <row r="1602" s="2" customFormat="1" ht="16.8" customHeight="1">
      <c r="A1602" s="39"/>
      <c r="B1602" s="45"/>
      <c r="C1602" s="315" t="s">
        <v>285</v>
      </c>
      <c r="D1602" s="315" t="s">
        <v>72</v>
      </c>
      <c r="E1602" s="18" t="s">
        <v>19</v>
      </c>
      <c r="F1602" s="316">
        <v>0</v>
      </c>
      <c r="G1602" s="39"/>
      <c r="H1602" s="45"/>
    </row>
    <row r="1603" s="2" customFormat="1" ht="16.8" customHeight="1">
      <c r="A1603" s="39"/>
      <c r="B1603" s="45"/>
      <c r="C1603" s="315" t="s">
        <v>286</v>
      </c>
      <c r="D1603" s="315" t="s">
        <v>353</v>
      </c>
      <c r="E1603" s="18" t="s">
        <v>19</v>
      </c>
      <c r="F1603" s="316">
        <v>61.689999999999998</v>
      </c>
      <c r="G1603" s="39"/>
      <c r="H1603" s="45"/>
    </row>
    <row r="1604" s="2" customFormat="1" ht="16.8" customHeight="1">
      <c r="A1604" s="39"/>
      <c r="B1604" s="45"/>
      <c r="C1604" s="317" t="s">
        <v>4959</v>
      </c>
      <c r="D1604" s="39"/>
      <c r="E1604" s="39"/>
      <c r="F1604" s="39"/>
      <c r="G1604" s="39"/>
      <c r="H1604" s="45"/>
    </row>
    <row r="1605" s="2" customFormat="1">
      <c r="A1605" s="39"/>
      <c r="B1605" s="45"/>
      <c r="C1605" s="315" t="s">
        <v>343</v>
      </c>
      <c r="D1605" s="315" t="s">
        <v>344</v>
      </c>
      <c r="E1605" s="18" t="s">
        <v>345</v>
      </c>
      <c r="F1605" s="316">
        <v>156.69300000000001</v>
      </c>
      <c r="G1605" s="39"/>
      <c r="H1605" s="45"/>
    </row>
    <row r="1606" s="2" customFormat="1">
      <c r="A1606" s="39"/>
      <c r="B1606" s="45"/>
      <c r="C1606" s="315" t="s">
        <v>792</v>
      </c>
      <c r="D1606" s="315" t="s">
        <v>793</v>
      </c>
      <c r="E1606" s="18" t="s">
        <v>572</v>
      </c>
      <c r="F1606" s="316">
        <v>131.215</v>
      </c>
      <c r="G1606" s="39"/>
      <c r="H1606" s="45"/>
    </row>
    <row r="1607" s="2" customFormat="1" ht="16.8" customHeight="1">
      <c r="A1607" s="39"/>
      <c r="B1607" s="45"/>
      <c r="C1607" s="311" t="s">
        <v>285</v>
      </c>
      <c r="D1607" s="312" t="s">
        <v>19</v>
      </c>
      <c r="E1607" s="313" t="s">
        <v>19</v>
      </c>
      <c r="F1607" s="314">
        <v>0</v>
      </c>
      <c r="G1607" s="39"/>
      <c r="H1607" s="45"/>
    </row>
    <row r="1608" s="2" customFormat="1" ht="16.8" customHeight="1">
      <c r="A1608" s="39"/>
      <c r="B1608" s="45"/>
      <c r="C1608" s="315" t="s">
        <v>285</v>
      </c>
      <c r="D1608" s="315" t="s">
        <v>72</v>
      </c>
      <c r="E1608" s="18" t="s">
        <v>19</v>
      </c>
      <c r="F1608" s="316">
        <v>0</v>
      </c>
      <c r="G1608" s="39"/>
      <c r="H1608" s="45"/>
    </row>
    <row r="1609" s="2" customFormat="1" ht="16.8" customHeight="1">
      <c r="A1609" s="39"/>
      <c r="B1609" s="45"/>
      <c r="C1609" s="317" t="s">
        <v>4959</v>
      </c>
      <c r="D1609" s="39"/>
      <c r="E1609" s="39"/>
      <c r="F1609" s="39"/>
      <c r="G1609" s="39"/>
      <c r="H1609" s="45"/>
    </row>
    <row r="1610" s="2" customFormat="1">
      <c r="A1610" s="39"/>
      <c r="B1610" s="45"/>
      <c r="C1610" s="315" t="s">
        <v>343</v>
      </c>
      <c r="D1610" s="315" t="s">
        <v>344</v>
      </c>
      <c r="E1610" s="18" t="s">
        <v>345</v>
      </c>
      <c r="F1610" s="316">
        <v>156.69300000000001</v>
      </c>
      <c r="G1610" s="39"/>
      <c r="H1610" s="45"/>
    </row>
    <row r="1611" s="2" customFormat="1">
      <c r="A1611" s="39"/>
      <c r="B1611" s="45"/>
      <c r="C1611" s="315" t="s">
        <v>406</v>
      </c>
      <c r="D1611" s="315" t="s">
        <v>407</v>
      </c>
      <c r="E1611" s="18" t="s">
        <v>391</v>
      </c>
      <c r="F1611" s="316">
        <v>181.08500000000001</v>
      </c>
      <c r="G1611" s="39"/>
      <c r="H1611" s="45"/>
    </row>
    <row r="1612" s="2" customFormat="1" ht="16.8" customHeight="1">
      <c r="A1612" s="39"/>
      <c r="B1612" s="45"/>
      <c r="C1612" s="311" t="s">
        <v>361</v>
      </c>
      <c r="D1612" s="312" t="s">
        <v>19</v>
      </c>
      <c r="E1612" s="313" t="s">
        <v>19</v>
      </c>
      <c r="F1612" s="314">
        <v>0</v>
      </c>
      <c r="G1612" s="39"/>
      <c r="H1612" s="45"/>
    </row>
    <row r="1613" s="2" customFormat="1" ht="16.8" customHeight="1">
      <c r="A1613" s="39"/>
      <c r="B1613" s="45"/>
      <c r="C1613" s="315" t="s">
        <v>361</v>
      </c>
      <c r="D1613" s="315" t="s">
        <v>362</v>
      </c>
      <c r="E1613" s="18" t="s">
        <v>19</v>
      </c>
      <c r="F1613" s="316">
        <v>0</v>
      </c>
      <c r="G1613" s="39"/>
      <c r="H1613" s="45"/>
    </row>
    <row r="1614" s="2" customFormat="1" ht="16.8" customHeight="1">
      <c r="A1614" s="39"/>
      <c r="B1614" s="45"/>
      <c r="C1614" s="317" t="s">
        <v>4959</v>
      </c>
      <c r="D1614" s="39"/>
      <c r="E1614" s="39"/>
      <c r="F1614" s="39"/>
      <c r="G1614" s="39"/>
      <c r="H1614" s="45"/>
    </row>
    <row r="1615" s="2" customFormat="1">
      <c r="A1615" s="39"/>
      <c r="B1615" s="45"/>
      <c r="C1615" s="315" t="s">
        <v>343</v>
      </c>
      <c r="D1615" s="315" t="s">
        <v>344</v>
      </c>
      <c r="E1615" s="18" t="s">
        <v>345</v>
      </c>
      <c r="F1615" s="316">
        <v>156.69300000000001</v>
      </c>
      <c r="G1615" s="39"/>
      <c r="H1615" s="45"/>
    </row>
    <row r="1616" s="2" customFormat="1">
      <c r="A1616" s="39"/>
      <c r="B1616" s="45"/>
      <c r="C1616" s="315" t="s">
        <v>966</v>
      </c>
      <c r="D1616" s="315" t="s">
        <v>967</v>
      </c>
      <c r="E1616" s="18" t="s">
        <v>345</v>
      </c>
      <c r="F1616" s="316">
        <v>141.024</v>
      </c>
      <c r="G1616" s="39"/>
      <c r="H1616" s="45"/>
    </row>
    <row r="1617" s="2" customFormat="1">
      <c r="A1617" s="39"/>
      <c r="B1617" s="45"/>
      <c r="C1617" s="315" t="s">
        <v>1009</v>
      </c>
      <c r="D1617" s="315" t="s">
        <v>1010</v>
      </c>
      <c r="E1617" s="18" t="s">
        <v>345</v>
      </c>
      <c r="F1617" s="316">
        <v>156.69300000000001</v>
      </c>
      <c r="G1617" s="39"/>
      <c r="H1617" s="45"/>
    </row>
    <row r="1618" s="2" customFormat="1" ht="16.8" customHeight="1">
      <c r="A1618" s="39"/>
      <c r="B1618" s="45"/>
      <c r="C1618" s="311" t="s">
        <v>280</v>
      </c>
      <c r="D1618" s="312" t="s">
        <v>19</v>
      </c>
      <c r="E1618" s="313" t="s">
        <v>19</v>
      </c>
      <c r="F1618" s="314">
        <v>0.48999999999999999</v>
      </c>
      <c r="G1618" s="39"/>
      <c r="H1618" s="45"/>
    </row>
    <row r="1619" s="2" customFormat="1" ht="16.8" customHeight="1">
      <c r="A1619" s="39"/>
      <c r="B1619" s="45"/>
      <c r="C1619" s="315" t="s">
        <v>280</v>
      </c>
      <c r="D1619" s="315" t="s">
        <v>357</v>
      </c>
      <c r="E1619" s="18" t="s">
        <v>19</v>
      </c>
      <c r="F1619" s="316">
        <v>0.48999999999999999</v>
      </c>
      <c r="G1619" s="39"/>
      <c r="H1619" s="45"/>
    </row>
    <row r="1620" s="2" customFormat="1" ht="16.8" customHeight="1">
      <c r="A1620" s="39"/>
      <c r="B1620" s="45"/>
      <c r="C1620" s="317" t="s">
        <v>4959</v>
      </c>
      <c r="D1620" s="39"/>
      <c r="E1620" s="39"/>
      <c r="F1620" s="39"/>
      <c r="G1620" s="39"/>
      <c r="H1620" s="45"/>
    </row>
    <row r="1621" s="2" customFormat="1">
      <c r="A1621" s="39"/>
      <c r="B1621" s="45"/>
      <c r="C1621" s="315" t="s">
        <v>343</v>
      </c>
      <c r="D1621" s="315" t="s">
        <v>344</v>
      </c>
      <c r="E1621" s="18" t="s">
        <v>345</v>
      </c>
      <c r="F1621" s="316">
        <v>156.69300000000001</v>
      </c>
      <c r="G1621" s="39"/>
      <c r="H1621" s="45"/>
    </row>
    <row r="1622" s="2" customFormat="1">
      <c r="A1622" s="39"/>
      <c r="B1622" s="45"/>
      <c r="C1622" s="315" t="s">
        <v>406</v>
      </c>
      <c r="D1622" s="315" t="s">
        <v>407</v>
      </c>
      <c r="E1622" s="18" t="s">
        <v>391</v>
      </c>
      <c r="F1622" s="316">
        <v>181.08500000000001</v>
      </c>
      <c r="G1622" s="39"/>
      <c r="H1622" s="45"/>
    </row>
    <row r="1623" s="2" customFormat="1" ht="16.8" customHeight="1">
      <c r="A1623" s="39"/>
      <c r="B1623" s="45"/>
      <c r="C1623" s="311" t="s">
        <v>284</v>
      </c>
      <c r="D1623" s="312" t="s">
        <v>19</v>
      </c>
      <c r="E1623" s="313" t="s">
        <v>19</v>
      </c>
      <c r="F1623" s="314">
        <v>61.689999999999998</v>
      </c>
      <c r="G1623" s="39"/>
      <c r="H1623" s="45"/>
    </row>
    <row r="1624" s="2" customFormat="1" ht="16.8" customHeight="1">
      <c r="A1624" s="39"/>
      <c r="B1624" s="45"/>
      <c r="C1624" s="315" t="s">
        <v>284</v>
      </c>
      <c r="D1624" s="315" t="s">
        <v>1166</v>
      </c>
      <c r="E1624" s="18" t="s">
        <v>19</v>
      </c>
      <c r="F1624" s="316">
        <v>61.689999999999998</v>
      </c>
      <c r="G1624" s="39"/>
      <c r="H1624" s="45"/>
    </row>
    <row r="1625" s="2" customFormat="1" ht="16.8" customHeight="1">
      <c r="A1625" s="39"/>
      <c r="B1625" s="45"/>
      <c r="C1625" s="317" t="s">
        <v>4959</v>
      </c>
      <c r="D1625" s="39"/>
      <c r="E1625" s="39"/>
      <c r="F1625" s="39"/>
      <c r="G1625" s="39"/>
      <c r="H1625" s="45"/>
    </row>
    <row r="1626" s="2" customFormat="1">
      <c r="A1626" s="39"/>
      <c r="B1626" s="45"/>
      <c r="C1626" s="315" t="s">
        <v>343</v>
      </c>
      <c r="D1626" s="315" t="s">
        <v>344</v>
      </c>
      <c r="E1626" s="18" t="s">
        <v>345</v>
      </c>
      <c r="F1626" s="316">
        <v>156.69300000000001</v>
      </c>
      <c r="G1626" s="39"/>
      <c r="H1626" s="45"/>
    </row>
    <row r="1627" s="2" customFormat="1">
      <c r="A1627" s="39"/>
      <c r="B1627" s="45"/>
      <c r="C1627" s="315" t="s">
        <v>406</v>
      </c>
      <c r="D1627" s="315" t="s">
        <v>407</v>
      </c>
      <c r="E1627" s="18" t="s">
        <v>391</v>
      </c>
      <c r="F1627" s="316">
        <v>181.08500000000001</v>
      </c>
      <c r="G1627" s="39"/>
      <c r="H1627" s="45"/>
    </row>
    <row r="1628" s="2" customFormat="1" ht="16.8" customHeight="1">
      <c r="A1628" s="39"/>
      <c r="B1628" s="45"/>
      <c r="C1628" s="315" t="s">
        <v>359</v>
      </c>
      <c r="D1628" s="315" t="s">
        <v>360</v>
      </c>
      <c r="E1628" s="18" t="s">
        <v>19</v>
      </c>
      <c r="F1628" s="316">
        <v>156.69300000000001</v>
      </c>
      <c r="G1628" s="39"/>
      <c r="H1628" s="45"/>
    </row>
    <row r="1629" s="2" customFormat="1" ht="16.8" customHeight="1">
      <c r="A1629" s="39"/>
      <c r="B1629" s="45"/>
      <c r="C1629" s="317" t="s">
        <v>4959</v>
      </c>
      <c r="D1629" s="39"/>
      <c r="E1629" s="39"/>
      <c r="F1629" s="39"/>
      <c r="G1629" s="39"/>
      <c r="H1629" s="45"/>
    </row>
    <row r="1630" s="2" customFormat="1">
      <c r="A1630" s="39"/>
      <c r="B1630" s="45"/>
      <c r="C1630" s="315" t="s">
        <v>343</v>
      </c>
      <c r="D1630" s="315" t="s">
        <v>344</v>
      </c>
      <c r="E1630" s="18" t="s">
        <v>345</v>
      </c>
      <c r="F1630" s="316">
        <v>156.69300000000001</v>
      </c>
      <c r="G1630" s="39"/>
      <c r="H1630" s="45"/>
    </row>
    <row r="1631" s="2" customFormat="1">
      <c r="A1631" s="39"/>
      <c r="B1631" s="45"/>
      <c r="C1631" s="315" t="s">
        <v>966</v>
      </c>
      <c r="D1631" s="315" t="s">
        <v>967</v>
      </c>
      <c r="E1631" s="18" t="s">
        <v>345</v>
      </c>
      <c r="F1631" s="316">
        <v>141.024</v>
      </c>
      <c r="G1631" s="39"/>
      <c r="H1631" s="45"/>
    </row>
    <row r="1632" s="2" customFormat="1">
      <c r="A1632" s="39"/>
      <c r="B1632" s="45"/>
      <c r="C1632" s="315" t="s">
        <v>1009</v>
      </c>
      <c r="D1632" s="315" t="s">
        <v>1010</v>
      </c>
      <c r="E1632" s="18" t="s">
        <v>345</v>
      </c>
      <c r="F1632" s="316">
        <v>156.69300000000001</v>
      </c>
      <c r="G1632" s="39"/>
      <c r="H1632" s="45"/>
    </row>
    <row r="1633" s="2" customFormat="1" ht="16.8" customHeight="1">
      <c r="A1633" s="39"/>
      <c r="B1633" s="45"/>
      <c r="C1633" s="315" t="s">
        <v>278</v>
      </c>
      <c r="D1633" s="315" t="s">
        <v>357</v>
      </c>
      <c r="E1633" s="18" t="s">
        <v>19</v>
      </c>
      <c r="F1633" s="316">
        <v>0.48999999999999999</v>
      </c>
      <c r="G1633" s="39"/>
      <c r="H1633" s="45"/>
    </row>
    <row r="1634" s="2" customFormat="1" ht="16.8" customHeight="1">
      <c r="A1634" s="39"/>
      <c r="B1634" s="45"/>
      <c r="C1634" s="311" t="s">
        <v>359</v>
      </c>
      <c r="D1634" s="312" t="s">
        <v>19</v>
      </c>
      <c r="E1634" s="313" t="s">
        <v>19</v>
      </c>
      <c r="F1634" s="314">
        <v>156.69300000000001</v>
      </c>
      <c r="G1634" s="39"/>
      <c r="H1634" s="45"/>
    </row>
    <row r="1635" s="2" customFormat="1" ht="16.8" customHeight="1">
      <c r="A1635" s="39"/>
      <c r="B1635" s="45"/>
      <c r="C1635" s="311" t="s">
        <v>278</v>
      </c>
      <c r="D1635" s="312" t="s">
        <v>19</v>
      </c>
      <c r="E1635" s="313" t="s">
        <v>19</v>
      </c>
      <c r="F1635" s="314">
        <v>0.48999999999999999</v>
      </c>
      <c r="G1635" s="39"/>
      <c r="H1635" s="45"/>
    </row>
    <row r="1636" s="2" customFormat="1" ht="16.8" customHeight="1">
      <c r="A1636" s="39"/>
      <c r="B1636" s="45"/>
      <c r="C1636" s="317" t="s">
        <v>4959</v>
      </c>
      <c r="D1636" s="39"/>
      <c r="E1636" s="39"/>
      <c r="F1636" s="39"/>
      <c r="G1636" s="39"/>
      <c r="H1636" s="45"/>
    </row>
    <row r="1637" s="2" customFormat="1">
      <c r="A1637" s="39"/>
      <c r="B1637" s="45"/>
      <c r="C1637" s="315" t="s">
        <v>343</v>
      </c>
      <c r="D1637" s="315" t="s">
        <v>344</v>
      </c>
      <c r="E1637" s="18" t="s">
        <v>345</v>
      </c>
      <c r="F1637" s="316">
        <v>156.69300000000001</v>
      </c>
      <c r="G1637" s="39"/>
      <c r="H1637" s="45"/>
    </row>
    <row r="1638" s="2" customFormat="1">
      <c r="A1638" s="39"/>
      <c r="B1638" s="45"/>
      <c r="C1638" s="315" t="s">
        <v>406</v>
      </c>
      <c r="D1638" s="315" t="s">
        <v>407</v>
      </c>
      <c r="E1638" s="18" t="s">
        <v>391</v>
      </c>
      <c r="F1638" s="316">
        <v>181.08500000000001</v>
      </c>
      <c r="G1638" s="39"/>
      <c r="H1638" s="45"/>
    </row>
    <row r="1639" s="2" customFormat="1" ht="16.8" customHeight="1">
      <c r="A1639" s="39"/>
      <c r="B1639" s="45"/>
      <c r="C1639" s="311" t="s">
        <v>261</v>
      </c>
      <c r="D1639" s="312" t="s">
        <v>19</v>
      </c>
      <c r="E1639" s="313" t="s">
        <v>19</v>
      </c>
      <c r="F1639" s="314">
        <v>0</v>
      </c>
      <c r="G1639" s="39"/>
      <c r="H1639" s="45"/>
    </row>
    <row r="1640" s="2" customFormat="1" ht="16.8" customHeight="1">
      <c r="A1640" s="39"/>
      <c r="B1640" s="45"/>
      <c r="C1640" s="315" t="s">
        <v>19</v>
      </c>
      <c r="D1640" s="315" t="s">
        <v>1079</v>
      </c>
      <c r="E1640" s="18" t="s">
        <v>19</v>
      </c>
      <c r="F1640" s="316">
        <v>0</v>
      </c>
      <c r="G1640" s="39"/>
      <c r="H1640" s="45"/>
    </row>
    <row r="1641" s="2" customFormat="1" ht="16.8" customHeight="1">
      <c r="A1641" s="39"/>
      <c r="B1641" s="45"/>
      <c r="C1641" s="315" t="s">
        <v>261</v>
      </c>
      <c r="D1641" s="315" t="s">
        <v>72</v>
      </c>
      <c r="E1641" s="18" t="s">
        <v>19</v>
      </c>
      <c r="F1641" s="316">
        <v>0</v>
      </c>
      <c r="G1641" s="39"/>
      <c r="H1641" s="45"/>
    </row>
    <row r="1642" s="2" customFormat="1" ht="16.8" customHeight="1">
      <c r="A1642" s="39"/>
      <c r="B1642" s="45"/>
      <c r="C1642" s="317" t="s">
        <v>4959</v>
      </c>
      <c r="D1642" s="39"/>
      <c r="E1642" s="39"/>
      <c r="F1642" s="39"/>
      <c r="G1642" s="39"/>
      <c r="H1642" s="45"/>
    </row>
    <row r="1643" s="2" customFormat="1">
      <c r="A1643" s="39"/>
      <c r="B1643" s="45"/>
      <c r="C1643" s="315" t="s">
        <v>343</v>
      </c>
      <c r="D1643" s="315" t="s">
        <v>344</v>
      </c>
      <c r="E1643" s="18" t="s">
        <v>345</v>
      </c>
      <c r="F1643" s="316">
        <v>156.69300000000001</v>
      </c>
      <c r="G1643" s="39"/>
      <c r="H1643" s="45"/>
    </row>
    <row r="1644" s="2" customFormat="1">
      <c r="A1644" s="39"/>
      <c r="B1644" s="45"/>
      <c r="C1644" s="315" t="s">
        <v>406</v>
      </c>
      <c r="D1644" s="315" t="s">
        <v>407</v>
      </c>
      <c r="E1644" s="18" t="s">
        <v>391</v>
      </c>
      <c r="F1644" s="316">
        <v>181.08500000000001</v>
      </c>
      <c r="G1644" s="39"/>
      <c r="H1644" s="45"/>
    </row>
    <row r="1645" s="2" customFormat="1" ht="16.8" customHeight="1">
      <c r="A1645" s="39"/>
      <c r="B1645" s="45"/>
      <c r="C1645" s="311" t="s">
        <v>283</v>
      </c>
      <c r="D1645" s="312" t="s">
        <v>283</v>
      </c>
      <c r="E1645" s="313" t="s">
        <v>19</v>
      </c>
      <c r="F1645" s="314">
        <v>0</v>
      </c>
      <c r="G1645" s="39"/>
      <c r="H1645" s="45"/>
    </row>
    <row r="1646" s="2" customFormat="1" ht="16.8" customHeight="1">
      <c r="A1646" s="39"/>
      <c r="B1646" s="45"/>
      <c r="C1646" s="315" t="s">
        <v>283</v>
      </c>
      <c r="D1646" s="315" t="s">
        <v>358</v>
      </c>
      <c r="E1646" s="18" t="s">
        <v>19</v>
      </c>
      <c r="F1646" s="316">
        <v>0</v>
      </c>
      <c r="G1646" s="39"/>
      <c r="H1646" s="45"/>
    </row>
    <row r="1647" s="2" customFormat="1" ht="16.8" customHeight="1">
      <c r="A1647" s="39"/>
      <c r="B1647" s="45"/>
      <c r="C1647" s="311" t="s">
        <v>272</v>
      </c>
      <c r="D1647" s="312" t="s">
        <v>19</v>
      </c>
      <c r="E1647" s="313" t="s">
        <v>19</v>
      </c>
      <c r="F1647" s="314">
        <v>0.46999999999999997</v>
      </c>
      <c r="G1647" s="39"/>
      <c r="H1647" s="45"/>
    </row>
    <row r="1648" s="2" customFormat="1" ht="16.8" customHeight="1">
      <c r="A1648" s="39"/>
      <c r="B1648" s="45"/>
      <c r="C1648" s="315" t="s">
        <v>19</v>
      </c>
      <c r="D1648" s="315" t="s">
        <v>355</v>
      </c>
      <c r="E1648" s="18" t="s">
        <v>19</v>
      </c>
      <c r="F1648" s="316">
        <v>0</v>
      </c>
      <c r="G1648" s="39"/>
      <c r="H1648" s="45"/>
    </row>
    <row r="1649" s="2" customFormat="1" ht="16.8" customHeight="1">
      <c r="A1649" s="39"/>
      <c r="B1649" s="45"/>
      <c r="C1649" s="315" t="s">
        <v>272</v>
      </c>
      <c r="D1649" s="315" t="s">
        <v>356</v>
      </c>
      <c r="E1649" s="18" t="s">
        <v>19</v>
      </c>
      <c r="F1649" s="316">
        <v>0.46999999999999997</v>
      </c>
      <c r="G1649" s="39"/>
      <c r="H1649" s="45"/>
    </row>
    <row r="1650" s="2" customFormat="1" ht="16.8" customHeight="1">
      <c r="A1650" s="39"/>
      <c r="B1650" s="45"/>
      <c r="C1650" s="317" t="s">
        <v>4959</v>
      </c>
      <c r="D1650" s="39"/>
      <c r="E1650" s="39"/>
      <c r="F1650" s="39"/>
      <c r="G1650" s="39"/>
      <c r="H1650" s="45"/>
    </row>
    <row r="1651" s="2" customFormat="1">
      <c r="A1651" s="39"/>
      <c r="B1651" s="45"/>
      <c r="C1651" s="315" t="s">
        <v>343</v>
      </c>
      <c r="D1651" s="315" t="s">
        <v>344</v>
      </c>
      <c r="E1651" s="18" t="s">
        <v>345</v>
      </c>
      <c r="F1651" s="316">
        <v>156.69300000000001</v>
      </c>
      <c r="G1651" s="39"/>
      <c r="H1651" s="45"/>
    </row>
    <row r="1652" s="2" customFormat="1">
      <c r="A1652" s="39"/>
      <c r="B1652" s="45"/>
      <c r="C1652" s="315" t="s">
        <v>406</v>
      </c>
      <c r="D1652" s="315" t="s">
        <v>407</v>
      </c>
      <c r="E1652" s="18" t="s">
        <v>391</v>
      </c>
      <c r="F1652" s="316">
        <v>181.08500000000001</v>
      </c>
      <c r="G1652" s="39"/>
      <c r="H1652" s="45"/>
    </row>
    <row r="1653" s="2" customFormat="1" ht="16.8" customHeight="1">
      <c r="A1653" s="39"/>
      <c r="B1653" s="45"/>
      <c r="C1653" s="311" t="s">
        <v>260</v>
      </c>
      <c r="D1653" s="312" t="s">
        <v>19</v>
      </c>
      <c r="E1653" s="313" t="s">
        <v>19</v>
      </c>
      <c r="F1653" s="314">
        <v>1</v>
      </c>
      <c r="G1653" s="39"/>
      <c r="H1653" s="45"/>
    </row>
    <row r="1654" s="2" customFormat="1" ht="16.8" customHeight="1">
      <c r="A1654" s="39"/>
      <c r="B1654" s="45"/>
      <c r="C1654" s="315" t="s">
        <v>19</v>
      </c>
      <c r="D1654" s="315" t="s">
        <v>351</v>
      </c>
      <c r="E1654" s="18" t="s">
        <v>19</v>
      </c>
      <c r="F1654" s="316">
        <v>0</v>
      </c>
      <c r="G1654" s="39"/>
      <c r="H1654" s="45"/>
    </row>
    <row r="1655" s="2" customFormat="1" ht="16.8" customHeight="1">
      <c r="A1655" s="39"/>
      <c r="B1655" s="45"/>
      <c r="C1655" s="315" t="s">
        <v>260</v>
      </c>
      <c r="D1655" s="315" t="s">
        <v>352</v>
      </c>
      <c r="E1655" s="18" t="s">
        <v>19</v>
      </c>
      <c r="F1655" s="316">
        <v>1</v>
      </c>
      <c r="G1655" s="39"/>
      <c r="H1655" s="45"/>
    </row>
    <row r="1656" s="2" customFormat="1" ht="16.8" customHeight="1">
      <c r="A1656" s="39"/>
      <c r="B1656" s="45"/>
      <c r="C1656" s="317" t="s">
        <v>4959</v>
      </c>
      <c r="D1656" s="39"/>
      <c r="E1656" s="39"/>
      <c r="F1656" s="39"/>
      <c r="G1656" s="39"/>
      <c r="H1656" s="45"/>
    </row>
    <row r="1657" s="2" customFormat="1">
      <c r="A1657" s="39"/>
      <c r="B1657" s="45"/>
      <c r="C1657" s="315" t="s">
        <v>343</v>
      </c>
      <c r="D1657" s="315" t="s">
        <v>344</v>
      </c>
      <c r="E1657" s="18" t="s">
        <v>345</v>
      </c>
      <c r="F1657" s="316">
        <v>156.69300000000001</v>
      </c>
      <c r="G1657" s="39"/>
      <c r="H1657" s="45"/>
    </row>
    <row r="1658" s="2" customFormat="1">
      <c r="A1658" s="39"/>
      <c r="B1658" s="45"/>
      <c r="C1658" s="315" t="s">
        <v>792</v>
      </c>
      <c r="D1658" s="315" t="s">
        <v>793</v>
      </c>
      <c r="E1658" s="18" t="s">
        <v>572</v>
      </c>
      <c r="F1658" s="316">
        <v>131.215</v>
      </c>
      <c r="G1658" s="39"/>
      <c r="H1658" s="45"/>
    </row>
    <row r="1659" s="2" customFormat="1" ht="16.8" customHeight="1">
      <c r="A1659" s="39"/>
      <c r="B1659" s="45"/>
      <c r="C1659" s="311" t="s">
        <v>281</v>
      </c>
      <c r="D1659" s="312" t="s">
        <v>19</v>
      </c>
      <c r="E1659" s="313" t="s">
        <v>19</v>
      </c>
      <c r="F1659" s="314">
        <v>156.69300000000001</v>
      </c>
      <c r="G1659" s="39"/>
      <c r="H1659" s="45"/>
    </row>
    <row r="1660" s="2" customFormat="1" ht="16.8" customHeight="1">
      <c r="A1660" s="39"/>
      <c r="B1660" s="45"/>
      <c r="C1660" s="315" t="s">
        <v>283</v>
      </c>
      <c r="D1660" s="315" t="s">
        <v>358</v>
      </c>
      <c r="E1660" s="18" t="s">
        <v>19</v>
      </c>
      <c r="F1660" s="316">
        <v>0</v>
      </c>
      <c r="G1660" s="39"/>
      <c r="H1660" s="45"/>
    </row>
    <row r="1661" s="2" customFormat="1" ht="16.8" customHeight="1">
      <c r="A1661" s="39"/>
      <c r="B1661" s="45"/>
      <c r="C1661" s="315" t="s">
        <v>359</v>
      </c>
      <c r="D1661" s="315" t="s">
        <v>360</v>
      </c>
      <c r="E1661" s="18" t="s">
        <v>19</v>
      </c>
      <c r="F1661" s="316">
        <v>156.69300000000001</v>
      </c>
      <c r="G1661" s="39"/>
      <c r="H1661" s="45"/>
    </row>
    <row r="1662" s="2" customFormat="1" ht="16.8" customHeight="1">
      <c r="A1662" s="39"/>
      <c r="B1662" s="45"/>
      <c r="C1662" s="315" t="s">
        <v>361</v>
      </c>
      <c r="D1662" s="315" t="s">
        <v>362</v>
      </c>
      <c r="E1662" s="18" t="s">
        <v>19</v>
      </c>
      <c r="F1662" s="316">
        <v>0</v>
      </c>
      <c r="G1662" s="39"/>
      <c r="H1662" s="45"/>
    </row>
    <row r="1663" s="2" customFormat="1" ht="16.8" customHeight="1">
      <c r="A1663" s="39"/>
      <c r="B1663" s="45"/>
      <c r="C1663" s="315" t="s">
        <v>281</v>
      </c>
      <c r="D1663" s="315" t="s">
        <v>363</v>
      </c>
      <c r="E1663" s="18" t="s">
        <v>19</v>
      </c>
      <c r="F1663" s="316">
        <v>156.69300000000001</v>
      </c>
      <c r="G1663" s="39"/>
      <c r="H1663" s="45"/>
    </row>
    <row r="1664" s="2" customFormat="1" ht="16.8" customHeight="1">
      <c r="A1664" s="39"/>
      <c r="B1664" s="45"/>
      <c r="C1664" s="317" t="s">
        <v>4959</v>
      </c>
      <c r="D1664" s="39"/>
      <c r="E1664" s="39"/>
      <c r="F1664" s="39"/>
      <c r="G1664" s="39"/>
      <c r="H1664" s="45"/>
    </row>
    <row r="1665" s="2" customFormat="1">
      <c r="A1665" s="39"/>
      <c r="B1665" s="45"/>
      <c r="C1665" s="315" t="s">
        <v>343</v>
      </c>
      <c r="D1665" s="315" t="s">
        <v>344</v>
      </c>
      <c r="E1665" s="18" t="s">
        <v>345</v>
      </c>
      <c r="F1665" s="316">
        <v>156.69300000000001</v>
      </c>
      <c r="G1665" s="39"/>
      <c r="H1665" s="45"/>
    </row>
    <row r="1666" s="2" customFormat="1">
      <c r="A1666" s="39"/>
      <c r="B1666" s="45"/>
      <c r="C1666" s="315" t="s">
        <v>364</v>
      </c>
      <c r="D1666" s="315" t="s">
        <v>365</v>
      </c>
      <c r="E1666" s="18" t="s">
        <v>345</v>
      </c>
      <c r="F1666" s="316">
        <v>156.69300000000001</v>
      </c>
      <c r="G1666" s="39"/>
      <c r="H1666" s="45"/>
    </row>
    <row r="1667" s="2" customFormat="1">
      <c r="A1667" s="39"/>
      <c r="B1667" s="45"/>
      <c r="C1667" s="315" t="s">
        <v>368</v>
      </c>
      <c r="D1667" s="315" t="s">
        <v>369</v>
      </c>
      <c r="E1667" s="18" t="s">
        <v>345</v>
      </c>
      <c r="F1667" s="316">
        <v>148.858</v>
      </c>
      <c r="G1667" s="39"/>
      <c r="H1667" s="45"/>
    </row>
    <row r="1668" s="2" customFormat="1" ht="16.8" customHeight="1">
      <c r="A1668" s="39"/>
      <c r="B1668" s="45"/>
      <c r="C1668" s="315" t="s">
        <v>511</v>
      </c>
      <c r="D1668" s="315" t="s">
        <v>512</v>
      </c>
      <c r="E1668" s="18" t="s">
        <v>345</v>
      </c>
      <c r="F1668" s="316">
        <v>175.078</v>
      </c>
      <c r="G1668" s="39"/>
      <c r="H1668" s="45"/>
    </row>
    <row r="1669" s="2" customFormat="1">
      <c r="A1669" s="39"/>
      <c r="B1669" s="45"/>
      <c r="C1669" s="315" t="s">
        <v>606</v>
      </c>
      <c r="D1669" s="315" t="s">
        <v>607</v>
      </c>
      <c r="E1669" s="18" t="s">
        <v>345</v>
      </c>
      <c r="F1669" s="316">
        <v>156.69300000000001</v>
      </c>
      <c r="G1669" s="39"/>
      <c r="H1669" s="45"/>
    </row>
    <row r="1670" s="2" customFormat="1" ht="16.8" customHeight="1">
      <c r="A1670" s="39"/>
      <c r="B1670" s="45"/>
      <c r="C1670" s="315" t="s">
        <v>611</v>
      </c>
      <c r="D1670" s="315" t="s">
        <v>612</v>
      </c>
      <c r="E1670" s="18" t="s">
        <v>345</v>
      </c>
      <c r="F1670" s="316">
        <v>156.69300000000001</v>
      </c>
      <c r="G1670" s="39"/>
      <c r="H1670" s="45"/>
    </row>
    <row r="1671" s="2" customFormat="1" ht="16.8" customHeight="1">
      <c r="A1671" s="39"/>
      <c r="B1671" s="45"/>
      <c r="C1671" s="315" t="s">
        <v>631</v>
      </c>
      <c r="D1671" s="315" t="s">
        <v>632</v>
      </c>
      <c r="E1671" s="18" t="s">
        <v>345</v>
      </c>
      <c r="F1671" s="316">
        <v>156.69300000000001</v>
      </c>
      <c r="G1671" s="39"/>
      <c r="H1671" s="45"/>
    </row>
    <row r="1672" s="2" customFormat="1" ht="16.8" customHeight="1">
      <c r="A1672" s="39"/>
      <c r="B1672" s="45"/>
      <c r="C1672" s="315" t="s">
        <v>621</v>
      </c>
      <c r="D1672" s="315" t="s">
        <v>622</v>
      </c>
      <c r="E1672" s="18" t="s">
        <v>345</v>
      </c>
      <c r="F1672" s="316">
        <v>156.69300000000001</v>
      </c>
      <c r="G1672" s="39"/>
      <c r="H1672" s="45"/>
    </row>
    <row r="1673" s="2" customFormat="1">
      <c r="A1673" s="39"/>
      <c r="B1673" s="45"/>
      <c r="C1673" s="315" t="s">
        <v>636</v>
      </c>
      <c r="D1673" s="315" t="s">
        <v>637</v>
      </c>
      <c r="E1673" s="18" t="s">
        <v>345</v>
      </c>
      <c r="F1673" s="316">
        <v>156.69300000000001</v>
      </c>
      <c r="G1673" s="39"/>
      <c r="H1673" s="45"/>
    </row>
    <row r="1674" s="2" customFormat="1">
      <c r="A1674" s="39"/>
      <c r="B1674" s="45"/>
      <c r="C1674" s="315" t="s">
        <v>626</v>
      </c>
      <c r="D1674" s="315" t="s">
        <v>627</v>
      </c>
      <c r="E1674" s="18" t="s">
        <v>345</v>
      </c>
      <c r="F1674" s="316">
        <v>156.69300000000001</v>
      </c>
      <c r="G1674" s="39"/>
      <c r="H1674" s="45"/>
    </row>
    <row r="1675" s="2" customFormat="1" ht="16.8" customHeight="1">
      <c r="A1675" s="39"/>
      <c r="B1675" s="45"/>
      <c r="C1675" s="311" t="s">
        <v>255</v>
      </c>
      <c r="D1675" s="312" t="s">
        <v>19</v>
      </c>
      <c r="E1675" s="313" t="s">
        <v>19</v>
      </c>
      <c r="F1675" s="314">
        <v>0</v>
      </c>
      <c r="G1675" s="39"/>
      <c r="H1675" s="45"/>
    </row>
    <row r="1676" s="2" customFormat="1" ht="16.8" customHeight="1">
      <c r="A1676" s="39"/>
      <c r="B1676" s="45"/>
      <c r="C1676" s="317" t="s">
        <v>4959</v>
      </c>
      <c r="D1676" s="39"/>
      <c r="E1676" s="39"/>
      <c r="F1676" s="39"/>
      <c r="G1676" s="39"/>
      <c r="H1676" s="45"/>
    </row>
    <row r="1677" s="2" customFormat="1">
      <c r="A1677" s="39"/>
      <c r="B1677" s="45"/>
      <c r="C1677" s="315" t="s">
        <v>771</v>
      </c>
      <c r="D1677" s="315" t="s">
        <v>772</v>
      </c>
      <c r="E1677" s="18" t="s">
        <v>586</v>
      </c>
      <c r="F1677" s="316">
        <v>2</v>
      </c>
      <c r="G1677" s="39"/>
      <c r="H1677" s="45"/>
    </row>
    <row r="1678" s="2" customFormat="1" ht="16.8" customHeight="1">
      <c r="A1678" s="39"/>
      <c r="B1678" s="45"/>
      <c r="C1678" s="311" t="s">
        <v>250</v>
      </c>
      <c r="D1678" s="312" t="s">
        <v>19</v>
      </c>
      <c r="E1678" s="313" t="s">
        <v>19</v>
      </c>
      <c r="F1678" s="314">
        <v>1</v>
      </c>
      <c r="G1678" s="39"/>
      <c r="H1678" s="45"/>
    </row>
    <row r="1679" s="2" customFormat="1" ht="16.8" customHeight="1">
      <c r="A1679" s="39"/>
      <c r="B1679" s="45"/>
      <c r="C1679" s="315" t="s">
        <v>19</v>
      </c>
      <c r="D1679" s="315" t="s">
        <v>1178</v>
      </c>
      <c r="E1679" s="18" t="s">
        <v>19</v>
      </c>
      <c r="F1679" s="316">
        <v>1</v>
      </c>
      <c r="G1679" s="39"/>
      <c r="H1679" s="45"/>
    </row>
    <row r="1680" s="2" customFormat="1" ht="16.8" customHeight="1">
      <c r="A1680" s="39"/>
      <c r="B1680" s="45"/>
      <c r="C1680" s="315" t="s">
        <v>19</v>
      </c>
      <c r="D1680" s="315" t="s">
        <v>1177</v>
      </c>
      <c r="E1680" s="18" t="s">
        <v>19</v>
      </c>
      <c r="F1680" s="316">
        <v>0</v>
      </c>
      <c r="G1680" s="39"/>
      <c r="H1680" s="45"/>
    </row>
    <row r="1681" s="2" customFormat="1" ht="16.8" customHeight="1">
      <c r="A1681" s="39"/>
      <c r="B1681" s="45"/>
      <c r="C1681" s="315" t="s">
        <v>19</v>
      </c>
      <c r="D1681" s="315" t="s">
        <v>233</v>
      </c>
      <c r="E1681" s="18" t="s">
        <v>19</v>
      </c>
      <c r="F1681" s="316">
        <v>0</v>
      </c>
      <c r="G1681" s="39"/>
      <c r="H1681" s="45"/>
    </row>
    <row r="1682" s="2" customFormat="1" ht="16.8" customHeight="1">
      <c r="A1682" s="39"/>
      <c r="B1682" s="45"/>
      <c r="C1682" s="315" t="s">
        <v>19</v>
      </c>
      <c r="D1682" s="315" t="s">
        <v>235</v>
      </c>
      <c r="E1682" s="18" t="s">
        <v>19</v>
      </c>
      <c r="F1682" s="316">
        <v>0</v>
      </c>
      <c r="G1682" s="39"/>
      <c r="H1682" s="45"/>
    </row>
    <row r="1683" s="2" customFormat="1" ht="16.8" customHeight="1">
      <c r="A1683" s="39"/>
      <c r="B1683" s="45"/>
      <c r="C1683" s="315" t="s">
        <v>19</v>
      </c>
      <c r="D1683" s="315" t="s">
        <v>238</v>
      </c>
      <c r="E1683" s="18" t="s">
        <v>19</v>
      </c>
      <c r="F1683" s="316">
        <v>0</v>
      </c>
      <c r="G1683" s="39"/>
      <c r="H1683" s="45"/>
    </row>
    <row r="1684" s="2" customFormat="1" ht="16.8" customHeight="1">
      <c r="A1684" s="39"/>
      <c r="B1684" s="45"/>
      <c r="C1684" s="315" t="s">
        <v>19</v>
      </c>
      <c r="D1684" s="315" t="s">
        <v>240</v>
      </c>
      <c r="E1684" s="18" t="s">
        <v>19</v>
      </c>
      <c r="F1684" s="316">
        <v>0</v>
      </c>
      <c r="G1684" s="39"/>
      <c r="H1684" s="45"/>
    </row>
    <row r="1685" s="2" customFormat="1" ht="16.8" customHeight="1">
      <c r="A1685" s="39"/>
      <c r="B1685" s="45"/>
      <c r="C1685" s="315" t="s">
        <v>19</v>
      </c>
      <c r="D1685" s="315" t="s">
        <v>230</v>
      </c>
      <c r="E1685" s="18" t="s">
        <v>19</v>
      </c>
      <c r="F1685" s="316">
        <v>0</v>
      </c>
      <c r="G1685" s="39"/>
      <c r="H1685" s="45"/>
    </row>
    <row r="1686" s="2" customFormat="1" ht="16.8" customHeight="1">
      <c r="A1686" s="39"/>
      <c r="B1686" s="45"/>
      <c r="C1686" s="315" t="s">
        <v>19</v>
      </c>
      <c r="D1686" s="315" t="s">
        <v>242</v>
      </c>
      <c r="E1686" s="18" t="s">
        <v>19</v>
      </c>
      <c r="F1686" s="316">
        <v>0</v>
      </c>
      <c r="G1686" s="39"/>
      <c r="H1686" s="45"/>
    </row>
    <row r="1687" s="2" customFormat="1" ht="16.8" customHeight="1">
      <c r="A1687" s="39"/>
      <c r="B1687" s="45"/>
      <c r="C1687" s="315" t="s">
        <v>19</v>
      </c>
      <c r="D1687" s="315" t="s">
        <v>243</v>
      </c>
      <c r="E1687" s="18" t="s">
        <v>19</v>
      </c>
      <c r="F1687" s="316">
        <v>0</v>
      </c>
      <c r="G1687" s="39"/>
      <c r="H1687" s="45"/>
    </row>
    <row r="1688" s="2" customFormat="1" ht="16.8" customHeight="1">
      <c r="A1688" s="39"/>
      <c r="B1688" s="45"/>
      <c r="C1688" s="315" t="s">
        <v>19</v>
      </c>
      <c r="D1688" s="315" t="s">
        <v>244</v>
      </c>
      <c r="E1688" s="18" t="s">
        <v>19</v>
      </c>
      <c r="F1688" s="316">
        <v>0</v>
      </c>
      <c r="G1688" s="39"/>
      <c r="H1688" s="45"/>
    </row>
    <row r="1689" s="2" customFormat="1" ht="16.8" customHeight="1">
      <c r="A1689" s="39"/>
      <c r="B1689" s="45"/>
      <c r="C1689" s="315" t="s">
        <v>250</v>
      </c>
      <c r="D1689" s="315" t="s">
        <v>363</v>
      </c>
      <c r="E1689" s="18" t="s">
        <v>19</v>
      </c>
      <c r="F1689" s="316">
        <v>1</v>
      </c>
      <c r="G1689" s="39"/>
      <c r="H1689" s="45"/>
    </row>
    <row r="1690" s="2" customFormat="1" ht="16.8" customHeight="1">
      <c r="A1690" s="39"/>
      <c r="B1690" s="45"/>
      <c r="C1690" s="317" t="s">
        <v>4959</v>
      </c>
      <c r="D1690" s="39"/>
      <c r="E1690" s="39"/>
      <c r="F1690" s="39"/>
      <c r="G1690" s="39"/>
      <c r="H1690" s="45"/>
    </row>
    <row r="1691" s="2" customFormat="1" ht="16.8" customHeight="1">
      <c r="A1691" s="39"/>
      <c r="B1691" s="45"/>
      <c r="C1691" s="315" t="s">
        <v>724</v>
      </c>
      <c r="D1691" s="315" t="s">
        <v>725</v>
      </c>
      <c r="E1691" s="18" t="s">
        <v>586</v>
      </c>
      <c r="F1691" s="316">
        <v>1</v>
      </c>
      <c r="G1691" s="39"/>
      <c r="H1691" s="45"/>
    </row>
    <row r="1692" s="2" customFormat="1" ht="16.8" customHeight="1">
      <c r="A1692" s="39"/>
      <c r="B1692" s="45"/>
      <c r="C1692" s="315" t="s">
        <v>731</v>
      </c>
      <c r="D1692" s="315" t="s">
        <v>732</v>
      </c>
      <c r="E1692" s="18" t="s">
        <v>586</v>
      </c>
      <c r="F1692" s="316">
        <v>1</v>
      </c>
      <c r="G1692" s="39"/>
      <c r="H1692" s="45"/>
    </row>
    <row r="1693" s="2" customFormat="1" ht="16.8" customHeight="1">
      <c r="A1693" s="39"/>
      <c r="B1693" s="45"/>
      <c r="C1693" s="315" t="s">
        <v>716</v>
      </c>
      <c r="D1693" s="315" t="s">
        <v>717</v>
      </c>
      <c r="E1693" s="18" t="s">
        <v>586</v>
      </c>
      <c r="F1693" s="316">
        <v>1</v>
      </c>
      <c r="G1693" s="39"/>
      <c r="H1693" s="45"/>
    </row>
    <row r="1694" s="2" customFormat="1" ht="16.8" customHeight="1">
      <c r="A1694" s="39"/>
      <c r="B1694" s="45"/>
      <c r="C1694" s="311" t="s">
        <v>291</v>
      </c>
      <c r="D1694" s="312" t="s">
        <v>19</v>
      </c>
      <c r="E1694" s="313" t="s">
        <v>19</v>
      </c>
      <c r="F1694" s="314">
        <v>6.5279999999999996</v>
      </c>
      <c r="G1694" s="39"/>
      <c r="H1694" s="45"/>
    </row>
    <row r="1695" s="2" customFormat="1" ht="16.8" customHeight="1">
      <c r="A1695" s="39"/>
      <c r="B1695" s="45"/>
      <c r="C1695" s="315" t="s">
        <v>19</v>
      </c>
      <c r="D1695" s="315" t="s">
        <v>404</v>
      </c>
      <c r="E1695" s="18" t="s">
        <v>19</v>
      </c>
      <c r="F1695" s="316">
        <v>6.5279999999999996</v>
      </c>
      <c r="G1695" s="39"/>
      <c r="H1695" s="45"/>
    </row>
    <row r="1696" s="2" customFormat="1" ht="16.8" customHeight="1">
      <c r="A1696" s="39"/>
      <c r="B1696" s="45"/>
      <c r="C1696" s="315" t="s">
        <v>291</v>
      </c>
      <c r="D1696" s="315" t="s">
        <v>363</v>
      </c>
      <c r="E1696" s="18" t="s">
        <v>19</v>
      </c>
      <c r="F1696" s="316">
        <v>6.5279999999999996</v>
      </c>
      <c r="G1696" s="39"/>
      <c r="H1696" s="45"/>
    </row>
    <row r="1697" s="2" customFormat="1" ht="16.8" customHeight="1">
      <c r="A1697" s="39"/>
      <c r="B1697" s="45"/>
      <c r="C1697" s="317" t="s">
        <v>4959</v>
      </c>
      <c r="D1697" s="39"/>
      <c r="E1697" s="39"/>
      <c r="F1697" s="39"/>
      <c r="G1697" s="39"/>
      <c r="H1697" s="45"/>
    </row>
    <row r="1698" s="2" customFormat="1">
      <c r="A1698" s="39"/>
      <c r="B1698" s="45"/>
      <c r="C1698" s="315" t="s">
        <v>397</v>
      </c>
      <c r="D1698" s="315" t="s">
        <v>398</v>
      </c>
      <c r="E1698" s="18" t="s">
        <v>391</v>
      </c>
      <c r="F1698" s="316">
        <v>6.5279999999999996</v>
      </c>
      <c r="G1698" s="39"/>
      <c r="H1698" s="45"/>
    </row>
    <row r="1699" s="2" customFormat="1">
      <c r="A1699" s="39"/>
      <c r="B1699" s="45"/>
      <c r="C1699" s="315" t="s">
        <v>472</v>
      </c>
      <c r="D1699" s="315" t="s">
        <v>473</v>
      </c>
      <c r="E1699" s="18" t="s">
        <v>391</v>
      </c>
      <c r="F1699" s="316">
        <v>6.5279999999999996</v>
      </c>
      <c r="G1699" s="39"/>
      <c r="H1699" s="45"/>
    </row>
    <row r="1700" s="2" customFormat="1" ht="16.8" customHeight="1">
      <c r="A1700" s="39"/>
      <c r="B1700" s="45"/>
      <c r="C1700" s="311" t="s">
        <v>1244</v>
      </c>
      <c r="D1700" s="312" t="s">
        <v>1244</v>
      </c>
      <c r="E1700" s="313" t="s">
        <v>19</v>
      </c>
      <c r="F1700" s="314">
        <v>1</v>
      </c>
      <c r="G1700" s="39"/>
      <c r="H1700" s="45"/>
    </row>
    <row r="1701" s="2" customFormat="1" ht="16.8" customHeight="1">
      <c r="A1701" s="39"/>
      <c r="B1701" s="45"/>
      <c r="C1701" s="315" t="s">
        <v>19</v>
      </c>
      <c r="D1701" s="315" t="s">
        <v>1243</v>
      </c>
      <c r="E1701" s="18" t="s">
        <v>19</v>
      </c>
      <c r="F1701" s="316">
        <v>0</v>
      </c>
      <c r="G1701" s="39"/>
      <c r="H1701" s="45"/>
    </row>
    <row r="1702" s="2" customFormat="1" ht="16.8" customHeight="1">
      <c r="A1702" s="39"/>
      <c r="B1702" s="45"/>
      <c r="C1702" s="315" t="s">
        <v>1244</v>
      </c>
      <c r="D1702" s="315" t="s">
        <v>79</v>
      </c>
      <c r="E1702" s="18" t="s">
        <v>19</v>
      </c>
      <c r="F1702" s="316">
        <v>1</v>
      </c>
      <c r="G1702" s="39"/>
      <c r="H1702" s="45"/>
    </row>
    <row r="1703" s="2" customFormat="1" ht="16.8" customHeight="1">
      <c r="A1703" s="39"/>
      <c r="B1703" s="45"/>
      <c r="C1703" s="311" t="s">
        <v>1178</v>
      </c>
      <c r="D1703" s="312" t="s">
        <v>19</v>
      </c>
      <c r="E1703" s="313" t="s">
        <v>19</v>
      </c>
      <c r="F1703" s="314">
        <v>1</v>
      </c>
      <c r="G1703" s="39"/>
      <c r="H1703" s="45"/>
    </row>
    <row r="1704" s="2" customFormat="1" ht="16.8" customHeight="1">
      <c r="A1704" s="39"/>
      <c r="B1704" s="45"/>
      <c r="C1704" s="315" t="s">
        <v>19</v>
      </c>
      <c r="D1704" s="315" t="s">
        <v>1245</v>
      </c>
      <c r="E1704" s="18" t="s">
        <v>19</v>
      </c>
      <c r="F1704" s="316">
        <v>0</v>
      </c>
      <c r="G1704" s="39"/>
      <c r="H1704" s="45"/>
    </row>
    <row r="1705" s="2" customFormat="1" ht="16.8" customHeight="1">
      <c r="A1705" s="39"/>
      <c r="B1705" s="45"/>
      <c r="C1705" s="315" t="s">
        <v>1178</v>
      </c>
      <c r="D1705" s="315" t="s">
        <v>79</v>
      </c>
      <c r="E1705" s="18" t="s">
        <v>19</v>
      </c>
      <c r="F1705" s="316">
        <v>1</v>
      </c>
      <c r="G1705" s="39"/>
      <c r="H1705" s="45"/>
    </row>
    <row r="1706" s="2" customFormat="1" ht="16.8" customHeight="1">
      <c r="A1706" s="39"/>
      <c r="B1706" s="45"/>
      <c r="C1706" s="317" t="s">
        <v>4959</v>
      </c>
      <c r="D1706" s="39"/>
      <c r="E1706" s="39"/>
      <c r="F1706" s="39"/>
      <c r="G1706" s="39"/>
      <c r="H1706" s="45"/>
    </row>
    <row r="1707" s="2" customFormat="1" ht="16.8" customHeight="1">
      <c r="A1707" s="39"/>
      <c r="B1707" s="45"/>
      <c r="C1707" s="315" t="s">
        <v>703</v>
      </c>
      <c r="D1707" s="315" t="s">
        <v>704</v>
      </c>
      <c r="E1707" s="18" t="s">
        <v>586</v>
      </c>
      <c r="F1707" s="316">
        <v>2</v>
      </c>
      <c r="G1707" s="39"/>
      <c r="H1707" s="45"/>
    </row>
    <row r="1708" s="2" customFormat="1" ht="16.8" customHeight="1">
      <c r="A1708" s="39"/>
      <c r="B1708" s="45"/>
      <c r="C1708" s="315" t="s">
        <v>724</v>
      </c>
      <c r="D1708" s="315" t="s">
        <v>725</v>
      </c>
      <c r="E1708" s="18" t="s">
        <v>586</v>
      </c>
      <c r="F1708" s="316">
        <v>1</v>
      </c>
      <c r="G1708" s="39"/>
      <c r="H1708" s="45"/>
    </row>
    <row r="1709" s="2" customFormat="1" ht="16.8" customHeight="1">
      <c r="A1709" s="39"/>
      <c r="B1709" s="45"/>
      <c r="C1709" s="311" t="s">
        <v>1177</v>
      </c>
      <c r="D1709" s="312" t="s">
        <v>19</v>
      </c>
      <c r="E1709" s="313" t="s">
        <v>19</v>
      </c>
      <c r="F1709" s="314">
        <v>0</v>
      </c>
      <c r="G1709" s="39"/>
      <c r="H1709" s="45"/>
    </row>
    <row r="1710" s="2" customFormat="1" ht="16.8" customHeight="1">
      <c r="A1710" s="39"/>
      <c r="B1710" s="45"/>
      <c r="C1710" s="315" t="s">
        <v>19</v>
      </c>
      <c r="D1710" s="315" t="s">
        <v>1246</v>
      </c>
      <c r="E1710" s="18" t="s">
        <v>19</v>
      </c>
      <c r="F1710" s="316">
        <v>0</v>
      </c>
      <c r="G1710" s="39"/>
      <c r="H1710" s="45"/>
    </row>
    <row r="1711" s="2" customFormat="1" ht="16.8" customHeight="1">
      <c r="A1711" s="39"/>
      <c r="B1711" s="45"/>
      <c r="C1711" s="315" t="s">
        <v>1177</v>
      </c>
      <c r="D1711" s="315" t="s">
        <v>72</v>
      </c>
      <c r="E1711" s="18" t="s">
        <v>19</v>
      </c>
      <c r="F1711" s="316">
        <v>0</v>
      </c>
      <c r="G1711" s="39"/>
      <c r="H1711" s="45"/>
    </row>
    <row r="1712" s="2" customFormat="1" ht="16.8" customHeight="1">
      <c r="A1712" s="39"/>
      <c r="B1712" s="45"/>
      <c r="C1712" s="317" t="s">
        <v>4959</v>
      </c>
      <c r="D1712" s="39"/>
      <c r="E1712" s="39"/>
      <c r="F1712" s="39"/>
      <c r="G1712" s="39"/>
      <c r="H1712" s="45"/>
    </row>
    <row r="1713" s="2" customFormat="1" ht="16.8" customHeight="1">
      <c r="A1713" s="39"/>
      <c r="B1713" s="45"/>
      <c r="C1713" s="315" t="s">
        <v>703</v>
      </c>
      <c r="D1713" s="315" t="s">
        <v>704</v>
      </c>
      <c r="E1713" s="18" t="s">
        <v>586</v>
      </c>
      <c r="F1713" s="316">
        <v>2</v>
      </c>
      <c r="G1713" s="39"/>
      <c r="H1713" s="45"/>
    </row>
    <row r="1714" s="2" customFormat="1" ht="16.8" customHeight="1">
      <c r="A1714" s="39"/>
      <c r="B1714" s="45"/>
      <c r="C1714" s="315" t="s">
        <v>724</v>
      </c>
      <c r="D1714" s="315" t="s">
        <v>725</v>
      </c>
      <c r="E1714" s="18" t="s">
        <v>586</v>
      </c>
      <c r="F1714" s="316">
        <v>1</v>
      </c>
      <c r="G1714" s="39"/>
      <c r="H1714" s="45"/>
    </row>
    <row r="1715" s="2" customFormat="1" ht="16.8" customHeight="1">
      <c r="A1715" s="39"/>
      <c r="B1715" s="45"/>
      <c r="C1715" s="311" t="s">
        <v>233</v>
      </c>
      <c r="D1715" s="312" t="s">
        <v>19</v>
      </c>
      <c r="E1715" s="313" t="s">
        <v>19</v>
      </c>
      <c r="F1715" s="314">
        <v>0</v>
      </c>
      <c r="G1715" s="39"/>
      <c r="H1715" s="45"/>
    </row>
    <row r="1716" s="2" customFormat="1" ht="16.8" customHeight="1">
      <c r="A1716" s="39"/>
      <c r="B1716" s="45"/>
      <c r="C1716" s="315" t="s">
        <v>19</v>
      </c>
      <c r="D1716" s="315" t="s">
        <v>707</v>
      </c>
      <c r="E1716" s="18" t="s">
        <v>19</v>
      </c>
      <c r="F1716" s="316">
        <v>0</v>
      </c>
      <c r="G1716" s="39"/>
      <c r="H1716" s="45"/>
    </row>
    <row r="1717" s="2" customFormat="1" ht="16.8" customHeight="1">
      <c r="A1717" s="39"/>
      <c r="B1717" s="45"/>
      <c r="C1717" s="315" t="s">
        <v>233</v>
      </c>
      <c r="D1717" s="315" t="s">
        <v>72</v>
      </c>
      <c r="E1717" s="18" t="s">
        <v>19</v>
      </c>
      <c r="F1717" s="316">
        <v>0</v>
      </c>
      <c r="G1717" s="39"/>
      <c r="H1717" s="45"/>
    </row>
    <row r="1718" s="2" customFormat="1" ht="16.8" customHeight="1">
      <c r="A1718" s="39"/>
      <c r="B1718" s="45"/>
      <c r="C1718" s="317" t="s">
        <v>4959</v>
      </c>
      <c r="D1718" s="39"/>
      <c r="E1718" s="39"/>
      <c r="F1718" s="39"/>
      <c r="G1718" s="39"/>
      <c r="H1718" s="45"/>
    </row>
    <row r="1719" s="2" customFormat="1" ht="16.8" customHeight="1">
      <c r="A1719" s="39"/>
      <c r="B1719" s="45"/>
      <c r="C1719" s="315" t="s">
        <v>703</v>
      </c>
      <c r="D1719" s="315" t="s">
        <v>704</v>
      </c>
      <c r="E1719" s="18" t="s">
        <v>586</v>
      </c>
      <c r="F1719" s="316">
        <v>2</v>
      </c>
      <c r="G1719" s="39"/>
      <c r="H1719" s="45"/>
    </row>
    <row r="1720" s="2" customFormat="1" ht="16.8" customHeight="1">
      <c r="A1720" s="39"/>
      <c r="B1720" s="45"/>
      <c r="C1720" s="315" t="s">
        <v>724</v>
      </c>
      <c r="D1720" s="315" t="s">
        <v>725</v>
      </c>
      <c r="E1720" s="18" t="s">
        <v>586</v>
      </c>
      <c r="F1720" s="316">
        <v>1</v>
      </c>
      <c r="G1720" s="39"/>
      <c r="H1720" s="45"/>
    </row>
    <row r="1721" s="2" customFormat="1" ht="16.8" customHeight="1">
      <c r="A1721" s="39"/>
      <c r="B1721" s="45"/>
      <c r="C1721" s="311" t="s">
        <v>235</v>
      </c>
      <c r="D1721" s="312" t="s">
        <v>19</v>
      </c>
      <c r="E1721" s="313" t="s">
        <v>19</v>
      </c>
      <c r="F1721" s="314">
        <v>0</v>
      </c>
      <c r="G1721" s="39"/>
      <c r="H1721" s="45"/>
    </row>
    <row r="1722" s="2" customFormat="1" ht="16.8" customHeight="1">
      <c r="A1722" s="39"/>
      <c r="B1722" s="45"/>
      <c r="C1722" s="315" t="s">
        <v>19</v>
      </c>
      <c r="D1722" s="315" t="s">
        <v>708</v>
      </c>
      <c r="E1722" s="18" t="s">
        <v>19</v>
      </c>
      <c r="F1722" s="316">
        <v>0</v>
      </c>
      <c r="G1722" s="39"/>
      <c r="H1722" s="45"/>
    </row>
    <row r="1723" s="2" customFormat="1" ht="16.8" customHeight="1">
      <c r="A1723" s="39"/>
      <c r="B1723" s="45"/>
      <c r="C1723" s="315" t="s">
        <v>235</v>
      </c>
      <c r="D1723" s="315" t="s">
        <v>72</v>
      </c>
      <c r="E1723" s="18" t="s">
        <v>19</v>
      </c>
      <c r="F1723" s="316">
        <v>0</v>
      </c>
      <c r="G1723" s="39"/>
      <c r="H1723" s="45"/>
    </row>
    <row r="1724" s="2" customFormat="1" ht="16.8" customHeight="1">
      <c r="A1724" s="39"/>
      <c r="B1724" s="45"/>
      <c r="C1724" s="317" t="s">
        <v>4959</v>
      </c>
      <c r="D1724" s="39"/>
      <c r="E1724" s="39"/>
      <c r="F1724" s="39"/>
      <c r="G1724" s="39"/>
      <c r="H1724" s="45"/>
    </row>
    <row r="1725" s="2" customFormat="1" ht="16.8" customHeight="1">
      <c r="A1725" s="39"/>
      <c r="B1725" s="45"/>
      <c r="C1725" s="315" t="s">
        <v>703</v>
      </c>
      <c r="D1725" s="315" t="s">
        <v>704</v>
      </c>
      <c r="E1725" s="18" t="s">
        <v>586</v>
      </c>
      <c r="F1725" s="316">
        <v>2</v>
      </c>
      <c r="G1725" s="39"/>
      <c r="H1725" s="45"/>
    </row>
    <row r="1726" s="2" customFormat="1" ht="16.8" customHeight="1">
      <c r="A1726" s="39"/>
      <c r="B1726" s="45"/>
      <c r="C1726" s="315" t="s">
        <v>724</v>
      </c>
      <c r="D1726" s="315" t="s">
        <v>725</v>
      </c>
      <c r="E1726" s="18" t="s">
        <v>586</v>
      </c>
      <c r="F1726" s="316">
        <v>1</v>
      </c>
      <c r="G1726" s="39"/>
      <c r="H1726" s="45"/>
    </row>
    <row r="1727" s="2" customFormat="1" ht="16.8" customHeight="1">
      <c r="A1727" s="39"/>
      <c r="B1727" s="45"/>
      <c r="C1727" s="311" t="s">
        <v>238</v>
      </c>
      <c r="D1727" s="312" t="s">
        <v>19</v>
      </c>
      <c r="E1727" s="313" t="s">
        <v>19</v>
      </c>
      <c r="F1727" s="314">
        <v>0</v>
      </c>
      <c r="G1727" s="39"/>
      <c r="H1727" s="45"/>
    </row>
    <row r="1728" s="2" customFormat="1" ht="16.8" customHeight="1">
      <c r="A1728" s="39"/>
      <c r="B1728" s="45"/>
      <c r="C1728" s="315" t="s">
        <v>19</v>
      </c>
      <c r="D1728" s="315" t="s">
        <v>709</v>
      </c>
      <c r="E1728" s="18" t="s">
        <v>19</v>
      </c>
      <c r="F1728" s="316">
        <v>0</v>
      </c>
      <c r="G1728" s="39"/>
      <c r="H1728" s="45"/>
    </row>
    <row r="1729" s="2" customFormat="1" ht="16.8" customHeight="1">
      <c r="A1729" s="39"/>
      <c r="B1729" s="45"/>
      <c r="C1729" s="315" t="s">
        <v>238</v>
      </c>
      <c r="D1729" s="315" t="s">
        <v>72</v>
      </c>
      <c r="E1729" s="18" t="s">
        <v>19</v>
      </c>
      <c r="F1729" s="316">
        <v>0</v>
      </c>
      <c r="G1729" s="39"/>
      <c r="H1729" s="45"/>
    </row>
    <row r="1730" s="2" customFormat="1" ht="16.8" customHeight="1">
      <c r="A1730" s="39"/>
      <c r="B1730" s="45"/>
      <c r="C1730" s="317" t="s">
        <v>4959</v>
      </c>
      <c r="D1730" s="39"/>
      <c r="E1730" s="39"/>
      <c r="F1730" s="39"/>
      <c r="G1730" s="39"/>
      <c r="H1730" s="45"/>
    </row>
    <row r="1731" s="2" customFormat="1" ht="16.8" customHeight="1">
      <c r="A1731" s="39"/>
      <c r="B1731" s="45"/>
      <c r="C1731" s="315" t="s">
        <v>703</v>
      </c>
      <c r="D1731" s="315" t="s">
        <v>704</v>
      </c>
      <c r="E1731" s="18" t="s">
        <v>586</v>
      </c>
      <c r="F1731" s="316">
        <v>2</v>
      </c>
      <c r="G1731" s="39"/>
      <c r="H1731" s="45"/>
    </row>
    <row r="1732" s="2" customFormat="1" ht="16.8" customHeight="1">
      <c r="A1732" s="39"/>
      <c r="B1732" s="45"/>
      <c r="C1732" s="315" t="s">
        <v>724</v>
      </c>
      <c r="D1732" s="315" t="s">
        <v>725</v>
      </c>
      <c r="E1732" s="18" t="s">
        <v>586</v>
      </c>
      <c r="F1732" s="316">
        <v>1</v>
      </c>
      <c r="G1732" s="39"/>
      <c r="H1732" s="45"/>
    </row>
    <row r="1733" s="2" customFormat="1" ht="16.8" customHeight="1">
      <c r="A1733" s="39"/>
      <c r="B1733" s="45"/>
      <c r="C1733" s="311" t="s">
        <v>240</v>
      </c>
      <c r="D1733" s="312" t="s">
        <v>19</v>
      </c>
      <c r="E1733" s="313" t="s">
        <v>19</v>
      </c>
      <c r="F1733" s="314">
        <v>0</v>
      </c>
      <c r="G1733" s="39"/>
      <c r="H1733" s="45"/>
    </row>
    <row r="1734" s="2" customFormat="1" ht="16.8" customHeight="1">
      <c r="A1734" s="39"/>
      <c r="B1734" s="45"/>
      <c r="C1734" s="315" t="s">
        <v>19</v>
      </c>
      <c r="D1734" s="315" t="s">
        <v>710</v>
      </c>
      <c r="E1734" s="18" t="s">
        <v>19</v>
      </c>
      <c r="F1734" s="316">
        <v>0</v>
      </c>
      <c r="G1734" s="39"/>
      <c r="H1734" s="45"/>
    </row>
    <row r="1735" s="2" customFormat="1" ht="16.8" customHeight="1">
      <c r="A1735" s="39"/>
      <c r="B1735" s="45"/>
      <c r="C1735" s="315" t="s">
        <v>240</v>
      </c>
      <c r="D1735" s="315" t="s">
        <v>72</v>
      </c>
      <c r="E1735" s="18" t="s">
        <v>19</v>
      </c>
      <c r="F1735" s="316">
        <v>0</v>
      </c>
      <c r="G1735" s="39"/>
      <c r="H1735" s="45"/>
    </row>
    <row r="1736" s="2" customFormat="1" ht="16.8" customHeight="1">
      <c r="A1736" s="39"/>
      <c r="B1736" s="45"/>
      <c r="C1736" s="317" t="s">
        <v>4959</v>
      </c>
      <c r="D1736" s="39"/>
      <c r="E1736" s="39"/>
      <c r="F1736" s="39"/>
      <c r="G1736" s="39"/>
      <c r="H1736" s="45"/>
    </row>
    <row r="1737" s="2" customFormat="1" ht="16.8" customHeight="1">
      <c r="A1737" s="39"/>
      <c r="B1737" s="45"/>
      <c r="C1737" s="315" t="s">
        <v>703</v>
      </c>
      <c r="D1737" s="315" t="s">
        <v>704</v>
      </c>
      <c r="E1737" s="18" t="s">
        <v>586</v>
      </c>
      <c r="F1737" s="316">
        <v>2</v>
      </c>
      <c r="G1737" s="39"/>
      <c r="H1737" s="45"/>
    </row>
    <row r="1738" s="2" customFormat="1" ht="16.8" customHeight="1">
      <c r="A1738" s="39"/>
      <c r="B1738" s="45"/>
      <c r="C1738" s="315" t="s">
        <v>724</v>
      </c>
      <c r="D1738" s="315" t="s">
        <v>725</v>
      </c>
      <c r="E1738" s="18" t="s">
        <v>586</v>
      </c>
      <c r="F1738" s="316">
        <v>1</v>
      </c>
      <c r="G1738" s="39"/>
      <c r="H1738" s="45"/>
    </row>
    <row r="1739" s="2" customFormat="1" ht="16.8" customHeight="1">
      <c r="A1739" s="39"/>
      <c r="B1739" s="45"/>
      <c r="C1739" s="311" t="s">
        <v>230</v>
      </c>
      <c r="D1739" s="312" t="s">
        <v>19</v>
      </c>
      <c r="E1739" s="313" t="s">
        <v>19</v>
      </c>
      <c r="F1739" s="314">
        <v>0</v>
      </c>
      <c r="G1739" s="39"/>
      <c r="H1739" s="45"/>
    </row>
    <row r="1740" s="2" customFormat="1" ht="16.8" customHeight="1">
      <c r="A1740" s="39"/>
      <c r="B1740" s="45"/>
      <c r="C1740" s="315" t="s">
        <v>19</v>
      </c>
      <c r="D1740" s="315" t="s">
        <v>711</v>
      </c>
      <c r="E1740" s="18" t="s">
        <v>19</v>
      </c>
      <c r="F1740" s="316">
        <v>0</v>
      </c>
      <c r="G1740" s="39"/>
      <c r="H1740" s="45"/>
    </row>
    <row r="1741" s="2" customFormat="1" ht="16.8" customHeight="1">
      <c r="A1741" s="39"/>
      <c r="B1741" s="45"/>
      <c r="C1741" s="315" t="s">
        <v>230</v>
      </c>
      <c r="D1741" s="315" t="s">
        <v>72</v>
      </c>
      <c r="E1741" s="18" t="s">
        <v>19</v>
      </c>
      <c r="F1741" s="316">
        <v>0</v>
      </c>
      <c r="G1741" s="39"/>
      <c r="H1741" s="45"/>
    </row>
    <row r="1742" s="2" customFormat="1" ht="16.8" customHeight="1">
      <c r="A1742" s="39"/>
      <c r="B1742" s="45"/>
      <c r="C1742" s="317" t="s">
        <v>4959</v>
      </c>
      <c r="D1742" s="39"/>
      <c r="E1742" s="39"/>
      <c r="F1742" s="39"/>
      <c r="G1742" s="39"/>
      <c r="H1742" s="45"/>
    </row>
    <row r="1743" s="2" customFormat="1" ht="16.8" customHeight="1">
      <c r="A1743" s="39"/>
      <c r="B1743" s="45"/>
      <c r="C1743" s="315" t="s">
        <v>703</v>
      </c>
      <c r="D1743" s="315" t="s">
        <v>704</v>
      </c>
      <c r="E1743" s="18" t="s">
        <v>586</v>
      </c>
      <c r="F1743" s="316">
        <v>2</v>
      </c>
      <c r="G1743" s="39"/>
      <c r="H1743" s="45"/>
    </row>
    <row r="1744" s="2" customFormat="1" ht="16.8" customHeight="1">
      <c r="A1744" s="39"/>
      <c r="B1744" s="45"/>
      <c r="C1744" s="315" t="s">
        <v>724</v>
      </c>
      <c r="D1744" s="315" t="s">
        <v>725</v>
      </c>
      <c r="E1744" s="18" t="s">
        <v>586</v>
      </c>
      <c r="F1744" s="316">
        <v>1</v>
      </c>
      <c r="G1744" s="39"/>
      <c r="H1744" s="45"/>
    </row>
    <row r="1745" s="2" customFormat="1" ht="16.8" customHeight="1">
      <c r="A1745" s="39"/>
      <c r="B1745" s="45"/>
      <c r="C1745" s="311" t="s">
        <v>242</v>
      </c>
      <c r="D1745" s="312" t="s">
        <v>19</v>
      </c>
      <c r="E1745" s="313" t="s">
        <v>19</v>
      </c>
      <c r="F1745" s="314">
        <v>0</v>
      </c>
      <c r="G1745" s="39"/>
      <c r="H1745" s="45"/>
    </row>
    <row r="1746" s="2" customFormat="1" ht="16.8" customHeight="1">
      <c r="A1746" s="39"/>
      <c r="B1746" s="45"/>
      <c r="C1746" s="315" t="s">
        <v>19</v>
      </c>
      <c r="D1746" s="315" t="s">
        <v>712</v>
      </c>
      <c r="E1746" s="18" t="s">
        <v>19</v>
      </c>
      <c r="F1746" s="316">
        <v>0</v>
      </c>
      <c r="G1746" s="39"/>
      <c r="H1746" s="45"/>
    </row>
    <row r="1747" s="2" customFormat="1" ht="16.8" customHeight="1">
      <c r="A1747" s="39"/>
      <c r="B1747" s="45"/>
      <c r="C1747" s="315" t="s">
        <v>242</v>
      </c>
      <c r="D1747" s="315" t="s">
        <v>72</v>
      </c>
      <c r="E1747" s="18" t="s">
        <v>19</v>
      </c>
      <c r="F1747" s="316">
        <v>0</v>
      </c>
      <c r="G1747" s="39"/>
      <c r="H1747" s="45"/>
    </row>
    <row r="1748" s="2" customFormat="1" ht="16.8" customHeight="1">
      <c r="A1748" s="39"/>
      <c r="B1748" s="45"/>
      <c r="C1748" s="317" t="s">
        <v>4959</v>
      </c>
      <c r="D1748" s="39"/>
      <c r="E1748" s="39"/>
      <c r="F1748" s="39"/>
      <c r="G1748" s="39"/>
      <c r="H1748" s="45"/>
    </row>
    <row r="1749" s="2" customFormat="1" ht="16.8" customHeight="1">
      <c r="A1749" s="39"/>
      <c r="B1749" s="45"/>
      <c r="C1749" s="315" t="s">
        <v>703</v>
      </c>
      <c r="D1749" s="315" t="s">
        <v>704</v>
      </c>
      <c r="E1749" s="18" t="s">
        <v>586</v>
      </c>
      <c r="F1749" s="316">
        <v>2</v>
      </c>
      <c r="G1749" s="39"/>
      <c r="H1749" s="45"/>
    </row>
    <row r="1750" s="2" customFormat="1" ht="16.8" customHeight="1">
      <c r="A1750" s="39"/>
      <c r="B1750" s="45"/>
      <c r="C1750" s="315" t="s">
        <v>724</v>
      </c>
      <c r="D1750" s="315" t="s">
        <v>725</v>
      </c>
      <c r="E1750" s="18" t="s">
        <v>586</v>
      </c>
      <c r="F1750" s="316">
        <v>1</v>
      </c>
      <c r="G1750" s="39"/>
      <c r="H1750" s="45"/>
    </row>
    <row r="1751" s="2" customFormat="1" ht="16.8" customHeight="1">
      <c r="A1751" s="39"/>
      <c r="B1751" s="45"/>
      <c r="C1751" s="311" t="s">
        <v>243</v>
      </c>
      <c r="D1751" s="312" t="s">
        <v>19</v>
      </c>
      <c r="E1751" s="313" t="s">
        <v>19</v>
      </c>
      <c r="F1751" s="314">
        <v>0</v>
      </c>
      <c r="G1751" s="39"/>
      <c r="H1751" s="45"/>
    </row>
    <row r="1752" s="2" customFormat="1" ht="16.8" customHeight="1">
      <c r="A1752" s="39"/>
      <c r="B1752" s="45"/>
      <c r="C1752" s="315" t="s">
        <v>19</v>
      </c>
      <c r="D1752" s="315" t="s">
        <v>713</v>
      </c>
      <c r="E1752" s="18" t="s">
        <v>19</v>
      </c>
      <c r="F1752" s="316">
        <v>0</v>
      </c>
      <c r="G1752" s="39"/>
      <c r="H1752" s="45"/>
    </row>
    <row r="1753" s="2" customFormat="1" ht="16.8" customHeight="1">
      <c r="A1753" s="39"/>
      <c r="B1753" s="45"/>
      <c r="C1753" s="315" t="s">
        <v>243</v>
      </c>
      <c r="D1753" s="315" t="s">
        <v>72</v>
      </c>
      <c r="E1753" s="18" t="s">
        <v>19</v>
      </c>
      <c r="F1753" s="316">
        <v>0</v>
      </c>
      <c r="G1753" s="39"/>
      <c r="H1753" s="45"/>
    </row>
    <row r="1754" s="2" customFormat="1" ht="16.8" customHeight="1">
      <c r="A1754" s="39"/>
      <c r="B1754" s="45"/>
      <c r="C1754" s="317" t="s">
        <v>4959</v>
      </c>
      <c r="D1754" s="39"/>
      <c r="E1754" s="39"/>
      <c r="F1754" s="39"/>
      <c r="G1754" s="39"/>
      <c r="H1754" s="45"/>
    </row>
    <row r="1755" s="2" customFormat="1" ht="16.8" customHeight="1">
      <c r="A1755" s="39"/>
      <c r="B1755" s="45"/>
      <c r="C1755" s="315" t="s">
        <v>703</v>
      </c>
      <c r="D1755" s="315" t="s">
        <v>704</v>
      </c>
      <c r="E1755" s="18" t="s">
        <v>586</v>
      </c>
      <c r="F1755" s="316">
        <v>2</v>
      </c>
      <c r="G1755" s="39"/>
      <c r="H1755" s="45"/>
    </row>
    <row r="1756" s="2" customFormat="1" ht="16.8" customHeight="1">
      <c r="A1756" s="39"/>
      <c r="B1756" s="45"/>
      <c r="C1756" s="315" t="s">
        <v>724</v>
      </c>
      <c r="D1756" s="315" t="s">
        <v>725</v>
      </c>
      <c r="E1756" s="18" t="s">
        <v>586</v>
      </c>
      <c r="F1756" s="316">
        <v>1</v>
      </c>
      <c r="G1756" s="39"/>
      <c r="H1756" s="45"/>
    </row>
    <row r="1757" s="2" customFormat="1" ht="16.8" customHeight="1">
      <c r="A1757" s="39"/>
      <c r="B1757" s="45"/>
      <c r="C1757" s="311" t="s">
        <v>244</v>
      </c>
      <c r="D1757" s="312" t="s">
        <v>19</v>
      </c>
      <c r="E1757" s="313" t="s">
        <v>19</v>
      </c>
      <c r="F1757" s="314">
        <v>0</v>
      </c>
      <c r="G1757" s="39"/>
      <c r="H1757" s="45"/>
    </row>
    <row r="1758" s="2" customFormat="1" ht="16.8" customHeight="1">
      <c r="A1758" s="39"/>
      <c r="B1758" s="45"/>
      <c r="C1758" s="315" t="s">
        <v>19</v>
      </c>
      <c r="D1758" s="315" t="s">
        <v>714</v>
      </c>
      <c r="E1758" s="18" t="s">
        <v>19</v>
      </c>
      <c r="F1758" s="316">
        <v>0</v>
      </c>
      <c r="G1758" s="39"/>
      <c r="H1758" s="45"/>
    </row>
    <row r="1759" s="2" customFormat="1" ht="16.8" customHeight="1">
      <c r="A1759" s="39"/>
      <c r="B1759" s="45"/>
      <c r="C1759" s="315" t="s">
        <v>244</v>
      </c>
      <c r="D1759" s="315" t="s">
        <v>72</v>
      </c>
      <c r="E1759" s="18" t="s">
        <v>19</v>
      </c>
      <c r="F1759" s="316">
        <v>0</v>
      </c>
      <c r="G1759" s="39"/>
      <c r="H1759" s="45"/>
    </row>
    <row r="1760" s="2" customFormat="1" ht="16.8" customHeight="1">
      <c r="A1760" s="39"/>
      <c r="B1760" s="45"/>
      <c r="C1760" s="317" t="s">
        <v>4959</v>
      </c>
      <c r="D1760" s="39"/>
      <c r="E1760" s="39"/>
      <c r="F1760" s="39"/>
      <c r="G1760" s="39"/>
      <c r="H1760" s="45"/>
    </row>
    <row r="1761" s="2" customFormat="1" ht="16.8" customHeight="1">
      <c r="A1761" s="39"/>
      <c r="B1761" s="45"/>
      <c r="C1761" s="315" t="s">
        <v>703</v>
      </c>
      <c r="D1761" s="315" t="s">
        <v>704</v>
      </c>
      <c r="E1761" s="18" t="s">
        <v>586</v>
      </c>
      <c r="F1761" s="316">
        <v>2</v>
      </c>
      <c r="G1761" s="39"/>
      <c r="H1761" s="45"/>
    </row>
    <row r="1762" s="2" customFormat="1" ht="16.8" customHeight="1">
      <c r="A1762" s="39"/>
      <c r="B1762" s="45"/>
      <c r="C1762" s="315" t="s">
        <v>724</v>
      </c>
      <c r="D1762" s="315" t="s">
        <v>725</v>
      </c>
      <c r="E1762" s="18" t="s">
        <v>586</v>
      </c>
      <c r="F1762" s="316">
        <v>1</v>
      </c>
      <c r="G1762" s="39"/>
      <c r="H1762" s="45"/>
    </row>
    <row r="1763" s="2" customFormat="1" ht="16.8" customHeight="1">
      <c r="A1763" s="39"/>
      <c r="B1763" s="45"/>
      <c r="C1763" s="311" t="s">
        <v>245</v>
      </c>
      <c r="D1763" s="312" t="s">
        <v>19</v>
      </c>
      <c r="E1763" s="313" t="s">
        <v>19</v>
      </c>
      <c r="F1763" s="314">
        <v>2</v>
      </c>
      <c r="G1763" s="39"/>
      <c r="H1763" s="45"/>
    </row>
    <row r="1764" s="2" customFormat="1" ht="16.8" customHeight="1">
      <c r="A1764" s="39"/>
      <c r="B1764" s="45"/>
      <c r="C1764" s="315" t="s">
        <v>19</v>
      </c>
      <c r="D1764" s="315" t="s">
        <v>1243</v>
      </c>
      <c r="E1764" s="18" t="s">
        <v>19</v>
      </c>
      <c r="F1764" s="316">
        <v>0</v>
      </c>
      <c r="G1764" s="39"/>
      <c r="H1764" s="45"/>
    </row>
    <row r="1765" s="2" customFormat="1" ht="16.8" customHeight="1">
      <c r="A1765" s="39"/>
      <c r="B1765" s="45"/>
      <c r="C1765" s="315" t="s">
        <v>1244</v>
      </c>
      <c r="D1765" s="315" t="s">
        <v>79</v>
      </c>
      <c r="E1765" s="18" t="s">
        <v>19</v>
      </c>
      <c r="F1765" s="316">
        <v>1</v>
      </c>
      <c r="G1765" s="39"/>
      <c r="H1765" s="45"/>
    </row>
    <row r="1766" s="2" customFormat="1" ht="16.8" customHeight="1">
      <c r="A1766" s="39"/>
      <c r="B1766" s="45"/>
      <c r="C1766" s="315" t="s">
        <v>19</v>
      </c>
      <c r="D1766" s="315" t="s">
        <v>1245</v>
      </c>
      <c r="E1766" s="18" t="s">
        <v>19</v>
      </c>
      <c r="F1766" s="316">
        <v>0</v>
      </c>
      <c r="G1766" s="39"/>
      <c r="H1766" s="45"/>
    </row>
    <row r="1767" s="2" customFormat="1" ht="16.8" customHeight="1">
      <c r="A1767" s="39"/>
      <c r="B1767" s="45"/>
      <c r="C1767" s="315" t="s">
        <v>1178</v>
      </c>
      <c r="D1767" s="315" t="s">
        <v>79</v>
      </c>
      <c r="E1767" s="18" t="s">
        <v>19</v>
      </c>
      <c r="F1767" s="316">
        <v>1</v>
      </c>
      <c r="G1767" s="39"/>
      <c r="H1767" s="45"/>
    </row>
    <row r="1768" s="2" customFormat="1" ht="16.8" customHeight="1">
      <c r="A1768" s="39"/>
      <c r="B1768" s="45"/>
      <c r="C1768" s="315" t="s">
        <v>19</v>
      </c>
      <c r="D1768" s="315" t="s">
        <v>1246</v>
      </c>
      <c r="E1768" s="18" t="s">
        <v>19</v>
      </c>
      <c r="F1768" s="316">
        <v>0</v>
      </c>
      <c r="G1768" s="39"/>
      <c r="H1768" s="45"/>
    </row>
    <row r="1769" s="2" customFormat="1" ht="16.8" customHeight="1">
      <c r="A1769" s="39"/>
      <c r="B1769" s="45"/>
      <c r="C1769" s="315" t="s">
        <v>1177</v>
      </c>
      <c r="D1769" s="315" t="s">
        <v>72</v>
      </c>
      <c r="E1769" s="18" t="s">
        <v>19</v>
      </c>
      <c r="F1769" s="316">
        <v>0</v>
      </c>
      <c r="G1769" s="39"/>
      <c r="H1769" s="45"/>
    </row>
    <row r="1770" s="2" customFormat="1" ht="16.8" customHeight="1">
      <c r="A1770" s="39"/>
      <c r="B1770" s="45"/>
      <c r="C1770" s="315" t="s">
        <v>19</v>
      </c>
      <c r="D1770" s="315" t="s">
        <v>707</v>
      </c>
      <c r="E1770" s="18" t="s">
        <v>19</v>
      </c>
      <c r="F1770" s="316">
        <v>0</v>
      </c>
      <c r="G1770" s="39"/>
      <c r="H1770" s="45"/>
    </row>
    <row r="1771" s="2" customFormat="1" ht="16.8" customHeight="1">
      <c r="A1771" s="39"/>
      <c r="B1771" s="45"/>
      <c r="C1771" s="315" t="s">
        <v>233</v>
      </c>
      <c r="D1771" s="315" t="s">
        <v>72</v>
      </c>
      <c r="E1771" s="18" t="s">
        <v>19</v>
      </c>
      <c r="F1771" s="316">
        <v>0</v>
      </c>
      <c r="G1771" s="39"/>
      <c r="H1771" s="45"/>
    </row>
    <row r="1772" s="2" customFormat="1" ht="16.8" customHeight="1">
      <c r="A1772" s="39"/>
      <c r="B1772" s="45"/>
      <c r="C1772" s="315" t="s">
        <v>19</v>
      </c>
      <c r="D1772" s="315" t="s">
        <v>708</v>
      </c>
      <c r="E1772" s="18" t="s">
        <v>19</v>
      </c>
      <c r="F1772" s="316">
        <v>0</v>
      </c>
      <c r="G1772" s="39"/>
      <c r="H1772" s="45"/>
    </row>
    <row r="1773" s="2" customFormat="1" ht="16.8" customHeight="1">
      <c r="A1773" s="39"/>
      <c r="B1773" s="45"/>
      <c r="C1773" s="315" t="s">
        <v>235</v>
      </c>
      <c r="D1773" s="315" t="s">
        <v>72</v>
      </c>
      <c r="E1773" s="18" t="s">
        <v>19</v>
      </c>
      <c r="F1773" s="316">
        <v>0</v>
      </c>
      <c r="G1773" s="39"/>
      <c r="H1773" s="45"/>
    </row>
    <row r="1774" s="2" customFormat="1" ht="16.8" customHeight="1">
      <c r="A1774" s="39"/>
      <c r="B1774" s="45"/>
      <c r="C1774" s="315" t="s">
        <v>19</v>
      </c>
      <c r="D1774" s="315" t="s">
        <v>709</v>
      </c>
      <c r="E1774" s="18" t="s">
        <v>19</v>
      </c>
      <c r="F1774" s="316">
        <v>0</v>
      </c>
      <c r="G1774" s="39"/>
      <c r="H1774" s="45"/>
    </row>
    <row r="1775" s="2" customFormat="1" ht="16.8" customHeight="1">
      <c r="A1775" s="39"/>
      <c r="B1775" s="45"/>
      <c r="C1775" s="315" t="s">
        <v>238</v>
      </c>
      <c r="D1775" s="315" t="s">
        <v>72</v>
      </c>
      <c r="E1775" s="18" t="s">
        <v>19</v>
      </c>
      <c r="F1775" s="316">
        <v>0</v>
      </c>
      <c r="G1775" s="39"/>
      <c r="H1775" s="45"/>
    </row>
    <row r="1776" s="2" customFormat="1" ht="16.8" customHeight="1">
      <c r="A1776" s="39"/>
      <c r="B1776" s="45"/>
      <c r="C1776" s="315" t="s">
        <v>19</v>
      </c>
      <c r="D1776" s="315" t="s">
        <v>710</v>
      </c>
      <c r="E1776" s="18" t="s">
        <v>19</v>
      </c>
      <c r="F1776" s="316">
        <v>0</v>
      </c>
      <c r="G1776" s="39"/>
      <c r="H1776" s="45"/>
    </row>
    <row r="1777" s="2" customFormat="1" ht="16.8" customHeight="1">
      <c r="A1777" s="39"/>
      <c r="B1777" s="45"/>
      <c r="C1777" s="315" t="s">
        <v>240</v>
      </c>
      <c r="D1777" s="315" t="s">
        <v>72</v>
      </c>
      <c r="E1777" s="18" t="s">
        <v>19</v>
      </c>
      <c r="F1777" s="316">
        <v>0</v>
      </c>
      <c r="G1777" s="39"/>
      <c r="H1777" s="45"/>
    </row>
    <row r="1778" s="2" customFormat="1" ht="16.8" customHeight="1">
      <c r="A1778" s="39"/>
      <c r="B1778" s="45"/>
      <c r="C1778" s="315" t="s">
        <v>19</v>
      </c>
      <c r="D1778" s="315" t="s">
        <v>711</v>
      </c>
      <c r="E1778" s="18" t="s">
        <v>19</v>
      </c>
      <c r="F1778" s="316">
        <v>0</v>
      </c>
      <c r="G1778" s="39"/>
      <c r="H1778" s="45"/>
    </row>
    <row r="1779" s="2" customFormat="1" ht="16.8" customHeight="1">
      <c r="A1779" s="39"/>
      <c r="B1779" s="45"/>
      <c r="C1779" s="315" t="s">
        <v>230</v>
      </c>
      <c r="D1779" s="315" t="s">
        <v>72</v>
      </c>
      <c r="E1779" s="18" t="s">
        <v>19</v>
      </c>
      <c r="F1779" s="316">
        <v>0</v>
      </c>
      <c r="G1779" s="39"/>
      <c r="H1779" s="45"/>
    </row>
    <row r="1780" s="2" customFormat="1" ht="16.8" customHeight="1">
      <c r="A1780" s="39"/>
      <c r="B1780" s="45"/>
      <c r="C1780" s="315" t="s">
        <v>19</v>
      </c>
      <c r="D1780" s="315" t="s">
        <v>712</v>
      </c>
      <c r="E1780" s="18" t="s">
        <v>19</v>
      </c>
      <c r="F1780" s="316">
        <v>0</v>
      </c>
      <c r="G1780" s="39"/>
      <c r="H1780" s="45"/>
    </row>
    <row r="1781" s="2" customFormat="1" ht="16.8" customHeight="1">
      <c r="A1781" s="39"/>
      <c r="B1781" s="45"/>
      <c r="C1781" s="315" t="s">
        <v>242</v>
      </c>
      <c r="D1781" s="315" t="s">
        <v>72</v>
      </c>
      <c r="E1781" s="18" t="s">
        <v>19</v>
      </c>
      <c r="F1781" s="316">
        <v>0</v>
      </c>
      <c r="G1781" s="39"/>
      <c r="H1781" s="45"/>
    </row>
    <row r="1782" s="2" customFormat="1" ht="16.8" customHeight="1">
      <c r="A1782" s="39"/>
      <c r="B1782" s="45"/>
      <c r="C1782" s="315" t="s">
        <v>19</v>
      </c>
      <c r="D1782" s="315" t="s">
        <v>713</v>
      </c>
      <c r="E1782" s="18" t="s">
        <v>19</v>
      </c>
      <c r="F1782" s="316">
        <v>0</v>
      </c>
      <c r="G1782" s="39"/>
      <c r="H1782" s="45"/>
    </row>
    <row r="1783" s="2" customFormat="1" ht="16.8" customHeight="1">
      <c r="A1783" s="39"/>
      <c r="B1783" s="45"/>
      <c r="C1783" s="315" t="s">
        <v>243</v>
      </c>
      <c r="D1783" s="315" t="s">
        <v>72</v>
      </c>
      <c r="E1783" s="18" t="s">
        <v>19</v>
      </c>
      <c r="F1783" s="316">
        <v>0</v>
      </c>
      <c r="G1783" s="39"/>
      <c r="H1783" s="45"/>
    </row>
    <row r="1784" s="2" customFormat="1" ht="16.8" customHeight="1">
      <c r="A1784" s="39"/>
      <c r="B1784" s="45"/>
      <c r="C1784" s="315" t="s">
        <v>19</v>
      </c>
      <c r="D1784" s="315" t="s">
        <v>714</v>
      </c>
      <c r="E1784" s="18" t="s">
        <v>19</v>
      </c>
      <c r="F1784" s="316">
        <v>0</v>
      </c>
      <c r="G1784" s="39"/>
      <c r="H1784" s="45"/>
    </row>
    <row r="1785" s="2" customFormat="1" ht="16.8" customHeight="1">
      <c r="A1785" s="39"/>
      <c r="B1785" s="45"/>
      <c r="C1785" s="315" t="s">
        <v>244</v>
      </c>
      <c r="D1785" s="315" t="s">
        <v>72</v>
      </c>
      <c r="E1785" s="18" t="s">
        <v>19</v>
      </c>
      <c r="F1785" s="316">
        <v>0</v>
      </c>
      <c r="G1785" s="39"/>
      <c r="H1785" s="45"/>
    </row>
    <row r="1786" s="2" customFormat="1" ht="16.8" customHeight="1">
      <c r="A1786" s="39"/>
      <c r="B1786" s="45"/>
      <c r="C1786" s="315" t="s">
        <v>245</v>
      </c>
      <c r="D1786" s="315" t="s">
        <v>363</v>
      </c>
      <c r="E1786" s="18" t="s">
        <v>19</v>
      </c>
      <c r="F1786" s="316">
        <v>2</v>
      </c>
      <c r="G1786" s="39"/>
      <c r="H1786" s="45"/>
    </row>
    <row r="1787" s="2" customFormat="1" ht="16.8" customHeight="1">
      <c r="A1787" s="39"/>
      <c r="B1787" s="45"/>
      <c r="C1787" s="317" t="s">
        <v>4959</v>
      </c>
      <c r="D1787" s="39"/>
      <c r="E1787" s="39"/>
      <c r="F1787" s="39"/>
      <c r="G1787" s="39"/>
      <c r="H1787" s="45"/>
    </row>
    <row r="1788" s="2" customFormat="1" ht="16.8" customHeight="1">
      <c r="A1788" s="39"/>
      <c r="B1788" s="45"/>
      <c r="C1788" s="315" t="s">
        <v>703</v>
      </c>
      <c r="D1788" s="315" t="s">
        <v>704</v>
      </c>
      <c r="E1788" s="18" t="s">
        <v>586</v>
      </c>
      <c r="F1788" s="316">
        <v>2</v>
      </c>
      <c r="G1788" s="39"/>
      <c r="H1788" s="45"/>
    </row>
    <row r="1789" s="2" customFormat="1">
      <c r="A1789" s="39"/>
      <c r="B1789" s="45"/>
      <c r="C1789" s="315" t="s">
        <v>448</v>
      </c>
      <c r="D1789" s="315" t="s">
        <v>449</v>
      </c>
      <c r="E1789" s="18" t="s">
        <v>391</v>
      </c>
      <c r="F1789" s="316">
        <v>70.620999999999995</v>
      </c>
      <c r="G1789" s="39"/>
      <c r="H1789" s="45"/>
    </row>
    <row r="1790" s="2" customFormat="1">
      <c r="A1790" s="39"/>
      <c r="B1790" s="45"/>
      <c r="C1790" s="315" t="s">
        <v>771</v>
      </c>
      <c r="D1790" s="315" t="s">
        <v>772</v>
      </c>
      <c r="E1790" s="18" t="s">
        <v>586</v>
      </c>
      <c r="F1790" s="316">
        <v>2</v>
      </c>
      <c r="G1790" s="39"/>
      <c r="H1790" s="45"/>
    </row>
    <row r="1791" s="2" customFormat="1">
      <c r="A1791" s="39"/>
      <c r="B1791" s="45"/>
      <c r="C1791" s="315" t="s">
        <v>780</v>
      </c>
      <c r="D1791" s="315" t="s">
        <v>781</v>
      </c>
      <c r="E1791" s="18" t="s">
        <v>391</v>
      </c>
      <c r="F1791" s="316">
        <v>0.67500000000000004</v>
      </c>
      <c r="G1791" s="39"/>
      <c r="H1791" s="45"/>
    </row>
    <row r="1792" s="2" customFormat="1" ht="16.8" customHeight="1">
      <c r="A1792" s="39"/>
      <c r="B1792" s="45"/>
      <c r="C1792" s="315" t="s">
        <v>720</v>
      </c>
      <c r="D1792" s="315" t="s">
        <v>721</v>
      </c>
      <c r="E1792" s="18" t="s">
        <v>586</v>
      </c>
      <c r="F1792" s="316">
        <v>2</v>
      </c>
      <c r="G1792" s="39"/>
      <c r="H1792" s="45"/>
    </row>
    <row r="1793" s="2" customFormat="1" ht="16.8" customHeight="1">
      <c r="A1793" s="39"/>
      <c r="B1793" s="45"/>
      <c r="C1793" s="315" t="s">
        <v>716</v>
      </c>
      <c r="D1793" s="315" t="s">
        <v>717</v>
      </c>
      <c r="E1793" s="18" t="s">
        <v>586</v>
      </c>
      <c r="F1793" s="316">
        <v>2</v>
      </c>
      <c r="G1793" s="39"/>
      <c r="H1793" s="45"/>
    </row>
    <row r="1794" s="2" customFormat="1" ht="16.8" customHeight="1">
      <c r="A1794" s="39"/>
      <c r="B1794" s="45"/>
      <c r="C1794" s="311" t="s">
        <v>267</v>
      </c>
      <c r="D1794" s="312" t="s">
        <v>19</v>
      </c>
      <c r="E1794" s="313" t="s">
        <v>19</v>
      </c>
      <c r="F1794" s="314">
        <v>1.54</v>
      </c>
      <c r="G1794" s="39"/>
      <c r="H1794" s="45"/>
    </row>
    <row r="1795" s="2" customFormat="1" ht="16.8" customHeight="1">
      <c r="A1795" s="39"/>
      <c r="B1795" s="45"/>
      <c r="C1795" s="315" t="s">
        <v>19</v>
      </c>
      <c r="D1795" s="315" t="s">
        <v>411</v>
      </c>
      <c r="E1795" s="18" t="s">
        <v>19</v>
      </c>
      <c r="F1795" s="316">
        <v>0</v>
      </c>
      <c r="G1795" s="39"/>
      <c r="H1795" s="45"/>
    </row>
    <row r="1796" s="2" customFormat="1" ht="16.8" customHeight="1">
      <c r="A1796" s="39"/>
      <c r="B1796" s="45"/>
      <c r="C1796" s="315" t="s">
        <v>267</v>
      </c>
      <c r="D1796" s="315" t="s">
        <v>975</v>
      </c>
      <c r="E1796" s="18" t="s">
        <v>19</v>
      </c>
      <c r="F1796" s="316">
        <v>1.54</v>
      </c>
      <c r="G1796" s="39"/>
      <c r="H1796" s="45"/>
    </row>
    <row r="1797" s="2" customFormat="1" ht="16.8" customHeight="1">
      <c r="A1797" s="39"/>
      <c r="B1797" s="45"/>
      <c r="C1797" s="317" t="s">
        <v>4959</v>
      </c>
      <c r="D1797" s="39"/>
      <c r="E1797" s="39"/>
      <c r="F1797" s="39"/>
      <c r="G1797" s="39"/>
      <c r="H1797" s="45"/>
    </row>
    <row r="1798" s="2" customFormat="1">
      <c r="A1798" s="39"/>
      <c r="B1798" s="45"/>
      <c r="C1798" s="315" t="s">
        <v>406</v>
      </c>
      <c r="D1798" s="315" t="s">
        <v>407</v>
      </c>
      <c r="E1798" s="18" t="s">
        <v>391</v>
      </c>
      <c r="F1798" s="316">
        <v>181.08500000000001</v>
      </c>
      <c r="G1798" s="39"/>
      <c r="H1798" s="45"/>
    </row>
    <row r="1799" s="2" customFormat="1">
      <c r="A1799" s="39"/>
      <c r="B1799" s="45"/>
      <c r="C1799" s="315" t="s">
        <v>343</v>
      </c>
      <c r="D1799" s="315" t="s">
        <v>344</v>
      </c>
      <c r="E1799" s="18" t="s">
        <v>345</v>
      </c>
      <c r="F1799" s="316">
        <v>156.69300000000001</v>
      </c>
      <c r="G1799" s="39"/>
      <c r="H1799" s="45"/>
    </row>
    <row r="1800" s="2" customFormat="1" ht="16.8" customHeight="1">
      <c r="A1800" s="39"/>
      <c r="B1800" s="45"/>
      <c r="C1800" s="315" t="s">
        <v>379</v>
      </c>
      <c r="D1800" s="315" t="s">
        <v>380</v>
      </c>
      <c r="E1800" s="18" t="s">
        <v>345</v>
      </c>
      <c r="F1800" s="316">
        <v>18.385000000000002</v>
      </c>
      <c r="G1800" s="39"/>
      <c r="H1800" s="45"/>
    </row>
    <row r="1801" s="2" customFormat="1" ht="16.8" customHeight="1">
      <c r="A1801" s="39"/>
      <c r="B1801" s="45"/>
      <c r="C1801" s="315" t="s">
        <v>435</v>
      </c>
      <c r="D1801" s="315" t="s">
        <v>436</v>
      </c>
      <c r="E1801" s="18" t="s">
        <v>391</v>
      </c>
      <c r="F1801" s="316">
        <v>206.80600000000001</v>
      </c>
      <c r="G1801" s="39"/>
      <c r="H1801" s="45"/>
    </row>
    <row r="1802" s="2" customFormat="1">
      <c r="A1802" s="39"/>
      <c r="B1802" s="45"/>
      <c r="C1802" s="315" t="s">
        <v>792</v>
      </c>
      <c r="D1802" s="315" t="s">
        <v>793</v>
      </c>
      <c r="E1802" s="18" t="s">
        <v>572</v>
      </c>
      <c r="F1802" s="316">
        <v>131.215</v>
      </c>
      <c r="G1802" s="39"/>
      <c r="H1802" s="45"/>
    </row>
    <row r="1803" s="2" customFormat="1" ht="16.8" customHeight="1">
      <c r="A1803" s="39"/>
      <c r="B1803" s="45"/>
      <c r="C1803" s="315" t="s">
        <v>487</v>
      </c>
      <c r="D1803" s="315" t="s">
        <v>488</v>
      </c>
      <c r="E1803" s="18" t="s">
        <v>489</v>
      </c>
      <c r="F1803" s="316">
        <v>76.031999999999996</v>
      </c>
      <c r="G1803" s="39"/>
      <c r="H1803" s="45"/>
    </row>
    <row r="1804" s="2" customFormat="1" ht="16.8" customHeight="1">
      <c r="A1804" s="39"/>
      <c r="B1804" s="45"/>
      <c r="C1804" s="315" t="s">
        <v>496</v>
      </c>
      <c r="D1804" s="315" t="s">
        <v>497</v>
      </c>
      <c r="E1804" s="18" t="s">
        <v>489</v>
      </c>
      <c r="F1804" s="316">
        <v>48.299999999999997</v>
      </c>
      <c r="G1804" s="39"/>
      <c r="H1804" s="45"/>
    </row>
    <row r="1805" s="2" customFormat="1" ht="16.8" customHeight="1">
      <c r="A1805" s="39"/>
      <c r="B1805" s="45"/>
      <c r="C1805" s="311" t="s">
        <v>942</v>
      </c>
      <c r="D1805" s="312" t="s">
        <v>19</v>
      </c>
      <c r="E1805" s="313" t="s">
        <v>19</v>
      </c>
      <c r="F1805" s="314">
        <v>0.5</v>
      </c>
      <c r="G1805" s="39"/>
      <c r="H1805" s="45"/>
    </row>
    <row r="1806" s="2" customFormat="1" ht="16.8" customHeight="1">
      <c r="A1806" s="39"/>
      <c r="B1806" s="45"/>
      <c r="C1806" s="315" t="s">
        <v>942</v>
      </c>
      <c r="D1806" s="315" t="s">
        <v>974</v>
      </c>
      <c r="E1806" s="18" t="s">
        <v>19</v>
      </c>
      <c r="F1806" s="316">
        <v>0.5</v>
      </c>
      <c r="G1806" s="39"/>
      <c r="H1806" s="45"/>
    </row>
    <row r="1807" s="2" customFormat="1" ht="16.8" customHeight="1">
      <c r="A1807" s="39"/>
      <c r="B1807" s="45"/>
      <c r="C1807" s="317" t="s">
        <v>4959</v>
      </c>
      <c r="D1807" s="39"/>
      <c r="E1807" s="39"/>
      <c r="F1807" s="39"/>
      <c r="G1807" s="39"/>
      <c r="H1807" s="45"/>
    </row>
    <row r="1808" s="2" customFormat="1">
      <c r="A1808" s="39"/>
      <c r="B1808" s="45"/>
      <c r="C1808" s="315" t="s">
        <v>406</v>
      </c>
      <c r="D1808" s="315" t="s">
        <v>407</v>
      </c>
      <c r="E1808" s="18" t="s">
        <v>391</v>
      </c>
      <c r="F1808" s="316">
        <v>181.08500000000001</v>
      </c>
      <c r="G1808" s="39"/>
      <c r="H1808" s="45"/>
    </row>
    <row r="1809" s="2" customFormat="1" ht="16.8" customHeight="1">
      <c r="A1809" s="39"/>
      <c r="B1809" s="45"/>
      <c r="C1809" s="311" t="s">
        <v>275</v>
      </c>
      <c r="D1809" s="312" t="s">
        <v>19</v>
      </c>
      <c r="E1809" s="313" t="s">
        <v>19</v>
      </c>
      <c r="F1809" s="314">
        <v>7.2380000000000004</v>
      </c>
      <c r="G1809" s="39"/>
      <c r="H1809" s="45"/>
    </row>
    <row r="1810" s="2" customFormat="1" ht="16.8" customHeight="1">
      <c r="A1810" s="39"/>
      <c r="B1810" s="45"/>
      <c r="C1810" s="315" t="s">
        <v>19</v>
      </c>
      <c r="D1810" s="315" t="s">
        <v>385</v>
      </c>
      <c r="E1810" s="18" t="s">
        <v>19</v>
      </c>
      <c r="F1810" s="316">
        <v>0</v>
      </c>
      <c r="G1810" s="39"/>
      <c r="H1810" s="45"/>
    </row>
    <row r="1811" s="2" customFormat="1" ht="16.8" customHeight="1">
      <c r="A1811" s="39"/>
      <c r="B1811" s="45"/>
      <c r="C1811" s="315" t="s">
        <v>275</v>
      </c>
      <c r="D1811" s="315" t="s">
        <v>1164</v>
      </c>
      <c r="E1811" s="18" t="s">
        <v>19</v>
      </c>
      <c r="F1811" s="316">
        <v>7.2380000000000004</v>
      </c>
      <c r="G1811" s="39"/>
      <c r="H1811" s="45"/>
    </row>
    <row r="1812" s="2" customFormat="1" ht="16.8" customHeight="1">
      <c r="A1812" s="39"/>
      <c r="B1812" s="45"/>
      <c r="C1812" s="317" t="s">
        <v>4959</v>
      </c>
      <c r="D1812" s="39"/>
      <c r="E1812" s="39"/>
      <c r="F1812" s="39"/>
      <c r="G1812" s="39"/>
      <c r="H1812" s="45"/>
    </row>
    <row r="1813" s="2" customFormat="1" ht="16.8" customHeight="1">
      <c r="A1813" s="39"/>
      <c r="B1813" s="45"/>
      <c r="C1813" s="315" t="s">
        <v>379</v>
      </c>
      <c r="D1813" s="315" t="s">
        <v>380</v>
      </c>
      <c r="E1813" s="18" t="s">
        <v>345</v>
      </c>
      <c r="F1813" s="316">
        <v>18.385000000000002</v>
      </c>
      <c r="G1813" s="39"/>
      <c r="H1813" s="45"/>
    </row>
    <row r="1814" s="2" customFormat="1">
      <c r="A1814" s="39"/>
      <c r="B1814" s="45"/>
      <c r="C1814" s="315" t="s">
        <v>406</v>
      </c>
      <c r="D1814" s="315" t="s">
        <v>407</v>
      </c>
      <c r="E1814" s="18" t="s">
        <v>391</v>
      </c>
      <c r="F1814" s="316">
        <v>181.08500000000001</v>
      </c>
      <c r="G1814" s="39"/>
      <c r="H1814" s="45"/>
    </row>
    <row r="1815" s="2" customFormat="1" ht="16.8" customHeight="1">
      <c r="A1815" s="39"/>
      <c r="B1815" s="45"/>
      <c r="C1815" s="311" t="s">
        <v>227</v>
      </c>
      <c r="D1815" s="312" t="s">
        <v>19</v>
      </c>
      <c r="E1815" s="313" t="s">
        <v>19</v>
      </c>
      <c r="F1815" s="314">
        <v>18.385000000000002</v>
      </c>
      <c r="G1815" s="39"/>
      <c r="H1815" s="45"/>
    </row>
    <row r="1816" s="2" customFormat="1" ht="16.8" customHeight="1">
      <c r="A1816" s="39"/>
      <c r="B1816" s="45"/>
      <c r="C1816" s="315" t="s">
        <v>19</v>
      </c>
      <c r="D1816" s="315" t="s">
        <v>388</v>
      </c>
      <c r="E1816" s="18" t="s">
        <v>19</v>
      </c>
      <c r="F1816" s="316">
        <v>18.385000000000002</v>
      </c>
      <c r="G1816" s="39"/>
      <c r="H1816" s="45"/>
    </row>
    <row r="1817" s="2" customFormat="1" ht="16.8" customHeight="1">
      <c r="A1817" s="39"/>
      <c r="B1817" s="45"/>
      <c r="C1817" s="315" t="s">
        <v>227</v>
      </c>
      <c r="D1817" s="315" t="s">
        <v>363</v>
      </c>
      <c r="E1817" s="18" t="s">
        <v>19</v>
      </c>
      <c r="F1817" s="316">
        <v>18.385000000000002</v>
      </c>
      <c r="G1817" s="39"/>
      <c r="H1817" s="45"/>
    </row>
    <row r="1818" s="2" customFormat="1" ht="16.8" customHeight="1">
      <c r="A1818" s="39"/>
      <c r="B1818" s="45"/>
      <c r="C1818" s="317" t="s">
        <v>4959</v>
      </c>
      <c r="D1818" s="39"/>
      <c r="E1818" s="39"/>
      <c r="F1818" s="39"/>
      <c r="G1818" s="39"/>
      <c r="H1818" s="45"/>
    </row>
    <row r="1819" s="2" customFormat="1" ht="16.8" customHeight="1">
      <c r="A1819" s="39"/>
      <c r="B1819" s="45"/>
      <c r="C1819" s="315" t="s">
        <v>379</v>
      </c>
      <c r="D1819" s="315" t="s">
        <v>380</v>
      </c>
      <c r="E1819" s="18" t="s">
        <v>345</v>
      </c>
      <c r="F1819" s="316">
        <v>18.385000000000002</v>
      </c>
      <c r="G1819" s="39"/>
      <c r="H1819" s="45"/>
    </row>
    <row r="1820" s="2" customFormat="1" ht="16.8" customHeight="1">
      <c r="A1820" s="39"/>
      <c r="B1820" s="45"/>
      <c r="C1820" s="315" t="s">
        <v>511</v>
      </c>
      <c r="D1820" s="315" t="s">
        <v>512</v>
      </c>
      <c r="E1820" s="18" t="s">
        <v>345</v>
      </c>
      <c r="F1820" s="316">
        <v>175.078</v>
      </c>
      <c r="G1820" s="39"/>
      <c r="H1820" s="45"/>
    </row>
    <row r="1821" s="2" customFormat="1">
      <c r="A1821" s="39"/>
      <c r="B1821" s="45"/>
      <c r="C1821" s="315" t="s">
        <v>516</v>
      </c>
      <c r="D1821" s="315" t="s">
        <v>517</v>
      </c>
      <c r="E1821" s="18" t="s">
        <v>345</v>
      </c>
      <c r="F1821" s="316">
        <v>18.385000000000002</v>
      </c>
      <c r="G1821" s="39"/>
      <c r="H1821" s="45"/>
    </row>
    <row r="1822" s="2" customFormat="1">
      <c r="A1822" s="39"/>
      <c r="B1822" s="45"/>
      <c r="C1822" s="315" t="s">
        <v>521</v>
      </c>
      <c r="D1822" s="315" t="s">
        <v>522</v>
      </c>
      <c r="E1822" s="18" t="s">
        <v>345</v>
      </c>
      <c r="F1822" s="316">
        <v>18.385000000000002</v>
      </c>
      <c r="G1822" s="39"/>
      <c r="H1822" s="45"/>
    </row>
    <row r="1823" s="2" customFormat="1">
      <c r="A1823" s="39"/>
      <c r="B1823" s="45"/>
      <c r="C1823" s="315" t="s">
        <v>532</v>
      </c>
      <c r="D1823" s="315" t="s">
        <v>533</v>
      </c>
      <c r="E1823" s="18" t="s">
        <v>345</v>
      </c>
      <c r="F1823" s="316">
        <v>18.385000000000002</v>
      </c>
      <c r="G1823" s="39"/>
      <c r="H1823" s="45"/>
    </row>
    <row r="1824" s="2" customFormat="1" ht="16.8" customHeight="1">
      <c r="A1824" s="39"/>
      <c r="B1824" s="45"/>
      <c r="C1824" s="315" t="s">
        <v>547</v>
      </c>
      <c r="D1824" s="315" t="s">
        <v>548</v>
      </c>
      <c r="E1824" s="18" t="s">
        <v>345</v>
      </c>
      <c r="F1824" s="316">
        <v>18.385000000000002</v>
      </c>
      <c r="G1824" s="39"/>
      <c r="H1824" s="45"/>
    </row>
    <row r="1825" s="2" customFormat="1" ht="16.8" customHeight="1">
      <c r="A1825" s="39"/>
      <c r="B1825" s="45"/>
      <c r="C1825" s="315" t="s">
        <v>552</v>
      </c>
      <c r="D1825" s="315" t="s">
        <v>553</v>
      </c>
      <c r="E1825" s="18" t="s">
        <v>391</v>
      </c>
      <c r="F1825" s="316">
        <v>0.36799999999999999</v>
      </c>
      <c r="G1825" s="39"/>
      <c r="H1825" s="45"/>
    </row>
    <row r="1826" s="2" customFormat="1" ht="16.8" customHeight="1">
      <c r="A1826" s="39"/>
      <c r="B1826" s="45"/>
      <c r="C1826" s="315" t="s">
        <v>557</v>
      </c>
      <c r="D1826" s="315" t="s">
        <v>558</v>
      </c>
      <c r="E1826" s="18" t="s">
        <v>391</v>
      </c>
      <c r="F1826" s="316">
        <v>0.36799999999999999</v>
      </c>
      <c r="G1826" s="39"/>
      <c r="H1826" s="45"/>
    </row>
    <row r="1827" s="2" customFormat="1" ht="16.8" customHeight="1">
      <c r="A1827" s="39"/>
      <c r="B1827" s="45"/>
      <c r="C1827" s="315" t="s">
        <v>562</v>
      </c>
      <c r="D1827" s="315" t="s">
        <v>563</v>
      </c>
      <c r="E1827" s="18" t="s">
        <v>391</v>
      </c>
      <c r="F1827" s="316">
        <v>3.677</v>
      </c>
      <c r="G1827" s="39"/>
      <c r="H1827" s="45"/>
    </row>
    <row r="1828" s="2" customFormat="1" ht="16.8" customHeight="1">
      <c r="A1828" s="39"/>
      <c r="B1828" s="45"/>
      <c r="C1828" s="315" t="s">
        <v>526</v>
      </c>
      <c r="D1828" s="315" t="s">
        <v>527</v>
      </c>
      <c r="E1828" s="18" t="s">
        <v>528</v>
      </c>
      <c r="F1828" s="316">
        <v>0.36799999999999999</v>
      </c>
      <c r="G1828" s="39"/>
      <c r="H1828" s="45"/>
    </row>
    <row r="1829" s="2" customFormat="1" ht="16.8" customHeight="1">
      <c r="A1829" s="39"/>
      <c r="B1829" s="45"/>
      <c r="C1829" s="315" t="s">
        <v>542</v>
      </c>
      <c r="D1829" s="315" t="s">
        <v>543</v>
      </c>
      <c r="E1829" s="18" t="s">
        <v>528</v>
      </c>
      <c r="F1829" s="316">
        <v>0.55200000000000005</v>
      </c>
      <c r="G1829" s="39"/>
      <c r="H1829" s="45"/>
    </row>
    <row r="1830" s="2" customFormat="1" ht="16.8" customHeight="1">
      <c r="A1830" s="39"/>
      <c r="B1830" s="45"/>
      <c r="C1830" s="311" t="s">
        <v>274</v>
      </c>
      <c r="D1830" s="312" t="s">
        <v>19</v>
      </c>
      <c r="E1830" s="313" t="s">
        <v>19</v>
      </c>
      <c r="F1830" s="314">
        <v>1</v>
      </c>
      <c r="G1830" s="39"/>
      <c r="H1830" s="45"/>
    </row>
    <row r="1831" s="2" customFormat="1" ht="16.8" customHeight="1">
      <c r="A1831" s="39"/>
      <c r="B1831" s="45"/>
      <c r="C1831" s="315" t="s">
        <v>19</v>
      </c>
      <c r="D1831" s="315" t="s">
        <v>383</v>
      </c>
      <c r="E1831" s="18" t="s">
        <v>19</v>
      </c>
      <c r="F1831" s="316">
        <v>0</v>
      </c>
      <c r="G1831" s="39"/>
      <c r="H1831" s="45"/>
    </row>
    <row r="1832" s="2" customFormat="1" ht="16.8" customHeight="1">
      <c r="A1832" s="39"/>
      <c r="B1832" s="45"/>
      <c r="C1832" s="315" t="s">
        <v>274</v>
      </c>
      <c r="D1832" s="315" t="s">
        <v>1186</v>
      </c>
      <c r="E1832" s="18" t="s">
        <v>19</v>
      </c>
      <c r="F1832" s="316">
        <v>1</v>
      </c>
      <c r="G1832" s="39"/>
      <c r="H1832" s="45"/>
    </row>
    <row r="1833" s="2" customFormat="1" ht="16.8" customHeight="1">
      <c r="A1833" s="39"/>
      <c r="B1833" s="45"/>
      <c r="C1833" s="317" t="s">
        <v>4959</v>
      </c>
      <c r="D1833" s="39"/>
      <c r="E1833" s="39"/>
      <c r="F1833" s="39"/>
      <c r="G1833" s="39"/>
      <c r="H1833" s="45"/>
    </row>
    <row r="1834" s="2" customFormat="1" ht="16.8" customHeight="1">
      <c r="A1834" s="39"/>
      <c r="B1834" s="45"/>
      <c r="C1834" s="315" t="s">
        <v>379</v>
      </c>
      <c r="D1834" s="315" t="s">
        <v>380</v>
      </c>
      <c r="E1834" s="18" t="s">
        <v>345</v>
      </c>
      <c r="F1834" s="316">
        <v>18.385000000000002</v>
      </c>
      <c r="G1834" s="39"/>
      <c r="H1834" s="45"/>
    </row>
    <row r="1835" s="2" customFormat="1" ht="16.8" customHeight="1">
      <c r="A1835" s="39"/>
      <c r="B1835" s="45"/>
      <c r="C1835" s="311" t="s">
        <v>277</v>
      </c>
      <c r="D1835" s="312" t="s">
        <v>19</v>
      </c>
      <c r="E1835" s="313" t="s">
        <v>19</v>
      </c>
      <c r="F1835" s="314">
        <v>0.29999999999999999</v>
      </c>
      <c r="G1835" s="39"/>
      <c r="H1835" s="45"/>
    </row>
    <row r="1836" s="2" customFormat="1" ht="16.8" customHeight="1">
      <c r="A1836" s="39"/>
      <c r="B1836" s="45"/>
      <c r="C1836" s="315" t="s">
        <v>19</v>
      </c>
      <c r="D1836" s="315" t="s">
        <v>386</v>
      </c>
      <c r="E1836" s="18" t="s">
        <v>19</v>
      </c>
      <c r="F1836" s="316">
        <v>0</v>
      </c>
      <c r="G1836" s="39"/>
      <c r="H1836" s="45"/>
    </row>
    <row r="1837" s="2" customFormat="1" ht="16.8" customHeight="1">
      <c r="A1837" s="39"/>
      <c r="B1837" s="45"/>
      <c r="C1837" s="315" t="s">
        <v>277</v>
      </c>
      <c r="D1837" s="315" t="s">
        <v>387</v>
      </c>
      <c r="E1837" s="18" t="s">
        <v>19</v>
      </c>
      <c r="F1837" s="316">
        <v>0.29999999999999999</v>
      </c>
      <c r="G1837" s="39"/>
      <c r="H1837" s="45"/>
    </row>
    <row r="1838" s="2" customFormat="1" ht="16.8" customHeight="1">
      <c r="A1838" s="39"/>
      <c r="B1838" s="45"/>
      <c r="C1838" s="317" t="s">
        <v>4959</v>
      </c>
      <c r="D1838" s="39"/>
      <c r="E1838" s="39"/>
      <c r="F1838" s="39"/>
      <c r="G1838" s="39"/>
      <c r="H1838" s="45"/>
    </row>
    <row r="1839" s="2" customFormat="1" ht="16.8" customHeight="1">
      <c r="A1839" s="39"/>
      <c r="B1839" s="45"/>
      <c r="C1839" s="315" t="s">
        <v>379</v>
      </c>
      <c r="D1839" s="315" t="s">
        <v>380</v>
      </c>
      <c r="E1839" s="18" t="s">
        <v>345</v>
      </c>
      <c r="F1839" s="316">
        <v>18.385000000000002</v>
      </c>
      <c r="G1839" s="39"/>
      <c r="H1839" s="45"/>
    </row>
    <row r="1840" s="2" customFormat="1">
      <c r="A1840" s="39"/>
      <c r="B1840" s="45"/>
      <c r="C1840" s="315" t="s">
        <v>406</v>
      </c>
      <c r="D1840" s="315" t="s">
        <v>407</v>
      </c>
      <c r="E1840" s="18" t="s">
        <v>391</v>
      </c>
      <c r="F1840" s="316">
        <v>181.08500000000001</v>
      </c>
      <c r="G1840" s="39"/>
      <c r="H1840" s="45"/>
    </row>
    <row r="1841" s="2" customFormat="1" ht="16.8" customHeight="1">
      <c r="A1841" s="39"/>
      <c r="B1841" s="45"/>
      <c r="C1841" s="311" t="s">
        <v>218</v>
      </c>
      <c r="D1841" s="312" t="s">
        <v>19</v>
      </c>
      <c r="E1841" s="313" t="s">
        <v>19</v>
      </c>
      <c r="F1841" s="314">
        <v>70.620999999999995</v>
      </c>
      <c r="G1841" s="39"/>
      <c r="H1841" s="45"/>
    </row>
    <row r="1842" s="2" customFormat="1" ht="16.8" customHeight="1">
      <c r="A1842" s="39"/>
      <c r="B1842" s="45"/>
      <c r="C1842" s="315" t="s">
        <v>19</v>
      </c>
      <c r="D1842" s="315" t="s">
        <v>216</v>
      </c>
      <c r="E1842" s="18" t="s">
        <v>19</v>
      </c>
      <c r="F1842" s="316">
        <v>24.149999999999999</v>
      </c>
      <c r="G1842" s="39"/>
      <c r="H1842" s="45"/>
    </row>
    <row r="1843" s="2" customFormat="1" ht="16.8" customHeight="1">
      <c r="A1843" s="39"/>
      <c r="B1843" s="45"/>
      <c r="C1843" s="315" t="s">
        <v>19</v>
      </c>
      <c r="D1843" s="315" t="s">
        <v>221</v>
      </c>
      <c r="E1843" s="18" t="s">
        <v>19</v>
      </c>
      <c r="F1843" s="316">
        <v>38.015999999999998</v>
      </c>
      <c r="G1843" s="39"/>
      <c r="H1843" s="45"/>
    </row>
    <row r="1844" s="2" customFormat="1" ht="16.8" customHeight="1">
      <c r="A1844" s="39"/>
      <c r="B1844" s="45"/>
      <c r="C1844" s="315" t="s">
        <v>19</v>
      </c>
      <c r="D1844" s="315" t="s">
        <v>452</v>
      </c>
      <c r="E1844" s="18" t="s">
        <v>19</v>
      </c>
      <c r="F1844" s="316">
        <v>4.3620000000000001</v>
      </c>
      <c r="G1844" s="39"/>
      <c r="H1844" s="45"/>
    </row>
    <row r="1845" s="2" customFormat="1" ht="16.8" customHeight="1">
      <c r="A1845" s="39"/>
      <c r="B1845" s="45"/>
      <c r="C1845" s="315" t="s">
        <v>19</v>
      </c>
      <c r="D1845" s="315" t="s">
        <v>453</v>
      </c>
      <c r="E1845" s="18" t="s">
        <v>19</v>
      </c>
      <c r="F1845" s="316">
        <v>3.4180000000000001</v>
      </c>
      <c r="G1845" s="39"/>
      <c r="H1845" s="45"/>
    </row>
    <row r="1846" s="2" customFormat="1" ht="16.8" customHeight="1">
      <c r="A1846" s="39"/>
      <c r="B1846" s="45"/>
      <c r="C1846" s="315" t="s">
        <v>19</v>
      </c>
      <c r="D1846" s="315" t="s">
        <v>248</v>
      </c>
      <c r="E1846" s="18" t="s">
        <v>19</v>
      </c>
      <c r="F1846" s="316">
        <v>0.67500000000000004</v>
      </c>
      <c r="G1846" s="39"/>
      <c r="H1846" s="45"/>
    </row>
    <row r="1847" s="2" customFormat="1" ht="16.8" customHeight="1">
      <c r="A1847" s="39"/>
      <c r="B1847" s="45"/>
      <c r="C1847" s="315" t="s">
        <v>218</v>
      </c>
      <c r="D1847" s="315" t="s">
        <v>363</v>
      </c>
      <c r="E1847" s="18" t="s">
        <v>19</v>
      </c>
      <c r="F1847" s="316">
        <v>70.620999999999995</v>
      </c>
      <c r="G1847" s="39"/>
      <c r="H1847" s="45"/>
    </row>
    <row r="1848" s="2" customFormat="1" ht="16.8" customHeight="1">
      <c r="A1848" s="39"/>
      <c r="B1848" s="45"/>
      <c r="C1848" s="317" t="s">
        <v>4959</v>
      </c>
      <c r="D1848" s="39"/>
      <c r="E1848" s="39"/>
      <c r="F1848" s="39"/>
      <c r="G1848" s="39"/>
      <c r="H1848" s="45"/>
    </row>
    <row r="1849" s="2" customFormat="1">
      <c r="A1849" s="39"/>
      <c r="B1849" s="45"/>
      <c r="C1849" s="315" t="s">
        <v>448</v>
      </c>
      <c r="D1849" s="315" t="s">
        <v>449</v>
      </c>
      <c r="E1849" s="18" t="s">
        <v>391</v>
      </c>
      <c r="F1849" s="316">
        <v>70.620999999999995</v>
      </c>
      <c r="G1849" s="39"/>
      <c r="H1849" s="45"/>
    </row>
    <row r="1850" s="2" customFormat="1">
      <c r="A1850" s="39"/>
      <c r="B1850" s="45"/>
      <c r="C1850" s="315" t="s">
        <v>455</v>
      </c>
      <c r="D1850" s="315" t="s">
        <v>4960</v>
      </c>
      <c r="E1850" s="18" t="s">
        <v>391</v>
      </c>
      <c r="F1850" s="316">
        <v>706.21000000000004</v>
      </c>
      <c r="G1850" s="39"/>
      <c r="H1850" s="45"/>
    </row>
    <row r="1851" s="2" customFormat="1">
      <c r="A1851" s="39"/>
      <c r="B1851" s="45"/>
      <c r="C1851" s="315" t="s">
        <v>504</v>
      </c>
      <c r="D1851" s="315" t="s">
        <v>505</v>
      </c>
      <c r="E1851" s="18" t="s">
        <v>489</v>
      </c>
      <c r="F1851" s="316">
        <v>141.24199999999999</v>
      </c>
      <c r="G1851" s="39"/>
      <c r="H1851" s="45"/>
    </row>
    <row r="1852" s="2" customFormat="1" ht="16.8" customHeight="1">
      <c r="A1852" s="39"/>
      <c r="B1852" s="45"/>
      <c r="C1852" s="315" t="s">
        <v>466</v>
      </c>
      <c r="D1852" s="315" t="s">
        <v>467</v>
      </c>
      <c r="E1852" s="18" t="s">
        <v>391</v>
      </c>
      <c r="F1852" s="316">
        <v>110.464</v>
      </c>
      <c r="G1852" s="39"/>
      <c r="H1852" s="45"/>
    </row>
    <row r="1853" s="2" customFormat="1" ht="16.8" customHeight="1">
      <c r="A1853" s="39"/>
      <c r="B1853" s="45"/>
      <c r="C1853" s="311" t="s">
        <v>223</v>
      </c>
      <c r="D1853" s="312" t="s">
        <v>19</v>
      </c>
      <c r="E1853" s="313" t="s">
        <v>19</v>
      </c>
      <c r="F1853" s="314">
        <v>181.08500000000001</v>
      </c>
      <c r="G1853" s="39"/>
      <c r="H1853" s="45"/>
    </row>
    <row r="1854" s="2" customFormat="1" ht="16.8" customHeight="1">
      <c r="A1854" s="39"/>
      <c r="B1854" s="45"/>
      <c r="C1854" s="315" t="s">
        <v>19</v>
      </c>
      <c r="D1854" s="315" t="s">
        <v>418</v>
      </c>
      <c r="E1854" s="18" t="s">
        <v>19</v>
      </c>
      <c r="F1854" s="316">
        <v>20.911000000000001</v>
      </c>
      <c r="G1854" s="39"/>
      <c r="H1854" s="45"/>
    </row>
    <row r="1855" s="2" customFormat="1" ht="16.8" customHeight="1">
      <c r="A1855" s="39"/>
      <c r="B1855" s="45"/>
      <c r="C1855" s="315" t="s">
        <v>19</v>
      </c>
      <c r="D1855" s="315" t="s">
        <v>419</v>
      </c>
      <c r="E1855" s="18" t="s">
        <v>19</v>
      </c>
      <c r="F1855" s="316">
        <v>0</v>
      </c>
      <c r="G1855" s="39"/>
      <c r="H1855" s="45"/>
    </row>
    <row r="1856" s="2" customFormat="1" ht="16.8" customHeight="1">
      <c r="A1856" s="39"/>
      <c r="B1856" s="45"/>
      <c r="C1856" s="315" t="s">
        <v>19</v>
      </c>
      <c r="D1856" s="315" t="s">
        <v>420</v>
      </c>
      <c r="E1856" s="18" t="s">
        <v>19</v>
      </c>
      <c r="F1856" s="316">
        <v>160.17400000000001</v>
      </c>
      <c r="G1856" s="39"/>
      <c r="H1856" s="45"/>
    </row>
    <row r="1857" s="2" customFormat="1" ht="16.8" customHeight="1">
      <c r="A1857" s="39"/>
      <c r="B1857" s="45"/>
      <c r="C1857" s="315" t="s">
        <v>19</v>
      </c>
      <c r="D1857" s="315" t="s">
        <v>421</v>
      </c>
      <c r="E1857" s="18" t="s">
        <v>19</v>
      </c>
      <c r="F1857" s="316">
        <v>0</v>
      </c>
      <c r="G1857" s="39"/>
      <c r="H1857" s="45"/>
    </row>
    <row r="1858" s="2" customFormat="1" ht="16.8" customHeight="1">
      <c r="A1858" s="39"/>
      <c r="B1858" s="45"/>
      <c r="C1858" s="315" t="s">
        <v>223</v>
      </c>
      <c r="D1858" s="315" t="s">
        <v>363</v>
      </c>
      <c r="E1858" s="18" t="s">
        <v>19</v>
      </c>
      <c r="F1858" s="316">
        <v>181.08500000000001</v>
      </c>
      <c r="G1858" s="39"/>
      <c r="H1858" s="45"/>
    </row>
    <row r="1859" s="2" customFormat="1" ht="16.8" customHeight="1">
      <c r="A1859" s="39"/>
      <c r="B1859" s="45"/>
      <c r="C1859" s="317" t="s">
        <v>4959</v>
      </c>
      <c r="D1859" s="39"/>
      <c r="E1859" s="39"/>
      <c r="F1859" s="39"/>
      <c r="G1859" s="39"/>
      <c r="H1859" s="45"/>
    </row>
    <row r="1860" s="2" customFormat="1">
      <c r="A1860" s="39"/>
      <c r="B1860" s="45"/>
      <c r="C1860" s="315" t="s">
        <v>406</v>
      </c>
      <c r="D1860" s="315" t="s">
        <v>407</v>
      </c>
      <c r="E1860" s="18" t="s">
        <v>391</v>
      </c>
      <c r="F1860" s="316">
        <v>181.08500000000001</v>
      </c>
      <c r="G1860" s="39"/>
      <c r="H1860" s="45"/>
    </row>
    <row r="1861" s="2" customFormat="1" ht="16.8" customHeight="1">
      <c r="A1861" s="39"/>
      <c r="B1861" s="45"/>
      <c r="C1861" s="315" t="s">
        <v>466</v>
      </c>
      <c r="D1861" s="315" t="s">
        <v>467</v>
      </c>
      <c r="E1861" s="18" t="s">
        <v>391</v>
      </c>
      <c r="F1861" s="316">
        <v>110.464</v>
      </c>
      <c r="G1861" s="39"/>
      <c r="H1861" s="45"/>
    </row>
    <row r="1862" s="2" customFormat="1" ht="16.8" customHeight="1">
      <c r="A1862" s="39"/>
      <c r="B1862" s="45"/>
      <c r="C1862" s="311" t="s">
        <v>298</v>
      </c>
      <c r="D1862" s="312" t="s">
        <v>19</v>
      </c>
      <c r="E1862" s="313" t="s">
        <v>19</v>
      </c>
      <c r="F1862" s="314">
        <v>-4.3620000000000001</v>
      </c>
      <c r="G1862" s="39"/>
      <c r="H1862" s="45"/>
    </row>
    <row r="1863" s="2" customFormat="1" ht="16.8" customHeight="1">
      <c r="A1863" s="39"/>
      <c r="B1863" s="45"/>
      <c r="C1863" s="315" t="s">
        <v>19</v>
      </c>
      <c r="D1863" s="315" t="s">
        <v>501</v>
      </c>
      <c r="E1863" s="18" t="s">
        <v>19</v>
      </c>
      <c r="F1863" s="316">
        <v>0</v>
      </c>
      <c r="G1863" s="39"/>
      <c r="H1863" s="45"/>
    </row>
    <row r="1864" s="2" customFormat="1" ht="16.8" customHeight="1">
      <c r="A1864" s="39"/>
      <c r="B1864" s="45"/>
      <c r="C1864" s="315" t="s">
        <v>19</v>
      </c>
      <c r="D1864" s="315" t="s">
        <v>993</v>
      </c>
      <c r="E1864" s="18" t="s">
        <v>19</v>
      </c>
      <c r="F1864" s="316">
        <v>0</v>
      </c>
      <c r="G1864" s="39"/>
      <c r="H1864" s="45"/>
    </row>
    <row r="1865" s="2" customFormat="1" ht="16.8" customHeight="1">
      <c r="A1865" s="39"/>
      <c r="B1865" s="45"/>
      <c r="C1865" s="315" t="s">
        <v>19</v>
      </c>
      <c r="D1865" s="315" t="s">
        <v>502</v>
      </c>
      <c r="E1865" s="18" t="s">
        <v>19</v>
      </c>
      <c r="F1865" s="316">
        <v>-4.3620000000000001</v>
      </c>
      <c r="G1865" s="39"/>
      <c r="H1865" s="45"/>
    </row>
    <row r="1866" s="2" customFormat="1" ht="16.8" customHeight="1">
      <c r="A1866" s="39"/>
      <c r="B1866" s="45"/>
      <c r="C1866" s="315" t="s">
        <v>298</v>
      </c>
      <c r="D1866" s="315" t="s">
        <v>500</v>
      </c>
      <c r="E1866" s="18" t="s">
        <v>19</v>
      </c>
      <c r="F1866" s="316">
        <v>-4.3620000000000001</v>
      </c>
      <c r="G1866" s="39"/>
      <c r="H1866" s="45"/>
    </row>
    <row r="1867" s="2" customFormat="1" ht="16.8" customHeight="1">
      <c r="A1867" s="39"/>
      <c r="B1867" s="45"/>
      <c r="C1867" s="317" t="s">
        <v>4959</v>
      </c>
      <c r="D1867" s="39"/>
      <c r="E1867" s="39"/>
      <c r="F1867" s="39"/>
      <c r="G1867" s="39"/>
      <c r="H1867" s="45"/>
    </row>
    <row r="1868" s="2" customFormat="1" ht="16.8" customHeight="1">
      <c r="A1868" s="39"/>
      <c r="B1868" s="45"/>
      <c r="C1868" s="315" t="s">
        <v>496</v>
      </c>
      <c r="D1868" s="315" t="s">
        <v>497</v>
      </c>
      <c r="E1868" s="18" t="s">
        <v>489</v>
      </c>
      <c r="F1868" s="316">
        <v>48.299999999999997</v>
      </c>
      <c r="G1868" s="39"/>
      <c r="H1868" s="45"/>
    </row>
    <row r="1869" s="2" customFormat="1">
      <c r="A1869" s="39"/>
      <c r="B1869" s="45"/>
      <c r="C1869" s="315" t="s">
        <v>448</v>
      </c>
      <c r="D1869" s="315" t="s">
        <v>449</v>
      </c>
      <c r="E1869" s="18" t="s">
        <v>391</v>
      </c>
      <c r="F1869" s="316">
        <v>70.620999999999995</v>
      </c>
      <c r="G1869" s="39"/>
      <c r="H1869" s="45"/>
    </row>
    <row r="1870" s="2" customFormat="1" ht="16.8" customHeight="1">
      <c r="A1870" s="39"/>
      <c r="B1870" s="45"/>
      <c r="C1870" s="311" t="s">
        <v>221</v>
      </c>
      <c r="D1870" s="312" t="s">
        <v>19</v>
      </c>
      <c r="E1870" s="313" t="s">
        <v>19</v>
      </c>
      <c r="F1870" s="314">
        <v>38.015999999999998</v>
      </c>
      <c r="G1870" s="39"/>
      <c r="H1870" s="45"/>
    </row>
    <row r="1871" s="2" customFormat="1" ht="16.8" customHeight="1">
      <c r="A1871" s="39"/>
      <c r="B1871" s="45"/>
      <c r="C1871" s="315" t="s">
        <v>19</v>
      </c>
      <c r="D1871" s="315" t="s">
        <v>491</v>
      </c>
      <c r="E1871" s="18" t="s">
        <v>19</v>
      </c>
      <c r="F1871" s="316">
        <v>0</v>
      </c>
      <c r="G1871" s="39"/>
      <c r="H1871" s="45"/>
    </row>
    <row r="1872" s="2" customFormat="1" ht="16.8" customHeight="1">
      <c r="A1872" s="39"/>
      <c r="B1872" s="45"/>
      <c r="C1872" s="315" t="s">
        <v>19</v>
      </c>
      <c r="D1872" s="315" t="s">
        <v>492</v>
      </c>
      <c r="E1872" s="18" t="s">
        <v>19</v>
      </c>
      <c r="F1872" s="316">
        <v>9.5039999999999996</v>
      </c>
      <c r="G1872" s="39"/>
      <c r="H1872" s="45"/>
    </row>
    <row r="1873" s="2" customFormat="1" ht="16.8" customHeight="1">
      <c r="A1873" s="39"/>
      <c r="B1873" s="45"/>
      <c r="C1873" s="315" t="s">
        <v>19</v>
      </c>
      <c r="D1873" s="315" t="s">
        <v>493</v>
      </c>
      <c r="E1873" s="18" t="s">
        <v>19</v>
      </c>
      <c r="F1873" s="316">
        <v>0</v>
      </c>
      <c r="G1873" s="39"/>
      <c r="H1873" s="45"/>
    </row>
    <row r="1874" s="2" customFormat="1" ht="16.8" customHeight="1">
      <c r="A1874" s="39"/>
      <c r="B1874" s="45"/>
      <c r="C1874" s="315" t="s">
        <v>19</v>
      </c>
      <c r="D1874" s="315" t="s">
        <v>494</v>
      </c>
      <c r="E1874" s="18" t="s">
        <v>19</v>
      </c>
      <c r="F1874" s="316">
        <v>28.512</v>
      </c>
      <c r="G1874" s="39"/>
      <c r="H1874" s="45"/>
    </row>
    <row r="1875" s="2" customFormat="1" ht="16.8" customHeight="1">
      <c r="A1875" s="39"/>
      <c r="B1875" s="45"/>
      <c r="C1875" s="315" t="s">
        <v>221</v>
      </c>
      <c r="D1875" s="315" t="s">
        <v>363</v>
      </c>
      <c r="E1875" s="18" t="s">
        <v>19</v>
      </c>
      <c r="F1875" s="316">
        <v>38.015999999999998</v>
      </c>
      <c r="G1875" s="39"/>
      <c r="H1875" s="45"/>
    </row>
    <row r="1876" s="2" customFormat="1" ht="16.8" customHeight="1">
      <c r="A1876" s="39"/>
      <c r="B1876" s="45"/>
      <c r="C1876" s="317" t="s">
        <v>4959</v>
      </c>
      <c r="D1876" s="39"/>
      <c r="E1876" s="39"/>
      <c r="F1876" s="39"/>
      <c r="G1876" s="39"/>
      <c r="H1876" s="45"/>
    </row>
    <row r="1877" s="2" customFormat="1" ht="16.8" customHeight="1">
      <c r="A1877" s="39"/>
      <c r="B1877" s="45"/>
      <c r="C1877" s="315" t="s">
        <v>487</v>
      </c>
      <c r="D1877" s="315" t="s">
        <v>488</v>
      </c>
      <c r="E1877" s="18" t="s">
        <v>489</v>
      </c>
      <c r="F1877" s="316">
        <v>76.031999999999996</v>
      </c>
      <c r="G1877" s="39"/>
      <c r="H1877" s="45"/>
    </row>
    <row r="1878" s="2" customFormat="1">
      <c r="A1878" s="39"/>
      <c r="B1878" s="45"/>
      <c r="C1878" s="315" t="s">
        <v>448</v>
      </c>
      <c r="D1878" s="315" t="s">
        <v>449</v>
      </c>
      <c r="E1878" s="18" t="s">
        <v>391</v>
      </c>
      <c r="F1878" s="316">
        <v>70.620999999999995</v>
      </c>
      <c r="G1878" s="39"/>
      <c r="H1878" s="45"/>
    </row>
    <row r="1879" s="2" customFormat="1">
      <c r="A1879" s="39"/>
      <c r="B1879" s="45"/>
      <c r="C1879" s="315" t="s">
        <v>477</v>
      </c>
      <c r="D1879" s="315" t="s">
        <v>478</v>
      </c>
      <c r="E1879" s="18" t="s">
        <v>391</v>
      </c>
      <c r="F1879" s="316">
        <v>148.47999999999999</v>
      </c>
      <c r="G1879" s="39"/>
      <c r="H1879" s="45"/>
    </row>
    <row r="1880" s="2" customFormat="1" ht="16.8" customHeight="1">
      <c r="A1880" s="39"/>
      <c r="B1880" s="45"/>
      <c r="C1880" s="311" t="s">
        <v>225</v>
      </c>
      <c r="D1880" s="312" t="s">
        <v>19</v>
      </c>
      <c r="E1880" s="313" t="s">
        <v>19</v>
      </c>
      <c r="F1880" s="314">
        <v>110.464</v>
      </c>
      <c r="G1880" s="39"/>
      <c r="H1880" s="45"/>
    </row>
    <row r="1881" s="2" customFormat="1" ht="16.8" customHeight="1">
      <c r="A1881" s="39"/>
      <c r="B1881" s="45"/>
      <c r="C1881" s="315" t="s">
        <v>19</v>
      </c>
      <c r="D1881" s="315" t="s">
        <v>470</v>
      </c>
      <c r="E1881" s="18" t="s">
        <v>19</v>
      </c>
      <c r="F1881" s="316">
        <v>0</v>
      </c>
      <c r="G1881" s="39"/>
      <c r="H1881" s="45"/>
    </row>
    <row r="1882" s="2" customFormat="1" ht="16.8" customHeight="1">
      <c r="A1882" s="39"/>
      <c r="B1882" s="45"/>
      <c r="C1882" s="315" t="s">
        <v>19</v>
      </c>
      <c r="D1882" s="315" t="s">
        <v>223</v>
      </c>
      <c r="E1882" s="18" t="s">
        <v>19</v>
      </c>
      <c r="F1882" s="316">
        <v>181.08500000000001</v>
      </c>
      <c r="G1882" s="39"/>
      <c r="H1882" s="45"/>
    </row>
    <row r="1883" s="2" customFormat="1" ht="16.8" customHeight="1">
      <c r="A1883" s="39"/>
      <c r="B1883" s="45"/>
      <c r="C1883" s="315" t="s">
        <v>19</v>
      </c>
      <c r="D1883" s="315" t="s">
        <v>471</v>
      </c>
      <c r="E1883" s="18" t="s">
        <v>19</v>
      </c>
      <c r="F1883" s="316">
        <v>-70.620999999999995</v>
      </c>
      <c r="G1883" s="39"/>
      <c r="H1883" s="45"/>
    </row>
    <row r="1884" s="2" customFormat="1" ht="16.8" customHeight="1">
      <c r="A1884" s="39"/>
      <c r="B1884" s="45"/>
      <c r="C1884" s="315" t="s">
        <v>225</v>
      </c>
      <c r="D1884" s="315" t="s">
        <v>363</v>
      </c>
      <c r="E1884" s="18" t="s">
        <v>19</v>
      </c>
      <c r="F1884" s="316">
        <v>110.464</v>
      </c>
      <c r="G1884" s="39"/>
      <c r="H1884" s="45"/>
    </row>
    <row r="1885" s="2" customFormat="1" ht="16.8" customHeight="1">
      <c r="A1885" s="39"/>
      <c r="B1885" s="45"/>
      <c r="C1885" s="317" t="s">
        <v>4959</v>
      </c>
      <c r="D1885" s="39"/>
      <c r="E1885" s="39"/>
      <c r="F1885" s="39"/>
      <c r="G1885" s="39"/>
      <c r="H1885" s="45"/>
    </row>
    <row r="1886" s="2" customFormat="1" ht="16.8" customHeight="1">
      <c r="A1886" s="39"/>
      <c r="B1886" s="45"/>
      <c r="C1886" s="315" t="s">
        <v>466</v>
      </c>
      <c r="D1886" s="315" t="s">
        <v>467</v>
      </c>
      <c r="E1886" s="18" t="s">
        <v>391</v>
      </c>
      <c r="F1886" s="316">
        <v>110.464</v>
      </c>
      <c r="G1886" s="39"/>
      <c r="H1886" s="45"/>
    </row>
    <row r="1887" s="2" customFormat="1">
      <c r="A1887" s="39"/>
      <c r="B1887" s="45"/>
      <c r="C1887" s="315" t="s">
        <v>389</v>
      </c>
      <c r="D1887" s="315" t="s">
        <v>390</v>
      </c>
      <c r="E1887" s="18" t="s">
        <v>391</v>
      </c>
      <c r="F1887" s="316">
        <v>110.464</v>
      </c>
      <c r="G1887" s="39"/>
      <c r="H1887" s="45"/>
    </row>
    <row r="1888" s="2" customFormat="1">
      <c r="A1888" s="39"/>
      <c r="B1888" s="45"/>
      <c r="C1888" s="315" t="s">
        <v>442</v>
      </c>
      <c r="D1888" s="315" t="s">
        <v>443</v>
      </c>
      <c r="E1888" s="18" t="s">
        <v>391</v>
      </c>
      <c r="F1888" s="316">
        <v>220.928</v>
      </c>
      <c r="G1888" s="39"/>
      <c r="H1888" s="45"/>
    </row>
    <row r="1889" s="2" customFormat="1">
      <c r="A1889" s="39"/>
      <c r="B1889" s="45"/>
      <c r="C1889" s="315" t="s">
        <v>462</v>
      </c>
      <c r="D1889" s="315" t="s">
        <v>463</v>
      </c>
      <c r="E1889" s="18" t="s">
        <v>391</v>
      </c>
      <c r="F1889" s="316">
        <v>110.464</v>
      </c>
      <c r="G1889" s="39"/>
      <c r="H1889" s="45"/>
    </row>
    <row r="1890" s="2" customFormat="1">
      <c r="A1890" s="39"/>
      <c r="B1890" s="45"/>
      <c r="C1890" s="315" t="s">
        <v>477</v>
      </c>
      <c r="D1890" s="315" t="s">
        <v>478</v>
      </c>
      <c r="E1890" s="18" t="s">
        <v>391</v>
      </c>
      <c r="F1890" s="316">
        <v>148.47999999999999</v>
      </c>
      <c r="G1890" s="39"/>
      <c r="H1890" s="45"/>
    </row>
    <row r="1891" s="2" customFormat="1" ht="26.4" customHeight="1">
      <c r="A1891" s="39"/>
      <c r="B1891" s="45"/>
      <c r="C1891" s="310" t="s">
        <v>4970</v>
      </c>
      <c r="D1891" s="310" t="s">
        <v>112</v>
      </c>
      <c r="E1891" s="39"/>
      <c r="F1891" s="39"/>
      <c r="G1891" s="39"/>
      <c r="H1891" s="45"/>
    </row>
    <row r="1892" s="2" customFormat="1" ht="16.8" customHeight="1">
      <c r="A1892" s="39"/>
      <c r="B1892" s="45"/>
      <c r="C1892" s="311" t="s">
        <v>248</v>
      </c>
      <c r="D1892" s="312" t="s">
        <v>19</v>
      </c>
      <c r="E1892" s="313" t="s">
        <v>19</v>
      </c>
      <c r="F1892" s="314">
        <v>5.7380000000000004</v>
      </c>
      <c r="G1892" s="39"/>
      <c r="H1892" s="45"/>
    </row>
    <row r="1893" s="2" customFormat="1" ht="16.8" customHeight="1">
      <c r="A1893" s="39"/>
      <c r="B1893" s="45"/>
      <c r="C1893" s="315" t="s">
        <v>19</v>
      </c>
      <c r="D1893" s="315" t="s">
        <v>784</v>
      </c>
      <c r="E1893" s="18" t="s">
        <v>19</v>
      </c>
      <c r="F1893" s="316">
        <v>5.7380000000000004</v>
      </c>
      <c r="G1893" s="39"/>
      <c r="H1893" s="45"/>
    </row>
    <row r="1894" s="2" customFormat="1" ht="16.8" customHeight="1">
      <c r="A1894" s="39"/>
      <c r="B1894" s="45"/>
      <c r="C1894" s="315" t="s">
        <v>248</v>
      </c>
      <c r="D1894" s="315" t="s">
        <v>363</v>
      </c>
      <c r="E1894" s="18" t="s">
        <v>19</v>
      </c>
      <c r="F1894" s="316">
        <v>5.7380000000000004</v>
      </c>
      <c r="G1894" s="39"/>
      <c r="H1894" s="45"/>
    </row>
    <row r="1895" s="2" customFormat="1" ht="16.8" customHeight="1">
      <c r="A1895" s="39"/>
      <c r="B1895" s="45"/>
      <c r="C1895" s="317" t="s">
        <v>4959</v>
      </c>
      <c r="D1895" s="39"/>
      <c r="E1895" s="39"/>
      <c r="F1895" s="39"/>
      <c r="G1895" s="39"/>
      <c r="H1895" s="45"/>
    </row>
    <row r="1896" s="2" customFormat="1">
      <c r="A1896" s="39"/>
      <c r="B1896" s="45"/>
      <c r="C1896" s="315" t="s">
        <v>780</v>
      </c>
      <c r="D1896" s="315" t="s">
        <v>781</v>
      </c>
      <c r="E1896" s="18" t="s">
        <v>391</v>
      </c>
      <c r="F1896" s="316">
        <v>5.7380000000000004</v>
      </c>
      <c r="G1896" s="39"/>
      <c r="H1896" s="45"/>
    </row>
    <row r="1897" s="2" customFormat="1">
      <c r="A1897" s="39"/>
      <c r="B1897" s="45"/>
      <c r="C1897" s="315" t="s">
        <v>448</v>
      </c>
      <c r="D1897" s="315" t="s">
        <v>449</v>
      </c>
      <c r="E1897" s="18" t="s">
        <v>391</v>
      </c>
      <c r="F1897" s="316">
        <v>517.798</v>
      </c>
      <c r="G1897" s="39"/>
      <c r="H1897" s="45"/>
    </row>
    <row r="1898" s="2" customFormat="1" ht="16.8" customHeight="1">
      <c r="A1898" s="39"/>
      <c r="B1898" s="45"/>
      <c r="C1898" s="311" t="s">
        <v>294</v>
      </c>
      <c r="D1898" s="312" t="s">
        <v>19</v>
      </c>
      <c r="E1898" s="313" t="s">
        <v>19</v>
      </c>
      <c r="F1898" s="314">
        <v>487.85300000000001</v>
      </c>
      <c r="G1898" s="39"/>
      <c r="H1898" s="45"/>
    </row>
    <row r="1899" s="2" customFormat="1" ht="16.8" customHeight="1">
      <c r="A1899" s="39"/>
      <c r="B1899" s="45"/>
      <c r="C1899" s="315" t="s">
        <v>19</v>
      </c>
      <c r="D1899" s="315" t="s">
        <v>952</v>
      </c>
      <c r="E1899" s="18" t="s">
        <v>19</v>
      </c>
      <c r="F1899" s="316">
        <v>487.85300000000001</v>
      </c>
      <c r="G1899" s="39"/>
      <c r="H1899" s="45"/>
    </row>
    <row r="1900" s="2" customFormat="1" ht="16.8" customHeight="1">
      <c r="A1900" s="39"/>
      <c r="B1900" s="45"/>
      <c r="C1900" s="315" t="s">
        <v>19</v>
      </c>
      <c r="D1900" s="315" t="s">
        <v>258</v>
      </c>
      <c r="E1900" s="18" t="s">
        <v>19</v>
      </c>
      <c r="F1900" s="316">
        <v>0</v>
      </c>
      <c r="G1900" s="39"/>
      <c r="H1900" s="45"/>
    </row>
    <row r="1901" s="2" customFormat="1" ht="16.8" customHeight="1">
      <c r="A1901" s="39"/>
      <c r="B1901" s="45"/>
      <c r="C1901" s="315" t="s">
        <v>19</v>
      </c>
      <c r="D1901" s="315" t="s">
        <v>256</v>
      </c>
      <c r="E1901" s="18" t="s">
        <v>19</v>
      </c>
      <c r="F1901" s="316">
        <v>0</v>
      </c>
      <c r="G1901" s="39"/>
      <c r="H1901" s="45"/>
    </row>
    <row r="1902" s="2" customFormat="1" ht="16.8" customHeight="1">
      <c r="A1902" s="39"/>
      <c r="B1902" s="45"/>
      <c r="C1902" s="315" t="s">
        <v>294</v>
      </c>
      <c r="D1902" s="315" t="s">
        <v>363</v>
      </c>
      <c r="E1902" s="18" t="s">
        <v>19</v>
      </c>
      <c r="F1902" s="316">
        <v>487.85300000000001</v>
      </c>
      <c r="G1902" s="39"/>
      <c r="H1902" s="45"/>
    </row>
    <row r="1903" s="2" customFormat="1" ht="16.8" customHeight="1">
      <c r="A1903" s="39"/>
      <c r="B1903" s="45"/>
      <c r="C1903" s="317" t="s">
        <v>4959</v>
      </c>
      <c r="D1903" s="39"/>
      <c r="E1903" s="39"/>
      <c r="F1903" s="39"/>
      <c r="G1903" s="39"/>
      <c r="H1903" s="45"/>
    </row>
    <row r="1904" s="2" customFormat="1" ht="16.8" customHeight="1">
      <c r="A1904" s="39"/>
      <c r="B1904" s="45"/>
      <c r="C1904" s="315" t="s">
        <v>786</v>
      </c>
      <c r="D1904" s="315" t="s">
        <v>787</v>
      </c>
      <c r="E1904" s="18" t="s">
        <v>572</v>
      </c>
      <c r="F1904" s="316">
        <v>487.85300000000001</v>
      </c>
      <c r="G1904" s="39"/>
      <c r="H1904" s="45"/>
    </row>
    <row r="1905" s="2" customFormat="1">
      <c r="A1905" s="39"/>
      <c r="B1905" s="45"/>
      <c r="C1905" s="315" t="s">
        <v>425</v>
      </c>
      <c r="D1905" s="315" t="s">
        <v>426</v>
      </c>
      <c r="E1905" s="18" t="s">
        <v>345</v>
      </c>
      <c r="F1905" s="316">
        <v>2891.9929999999999</v>
      </c>
      <c r="G1905" s="39"/>
      <c r="H1905" s="45"/>
    </row>
    <row r="1906" s="2" customFormat="1">
      <c r="A1906" s="39"/>
      <c r="B1906" s="45"/>
      <c r="C1906" s="315" t="s">
        <v>570</v>
      </c>
      <c r="D1906" s="315" t="s">
        <v>571</v>
      </c>
      <c r="E1906" s="18" t="s">
        <v>572</v>
      </c>
      <c r="F1906" s="316">
        <v>243.92699999999999</v>
      </c>
      <c r="G1906" s="39"/>
      <c r="H1906" s="45"/>
    </row>
    <row r="1907" s="2" customFormat="1" ht="16.8" customHeight="1">
      <c r="A1907" s="39"/>
      <c r="B1907" s="45"/>
      <c r="C1907" s="315" t="s">
        <v>577</v>
      </c>
      <c r="D1907" s="315" t="s">
        <v>578</v>
      </c>
      <c r="E1907" s="18" t="s">
        <v>572</v>
      </c>
      <c r="F1907" s="316">
        <v>292.71199999999999</v>
      </c>
      <c r="G1907" s="39"/>
      <c r="H1907" s="45"/>
    </row>
    <row r="1908" s="2" customFormat="1" ht="16.8" customHeight="1">
      <c r="A1908" s="39"/>
      <c r="B1908" s="45"/>
      <c r="C1908" s="315" t="s">
        <v>698</v>
      </c>
      <c r="D1908" s="315" t="s">
        <v>699</v>
      </c>
      <c r="E1908" s="18" t="s">
        <v>572</v>
      </c>
      <c r="F1908" s="316">
        <v>487.85300000000001</v>
      </c>
      <c r="G1908" s="39"/>
      <c r="H1908" s="45"/>
    </row>
    <row r="1909" s="2" customFormat="1" ht="16.8" customHeight="1">
      <c r="A1909" s="39"/>
      <c r="B1909" s="45"/>
      <c r="C1909" s="315" t="s">
        <v>487</v>
      </c>
      <c r="D1909" s="315" t="s">
        <v>488</v>
      </c>
      <c r="E1909" s="18" t="s">
        <v>489</v>
      </c>
      <c r="F1909" s="316">
        <v>581.51999999999998</v>
      </c>
      <c r="G1909" s="39"/>
      <c r="H1909" s="45"/>
    </row>
    <row r="1910" s="2" customFormat="1" ht="16.8" customHeight="1">
      <c r="A1910" s="39"/>
      <c r="B1910" s="45"/>
      <c r="C1910" s="315" t="s">
        <v>496</v>
      </c>
      <c r="D1910" s="315" t="s">
        <v>497</v>
      </c>
      <c r="E1910" s="18" t="s">
        <v>489</v>
      </c>
      <c r="F1910" s="316">
        <v>315.55599999999998</v>
      </c>
      <c r="G1910" s="39"/>
      <c r="H1910" s="45"/>
    </row>
    <row r="1911" s="2" customFormat="1" ht="16.8" customHeight="1">
      <c r="A1911" s="39"/>
      <c r="B1911" s="45"/>
      <c r="C1911" s="311" t="s">
        <v>1309</v>
      </c>
      <c r="D1911" s="312" t="s">
        <v>19</v>
      </c>
      <c r="E1911" s="313" t="s">
        <v>19</v>
      </c>
      <c r="F1911" s="314">
        <v>0.59999999999999998</v>
      </c>
      <c r="G1911" s="39"/>
      <c r="H1911" s="45"/>
    </row>
    <row r="1912" s="2" customFormat="1" ht="16.8" customHeight="1">
      <c r="A1912" s="39"/>
      <c r="B1912" s="45"/>
      <c r="C1912" s="315" t="s">
        <v>19</v>
      </c>
      <c r="D1912" s="315" t="s">
        <v>1320</v>
      </c>
      <c r="E1912" s="18" t="s">
        <v>19</v>
      </c>
      <c r="F1912" s="316">
        <v>0</v>
      </c>
      <c r="G1912" s="39"/>
      <c r="H1912" s="45"/>
    </row>
    <row r="1913" s="2" customFormat="1" ht="16.8" customHeight="1">
      <c r="A1913" s="39"/>
      <c r="B1913" s="45"/>
      <c r="C1913" s="315" t="s">
        <v>1309</v>
      </c>
      <c r="D1913" s="315" t="s">
        <v>1321</v>
      </c>
      <c r="E1913" s="18" t="s">
        <v>19</v>
      </c>
      <c r="F1913" s="316">
        <v>0.59999999999999998</v>
      </c>
      <c r="G1913" s="39"/>
      <c r="H1913" s="45"/>
    </row>
    <row r="1914" s="2" customFormat="1" ht="16.8" customHeight="1">
      <c r="A1914" s="39"/>
      <c r="B1914" s="45"/>
      <c r="C1914" s="317" t="s">
        <v>4959</v>
      </c>
      <c r="D1914" s="39"/>
      <c r="E1914" s="39"/>
      <c r="F1914" s="39"/>
      <c r="G1914" s="39"/>
      <c r="H1914" s="45"/>
    </row>
    <row r="1915" s="2" customFormat="1">
      <c r="A1915" s="39"/>
      <c r="B1915" s="45"/>
      <c r="C1915" s="315" t="s">
        <v>1316</v>
      </c>
      <c r="D1915" s="315" t="s">
        <v>1317</v>
      </c>
      <c r="E1915" s="18" t="s">
        <v>345</v>
      </c>
      <c r="F1915" s="316">
        <v>29.109999999999999</v>
      </c>
      <c r="G1915" s="39"/>
      <c r="H1915" s="45"/>
    </row>
    <row r="1916" s="2" customFormat="1" ht="16.8" customHeight="1">
      <c r="A1916" s="39"/>
      <c r="B1916" s="45"/>
      <c r="C1916" s="311" t="s">
        <v>263</v>
      </c>
      <c r="D1916" s="312" t="s">
        <v>19</v>
      </c>
      <c r="E1916" s="313" t="s">
        <v>19</v>
      </c>
      <c r="F1916" s="314">
        <v>0.25</v>
      </c>
      <c r="G1916" s="39"/>
      <c r="H1916" s="45"/>
    </row>
    <row r="1917" s="2" customFormat="1" ht="16.8" customHeight="1">
      <c r="A1917" s="39"/>
      <c r="B1917" s="45"/>
      <c r="C1917" s="315" t="s">
        <v>19</v>
      </c>
      <c r="D1917" s="315" t="s">
        <v>410</v>
      </c>
      <c r="E1917" s="18" t="s">
        <v>19</v>
      </c>
      <c r="F1917" s="316">
        <v>0</v>
      </c>
      <c r="G1917" s="39"/>
      <c r="H1917" s="45"/>
    </row>
    <row r="1918" s="2" customFormat="1" ht="16.8" customHeight="1">
      <c r="A1918" s="39"/>
      <c r="B1918" s="45"/>
      <c r="C1918" s="315" t="s">
        <v>263</v>
      </c>
      <c r="D1918" s="315" t="s">
        <v>955</v>
      </c>
      <c r="E1918" s="18" t="s">
        <v>19</v>
      </c>
      <c r="F1918" s="316">
        <v>0.25</v>
      </c>
      <c r="G1918" s="39"/>
      <c r="H1918" s="45"/>
    </row>
    <row r="1919" s="2" customFormat="1" ht="16.8" customHeight="1">
      <c r="A1919" s="39"/>
      <c r="B1919" s="45"/>
      <c r="C1919" s="317" t="s">
        <v>4959</v>
      </c>
      <c r="D1919" s="39"/>
      <c r="E1919" s="39"/>
      <c r="F1919" s="39"/>
      <c r="G1919" s="39"/>
      <c r="H1919" s="45"/>
    </row>
    <row r="1920" s="2" customFormat="1">
      <c r="A1920" s="39"/>
      <c r="B1920" s="45"/>
      <c r="C1920" s="315" t="s">
        <v>406</v>
      </c>
      <c r="D1920" s="315" t="s">
        <v>407</v>
      </c>
      <c r="E1920" s="18" t="s">
        <v>391</v>
      </c>
      <c r="F1920" s="316">
        <v>1722.085</v>
      </c>
      <c r="G1920" s="39"/>
      <c r="H1920" s="45"/>
    </row>
    <row r="1921" s="2" customFormat="1" ht="16.8" customHeight="1">
      <c r="A1921" s="39"/>
      <c r="B1921" s="45"/>
      <c r="C1921" s="315" t="s">
        <v>496</v>
      </c>
      <c r="D1921" s="315" t="s">
        <v>497</v>
      </c>
      <c r="E1921" s="18" t="s">
        <v>489</v>
      </c>
      <c r="F1921" s="316">
        <v>315.55599999999998</v>
      </c>
      <c r="G1921" s="39"/>
      <c r="H1921" s="45"/>
    </row>
    <row r="1922" s="2" customFormat="1" ht="16.8" customHeight="1">
      <c r="A1922" s="39"/>
      <c r="B1922" s="45"/>
      <c r="C1922" s="311" t="s">
        <v>270</v>
      </c>
      <c r="D1922" s="312" t="s">
        <v>19</v>
      </c>
      <c r="E1922" s="313" t="s">
        <v>19</v>
      </c>
      <c r="F1922" s="314">
        <v>2.964</v>
      </c>
      <c r="G1922" s="39"/>
      <c r="H1922" s="45"/>
    </row>
    <row r="1923" s="2" customFormat="1" ht="16.8" customHeight="1">
      <c r="A1923" s="39"/>
      <c r="B1923" s="45"/>
      <c r="C1923" s="315" t="s">
        <v>19</v>
      </c>
      <c r="D1923" s="315" t="s">
        <v>413</v>
      </c>
      <c r="E1923" s="18" t="s">
        <v>19</v>
      </c>
      <c r="F1923" s="316">
        <v>0</v>
      </c>
      <c r="G1923" s="39"/>
      <c r="H1923" s="45"/>
    </row>
    <row r="1924" s="2" customFormat="1" ht="16.8" customHeight="1">
      <c r="A1924" s="39"/>
      <c r="B1924" s="45"/>
      <c r="C1924" s="315" t="s">
        <v>270</v>
      </c>
      <c r="D1924" s="315" t="s">
        <v>1276</v>
      </c>
      <c r="E1924" s="18" t="s">
        <v>19</v>
      </c>
      <c r="F1924" s="316">
        <v>2.964</v>
      </c>
      <c r="G1924" s="39"/>
      <c r="H1924" s="45"/>
    </row>
    <row r="1925" s="2" customFormat="1" ht="16.8" customHeight="1">
      <c r="A1925" s="39"/>
      <c r="B1925" s="45"/>
      <c r="C1925" s="317" t="s">
        <v>4959</v>
      </c>
      <c r="D1925" s="39"/>
      <c r="E1925" s="39"/>
      <c r="F1925" s="39"/>
      <c r="G1925" s="39"/>
      <c r="H1925" s="45"/>
    </row>
    <row r="1926" s="2" customFormat="1">
      <c r="A1926" s="39"/>
      <c r="B1926" s="45"/>
      <c r="C1926" s="315" t="s">
        <v>406</v>
      </c>
      <c r="D1926" s="315" t="s">
        <v>407</v>
      </c>
      <c r="E1926" s="18" t="s">
        <v>391</v>
      </c>
      <c r="F1926" s="316">
        <v>1722.085</v>
      </c>
      <c r="G1926" s="39"/>
      <c r="H1926" s="45"/>
    </row>
    <row r="1927" s="2" customFormat="1">
      <c r="A1927" s="39"/>
      <c r="B1927" s="45"/>
      <c r="C1927" s="315" t="s">
        <v>397</v>
      </c>
      <c r="D1927" s="315" t="s">
        <v>398</v>
      </c>
      <c r="E1927" s="18" t="s">
        <v>391</v>
      </c>
      <c r="F1927" s="316">
        <v>112.63200000000001</v>
      </c>
      <c r="G1927" s="39"/>
      <c r="H1927" s="45"/>
    </row>
    <row r="1928" s="2" customFormat="1">
      <c r="A1928" s="39"/>
      <c r="B1928" s="45"/>
      <c r="C1928" s="315" t="s">
        <v>425</v>
      </c>
      <c r="D1928" s="315" t="s">
        <v>426</v>
      </c>
      <c r="E1928" s="18" t="s">
        <v>345</v>
      </c>
      <c r="F1928" s="316">
        <v>2891.9929999999999</v>
      </c>
      <c r="G1928" s="39"/>
      <c r="H1928" s="45"/>
    </row>
    <row r="1929" s="2" customFormat="1">
      <c r="A1929" s="39"/>
      <c r="B1929" s="45"/>
      <c r="C1929" s="315" t="s">
        <v>448</v>
      </c>
      <c r="D1929" s="315" t="s">
        <v>449</v>
      </c>
      <c r="E1929" s="18" t="s">
        <v>391</v>
      </c>
      <c r="F1929" s="316">
        <v>517.798</v>
      </c>
      <c r="G1929" s="39"/>
      <c r="H1929" s="45"/>
    </row>
    <row r="1930" s="2" customFormat="1" ht="16.8" customHeight="1">
      <c r="A1930" s="39"/>
      <c r="B1930" s="45"/>
      <c r="C1930" s="311" t="s">
        <v>289</v>
      </c>
      <c r="D1930" s="312" t="s">
        <v>19</v>
      </c>
      <c r="E1930" s="313" t="s">
        <v>19</v>
      </c>
      <c r="F1930" s="314">
        <v>38</v>
      </c>
      <c r="G1930" s="39"/>
      <c r="H1930" s="45"/>
    </row>
    <row r="1931" s="2" customFormat="1" ht="16.8" customHeight="1">
      <c r="A1931" s="39"/>
      <c r="B1931" s="45"/>
      <c r="C1931" s="315" t="s">
        <v>19</v>
      </c>
      <c r="D1931" s="315" t="s">
        <v>403</v>
      </c>
      <c r="E1931" s="18" t="s">
        <v>19</v>
      </c>
      <c r="F1931" s="316">
        <v>0</v>
      </c>
      <c r="G1931" s="39"/>
      <c r="H1931" s="45"/>
    </row>
    <row r="1932" s="2" customFormat="1" ht="16.8" customHeight="1">
      <c r="A1932" s="39"/>
      <c r="B1932" s="45"/>
      <c r="C1932" s="315" t="s">
        <v>289</v>
      </c>
      <c r="D1932" s="315" t="s">
        <v>301</v>
      </c>
      <c r="E1932" s="18" t="s">
        <v>19</v>
      </c>
      <c r="F1932" s="316">
        <v>38</v>
      </c>
      <c r="G1932" s="39"/>
      <c r="H1932" s="45"/>
    </row>
    <row r="1933" s="2" customFormat="1" ht="16.8" customHeight="1">
      <c r="A1933" s="39"/>
      <c r="B1933" s="45"/>
      <c r="C1933" s="317" t="s">
        <v>4959</v>
      </c>
      <c r="D1933" s="39"/>
      <c r="E1933" s="39"/>
      <c r="F1933" s="39"/>
      <c r="G1933" s="39"/>
      <c r="H1933" s="45"/>
    </row>
    <row r="1934" s="2" customFormat="1">
      <c r="A1934" s="39"/>
      <c r="B1934" s="45"/>
      <c r="C1934" s="315" t="s">
        <v>397</v>
      </c>
      <c r="D1934" s="315" t="s">
        <v>398</v>
      </c>
      <c r="E1934" s="18" t="s">
        <v>391</v>
      </c>
      <c r="F1934" s="316">
        <v>112.63200000000001</v>
      </c>
      <c r="G1934" s="39"/>
      <c r="H1934" s="45"/>
    </row>
    <row r="1935" s="2" customFormat="1" ht="16.8" customHeight="1">
      <c r="A1935" s="39"/>
      <c r="B1935" s="45"/>
      <c r="C1935" s="311" t="s">
        <v>256</v>
      </c>
      <c r="D1935" s="312" t="s">
        <v>19</v>
      </c>
      <c r="E1935" s="313" t="s">
        <v>19</v>
      </c>
      <c r="F1935" s="314">
        <v>0</v>
      </c>
      <c r="G1935" s="39"/>
      <c r="H1935" s="45"/>
    </row>
    <row r="1936" s="2" customFormat="1" ht="16.8" customHeight="1">
      <c r="A1936" s="39"/>
      <c r="B1936" s="45"/>
      <c r="C1936" s="317" t="s">
        <v>4959</v>
      </c>
      <c r="D1936" s="39"/>
      <c r="E1936" s="39"/>
      <c r="F1936" s="39"/>
      <c r="G1936" s="39"/>
      <c r="H1936" s="45"/>
    </row>
    <row r="1937" s="2" customFormat="1" ht="16.8" customHeight="1">
      <c r="A1937" s="39"/>
      <c r="B1937" s="45"/>
      <c r="C1937" s="315" t="s">
        <v>786</v>
      </c>
      <c r="D1937" s="315" t="s">
        <v>787</v>
      </c>
      <c r="E1937" s="18" t="s">
        <v>572</v>
      </c>
      <c r="F1937" s="316">
        <v>487.85300000000001</v>
      </c>
      <c r="G1937" s="39"/>
      <c r="H1937" s="45"/>
    </row>
    <row r="1938" s="2" customFormat="1" ht="16.8" customHeight="1">
      <c r="A1938" s="39"/>
      <c r="B1938" s="45"/>
      <c r="C1938" s="315" t="s">
        <v>496</v>
      </c>
      <c r="D1938" s="315" t="s">
        <v>497</v>
      </c>
      <c r="E1938" s="18" t="s">
        <v>489</v>
      </c>
      <c r="F1938" s="316">
        <v>315.55599999999998</v>
      </c>
      <c r="G1938" s="39"/>
      <c r="H1938" s="45"/>
    </row>
    <row r="1939" s="2" customFormat="1" ht="16.8" customHeight="1">
      <c r="A1939" s="39"/>
      <c r="B1939" s="45"/>
      <c r="C1939" s="311" t="s">
        <v>265</v>
      </c>
      <c r="D1939" s="312" t="s">
        <v>19</v>
      </c>
      <c r="E1939" s="313" t="s">
        <v>19</v>
      </c>
      <c r="F1939" s="314">
        <v>0.29999999999999999</v>
      </c>
      <c r="G1939" s="39"/>
      <c r="H1939" s="45"/>
    </row>
    <row r="1940" s="2" customFormat="1" ht="16.8" customHeight="1">
      <c r="A1940" s="39"/>
      <c r="B1940" s="45"/>
      <c r="C1940" s="317" t="s">
        <v>4959</v>
      </c>
      <c r="D1940" s="39"/>
      <c r="E1940" s="39"/>
      <c r="F1940" s="39"/>
      <c r="G1940" s="39"/>
      <c r="H1940" s="45"/>
    </row>
    <row r="1941" s="2" customFormat="1" ht="16.8" customHeight="1">
      <c r="A1941" s="39"/>
      <c r="B1941" s="45"/>
      <c r="C1941" s="315" t="s">
        <v>496</v>
      </c>
      <c r="D1941" s="315" t="s">
        <v>497</v>
      </c>
      <c r="E1941" s="18" t="s">
        <v>489</v>
      </c>
      <c r="F1941" s="316">
        <v>315.55599999999998</v>
      </c>
      <c r="G1941" s="39"/>
      <c r="H1941" s="45"/>
    </row>
    <row r="1942" s="2" customFormat="1" ht="16.8" customHeight="1">
      <c r="A1942" s="39"/>
      <c r="B1942" s="45"/>
      <c r="C1942" s="311" t="s">
        <v>287</v>
      </c>
      <c r="D1942" s="312" t="s">
        <v>19</v>
      </c>
      <c r="E1942" s="313" t="s">
        <v>19</v>
      </c>
      <c r="F1942" s="314">
        <v>454.54700000000003</v>
      </c>
      <c r="G1942" s="39"/>
      <c r="H1942" s="45"/>
    </row>
    <row r="1943" s="2" customFormat="1" ht="16.8" customHeight="1">
      <c r="A1943" s="39"/>
      <c r="B1943" s="45"/>
      <c r="C1943" s="315" t="s">
        <v>19</v>
      </c>
      <c r="D1943" s="315" t="s">
        <v>796</v>
      </c>
      <c r="E1943" s="18" t="s">
        <v>19</v>
      </c>
      <c r="F1943" s="316">
        <v>427.91000000000002</v>
      </c>
      <c r="G1943" s="39"/>
      <c r="H1943" s="45"/>
    </row>
    <row r="1944" s="2" customFormat="1" ht="16.8" customHeight="1">
      <c r="A1944" s="39"/>
      <c r="B1944" s="45"/>
      <c r="C1944" s="315" t="s">
        <v>19</v>
      </c>
      <c r="D1944" s="315" t="s">
        <v>1437</v>
      </c>
      <c r="E1944" s="18" t="s">
        <v>19</v>
      </c>
      <c r="F1944" s="316">
        <v>26.637</v>
      </c>
      <c r="G1944" s="39"/>
      <c r="H1944" s="45"/>
    </row>
    <row r="1945" s="2" customFormat="1" ht="16.8" customHeight="1">
      <c r="A1945" s="39"/>
      <c r="B1945" s="45"/>
      <c r="C1945" s="315" t="s">
        <v>287</v>
      </c>
      <c r="D1945" s="315" t="s">
        <v>363</v>
      </c>
      <c r="E1945" s="18" t="s">
        <v>19</v>
      </c>
      <c r="F1945" s="316">
        <v>454.54700000000003</v>
      </c>
      <c r="G1945" s="39"/>
      <c r="H1945" s="45"/>
    </row>
    <row r="1946" s="2" customFormat="1" ht="16.8" customHeight="1">
      <c r="A1946" s="39"/>
      <c r="B1946" s="45"/>
      <c r="C1946" s="317" t="s">
        <v>4959</v>
      </c>
      <c r="D1946" s="39"/>
      <c r="E1946" s="39"/>
      <c r="F1946" s="39"/>
      <c r="G1946" s="39"/>
      <c r="H1946" s="45"/>
    </row>
    <row r="1947" s="2" customFormat="1">
      <c r="A1947" s="39"/>
      <c r="B1947" s="45"/>
      <c r="C1947" s="315" t="s">
        <v>792</v>
      </c>
      <c r="D1947" s="315" t="s">
        <v>793</v>
      </c>
      <c r="E1947" s="18" t="s">
        <v>572</v>
      </c>
      <c r="F1947" s="316">
        <v>454.54700000000003</v>
      </c>
      <c r="G1947" s="39"/>
      <c r="H1947" s="45"/>
    </row>
    <row r="1948" s="2" customFormat="1">
      <c r="A1948" s="39"/>
      <c r="B1948" s="45"/>
      <c r="C1948" s="315" t="s">
        <v>799</v>
      </c>
      <c r="D1948" s="315" t="s">
        <v>800</v>
      </c>
      <c r="E1948" s="18" t="s">
        <v>572</v>
      </c>
      <c r="F1948" s="316">
        <v>454.54700000000003</v>
      </c>
      <c r="G1948" s="39"/>
      <c r="H1948" s="45"/>
    </row>
    <row r="1949" s="2" customFormat="1" ht="16.8" customHeight="1">
      <c r="A1949" s="39"/>
      <c r="B1949" s="45"/>
      <c r="C1949" s="315" t="s">
        <v>804</v>
      </c>
      <c r="D1949" s="315" t="s">
        <v>805</v>
      </c>
      <c r="E1949" s="18" t="s">
        <v>572</v>
      </c>
      <c r="F1949" s="316">
        <v>454.54700000000003</v>
      </c>
      <c r="G1949" s="39"/>
      <c r="H1949" s="45"/>
    </row>
    <row r="1950" s="2" customFormat="1" ht="16.8" customHeight="1">
      <c r="A1950" s="39"/>
      <c r="B1950" s="45"/>
      <c r="C1950" s="315" t="s">
        <v>809</v>
      </c>
      <c r="D1950" s="315" t="s">
        <v>810</v>
      </c>
      <c r="E1950" s="18" t="s">
        <v>572</v>
      </c>
      <c r="F1950" s="316">
        <v>454.54700000000003</v>
      </c>
      <c r="G1950" s="39"/>
      <c r="H1950" s="45"/>
    </row>
    <row r="1951" s="2" customFormat="1" ht="16.8" customHeight="1">
      <c r="A1951" s="39"/>
      <c r="B1951" s="45"/>
      <c r="C1951" s="311" t="s">
        <v>1310</v>
      </c>
      <c r="D1951" s="312" t="s">
        <v>19</v>
      </c>
      <c r="E1951" s="313" t="s">
        <v>19</v>
      </c>
      <c r="F1951" s="314">
        <v>13.928000000000001</v>
      </c>
      <c r="G1951" s="39"/>
      <c r="H1951" s="45"/>
    </row>
    <row r="1952" s="2" customFormat="1" ht="16.8" customHeight="1">
      <c r="A1952" s="39"/>
      <c r="B1952" s="45"/>
      <c r="C1952" s="315" t="s">
        <v>19</v>
      </c>
      <c r="D1952" s="315" t="s">
        <v>1079</v>
      </c>
      <c r="E1952" s="18" t="s">
        <v>19</v>
      </c>
      <c r="F1952" s="316">
        <v>0</v>
      </c>
      <c r="G1952" s="39"/>
      <c r="H1952" s="45"/>
    </row>
    <row r="1953" s="2" customFormat="1" ht="16.8" customHeight="1">
      <c r="A1953" s="39"/>
      <c r="B1953" s="45"/>
      <c r="C1953" s="315" t="s">
        <v>1310</v>
      </c>
      <c r="D1953" s="315" t="s">
        <v>1311</v>
      </c>
      <c r="E1953" s="18" t="s">
        <v>19</v>
      </c>
      <c r="F1953" s="316">
        <v>13.928000000000001</v>
      </c>
      <c r="G1953" s="39"/>
      <c r="H1953" s="45"/>
    </row>
    <row r="1954" s="2" customFormat="1" ht="16.8" customHeight="1">
      <c r="A1954" s="39"/>
      <c r="B1954" s="45"/>
      <c r="C1954" s="317" t="s">
        <v>4959</v>
      </c>
      <c r="D1954" s="39"/>
      <c r="E1954" s="39"/>
      <c r="F1954" s="39"/>
      <c r="G1954" s="39"/>
      <c r="H1954" s="45"/>
    </row>
    <row r="1955" s="2" customFormat="1">
      <c r="A1955" s="39"/>
      <c r="B1955" s="45"/>
      <c r="C1955" s="315" t="s">
        <v>1316</v>
      </c>
      <c r="D1955" s="315" t="s">
        <v>1317</v>
      </c>
      <c r="E1955" s="18" t="s">
        <v>345</v>
      </c>
      <c r="F1955" s="316">
        <v>29.109999999999999</v>
      </c>
      <c r="G1955" s="39"/>
      <c r="H1955" s="45"/>
    </row>
    <row r="1956" s="2" customFormat="1">
      <c r="A1956" s="39"/>
      <c r="B1956" s="45"/>
      <c r="C1956" s="315" t="s">
        <v>406</v>
      </c>
      <c r="D1956" s="315" t="s">
        <v>407</v>
      </c>
      <c r="E1956" s="18" t="s">
        <v>391</v>
      </c>
      <c r="F1956" s="316">
        <v>1722.085</v>
      </c>
      <c r="G1956" s="39"/>
      <c r="H1956" s="45"/>
    </row>
    <row r="1957" s="2" customFormat="1" ht="16.8" customHeight="1">
      <c r="A1957" s="39"/>
      <c r="B1957" s="45"/>
      <c r="C1957" s="311" t="s">
        <v>1313</v>
      </c>
      <c r="D1957" s="312" t="s">
        <v>19</v>
      </c>
      <c r="E1957" s="313" t="s">
        <v>19</v>
      </c>
      <c r="F1957" s="314">
        <v>29.109999999999999</v>
      </c>
      <c r="G1957" s="39"/>
      <c r="H1957" s="45"/>
    </row>
    <row r="1958" s="2" customFormat="1" ht="16.8" customHeight="1">
      <c r="A1958" s="39"/>
      <c r="B1958" s="45"/>
      <c r="C1958" s="315" t="s">
        <v>19</v>
      </c>
      <c r="D1958" s="315" t="s">
        <v>1323</v>
      </c>
      <c r="E1958" s="18" t="s">
        <v>19</v>
      </c>
      <c r="F1958" s="316">
        <v>29.109999999999999</v>
      </c>
      <c r="G1958" s="39"/>
      <c r="H1958" s="45"/>
    </row>
    <row r="1959" s="2" customFormat="1" ht="16.8" customHeight="1">
      <c r="A1959" s="39"/>
      <c r="B1959" s="45"/>
      <c r="C1959" s="315" t="s">
        <v>1313</v>
      </c>
      <c r="D1959" s="315" t="s">
        <v>363</v>
      </c>
      <c r="E1959" s="18" t="s">
        <v>19</v>
      </c>
      <c r="F1959" s="316">
        <v>29.109999999999999</v>
      </c>
      <c r="G1959" s="39"/>
      <c r="H1959" s="45"/>
    </row>
    <row r="1960" s="2" customFormat="1" ht="16.8" customHeight="1">
      <c r="A1960" s="39"/>
      <c r="B1960" s="45"/>
      <c r="C1960" s="317" t="s">
        <v>4959</v>
      </c>
      <c r="D1960" s="39"/>
      <c r="E1960" s="39"/>
      <c r="F1960" s="39"/>
      <c r="G1960" s="39"/>
      <c r="H1960" s="45"/>
    </row>
    <row r="1961" s="2" customFormat="1">
      <c r="A1961" s="39"/>
      <c r="B1961" s="45"/>
      <c r="C1961" s="315" t="s">
        <v>1316</v>
      </c>
      <c r="D1961" s="315" t="s">
        <v>1317</v>
      </c>
      <c r="E1961" s="18" t="s">
        <v>345</v>
      </c>
      <c r="F1961" s="316">
        <v>29.109999999999999</v>
      </c>
      <c r="G1961" s="39"/>
      <c r="H1961" s="45"/>
    </row>
    <row r="1962" s="2" customFormat="1">
      <c r="A1962" s="39"/>
      <c r="B1962" s="45"/>
      <c r="C1962" s="315" t="s">
        <v>1324</v>
      </c>
      <c r="D1962" s="315" t="s">
        <v>1325</v>
      </c>
      <c r="E1962" s="18" t="s">
        <v>345</v>
      </c>
      <c r="F1962" s="316">
        <v>29.109999999999999</v>
      </c>
      <c r="G1962" s="39"/>
      <c r="H1962" s="45"/>
    </row>
    <row r="1963" s="2" customFormat="1" ht="16.8" customHeight="1">
      <c r="A1963" s="39"/>
      <c r="B1963" s="45"/>
      <c r="C1963" s="315" t="s">
        <v>511</v>
      </c>
      <c r="D1963" s="315" t="s">
        <v>512</v>
      </c>
      <c r="E1963" s="18" t="s">
        <v>345</v>
      </c>
      <c r="F1963" s="316">
        <v>1161.0640000000001</v>
      </c>
      <c r="G1963" s="39"/>
      <c r="H1963" s="45"/>
    </row>
    <row r="1964" s="2" customFormat="1">
      <c r="A1964" s="39"/>
      <c r="B1964" s="45"/>
      <c r="C1964" s="315" t="s">
        <v>1404</v>
      </c>
      <c r="D1964" s="315" t="s">
        <v>4971</v>
      </c>
      <c r="E1964" s="18" t="s">
        <v>345</v>
      </c>
      <c r="F1964" s="316">
        <v>29.109999999999999</v>
      </c>
      <c r="G1964" s="39"/>
      <c r="H1964" s="45"/>
    </row>
    <row r="1965" s="2" customFormat="1" ht="16.8" customHeight="1">
      <c r="A1965" s="39"/>
      <c r="B1965" s="45"/>
      <c r="C1965" s="315" t="s">
        <v>1408</v>
      </c>
      <c r="D1965" s="315" t="s">
        <v>1409</v>
      </c>
      <c r="E1965" s="18" t="s">
        <v>345</v>
      </c>
      <c r="F1965" s="316">
        <v>29.983000000000001</v>
      </c>
      <c r="G1965" s="39"/>
      <c r="H1965" s="45"/>
    </row>
    <row r="1966" s="2" customFormat="1" ht="16.8" customHeight="1">
      <c r="A1966" s="39"/>
      <c r="B1966" s="45"/>
      <c r="C1966" s="311" t="s">
        <v>1312</v>
      </c>
      <c r="D1966" s="312" t="s">
        <v>19</v>
      </c>
      <c r="E1966" s="313" t="s">
        <v>19</v>
      </c>
      <c r="F1966" s="314">
        <v>0.25</v>
      </c>
      <c r="G1966" s="39"/>
      <c r="H1966" s="45"/>
    </row>
    <row r="1967" s="2" customFormat="1" ht="16.8" customHeight="1">
      <c r="A1967" s="39"/>
      <c r="B1967" s="45"/>
      <c r="C1967" s="315" t="s">
        <v>19</v>
      </c>
      <c r="D1967" s="315" t="s">
        <v>355</v>
      </c>
      <c r="E1967" s="18" t="s">
        <v>19</v>
      </c>
      <c r="F1967" s="316">
        <v>0</v>
      </c>
      <c r="G1967" s="39"/>
      <c r="H1967" s="45"/>
    </row>
    <row r="1968" s="2" customFormat="1" ht="16.8" customHeight="1">
      <c r="A1968" s="39"/>
      <c r="B1968" s="45"/>
      <c r="C1968" s="315" t="s">
        <v>1312</v>
      </c>
      <c r="D1968" s="315" t="s">
        <v>1322</v>
      </c>
      <c r="E1968" s="18" t="s">
        <v>19</v>
      </c>
      <c r="F1968" s="316">
        <v>0.25</v>
      </c>
      <c r="G1968" s="39"/>
      <c r="H1968" s="45"/>
    </row>
    <row r="1969" s="2" customFormat="1" ht="16.8" customHeight="1">
      <c r="A1969" s="39"/>
      <c r="B1969" s="45"/>
      <c r="C1969" s="317" t="s">
        <v>4959</v>
      </c>
      <c r="D1969" s="39"/>
      <c r="E1969" s="39"/>
      <c r="F1969" s="39"/>
      <c r="G1969" s="39"/>
      <c r="H1969" s="45"/>
    </row>
    <row r="1970" s="2" customFormat="1">
      <c r="A1970" s="39"/>
      <c r="B1970" s="45"/>
      <c r="C1970" s="315" t="s">
        <v>1316</v>
      </c>
      <c r="D1970" s="315" t="s">
        <v>1317</v>
      </c>
      <c r="E1970" s="18" t="s">
        <v>345</v>
      </c>
      <c r="F1970" s="316">
        <v>29.109999999999999</v>
      </c>
      <c r="G1970" s="39"/>
      <c r="H1970" s="45"/>
    </row>
    <row r="1971" s="2" customFormat="1">
      <c r="A1971" s="39"/>
      <c r="B1971" s="45"/>
      <c r="C1971" s="315" t="s">
        <v>406</v>
      </c>
      <c r="D1971" s="315" t="s">
        <v>407</v>
      </c>
      <c r="E1971" s="18" t="s">
        <v>391</v>
      </c>
      <c r="F1971" s="316">
        <v>1722.085</v>
      </c>
      <c r="G1971" s="39"/>
      <c r="H1971" s="45"/>
    </row>
    <row r="1972" s="2" customFormat="1" ht="16.8" customHeight="1">
      <c r="A1972" s="39"/>
      <c r="B1972" s="45"/>
      <c r="C1972" s="311" t="s">
        <v>1290</v>
      </c>
      <c r="D1972" s="312" t="s">
        <v>19</v>
      </c>
      <c r="E1972" s="313" t="s">
        <v>19</v>
      </c>
      <c r="F1972" s="314">
        <v>0</v>
      </c>
      <c r="G1972" s="39"/>
      <c r="H1972" s="45"/>
    </row>
    <row r="1973" s="2" customFormat="1" ht="16.8" customHeight="1">
      <c r="A1973" s="39"/>
      <c r="B1973" s="45"/>
      <c r="C1973" s="315" t="s">
        <v>1290</v>
      </c>
      <c r="D1973" s="315" t="s">
        <v>72</v>
      </c>
      <c r="E1973" s="18" t="s">
        <v>19</v>
      </c>
      <c r="F1973" s="316">
        <v>0</v>
      </c>
      <c r="G1973" s="39"/>
      <c r="H1973" s="45"/>
    </row>
    <row r="1974" s="2" customFormat="1" ht="16.8" customHeight="1">
      <c r="A1974" s="39"/>
      <c r="B1974" s="45"/>
      <c r="C1974" s="317" t="s">
        <v>4959</v>
      </c>
      <c r="D1974" s="39"/>
      <c r="E1974" s="39"/>
      <c r="F1974" s="39"/>
      <c r="G1974" s="39"/>
      <c r="H1974" s="45"/>
    </row>
    <row r="1975" s="2" customFormat="1">
      <c r="A1975" s="39"/>
      <c r="B1975" s="45"/>
      <c r="C1975" s="315" t="s">
        <v>343</v>
      </c>
      <c r="D1975" s="315" t="s">
        <v>344</v>
      </c>
      <c r="E1975" s="18" t="s">
        <v>345</v>
      </c>
      <c r="F1975" s="316">
        <v>532.74800000000005</v>
      </c>
      <c r="G1975" s="39"/>
      <c r="H1975" s="45"/>
    </row>
    <row r="1976" s="2" customFormat="1">
      <c r="A1976" s="39"/>
      <c r="B1976" s="45"/>
      <c r="C1976" s="315" t="s">
        <v>406</v>
      </c>
      <c r="D1976" s="315" t="s">
        <v>407</v>
      </c>
      <c r="E1976" s="18" t="s">
        <v>391</v>
      </c>
      <c r="F1976" s="316">
        <v>1722.085</v>
      </c>
      <c r="G1976" s="39"/>
      <c r="H1976" s="45"/>
    </row>
    <row r="1977" s="2" customFormat="1" ht="16.8" customHeight="1">
      <c r="A1977" s="39"/>
      <c r="B1977" s="45"/>
      <c r="C1977" s="311" t="s">
        <v>1289</v>
      </c>
      <c r="D1977" s="312" t="s">
        <v>19</v>
      </c>
      <c r="E1977" s="313" t="s">
        <v>19</v>
      </c>
      <c r="F1977" s="314">
        <v>0</v>
      </c>
      <c r="G1977" s="39"/>
      <c r="H1977" s="45"/>
    </row>
    <row r="1978" s="2" customFormat="1" ht="16.8" customHeight="1">
      <c r="A1978" s="39"/>
      <c r="B1978" s="45"/>
      <c r="C1978" s="315" t="s">
        <v>1289</v>
      </c>
      <c r="D1978" s="315" t="s">
        <v>1332</v>
      </c>
      <c r="E1978" s="18" t="s">
        <v>19</v>
      </c>
      <c r="F1978" s="316">
        <v>0</v>
      </c>
      <c r="G1978" s="39"/>
      <c r="H1978" s="45"/>
    </row>
    <row r="1979" s="2" customFormat="1" ht="16.8" customHeight="1">
      <c r="A1979" s="39"/>
      <c r="B1979" s="45"/>
      <c r="C1979" s="317" t="s">
        <v>4959</v>
      </c>
      <c r="D1979" s="39"/>
      <c r="E1979" s="39"/>
      <c r="F1979" s="39"/>
      <c r="G1979" s="39"/>
      <c r="H1979" s="45"/>
    </row>
    <row r="1980" s="2" customFormat="1">
      <c r="A1980" s="39"/>
      <c r="B1980" s="45"/>
      <c r="C1980" s="315" t="s">
        <v>343</v>
      </c>
      <c r="D1980" s="315" t="s">
        <v>344</v>
      </c>
      <c r="E1980" s="18" t="s">
        <v>345</v>
      </c>
      <c r="F1980" s="316">
        <v>532.74800000000005</v>
      </c>
      <c r="G1980" s="39"/>
      <c r="H1980" s="45"/>
    </row>
    <row r="1981" s="2" customFormat="1">
      <c r="A1981" s="39"/>
      <c r="B1981" s="45"/>
      <c r="C1981" s="315" t="s">
        <v>966</v>
      </c>
      <c r="D1981" s="315" t="s">
        <v>967</v>
      </c>
      <c r="E1981" s="18" t="s">
        <v>345</v>
      </c>
      <c r="F1981" s="316">
        <v>211.465</v>
      </c>
      <c r="G1981" s="39"/>
      <c r="H1981" s="45"/>
    </row>
    <row r="1982" s="2" customFormat="1">
      <c r="A1982" s="39"/>
      <c r="B1982" s="45"/>
      <c r="C1982" s="315" t="s">
        <v>1009</v>
      </c>
      <c r="D1982" s="315" t="s">
        <v>1010</v>
      </c>
      <c r="E1982" s="18" t="s">
        <v>345</v>
      </c>
      <c r="F1982" s="316">
        <v>234.96100000000001</v>
      </c>
      <c r="G1982" s="39"/>
      <c r="H1982" s="45"/>
    </row>
    <row r="1983" s="2" customFormat="1" ht="16.8" customHeight="1">
      <c r="A1983" s="39"/>
      <c r="B1983" s="45"/>
      <c r="C1983" s="311" t="s">
        <v>1280</v>
      </c>
      <c r="D1983" s="312" t="s">
        <v>19</v>
      </c>
      <c r="E1983" s="313" t="s">
        <v>19</v>
      </c>
      <c r="F1983" s="314">
        <v>0.48999999999999999</v>
      </c>
      <c r="G1983" s="39"/>
      <c r="H1983" s="45"/>
    </row>
    <row r="1984" s="2" customFormat="1" ht="16.8" customHeight="1">
      <c r="A1984" s="39"/>
      <c r="B1984" s="45"/>
      <c r="C1984" s="315" t="s">
        <v>1280</v>
      </c>
      <c r="D1984" s="315" t="s">
        <v>357</v>
      </c>
      <c r="E1984" s="18" t="s">
        <v>19</v>
      </c>
      <c r="F1984" s="316">
        <v>0.48999999999999999</v>
      </c>
      <c r="G1984" s="39"/>
      <c r="H1984" s="45"/>
    </row>
    <row r="1985" s="2" customFormat="1" ht="16.8" customHeight="1">
      <c r="A1985" s="39"/>
      <c r="B1985" s="45"/>
      <c r="C1985" s="317" t="s">
        <v>4959</v>
      </c>
      <c r="D1985" s="39"/>
      <c r="E1985" s="39"/>
      <c r="F1985" s="39"/>
      <c r="G1985" s="39"/>
      <c r="H1985" s="45"/>
    </row>
    <row r="1986" s="2" customFormat="1">
      <c r="A1986" s="39"/>
      <c r="B1986" s="45"/>
      <c r="C1986" s="315" t="s">
        <v>343</v>
      </c>
      <c r="D1986" s="315" t="s">
        <v>344</v>
      </c>
      <c r="E1986" s="18" t="s">
        <v>345</v>
      </c>
      <c r="F1986" s="316">
        <v>532.74800000000005</v>
      </c>
      <c r="G1986" s="39"/>
      <c r="H1986" s="45"/>
    </row>
    <row r="1987" s="2" customFormat="1">
      <c r="A1987" s="39"/>
      <c r="B1987" s="45"/>
      <c r="C1987" s="315" t="s">
        <v>406</v>
      </c>
      <c r="D1987" s="315" t="s">
        <v>407</v>
      </c>
      <c r="E1987" s="18" t="s">
        <v>391</v>
      </c>
      <c r="F1987" s="316">
        <v>1722.085</v>
      </c>
      <c r="G1987" s="39"/>
      <c r="H1987" s="45"/>
    </row>
    <row r="1988" s="2" customFormat="1" ht="16.8" customHeight="1">
      <c r="A1988" s="39"/>
      <c r="B1988" s="45"/>
      <c r="C1988" s="315" t="s">
        <v>1285</v>
      </c>
      <c r="D1988" s="315" t="s">
        <v>1286</v>
      </c>
      <c r="E1988" s="18" t="s">
        <v>19</v>
      </c>
      <c r="F1988" s="316">
        <v>94.361999999999995</v>
      </c>
      <c r="G1988" s="39"/>
      <c r="H1988" s="45"/>
    </row>
    <row r="1989" s="2" customFormat="1" ht="16.8" customHeight="1">
      <c r="A1989" s="39"/>
      <c r="B1989" s="45"/>
      <c r="C1989" s="317" t="s">
        <v>4959</v>
      </c>
      <c r="D1989" s="39"/>
      <c r="E1989" s="39"/>
      <c r="F1989" s="39"/>
      <c r="G1989" s="39"/>
      <c r="H1989" s="45"/>
    </row>
    <row r="1990" s="2" customFormat="1">
      <c r="A1990" s="39"/>
      <c r="B1990" s="45"/>
      <c r="C1990" s="315" t="s">
        <v>343</v>
      </c>
      <c r="D1990" s="315" t="s">
        <v>344</v>
      </c>
      <c r="E1990" s="18" t="s">
        <v>345</v>
      </c>
      <c r="F1990" s="316">
        <v>532.74800000000005</v>
      </c>
      <c r="G1990" s="39"/>
      <c r="H1990" s="45"/>
    </row>
    <row r="1991" s="2" customFormat="1">
      <c r="A1991" s="39"/>
      <c r="B1991" s="45"/>
      <c r="C1991" s="315" t="s">
        <v>406</v>
      </c>
      <c r="D1991" s="315" t="s">
        <v>407</v>
      </c>
      <c r="E1991" s="18" t="s">
        <v>391</v>
      </c>
      <c r="F1991" s="316">
        <v>1722.085</v>
      </c>
      <c r="G1991" s="39"/>
      <c r="H1991" s="45"/>
    </row>
    <row r="1992" s="2" customFormat="1" ht="16.8" customHeight="1">
      <c r="A1992" s="39"/>
      <c r="B1992" s="45"/>
      <c r="C1992" s="311" t="s">
        <v>1285</v>
      </c>
      <c r="D1992" s="312" t="s">
        <v>19</v>
      </c>
      <c r="E1992" s="313" t="s">
        <v>19</v>
      </c>
      <c r="F1992" s="314">
        <v>94.361999999999995</v>
      </c>
      <c r="G1992" s="39"/>
      <c r="H1992" s="45"/>
    </row>
    <row r="1993" s="2" customFormat="1" ht="16.8" customHeight="1">
      <c r="A1993" s="39"/>
      <c r="B1993" s="45"/>
      <c r="C1993" s="311" t="s">
        <v>1287</v>
      </c>
      <c r="D1993" s="312" t="s">
        <v>19</v>
      </c>
      <c r="E1993" s="313" t="s">
        <v>19</v>
      </c>
      <c r="F1993" s="314">
        <v>234.96100000000001</v>
      </c>
      <c r="G1993" s="39"/>
      <c r="H1993" s="45"/>
    </row>
    <row r="1994" s="2" customFormat="1" ht="16.8" customHeight="1">
      <c r="A1994" s="39"/>
      <c r="B1994" s="45"/>
      <c r="C1994" s="315" t="s">
        <v>1287</v>
      </c>
      <c r="D1994" s="315" t="s">
        <v>1331</v>
      </c>
      <c r="E1994" s="18" t="s">
        <v>19</v>
      </c>
      <c r="F1994" s="316">
        <v>234.96100000000001</v>
      </c>
      <c r="G1994" s="39"/>
      <c r="H1994" s="45"/>
    </row>
    <row r="1995" s="2" customFormat="1" ht="16.8" customHeight="1">
      <c r="A1995" s="39"/>
      <c r="B1995" s="45"/>
      <c r="C1995" s="317" t="s">
        <v>4959</v>
      </c>
      <c r="D1995" s="39"/>
      <c r="E1995" s="39"/>
      <c r="F1995" s="39"/>
      <c r="G1995" s="39"/>
      <c r="H1995" s="45"/>
    </row>
    <row r="1996" s="2" customFormat="1">
      <c r="A1996" s="39"/>
      <c r="B1996" s="45"/>
      <c r="C1996" s="315" t="s">
        <v>343</v>
      </c>
      <c r="D1996" s="315" t="s">
        <v>344</v>
      </c>
      <c r="E1996" s="18" t="s">
        <v>345</v>
      </c>
      <c r="F1996" s="316">
        <v>532.74800000000005</v>
      </c>
      <c r="G1996" s="39"/>
      <c r="H1996" s="45"/>
    </row>
    <row r="1997" s="2" customFormat="1">
      <c r="A1997" s="39"/>
      <c r="B1997" s="45"/>
      <c r="C1997" s="315" t="s">
        <v>966</v>
      </c>
      <c r="D1997" s="315" t="s">
        <v>967</v>
      </c>
      <c r="E1997" s="18" t="s">
        <v>345</v>
      </c>
      <c r="F1997" s="316">
        <v>211.465</v>
      </c>
      <c r="G1997" s="39"/>
      <c r="H1997" s="45"/>
    </row>
    <row r="1998" s="2" customFormat="1">
      <c r="A1998" s="39"/>
      <c r="B1998" s="45"/>
      <c r="C1998" s="315" t="s">
        <v>1009</v>
      </c>
      <c r="D1998" s="315" t="s">
        <v>1010</v>
      </c>
      <c r="E1998" s="18" t="s">
        <v>345</v>
      </c>
      <c r="F1998" s="316">
        <v>234.96100000000001</v>
      </c>
      <c r="G1998" s="39"/>
      <c r="H1998" s="45"/>
    </row>
    <row r="1999" s="2" customFormat="1" ht="16.8" customHeight="1">
      <c r="A1999" s="39"/>
      <c r="B1999" s="45"/>
      <c r="C1999" s="311" t="s">
        <v>1279</v>
      </c>
      <c r="D1999" s="312" t="s">
        <v>19</v>
      </c>
      <c r="E1999" s="313" t="s">
        <v>19</v>
      </c>
      <c r="F1999" s="314">
        <v>0.48999999999999999</v>
      </c>
      <c r="G1999" s="39"/>
      <c r="H1999" s="45"/>
    </row>
    <row r="2000" s="2" customFormat="1" ht="16.8" customHeight="1">
      <c r="A2000" s="39"/>
      <c r="B2000" s="45"/>
      <c r="C2000" s="315" t="s">
        <v>1279</v>
      </c>
      <c r="D2000" s="315" t="s">
        <v>357</v>
      </c>
      <c r="E2000" s="18" t="s">
        <v>19</v>
      </c>
      <c r="F2000" s="316">
        <v>0.48999999999999999</v>
      </c>
      <c r="G2000" s="39"/>
      <c r="H2000" s="45"/>
    </row>
    <row r="2001" s="2" customFormat="1" ht="16.8" customHeight="1">
      <c r="A2001" s="39"/>
      <c r="B2001" s="45"/>
      <c r="C2001" s="317" t="s">
        <v>4959</v>
      </c>
      <c r="D2001" s="39"/>
      <c r="E2001" s="39"/>
      <c r="F2001" s="39"/>
      <c r="G2001" s="39"/>
      <c r="H2001" s="45"/>
    </row>
    <row r="2002" s="2" customFormat="1">
      <c r="A2002" s="39"/>
      <c r="B2002" s="45"/>
      <c r="C2002" s="315" t="s">
        <v>343</v>
      </c>
      <c r="D2002" s="315" t="s">
        <v>344</v>
      </c>
      <c r="E2002" s="18" t="s">
        <v>345</v>
      </c>
      <c r="F2002" s="316">
        <v>532.74800000000005</v>
      </c>
      <c r="G2002" s="39"/>
      <c r="H2002" s="45"/>
    </row>
    <row r="2003" s="2" customFormat="1">
      <c r="A2003" s="39"/>
      <c r="B2003" s="45"/>
      <c r="C2003" s="315" t="s">
        <v>406</v>
      </c>
      <c r="D2003" s="315" t="s">
        <v>407</v>
      </c>
      <c r="E2003" s="18" t="s">
        <v>391</v>
      </c>
      <c r="F2003" s="316">
        <v>1722.085</v>
      </c>
      <c r="G2003" s="39"/>
      <c r="H2003" s="45"/>
    </row>
    <row r="2004" s="2" customFormat="1" ht="16.8" customHeight="1">
      <c r="A2004" s="39"/>
      <c r="B2004" s="45"/>
      <c r="C2004" s="311" t="s">
        <v>1272</v>
      </c>
      <c r="D2004" s="312" t="s">
        <v>19</v>
      </c>
      <c r="E2004" s="313" t="s">
        <v>19</v>
      </c>
      <c r="F2004" s="314">
        <v>1</v>
      </c>
      <c r="G2004" s="39"/>
      <c r="H2004" s="45"/>
    </row>
    <row r="2005" s="2" customFormat="1" ht="16.8" customHeight="1">
      <c r="A2005" s="39"/>
      <c r="B2005" s="45"/>
      <c r="C2005" s="315" t="s">
        <v>19</v>
      </c>
      <c r="D2005" s="315" t="s">
        <v>351</v>
      </c>
      <c r="E2005" s="18" t="s">
        <v>19</v>
      </c>
      <c r="F2005" s="316">
        <v>0</v>
      </c>
      <c r="G2005" s="39"/>
      <c r="H2005" s="45"/>
    </row>
    <row r="2006" s="2" customFormat="1" ht="16.8" customHeight="1">
      <c r="A2006" s="39"/>
      <c r="B2006" s="45"/>
      <c r="C2006" s="315" t="s">
        <v>1272</v>
      </c>
      <c r="D2006" s="315" t="s">
        <v>352</v>
      </c>
      <c r="E2006" s="18" t="s">
        <v>19</v>
      </c>
      <c r="F2006" s="316">
        <v>1</v>
      </c>
      <c r="G2006" s="39"/>
      <c r="H2006" s="45"/>
    </row>
    <row r="2007" s="2" customFormat="1" ht="16.8" customHeight="1">
      <c r="A2007" s="39"/>
      <c r="B2007" s="45"/>
      <c r="C2007" s="317" t="s">
        <v>4959</v>
      </c>
      <c r="D2007" s="39"/>
      <c r="E2007" s="39"/>
      <c r="F2007" s="39"/>
      <c r="G2007" s="39"/>
      <c r="H2007" s="45"/>
    </row>
    <row r="2008" s="2" customFormat="1">
      <c r="A2008" s="39"/>
      <c r="B2008" s="45"/>
      <c r="C2008" s="315" t="s">
        <v>343</v>
      </c>
      <c r="D2008" s="315" t="s">
        <v>344</v>
      </c>
      <c r="E2008" s="18" t="s">
        <v>345</v>
      </c>
      <c r="F2008" s="316">
        <v>532.74800000000005</v>
      </c>
      <c r="G2008" s="39"/>
      <c r="H2008" s="45"/>
    </row>
    <row r="2009" s="2" customFormat="1">
      <c r="A2009" s="39"/>
      <c r="B2009" s="45"/>
      <c r="C2009" s="315" t="s">
        <v>792</v>
      </c>
      <c r="D2009" s="315" t="s">
        <v>793</v>
      </c>
      <c r="E2009" s="18" t="s">
        <v>572</v>
      </c>
      <c r="F2009" s="316">
        <v>454.54700000000003</v>
      </c>
      <c r="G2009" s="39"/>
      <c r="H2009" s="45"/>
    </row>
    <row r="2010" s="2" customFormat="1" ht="16.8" customHeight="1">
      <c r="A2010" s="39"/>
      <c r="B2010" s="45"/>
      <c r="C2010" s="311" t="s">
        <v>1273</v>
      </c>
      <c r="D2010" s="312" t="s">
        <v>19</v>
      </c>
      <c r="E2010" s="313" t="s">
        <v>19</v>
      </c>
      <c r="F2010" s="314">
        <v>119.593</v>
      </c>
      <c r="G2010" s="39"/>
      <c r="H2010" s="45"/>
    </row>
    <row r="2011" s="2" customFormat="1" ht="16.8" customHeight="1">
      <c r="A2011" s="39"/>
      <c r="B2011" s="45"/>
      <c r="C2011" s="315" t="s">
        <v>19</v>
      </c>
      <c r="D2011" s="315" t="s">
        <v>1079</v>
      </c>
      <c r="E2011" s="18" t="s">
        <v>19</v>
      </c>
      <c r="F2011" s="316">
        <v>0</v>
      </c>
      <c r="G2011" s="39"/>
      <c r="H2011" s="45"/>
    </row>
    <row r="2012" s="2" customFormat="1" ht="16.8" customHeight="1">
      <c r="A2012" s="39"/>
      <c r="B2012" s="45"/>
      <c r="C2012" s="315" t="s">
        <v>1273</v>
      </c>
      <c r="D2012" s="315" t="s">
        <v>1274</v>
      </c>
      <c r="E2012" s="18" t="s">
        <v>19</v>
      </c>
      <c r="F2012" s="316">
        <v>119.593</v>
      </c>
      <c r="G2012" s="39"/>
      <c r="H2012" s="45"/>
    </row>
    <row r="2013" s="2" customFormat="1" ht="16.8" customHeight="1">
      <c r="A2013" s="39"/>
      <c r="B2013" s="45"/>
      <c r="C2013" s="317" t="s">
        <v>4959</v>
      </c>
      <c r="D2013" s="39"/>
      <c r="E2013" s="39"/>
      <c r="F2013" s="39"/>
      <c r="G2013" s="39"/>
      <c r="H2013" s="45"/>
    </row>
    <row r="2014" s="2" customFormat="1">
      <c r="A2014" s="39"/>
      <c r="B2014" s="45"/>
      <c r="C2014" s="315" t="s">
        <v>343</v>
      </c>
      <c r="D2014" s="315" t="s">
        <v>344</v>
      </c>
      <c r="E2014" s="18" t="s">
        <v>345</v>
      </c>
      <c r="F2014" s="316">
        <v>532.74800000000005</v>
      </c>
      <c r="G2014" s="39"/>
      <c r="H2014" s="45"/>
    </row>
    <row r="2015" s="2" customFormat="1">
      <c r="A2015" s="39"/>
      <c r="B2015" s="45"/>
      <c r="C2015" s="315" t="s">
        <v>406</v>
      </c>
      <c r="D2015" s="315" t="s">
        <v>407</v>
      </c>
      <c r="E2015" s="18" t="s">
        <v>391</v>
      </c>
      <c r="F2015" s="316">
        <v>1722.085</v>
      </c>
      <c r="G2015" s="39"/>
      <c r="H2015" s="45"/>
    </row>
    <row r="2016" s="2" customFormat="1" ht="16.8" customHeight="1">
      <c r="A2016" s="39"/>
      <c r="B2016" s="45"/>
      <c r="C2016" s="315" t="s">
        <v>496</v>
      </c>
      <c r="D2016" s="315" t="s">
        <v>497</v>
      </c>
      <c r="E2016" s="18" t="s">
        <v>489</v>
      </c>
      <c r="F2016" s="316">
        <v>315.55599999999998</v>
      </c>
      <c r="G2016" s="39"/>
      <c r="H2016" s="45"/>
    </row>
    <row r="2017" s="2" customFormat="1">
      <c r="A2017" s="39"/>
      <c r="B2017" s="45"/>
      <c r="C2017" s="315" t="s">
        <v>448</v>
      </c>
      <c r="D2017" s="315" t="s">
        <v>449</v>
      </c>
      <c r="E2017" s="18" t="s">
        <v>391</v>
      </c>
      <c r="F2017" s="316">
        <v>517.798</v>
      </c>
      <c r="G2017" s="39"/>
      <c r="H2017" s="45"/>
    </row>
    <row r="2018" s="2" customFormat="1">
      <c r="A2018" s="39"/>
      <c r="B2018" s="45"/>
      <c r="C2018" s="315" t="s">
        <v>482</v>
      </c>
      <c r="D2018" s="315" t="s">
        <v>483</v>
      </c>
      <c r="E2018" s="18" t="s">
        <v>391</v>
      </c>
      <c r="F2018" s="316">
        <v>157.77799999999999</v>
      </c>
      <c r="G2018" s="39"/>
      <c r="H2018" s="45"/>
    </row>
    <row r="2019" s="2" customFormat="1" ht="16.8" customHeight="1">
      <c r="A2019" s="39"/>
      <c r="B2019" s="45"/>
      <c r="C2019" s="315" t="s">
        <v>954</v>
      </c>
      <c r="D2019" s="315" t="s">
        <v>1025</v>
      </c>
      <c r="E2019" s="18" t="s">
        <v>19</v>
      </c>
      <c r="F2019" s="316">
        <v>0.25</v>
      </c>
      <c r="G2019" s="39"/>
      <c r="H2019" s="45"/>
    </row>
    <row r="2020" s="2" customFormat="1" ht="16.8" customHeight="1">
      <c r="A2020" s="39"/>
      <c r="B2020" s="45"/>
      <c r="C2020" s="311" t="s">
        <v>1283</v>
      </c>
      <c r="D2020" s="312" t="s">
        <v>19</v>
      </c>
      <c r="E2020" s="313" t="s">
        <v>19</v>
      </c>
      <c r="F2020" s="314">
        <v>297.78699999999998</v>
      </c>
      <c r="G2020" s="39"/>
      <c r="H2020" s="45"/>
    </row>
    <row r="2021" s="2" customFormat="1" ht="16.8" customHeight="1">
      <c r="A2021" s="39"/>
      <c r="B2021" s="45"/>
      <c r="C2021" s="315" t="s">
        <v>1283</v>
      </c>
      <c r="D2021" s="315" t="s">
        <v>1330</v>
      </c>
      <c r="E2021" s="18" t="s">
        <v>19</v>
      </c>
      <c r="F2021" s="316">
        <v>297.78699999999998</v>
      </c>
      <c r="G2021" s="39"/>
      <c r="H2021" s="45"/>
    </row>
    <row r="2022" s="2" customFormat="1" ht="16.8" customHeight="1">
      <c r="A2022" s="39"/>
      <c r="B2022" s="45"/>
      <c r="C2022" s="317" t="s">
        <v>4959</v>
      </c>
      <c r="D2022" s="39"/>
      <c r="E2022" s="39"/>
      <c r="F2022" s="39"/>
      <c r="G2022" s="39"/>
      <c r="H2022" s="45"/>
    </row>
    <row r="2023" s="2" customFormat="1">
      <c r="A2023" s="39"/>
      <c r="B2023" s="45"/>
      <c r="C2023" s="315" t="s">
        <v>343</v>
      </c>
      <c r="D2023" s="315" t="s">
        <v>344</v>
      </c>
      <c r="E2023" s="18" t="s">
        <v>345</v>
      </c>
      <c r="F2023" s="316">
        <v>532.74800000000005</v>
      </c>
      <c r="G2023" s="39"/>
      <c r="H2023" s="45"/>
    </row>
    <row r="2024" s="2" customFormat="1">
      <c r="A2024" s="39"/>
      <c r="B2024" s="45"/>
      <c r="C2024" s="315" t="s">
        <v>373</v>
      </c>
      <c r="D2024" s="315" t="s">
        <v>374</v>
      </c>
      <c r="E2024" s="18" t="s">
        <v>345</v>
      </c>
      <c r="F2024" s="316">
        <v>268.00799999999998</v>
      </c>
      <c r="G2024" s="39"/>
      <c r="H2024" s="45"/>
    </row>
    <row r="2025" s="2" customFormat="1">
      <c r="A2025" s="39"/>
      <c r="B2025" s="45"/>
      <c r="C2025" s="315" t="s">
        <v>616</v>
      </c>
      <c r="D2025" s="315" t="s">
        <v>617</v>
      </c>
      <c r="E2025" s="18" t="s">
        <v>345</v>
      </c>
      <c r="F2025" s="316">
        <v>297.78699999999998</v>
      </c>
      <c r="G2025" s="39"/>
      <c r="H2025" s="45"/>
    </row>
    <row r="2026" s="2" customFormat="1" ht="16.8" customHeight="1">
      <c r="A2026" s="39"/>
      <c r="B2026" s="45"/>
      <c r="C2026" s="311" t="s">
        <v>1277</v>
      </c>
      <c r="D2026" s="312" t="s">
        <v>19</v>
      </c>
      <c r="E2026" s="313" t="s">
        <v>19</v>
      </c>
      <c r="F2026" s="314">
        <v>0.46999999999999997</v>
      </c>
      <c r="G2026" s="39"/>
      <c r="H2026" s="45"/>
    </row>
    <row r="2027" s="2" customFormat="1" ht="16.8" customHeight="1">
      <c r="A2027" s="39"/>
      <c r="B2027" s="45"/>
      <c r="C2027" s="315" t="s">
        <v>19</v>
      </c>
      <c r="D2027" s="315" t="s">
        <v>355</v>
      </c>
      <c r="E2027" s="18" t="s">
        <v>19</v>
      </c>
      <c r="F2027" s="316">
        <v>0</v>
      </c>
      <c r="G2027" s="39"/>
      <c r="H2027" s="45"/>
    </row>
    <row r="2028" s="2" customFormat="1" ht="16.8" customHeight="1">
      <c r="A2028" s="39"/>
      <c r="B2028" s="45"/>
      <c r="C2028" s="315" t="s">
        <v>1277</v>
      </c>
      <c r="D2028" s="315" t="s">
        <v>356</v>
      </c>
      <c r="E2028" s="18" t="s">
        <v>19</v>
      </c>
      <c r="F2028" s="316">
        <v>0.46999999999999997</v>
      </c>
      <c r="G2028" s="39"/>
      <c r="H2028" s="45"/>
    </row>
    <row r="2029" s="2" customFormat="1" ht="16.8" customHeight="1">
      <c r="A2029" s="39"/>
      <c r="B2029" s="45"/>
      <c r="C2029" s="317" t="s">
        <v>4959</v>
      </c>
      <c r="D2029" s="39"/>
      <c r="E2029" s="39"/>
      <c r="F2029" s="39"/>
      <c r="G2029" s="39"/>
      <c r="H2029" s="45"/>
    </row>
    <row r="2030" s="2" customFormat="1">
      <c r="A2030" s="39"/>
      <c r="B2030" s="45"/>
      <c r="C2030" s="315" t="s">
        <v>343</v>
      </c>
      <c r="D2030" s="315" t="s">
        <v>344</v>
      </c>
      <c r="E2030" s="18" t="s">
        <v>345</v>
      </c>
      <c r="F2030" s="316">
        <v>532.74800000000005</v>
      </c>
      <c r="G2030" s="39"/>
      <c r="H2030" s="45"/>
    </row>
    <row r="2031" s="2" customFormat="1">
      <c r="A2031" s="39"/>
      <c r="B2031" s="45"/>
      <c r="C2031" s="315" t="s">
        <v>406</v>
      </c>
      <c r="D2031" s="315" t="s">
        <v>407</v>
      </c>
      <c r="E2031" s="18" t="s">
        <v>391</v>
      </c>
      <c r="F2031" s="316">
        <v>1722.085</v>
      </c>
      <c r="G2031" s="39"/>
      <c r="H2031" s="45"/>
    </row>
    <row r="2032" s="2" customFormat="1" ht="16.8" customHeight="1">
      <c r="A2032" s="39"/>
      <c r="B2032" s="45"/>
      <c r="C2032" s="311" t="s">
        <v>1281</v>
      </c>
      <c r="D2032" s="312" t="s">
        <v>19</v>
      </c>
      <c r="E2032" s="313" t="s">
        <v>19</v>
      </c>
      <c r="F2032" s="314">
        <v>532.74800000000005</v>
      </c>
      <c r="G2032" s="39"/>
      <c r="H2032" s="45"/>
    </row>
    <row r="2033" s="2" customFormat="1" ht="16.8" customHeight="1">
      <c r="A2033" s="39"/>
      <c r="B2033" s="45"/>
      <c r="C2033" s="315" t="s">
        <v>1283</v>
      </c>
      <c r="D2033" s="315" t="s">
        <v>1330</v>
      </c>
      <c r="E2033" s="18" t="s">
        <v>19</v>
      </c>
      <c r="F2033" s="316">
        <v>297.78699999999998</v>
      </c>
      <c r="G2033" s="39"/>
      <c r="H2033" s="45"/>
    </row>
    <row r="2034" s="2" customFormat="1" ht="16.8" customHeight="1">
      <c r="A2034" s="39"/>
      <c r="B2034" s="45"/>
      <c r="C2034" s="315" t="s">
        <v>1287</v>
      </c>
      <c r="D2034" s="315" t="s">
        <v>1331</v>
      </c>
      <c r="E2034" s="18" t="s">
        <v>19</v>
      </c>
      <c r="F2034" s="316">
        <v>234.96100000000001</v>
      </c>
      <c r="G2034" s="39"/>
      <c r="H2034" s="45"/>
    </row>
    <row r="2035" s="2" customFormat="1" ht="16.8" customHeight="1">
      <c r="A2035" s="39"/>
      <c r="B2035" s="45"/>
      <c r="C2035" s="315" t="s">
        <v>1289</v>
      </c>
      <c r="D2035" s="315" t="s">
        <v>1332</v>
      </c>
      <c r="E2035" s="18" t="s">
        <v>19</v>
      </c>
      <c r="F2035" s="316">
        <v>0</v>
      </c>
      <c r="G2035" s="39"/>
      <c r="H2035" s="45"/>
    </row>
    <row r="2036" s="2" customFormat="1" ht="16.8" customHeight="1">
      <c r="A2036" s="39"/>
      <c r="B2036" s="45"/>
      <c r="C2036" s="315" t="s">
        <v>1308</v>
      </c>
      <c r="D2036" s="315" t="s">
        <v>1333</v>
      </c>
      <c r="E2036" s="18" t="s">
        <v>19</v>
      </c>
      <c r="F2036" s="316">
        <v>0</v>
      </c>
      <c r="G2036" s="39"/>
      <c r="H2036" s="45"/>
    </row>
    <row r="2037" s="2" customFormat="1" ht="16.8" customHeight="1">
      <c r="A2037" s="39"/>
      <c r="B2037" s="45"/>
      <c r="C2037" s="315" t="s">
        <v>1281</v>
      </c>
      <c r="D2037" s="315" t="s">
        <v>363</v>
      </c>
      <c r="E2037" s="18" t="s">
        <v>19</v>
      </c>
      <c r="F2037" s="316">
        <v>532.74800000000005</v>
      </c>
      <c r="G2037" s="39"/>
      <c r="H2037" s="45"/>
    </row>
    <row r="2038" s="2" customFormat="1" ht="16.8" customHeight="1">
      <c r="A2038" s="39"/>
      <c r="B2038" s="45"/>
      <c r="C2038" s="317" t="s">
        <v>4959</v>
      </c>
      <c r="D2038" s="39"/>
      <c r="E2038" s="39"/>
      <c r="F2038" s="39"/>
      <c r="G2038" s="39"/>
      <c r="H2038" s="45"/>
    </row>
    <row r="2039" s="2" customFormat="1">
      <c r="A2039" s="39"/>
      <c r="B2039" s="45"/>
      <c r="C2039" s="315" t="s">
        <v>343</v>
      </c>
      <c r="D2039" s="315" t="s">
        <v>344</v>
      </c>
      <c r="E2039" s="18" t="s">
        <v>345</v>
      </c>
      <c r="F2039" s="316">
        <v>532.74800000000005</v>
      </c>
      <c r="G2039" s="39"/>
      <c r="H2039" s="45"/>
    </row>
    <row r="2040" s="2" customFormat="1">
      <c r="A2040" s="39"/>
      <c r="B2040" s="45"/>
      <c r="C2040" s="315" t="s">
        <v>364</v>
      </c>
      <c r="D2040" s="315" t="s">
        <v>365</v>
      </c>
      <c r="E2040" s="18" t="s">
        <v>345</v>
      </c>
      <c r="F2040" s="316">
        <v>532.74800000000005</v>
      </c>
      <c r="G2040" s="39"/>
      <c r="H2040" s="45"/>
    </row>
    <row r="2041" s="2" customFormat="1">
      <c r="A2041" s="39"/>
      <c r="B2041" s="45"/>
      <c r="C2041" s="315" t="s">
        <v>368</v>
      </c>
      <c r="D2041" s="315" t="s">
        <v>369</v>
      </c>
      <c r="E2041" s="18" t="s">
        <v>345</v>
      </c>
      <c r="F2041" s="316">
        <v>506.11099999999999</v>
      </c>
      <c r="G2041" s="39"/>
      <c r="H2041" s="45"/>
    </row>
    <row r="2042" s="2" customFormat="1" ht="16.8" customHeight="1">
      <c r="A2042" s="39"/>
      <c r="B2042" s="45"/>
      <c r="C2042" s="315" t="s">
        <v>511</v>
      </c>
      <c r="D2042" s="315" t="s">
        <v>512</v>
      </c>
      <c r="E2042" s="18" t="s">
        <v>345</v>
      </c>
      <c r="F2042" s="316">
        <v>1161.0640000000001</v>
      </c>
      <c r="G2042" s="39"/>
      <c r="H2042" s="45"/>
    </row>
    <row r="2043" s="2" customFormat="1">
      <c r="A2043" s="39"/>
      <c r="B2043" s="45"/>
      <c r="C2043" s="315" t="s">
        <v>606</v>
      </c>
      <c r="D2043" s="315" t="s">
        <v>607</v>
      </c>
      <c r="E2043" s="18" t="s">
        <v>345</v>
      </c>
      <c r="F2043" s="316">
        <v>532.74800000000005</v>
      </c>
      <c r="G2043" s="39"/>
      <c r="H2043" s="45"/>
    </row>
    <row r="2044" s="2" customFormat="1" ht="16.8" customHeight="1">
      <c r="A2044" s="39"/>
      <c r="B2044" s="45"/>
      <c r="C2044" s="315" t="s">
        <v>611</v>
      </c>
      <c r="D2044" s="315" t="s">
        <v>612</v>
      </c>
      <c r="E2044" s="18" t="s">
        <v>345</v>
      </c>
      <c r="F2044" s="316">
        <v>532.74800000000005</v>
      </c>
      <c r="G2044" s="39"/>
      <c r="H2044" s="45"/>
    </row>
    <row r="2045" s="2" customFormat="1" ht="16.8" customHeight="1">
      <c r="A2045" s="39"/>
      <c r="B2045" s="45"/>
      <c r="C2045" s="315" t="s">
        <v>631</v>
      </c>
      <c r="D2045" s="315" t="s">
        <v>632</v>
      </c>
      <c r="E2045" s="18" t="s">
        <v>345</v>
      </c>
      <c r="F2045" s="316">
        <v>532.74800000000005</v>
      </c>
      <c r="G2045" s="39"/>
      <c r="H2045" s="45"/>
    </row>
    <row r="2046" s="2" customFormat="1" ht="16.8" customHeight="1">
      <c r="A2046" s="39"/>
      <c r="B2046" s="45"/>
      <c r="C2046" s="315" t="s">
        <v>621</v>
      </c>
      <c r="D2046" s="315" t="s">
        <v>622</v>
      </c>
      <c r="E2046" s="18" t="s">
        <v>345</v>
      </c>
      <c r="F2046" s="316">
        <v>532.74800000000005</v>
      </c>
      <c r="G2046" s="39"/>
      <c r="H2046" s="45"/>
    </row>
    <row r="2047" s="2" customFormat="1">
      <c r="A2047" s="39"/>
      <c r="B2047" s="45"/>
      <c r="C2047" s="315" t="s">
        <v>636</v>
      </c>
      <c r="D2047" s="315" t="s">
        <v>637</v>
      </c>
      <c r="E2047" s="18" t="s">
        <v>345</v>
      </c>
      <c r="F2047" s="316">
        <v>532.74800000000005</v>
      </c>
      <c r="G2047" s="39"/>
      <c r="H2047" s="45"/>
    </row>
    <row r="2048" s="2" customFormat="1">
      <c r="A2048" s="39"/>
      <c r="B2048" s="45"/>
      <c r="C2048" s="315" t="s">
        <v>626</v>
      </c>
      <c r="D2048" s="315" t="s">
        <v>627</v>
      </c>
      <c r="E2048" s="18" t="s">
        <v>345</v>
      </c>
      <c r="F2048" s="316">
        <v>532.74800000000005</v>
      </c>
      <c r="G2048" s="39"/>
      <c r="H2048" s="45"/>
    </row>
    <row r="2049" s="2" customFormat="1" ht="16.8" customHeight="1">
      <c r="A2049" s="39"/>
      <c r="B2049" s="45"/>
      <c r="C2049" s="311" t="s">
        <v>216</v>
      </c>
      <c r="D2049" s="312" t="s">
        <v>19</v>
      </c>
      <c r="E2049" s="313" t="s">
        <v>19</v>
      </c>
      <c r="F2049" s="314">
        <v>157.77799999999999</v>
      </c>
      <c r="G2049" s="39"/>
      <c r="H2049" s="45"/>
    </row>
    <row r="2050" s="2" customFormat="1" ht="16.8" customHeight="1">
      <c r="A2050" s="39"/>
      <c r="B2050" s="45"/>
      <c r="C2050" s="315" t="s">
        <v>19</v>
      </c>
      <c r="D2050" s="315" t="s">
        <v>499</v>
      </c>
      <c r="E2050" s="18" t="s">
        <v>19</v>
      </c>
      <c r="F2050" s="316">
        <v>181.72499999999999</v>
      </c>
      <c r="G2050" s="39"/>
      <c r="H2050" s="45"/>
    </row>
    <row r="2051" s="2" customFormat="1" ht="16.8" customHeight="1">
      <c r="A2051" s="39"/>
      <c r="B2051" s="45"/>
      <c r="C2051" s="315" t="s">
        <v>19</v>
      </c>
      <c r="D2051" s="315" t="s">
        <v>501</v>
      </c>
      <c r="E2051" s="18" t="s">
        <v>19</v>
      </c>
      <c r="F2051" s="316">
        <v>0</v>
      </c>
      <c r="G2051" s="39"/>
      <c r="H2051" s="45"/>
    </row>
    <row r="2052" s="2" customFormat="1" ht="16.8" customHeight="1">
      <c r="A2052" s="39"/>
      <c r="B2052" s="45"/>
      <c r="C2052" s="315" t="s">
        <v>19</v>
      </c>
      <c r="D2052" s="315" t="s">
        <v>993</v>
      </c>
      <c r="E2052" s="18" t="s">
        <v>19</v>
      </c>
      <c r="F2052" s="316">
        <v>-23.946999999999999</v>
      </c>
      <c r="G2052" s="39"/>
      <c r="H2052" s="45"/>
    </row>
    <row r="2053" s="2" customFormat="1" ht="16.8" customHeight="1">
      <c r="A2053" s="39"/>
      <c r="B2053" s="45"/>
      <c r="C2053" s="315" t="s">
        <v>19</v>
      </c>
      <c r="D2053" s="315" t="s">
        <v>502</v>
      </c>
      <c r="E2053" s="18" t="s">
        <v>19</v>
      </c>
      <c r="F2053" s="316">
        <v>0</v>
      </c>
      <c r="G2053" s="39"/>
      <c r="H2053" s="45"/>
    </row>
    <row r="2054" s="2" customFormat="1" ht="16.8" customHeight="1">
      <c r="A2054" s="39"/>
      <c r="B2054" s="45"/>
      <c r="C2054" s="315" t="s">
        <v>216</v>
      </c>
      <c r="D2054" s="315" t="s">
        <v>363</v>
      </c>
      <c r="E2054" s="18" t="s">
        <v>19</v>
      </c>
      <c r="F2054" s="316">
        <v>157.77799999999999</v>
      </c>
      <c r="G2054" s="39"/>
      <c r="H2054" s="45"/>
    </row>
    <row r="2055" s="2" customFormat="1" ht="16.8" customHeight="1">
      <c r="A2055" s="39"/>
      <c r="B2055" s="45"/>
      <c r="C2055" s="317" t="s">
        <v>4959</v>
      </c>
      <c r="D2055" s="39"/>
      <c r="E2055" s="39"/>
      <c r="F2055" s="39"/>
      <c r="G2055" s="39"/>
      <c r="H2055" s="45"/>
    </row>
    <row r="2056" s="2" customFormat="1" ht="16.8" customHeight="1">
      <c r="A2056" s="39"/>
      <c r="B2056" s="45"/>
      <c r="C2056" s="311" t="s">
        <v>296</v>
      </c>
      <c r="D2056" s="312" t="s">
        <v>19</v>
      </c>
      <c r="E2056" s="313" t="s">
        <v>19</v>
      </c>
      <c r="F2056" s="314">
        <v>2891.9929999999999</v>
      </c>
      <c r="G2056" s="39"/>
      <c r="H2056" s="45"/>
    </row>
    <row r="2057" s="2" customFormat="1" ht="16.8" customHeight="1">
      <c r="A2057" s="39"/>
      <c r="B2057" s="45"/>
      <c r="C2057" s="315" t="s">
        <v>19</v>
      </c>
      <c r="D2057" s="315" t="s">
        <v>429</v>
      </c>
      <c r="E2057" s="18" t="s">
        <v>19</v>
      </c>
      <c r="F2057" s="316">
        <v>2891.9929999999999</v>
      </c>
      <c r="G2057" s="39"/>
      <c r="H2057" s="45"/>
    </row>
    <row r="2058" s="2" customFormat="1" ht="16.8" customHeight="1">
      <c r="A2058" s="39"/>
      <c r="B2058" s="45"/>
      <c r="C2058" s="315" t="s">
        <v>296</v>
      </c>
      <c r="D2058" s="315" t="s">
        <v>363</v>
      </c>
      <c r="E2058" s="18" t="s">
        <v>19</v>
      </c>
      <c r="F2058" s="316">
        <v>2891.9929999999999</v>
      </c>
      <c r="G2058" s="39"/>
      <c r="H2058" s="45"/>
    </row>
    <row r="2059" s="2" customFormat="1" ht="16.8" customHeight="1">
      <c r="A2059" s="39"/>
      <c r="B2059" s="45"/>
      <c r="C2059" s="317" t="s">
        <v>4959</v>
      </c>
      <c r="D2059" s="39"/>
      <c r="E2059" s="39"/>
      <c r="F2059" s="39"/>
      <c r="G2059" s="39"/>
      <c r="H2059" s="45"/>
    </row>
    <row r="2060" s="2" customFormat="1">
      <c r="A2060" s="39"/>
      <c r="B2060" s="45"/>
      <c r="C2060" s="315" t="s">
        <v>425</v>
      </c>
      <c r="D2060" s="315" t="s">
        <v>426</v>
      </c>
      <c r="E2060" s="18" t="s">
        <v>345</v>
      </c>
      <c r="F2060" s="316">
        <v>2891.9929999999999</v>
      </c>
      <c r="G2060" s="39"/>
      <c r="H2060" s="45"/>
    </row>
    <row r="2061" s="2" customFormat="1">
      <c r="A2061" s="39"/>
      <c r="B2061" s="45"/>
      <c r="C2061" s="315" t="s">
        <v>431</v>
      </c>
      <c r="D2061" s="315" t="s">
        <v>432</v>
      </c>
      <c r="E2061" s="18" t="s">
        <v>345</v>
      </c>
      <c r="F2061" s="316">
        <v>2891.9929999999999</v>
      </c>
      <c r="G2061" s="39"/>
      <c r="H2061" s="45"/>
    </row>
    <row r="2062" s="2" customFormat="1" ht="16.8" customHeight="1">
      <c r="A2062" s="39"/>
      <c r="B2062" s="45"/>
      <c r="C2062" s="315" t="s">
        <v>435</v>
      </c>
      <c r="D2062" s="315" t="s">
        <v>436</v>
      </c>
      <c r="E2062" s="18" t="s">
        <v>391</v>
      </c>
      <c r="F2062" s="316">
        <v>2154.5349999999999</v>
      </c>
      <c r="G2062" s="39"/>
      <c r="H2062" s="45"/>
    </row>
    <row r="2063" s="2" customFormat="1" ht="16.8" customHeight="1">
      <c r="A2063" s="39"/>
      <c r="B2063" s="45"/>
      <c r="C2063" s="311" t="s">
        <v>269</v>
      </c>
      <c r="D2063" s="312" t="s">
        <v>19</v>
      </c>
      <c r="E2063" s="313" t="s">
        <v>19</v>
      </c>
      <c r="F2063" s="314">
        <v>1</v>
      </c>
      <c r="G2063" s="39"/>
      <c r="H2063" s="45"/>
    </row>
    <row r="2064" s="2" customFormat="1" ht="16.8" customHeight="1">
      <c r="A2064" s="39"/>
      <c r="B2064" s="45"/>
      <c r="C2064" s="315" t="s">
        <v>19</v>
      </c>
      <c r="D2064" s="315" t="s">
        <v>415</v>
      </c>
      <c r="E2064" s="18" t="s">
        <v>19</v>
      </c>
      <c r="F2064" s="316">
        <v>0</v>
      </c>
      <c r="G2064" s="39"/>
      <c r="H2064" s="45"/>
    </row>
    <row r="2065" s="2" customFormat="1" ht="16.8" customHeight="1">
      <c r="A2065" s="39"/>
      <c r="B2065" s="45"/>
      <c r="C2065" s="315" t="s">
        <v>269</v>
      </c>
      <c r="D2065" s="315" t="s">
        <v>79</v>
      </c>
      <c r="E2065" s="18" t="s">
        <v>19</v>
      </c>
      <c r="F2065" s="316">
        <v>1</v>
      </c>
      <c r="G2065" s="39"/>
      <c r="H2065" s="45"/>
    </row>
    <row r="2066" s="2" customFormat="1" ht="16.8" customHeight="1">
      <c r="A2066" s="39"/>
      <c r="B2066" s="45"/>
      <c r="C2066" s="317" t="s">
        <v>4959</v>
      </c>
      <c r="D2066" s="39"/>
      <c r="E2066" s="39"/>
      <c r="F2066" s="39"/>
      <c r="G2066" s="39"/>
      <c r="H2066" s="45"/>
    </row>
    <row r="2067" s="2" customFormat="1">
      <c r="A2067" s="39"/>
      <c r="B2067" s="45"/>
      <c r="C2067" s="315" t="s">
        <v>406</v>
      </c>
      <c r="D2067" s="315" t="s">
        <v>407</v>
      </c>
      <c r="E2067" s="18" t="s">
        <v>391</v>
      </c>
      <c r="F2067" s="316">
        <v>1722.085</v>
      </c>
      <c r="G2067" s="39"/>
      <c r="H2067" s="45"/>
    </row>
    <row r="2068" s="2" customFormat="1">
      <c r="A2068" s="39"/>
      <c r="B2068" s="45"/>
      <c r="C2068" s="315" t="s">
        <v>425</v>
      </c>
      <c r="D2068" s="315" t="s">
        <v>426</v>
      </c>
      <c r="E2068" s="18" t="s">
        <v>345</v>
      </c>
      <c r="F2068" s="316">
        <v>2891.9929999999999</v>
      </c>
      <c r="G2068" s="39"/>
      <c r="H2068" s="45"/>
    </row>
    <row r="2069" s="2" customFormat="1" ht="16.8" customHeight="1">
      <c r="A2069" s="39"/>
      <c r="B2069" s="45"/>
      <c r="C2069" s="311" t="s">
        <v>246</v>
      </c>
      <c r="D2069" s="312" t="s">
        <v>19</v>
      </c>
      <c r="E2069" s="313" t="s">
        <v>19</v>
      </c>
      <c r="F2069" s="314">
        <v>17</v>
      </c>
      <c r="G2069" s="39"/>
      <c r="H2069" s="45"/>
    </row>
    <row r="2070" s="2" customFormat="1" ht="16.8" customHeight="1">
      <c r="A2070" s="39"/>
      <c r="B2070" s="45"/>
      <c r="C2070" s="315" t="s">
        <v>19</v>
      </c>
      <c r="D2070" s="315" t="s">
        <v>245</v>
      </c>
      <c r="E2070" s="18" t="s">
        <v>19</v>
      </c>
      <c r="F2070" s="316">
        <v>17</v>
      </c>
      <c r="G2070" s="39"/>
      <c r="H2070" s="45"/>
    </row>
    <row r="2071" s="2" customFormat="1" ht="16.8" customHeight="1">
      <c r="A2071" s="39"/>
      <c r="B2071" s="45"/>
      <c r="C2071" s="315" t="s">
        <v>19</v>
      </c>
      <c r="D2071" s="315" t="s">
        <v>255</v>
      </c>
      <c r="E2071" s="18" t="s">
        <v>19</v>
      </c>
      <c r="F2071" s="316">
        <v>0</v>
      </c>
      <c r="G2071" s="39"/>
      <c r="H2071" s="45"/>
    </row>
    <row r="2072" s="2" customFormat="1" ht="16.8" customHeight="1">
      <c r="A2072" s="39"/>
      <c r="B2072" s="45"/>
      <c r="C2072" s="315" t="s">
        <v>246</v>
      </c>
      <c r="D2072" s="315" t="s">
        <v>363</v>
      </c>
      <c r="E2072" s="18" t="s">
        <v>19</v>
      </c>
      <c r="F2072" s="316">
        <v>17</v>
      </c>
      <c r="G2072" s="39"/>
      <c r="H2072" s="45"/>
    </row>
    <row r="2073" s="2" customFormat="1" ht="16.8" customHeight="1">
      <c r="A2073" s="39"/>
      <c r="B2073" s="45"/>
      <c r="C2073" s="317" t="s">
        <v>4959</v>
      </c>
      <c r="D2073" s="39"/>
      <c r="E2073" s="39"/>
      <c r="F2073" s="39"/>
      <c r="G2073" s="39"/>
      <c r="H2073" s="45"/>
    </row>
    <row r="2074" s="2" customFormat="1">
      <c r="A2074" s="39"/>
      <c r="B2074" s="45"/>
      <c r="C2074" s="315" t="s">
        <v>771</v>
      </c>
      <c r="D2074" s="315" t="s">
        <v>772</v>
      </c>
      <c r="E2074" s="18" t="s">
        <v>586</v>
      </c>
      <c r="F2074" s="316">
        <v>17</v>
      </c>
      <c r="G2074" s="39"/>
      <c r="H2074" s="45"/>
    </row>
    <row r="2075" s="2" customFormat="1" ht="16.8" customHeight="1">
      <c r="A2075" s="39"/>
      <c r="B2075" s="45"/>
      <c r="C2075" s="315" t="s">
        <v>760</v>
      </c>
      <c r="D2075" s="315" t="s">
        <v>761</v>
      </c>
      <c r="E2075" s="18" t="s">
        <v>586</v>
      </c>
      <c r="F2075" s="316">
        <v>17</v>
      </c>
      <c r="G2075" s="39"/>
      <c r="H2075" s="45"/>
    </row>
    <row r="2076" s="2" customFormat="1" ht="16.8" customHeight="1">
      <c r="A2076" s="39"/>
      <c r="B2076" s="45"/>
      <c r="C2076" s="315" t="s">
        <v>590</v>
      </c>
      <c r="D2076" s="315" t="s">
        <v>591</v>
      </c>
      <c r="E2076" s="18" t="s">
        <v>586</v>
      </c>
      <c r="F2076" s="316">
        <v>17</v>
      </c>
      <c r="G2076" s="39"/>
      <c r="H2076" s="45"/>
    </row>
    <row r="2077" s="2" customFormat="1" ht="16.8" customHeight="1">
      <c r="A2077" s="39"/>
      <c r="B2077" s="45"/>
      <c r="C2077" s="315" t="s">
        <v>593</v>
      </c>
      <c r="D2077" s="315" t="s">
        <v>594</v>
      </c>
      <c r="E2077" s="18" t="s">
        <v>586</v>
      </c>
      <c r="F2077" s="316">
        <v>17</v>
      </c>
      <c r="G2077" s="39"/>
      <c r="H2077" s="45"/>
    </row>
    <row r="2078" s="2" customFormat="1" ht="16.8" customHeight="1">
      <c r="A2078" s="39"/>
      <c r="B2078" s="45"/>
      <c r="C2078" s="315" t="s">
        <v>597</v>
      </c>
      <c r="D2078" s="315" t="s">
        <v>598</v>
      </c>
      <c r="E2078" s="18" t="s">
        <v>586</v>
      </c>
      <c r="F2078" s="316">
        <v>17</v>
      </c>
      <c r="G2078" s="39"/>
      <c r="H2078" s="45"/>
    </row>
    <row r="2079" s="2" customFormat="1" ht="16.8" customHeight="1">
      <c r="A2079" s="39"/>
      <c r="B2079" s="45"/>
      <c r="C2079" s="315" t="s">
        <v>601</v>
      </c>
      <c r="D2079" s="315" t="s">
        <v>602</v>
      </c>
      <c r="E2079" s="18" t="s">
        <v>586</v>
      </c>
      <c r="F2079" s="316">
        <v>17</v>
      </c>
      <c r="G2079" s="39"/>
      <c r="H2079" s="45"/>
    </row>
    <row r="2080" s="2" customFormat="1" ht="16.8" customHeight="1">
      <c r="A2080" s="39"/>
      <c r="B2080" s="45"/>
      <c r="C2080" s="315" t="s">
        <v>767</v>
      </c>
      <c r="D2080" s="315" t="s">
        <v>768</v>
      </c>
      <c r="E2080" s="18" t="s">
        <v>586</v>
      </c>
      <c r="F2080" s="316">
        <v>17</v>
      </c>
      <c r="G2080" s="39"/>
      <c r="H2080" s="45"/>
    </row>
    <row r="2081" s="2" customFormat="1" ht="16.8" customHeight="1">
      <c r="A2081" s="39"/>
      <c r="B2081" s="45"/>
      <c r="C2081" s="315" t="s">
        <v>716</v>
      </c>
      <c r="D2081" s="315" t="s">
        <v>717</v>
      </c>
      <c r="E2081" s="18" t="s">
        <v>586</v>
      </c>
      <c r="F2081" s="316">
        <v>17</v>
      </c>
      <c r="G2081" s="39"/>
      <c r="H2081" s="45"/>
    </row>
    <row r="2082" s="2" customFormat="1" ht="16.8" customHeight="1">
      <c r="A2082" s="39"/>
      <c r="B2082" s="45"/>
      <c r="C2082" s="315" t="s">
        <v>776</v>
      </c>
      <c r="D2082" s="315" t="s">
        <v>777</v>
      </c>
      <c r="E2082" s="18" t="s">
        <v>586</v>
      </c>
      <c r="F2082" s="316">
        <v>17</v>
      </c>
      <c r="G2082" s="39"/>
      <c r="H2082" s="45"/>
    </row>
    <row r="2083" s="2" customFormat="1" ht="16.8" customHeight="1">
      <c r="A2083" s="39"/>
      <c r="B2083" s="45"/>
      <c r="C2083" s="311" t="s">
        <v>952</v>
      </c>
      <c r="D2083" s="312" t="s">
        <v>19</v>
      </c>
      <c r="E2083" s="313" t="s">
        <v>19</v>
      </c>
      <c r="F2083" s="314">
        <v>487.85300000000001</v>
      </c>
      <c r="G2083" s="39"/>
      <c r="H2083" s="45"/>
    </row>
    <row r="2084" s="2" customFormat="1" ht="16.8" customHeight="1">
      <c r="A2084" s="39"/>
      <c r="B2084" s="45"/>
      <c r="C2084" s="315" t="s">
        <v>19</v>
      </c>
      <c r="D2084" s="315" t="s">
        <v>1026</v>
      </c>
      <c r="E2084" s="18" t="s">
        <v>19</v>
      </c>
      <c r="F2084" s="316">
        <v>0</v>
      </c>
      <c r="G2084" s="39"/>
      <c r="H2084" s="45"/>
    </row>
    <row r="2085" s="2" customFormat="1" ht="16.8" customHeight="1">
      <c r="A2085" s="39"/>
      <c r="B2085" s="45"/>
      <c r="C2085" s="315" t="s">
        <v>19</v>
      </c>
      <c r="D2085" s="315" t="s">
        <v>1294</v>
      </c>
      <c r="E2085" s="18" t="s">
        <v>19</v>
      </c>
      <c r="F2085" s="316">
        <v>487.85300000000001</v>
      </c>
      <c r="G2085" s="39"/>
      <c r="H2085" s="45"/>
    </row>
    <row r="2086" s="2" customFormat="1" ht="16.8" customHeight="1">
      <c r="A2086" s="39"/>
      <c r="B2086" s="45"/>
      <c r="C2086" s="315" t="s">
        <v>952</v>
      </c>
      <c r="D2086" s="315" t="s">
        <v>363</v>
      </c>
      <c r="E2086" s="18" t="s">
        <v>19</v>
      </c>
      <c r="F2086" s="316">
        <v>487.85300000000001</v>
      </c>
      <c r="G2086" s="39"/>
      <c r="H2086" s="45"/>
    </row>
    <row r="2087" s="2" customFormat="1" ht="16.8" customHeight="1">
      <c r="A2087" s="39"/>
      <c r="B2087" s="45"/>
      <c r="C2087" s="317" t="s">
        <v>4959</v>
      </c>
      <c r="D2087" s="39"/>
      <c r="E2087" s="39"/>
      <c r="F2087" s="39"/>
      <c r="G2087" s="39"/>
      <c r="H2087" s="45"/>
    </row>
    <row r="2088" s="2" customFormat="1" ht="16.8" customHeight="1">
      <c r="A2088" s="39"/>
      <c r="B2088" s="45"/>
      <c r="C2088" s="315" t="s">
        <v>1022</v>
      </c>
      <c r="D2088" s="315" t="s">
        <v>1023</v>
      </c>
      <c r="E2088" s="18" t="s">
        <v>572</v>
      </c>
      <c r="F2088" s="316">
        <v>487.85300000000001</v>
      </c>
      <c r="G2088" s="39"/>
      <c r="H2088" s="45"/>
    </row>
    <row r="2089" s="2" customFormat="1">
      <c r="A2089" s="39"/>
      <c r="B2089" s="45"/>
      <c r="C2089" s="315" t="s">
        <v>1018</v>
      </c>
      <c r="D2089" s="315" t="s">
        <v>1019</v>
      </c>
      <c r="E2089" s="18" t="s">
        <v>572</v>
      </c>
      <c r="F2089" s="316">
        <v>487.85300000000001</v>
      </c>
      <c r="G2089" s="39"/>
      <c r="H2089" s="45"/>
    </row>
    <row r="2090" s="2" customFormat="1" ht="16.8" customHeight="1">
      <c r="A2090" s="39"/>
      <c r="B2090" s="45"/>
      <c r="C2090" s="315" t="s">
        <v>786</v>
      </c>
      <c r="D2090" s="315" t="s">
        <v>787</v>
      </c>
      <c r="E2090" s="18" t="s">
        <v>572</v>
      </c>
      <c r="F2090" s="316">
        <v>487.85300000000001</v>
      </c>
      <c r="G2090" s="39"/>
      <c r="H2090" s="45"/>
    </row>
    <row r="2091" s="2" customFormat="1" ht="16.8" customHeight="1">
      <c r="A2091" s="39"/>
      <c r="B2091" s="45"/>
      <c r="C2091" s="315" t="s">
        <v>496</v>
      </c>
      <c r="D2091" s="315" t="s">
        <v>497</v>
      </c>
      <c r="E2091" s="18" t="s">
        <v>489</v>
      </c>
      <c r="F2091" s="316">
        <v>315.55599999999998</v>
      </c>
      <c r="G2091" s="39"/>
      <c r="H2091" s="45"/>
    </row>
    <row r="2092" s="2" customFormat="1" ht="16.8" customHeight="1">
      <c r="A2092" s="39"/>
      <c r="B2092" s="45"/>
      <c r="C2092" s="311" t="s">
        <v>954</v>
      </c>
      <c r="D2092" s="312" t="s">
        <v>19</v>
      </c>
      <c r="E2092" s="313" t="s">
        <v>19</v>
      </c>
      <c r="F2092" s="314">
        <v>0.25</v>
      </c>
      <c r="G2092" s="39"/>
      <c r="H2092" s="45"/>
    </row>
    <row r="2093" s="2" customFormat="1" ht="16.8" customHeight="1">
      <c r="A2093" s="39"/>
      <c r="B2093" s="45"/>
      <c r="C2093" s="317" t="s">
        <v>4959</v>
      </c>
      <c r="D2093" s="39"/>
      <c r="E2093" s="39"/>
      <c r="F2093" s="39"/>
      <c r="G2093" s="39"/>
      <c r="H2093" s="45"/>
    </row>
    <row r="2094" s="2" customFormat="1" ht="16.8" customHeight="1">
      <c r="A2094" s="39"/>
      <c r="B2094" s="45"/>
      <c r="C2094" s="315" t="s">
        <v>1022</v>
      </c>
      <c r="D2094" s="315" t="s">
        <v>1023</v>
      </c>
      <c r="E2094" s="18" t="s">
        <v>572</v>
      </c>
      <c r="F2094" s="316">
        <v>487.85300000000001</v>
      </c>
      <c r="G2094" s="39"/>
      <c r="H2094" s="45"/>
    </row>
    <row r="2095" s="2" customFormat="1" ht="16.8" customHeight="1">
      <c r="A2095" s="39"/>
      <c r="B2095" s="45"/>
      <c r="C2095" s="315" t="s">
        <v>496</v>
      </c>
      <c r="D2095" s="315" t="s">
        <v>497</v>
      </c>
      <c r="E2095" s="18" t="s">
        <v>489</v>
      </c>
      <c r="F2095" s="316">
        <v>315.55599999999998</v>
      </c>
      <c r="G2095" s="39"/>
      <c r="H2095" s="45"/>
    </row>
    <row r="2096" s="2" customFormat="1" ht="16.8" customHeight="1">
      <c r="A2096" s="39"/>
      <c r="B2096" s="45"/>
      <c r="C2096" s="311" t="s">
        <v>258</v>
      </c>
      <c r="D2096" s="312" t="s">
        <v>19</v>
      </c>
      <c r="E2096" s="313" t="s">
        <v>19</v>
      </c>
      <c r="F2096" s="314">
        <v>0</v>
      </c>
      <c r="G2096" s="39"/>
      <c r="H2096" s="45"/>
    </row>
    <row r="2097" s="2" customFormat="1" ht="16.8" customHeight="1">
      <c r="A2097" s="39"/>
      <c r="B2097" s="45"/>
      <c r="C2097" s="317" t="s">
        <v>4959</v>
      </c>
      <c r="D2097" s="39"/>
      <c r="E2097" s="39"/>
      <c r="F2097" s="39"/>
      <c r="G2097" s="39"/>
      <c r="H2097" s="45"/>
    </row>
    <row r="2098" s="2" customFormat="1" ht="16.8" customHeight="1">
      <c r="A2098" s="39"/>
      <c r="B2098" s="45"/>
      <c r="C2098" s="315" t="s">
        <v>786</v>
      </c>
      <c r="D2098" s="315" t="s">
        <v>787</v>
      </c>
      <c r="E2098" s="18" t="s">
        <v>572</v>
      </c>
      <c r="F2098" s="316">
        <v>487.85300000000001</v>
      </c>
      <c r="G2098" s="39"/>
      <c r="H2098" s="45"/>
    </row>
    <row r="2099" s="2" customFormat="1" ht="16.8" customHeight="1">
      <c r="A2099" s="39"/>
      <c r="B2099" s="45"/>
      <c r="C2099" s="315" t="s">
        <v>496</v>
      </c>
      <c r="D2099" s="315" t="s">
        <v>497</v>
      </c>
      <c r="E2099" s="18" t="s">
        <v>489</v>
      </c>
      <c r="F2099" s="316">
        <v>315.55599999999998</v>
      </c>
      <c r="G2099" s="39"/>
      <c r="H2099" s="45"/>
    </row>
    <row r="2100" s="2" customFormat="1" ht="16.8" customHeight="1">
      <c r="A2100" s="39"/>
      <c r="B2100" s="45"/>
      <c r="C2100" s="311" t="s">
        <v>266</v>
      </c>
      <c r="D2100" s="312" t="s">
        <v>19</v>
      </c>
      <c r="E2100" s="313" t="s">
        <v>19</v>
      </c>
      <c r="F2100" s="314">
        <v>0.29999999999999999</v>
      </c>
      <c r="G2100" s="39"/>
      <c r="H2100" s="45"/>
    </row>
    <row r="2101" s="2" customFormat="1" ht="16.8" customHeight="1">
      <c r="A2101" s="39"/>
      <c r="B2101" s="45"/>
      <c r="C2101" s="317" t="s">
        <v>4959</v>
      </c>
      <c r="D2101" s="39"/>
      <c r="E2101" s="39"/>
      <c r="F2101" s="39"/>
      <c r="G2101" s="39"/>
      <c r="H2101" s="45"/>
    </row>
    <row r="2102" s="2" customFormat="1" ht="16.8" customHeight="1">
      <c r="A2102" s="39"/>
      <c r="B2102" s="45"/>
      <c r="C2102" s="315" t="s">
        <v>496</v>
      </c>
      <c r="D2102" s="315" t="s">
        <v>497</v>
      </c>
      <c r="E2102" s="18" t="s">
        <v>489</v>
      </c>
      <c r="F2102" s="316">
        <v>315.55599999999998</v>
      </c>
      <c r="G2102" s="39"/>
      <c r="H2102" s="45"/>
    </row>
    <row r="2103" s="2" customFormat="1" ht="16.8" customHeight="1">
      <c r="A2103" s="39"/>
      <c r="B2103" s="45"/>
      <c r="C2103" s="311" t="s">
        <v>286</v>
      </c>
      <c r="D2103" s="312" t="s">
        <v>19</v>
      </c>
      <c r="E2103" s="313" t="s">
        <v>19</v>
      </c>
      <c r="F2103" s="314">
        <v>213.95500000000001</v>
      </c>
      <c r="G2103" s="39"/>
      <c r="H2103" s="45"/>
    </row>
    <row r="2104" s="2" customFormat="1" ht="16.8" customHeight="1">
      <c r="A2104" s="39"/>
      <c r="B2104" s="45"/>
      <c r="C2104" s="315" t="s">
        <v>19</v>
      </c>
      <c r="D2104" s="315" t="s">
        <v>1079</v>
      </c>
      <c r="E2104" s="18" t="s">
        <v>19</v>
      </c>
      <c r="F2104" s="316">
        <v>0</v>
      </c>
      <c r="G2104" s="39"/>
      <c r="H2104" s="45"/>
    </row>
    <row r="2105" s="2" customFormat="1" ht="16.8" customHeight="1">
      <c r="A2105" s="39"/>
      <c r="B2105" s="45"/>
      <c r="C2105" s="315" t="s">
        <v>1273</v>
      </c>
      <c r="D2105" s="315" t="s">
        <v>1274</v>
      </c>
      <c r="E2105" s="18" t="s">
        <v>19</v>
      </c>
      <c r="F2105" s="316">
        <v>119.593</v>
      </c>
      <c r="G2105" s="39"/>
      <c r="H2105" s="45"/>
    </row>
    <row r="2106" s="2" customFormat="1" ht="16.8" customHeight="1">
      <c r="A2106" s="39"/>
      <c r="B2106" s="45"/>
      <c r="C2106" s="315" t="s">
        <v>1285</v>
      </c>
      <c r="D2106" s="315" t="s">
        <v>1286</v>
      </c>
      <c r="E2106" s="18" t="s">
        <v>19</v>
      </c>
      <c r="F2106" s="316">
        <v>94.361999999999995</v>
      </c>
      <c r="G2106" s="39"/>
      <c r="H2106" s="45"/>
    </row>
    <row r="2107" s="2" customFormat="1" ht="16.8" customHeight="1">
      <c r="A2107" s="39"/>
      <c r="B2107" s="45"/>
      <c r="C2107" s="315" t="s">
        <v>1290</v>
      </c>
      <c r="D2107" s="315" t="s">
        <v>72</v>
      </c>
      <c r="E2107" s="18" t="s">
        <v>19</v>
      </c>
      <c r="F2107" s="316">
        <v>0</v>
      </c>
      <c r="G2107" s="39"/>
      <c r="H2107" s="45"/>
    </row>
    <row r="2108" s="2" customFormat="1" ht="16.8" customHeight="1">
      <c r="A2108" s="39"/>
      <c r="B2108" s="45"/>
      <c r="C2108" s="315" t="s">
        <v>1305</v>
      </c>
      <c r="D2108" s="315" t="s">
        <v>72</v>
      </c>
      <c r="E2108" s="18" t="s">
        <v>19</v>
      </c>
      <c r="F2108" s="316">
        <v>0</v>
      </c>
      <c r="G2108" s="39"/>
      <c r="H2108" s="45"/>
    </row>
    <row r="2109" s="2" customFormat="1" ht="16.8" customHeight="1">
      <c r="A2109" s="39"/>
      <c r="B2109" s="45"/>
      <c r="C2109" s="315" t="s">
        <v>286</v>
      </c>
      <c r="D2109" s="315" t="s">
        <v>353</v>
      </c>
      <c r="E2109" s="18" t="s">
        <v>19</v>
      </c>
      <c r="F2109" s="316">
        <v>213.95500000000001</v>
      </c>
      <c r="G2109" s="39"/>
      <c r="H2109" s="45"/>
    </row>
    <row r="2110" s="2" customFormat="1" ht="16.8" customHeight="1">
      <c r="A2110" s="39"/>
      <c r="B2110" s="45"/>
      <c r="C2110" s="317" t="s">
        <v>4959</v>
      </c>
      <c r="D2110" s="39"/>
      <c r="E2110" s="39"/>
      <c r="F2110" s="39"/>
      <c r="G2110" s="39"/>
      <c r="H2110" s="45"/>
    </row>
    <row r="2111" s="2" customFormat="1">
      <c r="A2111" s="39"/>
      <c r="B2111" s="45"/>
      <c r="C2111" s="315" t="s">
        <v>343</v>
      </c>
      <c r="D2111" s="315" t="s">
        <v>344</v>
      </c>
      <c r="E2111" s="18" t="s">
        <v>345</v>
      </c>
      <c r="F2111" s="316">
        <v>532.74800000000005</v>
      </c>
      <c r="G2111" s="39"/>
      <c r="H2111" s="45"/>
    </row>
    <row r="2112" s="2" customFormat="1">
      <c r="A2112" s="39"/>
      <c r="B2112" s="45"/>
      <c r="C2112" s="315" t="s">
        <v>792</v>
      </c>
      <c r="D2112" s="315" t="s">
        <v>793</v>
      </c>
      <c r="E2112" s="18" t="s">
        <v>572</v>
      </c>
      <c r="F2112" s="316">
        <v>454.54700000000003</v>
      </c>
      <c r="G2112" s="39"/>
      <c r="H2112" s="45"/>
    </row>
    <row r="2113" s="2" customFormat="1" ht="16.8" customHeight="1">
      <c r="A2113" s="39"/>
      <c r="B2113" s="45"/>
      <c r="C2113" s="311" t="s">
        <v>255</v>
      </c>
      <c r="D2113" s="312" t="s">
        <v>19</v>
      </c>
      <c r="E2113" s="313" t="s">
        <v>19</v>
      </c>
      <c r="F2113" s="314">
        <v>0</v>
      </c>
      <c r="G2113" s="39"/>
      <c r="H2113" s="45"/>
    </row>
    <row r="2114" s="2" customFormat="1" ht="16.8" customHeight="1">
      <c r="A2114" s="39"/>
      <c r="B2114" s="45"/>
      <c r="C2114" s="317" t="s">
        <v>4959</v>
      </c>
      <c r="D2114" s="39"/>
      <c r="E2114" s="39"/>
      <c r="F2114" s="39"/>
      <c r="G2114" s="39"/>
      <c r="H2114" s="45"/>
    </row>
    <row r="2115" s="2" customFormat="1">
      <c r="A2115" s="39"/>
      <c r="B2115" s="45"/>
      <c r="C2115" s="315" t="s">
        <v>771</v>
      </c>
      <c r="D2115" s="315" t="s">
        <v>772</v>
      </c>
      <c r="E2115" s="18" t="s">
        <v>586</v>
      </c>
      <c r="F2115" s="316">
        <v>17</v>
      </c>
      <c r="G2115" s="39"/>
      <c r="H2115" s="45"/>
    </row>
    <row r="2116" s="2" customFormat="1" ht="16.8" customHeight="1">
      <c r="A2116" s="39"/>
      <c r="B2116" s="45"/>
      <c r="C2116" s="311" t="s">
        <v>300</v>
      </c>
      <c r="D2116" s="312" t="s">
        <v>19</v>
      </c>
      <c r="E2116" s="313" t="s">
        <v>19</v>
      </c>
      <c r="F2116" s="314">
        <v>18.5</v>
      </c>
      <c r="G2116" s="39"/>
      <c r="H2116" s="45"/>
    </row>
    <row r="2117" s="2" customFormat="1" ht="16.8" customHeight="1">
      <c r="A2117" s="39"/>
      <c r="B2117" s="45"/>
      <c r="C2117" s="315" t="s">
        <v>19</v>
      </c>
      <c r="D2117" s="315" t="s">
        <v>1347</v>
      </c>
      <c r="E2117" s="18" t="s">
        <v>19</v>
      </c>
      <c r="F2117" s="316">
        <v>0</v>
      </c>
      <c r="G2117" s="39"/>
      <c r="H2117" s="45"/>
    </row>
    <row r="2118" s="2" customFormat="1" ht="16.8" customHeight="1">
      <c r="A2118" s="39"/>
      <c r="B2118" s="45"/>
      <c r="C2118" s="315" t="s">
        <v>300</v>
      </c>
      <c r="D2118" s="315" t="s">
        <v>897</v>
      </c>
      <c r="E2118" s="18" t="s">
        <v>19</v>
      </c>
      <c r="F2118" s="316">
        <v>18.5</v>
      </c>
      <c r="G2118" s="39"/>
      <c r="H2118" s="45"/>
    </row>
    <row r="2119" s="2" customFormat="1" ht="16.8" customHeight="1">
      <c r="A2119" s="39"/>
      <c r="B2119" s="45"/>
      <c r="C2119" s="317" t="s">
        <v>4959</v>
      </c>
      <c r="D2119" s="39"/>
      <c r="E2119" s="39"/>
      <c r="F2119" s="39"/>
      <c r="G2119" s="39"/>
      <c r="H2119" s="45"/>
    </row>
    <row r="2120" s="2" customFormat="1">
      <c r="A2120" s="39"/>
      <c r="B2120" s="45"/>
      <c r="C2120" s="315" t="s">
        <v>406</v>
      </c>
      <c r="D2120" s="315" t="s">
        <v>407</v>
      </c>
      <c r="E2120" s="18" t="s">
        <v>391</v>
      </c>
      <c r="F2120" s="316">
        <v>1722.085</v>
      </c>
      <c r="G2120" s="39"/>
      <c r="H2120" s="45"/>
    </row>
    <row r="2121" s="2" customFormat="1" ht="16.8" customHeight="1">
      <c r="A2121" s="39"/>
      <c r="B2121" s="45"/>
      <c r="C2121" s="311" t="s">
        <v>253</v>
      </c>
      <c r="D2121" s="312" t="s">
        <v>19</v>
      </c>
      <c r="E2121" s="313" t="s">
        <v>19</v>
      </c>
      <c r="F2121" s="314">
        <v>17</v>
      </c>
      <c r="G2121" s="39"/>
      <c r="H2121" s="45"/>
    </row>
    <row r="2122" s="2" customFormat="1" ht="16.8" customHeight="1">
      <c r="A2122" s="39"/>
      <c r="B2122" s="45"/>
      <c r="C2122" s="315" t="s">
        <v>19</v>
      </c>
      <c r="D2122" s="315" t="s">
        <v>235</v>
      </c>
      <c r="E2122" s="18" t="s">
        <v>19</v>
      </c>
      <c r="F2122" s="316">
        <v>1</v>
      </c>
      <c r="G2122" s="39"/>
      <c r="H2122" s="45"/>
    </row>
    <row r="2123" s="2" customFormat="1" ht="16.8" customHeight="1">
      <c r="A2123" s="39"/>
      <c r="B2123" s="45"/>
      <c r="C2123" s="315" t="s">
        <v>19</v>
      </c>
      <c r="D2123" s="315" t="s">
        <v>238</v>
      </c>
      <c r="E2123" s="18" t="s">
        <v>19</v>
      </c>
      <c r="F2123" s="316">
        <v>0</v>
      </c>
      <c r="G2123" s="39"/>
      <c r="H2123" s="45"/>
    </row>
    <row r="2124" s="2" customFormat="1" ht="16.8" customHeight="1">
      <c r="A2124" s="39"/>
      <c r="B2124" s="45"/>
      <c r="C2124" s="315" t="s">
        <v>19</v>
      </c>
      <c r="D2124" s="315" t="s">
        <v>240</v>
      </c>
      <c r="E2124" s="18" t="s">
        <v>19</v>
      </c>
      <c r="F2124" s="316">
        <v>2</v>
      </c>
      <c r="G2124" s="39"/>
      <c r="H2124" s="45"/>
    </row>
    <row r="2125" s="2" customFormat="1" ht="16.8" customHeight="1">
      <c r="A2125" s="39"/>
      <c r="B2125" s="45"/>
      <c r="C2125" s="315" t="s">
        <v>19</v>
      </c>
      <c r="D2125" s="315" t="s">
        <v>230</v>
      </c>
      <c r="E2125" s="18" t="s">
        <v>19</v>
      </c>
      <c r="F2125" s="316">
        <v>3</v>
      </c>
      <c r="G2125" s="39"/>
      <c r="H2125" s="45"/>
    </row>
    <row r="2126" s="2" customFormat="1" ht="16.8" customHeight="1">
      <c r="A2126" s="39"/>
      <c r="B2126" s="45"/>
      <c r="C2126" s="315" t="s">
        <v>19</v>
      </c>
      <c r="D2126" s="315" t="s">
        <v>750</v>
      </c>
      <c r="E2126" s="18" t="s">
        <v>19</v>
      </c>
      <c r="F2126" s="316">
        <v>2</v>
      </c>
      <c r="G2126" s="39"/>
      <c r="H2126" s="45"/>
    </row>
    <row r="2127" s="2" customFormat="1" ht="16.8" customHeight="1">
      <c r="A2127" s="39"/>
      <c r="B2127" s="45"/>
      <c r="C2127" s="315" t="s">
        <v>19</v>
      </c>
      <c r="D2127" s="315" t="s">
        <v>751</v>
      </c>
      <c r="E2127" s="18" t="s">
        <v>19</v>
      </c>
      <c r="F2127" s="316">
        <v>0</v>
      </c>
      <c r="G2127" s="39"/>
      <c r="H2127" s="45"/>
    </row>
    <row r="2128" s="2" customFormat="1" ht="16.8" customHeight="1">
      <c r="A2128" s="39"/>
      <c r="B2128" s="45"/>
      <c r="C2128" s="315" t="s">
        <v>19</v>
      </c>
      <c r="D2128" s="315" t="s">
        <v>752</v>
      </c>
      <c r="E2128" s="18" t="s">
        <v>19</v>
      </c>
      <c r="F2128" s="316">
        <v>6</v>
      </c>
      <c r="G2128" s="39"/>
      <c r="H2128" s="45"/>
    </row>
    <row r="2129" s="2" customFormat="1" ht="16.8" customHeight="1">
      <c r="A2129" s="39"/>
      <c r="B2129" s="45"/>
      <c r="C2129" s="315" t="s">
        <v>19</v>
      </c>
      <c r="D2129" s="315" t="s">
        <v>1426</v>
      </c>
      <c r="E2129" s="18" t="s">
        <v>19</v>
      </c>
      <c r="F2129" s="316">
        <v>3</v>
      </c>
      <c r="G2129" s="39"/>
      <c r="H2129" s="45"/>
    </row>
    <row r="2130" s="2" customFormat="1" ht="16.8" customHeight="1">
      <c r="A2130" s="39"/>
      <c r="B2130" s="45"/>
      <c r="C2130" s="315" t="s">
        <v>253</v>
      </c>
      <c r="D2130" s="315" t="s">
        <v>363</v>
      </c>
      <c r="E2130" s="18" t="s">
        <v>19</v>
      </c>
      <c r="F2130" s="316">
        <v>17</v>
      </c>
      <c r="G2130" s="39"/>
      <c r="H2130" s="45"/>
    </row>
    <row r="2131" s="2" customFormat="1" ht="16.8" customHeight="1">
      <c r="A2131" s="39"/>
      <c r="B2131" s="45"/>
      <c r="C2131" s="317" t="s">
        <v>4959</v>
      </c>
      <c r="D2131" s="39"/>
      <c r="E2131" s="39"/>
      <c r="F2131" s="39"/>
      <c r="G2131" s="39"/>
      <c r="H2131" s="45"/>
    </row>
    <row r="2132" s="2" customFormat="1" ht="16.8" customHeight="1">
      <c r="A2132" s="39"/>
      <c r="B2132" s="45"/>
      <c r="C2132" s="315" t="s">
        <v>746</v>
      </c>
      <c r="D2132" s="315" t="s">
        <v>747</v>
      </c>
      <c r="E2132" s="18" t="s">
        <v>586</v>
      </c>
      <c r="F2132" s="316">
        <v>17</v>
      </c>
      <c r="G2132" s="39"/>
      <c r="H2132" s="45"/>
    </row>
    <row r="2133" s="2" customFormat="1" ht="16.8" customHeight="1">
      <c r="A2133" s="39"/>
      <c r="B2133" s="45"/>
      <c r="C2133" s="315" t="s">
        <v>756</v>
      </c>
      <c r="D2133" s="315" t="s">
        <v>757</v>
      </c>
      <c r="E2133" s="18" t="s">
        <v>586</v>
      </c>
      <c r="F2133" s="316">
        <v>17</v>
      </c>
      <c r="G2133" s="39"/>
      <c r="H2133" s="45"/>
    </row>
    <row r="2134" s="2" customFormat="1" ht="16.8" customHeight="1">
      <c r="A2134" s="39"/>
      <c r="B2134" s="45"/>
      <c r="C2134" s="315" t="s">
        <v>716</v>
      </c>
      <c r="D2134" s="315" t="s">
        <v>717</v>
      </c>
      <c r="E2134" s="18" t="s">
        <v>586</v>
      </c>
      <c r="F2134" s="316">
        <v>17</v>
      </c>
      <c r="G2134" s="39"/>
      <c r="H2134" s="45"/>
    </row>
    <row r="2135" s="2" customFormat="1" ht="16.8" customHeight="1">
      <c r="A2135" s="39"/>
      <c r="B2135" s="45"/>
      <c r="C2135" s="311" t="s">
        <v>250</v>
      </c>
      <c r="D2135" s="312" t="s">
        <v>19</v>
      </c>
      <c r="E2135" s="313" t="s">
        <v>19</v>
      </c>
      <c r="F2135" s="314">
        <v>17</v>
      </c>
      <c r="G2135" s="39"/>
      <c r="H2135" s="45"/>
    </row>
    <row r="2136" s="2" customFormat="1" ht="16.8" customHeight="1">
      <c r="A2136" s="39"/>
      <c r="B2136" s="45"/>
      <c r="C2136" s="315" t="s">
        <v>19</v>
      </c>
      <c r="D2136" s="315" t="s">
        <v>1178</v>
      </c>
      <c r="E2136" s="18" t="s">
        <v>19</v>
      </c>
      <c r="F2136" s="316">
        <v>0</v>
      </c>
      <c r="G2136" s="39"/>
      <c r="H2136" s="45"/>
    </row>
    <row r="2137" s="2" customFormat="1" ht="16.8" customHeight="1">
      <c r="A2137" s="39"/>
      <c r="B2137" s="45"/>
      <c r="C2137" s="315" t="s">
        <v>19</v>
      </c>
      <c r="D2137" s="315" t="s">
        <v>1177</v>
      </c>
      <c r="E2137" s="18" t="s">
        <v>19</v>
      </c>
      <c r="F2137" s="316">
        <v>0</v>
      </c>
      <c r="G2137" s="39"/>
      <c r="H2137" s="45"/>
    </row>
    <row r="2138" s="2" customFormat="1" ht="16.8" customHeight="1">
      <c r="A2138" s="39"/>
      <c r="B2138" s="45"/>
      <c r="C2138" s="315" t="s">
        <v>19</v>
      </c>
      <c r="D2138" s="315" t="s">
        <v>233</v>
      </c>
      <c r="E2138" s="18" t="s">
        <v>19</v>
      </c>
      <c r="F2138" s="316">
        <v>6</v>
      </c>
      <c r="G2138" s="39"/>
      <c r="H2138" s="45"/>
    </row>
    <row r="2139" s="2" customFormat="1" ht="16.8" customHeight="1">
      <c r="A2139" s="39"/>
      <c r="B2139" s="45"/>
      <c r="C2139" s="315" t="s">
        <v>19</v>
      </c>
      <c r="D2139" s="315" t="s">
        <v>235</v>
      </c>
      <c r="E2139" s="18" t="s">
        <v>19</v>
      </c>
      <c r="F2139" s="316">
        <v>1</v>
      </c>
      <c r="G2139" s="39"/>
      <c r="H2139" s="45"/>
    </row>
    <row r="2140" s="2" customFormat="1" ht="16.8" customHeight="1">
      <c r="A2140" s="39"/>
      <c r="B2140" s="45"/>
      <c r="C2140" s="315" t="s">
        <v>19</v>
      </c>
      <c r="D2140" s="315" t="s">
        <v>238</v>
      </c>
      <c r="E2140" s="18" t="s">
        <v>19</v>
      </c>
      <c r="F2140" s="316">
        <v>0</v>
      </c>
      <c r="G2140" s="39"/>
      <c r="H2140" s="45"/>
    </row>
    <row r="2141" s="2" customFormat="1" ht="16.8" customHeight="1">
      <c r="A2141" s="39"/>
      <c r="B2141" s="45"/>
      <c r="C2141" s="315" t="s">
        <v>19</v>
      </c>
      <c r="D2141" s="315" t="s">
        <v>240</v>
      </c>
      <c r="E2141" s="18" t="s">
        <v>19</v>
      </c>
      <c r="F2141" s="316">
        <v>2</v>
      </c>
      <c r="G2141" s="39"/>
      <c r="H2141" s="45"/>
    </row>
    <row r="2142" s="2" customFormat="1" ht="16.8" customHeight="1">
      <c r="A2142" s="39"/>
      <c r="B2142" s="45"/>
      <c r="C2142" s="315" t="s">
        <v>19</v>
      </c>
      <c r="D2142" s="315" t="s">
        <v>230</v>
      </c>
      <c r="E2142" s="18" t="s">
        <v>19</v>
      </c>
      <c r="F2142" s="316">
        <v>3</v>
      </c>
      <c r="G2142" s="39"/>
      <c r="H2142" s="45"/>
    </row>
    <row r="2143" s="2" customFormat="1" ht="16.8" customHeight="1">
      <c r="A2143" s="39"/>
      <c r="B2143" s="45"/>
      <c r="C2143" s="315" t="s">
        <v>19</v>
      </c>
      <c r="D2143" s="315" t="s">
        <v>242</v>
      </c>
      <c r="E2143" s="18" t="s">
        <v>19</v>
      </c>
      <c r="F2143" s="316">
        <v>1</v>
      </c>
      <c r="G2143" s="39"/>
      <c r="H2143" s="45"/>
    </row>
    <row r="2144" s="2" customFormat="1" ht="16.8" customHeight="1">
      <c r="A2144" s="39"/>
      <c r="B2144" s="45"/>
      <c r="C2144" s="315" t="s">
        <v>19</v>
      </c>
      <c r="D2144" s="315" t="s">
        <v>243</v>
      </c>
      <c r="E2144" s="18" t="s">
        <v>19</v>
      </c>
      <c r="F2144" s="316">
        <v>0</v>
      </c>
      <c r="G2144" s="39"/>
      <c r="H2144" s="45"/>
    </row>
    <row r="2145" s="2" customFormat="1" ht="16.8" customHeight="1">
      <c r="A2145" s="39"/>
      <c r="B2145" s="45"/>
      <c r="C2145" s="315" t="s">
        <v>19</v>
      </c>
      <c r="D2145" s="315" t="s">
        <v>244</v>
      </c>
      <c r="E2145" s="18" t="s">
        <v>19</v>
      </c>
      <c r="F2145" s="316">
        <v>3</v>
      </c>
      <c r="G2145" s="39"/>
      <c r="H2145" s="45"/>
    </row>
    <row r="2146" s="2" customFormat="1" ht="16.8" customHeight="1">
      <c r="A2146" s="39"/>
      <c r="B2146" s="45"/>
      <c r="C2146" s="315" t="s">
        <v>19</v>
      </c>
      <c r="D2146" s="315" t="s">
        <v>1315</v>
      </c>
      <c r="E2146" s="18" t="s">
        <v>19</v>
      </c>
      <c r="F2146" s="316">
        <v>1</v>
      </c>
      <c r="G2146" s="39"/>
      <c r="H2146" s="45"/>
    </row>
    <row r="2147" s="2" customFormat="1" ht="16.8" customHeight="1">
      <c r="A2147" s="39"/>
      <c r="B2147" s="45"/>
      <c r="C2147" s="315" t="s">
        <v>250</v>
      </c>
      <c r="D2147" s="315" t="s">
        <v>363</v>
      </c>
      <c r="E2147" s="18" t="s">
        <v>19</v>
      </c>
      <c r="F2147" s="316">
        <v>17</v>
      </c>
      <c r="G2147" s="39"/>
      <c r="H2147" s="45"/>
    </row>
    <row r="2148" s="2" customFormat="1" ht="16.8" customHeight="1">
      <c r="A2148" s="39"/>
      <c r="B2148" s="45"/>
      <c r="C2148" s="317" t="s">
        <v>4959</v>
      </c>
      <c r="D2148" s="39"/>
      <c r="E2148" s="39"/>
      <c r="F2148" s="39"/>
      <c r="G2148" s="39"/>
      <c r="H2148" s="45"/>
    </row>
    <row r="2149" s="2" customFormat="1" ht="16.8" customHeight="1">
      <c r="A2149" s="39"/>
      <c r="B2149" s="45"/>
      <c r="C2149" s="315" t="s">
        <v>724</v>
      </c>
      <c r="D2149" s="315" t="s">
        <v>725</v>
      </c>
      <c r="E2149" s="18" t="s">
        <v>586</v>
      </c>
      <c r="F2149" s="316">
        <v>17</v>
      </c>
      <c r="G2149" s="39"/>
      <c r="H2149" s="45"/>
    </row>
    <row r="2150" s="2" customFormat="1" ht="16.8" customHeight="1">
      <c r="A2150" s="39"/>
      <c r="B2150" s="45"/>
      <c r="C2150" s="315" t="s">
        <v>731</v>
      </c>
      <c r="D2150" s="315" t="s">
        <v>732</v>
      </c>
      <c r="E2150" s="18" t="s">
        <v>586</v>
      </c>
      <c r="F2150" s="316">
        <v>17</v>
      </c>
      <c r="G2150" s="39"/>
      <c r="H2150" s="45"/>
    </row>
    <row r="2151" s="2" customFormat="1" ht="16.8" customHeight="1">
      <c r="A2151" s="39"/>
      <c r="B2151" s="45"/>
      <c r="C2151" s="315" t="s">
        <v>716</v>
      </c>
      <c r="D2151" s="315" t="s">
        <v>717</v>
      </c>
      <c r="E2151" s="18" t="s">
        <v>586</v>
      </c>
      <c r="F2151" s="316">
        <v>17</v>
      </c>
      <c r="G2151" s="39"/>
      <c r="H2151" s="45"/>
    </row>
    <row r="2152" s="2" customFormat="1" ht="16.8" customHeight="1">
      <c r="A2152" s="39"/>
      <c r="B2152" s="45"/>
      <c r="C2152" s="311" t="s">
        <v>251</v>
      </c>
      <c r="D2152" s="312" t="s">
        <v>19</v>
      </c>
      <c r="E2152" s="313" t="s">
        <v>19</v>
      </c>
      <c r="F2152" s="314">
        <v>14</v>
      </c>
      <c r="G2152" s="39"/>
      <c r="H2152" s="45"/>
    </row>
    <row r="2153" s="2" customFormat="1" ht="16.8" customHeight="1">
      <c r="A2153" s="39"/>
      <c r="B2153" s="45"/>
      <c r="C2153" s="315" t="s">
        <v>19</v>
      </c>
      <c r="D2153" s="315" t="s">
        <v>1177</v>
      </c>
      <c r="E2153" s="18" t="s">
        <v>19</v>
      </c>
      <c r="F2153" s="316">
        <v>0</v>
      </c>
      <c r="G2153" s="39"/>
      <c r="H2153" s="45"/>
    </row>
    <row r="2154" s="2" customFormat="1" ht="16.8" customHeight="1">
      <c r="A2154" s="39"/>
      <c r="B2154" s="45"/>
      <c r="C2154" s="315" t="s">
        <v>19</v>
      </c>
      <c r="D2154" s="315" t="s">
        <v>233</v>
      </c>
      <c r="E2154" s="18" t="s">
        <v>19</v>
      </c>
      <c r="F2154" s="316">
        <v>6</v>
      </c>
      <c r="G2154" s="39"/>
      <c r="H2154" s="45"/>
    </row>
    <row r="2155" s="2" customFormat="1" ht="16.8" customHeight="1">
      <c r="A2155" s="39"/>
      <c r="B2155" s="45"/>
      <c r="C2155" s="315" t="s">
        <v>19</v>
      </c>
      <c r="D2155" s="315" t="s">
        <v>240</v>
      </c>
      <c r="E2155" s="18" t="s">
        <v>19</v>
      </c>
      <c r="F2155" s="316">
        <v>2</v>
      </c>
      <c r="G2155" s="39"/>
      <c r="H2155" s="45"/>
    </row>
    <row r="2156" s="2" customFormat="1" ht="16.8" customHeight="1">
      <c r="A2156" s="39"/>
      <c r="B2156" s="45"/>
      <c r="C2156" s="315" t="s">
        <v>19</v>
      </c>
      <c r="D2156" s="315" t="s">
        <v>230</v>
      </c>
      <c r="E2156" s="18" t="s">
        <v>19</v>
      </c>
      <c r="F2156" s="316">
        <v>3</v>
      </c>
      <c r="G2156" s="39"/>
      <c r="H2156" s="45"/>
    </row>
    <row r="2157" s="2" customFormat="1" ht="16.8" customHeight="1">
      <c r="A2157" s="39"/>
      <c r="B2157" s="45"/>
      <c r="C2157" s="315" t="s">
        <v>19</v>
      </c>
      <c r="D2157" s="315" t="s">
        <v>244</v>
      </c>
      <c r="E2157" s="18" t="s">
        <v>19</v>
      </c>
      <c r="F2157" s="316">
        <v>3</v>
      </c>
      <c r="G2157" s="39"/>
      <c r="H2157" s="45"/>
    </row>
    <row r="2158" s="2" customFormat="1" ht="16.8" customHeight="1">
      <c r="A2158" s="39"/>
      <c r="B2158" s="45"/>
      <c r="C2158" s="315" t="s">
        <v>251</v>
      </c>
      <c r="D2158" s="315" t="s">
        <v>363</v>
      </c>
      <c r="E2158" s="18" t="s">
        <v>19</v>
      </c>
      <c r="F2158" s="316">
        <v>14</v>
      </c>
      <c r="G2158" s="39"/>
      <c r="H2158" s="45"/>
    </row>
    <row r="2159" s="2" customFormat="1" ht="16.8" customHeight="1">
      <c r="A2159" s="39"/>
      <c r="B2159" s="45"/>
      <c r="C2159" s="317" t="s">
        <v>4959</v>
      </c>
      <c r="D2159" s="39"/>
      <c r="E2159" s="39"/>
      <c r="F2159" s="39"/>
      <c r="G2159" s="39"/>
      <c r="H2159" s="45"/>
    </row>
    <row r="2160" s="2" customFormat="1" ht="16.8" customHeight="1">
      <c r="A2160" s="39"/>
      <c r="B2160" s="45"/>
      <c r="C2160" s="315" t="s">
        <v>735</v>
      </c>
      <c r="D2160" s="315" t="s">
        <v>736</v>
      </c>
      <c r="E2160" s="18" t="s">
        <v>586</v>
      </c>
      <c r="F2160" s="316">
        <v>14</v>
      </c>
      <c r="G2160" s="39"/>
      <c r="H2160" s="45"/>
    </row>
    <row r="2161" s="2" customFormat="1" ht="16.8" customHeight="1">
      <c r="A2161" s="39"/>
      <c r="B2161" s="45"/>
      <c r="C2161" s="315" t="s">
        <v>742</v>
      </c>
      <c r="D2161" s="315" t="s">
        <v>743</v>
      </c>
      <c r="E2161" s="18" t="s">
        <v>586</v>
      </c>
      <c r="F2161" s="316">
        <v>14</v>
      </c>
      <c r="G2161" s="39"/>
      <c r="H2161" s="45"/>
    </row>
    <row r="2162" s="2" customFormat="1" ht="16.8" customHeight="1">
      <c r="A2162" s="39"/>
      <c r="B2162" s="45"/>
      <c r="C2162" s="315" t="s">
        <v>716</v>
      </c>
      <c r="D2162" s="315" t="s">
        <v>717</v>
      </c>
      <c r="E2162" s="18" t="s">
        <v>586</v>
      </c>
      <c r="F2162" s="316">
        <v>14</v>
      </c>
      <c r="G2162" s="39"/>
      <c r="H2162" s="45"/>
    </row>
    <row r="2163" s="2" customFormat="1" ht="16.8" customHeight="1">
      <c r="A2163" s="39"/>
      <c r="B2163" s="45"/>
      <c r="C2163" s="311" t="s">
        <v>291</v>
      </c>
      <c r="D2163" s="312" t="s">
        <v>19</v>
      </c>
      <c r="E2163" s="313" t="s">
        <v>19</v>
      </c>
      <c r="F2163" s="314">
        <v>112.63200000000001</v>
      </c>
      <c r="G2163" s="39"/>
      <c r="H2163" s="45"/>
    </row>
    <row r="2164" s="2" customFormat="1" ht="16.8" customHeight="1">
      <c r="A2164" s="39"/>
      <c r="B2164" s="45"/>
      <c r="C2164" s="315" t="s">
        <v>19</v>
      </c>
      <c r="D2164" s="315" t="s">
        <v>404</v>
      </c>
      <c r="E2164" s="18" t="s">
        <v>19</v>
      </c>
      <c r="F2164" s="316">
        <v>112.63200000000001</v>
      </c>
      <c r="G2164" s="39"/>
      <c r="H2164" s="45"/>
    </row>
    <row r="2165" s="2" customFormat="1" ht="16.8" customHeight="1">
      <c r="A2165" s="39"/>
      <c r="B2165" s="45"/>
      <c r="C2165" s="315" t="s">
        <v>291</v>
      </c>
      <c r="D2165" s="315" t="s">
        <v>363</v>
      </c>
      <c r="E2165" s="18" t="s">
        <v>19</v>
      </c>
      <c r="F2165" s="316">
        <v>112.63200000000001</v>
      </c>
      <c r="G2165" s="39"/>
      <c r="H2165" s="45"/>
    </row>
    <row r="2166" s="2" customFormat="1" ht="16.8" customHeight="1">
      <c r="A2166" s="39"/>
      <c r="B2166" s="45"/>
      <c r="C2166" s="317" t="s">
        <v>4959</v>
      </c>
      <c r="D2166" s="39"/>
      <c r="E2166" s="39"/>
      <c r="F2166" s="39"/>
      <c r="G2166" s="39"/>
      <c r="H2166" s="45"/>
    </row>
    <row r="2167" s="2" customFormat="1">
      <c r="A2167" s="39"/>
      <c r="B2167" s="45"/>
      <c r="C2167" s="315" t="s">
        <v>397</v>
      </c>
      <c r="D2167" s="315" t="s">
        <v>398</v>
      </c>
      <c r="E2167" s="18" t="s">
        <v>391</v>
      </c>
      <c r="F2167" s="316">
        <v>112.63200000000001</v>
      </c>
      <c r="G2167" s="39"/>
      <c r="H2167" s="45"/>
    </row>
    <row r="2168" s="2" customFormat="1">
      <c r="A2168" s="39"/>
      <c r="B2168" s="45"/>
      <c r="C2168" s="315" t="s">
        <v>472</v>
      </c>
      <c r="D2168" s="315" t="s">
        <v>473</v>
      </c>
      <c r="E2168" s="18" t="s">
        <v>391</v>
      </c>
      <c r="F2168" s="316">
        <v>112.63200000000001</v>
      </c>
      <c r="G2168" s="39"/>
      <c r="H2168" s="45"/>
    </row>
    <row r="2169" s="2" customFormat="1" ht="16.8" customHeight="1">
      <c r="A2169" s="39"/>
      <c r="B2169" s="45"/>
      <c r="C2169" s="311" t="s">
        <v>1244</v>
      </c>
      <c r="D2169" s="312" t="s">
        <v>1244</v>
      </c>
      <c r="E2169" s="313" t="s">
        <v>19</v>
      </c>
      <c r="F2169" s="314">
        <v>0</v>
      </c>
      <c r="G2169" s="39"/>
      <c r="H2169" s="45"/>
    </row>
    <row r="2170" s="2" customFormat="1" ht="16.8" customHeight="1">
      <c r="A2170" s="39"/>
      <c r="B2170" s="45"/>
      <c r="C2170" s="315" t="s">
        <v>19</v>
      </c>
      <c r="D2170" s="315" t="s">
        <v>1243</v>
      </c>
      <c r="E2170" s="18" t="s">
        <v>19</v>
      </c>
      <c r="F2170" s="316">
        <v>0</v>
      </c>
      <c r="G2170" s="39"/>
      <c r="H2170" s="45"/>
    </row>
    <row r="2171" s="2" customFormat="1" ht="16.8" customHeight="1">
      <c r="A2171" s="39"/>
      <c r="B2171" s="45"/>
      <c r="C2171" s="315" t="s">
        <v>1244</v>
      </c>
      <c r="D2171" s="315" t="s">
        <v>72</v>
      </c>
      <c r="E2171" s="18" t="s">
        <v>19</v>
      </c>
      <c r="F2171" s="316">
        <v>0</v>
      </c>
      <c r="G2171" s="39"/>
      <c r="H2171" s="45"/>
    </row>
    <row r="2172" s="2" customFormat="1" ht="16.8" customHeight="1">
      <c r="A2172" s="39"/>
      <c r="B2172" s="45"/>
      <c r="C2172" s="311" t="s">
        <v>1178</v>
      </c>
      <c r="D2172" s="312" t="s">
        <v>19</v>
      </c>
      <c r="E2172" s="313" t="s">
        <v>19</v>
      </c>
      <c r="F2172" s="314">
        <v>0</v>
      </c>
      <c r="G2172" s="39"/>
      <c r="H2172" s="45"/>
    </row>
    <row r="2173" s="2" customFormat="1" ht="16.8" customHeight="1">
      <c r="A2173" s="39"/>
      <c r="B2173" s="45"/>
      <c r="C2173" s="315" t="s">
        <v>19</v>
      </c>
      <c r="D2173" s="315" t="s">
        <v>1245</v>
      </c>
      <c r="E2173" s="18" t="s">
        <v>19</v>
      </c>
      <c r="F2173" s="316">
        <v>0</v>
      </c>
      <c r="G2173" s="39"/>
      <c r="H2173" s="45"/>
    </row>
    <row r="2174" s="2" customFormat="1" ht="16.8" customHeight="1">
      <c r="A2174" s="39"/>
      <c r="B2174" s="45"/>
      <c r="C2174" s="315" t="s">
        <v>1178</v>
      </c>
      <c r="D2174" s="315" t="s">
        <v>72</v>
      </c>
      <c r="E2174" s="18" t="s">
        <v>19</v>
      </c>
      <c r="F2174" s="316">
        <v>0</v>
      </c>
      <c r="G2174" s="39"/>
      <c r="H2174" s="45"/>
    </row>
    <row r="2175" s="2" customFormat="1" ht="16.8" customHeight="1">
      <c r="A2175" s="39"/>
      <c r="B2175" s="45"/>
      <c r="C2175" s="317" t="s">
        <v>4959</v>
      </c>
      <c r="D2175" s="39"/>
      <c r="E2175" s="39"/>
      <c r="F2175" s="39"/>
      <c r="G2175" s="39"/>
      <c r="H2175" s="45"/>
    </row>
    <row r="2176" s="2" customFormat="1" ht="16.8" customHeight="1">
      <c r="A2176" s="39"/>
      <c r="B2176" s="45"/>
      <c r="C2176" s="315" t="s">
        <v>703</v>
      </c>
      <c r="D2176" s="315" t="s">
        <v>704</v>
      </c>
      <c r="E2176" s="18" t="s">
        <v>586</v>
      </c>
      <c r="F2176" s="316">
        <v>17</v>
      </c>
      <c r="G2176" s="39"/>
      <c r="H2176" s="45"/>
    </row>
    <row r="2177" s="2" customFormat="1" ht="16.8" customHeight="1">
      <c r="A2177" s="39"/>
      <c r="B2177" s="45"/>
      <c r="C2177" s="315" t="s">
        <v>724</v>
      </c>
      <c r="D2177" s="315" t="s">
        <v>725</v>
      </c>
      <c r="E2177" s="18" t="s">
        <v>586</v>
      </c>
      <c r="F2177" s="316">
        <v>17</v>
      </c>
      <c r="G2177" s="39"/>
      <c r="H2177" s="45"/>
    </row>
    <row r="2178" s="2" customFormat="1" ht="16.8" customHeight="1">
      <c r="A2178" s="39"/>
      <c r="B2178" s="45"/>
      <c r="C2178" s="311" t="s">
        <v>1177</v>
      </c>
      <c r="D2178" s="312" t="s">
        <v>19</v>
      </c>
      <c r="E2178" s="313" t="s">
        <v>19</v>
      </c>
      <c r="F2178" s="314">
        <v>0</v>
      </c>
      <c r="G2178" s="39"/>
      <c r="H2178" s="45"/>
    </row>
    <row r="2179" s="2" customFormat="1" ht="16.8" customHeight="1">
      <c r="A2179" s="39"/>
      <c r="B2179" s="45"/>
      <c r="C2179" s="315" t="s">
        <v>19</v>
      </c>
      <c r="D2179" s="315" t="s">
        <v>1246</v>
      </c>
      <c r="E2179" s="18" t="s">
        <v>19</v>
      </c>
      <c r="F2179" s="316">
        <v>0</v>
      </c>
      <c r="G2179" s="39"/>
      <c r="H2179" s="45"/>
    </row>
    <row r="2180" s="2" customFormat="1" ht="16.8" customHeight="1">
      <c r="A2180" s="39"/>
      <c r="B2180" s="45"/>
      <c r="C2180" s="315" t="s">
        <v>1177</v>
      </c>
      <c r="D2180" s="315" t="s">
        <v>72</v>
      </c>
      <c r="E2180" s="18" t="s">
        <v>19</v>
      </c>
      <c r="F2180" s="316">
        <v>0</v>
      </c>
      <c r="G2180" s="39"/>
      <c r="H2180" s="45"/>
    </row>
    <row r="2181" s="2" customFormat="1" ht="16.8" customHeight="1">
      <c r="A2181" s="39"/>
      <c r="B2181" s="45"/>
      <c r="C2181" s="317" t="s">
        <v>4959</v>
      </c>
      <c r="D2181" s="39"/>
      <c r="E2181" s="39"/>
      <c r="F2181" s="39"/>
      <c r="G2181" s="39"/>
      <c r="H2181" s="45"/>
    </row>
    <row r="2182" s="2" customFormat="1" ht="16.8" customHeight="1">
      <c r="A2182" s="39"/>
      <c r="B2182" s="45"/>
      <c r="C2182" s="315" t="s">
        <v>703</v>
      </c>
      <c r="D2182" s="315" t="s">
        <v>704</v>
      </c>
      <c r="E2182" s="18" t="s">
        <v>586</v>
      </c>
      <c r="F2182" s="316">
        <v>17</v>
      </c>
      <c r="G2182" s="39"/>
      <c r="H2182" s="45"/>
    </row>
    <row r="2183" s="2" customFormat="1" ht="16.8" customHeight="1">
      <c r="A2183" s="39"/>
      <c r="B2183" s="45"/>
      <c r="C2183" s="315" t="s">
        <v>724</v>
      </c>
      <c r="D2183" s="315" t="s">
        <v>725</v>
      </c>
      <c r="E2183" s="18" t="s">
        <v>586</v>
      </c>
      <c r="F2183" s="316">
        <v>17</v>
      </c>
      <c r="G2183" s="39"/>
      <c r="H2183" s="45"/>
    </row>
    <row r="2184" s="2" customFormat="1" ht="16.8" customHeight="1">
      <c r="A2184" s="39"/>
      <c r="B2184" s="45"/>
      <c r="C2184" s="315" t="s">
        <v>735</v>
      </c>
      <c r="D2184" s="315" t="s">
        <v>736</v>
      </c>
      <c r="E2184" s="18" t="s">
        <v>586</v>
      </c>
      <c r="F2184" s="316">
        <v>14</v>
      </c>
      <c r="G2184" s="39"/>
      <c r="H2184" s="45"/>
    </row>
    <row r="2185" s="2" customFormat="1" ht="16.8" customHeight="1">
      <c r="A2185" s="39"/>
      <c r="B2185" s="45"/>
      <c r="C2185" s="311" t="s">
        <v>233</v>
      </c>
      <c r="D2185" s="312" t="s">
        <v>19</v>
      </c>
      <c r="E2185" s="313" t="s">
        <v>19</v>
      </c>
      <c r="F2185" s="314">
        <v>6</v>
      </c>
      <c r="G2185" s="39"/>
      <c r="H2185" s="45"/>
    </row>
    <row r="2186" s="2" customFormat="1" ht="16.8" customHeight="1">
      <c r="A2186" s="39"/>
      <c r="B2186" s="45"/>
      <c r="C2186" s="315" t="s">
        <v>19</v>
      </c>
      <c r="D2186" s="315" t="s">
        <v>707</v>
      </c>
      <c r="E2186" s="18" t="s">
        <v>19</v>
      </c>
      <c r="F2186" s="316">
        <v>0</v>
      </c>
      <c r="G2186" s="39"/>
      <c r="H2186" s="45"/>
    </row>
    <row r="2187" s="2" customFormat="1" ht="16.8" customHeight="1">
      <c r="A2187" s="39"/>
      <c r="B2187" s="45"/>
      <c r="C2187" s="315" t="s">
        <v>233</v>
      </c>
      <c r="D2187" s="315" t="s">
        <v>236</v>
      </c>
      <c r="E2187" s="18" t="s">
        <v>19</v>
      </c>
      <c r="F2187" s="316">
        <v>6</v>
      </c>
      <c r="G2187" s="39"/>
      <c r="H2187" s="45"/>
    </row>
    <row r="2188" s="2" customFormat="1" ht="16.8" customHeight="1">
      <c r="A2188" s="39"/>
      <c r="B2188" s="45"/>
      <c r="C2188" s="317" t="s">
        <v>4959</v>
      </c>
      <c r="D2188" s="39"/>
      <c r="E2188" s="39"/>
      <c r="F2188" s="39"/>
      <c r="G2188" s="39"/>
      <c r="H2188" s="45"/>
    </row>
    <row r="2189" s="2" customFormat="1" ht="16.8" customHeight="1">
      <c r="A2189" s="39"/>
      <c r="B2189" s="45"/>
      <c r="C2189" s="315" t="s">
        <v>703</v>
      </c>
      <c r="D2189" s="315" t="s">
        <v>704</v>
      </c>
      <c r="E2189" s="18" t="s">
        <v>586</v>
      </c>
      <c r="F2189" s="316">
        <v>17</v>
      </c>
      <c r="G2189" s="39"/>
      <c r="H2189" s="45"/>
    </row>
    <row r="2190" s="2" customFormat="1" ht="16.8" customHeight="1">
      <c r="A2190" s="39"/>
      <c r="B2190" s="45"/>
      <c r="C2190" s="315" t="s">
        <v>724</v>
      </c>
      <c r="D2190" s="315" t="s">
        <v>725</v>
      </c>
      <c r="E2190" s="18" t="s">
        <v>586</v>
      </c>
      <c r="F2190" s="316">
        <v>17</v>
      </c>
      <c r="G2190" s="39"/>
      <c r="H2190" s="45"/>
    </row>
    <row r="2191" s="2" customFormat="1" ht="16.8" customHeight="1">
      <c r="A2191" s="39"/>
      <c r="B2191" s="45"/>
      <c r="C2191" s="315" t="s">
        <v>735</v>
      </c>
      <c r="D2191" s="315" t="s">
        <v>736</v>
      </c>
      <c r="E2191" s="18" t="s">
        <v>586</v>
      </c>
      <c r="F2191" s="316">
        <v>14</v>
      </c>
      <c r="G2191" s="39"/>
      <c r="H2191" s="45"/>
    </row>
    <row r="2192" s="2" customFormat="1" ht="16.8" customHeight="1">
      <c r="A2192" s="39"/>
      <c r="B2192" s="45"/>
      <c r="C2192" s="311" t="s">
        <v>235</v>
      </c>
      <c r="D2192" s="312" t="s">
        <v>19</v>
      </c>
      <c r="E2192" s="313" t="s">
        <v>19</v>
      </c>
      <c r="F2192" s="314">
        <v>1</v>
      </c>
      <c r="G2192" s="39"/>
      <c r="H2192" s="45"/>
    </row>
    <row r="2193" s="2" customFormat="1" ht="16.8" customHeight="1">
      <c r="A2193" s="39"/>
      <c r="B2193" s="45"/>
      <c r="C2193" s="315" t="s">
        <v>19</v>
      </c>
      <c r="D2193" s="315" t="s">
        <v>708</v>
      </c>
      <c r="E2193" s="18" t="s">
        <v>19</v>
      </c>
      <c r="F2193" s="316">
        <v>0</v>
      </c>
      <c r="G2193" s="39"/>
      <c r="H2193" s="45"/>
    </row>
    <row r="2194" s="2" customFormat="1" ht="16.8" customHeight="1">
      <c r="A2194" s="39"/>
      <c r="B2194" s="45"/>
      <c r="C2194" s="315" t="s">
        <v>235</v>
      </c>
      <c r="D2194" s="315" t="s">
        <v>79</v>
      </c>
      <c r="E2194" s="18" t="s">
        <v>19</v>
      </c>
      <c r="F2194" s="316">
        <v>1</v>
      </c>
      <c r="G2194" s="39"/>
      <c r="H2194" s="45"/>
    </row>
    <row r="2195" s="2" customFormat="1" ht="16.8" customHeight="1">
      <c r="A2195" s="39"/>
      <c r="B2195" s="45"/>
      <c r="C2195" s="317" t="s">
        <v>4959</v>
      </c>
      <c r="D2195" s="39"/>
      <c r="E2195" s="39"/>
      <c r="F2195" s="39"/>
      <c r="G2195" s="39"/>
      <c r="H2195" s="45"/>
    </row>
    <row r="2196" s="2" customFormat="1" ht="16.8" customHeight="1">
      <c r="A2196" s="39"/>
      <c r="B2196" s="45"/>
      <c r="C2196" s="315" t="s">
        <v>703</v>
      </c>
      <c r="D2196" s="315" t="s">
        <v>704</v>
      </c>
      <c r="E2196" s="18" t="s">
        <v>586</v>
      </c>
      <c r="F2196" s="316">
        <v>17</v>
      </c>
      <c r="G2196" s="39"/>
      <c r="H2196" s="45"/>
    </row>
    <row r="2197" s="2" customFormat="1" ht="16.8" customHeight="1">
      <c r="A2197" s="39"/>
      <c r="B2197" s="45"/>
      <c r="C2197" s="315" t="s">
        <v>724</v>
      </c>
      <c r="D2197" s="315" t="s">
        <v>725</v>
      </c>
      <c r="E2197" s="18" t="s">
        <v>586</v>
      </c>
      <c r="F2197" s="316">
        <v>17</v>
      </c>
      <c r="G2197" s="39"/>
      <c r="H2197" s="45"/>
    </row>
    <row r="2198" s="2" customFormat="1" ht="16.8" customHeight="1">
      <c r="A2198" s="39"/>
      <c r="B2198" s="45"/>
      <c r="C2198" s="315" t="s">
        <v>746</v>
      </c>
      <c r="D2198" s="315" t="s">
        <v>747</v>
      </c>
      <c r="E2198" s="18" t="s">
        <v>586</v>
      </c>
      <c r="F2198" s="316">
        <v>17</v>
      </c>
      <c r="G2198" s="39"/>
      <c r="H2198" s="45"/>
    </row>
    <row r="2199" s="2" customFormat="1" ht="16.8" customHeight="1">
      <c r="A2199" s="39"/>
      <c r="B2199" s="45"/>
      <c r="C2199" s="311" t="s">
        <v>238</v>
      </c>
      <c r="D2199" s="312" t="s">
        <v>19</v>
      </c>
      <c r="E2199" s="313" t="s">
        <v>19</v>
      </c>
      <c r="F2199" s="314">
        <v>0</v>
      </c>
      <c r="G2199" s="39"/>
      <c r="H2199" s="45"/>
    </row>
    <row r="2200" s="2" customFormat="1" ht="16.8" customHeight="1">
      <c r="A2200" s="39"/>
      <c r="B2200" s="45"/>
      <c r="C2200" s="315" t="s">
        <v>19</v>
      </c>
      <c r="D2200" s="315" t="s">
        <v>709</v>
      </c>
      <c r="E2200" s="18" t="s">
        <v>19</v>
      </c>
      <c r="F2200" s="316">
        <v>0</v>
      </c>
      <c r="G2200" s="39"/>
      <c r="H2200" s="45"/>
    </row>
    <row r="2201" s="2" customFormat="1" ht="16.8" customHeight="1">
      <c r="A2201" s="39"/>
      <c r="B2201" s="45"/>
      <c r="C2201" s="315" t="s">
        <v>238</v>
      </c>
      <c r="D2201" s="315" t="s">
        <v>72</v>
      </c>
      <c r="E2201" s="18" t="s">
        <v>19</v>
      </c>
      <c r="F2201" s="316">
        <v>0</v>
      </c>
      <c r="G2201" s="39"/>
      <c r="H2201" s="45"/>
    </row>
    <row r="2202" s="2" customFormat="1" ht="16.8" customHeight="1">
      <c r="A2202" s="39"/>
      <c r="B2202" s="45"/>
      <c r="C2202" s="317" t="s">
        <v>4959</v>
      </c>
      <c r="D2202" s="39"/>
      <c r="E2202" s="39"/>
      <c r="F2202" s="39"/>
      <c r="G2202" s="39"/>
      <c r="H2202" s="45"/>
    </row>
    <row r="2203" s="2" customFormat="1" ht="16.8" customHeight="1">
      <c r="A2203" s="39"/>
      <c r="B2203" s="45"/>
      <c r="C2203" s="315" t="s">
        <v>703</v>
      </c>
      <c r="D2203" s="315" t="s">
        <v>704</v>
      </c>
      <c r="E2203" s="18" t="s">
        <v>586</v>
      </c>
      <c r="F2203" s="316">
        <v>17</v>
      </c>
      <c r="G2203" s="39"/>
      <c r="H2203" s="45"/>
    </row>
    <row r="2204" s="2" customFormat="1" ht="16.8" customHeight="1">
      <c r="A2204" s="39"/>
      <c r="B2204" s="45"/>
      <c r="C2204" s="315" t="s">
        <v>724</v>
      </c>
      <c r="D2204" s="315" t="s">
        <v>725</v>
      </c>
      <c r="E2204" s="18" t="s">
        <v>586</v>
      </c>
      <c r="F2204" s="316">
        <v>17</v>
      </c>
      <c r="G2204" s="39"/>
      <c r="H2204" s="45"/>
    </row>
    <row r="2205" s="2" customFormat="1" ht="16.8" customHeight="1">
      <c r="A2205" s="39"/>
      <c r="B2205" s="45"/>
      <c r="C2205" s="315" t="s">
        <v>746</v>
      </c>
      <c r="D2205" s="315" t="s">
        <v>747</v>
      </c>
      <c r="E2205" s="18" t="s">
        <v>586</v>
      </c>
      <c r="F2205" s="316">
        <v>17</v>
      </c>
      <c r="G2205" s="39"/>
      <c r="H2205" s="45"/>
    </row>
    <row r="2206" s="2" customFormat="1" ht="16.8" customHeight="1">
      <c r="A2206" s="39"/>
      <c r="B2206" s="45"/>
      <c r="C2206" s="311" t="s">
        <v>240</v>
      </c>
      <c r="D2206" s="312" t="s">
        <v>19</v>
      </c>
      <c r="E2206" s="313" t="s">
        <v>19</v>
      </c>
      <c r="F2206" s="314">
        <v>2</v>
      </c>
      <c r="G2206" s="39"/>
      <c r="H2206" s="45"/>
    </row>
    <row r="2207" s="2" customFormat="1" ht="16.8" customHeight="1">
      <c r="A2207" s="39"/>
      <c r="B2207" s="45"/>
      <c r="C2207" s="315" t="s">
        <v>19</v>
      </c>
      <c r="D2207" s="315" t="s">
        <v>710</v>
      </c>
      <c r="E2207" s="18" t="s">
        <v>19</v>
      </c>
      <c r="F2207" s="316">
        <v>0</v>
      </c>
      <c r="G2207" s="39"/>
      <c r="H2207" s="45"/>
    </row>
    <row r="2208" s="2" customFormat="1" ht="16.8" customHeight="1">
      <c r="A2208" s="39"/>
      <c r="B2208" s="45"/>
      <c r="C2208" s="315" t="s">
        <v>240</v>
      </c>
      <c r="D2208" s="315" t="s">
        <v>81</v>
      </c>
      <c r="E2208" s="18" t="s">
        <v>19</v>
      </c>
      <c r="F2208" s="316">
        <v>2</v>
      </c>
      <c r="G2208" s="39"/>
      <c r="H2208" s="45"/>
    </row>
    <row r="2209" s="2" customFormat="1" ht="16.8" customHeight="1">
      <c r="A2209" s="39"/>
      <c r="B2209" s="45"/>
      <c r="C2209" s="317" t="s">
        <v>4959</v>
      </c>
      <c r="D2209" s="39"/>
      <c r="E2209" s="39"/>
      <c r="F2209" s="39"/>
      <c r="G2209" s="39"/>
      <c r="H2209" s="45"/>
    </row>
    <row r="2210" s="2" customFormat="1" ht="16.8" customHeight="1">
      <c r="A2210" s="39"/>
      <c r="B2210" s="45"/>
      <c r="C2210" s="315" t="s">
        <v>703</v>
      </c>
      <c r="D2210" s="315" t="s">
        <v>704</v>
      </c>
      <c r="E2210" s="18" t="s">
        <v>586</v>
      </c>
      <c r="F2210" s="316">
        <v>17</v>
      </c>
      <c r="G2210" s="39"/>
      <c r="H2210" s="45"/>
    </row>
    <row r="2211" s="2" customFormat="1" ht="16.8" customHeight="1">
      <c r="A2211" s="39"/>
      <c r="B2211" s="45"/>
      <c r="C2211" s="315" t="s">
        <v>724</v>
      </c>
      <c r="D2211" s="315" t="s">
        <v>725</v>
      </c>
      <c r="E2211" s="18" t="s">
        <v>586</v>
      </c>
      <c r="F2211" s="316">
        <v>17</v>
      </c>
      <c r="G2211" s="39"/>
      <c r="H2211" s="45"/>
    </row>
    <row r="2212" s="2" customFormat="1" ht="16.8" customHeight="1">
      <c r="A2212" s="39"/>
      <c r="B2212" s="45"/>
      <c r="C2212" s="315" t="s">
        <v>735</v>
      </c>
      <c r="D2212" s="315" t="s">
        <v>736</v>
      </c>
      <c r="E2212" s="18" t="s">
        <v>586</v>
      </c>
      <c r="F2212" s="316">
        <v>14</v>
      </c>
      <c r="G2212" s="39"/>
      <c r="H2212" s="45"/>
    </row>
    <row r="2213" s="2" customFormat="1" ht="16.8" customHeight="1">
      <c r="A2213" s="39"/>
      <c r="B2213" s="45"/>
      <c r="C2213" s="315" t="s">
        <v>746</v>
      </c>
      <c r="D2213" s="315" t="s">
        <v>747</v>
      </c>
      <c r="E2213" s="18" t="s">
        <v>586</v>
      </c>
      <c r="F2213" s="316">
        <v>17</v>
      </c>
      <c r="G2213" s="39"/>
      <c r="H2213" s="45"/>
    </row>
    <row r="2214" s="2" customFormat="1" ht="16.8" customHeight="1">
      <c r="A2214" s="39"/>
      <c r="B2214" s="45"/>
      <c r="C2214" s="311" t="s">
        <v>230</v>
      </c>
      <c r="D2214" s="312" t="s">
        <v>19</v>
      </c>
      <c r="E2214" s="313" t="s">
        <v>19</v>
      </c>
      <c r="F2214" s="314">
        <v>3</v>
      </c>
      <c r="G2214" s="39"/>
      <c r="H2214" s="45"/>
    </row>
    <row r="2215" s="2" customFormat="1" ht="16.8" customHeight="1">
      <c r="A2215" s="39"/>
      <c r="B2215" s="45"/>
      <c r="C2215" s="315" t="s">
        <v>19</v>
      </c>
      <c r="D2215" s="315" t="s">
        <v>711</v>
      </c>
      <c r="E2215" s="18" t="s">
        <v>19</v>
      </c>
      <c r="F2215" s="316">
        <v>0</v>
      </c>
      <c r="G2215" s="39"/>
      <c r="H2215" s="45"/>
    </row>
    <row r="2216" s="2" customFormat="1" ht="16.8" customHeight="1">
      <c r="A2216" s="39"/>
      <c r="B2216" s="45"/>
      <c r="C2216" s="315" t="s">
        <v>230</v>
      </c>
      <c r="D2216" s="315" t="s">
        <v>241</v>
      </c>
      <c r="E2216" s="18" t="s">
        <v>19</v>
      </c>
      <c r="F2216" s="316">
        <v>3</v>
      </c>
      <c r="G2216" s="39"/>
      <c r="H2216" s="45"/>
    </row>
    <row r="2217" s="2" customFormat="1" ht="16.8" customHeight="1">
      <c r="A2217" s="39"/>
      <c r="B2217" s="45"/>
      <c r="C2217" s="317" t="s">
        <v>4959</v>
      </c>
      <c r="D2217" s="39"/>
      <c r="E2217" s="39"/>
      <c r="F2217" s="39"/>
      <c r="G2217" s="39"/>
      <c r="H2217" s="45"/>
    </row>
    <row r="2218" s="2" customFormat="1" ht="16.8" customHeight="1">
      <c r="A2218" s="39"/>
      <c r="B2218" s="45"/>
      <c r="C2218" s="315" t="s">
        <v>703</v>
      </c>
      <c r="D2218" s="315" t="s">
        <v>704</v>
      </c>
      <c r="E2218" s="18" t="s">
        <v>586</v>
      </c>
      <c r="F2218" s="316">
        <v>17</v>
      </c>
      <c r="G2218" s="39"/>
      <c r="H2218" s="45"/>
    </row>
    <row r="2219" s="2" customFormat="1" ht="16.8" customHeight="1">
      <c r="A2219" s="39"/>
      <c r="B2219" s="45"/>
      <c r="C2219" s="315" t="s">
        <v>724</v>
      </c>
      <c r="D2219" s="315" t="s">
        <v>725</v>
      </c>
      <c r="E2219" s="18" t="s">
        <v>586</v>
      </c>
      <c r="F2219" s="316">
        <v>17</v>
      </c>
      <c r="G2219" s="39"/>
      <c r="H2219" s="45"/>
    </row>
    <row r="2220" s="2" customFormat="1" ht="16.8" customHeight="1">
      <c r="A2220" s="39"/>
      <c r="B2220" s="45"/>
      <c r="C2220" s="315" t="s">
        <v>735</v>
      </c>
      <c r="D2220" s="315" t="s">
        <v>736</v>
      </c>
      <c r="E2220" s="18" t="s">
        <v>586</v>
      </c>
      <c r="F2220" s="316">
        <v>14</v>
      </c>
      <c r="G2220" s="39"/>
      <c r="H2220" s="45"/>
    </row>
    <row r="2221" s="2" customFormat="1" ht="16.8" customHeight="1">
      <c r="A2221" s="39"/>
      <c r="B2221" s="45"/>
      <c r="C2221" s="315" t="s">
        <v>746</v>
      </c>
      <c r="D2221" s="315" t="s">
        <v>747</v>
      </c>
      <c r="E2221" s="18" t="s">
        <v>586</v>
      </c>
      <c r="F2221" s="316">
        <v>17</v>
      </c>
      <c r="G2221" s="39"/>
      <c r="H2221" s="45"/>
    </row>
    <row r="2222" s="2" customFormat="1" ht="16.8" customHeight="1">
      <c r="A2222" s="39"/>
      <c r="B2222" s="45"/>
      <c r="C2222" s="311" t="s">
        <v>242</v>
      </c>
      <c r="D2222" s="312" t="s">
        <v>19</v>
      </c>
      <c r="E2222" s="313" t="s">
        <v>19</v>
      </c>
      <c r="F2222" s="314">
        <v>1</v>
      </c>
      <c r="G2222" s="39"/>
      <c r="H2222" s="45"/>
    </row>
    <row r="2223" s="2" customFormat="1" ht="16.8" customHeight="1">
      <c r="A2223" s="39"/>
      <c r="B2223" s="45"/>
      <c r="C2223" s="315" t="s">
        <v>19</v>
      </c>
      <c r="D2223" s="315" t="s">
        <v>712</v>
      </c>
      <c r="E2223" s="18" t="s">
        <v>19</v>
      </c>
      <c r="F2223" s="316">
        <v>0</v>
      </c>
      <c r="G2223" s="39"/>
      <c r="H2223" s="45"/>
    </row>
    <row r="2224" s="2" customFormat="1" ht="16.8" customHeight="1">
      <c r="A2224" s="39"/>
      <c r="B2224" s="45"/>
      <c r="C2224" s="315" t="s">
        <v>242</v>
      </c>
      <c r="D2224" s="315" t="s">
        <v>79</v>
      </c>
      <c r="E2224" s="18" t="s">
        <v>19</v>
      </c>
      <c r="F2224" s="316">
        <v>1</v>
      </c>
      <c r="G2224" s="39"/>
      <c r="H2224" s="45"/>
    </row>
    <row r="2225" s="2" customFormat="1" ht="16.8" customHeight="1">
      <c r="A2225" s="39"/>
      <c r="B2225" s="45"/>
      <c r="C2225" s="317" t="s">
        <v>4959</v>
      </c>
      <c r="D2225" s="39"/>
      <c r="E2225" s="39"/>
      <c r="F2225" s="39"/>
      <c r="G2225" s="39"/>
      <c r="H2225" s="45"/>
    </row>
    <row r="2226" s="2" customFormat="1" ht="16.8" customHeight="1">
      <c r="A2226" s="39"/>
      <c r="B2226" s="45"/>
      <c r="C2226" s="315" t="s">
        <v>703</v>
      </c>
      <c r="D2226" s="315" t="s">
        <v>704</v>
      </c>
      <c r="E2226" s="18" t="s">
        <v>586</v>
      </c>
      <c r="F2226" s="316">
        <v>17</v>
      </c>
      <c r="G2226" s="39"/>
      <c r="H2226" s="45"/>
    </row>
    <row r="2227" s="2" customFormat="1" ht="16.8" customHeight="1">
      <c r="A2227" s="39"/>
      <c r="B2227" s="45"/>
      <c r="C2227" s="315" t="s">
        <v>724</v>
      </c>
      <c r="D2227" s="315" t="s">
        <v>725</v>
      </c>
      <c r="E2227" s="18" t="s">
        <v>586</v>
      </c>
      <c r="F2227" s="316">
        <v>17</v>
      </c>
      <c r="G2227" s="39"/>
      <c r="H2227" s="45"/>
    </row>
    <row r="2228" s="2" customFormat="1" ht="16.8" customHeight="1">
      <c r="A2228" s="39"/>
      <c r="B2228" s="45"/>
      <c r="C2228" s="315" t="s">
        <v>746</v>
      </c>
      <c r="D2228" s="315" t="s">
        <v>747</v>
      </c>
      <c r="E2228" s="18" t="s">
        <v>586</v>
      </c>
      <c r="F2228" s="316">
        <v>17</v>
      </c>
      <c r="G2228" s="39"/>
      <c r="H2228" s="45"/>
    </row>
    <row r="2229" s="2" customFormat="1" ht="16.8" customHeight="1">
      <c r="A2229" s="39"/>
      <c r="B2229" s="45"/>
      <c r="C2229" s="311" t="s">
        <v>243</v>
      </c>
      <c r="D2229" s="312" t="s">
        <v>19</v>
      </c>
      <c r="E2229" s="313" t="s">
        <v>19</v>
      </c>
      <c r="F2229" s="314">
        <v>0</v>
      </c>
      <c r="G2229" s="39"/>
      <c r="H2229" s="45"/>
    </row>
    <row r="2230" s="2" customFormat="1" ht="16.8" customHeight="1">
      <c r="A2230" s="39"/>
      <c r="B2230" s="45"/>
      <c r="C2230" s="315" t="s">
        <v>19</v>
      </c>
      <c r="D2230" s="315" t="s">
        <v>713</v>
      </c>
      <c r="E2230" s="18" t="s">
        <v>19</v>
      </c>
      <c r="F2230" s="316">
        <v>0</v>
      </c>
      <c r="G2230" s="39"/>
      <c r="H2230" s="45"/>
    </row>
    <row r="2231" s="2" customFormat="1" ht="16.8" customHeight="1">
      <c r="A2231" s="39"/>
      <c r="B2231" s="45"/>
      <c r="C2231" s="315" t="s">
        <v>243</v>
      </c>
      <c r="D2231" s="315" t="s">
        <v>72</v>
      </c>
      <c r="E2231" s="18" t="s">
        <v>19</v>
      </c>
      <c r="F2231" s="316">
        <v>0</v>
      </c>
      <c r="G2231" s="39"/>
      <c r="H2231" s="45"/>
    </row>
    <row r="2232" s="2" customFormat="1" ht="16.8" customHeight="1">
      <c r="A2232" s="39"/>
      <c r="B2232" s="45"/>
      <c r="C2232" s="317" t="s">
        <v>4959</v>
      </c>
      <c r="D2232" s="39"/>
      <c r="E2232" s="39"/>
      <c r="F2232" s="39"/>
      <c r="G2232" s="39"/>
      <c r="H2232" s="45"/>
    </row>
    <row r="2233" s="2" customFormat="1" ht="16.8" customHeight="1">
      <c r="A2233" s="39"/>
      <c r="B2233" s="45"/>
      <c r="C2233" s="315" t="s">
        <v>703</v>
      </c>
      <c r="D2233" s="315" t="s">
        <v>704</v>
      </c>
      <c r="E2233" s="18" t="s">
        <v>586</v>
      </c>
      <c r="F2233" s="316">
        <v>17</v>
      </c>
      <c r="G2233" s="39"/>
      <c r="H2233" s="45"/>
    </row>
    <row r="2234" s="2" customFormat="1" ht="16.8" customHeight="1">
      <c r="A2234" s="39"/>
      <c r="B2234" s="45"/>
      <c r="C2234" s="315" t="s">
        <v>724</v>
      </c>
      <c r="D2234" s="315" t="s">
        <v>725</v>
      </c>
      <c r="E2234" s="18" t="s">
        <v>586</v>
      </c>
      <c r="F2234" s="316">
        <v>17</v>
      </c>
      <c r="G2234" s="39"/>
      <c r="H2234" s="45"/>
    </row>
    <row r="2235" s="2" customFormat="1" ht="16.8" customHeight="1">
      <c r="A2235" s="39"/>
      <c r="B2235" s="45"/>
      <c r="C2235" s="315" t="s">
        <v>746</v>
      </c>
      <c r="D2235" s="315" t="s">
        <v>747</v>
      </c>
      <c r="E2235" s="18" t="s">
        <v>586</v>
      </c>
      <c r="F2235" s="316">
        <v>17</v>
      </c>
      <c r="G2235" s="39"/>
      <c r="H2235" s="45"/>
    </row>
    <row r="2236" s="2" customFormat="1" ht="16.8" customHeight="1">
      <c r="A2236" s="39"/>
      <c r="B2236" s="45"/>
      <c r="C2236" s="311" t="s">
        <v>244</v>
      </c>
      <c r="D2236" s="312" t="s">
        <v>19</v>
      </c>
      <c r="E2236" s="313" t="s">
        <v>19</v>
      </c>
      <c r="F2236" s="314">
        <v>3</v>
      </c>
      <c r="G2236" s="39"/>
      <c r="H2236" s="45"/>
    </row>
    <row r="2237" s="2" customFormat="1" ht="16.8" customHeight="1">
      <c r="A2237" s="39"/>
      <c r="B2237" s="45"/>
      <c r="C2237" s="315" t="s">
        <v>19</v>
      </c>
      <c r="D2237" s="315" t="s">
        <v>714</v>
      </c>
      <c r="E2237" s="18" t="s">
        <v>19</v>
      </c>
      <c r="F2237" s="316">
        <v>0</v>
      </c>
      <c r="G2237" s="39"/>
      <c r="H2237" s="45"/>
    </row>
    <row r="2238" s="2" customFormat="1" ht="16.8" customHeight="1">
      <c r="A2238" s="39"/>
      <c r="B2238" s="45"/>
      <c r="C2238" s="315" t="s">
        <v>244</v>
      </c>
      <c r="D2238" s="315" t="s">
        <v>241</v>
      </c>
      <c r="E2238" s="18" t="s">
        <v>19</v>
      </c>
      <c r="F2238" s="316">
        <v>3</v>
      </c>
      <c r="G2238" s="39"/>
      <c r="H2238" s="45"/>
    </row>
    <row r="2239" s="2" customFormat="1" ht="16.8" customHeight="1">
      <c r="A2239" s="39"/>
      <c r="B2239" s="45"/>
      <c r="C2239" s="317" t="s">
        <v>4959</v>
      </c>
      <c r="D2239" s="39"/>
      <c r="E2239" s="39"/>
      <c r="F2239" s="39"/>
      <c r="G2239" s="39"/>
      <c r="H2239" s="45"/>
    </row>
    <row r="2240" s="2" customFormat="1" ht="16.8" customHeight="1">
      <c r="A2240" s="39"/>
      <c r="B2240" s="45"/>
      <c r="C2240" s="315" t="s">
        <v>703</v>
      </c>
      <c r="D2240" s="315" t="s">
        <v>704</v>
      </c>
      <c r="E2240" s="18" t="s">
        <v>586</v>
      </c>
      <c r="F2240" s="316">
        <v>17</v>
      </c>
      <c r="G2240" s="39"/>
      <c r="H2240" s="45"/>
    </row>
    <row r="2241" s="2" customFormat="1" ht="16.8" customHeight="1">
      <c r="A2241" s="39"/>
      <c r="B2241" s="45"/>
      <c r="C2241" s="315" t="s">
        <v>724</v>
      </c>
      <c r="D2241" s="315" t="s">
        <v>725</v>
      </c>
      <c r="E2241" s="18" t="s">
        <v>586</v>
      </c>
      <c r="F2241" s="316">
        <v>17</v>
      </c>
      <c r="G2241" s="39"/>
      <c r="H2241" s="45"/>
    </row>
    <row r="2242" s="2" customFormat="1" ht="16.8" customHeight="1">
      <c r="A2242" s="39"/>
      <c r="B2242" s="45"/>
      <c r="C2242" s="315" t="s">
        <v>735</v>
      </c>
      <c r="D2242" s="315" t="s">
        <v>736</v>
      </c>
      <c r="E2242" s="18" t="s">
        <v>586</v>
      </c>
      <c r="F2242" s="316">
        <v>14</v>
      </c>
      <c r="G2242" s="39"/>
      <c r="H2242" s="45"/>
    </row>
    <row r="2243" s="2" customFormat="1" ht="16.8" customHeight="1">
      <c r="A2243" s="39"/>
      <c r="B2243" s="45"/>
      <c r="C2243" s="315" t="s">
        <v>746</v>
      </c>
      <c r="D2243" s="315" t="s">
        <v>747</v>
      </c>
      <c r="E2243" s="18" t="s">
        <v>586</v>
      </c>
      <c r="F2243" s="316">
        <v>17</v>
      </c>
      <c r="G2243" s="39"/>
      <c r="H2243" s="45"/>
    </row>
    <row r="2244" s="2" customFormat="1" ht="16.8" customHeight="1">
      <c r="A2244" s="39"/>
      <c r="B2244" s="45"/>
      <c r="C2244" s="311" t="s">
        <v>1315</v>
      </c>
      <c r="D2244" s="312" t="s">
        <v>19</v>
      </c>
      <c r="E2244" s="313" t="s">
        <v>19</v>
      </c>
      <c r="F2244" s="314">
        <v>1</v>
      </c>
      <c r="G2244" s="39"/>
      <c r="H2244" s="45"/>
    </row>
    <row r="2245" s="2" customFormat="1" ht="16.8" customHeight="1">
      <c r="A2245" s="39"/>
      <c r="B2245" s="45"/>
      <c r="C2245" s="315" t="s">
        <v>19</v>
      </c>
      <c r="D2245" s="315" t="s">
        <v>1416</v>
      </c>
      <c r="E2245" s="18" t="s">
        <v>19</v>
      </c>
      <c r="F2245" s="316">
        <v>0</v>
      </c>
      <c r="G2245" s="39"/>
      <c r="H2245" s="45"/>
    </row>
    <row r="2246" s="2" customFormat="1" ht="16.8" customHeight="1">
      <c r="A2246" s="39"/>
      <c r="B2246" s="45"/>
      <c r="C2246" s="315" t="s">
        <v>1315</v>
      </c>
      <c r="D2246" s="315" t="s">
        <v>79</v>
      </c>
      <c r="E2246" s="18" t="s">
        <v>19</v>
      </c>
      <c r="F2246" s="316">
        <v>1</v>
      </c>
      <c r="G2246" s="39"/>
      <c r="H2246" s="45"/>
    </row>
    <row r="2247" s="2" customFormat="1" ht="16.8" customHeight="1">
      <c r="A2247" s="39"/>
      <c r="B2247" s="45"/>
      <c r="C2247" s="317" t="s">
        <v>4959</v>
      </c>
      <c r="D2247" s="39"/>
      <c r="E2247" s="39"/>
      <c r="F2247" s="39"/>
      <c r="G2247" s="39"/>
      <c r="H2247" s="45"/>
    </row>
    <row r="2248" s="2" customFormat="1" ht="16.8" customHeight="1">
      <c r="A2248" s="39"/>
      <c r="B2248" s="45"/>
      <c r="C2248" s="315" t="s">
        <v>703</v>
      </c>
      <c r="D2248" s="315" t="s">
        <v>704</v>
      </c>
      <c r="E2248" s="18" t="s">
        <v>586</v>
      </c>
      <c r="F2248" s="316">
        <v>17</v>
      </c>
      <c r="G2248" s="39"/>
      <c r="H2248" s="45"/>
    </row>
    <row r="2249" s="2" customFormat="1" ht="16.8" customHeight="1">
      <c r="A2249" s="39"/>
      <c r="B2249" s="45"/>
      <c r="C2249" s="315" t="s">
        <v>724</v>
      </c>
      <c r="D2249" s="315" t="s">
        <v>725</v>
      </c>
      <c r="E2249" s="18" t="s">
        <v>586</v>
      </c>
      <c r="F2249" s="316">
        <v>17</v>
      </c>
      <c r="G2249" s="39"/>
      <c r="H2249" s="45"/>
    </row>
    <row r="2250" s="2" customFormat="1" ht="16.8" customHeight="1">
      <c r="A2250" s="39"/>
      <c r="B2250" s="45"/>
      <c r="C2250" s="315" t="s">
        <v>746</v>
      </c>
      <c r="D2250" s="315" t="s">
        <v>747</v>
      </c>
      <c r="E2250" s="18" t="s">
        <v>586</v>
      </c>
      <c r="F2250" s="316">
        <v>17</v>
      </c>
      <c r="G2250" s="39"/>
      <c r="H2250" s="45"/>
    </row>
    <row r="2251" s="2" customFormat="1" ht="16.8" customHeight="1">
      <c r="A2251" s="39"/>
      <c r="B2251" s="45"/>
      <c r="C2251" s="311" t="s">
        <v>245</v>
      </c>
      <c r="D2251" s="312" t="s">
        <v>19</v>
      </c>
      <c r="E2251" s="313" t="s">
        <v>19</v>
      </c>
      <c r="F2251" s="314">
        <v>17</v>
      </c>
      <c r="G2251" s="39"/>
      <c r="H2251" s="45"/>
    </row>
    <row r="2252" s="2" customFormat="1" ht="16.8" customHeight="1">
      <c r="A2252" s="39"/>
      <c r="B2252" s="45"/>
      <c r="C2252" s="315" t="s">
        <v>19</v>
      </c>
      <c r="D2252" s="315" t="s">
        <v>1243</v>
      </c>
      <c r="E2252" s="18" t="s">
        <v>19</v>
      </c>
      <c r="F2252" s="316">
        <v>0</v>
      </c>
      <c r="G2252" s="39"/>
      <c r="H2252" s="45"/>
    </row>
    <row r="2253" s="2" customFormat="1" ht="16.8" customHeight="1">
      <c r="A2253" s="39"/>
      <c r="B2253" s="45"/>
      <c r="C2253" s="315" t="s">
        <v>1244</v>
      </c>
      <c r="D2253" s="315" t="s">
        <v>72</v>
      </c>
      <c r="E2253" s="18" t="s">
        <v>19</v>
      </c>
      <c r="F2253" s="316">
        <v>0</v>
      </c>
      <c r="G2253" s="39"/>
      <c r="H2253" s="45"/>
    </row>
    <row r="2254" s="2" customFormat="1" ht="16.8" customHeight="1">
      <c r="A2254" s="39"/>
      <c r="B2254" s="45"/>
      <c r="C2254" s="315" t="s">
        <v>19</v>
      </c>
      <c r="D2254" s="315" t="s">
        <v>1245</v>
      </c>
      <c r="E2254" s="18" t="s">
        <v>19</v>
      </c>
      <c r="F2254" s="316">
        <v>0</v>
      </c>
      <c r="G2254" s="39"/>
      <c r="H2254" s="45"/>
    </row>
    <row r="2255" s="2" customFormat="1" ht="16.8" customHeight="1">
      <c r="A2255" s="39"/>
      <c r="B2255" s="45"/>
      <c r="C2255" s="315" t="s">
        <v>1178</v>
      </c>
      <c r="D2255" s="315" t="s">
        <v>72</v>
      </c>
      <c r="E2255" s="18" t="s">
        <v>19</v>
      </c>
      <c r="F2255" s="316">
        <v>0</v>
      </c>
      <c r="G2255" s="39"/>
      <c r="H2255" s="45"/>
    </row>
    <row r="2256" s="2" customFormat="1" ht="16.8" customHeight="1">
      <c r="A2256" s="39"/>
      <c r="B2256" s="45"/>
      <c r="C2256" s="315" t="s">
        <v>19</v>
      </c>
      <c r="D2256" s="315" t="s">
        <v>1246</v>
      </c>
      <c r="E2256" s="18" t="s">
        <v>19</v>
      </c>
      <c r="F2256" s="316">
        <v>0</v>
      </c>
      <c r="G2256" s="39"/>
      <c r="H2256" s="45"/>
    </row>
    <row r="2257" s="2" customFormat="1" ht="16.8" customHeight="1">
      <c r="A2257" s="39"/>
      <c r="B2257" s="45"/>
      <c r="C2257" s="315" t="s">
        <v>1177</v>
      </c>
      <c r="D2257" s="315" t="s">
        <v>72</v>
      </c>
      <c r="E2257" s="18" t="s">
        <v>19</v>
      </c>
      <c r="F2257" s="316">
        <v>0</v>
      </c>
      <c r="G2257" s="39"/>
      <c r="H2257" s="45"/>
    </row>
    <row r="2258" s="2" customFormat="1" ht="16.8" customHeight="1">
      <c r="A2258" s="39"/>
      <c r="B2258" s="45"/>
      <c r="C2258" s="315" t="s">
        <v>19</v>
      </c>
      <c r="D2258" s="315" t="s">
        <v>707</v>
      </c>
      <c r="E2258" s="18" t="s">
        <v>19</v>
      </c>
      <c r="F2258" s="316">
        <v>0</v>
      </c>
      <c r="G2258" s="39"/>
      <c r="H2258" s="45"/>
    </row>
    <row r="2259" s="2" customFormat="1" ht="16.8" customHeight="1">
      <c r="A2259" s="39"/>
      <c r="B2259" s="45"/>
      <c r="C2259" s="315" t="s">
        <v>233</v>
      </c>
      <c r="D2259" s="315" t="s">
        <v>236</v>
      </c>
      <c r="E2259" s="18" t="s">
        <v>19</v>
      </c>
      <c r="F2259" s="316">
        <v>6</v>
      </c>
      <c r="G2259" s="39"/>
      <c r="H2259" s="45"/>
    </row>
    <row r="2260" s="2" customFormat="1" ht="16.8" customHeight="1">
      <c r="A2260" s="39"/>
      <c r="B2260" s="45"/>
      <c r="C2260" s="315" t="s">
        <v>19</v>
      </c>
      <c r="D2260" s="315" t="s">
        <v>708</v>
      </c>
      <c r="E2260" s="18" t="s">
        <v>19</v>
      </c>
      <c r="F2260" s="316">
        <v>0</v>
      </c>
      <c r="G2260" s="39"/>
      <c r="H2260" s="45"/>
    </row>
    <row r="2261" s="2" customFormat="1" ht="16.8" customHeight="1">
      <c r="A2261" s="39"/>
      <c r="B2261" s="45"/>
      <c r="C2261" s="315" t="s">
        <v>235</v>
      </c>
      <c r="D2261" s="315" t="s">
        <v>79</v>
      </c>
      <c r="E2261" s="18" t="s">
        <v>19</v>
      </c>
      <c r="F2261" s="316">
        <v>1</v>
      </c>
      <c r="G2261" s="39"/>
      <c r="H2261" s="45"/>
    </row>
    <row r="2262" s="2" customFormat="1" ht="16.8" customHeight="1">
      <c r="A2262" s="39"/>
      <c r="B2262" s="45"/>
      <c r="C2262" s="315" t="s">
        <v>19</v>
      </c>
      <c r="D2262" s="315" t="s">
        <v>709</v>
      </c>
      <c r="E2262" s="18" t="s">
        <v>19</v>
      </c>
      <c r="F2262" s="316">
        <v>0</v>
      </c>
      <c r="G2262" s="39"/>
      <c r="H2262" s="45"/>
    </row>
    <row r="2263" s="2" customFormat="1" ht="16.8" customHeight="1">
      <c r="A2263" s="39"/>
      <c r="B2263" s="45"/>
      <c r="C2263" s="315" t="s">
        <v>238</v>
      </c>
      <c r="D2263" s="315" t="s">
        <v>72</v>
      </c>
      <c r="E2263" s="18" t="s">
        <v>19</v>
      </c>
      <c r="F2263" s="316">
        <v>0</v>
      </c>
      <c r="G2263" s="39"/>
      <c r="H2263" s="45"/>
    </row>
    <row r="2264" s="2" customFormat="1" ht="16.8" customHeight="1">
      <c r="A2264" s="39"/>
      <c r="B2264" s="45"/>
      <c r="C2264" s="315" t="s">
        <v>19</v>
      </c>
      <c r="D2264" s="315" t="s">
        <v>710</v>
      </c>
      <c r="E2264" s="18" t="s">
        <v>19</v>
      </c>
      <c r="F2264" s="316">
        <v>0</v>
      </c>
      <c r="G2264" s="39"/>
      <c r="H2264" s="45"/>
    </row>
    <row r="2265" s="2" customFormat="1" ht="16.8" customHeight="1">
      <c r="A2265" s="39"/>
      <c r="B2265" s="45"/>
      <c r="C2265" s="315" t="s">
        <v>240</v>
      </c>
      <c r="D2265" s="315" t="s">
        <v>81</v>
      </c>
      <c r="E2265" s="18" t="s">
        <v>19</v>
      </c>
      <c r="F2265" s="316">
        <v>2</v>
      </c>
      <c r="G2265" s="39"/>
      <c r="H2265" s="45"/>
    </row>
    <row r="2266" s="2" customFormat="1" ht="16.8" customHeight="1">
      <c r="A2266" s="39"/>
      <c r="B2266" s="45"/>
      <c r="C2266" s="315" t="s">
        <v>19</v>
      </c>
      <c r="D2266" s="315" t="s">
        <v>711</v>
      </c>
      <c r="E2266" s="18" t="s">
        <v>19</v>
      </c>
      <c r="F2266" s="316">
        <v>0</v>
      </c>
      <c r="G2266" s="39"/>
      <c r="H2266" s="45"/>
    </row>
    <row r="2267" s="2" customFormat="1" ht="16.8" customHeight="1">
      <c r="A2267" s="39"/>
      <c r="B2267" s="45"/>
      <c r="C2267" s="315" t="s">
        <v>230</v>
      </c>
      <c r="D2267" s="315" t="s">
        <v>241</v>
      </c>
      <c r="E2267" s="18" t="s">
        <v>19</v>
      </c>
      <c r="F2267" s="316">
        <v>3</v>
      </c>
      <c r="G2267" s="39"/>
      <c r="H2267" s="45"/>
    </row>
    <row r="2268" s="2" customFormat="1" ht="16.8" customHeight="1">
      <c r="A2268" s="39"/>
      <c r="B2268" s="45"/>
      <c r="C2268" s="315" t="s">
        <v>19</v>
      </c>
      <c r="D2268" s="315" t="s">
        <v>712</v>
      </c>
      <c r="E2268" s="18" t="s">
        <v>19</v>
      </c>
      <c r="F2268" s="316">
        <v>0</v>
      </c>
      <c r="G2268" s="39"/>
      <c r="H2268" s="45"/>
    </row>
    <row r="2269" s="2" customFormat="1" ht="16.8" customHeight="1">
      <c r="A2269" s="39"/>
      <c r="B2269" s="45"/>
      <c r="C2269" s="315" t="s">
        <v>242</v>
      </c>
      <c r="D2269" s="315" t="s">
        <v>79</v>
      </c>
      <c r="E2269" s="18" t="s">
        <v>19</v>
      </c>
      <c r="F2269" s="316">
        <v>1</v>
      </c>
      <c r="G2269" s="39"/>
      <c r="H2269" s="45"/>
    </row>
    <row r="2270" s="2" customFormat="1" ht="16.8" customHeight="1">
      <c r="A2270" s="39"/>
      <c r="B2270" s="45"/>
      <c r="C2270" s="315" t="s">
        <v>19</v>
      </c>
      <c r="D2270" s="315" t="s">
        <v>713</v>
      </c>
      <c r="E2270" s="18" t="s">
        <v>19</v>
      </c>
      <c r="F2270" s="316">
        <v>0</v>
      </c>
      <c r="G2270" s="39"/>
      <c r="H2270" s="45"/>
    </row>
    <row r="2271" s="2" customFormat="1" ht="16.8" customHeight="1">
      <c r="A2271" s="39"/>
      <c r="B2271" s="45"/>
      <c r="C2271" s="315" t="s">
        <v>243</v>
      </c>
      <c r="D2271" s="315" t="s">
        <v>72</v>
      </c>
      <c r="E2271" s="18" t="s">
        <v>19</v>
      </c>
      <c r="F2271" s="316">
        <v>0</v>
      </c>
      <c r="G2271" s="39"/>
      <c r="H2271" s="45"/>
    </row>
    <row r="2272" s="2" customFormat="1" ht="16.8" customHeight="1">
      <c r="A2272" s="39"/>
      <c r="B2272" s="45"/>
      <c r="C2272" s="315" t="s">
        <v>19</v>
      </c>
      <c r="D2272" s="315" t="s">
        <v>714</v>
      </c>
      <c r="E2272" s="18" t="s">
        <v>19</v>
      </c>
      <c r="F2272" s="316">
        <v>0</v>
      </c>
      <c r="G2272" s="39"/>
      <c r="H2272" s="45"/>
    </row>
    <row r="2273" s="2" customFormat="1" ht="16.8" customHeight="1">
      <c r="A2273" s="39"/>
      <c r="B2273" s="45"/>
      <c r="C2273" s="315" t="s">
        <v>244</v>
      </c>
      <c r="D2273" s="315" t="s">
        <v>241</v>
      </c>
      <c r="E2273" s="18" t="s">
        <v>19</v>
      </c>
      <c r="F2273" s="316">
        <v>3</v>
      </c>
      <c r="G2273" s="39"/>
      <c r="H2273" s="45"/>
    </row>
    <row r="2274" s="2" customFormat="1" ht="16.8" customHeight="1">
      <c r="A2274" s="39"/>
      <c r="B2274" s="45"/>
      <c r="C2274" s="315" t="s">
        <v>19</v>
      </c>
      <c r="D2274" s="315" t="s">
        <v>1416</v>
      </c>
      <c r="E2274" s="18" t="s">
        <v>19</v>
      </c>
      <c r="F2274" s="316">
        <v>0</v>
      </c>
      <c r="G2274" s="39"/>
      <c r="H2274" s="45"/>
    </row>
    <row r="2275" s="2" customFormat="1" ht="16.8" customHeight="1">
      <c r="A2275" s="39"/>
      <c r="B2275" s="45"/>
      <c r="C2275" s="315" t="s">
        <v>1315</v>
      </c>
      <c r="D2275" s="315" t="s">
        <v>79</v>
      </c>
      <c r="E2275" s="18" t="s">
        <v>19</v>
      </c>
      <c r="F2275" s="316">
        <v>1</v>
      </c>
      <c r="G2275" s="39"/>
      <c r="H2275" s="45"/>
    </row>
    <row r="2276" s="2" customFormat="1" ht="16.8" customHeight="1">
      <c r="A2276" s="39"/>
      <c r="B2276" s="45"/>
      <c r="C2276" s="315" t="s">
        <v>245</v>
      </c>
      <c r="D2276" s="315" t="s">
        <v>363</v>
      </c>
      <c r="E2276" s="18" t="s">
        <v>19</v>
      </c>
      <c r="F2276" s="316">
        <v>17</v>
      </c>
      <c r="G2276" s="39"/>
      <c r="H2276" s="45"/>
    </row>
    <row r="2277" s="2" customFormat="1" ht="16.8" customHeight="1">
      <c r="A2277" s="39"/>
      <c r="B2277" s="45"/>
      <c r="C2277" s="317" t="s">
        <v>4959</v>
      </c>
      <c r="D2277" s="39"/>
      <c r="E2277" s="39"/>
      <c r="F2277" s="39"/>
      <c r="G2277" s="39"/>
      <c r="H2277" s="45"/>
    </row>
    <row r="2278" s="2" customFormat="1" ht="16.8" customHeight="1">
      <c r="A2278" s="39"/>
      <c r="B2278" s="45"/>
      <c r="C2278" s="315" t="s">
        <v>703</v>
      </c>
      <c r="D2278" s="315" t="s">
        <v>704</v>
      </c>
      <c r="E2278" s="18" t="s">
        <v>586</v>
      </c>
      <c r="F2278" s="316">
        <v>17</v>
      </c>
      <c r="G2278" s="39"/>
      <c r="H2278" s="45"/>
    </row>
    <row r="2279" s="2" customFormat="1">
      <c r="A2279" s="39"/>
      <c r="B2279" s="45"/>
      <c r="C2279" s="315" t="s">
        <v>448</v>
      </c>
      <c r="D2279" s="315" t="s">
        <v>449</v>
      </c>
      <c r="E2279" s="18" t="s">
        <v>391</v>
      </c>
      <c r="F2279" s="316">
        <v>517.798</v>
      </c>
      <c r="G2279" s="39"/>
      <c r="H2279" s="45"/>
    </row>
    <row r="2280" s="2" customFormat="1">
      <c r="A2280" s="39"/>
      <c r="B2280" s="45"/>
      <c r="C2280" s="315" t="s">
        <v>771</v>
      </c>
      <c r="D2280" s="315" t="s">
        <v>772</v>
      </c>
      <c r="E2280" s="18" t="s">
        <v>586</v>
      </c>
      <c r="F2280" s="316">
        <v>17</v>
      </c>
      <c r="G2280" s="39"/>
      <c r="H2280" s="45"/>
    </row>
    <row r="2281" s="2" customFormat="1">
      <c r="A2281" s="39"/>
      <c r="B2281" s="45"/>
      <c r="C2281" s="315" t="s">
        <v>780</v>
      </c>
      <c r="D2281" s="315" t="s">
        <v>781</v>
      </c>
      <c r="E2281" s="18" t="s">
        <v>391</v>
      </c>
      <c r="F2281" s="316">
        <v>5.7380000000000004</v>
      </c>
      <c r="G2281" s="39"/>
      <c r="H2281" s="45"/>
    </row>
    <row r="2282" s="2" customFormat="1" ht="16.8" customHeight="1">
      <c r="A2282" s="39"/>
      <c r="B2282" s="45"/>
      <c r="C2282" s="315" t="s">
        <v>720</v>
      </c>
      <c r="D2282" s="315" t="s">
        <v>721</v>
      </c>
      <c r="E2282" s="18" t="s">
        <v>586</v>
      </c>
      <c r="F2282" s="316">
        <v>17</v>
      </c>
      <c r="G2282" s="39"/>
      <c r="H2282" s="45"/>
    </row>
    <row r="2283" s="2" customFormat="1" ht="16.8" customHeight="1">
      <c r="A2283" s="39"/>
      <c r="B2283" s="45"/>
      <c r="C2283" s="315" t="s">
        <v>716</v>
      </c>
      <c r="D2283" s="315" t="s">
        <v>717</v>
      </c>
      <c r="E2283" s="18" t="s">
        <v>586</v>
      </c>
      <c r="F2283" s="316">
        <v>17</v>
      </c>
      <c r="G2283" s="39"/>
      <c r="H2283" s="45"/>
    </row>
    <row r="2284" s="2" customFormat="1" ht="16.8" customHeight="1">
      <c r="A2284" s="39"/>
      <c r="B2284" s="45"/>
      <c r="C2284" s="315" t="s">
        <v>19</v>
      </c>
      <c r="D2284" s="315" t="s">
        <v>411</v>
      </c>
      <c r="E2284" s="18" t="s">
        <v>19</v>
      </c>
      <c r="F2284" s="316">
        <v>0</v>
      </c>
      <c r="G2284" s="39"/>
      <c r="H2284" s="45"/>
    </row>
    <row r="2285" s="2" customFormat="1" ht="16.8" customHeight="1">
      <c r="A2285" s="39"/>
      <c r="B2285" s="45"/>
      <c r="C2285" s="315" t="s">
        <v>267</v>
      </c>
      <c r="D2285" s="315" t="s">
        <v>975</v>
      </c>
      <c r="E2285" s="18" t="s">
        <v>19</v>
      </c>
      <c r="F2285" s="316">
        <v>1.49</v>
      </c>
      <c r="G2285" s="39"/>
      <c r="H2285" s="45"/>
    </row>
    <row r="2286" s="2" customFormat="1" ht="16.8" customHeight="1">
      <c r="A2286" s="39"/>
      <c r="B2286" s="45"/>
      <c r="C2286" s="317" t="s">
        <v>4959</v>
      </c>
      <c r="D2286" s="39"/>
      <c r="E2286" s="39"/>
      <c r="F2286" s="39"/>
      <c r="G2286" s="39"/>
      <c r="H2286" s="45"/>
    </row>
    <row r="2287" s="2" customFormat="1">
      <c r="A2287" s="39"/>
      <c r="B2287" s="45"/>
      <c r="C2287" s="315" t="s">
        <v>406</v>
      </c>
      <c r="D2287" s="315" t="s">
        <v>407</v>
      </c>
      <c r="E2287" s="18" t="s">
        <v>391</v>
      </c>
      <c r="F2287" s="316">
        <v>1722.085</v>
      </c>
      <c r="G2287" s="39"/>
      <c r="H2287" s="45"/>
    </row>
    <row r="2288" s="2" customFormat="1">
      <c r="A2288" s="39"/>
      <c r="B2288" s="45"/>
      <c r="C2288" s="315" t="s">
        <v>1316</v>
      </c>
      <c r="D2288" s="315" t="s">
        <v>1317</v>
      </c>
      <c r="E2288" s="18" t="s">
        <v>345</v>
      </c>
      <c r="F2288" s="316">
        <v>29.109999999999999</v>
      </c>
      <c r="G2288" s="39"/>
      <c r="H2288" s="45"/>
    </row>
    <row r="2289" s="2" customFormat="1">
      <c r="A2289" s="39"/>
      <c r="B2289" s="45"/>
      <c r="C2289" s="315" t="s">
        <v>343</v>
      </c>
      <c r="D2289" s="315" t="s">
        <v>344</v>
      </c>
      <c r="E2289" s="18" t="s">
        <v>345</v>
      </c>
      <c r="F2289" s="316">
        <v>532.74800000000005</v>
      </c>
      <c r="G2289" s="39"/>
      <c r="H2289" s="45"/>
    </row>
    <row r="2290" s="2" customFormat="1" ht="16.8" customHeight="1">
      <c r="A2290" s="39"/>
      <c r="B2290" s="45"/>
      <c r="C2290" s="315" t="s">
        <v>379</v>
      </c>
      <c r="D2290" s="315" t="s">
        <v>380</v>
      </c>
      <c r="E2290" s="18" t="s">
        <v>345</v>
      </c>
      <c r="F2290" s="316">
        <v>599.20600000000002</v>
      </c>
      <c r="G2290" s="39"/>
      <c r="H2290" s="45"/>
    </row>
    <row r="2291" s="2" customFormat="1" ht="16.8" customHeight="1">
      <c r="A2291" s="39"/>
      <c r="B2291" s="45"/>
      <c r="C2291" s="315" t="s">
        <v>435</v>
      </c>
      <c r="D2291" s="315" t="s">
        <v>436</v>
      </c>
      <c r="E2291" s="18" t="s">
        <v>391</v>
      </c>
      <c r="F2291" s="316">
        <v>2154.5349999999999</v>
      </c>
      <c r="G2291" s="39"/>
      <c r="H2291" s="45"/>
    </row>
    <row r="2292" s="2" customFormat="1" ht="16.8" customHeight="1">
      <c r="A2292" s="39"/>
      <c r="B2292" s="45"/>
      <c r="C2292" s="311" t="s">
        <v>267</v>
      </c>
      <c r="D2292" s="312" t="s">
        <v>19</v>
      </c>
      <c r="E2292" s="313" t="s">
        <v>19</v>
      </c>
      <c r="F2292" s="314">
        <v>1.49</v>
      </c>
      <c r="G2292" s="39"/>
      <c r="H2292" s="45"/>
    </row>
    <row r="2293" s="2" customFormat="1">
      <c r="A2293" s="39"/>
      <c r="B2293" s="45"/>
      <c r="C2293" s="315" t="s">
        <v>792</v>
      </c>
      <c r="D2293" s="315" t="s">
        <v>793</v>
      </c>
      <c r="E2293" s="18" t="s">
        <v>572</v>
      </c>
      <c r="F2293" s="316">
        <v>454.54700000000003</v>
      </c>
      <c r="G2293" s="39"/>
      <c r="H2293" s="45"/>
    </row>
    <row r="2294" s="2" customFormat="1" ht="16.8" customHeight="1">
      <c r="A2294" s="39"/>
      <c r="B2294" s="45"/>
      <c r="C2294" s="315" t="s">
        <v>487</v>
      </c>
      <c r="D2294" s="315" t="s">
        <v>488</v>
      </c>
      <c r="E2294" s="18" t="s">
        <v>489</v>
      </c>
      <c r="F2294" s="316">
        <v>581.51999999999998</v>
      </c>
      <c r="G2294" s="39"/>
      <c r="H2294" s="45"/>
    </row>
    <row r="2295" s="2" customFormat="1" ht="16.8" customHeight="1">
      <c r="A2295" s="39"/>
      <c r="B2295" s="45"/>
      <c r="C2295" s="315" t="s">
        <v>496</v>
      </c>
      <c r="D2295" s="315" t="s">
        <v>497</v>
      </c>
      <c r="E2295" s="18" t="s">
        <v>489</v>
      </c>
      <c r="F2295" s="316">
        <v>315.55599999999998</v>
      </c>
      <c r="G2295" s="39"/>
      <c r="H2295" s="45"/>
    </row>
    <row r="2296" s="2" customFormat="1" ht="16.8" customHeight="1">
      <c r="A2296" s="39"/>
      <c r="B2296" s="45"/>
      <c r="C2296" s="311" t="s">
        <v>1305</v>
      </c>
      <c r="D2296" s="312" t="s">
        <v>19</v>
      </c>
      <c r="E2296" s="313" t="s">
        <v>19</v>
      </c>
      <c r="F2296" s="314">
        <v>0</v>
      </c>
      <c r="G2296" s="39"/>
      <c r="H2296" s="45"/>
    </row>
    <row r="2297" s="2" customFormat="1" ht="16.8" customHeight="1">
      <c r="A2297" s="39"/>
      <c r="B2297" s="45"/>
      <c r="C2297" s="315" t="s">
        <v>1305</v>
      </c>
      <c r="D2297" s="315" t="s">
        <v>72</v>
      </c>
      <c r="E2297" s="18" t="s">
        <v>19</v>
      </c>
      <c r="F2297" s="316">
        <v>0</v>
      </c>
      <c r="G2297" s="39"/>
      <c r="H2297" s="45"/>
    </row>
    <row r="2298" s="2" customFormat="1" ht="16.8" customHeight="1">
      <c r="A2298" s="39"/>
      <c r="B2298" s="45"/>
      <c r="C2298" s="317" t="s">
        <v>4959</v>
      </c>
      <c r="D2298" s="39"/>
      <c r="E2298" s="39"/>
      <c r="F2298" s="39"/>
      <c r="G2298" s="39"/>
      <c r="H2298" s="45"/>
    </row>
    <row r="2299" s="2" customFormat="1">
      <c r="A2299" s="39"/>
      <c r="B2299" s="45"/>
      <c r="C2299" s="315" t="s">
        <v>343</v>
      </c>
      <c r="D2299" s="315" t="s">
        <v>344</v>
      </c>
      <c r="E2299" s="18" t="s">
        <v>345</v>
      </c>
      <c r="F2299" s="316">
        <v>532.74800000000005</v>
      </c>
      <c r="G2299" s="39"/>
      <c r="H2299" s="45"/>
    </row>
    <row r="2300" s="2" customFormat="1">
      <c r="A2300" s="39"/>
      <c r="B2300" s="45"/>
      <c r="C2300" s="315" t="s">
        <v>406</v>
      </c>
      <c r="D2300" s="315" t="s">
        <v>407</v>
      </c>
      <c r="E2300" s="18" t="s">
        <v>391</v>
      </c>
      <c r="F2300" s="316">
        <v>1722.085</v>
      </c>
      <c r="G2300" s="39"/>
      <c r="H2300" s="45"/>
    </row>
    <row r="2301" s="2" customFormat="1" ht="16.8" customHeight="1">
      <c r="A2301" s="39"/>
      <c r="B2301" s="45"/>
      <c r="C2301" s="311" t="s">
        <v>1308</v>
      </c>
      <c r="D2301" s="312" t="s">
        <v>19</v>
      </c>
      <c r="E2301" s="313" t="s">
        <v>19</v>
      </c>
      <c r="F2301" s="314">
        <v>0</v>
      </c>
      <c r="G2301" s="39"/>
      <c r="H2301" s="45"/>
    </row>
    <row r="2302" s="2" customFormat="1" ht="16.8" customHeight="1">
      <c r="A2302" s="39"/>
      <c r="B2302" s="45"/>
      <c r="C2302" s="315" t="s">
        <v>1308</v>
      </c>
      <c r="D2302" s="315" t="s">
        <v>1333</v>
      </c>
      <c r="E2302" s="18" t="s">
        <v>19</v>
      </c>
      <c r="F2302" s="316">
        <v>0</v>
      </c>
      <c r="G2302" s="39"/>
      <c r="H2302" s="45"/>
    </row>
    <row r="2303" s="2" customFormat="1" ht="16.8" customHeight="1">
      <c r="A2303" s="39"/>
      <c r="B2303" s="45"/>
      <c r="C2303" s="317" t="s">
        <v>4959</v>
      </c>
      <c r="D2303" s="39"/>
      <c r="E2303" s="39"/>
      <c r="F2303" s="39"/>
      <c r="G2303" s="39"/>
      <c r="H2303" s="45"/>
    </row>
    <row r="2304" s="2" customFormat="1">
      <c r="A2304" s="39"/>
      <c r="B2304" s="45"/>
      <c r="C2304" s="315" t="s">
        <v>343</v>
      </c>
      <c r="D2304" s="315" t="s">
        <v>344</v>
      </c>
      <c r="E2304" s="18" t="s">
        <v>345</v>
      </c>
      <c r="F2304" s="316">
        <v>532.74800000000005</v>
      </c>
      <c r="G2304" s="39"/>
      <c r="H2304" s="45"/>
    </row>
    <row r="2305" s="2" customFormat="1">
      <c r="A2305" s="39"/>
      <c r="B2305" s="45"/>
      <c r="C2305" s="315" t="s">
        <v>364</v>
      </c>
      <c r="D2305" s="315" t="s">
        <v>365</v>
      </c>
      <c r="E2305" s="18" t="s">
        <v>345</v>
      </c>
      <c r="F2305" s="316">
        <v>532.74800000000005</v>
      </c>
      <c r="G2305" s="39"/>
      <c r="H2305" s="45"/>
    </row>
    <row r="2306" s="2" customFormat="1">
      <c r="A2306" s="39"/>
      <c r="B2306" s="45"/>
      <c r="C2306" s="315" t="s">
        <v>368</v>
      </c>
      <c r="D2306" s="315" t="s">
        <v>369</v>
      </c>
      <c r="E2306" s="18" t="s">
        <v>345</v>
      </c>
      <c r="F2306" s="316">
        <v>506.11099999999999</v>
      </c>
      <c r="G2306" s="39"/>
      <c r="H2306" s="45"/>
    </row>
    <row r="2307" s="2" customFormat="1" ht="16.8" customHeight="1">
      <c r="A2307" s="39"/>
      <c r="B2307" s="45"/>
      <c r="C2307" s="315" t="s">
        <v>611</v>
      </c>
      <c r="D2307" s="315" t="s">
        <v>612</v>
      </c>
      <c r="E2307" s="18" t="s">
        <v>345</v>
      </c>
      <c r="F2307" s="316">
        <v>532.74800000000005</v>
      </c>
      <c r="G2307" s="39"/>
      <c r="H2307" s="45"/>
    </row>
    <row r="2308" s="2" customFormat="1" ht="16.8" customHeight="1">
      <c r="A2308" s="39"/>
      <c r="B2308" s="45"/>
      <c r="C2308" s="315" t="s">
        <v>631</v>
      </c>
      <c r="D2308" s="315" t="s">
        <v>632</v>
      </c>
      <c r="E2308" s="18" t="s">
        <v>345</v>
      </c>
      <c r="F2308" s="316">
        <v>532.74800000000005</v>
      </c>
      <c r="G2308" s="39"/>
      <c r="H2308" s="45"/>
    </row>
    <row r="2309" s="2" customFormat="1" ht="16.8" customHeight="1">
      <c r="A2309" s="39"/>
      <c r="B2309" s="45"/>
      <c r="C2309" s="315" t="s">
        <v>621</v>
      </c>
      <c r="D2309" s="315" t="s">
        <v>622</v>
      </c>
      <c r="E2309" s="18" t="s">
        <v>345</v>
      </c>
      <c r="F2309" s="316">
        <v>532.74800000000005</v>
      </c>
      <c r="G2309" s="39"/>
      <c r="H2309" s="45"/>
    </row>
    <row r="2310" s="2" customFormat="1">
      <c r="A2310" s="39"/>
      <c r="B2310" s="45"/>
      <c r="C2310" s="315" t="s">
        <v>636</v>
      </c>
      <c r="D2310" s="315" t="s">
        <v>637</v>
      </c>
      <c r="E2310" s="18" t="s">
        <v>345</v>
      </c>
      <c r="F2310" s="316">
        <v>532.74800000000005</v>
      </c>
      <c r="G2310" s="39"/>
      <c r="H2310" s="45"/>
    </row>
    <row r="2311" s="2" customFormat="1">
      <c r="A2311" s="39"/>
      <c r="B2311" s="45"/>
      <c r="C2311" s="315" t="s">
        <v>626</v>
      </c>
      <c r="D2311" s="315" t="s">
        <v>627</v>
      </c>
      <c r="E2311" s="18" t="s">
        <v>345</v>
      </c>
      <c r="F2311" s="316">
        <v>532.74800000000005</v>
      </c>
      <c r="G2311" s="39"/>
      <c r="H2311" s="45"/>
    </row>
    <row r="2312" s="2" customFormat="1" ht="16.8" customHeight="1">
      <c r="A2312" s="39"/>
      <c r="B2312" s="45"/>
      <c r="C2312" s="311" t="s">
        <v>1304</v>
      </c>
      <c r="D2312" s="312" t="s">
        <v>19</v>
      </c>
      <c r="E2312" s="313" t="s">
        <v>19</v>
      </c>
      <c r="F2312" s="314">
        <v>0.29999999999999999</v>
      </c>
      <c r="G2312" s="39"/>
      <c r="H2312" s="45"/>
    </row>
    <row r="2313" s="2" customFormat="1" ht="16.8" customHeight="1">
      <c r="A2313" s="39"/>
      <c r="B2313" s="45"/>
      <c r="C2313" s="315" t="s">
        <v>1304</v>
      </c>
      <c r="D2313" s="315" t="s">
        <v>1329</v>
      </c>
      <c r="E2313" s="18" t="s">
        <v>19</v>
      </c>
      <c r="F2313" s="316">
        <v>0.29999999999999999</v>
      </c>
      <c r="G2313" s="39"/>
      <c r="H2313" s="45"/>
    </row>
    <row r="2314" s="2" customFormat="1" ht="16.8" customHeight="1">
      <c r="A2314" s="39"/>
      <c r="B2314" s="45"/>
      <c r="C2314" s="317" t="s">
        <v>4959</v>
      </c>
      <c r="D2314" s="39"/>
      <c r="E2314" s="39"/>
      <c r="F2314" s="39"/>
      <c r="G2314" s="39"/>
      <c r="H2314" s="45"/>
    </row>
    <row r="2315" s="2" customFormat="1">
      <c r="A2315" s="39"/>
      <c r="B2315" s="45"/>
      <c r="C2315" s="315" t="s">
        <v>343</v>
      </c>
      <c r="D2315" s="315" t="s">
        <v>344</v>
      </c>
      <c r="E2315" s="18" t="s">
        <v>345</v>
      </c>
      <c r="F2315" s="316">
        <v>532.74800000000005</v>
      </c>
      <c r="G2315" s="39"/>
      <c r="H2315" s="45"/>
    </row>
    <row r="2316" s="2" customFormat="1">
      <c r="A2316" s="39"/>
      <c r="B2316" s="45"/>
      <c r="C2316" s="315" t="s">
        <v>406</v>
      </c>
      <c r="D2316" s="315" t="s">
        <v>407</v>
      </c>
      <c r="E2316" s="18" t="s">
        <v>391</v>
      </c>
      <c r="F2316" s="316">
        <v>1722.085</v>
      </c>
      <c r="G2316" s="39"/>
      <c r="H2316" s="45"/>
    </row>
    <row r="2317" s="2" customFormat="1" ht="16.8" customHeight="1">
      <c r="A2317" s="39"/>
      <c r="B2317" s="45"/>
      <c r="C2317" s="311" t="s">
        <v>1306</v>
      </c>
      <c r="D2317" s="312" t="s">
        <v>19</v>
      </c>
      <c r="E2317" s="313" t="s">
        <v>19</v>
      </c>
      <c r="F2317" s="314">
        <v>0.59999999999999998</v>
      </c>
      <c r="G2317" s="39"/>
      <c r="H2317" s="45"/>
    </row>
    <row r="2318" s="2" customFormat="1" ht="16.8" customHeight="1">
      <c r="A2318" s="39"/>
      <c r="B2318" s="45"/>
      <c r="C2318" s="315" t="s">
        <v>1306</v>
      </c>
      <c r="D2318" s="315" t="s">
        <v>1321</v>
      </c>
      <c r="E2318" s="18" t="s">
        <v>19</v>
      </c>
      <c r="F2318" s="316">
        <v>0.59999999999999998</v>
      </c>
      <c r="G2318" s="39"/>
      <c r="H2318" s="45"/>
    </row>
    <row r="2319" s="2" customFormat="1" ht="16.8" customHeight="1">
      <c r="A2319" s="39"/>
      <c r="B2319" s="45"/>
      <c r="C2319" s="317" t="s">
        <v>4959</v>
      </c>
      <c r="D2319" s="39"/>
      <c r="E2319" s="39"/>
      <c r="F2319" s="39"/>
      <c r="G2319" s="39"/>
      <c r="H2319" s="45"/>
    </row>
    <row r="2320" s="2" customFormat="1">
      <c r="A2320" s="39"/>
      <c r="B2320" s="45"/>
      <c r="C2320" s="315" t="s">
        <v>343</v>
      </c>
      <c r="D2320" s="315" t="s">
        <v>344</v>
      </c>
      <c r="E2320" s="18" t="s">
        <v>345</v>
      </c>
      <c r="F2320" s="316">
        <v>532.74800000000005</v>
      </c>
      <c r="G2320" s="39"/>
      <c r="H2320" s="45"/>
    </row>
    <row r="2321" s="2" customFormat="1" ht="16.8" customHeight="1">
      <c r="A2321" s="39"/>
      <c r="B2321" s="45"/>
      <c r="C2321" s="311" t="s">
        <v>942</v>
      </c>
      <c r="D2321" s="312" t="s">
        <v>19</v>
      </c>
      <c r="E2321" s="313" t="s">
        <v>19</v>
      </c>
      <c r="F2321" s="314">
        <v>0.5</v>
      </c>
      <c r="G2321" s="39"/>
      <c r="H2321" s="45"/>
    </row>
    <row r="2322" s="2" customFormat="1" ht="16.8" customHeight="1">
      <c r="A2322" s="39"/>
      <c r="B2322" s="45"/>
      <c r="C2322" s="315" t="s">
        <v>942</v>
      </c>
      <c r="D2322" s="315" t="s">
        <v>974</v>
      </c>
      <c r="E2322" s="18" t="s">
        <v>19</v>
      </c>
      <c r="F2322" s="316">
        <v>0.5</v>
      </c>
      <c r="G2322" s="39"/>
      <c r="H2322" s="45"/>
    </row>
    <row r="2323" s="2" customFormat="1" ht="16.8" customHeight="1">
      <c r="A2323" s="39"/>
      <c r="B2323" s="45"/>
      <c r="C2323" s="317" t="s">
        <v>4959</v>
      </c>
      <c r="D2323" s="39"/>
      <c r="E2323" s="39"/>
      <c r="F2323" s="39"/>
      <c r="G2323" s="39"/>
      <c r="H2323" s="45"/>
    </row>
    <row r="2324" s="2" customFormat="1">
      <c r="A2324" s="39"/>
      <c r="B2324" s="45"/>
      <c r="C2324" s="315" t="s">
        <v>406</v>
      </c>
      <c r="D2324" s="315" t="s">
        <v>407</v>
      </c>
      <c r="E2324" s="18" t="s">
        <v>391</v>
      </c>
      <c r="F2324" s="316">
        <v>1722.085</v>
      </c>
      <c r="G2324" s="39"/>
      <c r="H2324" s="45"/>
    </row>
    <row r="2325" s="2" customFormat="1" ht="16.8" customHeight="1">
      <c r="A2325" s="39"/>
      <c r="B2325" s="45"/>
      <c r="C2325" s="311" t="s">
        <v>275</v>
      </c>
      <c r="D2325" s="312" t="s">
        <v>19</v>
      </c>
      <c r="E2325" s="313" t="s">
        <v>19</v>
      </c>
      <c r="F2325" s="314">
        <v>240.64500000000001</v>
      </c>
      <c r="G2325" s="39"/>
      <c r="H2325" s="45"/>
    </row>
    <row r="2326" s="2" customFormat="1" ht="16.8" customHeight="1">
      <c r="A2326" s="39"/>
      <c r="B2326" s="45"/>
      <c r="C2326" s="315" t="s">
        <v>19</v>
      </c>
      <c r="D2326" s="315" t="s">
        <v>1343</v>
      </c>
      <c r="E2326" s="18" t="s">
        <v>19</v>
      </c>
      <c r="F2326" s="316">
        <v>0</v>
      </c>
      <c r="G2326" s="39"/>
      <c r="H2326" s="45"/>
    </row>
    <row r="2327" s="2" customFormat="1" ht="16.8" customHeight="1">
      <c r="A2327" s="39"/>
      <c r="B2327" s="45"/>
      <c r="C2327" s="315" t="s">
        <v>275</v>
      </c>
      <c r="D2327" s="315" t="s">
        <v>1278</v>
      </c>
      <c r="E2327" s="18" t="s">
        <v>19</v>
      </c>
      <c r="F2327" s="316">
        <v>240.64500000000001</v>
      </c>
      <c r="G2327" s="39"/>
      <c r="H2327" s="45"/>
    </row>
    <row r="2328" s="2" customFormat="1" ht="16.8" customHeight="1">
      <c r="A2328" s="39"/>
      <c r="B2328" s="45"/>
      <c r="C2328" s="317" t="s">
        <v>4959</v>
      </c>
      <c r="D2328" s="39"/>
      <c r="E2328" s="39"/>
      <c r="F2328" s="39"/>
      <c r="G2328" s="39"/>
      <c r="H2328" s="45"/>
    </row>
    <row r="2329" s="2" customFormat="1" ht="16.8" customHeight="1">
      <c r="A2329" s="39"/>
      <c r="B2329" s="45"/>
      <c r="C2329" s="315" t="s">
        <v>379</v>
      </c>
      <c r="D2329" s="315" t="s">
        <v>380</v>
      </c>
      <c r="E2329" s="18" t="s">
        <v>345</v>
      </c>
      <c r="F2329" s="316">
        <v>599.20600000000002</v>
      </c>
      <c r="G2329" s="39"/>
      <c r="H2329" s="45"/>
    </row>
    <row r="2330" s="2" customFormat="1">
      <c r="A2330" s="39"/>
      <c r="B2330" s="45"/>
      <c r="C2330" s="315" t="s">
        <v>406</v>
      </c>
      <c r="D2330" s="315" t="s">
        <v>407</v>
      </c>
      <c r="E2330" s="18" t="s">
        <v>391</v>
      </c>
      <c r="F2330" s="316">
        <v>1722.085</v>
      </c>
      <c r="G2330" s="39"/>
      <c r="H2330" s="45"/>
    </row>
    <row r="2331" s="2" customFormat="1" ht="16.8" customHeight="1">
      <c r="A2331" s="39"/>
      <c r="B2331" s="45"/>
      <c r="C2331" s="311" t="s">
        <v>227</v>
      </c>
      <c r="D2331" s="312" t="s">
        <v>19</v>
      </c>
      <c r="E2331" s="313" t="s">
        <v>19</v>
      </c>
      <c r="F2331" s="314">
        <v>599.20600000000002</v>
      </c>
      <c r="G2331" s="39"/>
      <c r="H2331" s="45"/>
    </row>
    <row r="2332" s="2" customFormat="1" ht="16.8" customHeight="1">
      <c r="A2332" s="39"/>
      <c r="B2332" s="45"/>
      <c r="C2332" s="315" t="s">
        <v>19</v>
      </c>
      <c r="D2332" s="315" t="s">
        <v>388</v>
      </c>
      <c r="E2332" s="18" t="s">
        <v>19</v>
      </c>
      <c r="F2332" s="316">
        <v>599.20600000000002</v>
      </c>
      <c r="G2332" s="39"/>
      <c r="H2332" s="45"/>
    </row>
    <row r="2333" s="2" customFormat="1" ht="16.8" customHeight="1">
      <c r="A2333" s="39"/>
      <c r="B2333" s="45"/>
      <c r="C2333" s="315" t="s">
        <v>227</v>
      </c>
      <c r="D2333" s="315" t="s">
        <v>363</v>
      </c>
      <c r="E2333" s="18" t="s">
        <v>19</v>
      </c>
      <c r="F2333" s="316">
        <v>599.20600000000002</v>
      </c>
      <c r="G2333" s="39"/>
      <c r="H2333" s="45"/>
    </row>
    <row r="2334" s="2" customFormat="1" ht="16.8" customHeight="1">
      <c r="A2334" s="39"/>
      <c r="B2334" s="45"/>
      <c r="C2334" s="317" t="s">
        <v>4959</v>
      </c>
      <c r="D2334" s="39"/>
      <c r="E2334" s="39"/>
      <c r="F2334" s="39"/>
      <c r="G2334" s="39"/>
      <c r="H2334" s="45"/>
    </row>
    <row r="2335" s="2" customFormat="1" ht="16.8" customHeight="1">
      <c r="A2335" s="39"/>
      <c r="B2335" s="45"/>
      <c r="C2335" s="315" t="s">
        <v>379</v>
      </c>
      <c r="D2335" s="315" t="s">
        <v>380</v>
      </c>
      <c r="E2335" s="18" t="s">
        <v>345</v>
      </c>
      <c r="F2335" s="316">
        <v>599.20600000000002</v>
      </c>
      <c r="G2335" s="39"/>
      <c r="H2335" s="45"/>
    </row>
    <row r="2336" s="2" customFormat="1" ht="16.8" customHeight="1">
      <c r="A2336" s="39"/>
      <c r="B2336" s="45"/>
      <c r="C2336" s="315" t="s">
        <v>511</v>
      </c>
      <c r="D2336" s="315" t="s">
        <v>512</v>
      </c>
      <c r="E2336" s="18" t="s">
        <v>345</v>
      </c>
      <c r="F2336" s="316">
        <v>1161.0640000000001</v>
      </c>
      <c r="G2336" s="39"/>
      <c r="H2336" s="45"/>
    </row>
    <row r="2337" s="2" customFormat="1">
      <c r="A2337" s="39"/>
      <c r="B2337" s="45"/>
      <c r="C2337" s="315" t="s">
        <v>516</v>
      </c>
      <c r="D2337" s="315" t="s">
        <v>517</v>
      </c>
      <c r="E2337" s="18" t="s">
        <v>345</v>
      </c>
      <c r="F2337" s="316">
        <v>599.20600000000002</v>
      </c>
      <c r="G2337" s="39"/>
      <c r="H2337" s="45"/>
    </row>
    <row r="2338" s="2" customFormat="1">
      <c r="A2338" s="39"/>
      <c r="B2338" s="45"/>
      <c r="C2338" s="315" t="s">
        <v>521</v>
      </c>
      <c r="D2338" s="315" t="s">
        <v>522</v>
      </c>
      <c r="E2338" s="18" t="s">
        <v>345</v>
      </c>
      <c r="F2338" s="316">
        <v>599.20600000000002</v>
      </c>
      <c r="G2338" s="39"/>
      <c r="H2338" s="45"/>
    </row>
    <row r="2339" s="2" customFormat="1">
      <c r="A2339" s="39"/>
      <c r="B2339" s="45"/>
      <c r="C2339" s="315" t="s">
        <v>532</v>
      </c>
      <c r="D2339" s="315" t="s">
        <v>533</v>
      </c>
      <c r="E2339" s="18" t="s">
        <v>345</v>
      </c>
      <c r="F2339" s="316">
        <v>599.20600000000002</v>
      </c>
      <c r="G2339" s="39"/>
      <c r="H2339" s="45"/>
    </row>
    <row r="2340" s="2" customFormat="1" ht="16.8" customHeight="1">
      <c r="A2340" s="39"/>
      <c r="B2340" s="45"/>
      <c r="C2340" s="315" t="s">
        <v>537</v>
      </c>
      <c r="D2340" s="315" t="s">
        <v>538</v>
      </c>
      <c r="E2340" s="18" t="s">
        <v>489</v>
      </c>
      <c r="F2340" s="316">
        <v>0.017999999999999999</v>
      </c>
      <c r="G2340" s="39"/>
      <c r="H2340" s="45"/>
    </row>
    <row r="2341" s="2" customFormat="1" ht="16.8" customHeight="1">
      <c r="A2341" s="39"/>
      <c r="B2341" s="45"/>
      <c r="C2341" s="315" t="s">
        <v>547</v>
      </c>
      <c r="D2341" s="315" t="s">
        <v>548</v>
      </c>
      <c r="E2341" s="18" t="s">
        <v>345</v>
      </c>
      <c r="F2341" s="316">
        <v>599.20600000000002</v>
      </c>
      <c r="G2341" s="39"/>
      <c r="H2341" s="45"/>
    </row>
    <row r="2342" s="2" customFormat="1" ht="16.8" customHeight="1">
      <c r="A2342" s="39"/>
      <c r="B2342" s="45"/>
      <c r="C2342" s="315" t="s">
        <v>552</v>
      </c>
      <c r="D2342" s="315" t="s">
        <v>553</v>
      </c>
      <c r="E2342" s="18" t="s">
        <v>391</v>
      </c>
      <c r="F2342" s="316">
        <v>11.984</v>
      </c>
      <c r="G2342" s="39"/>
      <c r="H2342" s="45"/>
    </row>
    <row r="2343" s="2" customFormat="1" ht="16.8" customHeight="1">
      <c r="A2343" s="39"/>
      <c r="B2343" s="45"/>
      <c r="C2343" s="315" t="s">
        <v>557</v>
      </c>
      <c r="D2343" s="315" t="s">
        <v>558</v>
      </c>
      <c r="E2343" s="18" t="s">
        <v>391</v>
      </c>
      <c r="F2343" s="316">
        <v>11.984</v>
      </c>
      <c r="G2343" s="39"/>
      <c r="H2343" s="45"/>
    </row>
    <row r="2344" s="2" customFormat="1" ht="16.8" customHeight="1">
      <c r="A2344" s="39"/>
      <c r="B2344" s="45"/>
      <c r="C2344" s="315" t="s">
        <v>562</v>
      </c>
      <c r="D2344" s="315" t="s">
        <v>563</v>
      </c>
      <c r="E2344" s="18" t="s">
        <v>391</v>
      </c>
      <c r="F2344" s="316">
        <v>119.84099999999999</v>
      </c>
      <c r="G2344" s="39"/>
      <c r="H2344" s="45"/>
    </row>
    <row r="2345" s="2" customFormat="1" ht="16.8" customHeight="1">
      <c r="A2345" s="39"/>
      <c r="B2345" s="45"/>
      <c r="C2345" s="315" t="s">
        <v>526</v>
      </c>
      <c r="D2345" s="315" t="s">
        <v>527</v>
      </c>
      <c r="E2345" s="18" t="s">
        <v>528</v>
      </c>
      <c r="F2345" s="316">
        <v>11.984</v>
      </c>
      <c r="G2345" s="39"/>
      <c r="H2345" s="45"/>
    </row>
    <row r="2346" s="2" customFormat="1" ht="16.8" customHeight="1">
      <c r="A2346" s="39"/>
      <c r="B2346" s="45"/>
      <c r="C2346" s="315" t="s">
        <v>542</v>
      </c>
      <c r="D2346" s="315" t="s">
        <v>543</v>
      </c>
      <c r="E2346" s="18" t="s">
        <v>528</v>
      </c>
      <c r="F2346" s="316">
        <v>17.975999999999999</v>
      </c>
      <c r="G2346" s="39"/>
      <c r="H2346" s="45"/>
    </row>
    <row r="2347" s="2" customFormat="1" ht="16.8" customHeight="1">
      <c r="A2347" s="39"/>
      <c r="B2347" s="45"/>
      <c r="C2347" s="311" t="s">
        <v>274</v>
      </c>
      <c r="D2347" s="312" t="s">
        <v>19</v>
      </c>
      <c r="E2347" s="313" t="s">
        <v>19</v>
      </c>
      <c r="F2347" s="314">
        <v>1</v>
      </c>
      <c r="G2347" s="39"/>
      <c r="H2347" s="45"/>
    </row>
    <row r="2348" s="2" customFormat="1" ht="16.8" customHeight="1">
      <c r="A2348" s="39"/>
      <c r="B2348" s="45"/>
      <c r="C2348" s="315" t="s">
        <v>19</v>
      </c>
      <c r="D2348" s="315" t="s">
        <v>383</v>
      </c>
      <c r="E2348" s="18" t="s">
        <v>19</v>
      </c>
      <c r="F2348" s="316">
        <v>0</v>
      </c>
      <c r="G2348" s="39"/>
      <c r="H2348" s="45"/>
    </row>
    <row r="2349" s="2" customFormat="1" ht="16.8" customHeight="1">
      <c r="A2349" s="39"/>
      <c r="B2349" s="45"/>
      <c r="C2349" s="315" t="s">
        <v>274</v>
      </c>
      <c r="D2349" s="315" t="s">
        <v>384</v>
      </c>
      <c r="E2349" s="18" t="s">
        <v>19</v>
      </c>
      <c r="F2349" s="316">
        <v>1</v>
      </c>
      <c r="G2349" s="39"/>
      <c r="H2349" s="45"/>
    </row>
    <row r="2350" s="2" customFormat="1" ht="16.8" customHeight="1">
      <c r="A2350" s="39"/>
      <c r="B2350" s="45"/>
      <c r="C2350" s="317" t="s">
        <v>4959</v>
      </c>
      <c r="D2350" s="39"/>
      <c r="E2350" s="39"/>
      <c r="F2350" s="39"/>
      <c r="G2350" s="39"/>
      <c r="H2350" s="45"/>
    </row>
    <row r="2351" s="2" customFormat="1" ht="16.8" customHeight="1">
      <c r="A2351" s="39"/>
      <c r="B2351" s="45"/>
      <c r="C2351" s="315" t="s">
        <v>379</v>
      </c>
      <c r="D2351" s="315" t="s">
        <v>380</v>
      </c>
      <c r="E2351" s="18" t="s">
        <v>345</v>
      </c>
      <c r="F2351" s="316">
        <v>599.20600000000002</v>
      </c>
      <c r="G2351" s="39"/>
      <c r="H2351" s="45"/>
    </row>
    <row r="2352" s="2" customFormat="1" ht="16.8" customHeight="1">
      <c r="A2352" s="39"/>
      <c r="B2352" s="45"/>
      <c r="C2352" s="311" t="s">
        <v>277</v>
      </c>
      <c r="D2352" s="312" t="s">
        <v>19</v>
      </c>
      <c r="E2352" s="313" t="s">
        <v>19</v>
      </c>
      <c r="F2352" s="314">
        <v>0.29999999999999999</v>
      </c>
      <c r="G2352" s="39"/>
      <c r="H2352" s="45"/>
    </row>
    <row r="2353" s="2" customFormat="1" ht="16.8" customHeight="1">
      <c r="A2353" s="39"/>
      <c r="B2353" s="45"/>
      <c r="C2353" s="315" t="s">
        <v>19</v>
      </c>
      <c r="D2353" s="315" t="s">
        <v>386</v>
      </c>
      <c r="E2353" s="18" t="s">
        <v>19</v>
      </c>
      <c r="F2353" s="316">
        <v>0</v>
      </c>
      <c r="G2353" s="39"/>
      <c r="H2353" s="45"/>
    </row>
    <row r="2354" s="2" customFormat="1" ht="16.8" customHeight="1">
      <c r="A2354" s="39"/>
      <c r="B2354" s="45"/>
      <c r="C2354" s="315" t="s">
        <v>277</v>
      </c>
      <c r="D2354" s="315" t="s">
        <v>387</v>
      </c>
      <c r="E2354" s="18" t="s">
        <v>19</v>
      </c>
      <c r="F2354" s="316">
        <v>0.29999999999999999</v>
      </c>
      <c r="G2354" s="39"/>
      <c r="H2354" s="45"/>
    </row>
    <row r="2355" s="2" customFormat="1" ht="16.8" customHeight="1">
      <c r="A2355" s="39"/>
      <c r="B2355" s="45"/>
      <c r="C2355" s="317" t="s">
        <v>4959</v>
      </c>
      <c r="D2355" s="39"/>
      <c r="E2355" s="39"/>
      <c r="F2355" s="39"/>
      <c r="G2355" s="39"/>
      <c r="H2355" s="45"/>
    </row>
    <row r="2356" s="2" customFormat="1" ht="16.8" customHeight="1">
      <c r="A2356" s="39"/>
      <c r="B2356" s="45"/>
      <c r="C2356" s="315" t="s">
        <v>379</v>
      </c>
      <c r="D2356" s="315" t="s">
        <v>380</v>
      </c>
      <c r="E2356" s="18" t="s">
        <v>345</v>
      </c>
      <c r="F2356" s="316">
        <v>599.20600000000002</v>
      </c>
      <c r="G2356" s="39"/>
      <c r="H2356" s="45"/>
    </row>
    <row r="2357" s="2" customFormat="1">
      <c r="A2357" s="39"/>
      <c r="B2357" s="45"/>
      <c r="C2357" s="315" t="s">
        <v>406</v>
      </c>
      <c r="D2357" s="315" t="s">
        <v>407</v>
      </c>
      <c r="E2357" s="18" t="s">
        <v>391</v>
      </c>
      <c r="F2357" s="316">
        <v>1722.085</v>
      </c>
      <c r="G2357" s="39"/>
      <c r="H2357" s="45"/>
    </row>
    <row r="2358" s="2" customFormat="1" ht="16.8" customHeight="1">
      <c r="A2358" s="39"/>
      <c r="B2358" s="45"/>
      <c r="C2358" s="311" t="s">
        <v>218</v>
      </c>
      <c r="D2358" s="312" t="s">
        <v>19</v>
      </c>
      <c r="E2358" s="313" t="s">
        <v>19</v>
      </c>
      <c r="F2358" s="314">
        <v>517.798</v>
      </c>
      <c r="G2358" s="39"/>
      <c r="H2358" s="45"/>
    </row>
    <row r="2359" s="2" customFormat="1" ht="16.8" customHeight="1">
      <c r="A2359" s="39"/>
      <c r="B2359" s="45"/>
      <c r="C2359" s="315" t="s">
        <v>19</v>
      </c>
      <c r="D2359" s="315" t="s">
        <v>216</v>
      </c>
      <c r="E2359" s="18" t="s">
        <v>19</v>
      </c>
      <c r="F2359" s="316">
        <v>157.77799999999999</v>
      </c>
      <c r="G2359" s="39"/>
      <c r="H2359" s="45"/>
    </row>
    <row r="2360" s="2" customFormat="1" ht="16.8" customHeight="1">
      <c r="A2360" s="39"/>
      <c r="B2360" s="45"/>
      <c r="C2360" s="315" t="s">
        <v>19</v>
      </c>
      <c r="D2360" s="315" t="s">
        <v>221</v>
      </c>
      <c r="E2360" s="18" t="s">
        <v>19</v>
      </c>
      <c r="F2360" s="316">
        <v>290.75999999999999</v>
      </c>
      <c r="G2360" s="39"/>
      <c r="H2360" s="45"/>
    </row>
    <row r="2361" s="2" customFormat="1" ht="16.8" customHeight="1">
      <c r="A2361" s="39"/>
      <c r="B2361" s="45"/>
      <c r="C2361" s="315" t="s">
        <v>19</v>
      </c>
      <c r="D2361" s="315" t="s">
        <v>452</v>
      </c>
      <c r="E2361" s="18" t="s">
        <v>19</v>
      </c>
      <c r="F2361" s="316">
        <v>23.946999999999999</v>
      </c>
      <c r="G2361" s="39"/>
      <c r="H2361" s="45"/>
    </row>
    <row r="2362" s="2" customFormat="1" ht="16.8" customHeight="1">
      <c r="A2362" s="39"/>
      <c r="B2362" s="45"/>
      <c r="C2362" s="315" t="s">
        <v>19</v>
      </c>
      <c r="D2362" s="315" t="s">
        <v>453</v>
      </c>
      <c r="E2362" s="18" t="s">
        <v>19</v>
      </c>
      <c r="F2362" s="316">
        <v>39.575000000000003</v>
      </c>
      <c r="G2362" s="39"/>
      <c r="H2362" s="45"/>
    </row>
    <row r="2363" s="2" customFormat="1" ht="16.8" customHeight="1">
      <c r="A2363" s="39"/>
      <c r="B2363" s="45"/>
      <c r="C2363" s="315" t="s">
        <v>19</v>
      </c>
      <c r="D2363" s="315" t="s">
        <v>248</v>
      </c>
      <c r="E2363" s="18" t="s">
        <v>19</v>
      </c>
      <c r="F2363" s="316">
        <v>5.7380000000000004</v>
      </c>
      <c r="G2363" s="39"/>
      <c r="H2363" s="45"/>
    </row>
    <row r="2364" s="2" customFormat="1" ht="16.8" customHeight="1">
      <c r="A2364" s="39"/>
      <c r="B2364" s="45"/>
      <c r="C2364" s="315" t="s">
        <v>218</v>
      </c>
      <c r="D2364" s="315" t="s">
        <v>363</v>
      </c>
      <c r="E2364" s="18" t="s">
        <v>19</v>
      </c>
      <c r="F2364" s="316">
        <v>517.798</v>
      </c>
      <c r="G2364" s="39"/>
      <c r="H2364" s="45"/>
    </row>
    <row r="2365" s="2" customFormat="1" ht="16.8" customHeight="1">
      <c r="A2365" s="39"/>
      <c r="B2365" s="45"/>
      <c r="C2365" s="317" t="s">
        <v>4959</v>
      </c>
      <c r="D2365" s="39"/>
      <c r="E2365" s="39"/>
      <c r="F2365" s="39"/>
      <c r="G2365" s="39"/>
      <c r="H2365" s="45"/>
    </row>
    <row r="2366" s="2" customFormat="1">
      <c r="A2366" s="39"/>
      <c r="B2366" s="45"/>
      <c r="C2366" s="315" t="s">
        <v>448</v>
      </c>
      <c r="D2366" s="315" t="s">
        <v>449</v>
      </c>
      <c r="E2366" s="18" t="s">
        <v>391</v>
      </c>
      <c r="F2366" s="316">
        <v>517.798</v>
      </c>
      <c r="G2366" s="39"/>
      <c r="H2366" s="45"/>
    </row>
    <row r="2367" s="2" customFormat="1">
      <c r="A2367" s="39"/>
      <c r="B2367" s="45"/>
      <c r="C2367" s="315" t="s">
        <v>455</v>
      </c>
      <c r="D2367" s="315" t="s">
        <v>4960</v>
      </c>
      <c r="E2367" s="18" t="s">
        <v>391</v>
      </c>
      <c r="F2367" s="316">
        <v>5177.9799999999996</v>
      </c>
      <c r="G2367" s="39"/>
      <c r="H2367" s="45"/>
    </row>
    <row r="2368" s="2" customFormat="1">
      <c r="A2368" s="39"/>
      <c r="B2368" s="45"/>
      <c r="C2368" s="315" t="s">
        <v>504</v>
      </c>
      <c r="D2368" s="315" t="s">
        <v>505</v>
      </c>
      <c r="E2368" s="18" t="s">
        <v>489</v>
      </c>
      <c r="F2368" s="316">
        <v>1035.596</v>
      </c>
      <c r="G2368" s="39"/>
      <c r="H2368" s="45"/>
    </row>
    <row r="2369" s="2" customFormat="1" ht="16.8" customHeight="1">
      <c r="A2369" s="39"/>
      <c r="B2369" s="45"/>
      <c r="C2369" s="315" t="s">
        <v>466</v>
      </c>
      <c r="D2369" s="315" t="s">
        <v>467</v>
      </c>
      <c r="E2369" s="18" t="s">
        <v>391</v>
      </c>
      <c r="F2369" s="316">
        <v>1204.287</v>
      </c>
      <c r="G2369" s="39"/>
      <c r="H2369" s="45"/>
    </row>
    <row r="2370" s="2" customFormat="1" ht="16.8" customHeight="1">
      <c r="A2370" s="39"/>
      <c r="B2370" s="45"/>
      <c r="C2370" s="311" t="s">
        <v>223</v>
      </c>
      <c r="D2370" s="312" t="s">
        <v>19</v>
      </c>
      <c r="E2370" s="313" t="s">
        <v>19</v>
      </c>
      <c r="F2370" s="314">
        <v>1722.085</v>
      </c>
      <c r="G2370" s="39"/>
      <c r="H2370" s="45"/>
    </row>
    <row r="2371" s="2" customFormat="1" ht="16.8" customHeight="1">
      <c r="A2371" s="39"/>
      <c r="B2371" s="45"/>
      <c r="C2371" s="315" t="s">
        <v>19</v>
      </c>
      <c r="D2371" s="315" t="s">
        <v>418</v>
      </c>
      <c r="E2371" s="18" t="s">
        <v>19</v>
      </c>
      <c r="F2371" s="316">
        <v>955.20699999999999</v>
      </c>
      <c r="G2371" s="39"/>
      <c r="H2371" s="45"/>
    </row>
    <row r="2372" s="2" customFormat="1" ht="16.8" customHeight="1">
      <c r="A2372" s="39"/>
      <c r="B2372" s="45"/>
      <c r="C2372" s="315" t="s">
        <v>19</v>
      </c>
      <c r="D2372" s="315" t="s">
        <v>1348</v>
      </c>
      <c r="E2372" s="18" t="s">
        <v>19</v>
      </c>
      <c r="F2372" s="316">
        <v>444.41500000000002</v>
      </c>
      <c r="G2372" s="39"/>
      <c r="H2372" s="45"/>
    </row>
    <row r="2373" s="2" customFormat="1" ht="16.8" customHeight="1">
      <c r="A2373" s="39"/>
      <c r="B2373" s="45"/>
      <c r="C2373" s="315" t="s">
        <v>19</v>
      </c>
      <c r="D2373" s="315" t="s">
        <v>1349</v>
      </c>
      <c r="E2373" s="18" t="s">
        <v>19</v>
      </c>
      <c r="F2373" s="316">
        <v>347.84300000000002</v>
      </c>
      <c r="G2373" s="39"/>
      <c r="H2373" s="45"/>
    </row>
    <row r="2374" s="2" customFormat="1" ht="16.8" customHeight="1">
      <c r="A2374" s="39"/>
      <c r="B2374" s="45"/>
      <c r="C2374" s="315" t="s">
        <v>19</v>
      </c>
      <c r="D2374" s="315" t="s">
        <v>1350</v>
      </c>
      <c r="E2374" s="18" t="s">
        <v>19</v>
      </c>
      <c r="F2374" s="316">
        <v>0</v>
      </c>
      <c r="G2374" s="39"/>
      <c r="H2374" s="45"/>
    </row>
    <row r="2375" s="2" customFormat="1" ht="16.8" customHeight="1">
      <c r="A2375" s="39"/>
      <c r="B2375" s="45"/>
      <c r="C2375" s="315" t="s">
        <v>19</v>
      </c>
      <c r="D2375" s="315" t="s">
        <v>1350</v>
      </c>
      <c r="E2375" s="18" t="s">
        <v>19</v>
      </c>
      <c r="F2375" s="316">
        <v>0</v>
      </c>
      <c r="G2375" s="39"/>
      <c r="H2375" s="45"/>
    </row>
    <row r="2376" s="2" customFormat="1" ht="16.8" customHeight="1">
      <c r="A2376" s="39"/>
      <c r="B2376" s="45"/>
      <c r="C2376" s="315" t="s">
        <v>19</v>
      </c>
      <c r="D2376" s="315" t="s">
        <v>1351</v>
      </c>
      <c r="E2376" s="18" t="s">
        <v>19</v>
      </c>
      <c r="F2376" s="316">
        <v>56.323</v>
      </c>
      <c r="G2376" s="39"/>
      <c r="H2376" s="45"/>
    </row>
    <row r="2377" s="2" customFormat="1" ht="16.8" customHeight="1">
      <c r="A2377" s="39"/>
      <c r="B2377" s="45"/>
      <c r="C2377" s="315" t="s">
        <v>19</v>
      </c>
      <c r="D2377" s="315" t="s">
        <v>1352</v>
      </c>
      <c r="E2377" s="18" t="s">
        <v>19</v>
      </c>
      <c r="F2377" s="316">
        <v>0</v>
      </c>
      <c r="G2377" s="39"/>
      <c r="H2377" s="45"/>
    </row>
    <row r="2378" s="2" customFormat="1" ht="16.8" customHeight="1">
      <c r="A2378" s="39"/>
      <c r="B2378" s="45"/>
      <c r="C2378" s="315" t="s">
        <v>19</v>
      </c>
      <c r="D2378" s="315" t="s">
        <v>1353</v>
      </c>
      <c r="E2378" s="18" t="s">
        <v>19</v>
      </c>
      <c r="F2378" s="316">
        <v>-81.703000000000003</v>
      </c>
      <c r="G2378" s="39"/>
      <c r="H2378" s="45"/>
    </row>
    <row r="2379" s="2" customFormat="1" ht="16.8" customHeight="1">
      <c r="A2379" s="39"/>
      <c r="B2379" s="45"/>
      <c r="C2379" s="315" t="s">
        <v>223</v>
      </c>
      <c r="D2379" s="315" t="s">
        <v>363</v>
      </c>
      <c r="E2379" s="18" t="s">
        <v>19</v>
      </c>
      <c r="F2379" s="316">
        <v>1722.085</v>
      </c>
      <c r="G2379" s="39"/>
      <c r="H2379" s="45"/>
    </row>
    <row r="2380" s="2" customFormat="1" ht="16.8" customHeight="1">
      <c r="A2380" s="39"/>
      <c r="B2380" s="45"/>
      <c r="C2380" s="317" t="s">
        <v>4959</v>
      </c>
      <c r="D2380" s="39"/>
      <c r="E2380" s="39"/>
      <c r="F2380" s="39"/>
      <c r="G2380" s="39"/>
      <c r="H2380" s="45"/>
    </row>
    <row r="2381" s="2" customFormat="1">
      <c r="A2381" s="39"/>
      <c r="B2381" s="45"/>
      <c r="C2381" s="315" t="s">
        <v>406</v>
      </c>
      <c r="D2381" s="315" t="s">
        <v>407</v>
      </c>
      <c r="E2381" s="18" t="s">
        <v>391</v>
      </c>
      <c r="F2381" s="316">
        <v>1722.085</v>
      </c>
      <c r="G2381" s="39"/>
      <c r="H2381" s="45"/>
    </row>
    <row r="2382" s="2" customFormat="1" ht="16.8" customHeight="1">
      <c r="A2382" s="39"/>
      <c r="B2382" s="45"/>
      <c r="C2382" s="315" t="s">
        <v>466</v>
      </c>
      <c r="D2382" s="315" t="s">
        <v>467</v>
      </c>
      <c r="E2382" s="18" t="s">
        <v>391</v>
      </c>
      <c r="F2382" s="316">
        <v>1204.287</v>
      </c>
      <c r="G2382" s="39"/>
      <c r="H2382" s="45"/>
    </row>
    <row r="2383" s="2" customFormat="1" ht="16.8" customHeight="1">
      <c r="A2383" s="39"/>
      <c r="B2383" s="45"/>
      <c r="C2383" s="311" t="s">
        <v>298</v>
      </c>
      <c r="D2383" s="312" t="s">
        <v>19</v>
      </c>
      <c r="E2383" s="313" t="s">
        <v>19</v>
      </c>
      <c r="F2383" s="314">
        <v>-23.946999999999999</v>
      </c>
      <c r="G2383" s="39"/>
      <c r="H2383" s="45"/>
    </row>
    <row r="2384" s="2" customFormat="1" ht="16.8" customHeight="1">
      <c r="A2384" s="39"/>
      <c r="B2384" s="45"/>
      <c r="C2384" s="315" t="s">
        <v>19</v>
      </c>
      <c r="D2384" s="315" t="s">
        <v>501</v>
      </c>
      <c r="E2384" s="18" t="s">
        <v>19</v>
      </c>
      <c r="F2384" s="316">
        <v>0</v>
      </c>
      <c r="G2384" s="39"/>
      <c r="H2384" s="45"/>
    </row>
    <row r="2385" s="2" customFormat="1" ht="16.8" customHeight="1">
      <c r="A2385" s="39"/>
      <c r="B2385" s="45"/>
      <c r="C2385" s="315" t="s">
        <v>19</v>
      </c>
      <c r="D2385" s="315" t="s">
        <v>993</v>
      </c>
      <c r="E2385" s="18" t="s">
        <v>19</v>
      </c>
      <c r="F2385" s="316">
        <v>-23.946999999999999</v>
      </c>
      <c r="G2385" s="39"/>
      <c r="H2385" s="45"/>
    </row>
    <row r="2386" s="2" customFormat="1" ht="16.8" customHeight="1">
      <c r="A2386" s="39"/>
      <c r="B2386" s="45"/>
      <c r="C2386" s="315" t="s">
        <v>19</v>
      </c>
      <c r="D2386" s="315" t="s">
        <v>502</v>
      </c>
      <c r="E2386" s="18" t="s">
        <v>19</v>
      </c>
      <c r="F2386" s="316">
        <v>0</v>
      </c>
      <c r="G2386" s="39"/>
      <c r="H2386" s="45"/>
    </row>
    <row r="2387" s="2" customFormat="1" ht="16.8" customHeight="1">
      <c r="A2387" s="39"/>
      <c r="B2387" s="45"/>
      <c r="C2387" s="315" t="s">
        <v>298</v>
      </c>
      <c r="D2387" s="315" t="s">
        <v>500</v>
      </c>
      <c r="E2387" s="18" t="s">
        <v>19</v>
      </c>
      <c r="F2387" s="316">
        <v>-23.946999999999999</v>
      </c>
      <c r="G2387" s="39"/>
      <c r="H2387" s="45"/>
    </row>
    <row r="2388" s="2" customFormat="1" ht="16.8" customHeight="1">
      <c r="A2388" s="39"/>
      <c r="B2388" s="45"/>
      <c r="C2388" s="317" t="s">
        <v>4959</v>
      </c>
      <c r="D2388" s="39"/>
      <c r="E2388" s="39"/>
      <c r="F2388" s="39"/>
      <c r="G2388" s="39"/>
      <c r="H2388" s="45"/>
    </row>
    <row r="2389" s="2" customFormat="1" ht="16.8" customHeight="1">
      <c r="A2389" s="39"/>
      <c r="B2389" s="45"/>
      <c r="C2389" s="315" t="s">
        <v>496</v>
      </c>
      <c r="D2389" s="315" t="s">
        <v>497</v>
      </c>
      <c r="E2389" s="18" t="s">
        <v>489</v>
      </c>
      <c r="F2389" s="316">
        <v>315.55599999999998</v>
      </c>
      <c r="G2389" s="39"/>
      <c r="H2389" s="45"/>
    </row>
    <row r="2390" s="2" customFormat="1">
      <c r="A2390" s="39"/>
      <c r="B2390" s="45"/>
      <c r="C2390" s="315" t="s">
        <v>448</v>
      </c>
      <c r="D2390" s="315" t="s">
        <v>449</v>
      </c>
      <c r="E2390" s="18" t="s">
        <v>391</v>
      </c>
      <c r="F2390" s="316">
        <v>517.798</v>
      </c>
      <c r="G2390" s="39"/>
      <c r="H2390" s="45"/>
    </row>
    <row r="2391" s="2" customFormat="1" ht="16.8" customHeight="1">
      <c r="A2391" s="39"/>
      <c r="B2391" s="45"/>
      <c r="C2391" s="311" t="s">
        <v>221</v>
      </c>
      <c r="D2391" s="312" t="s">
        <v>19</v>
      </c>
      <c r="E2391" s="313" t="s">
        <v>19</v>
      </c>
      <c r="F2391" s="314">
        <v>290.75999999999999</v>
      </c>
      <c r="G2391" s="39"/>
      <c r="H2391" s="45"/>
    </row>
    <row r="2392" s="2" customFormat="1" ht="16.8" customHeight="1">
      <c r="A2392" s="39"/>
      <c r="B2392" s="45"/>
      <c r="C2392" s="315" t="s">
        <v>19</v>
      </c>
      <c r="D2392" s="315" t="s">
        <v>491</v>
      </c>
      <c r="E2392" s="18" t="s">
        <v>19</v>
      </c>
      <c r="F2392" s="316">
        <v>0</v>
      </c>
      <c r="G2392" s="39"/>
      <c r="H2392" s="45"/>
    </row>
    <row r="2393" s="2" customFormat="1" ht="16.8" customHeight="1">
      <c r="A2393" s="39"/>
      <c r="B2393" s="45"/>
      <c r="C2393" s="315" t="s">
        <v>19</v>
      </c>
      <c r="D2393" s="315" t="s">
        <v>492</v>
      </c>
      <c r="E2393" s="18" t="s">
        <v>19</v>
      </c>
      <c r="F2393" s="316">
        <v>72.689999999999998</v>
      </c>
      <c r="G2393" s="39"/>
      <c r="H2393" s="45"/>
    </row>
    <row r="2394" s="2" customFormat="1" ht="16.8" customHeight="1">
      <c r="A2394" s="39"/>
      <c r="B2394" s="45"/>
      <c r="C2394" s="315" t="s">
        <v>19</v>
      </c>
      <c r="D2394" s="315" t="s">
        <v>493</v>
      </c>
      <c r="E2394" s="18" t="s">
        <v>19</v>
      </c>
      <c r="F2394" s="316">
        <v>0</v>
      </c>
      <c r="G2394" s="39"/>
      <c r="H2394" s="45"/>
    </row>
    <row r="2395" s="2" customFormat="1" ht="16.8" customHeight="1">
      <c r="A2395" s="39"/>
      <c r="B2395" s="45"/>
      <c r="C2395" s="315" t="s">
        <v>19</v>
      </c>
      <c r="D2395" s="315" t="s">
        <v>494</v>
      </c>
      <c r="E2395" s="18" t="s">
        <v>19</v>
      </c>
      <c r="F2395" s="316">
        <v>218.06999999999999</v>
      </c>
      <c r="G2395" s="39"/>
      <c r="H2395" s="45"/>
    </row>
    <row r="2396" s="2" customFormat="1" ht="16.8" customHeight="1">
      <c r="A2396" s="39"/>
      <c r="B2396" s="45"/>
      <c r="C2396" s="315" t="s">
        <v>221</v>
      </c>
      <c r="D2396" s="315" t="s">
        <v>363</v>
      </c>
      <c r="E2396" s="18" t="s">
        <v>19</v>
      </c>
      <c r="F2396" s="316">
        <v>290.75999999999999</v>
      </c>
      <c r="G2396" s="39"/>
      <c r="H2396" s="45"/>
    </row>
    <row r="2397" s="2" customFormat="1" ht="16.8" customHeight="1">
      <c r="A2397" s="39"/>
      <c r="B2397" s="45"/>
      <c r="C2397" s="317" t="s">
        <v>4959</v>
      </c>
      <c r="D2397" s="39"/>
      <c r="E2397" s="39"/>
      <c r="F2397" s="39"/>
      <c r="G2397" s="39"/>
      <c r="H2397" s="45"/>
    </row>
    <row r="2398" s="2" customFormat="1" ht="16.8" customHeight="1">
      <c r="A2398" s="39"/>
      <c r="B2398" s="45"/>
      <c r="C2398" s="315" t="s">
        <v>487</v>
      </c>
      <c r="D2398" s="315" t="s">
        <v>488</v>
      </c>
      <c r="E2398" s="18" t="s">
        <v>489</v>
      </c>
      <c r="F2398" s="316">
        <v>581.51999999999998</v>
      </c>
      <c r="G2398" s="39"/>
      <c r="H2398" s="45"/>
    </row>
    <row r="2399" s="2" customFormat="1">
      <c r="A2399" s="39"/>
      <c r="B2399" s="45"/>
      <c r="C2399" s="315" t="s">
        <v>448</v>
      </c>
      <c r="D2399" s="315" t="s">
        <v>449</v>
      </c>
      <c r="E2399" s="18" t="s">
        <v>391</v>
      </c>
      <c r="F2399" s="316">
        <v>517.798</v>
      </c>
      <c r="G2399" s="39"/>
      <c r="H2399" s="45"/>
    </row>
    <row r="2400" s="2" customFormat="1">
      <c r="A2400" s="39"/>
      <c r="B2400" s="45"/>
      <c r="C2400" s="315" t="s">
        <v>477</v>
      </c>
      <c r="D2400" s="315" t="s">
        <v>478</v>
      </c>
      <c r="E2400" s="18" t="s">
        <v>391</v>
      </c>
      <c r="F2400" s="316">
        <v>1495.047</v>
      </c>
      <c r="G2400" s="39"/>
      <c r="H2400" s="45"/>
    </row>
    <row r="2401" s="2" customFormat="1" ht="16.8" customHeight="1">
      <c r="A2401" s="39"/>
      <c r="B2401" s="45"/>
      <c r="C2401" s="311" t="s">
        <v>225</v>
      </c>
      <c r="D2401" s="312" t="s">
        <v>19</v>
      </c>
      <c r="E2401" s="313" t="s">
        <v>19</v>
      </c>
      <c r="F2401" s="314">
        <v>1204.287</v>
      </c>
      <c r="G2401" s="39"/>
      <c r="H2401" s="45"/>
    </row>
    <row r="2402" s="2" customFormat="1" ht="16.8" customHeight="1">
      <c r="A2402" s="39"/>
      <c r="B2402" s="45"/>
      <c r="C2402" s="315" t="s">
        <v>19</v>
      </c>
      <c r="D2402" s="315" t="s">
        <v>470</v>
      </c>
      <c r="E2402" s="18" t="s">
        <v>19</v>
      </c>
      <c r="F2402" s="316">
        <v>0</v>
      </c>
      <c r="G2402" s="39"/>
      <c r="H2402" s="45"/>
    </row>
    <row r="2403" s="2" customFormat="1" ht="16.8" customHeight="1">
      <c r="A2403" s="39"/>
      <c r="B2403" s="45"/>
      <c r="C2403" s="315" t="s">
        <v>19</v>
      </c>
      <c r="D2403" s="315" t="s">
        <v>223</v>
      </c>
      <c r="E2403" s="18" t="s">
        <v>19</v>
      </c>
      <c r="F2403" s="316">
        <v>1722.085</v>
      </c>
      <c r="G2403" s="39"/>
      <c r="H2403" s="45"/>
    </row>
    <row r="2404" s="2" customFormat="1" ht="16.8" customHeight="1">
      <c r="A2404" s="39"/>
      <c r="B2404" s="45"/>
      <c r="C2404" s="315" t="s">
        <v>19</v>
      </c>
      <c r="D2404" s="315" t="s">
        <v>471</v>
      </c>
      <c r="E2404" s="18" t="s">
        <v>19</v>
      </c>
      <c r="F2404" s="316">
        <v>-517.798</v>
      </c>
      <c r="G2404" s="39"/>
      <c r="H2404" s="45"/>
    </row>
    <row r="2405" s="2" customFormat="1" ht="16.8" customHeight="1">
      <c r="A2405" s="39"/>
      <c r="B2405" s="45"/>
      <c r="C2405" s="315" t="s">
        <v>225</v>
      </c>
      <c r="D2405" s="315" t="s">
        <v>363</v>
      </c>
      <c r="E2405" s="18" t="s">
        <v>19</v>
      </c>
      <c r="F2405" s="316">
        <v>1204.287</v>
      </c>
      <c r="G2405" s="39"/>
      <c r="H2405" s="45"/>
    </row>
    <row r="2406" s="2" customFormat="1" ht="16.8" customHeight="1">
      <c r="A2406" s="39"/>
      <c r="B2406" s="45"/>
      <c r="C2406" s="317" t="s">
        <v>4959</v>
      </c>
      <c r="D2406" s="39"/>
      <c r="E2406" s="39"/>
      <c r="F2406" s="39"/>
      <c r="G2406" s="39"/>
      <c r="H2406" s="45"/>
    </row>
    <row r="2407" s="2" customFormat="1" ht="16.8" customHeight="1">
      <c r="A2407" s="39"/>
      <c r="B2407" s="45"/>
      <c r="C2407" s="315" t="s">
        <v>466</v>
      </c>
      <c r="D2407" s="315" t="s">
        <v>467</v>
      </c>
      <c r="E2407" s="18" t="s">
        <v>391</v>
      </c>
      <c r="F2407" s="316">
        <v>1204.287</v>
      </c>
      <c r="G2407" s="39"/>
      <c r="H2407" s="45"/>
    </row>
    <row r="2408" s="2" customFormat="1">
      <c r="A2408" s="39"/>
      <c r="B2408" s="45"/>
      <c r="C2408" s="315" t="s">
        <v>389</v>
      </c>
      <c r="D2408" s="315" t="s">
        <v>390</v>
      </c>
      <c r="E2408" s="18" t="s">
        <v>391</v>
      </c>
      <c r="F2408" s="316">
        <v>1204.287</v>
      </c>
      <c r="G2408" s="39"/>
      <c r="H2408" s="45"/>
    </row>
    <row r="2409" s="2" customFormat="1">
      <c r="A2409" s="39"/>
      <c r="B2409" s="45"/>
      <c r="C2409" s="315" t="s">
        <v>442</v>
      </c>
      <c r="D2409" s="315" t="s">
        <v>443</v>
      </c>
      <c r="E2409" s="18" t="s">
        <v>391</v>
      </c>
      <c r="F2409" s="316">
        <v>2408.5740000000001</v>
      </c>
      <c r="G2409" s="39"/>
      <c r="H2409" s="45"/>
    </row>
    <row r="2410" s="2" customFormat="1">
      <c r="A2410" s="39"/>
      <c r="B2410" s="45"/>
      <c r="C2410" s="315" t="s">
        <v>462</v>
      </c>
      <c r="D2410" s="315" t="s">
        <v>463</v>
      </c>
      <c r="E2410" s="18" t="s">
        <v>391</v>
      </c>
      <c r="F2410" s="316">
        <v>1204.287</v>
      </c>
      <c r="G2410" s="39"/>
      <c r="H2410" s="45"/>
    </row>
    <row r="2411" s="2" customFormat="1">
      <c r="A2411" s="39"/>
      <c r="B2411" s="45"/>
      <c r="C2411" s="315" t="s">
        <v>477</v>
      </c>
      <c r="D2411" s="315" t="s">
        <v>478</v>
      </c>
      <c r="E2411" s="18" t="s">
        <v>391</v>
      </c>
      <c r="F2411" s="316">
        <v>1495.047</v>
      </c>
      <c r="G2411" s="39"/>
      <c r="H2411" s="45"/>
    </row>
    <row r="2412" s="2" customFormat="1" ht="26.4" customHeight="1">
      <c r="A2412" s="39"/>
      <c r="B2412" s="45"/>
      <c r="C2412" s="310" t="s">
        <v>4972</v>
      </c>
      <c r="D2412" s="310" t="s">
        <v>115</v>
      </c>
      <c r="E2412" s="39"/>
      <c r="F2412" s="39"/>
      <c r="G2412" s="39"/>
      <c r="H2412" s="45"/>
    </row>
    <row r="2413" s="2" customFormat="1" ht="16.8" customHeight="1">
      <c r="A2413" s="39"/>
      <c r="B2413" s="45"/>
      <c r="C2413" s="311" t="s">
        <v>248</v>
      </c>
      <c r="D2413" s="312" t="s">
        <v>19</v>
      </c>
      <c r="E2413" s="313" t="s">
        <v>19</v>
      </c>
      <c r="F2413" s="314">
        <v>2.0249999999999999</v>
      </c>
      <c r="G2413" s="39"/>
      <c r="H2413" s="45"/>
    </row>
    <row r="2414" s="2" customFormat="1" ht="16.8" customHeight="1">
      <c r="A2414" s="39"/>
      <c r="B2414" s="45"/>
      <c r="C2414" s="315" t="s">
        <v>19</v>
      </c>
      <c r="D2414" s="315" t="s">
        <v>784</v>
      </c>
      <c r="E2414" s="18" t="s">
        <v>19</v>
      </c>
      <c r="F2414" s="316">
        <v>2.0249999999999999</v>
      </c>
      <c r="G2414" s="39"/>
      <c r="H2414" s="45"/>
    </row>
    <row r="2415" s="2" customFormat="1" ht="16.8" customHeight="1">
      <c r="A2415" s="39"/>
      <c r="B2415" s="45"/>
      <c r="C2415" s="315" t="s">
        <v>248</v>
      </c>
      <c r="D2415" s="315" t="s">
        <v>363</v>
      </c>
      <c r="E2415" s="18" t="s">
        <v>19</v>
      </c>
      <c r="F2415" s="316">
        <v>2.0249999999999999</v>
      </c>
      <c r="G2415" s="39"/>
      <c r="H2415" s="45"/>
    </row>
    <row r="2416" s="2" customFormat="1" ht="16.8" customHeight="1">
      <c r="A2416" s="39"/>
      <c r="B2416" s="45"/>
      <c r="C2416" s="317" t="s">
        <v>4959</v>
      </c>
      <c r="D2416" s="39"/>
      <c r="E2416" s="39"/>
      <c r="F2416" s="39"/>
      <c r="G2416" s="39"/>
      <c r="H2416" s="45"/>
    </row>
    <row r="2417" s="2" customFormat="1">
      <c r="A2417" s="39"/>
      <c r="B2417" s="45"/>
      <c r="C2417" s="315" t="s">
        <v>780</v>
      </c>
      <c r="D2417" s="315" t="s">
        <v>781</v>
      </c>
      <c r="E2417" s="18" t="s">
        <v>391</v>
      </c>
      <c r="F2417" s="316">
        <v>2.0249999999999999</v>
      </c>
      <c r="G2417" s="39"/>
      <c r="H2417" s="45"/>
    </row>
    <row r="2418" s="2" customFormat="1">
      <c r="A2418" s="39"/>
      <c r="B2418" s="45"/>
      <c r="C2418" s="315" t="s">
        <v>448</v>
      </c>
      <c r="D2418" s="315" t="s">
        <v>449</v>
      </c>
      <c r="E2418" s="18" t="s">
        <v>391</v>
      </c>
      <c r="F2418" s="316">
        <v>82.567999999999998</v>
      </c>
      <c r="G2418" s="39"/>
      <c r="H2418" s="45"/>
    </row>
    <row r="2419" s="2" customFormat="1" ht="16.8" customHeight="1">
      <c r="A2419" s="39"/>
      <c r="B2419" s="45"/>
      <c r="C2419" s="311" t="s">
        <v>294</v>
      </c>
      <c r="D2419" s="312" t="s">
        <v>19</v>
      </c>
      <c r="E2419" s="313" t="s">
        <v>19</v>
      </c>
      <c r="F2419" s="314">
        <v>70.531999999999996</v>
      </c>
      <c r="G2419" s="39"/>
      <c r="H2419" s="45"/>
    </row>
    <row r="2420" s="2" customFormat="1" ht="16.8" customHeight="1">
      <c r="A2420" s="39"/>
      <c r="B2420" s="45"/>
      <c r="C2420" s="315" t="s">
        <v>19</v>
      </c>
      <c r="D2420" s="315" t="s">
        <v>952</v>
      </c>
      <c r="E2420" s="18" t="s">
        <v>19</v>
      </c>
      <c r="F2420" s="316">
        <v>70.531999999999996</v>
      </c>
      <c r="G2420" s="39"/>
      <c r="H2420" s="45"/>
    </row>
    <row r="2421" s="2" customFormat="1" ht="16.8" customHeight="1">
      <c r="A2421" s="39"/>
      <c r="B2421" s="45"/>
      <c r="C2421" s="315" t="s">
        <v>19</v>
      </c>
      <c r="D2421" s="315" t="s">
        <v>258</v>
      </c>
      <c r="E2421" s="18" t="s">
        <v>19</v>
      </c>
      <c r="F2421" s="316">
        <v>0</v>
      </c>
      <c r="G2421" s="39"/>
      <c r="H2421" s="45"/>
    </row>
    <row r="2422" s="2" customFormat="1" ht="16.8" customHeight="1">
      <c r="A2422" s="39"/>
      <c r="B2422" s="45"/>
      <c r="C2422" s="315" t="s">
        <v>19</v>
      </c>
      <c r="D2422" s="315" t="s">
        <v>256</v>
      </c>
      <c r="E2422" s="18" t="s">
        <v>19</v>
      </c>
      <c r="F2422" s="316">
        <v>0</v>
      </c>
      <c r="G2422" s="39"/>
      <c r="H2422" s="45"/>
    </row>
    <row r="2423" s="2" customFormat="1" ht="16.8" customHeight="1">
      <c r="A2423" s="39"/>
      <c r="B2423" s="45"/>
      <c r="C2423" s="315" t="s">
        <v>294</v>
      </c>
      <c r="D2423" s="315" t="s">
        <v>363</v>
      </c>
      <c r="E2423" s="18" t="s">
        <v>19</v>
      </c>
      <c r="F2423" s="316">
        <v>70.531999999999996</v>
      </c>
      <c r="G2423" s="39"/>
      <c r="H2423" s="45"/>
    </row>
    <row r="2424" s="2" customFormat="1" ht="16.8" customHeight="1">
      <c r="A2424" s="39"/>
      <c r="B2424" s="45"/>
      <c r="C2424" s="317" t="s">
        <v>4959</v>
      </c>
      <c r="D2424" s="39"/>
      <c r="E2424" s="39"/>
      <c r="F2424" s="39"/>
      <c r="G2424" s="39"/>
      <c r="H2424" s="45"/>
    </row>
    <row r="2425" s="2" customFormat="1" ht="16.8" customHeight="1">
      <c r="A2425" s="39"/>
      <c r="B2425" s="45"/>
      <c r="C2425" s="315" t="s">
        <v>786</v>
      </c>
      <c r="D2425" s="315" t="s">
        <v>787</v>
      </c>
      <c r="E2425" s="18" t="s">
        <v>572</v>
      </c>
      <c r="F2425" s="316">
        <v>70.531999999999996</v>
      </c>
      <c r="G2425" s="39"/>
      <c r="H2425" s="45"/>
    </row>
    <row r="2426" s="2" customFormat="1">
      <c r="A2426" s="39"/>
      <c r="B2426" s="45"/>
      <c r="C2426" s="315" t="s">
        <v>425</v>
      </c>
      <c r="D2426" s="315" t="s">
        <v>426</v>
      </c>
      <c r="E2426" s="18" t="s">
        <v>345</v>
      </c>
      <c r="F2426" s="316">
        <v>366.202</v>
      </c>
      <c r="G2426" s="39"/>
      <c r="H2426" s="45"/>
    </row>
    <row r="2427" s="2" customFormat="1">
      <c r="A2427" s="39"/>
      <c r="B2427" s="45"/>
      <c r="C2427" s="315" t="s">
        <v>570</v>
      </c>
      <c r="D2427" s="315" t="s">
        <v>571</v>
      </c>
      <c r="E2427" s="18" t="s">
        <v>572</v>
      </c>
      <c r="F2427" s="316">
        <v>35.265999999999998</v>
      </c>
      <c r="G2427" s="39"/>
      <c r="H2427" s="45"/>
    </row>
    <row r="2428" s="2" customFormat="1" ht="16.8" customHeight="1">
      <c r="A2428" s="39"/>
      <c r="B2428" s="45"/>
      <c r="C2428" s="315" t="s">
        <v>577</v>
      </c>
      <c r="D2428" s="315" t="s">
        <v>578</v>
      </c>
      <c r="E2428" s="18" t="s">
        <v>572</v>
      </c>
      <c r="F2428" s="316">
        <v>42.319000000000003</v>
      </c>
      <c r="G2428" s="39"/>
      <c r="H2428" s="45"/>
    </row>
    <row r="2429" s="2" customFormat="1" ht="16.8" customHeight="1">
      <c r="A2429" s="39"/>
      <c r="B2429" s="45"/>
      <c r="C2429" s="315" t="s">
        <v>698</v>
      </c>
      <c r="D2429" s="315" t="s">
        <v>699</v>
      </c>
      <c r="E2429" s="18" t="s">
        <v>572</v>
      </c>
      <c r="F2429" s="316">
        <v>70.531999999999996</v>
      </c>
      <c r="G2429" s="39"/>
      <c r="H2429" s="45"/>
    </row>
    <row r="2430" s="2" customFormat="1" ht="16.8" customHeight="1">
      <c r="A2430" s="39"/>
      <c r="B2430" s="45"/>
      <c r="C2430" s="315" t="s">
        <v>487</v>
      </c>
      <c r="D2430" s="315" t="s">
        <v>488</v>
      </c>
      <c r="E2430" s="18" t="s">
        <v>489</v>
      </c>
      <c r="F2430" s="316">
        <v>84.073999999999998</v>
      </c>
      <c r="G2430" s="39"/>
      <c r="H2430" s="45"/>
    </row>
    <row r="2431" s="2" customFormat="1" ht="16.8" customHeight="1">
      <c r="A2431" s="39"/>
      <c r="B2431" s="45"/>
      <c r="C2431" s="315" t="s">
        <v>496</v>
      </c>
      <c r="D2431" s="315" t="s">
        <v>497</v>
      </c>
      <c r="E2431" s="18" t="s">
        <v>489</v>
      </c>
      <c r="F2431" s="316">
        <v>45.622</v>
      </c>
      <c r="G2431" s="39"/>
      <c r="H2431" s="45"/>
    </row>
    <row r="2432" s="2" customFormat="1" ht="16.8" customHeight="1">
      <c r="A2432" s="39"/>
      <c r="B2432" s="45"/>
      <c r="C2432" s="311" t="s">
        <v>263</v>
      </c>
      <c r="D2432" s="312" t="s">
        <v>19</v>
      </c>
      <c r="E2432" s="313" t="s">
        <v>19</v>
      </c>
      <c r="F2432" s="314">
        <v>0.25</v>
      </c>
      <c r="G2432" s="39"/>
      <c r="H2432" s="45"/>
    </row>
    <row r="2433" s="2" customFormat="1" ht="16.8" customHeight="1">
      <c r="A2433" s="39"/>
      <c r="B2433" s="45"/>
      <c r="C2433" s="315" t="s">
        <v>19</v>
      </c>
      <c r="D2433" s="315" t="s">
        <v>410</v>
      </c>
      <c r="E2433" s="18" t="s">
        <v>19</v>
      </c>
      <c r="F2433" s="316">
        <v>0</v>
      </c>
      <c r="G2433" s="39"/>
      <c r="H2433" s="45"/>
    </row>
    <row r="2434" s="2" customFormat="1" ht="16.8" customHeight="1">
      <c r="A2434" s="39"/>
      <c r="B2434" s="45"/>
      <c r="C2434" s="315" t="s">
        <v>263</v>
      </c>
      <c r="D2434" s="315" t="s">
        <v>955</v>
      </c>
      <c r="E2434" s="18" t="s">
        <v>19</v>
      </c>
      <c r="F2434" s="316">
        <v>0.25</v>
      </c>
      <c r="G2434" s="39"/>
      <c r="H2434" s="45"/>
    </row>
    <row r="2435" s="2" customFormat="1" ht="16.8" customHeight="1">
      <c r="A2435" s="39"/>
      <c r="B2435" s="45"/>
      <c r="C2435" s="317" t="s">
        <v>4959</v>
      </c>
      <c r="D2435" s="39"/>
      <c r="E2435" s="39"/>
      <c r="F2435" s="39"/>
      <c r="G2435" s="39"/>
      <c r="H2435" s="45"/>
    </row>
    <row r="2436" s="2" customFormat="1">
      <c r="A2436" s="39"/>
      <c r="B2436" s="45"/>
      <c r="C2436" s="315" t="s">
        <v>406</v>
      </c>
      <c r="D2436" s="315" t="s">
        <v>407</v>
      </c>
      <c r="E2436" s="18" t="s">
        <v>391</v>
      </c>
      <c r="F2436" s="316">
        <v>223.12899999999999</v>
      </c>
      <c r="G2436" s="39"/>
      <c r="H2436" s="45"/>
    </row>
    <row r="2437" s="2" customFormat="1" ht="16.8" customHeight="1">
      <c r="A2437" s="39"/>
      <c r="B2437" s="45"/>
      <c r="C2437" s="315" t="s">
        <v>496</v>
      </c>
      <c r="D2437" s="315" t="s">
        <v>497</v>
      </c>
      <c r="E2437" s="18" t="s">
        <v>489</v>
      </c>
      <c r="F2437" s="316">
        <v>45.622</v>
      </c>
      <c r="G2437" s="39"/>
      <c r="H2437" s="45"/>
    </row>
    <row r="2438" s="2" customFormat="1" ht="16.8" customHeight="1">
      <c r="A2438" s="39"/>
      <c r="B2438" s="45"/>
      <c r="C2438" s="311" t="s">
        <v>270</v>
      </c>
      <c r="D2438" s="312" t="s">
        <v>19</v>
      </c>
      <c r="E2438" s="313" t="s">
        <v>19</v>
      </c>
      <c r="F2438" s="314">
        <v>2.5960000000000001</v>
      </c>
      <c r="G2438" s="39"/>
      <c r="H2438" s="45"/>
    </row>
    <row r="2439" s="2" customFormat="1" ht="16.8" customHeight="1">
      <c r="A2439" s="39"/>
      <c r="B2439" s="45"/>
      <c r="C2439" s="315" t="s">
        <v>19</v>
      </c>
      <c r="D2439" s="315" t="s">
        <v>413</v>
      </c>
      <c r="E2439" s="18" t="s">
        <v>19</v>
      </c>
      <c r="F2439" s="316">
        <v>0</v>
      </c>
      <c r="G2439" s="39"/>
      <c r="H2439" s="45"/>
    </row>
    <row r="2440" s="2" customFormat="1" ht="16.8" customHeight="1">
      <c r="A2440" s="39"/>
      <c r="B2440" s="45"/>
      <c r="C2440" s="315" t="s">
        <v>270</v>
      </c>
      <c r="D2440" s="315" t="s">
        <v>1473</v>
      </c>
      <c r="E2440" s="18" t="s">
        <v>19</v>
      </c>
      <c r="F2440" s="316">
        <v>2.5960000000000001</v>
      </c>
      <c r="G2440" s="39"/>
      <c r="H2440" s="45"/>
    </row>
    <row r="2441" s="2" customFormat="1" ht="16.8" customHeight="1">
      <c r="A2441" s="39"/>
      <c r="B2441" s="45"/>
      <c r="C2441" s="317" t="s">
        <v>4959</v>
      </c>
      <c r="D2441" s="39"/>
      <c r="E2441" s="39"/>
      <c r="F2441" s="39"/>
      <c r="G2441" s="39"/>
      <c r="H2441" s="45"/>
    </row>
    <row r="2442" s="2" customFormat="1">
      <c r="A2442" s="39"/>
      <c r="B2442" s="45"/>
      <c r="C2442" s="315" t="s">
        <v>406</v>
      </c>
      <c r="D2442" s="315" t="s">
        <v>407</v>
      </c>
      <c r="E2442" s="18" t="s">
        <v>391</v>
      </c>
      <c r="F2442" s="316">
        <v>223.12899999999999</v>
      </c>
      <c r="G2442" s="39"/>
      <c r="H2442" s="45"/>
    </row>
    <row r="2443" s="2" customFormat="1">
      <c r="A2443" s="39"/>
      <c r="B2443" s="45"/>
      <c r="C2443" s="315" t="s">
        <v>397</v>
      </c>
      <c r="D2443" s="315" t="s">
        <v>398</v>
      </c>
      <c r="E2443" s="18" t="s">
        <v>391</v>
      </c>
      <c r="F2443" s="316">
        <v>15.576000000000001</v>
      </c>
      <c r="G2443" s="39"/>
      <c r="H2443" s="45"/>
    </row>
    <row r="2444" s="2" customFormat="1">
      <c r="A2444" s="39"/>
      <c r="B2444" s="45"/>
      <c r="C2444" s="315" t="s">
        <v>425</v>
      </c>
      <c r="D2444" s="315" t="s">
        <v>426</v>
      </c>
      <c r="E2444" s="18" t="s">
        <v>345</v>
      </c>
      <c r="F2444" s="316">
        <v>366.202</v>
      </c>
      <c r="G2444" s="39"/>
      <c r="H2444" s="45"/>
    </row>
    <row r="2445" s="2" customFormat="1">
      <c r="A2445" s="39"/>
      <c r="B2445" s="45"/>
      <c r="C2445" s="315" t="s">
        <v>448</v>
      </c>
      <c r="D2445" s="315" t="s">
        <v>449</v>
      </c>
      <c r="E2445" s="18" t="s">
        <v>391</v>
      </c>
      <c r="F2445" s="316">
        <v>82.567999999999998</v>
      </c>
      <c r="G2445" s="39"/>
      <c r="H2445" s="45"/>
    </row>
    <row r="2446" s="2" customFormat="1" ht="16.8" customHeight="1">
      <c r="A2446" s="39"/>
      <c r="B2446" s="45"/>
      <c r="C2446" s="311" t="s">
        <v>289</v>
      </c>
      <c r="D2446" s="312" t="s">
        <v>19</v>
      </c>
      <c r="E2446" s="313" t="s">
        <v>19</v>
      </c>
      <c r="F2446" s="314">
        <v>6</v>
      </c>
      <c r="G2446" s="39"/>
      <c r="H2446" s="45"/>
    </row>
    <row r="2447" s="2" customFormat="1" ht="16.8" customHeight="1">
      <c r="A2447" s="39"/>
      <c r="B2447" s="45"/>
      <c r="C2447" s="315" t="s">
        <v>19</v>
      </c>
      <c r="D2447" s="315" t="s">
        <v>403</v>
      </c>
      <c r="E2447" s="18" t="s">
        <v>19</v>
      </c>
      <c r="F2447" s="316">
        <v>0</v>
      </c>
      <c r="G2447" s="39"/>
      <c r="H2447" s="45"/>
    </row>
    <row r="2448" s="2" customFormat="1" ht="16.8" customHeight="1">
      <c r="A2448" s="39"/>
      <c r="B2448" s="45"/>
      <c r="C2448" s="315" t="s">
        <v>289</v>
      </c>
      <c r="D2448" s="315" t="s">
        <v>236</v>
      </c>
      <c r="E2448" s="18" t="s">
        <v>19</v>
      </c>
      <c r="F2448" s="316">
        <v>6</v>
      </c>
      <c r="G2448" s="39"/>
      <c r="H2448" s="45"/>
    </row>
    <row r="2449" s="2" customFormat="1" ht="16.8" customHeight="1">
      <c r="A2449" s="39"/>
      <c r="B2449" s="45"/>
      <c r="C2449" s="317" t="s">
        <v>4959</v>
      </c>
      <c r="D2449" s="39"/>
      <c r="E2449" s="39"/>
      <c r="F2449" s="39"/>
      <c r="G2449" s="39"/>
      <c r="H2449" s="45"/>
    </row>
    <row r="2450" s="2" customFormat="1">
      <c r="A2450" s="39"/>
      <c r="B2450" s="45"/>
      <c r="C2450" s="315" t="s">
        <v>397</v>
      </c>
      <c r="D2450" s="315" t="s">
        <v>398</v>
      </c>
      <c r="E2450" s="18" t="s">
        <v>391</v>
      </c>
      <c r="F2450" s="316">
        <v>15.576000000000001</v>
      </c>
      <c r="G2450" s="39"/>
      <c r="H2450" s="45"/>
    </row>
    <row r="2451" s="2" customFormat="1" ht="16.8" customHeight="1">
      <c r="A2451" s="39"/>
      <c r="B2451" s="45"/>
      <c r="C2451" s="311" t="s">
        <v>256</v>
      </c>
      <c r="D2451" s="312" t="s">
        <v>19</v>
      </c>
      <c r="E2451" s="313" t="s">
        <v>19</v>
      </c>
      <c r="F2451" s="314">
        <v>0</v>
      </c>
      <c r="G2451" s="39"/>
      <c r="H2451" s="45"/>
    </row>
    <row r="2452" s="2" customFormat="1" ht="16.8" customHeight="1">
      <c r="A2452" s="39"/>
      <c r="B2452" s="45"/>
      <c r="C2452" s="317" t="s">
        <v>4959</v>
      </c>
      <c r="D2452" s="39"/>
      <c r="E2452" s="39"/>
      <c r="F2452" s="39"/>
      <c r="G2452" s="39"/>
      <c r="H2452" s="45"/>
    </row>
    <row r="2453" s="2" customFormat="1" ht="16.8" customHeight="1">
      <c r="A2453" s="39"/>
      <c r="B2453" s="45"/>
      <c r="C2453" s="315" t="s">
        <v>786</v>
      </c>
      <c r="D2453" s="315" t="s">
        <v>787</v>
      </c>
      <c r="E2453" s="18" t="s">
        <v>572</v>
      </c>
      <c r="F2453" s="316">
        <v>70.531999999999996</v>
      </c>
      <c r="G2453" s="39"/>
      <c r="H2453" s="45"/>
    </row>
    <row r="2454" s="2" customFormat="1" ht="16.8" customHeight="1">
      <c r="A2454" s="39"/>
      <c r="B2454" s="45"/>
      <c r="C2454" s="315" t="s">
        <v>496</v>
      </c>
      <c r="D2454" s="315" t="s">
        <v>497</v>
      </c>
      <c r="E2454" s="18" t="s">
        <v>489</v>
      </c>
      <c r="F2454" s="316">
        <v>45.622</v>
      </c>
      <c r="G2454" s="39"/>
      <c r="H2454" s="45"/>
    </row>
    <row r="2455" s="2" customFormat="1" ht="16.8" customHeight="1">
      <c r="A2455" s="39"/>
      <c r="B2455" s="45"/>
      <c r="C2455" s="311" t="s">
        <v>265</v>
      </c>
      <c r="D2455" s="312" t="s">
        <v>19</v>
      </c>
      <c r="E2455" s="313" t="s">
        <v>19</v>
      </c>
      <c r="F2455" s="314">
        <v>0.29999999999999999</v>
      </c>
      <c r="G2455" s="39"/>
      <c r="H2455" s="45"/>
    </row>
    <row r="2456" s="2" customFormat="1" ht="16.8" customHeight="1">
      <c r="A2456" s="39"/>
      <c r="B2456" s="45"/>
      <c r="C2456" s="317" t="s">
        <v>4959</v>
      </c>
      <c r="D2456" s="39"/>
      <c r="E2456" s="39"/>
      <c r="F2456" s="39"/>
      <c r="G2456" s="39"/>
      <c r="H2456" s="45"/>
    </row>
    <row r="2457" s="2" customFormat="1" ht="16.8" customHeight="1">
      <c r="A2457" s="39"/>
      <c r="B2457" s="45"/>
      <c r="C2457" s="315" t="s">
        <v>496</v>
      </c>
      <c r="D2457" s="315" t="s">
        <v>497</v>
      </c>
      <c r="E2457" s="18" t="s">
        <v>489</v>
      </c>
      <c r="F2457" s="316">
        <v>45.622</v>
      </c>
      <c r="G2457" s="39"/>
      <c r="H2457" s="45"/>
    </row>
    <row r="2458" s="2" customFormat="1" ht="16.8" customHeight="1">
      <c r="A2458" s="39"/>
      <c r="B2458" s="45"/>
      <c r="C2458" s="311" t="s">
        <v>287</v>
      </c>
      <c r="D2458" s="312" t="s">
        <v>19</v>
      </c>
      <c r="E2458" s="313" t="s">
        <v>19</v>
      </c>
      <c r="F2458" s="314">
        <v>149.845</v>
      </c>
      <c r="G2458" s="39"/>
      <c r="H2458" s="45"/>
    </row>
    <row r="2459" s="2" customFormat="1" ht="16.8" customHeight="1">
      <c r="A2459" s="39"/>
      <c r="B2459" s="45"/>
      <c r="C2459" s="315" t="s">
        <v>19</v>
      </c>
      <c r="D2459" s="315" t="s">
        <v>796</v>
      </c>
      <c r="E2459" s="18" t="s">
        <v>19</v>
      </c>
      <c r="F2459" s="316">
        <v>141.06399999999999</v>
      </c>
      <c r="G2459" s="39"/>
      <c r="H2459" s="45"/>
    </row>
    <row r="2460" s="2" customFormat="1" ht="16.8" customHeight="1">
      <c r="A2460" s="39"/>
      <c r="B2460" s="45"/>
      <c r="C2460" s="315" t="s">
        <v>19</v>
      </c>
      <c r="D2460" s="315" t="s">
        <v>1437</v>
      </c>
      <c r="E2460" s="18" t="s">
        <v>19</v>
      </c>
      <c r="F2460" s="316">
        <v>8.7810000000000006</v>
      </c>
      <c r="G2460" s="39"/>
      <c r="H2460" s="45"/>
    </row>
    <row r="2461" s="2" customFormat="1" ht="16.8" customHeight="1">
      <c r="A2461" s="39"/>
      <c r="B2461" s="45"/>
      <c r="C2461" s="315" t="s">
        <v>287</v>
      </c>
      <c r="D2461" s="315" t="s">
        <v>363</v>
      </c>
      <c r="E2461" s="18" t="s">
        <v>19</v>
      </c>
      <c r="F2461" s="316">
        <v>149.845</v>
      </c>
      <c r="G2461" s="39"/>
      <c r="H2461" s="45"/>
    </row>
    <row r="2462" s="2" customFormat="1" ht="16.8" customHeight="1">
      <c r="A2462" s="39"/>
      <c r="B2462" s="45"/>
      <c r="C2462" s="317" t="s">
        <v>4959</v>
      </c>
      <c r="D2462" s="39"/>
      <c r="E2462" s="39"/>
      <c r="F2462" s="39"/>
      <c r="G2462" s="39"/>
      <c r="H2462" s="45"/>
    </row>
    <row r="2463" s="2" customFormat="1">
      <c r="A2463" s="39"/>
      <c r="B2463" s="45"/>
      <c r="C2463" s="315" t="s">
        <v>792</v>
      </c>
      <c r="D2463" s="315" t="s">
        <v>793</v>
      </c>
      <c r="E2463" s="18" t="s">
        <v>572</v>
      </c>
      <c r="F2463" s="316">
        <v>149.845</v>
      </c>
      <c r="G2463" s="39"/>
      <c r="H2463" s="45"/>
    </row>
    <row r="2464" s="2" customFormat="1">
      <c r="A2464" s="39"/>
      <c r="B2464" s="45"/>
      <c r="C2464" s="315" t="s">
        <v>799</v>
      </c>
      <c r="D2464" s="315" t="s">
        <v>800</v>
      </c>
      <c r="E2464" s="18" t="s">
        <v>572</v>
      </c>
      <c r="F2464" s="316">
        <v>149.845</v>
      </c>
      <c r="G2464" s="39"/>
      <c r="H2464" s="45"/>
    </row>
    <row r="2465" s="2" customFormat="1" ht="16.8" customHeight="1">
      <c r="A2465" s="39"/>
      <c r="B2465" s="45"/>
      <c r="C2465" s="315" t="s">
        <v>804</v>
      </c>
      <c r="D2465" s="315" t="s">
        <v>805</v>
      </c>
      <c r="E2465" s="18" t="s">
        <v>572</v>
      </c>
      <c r="F2465" s="316">
        <v>149.845</v>
      </c>
      <c r="G2465" s="39"/>
      <c r="H2465" s="45"/>
    </row>
    <row r="2466" s="2" customFormat="1" ht="16.8" customHeight="1">
      <c r="A2466" s="39"/>
      <c r="B2466" s="45"/>
      <c r="C2466" s="315" t="s">
        <v>809</v>
      </c>
      <c r="D2466" s="315" t="s">
        <v>810</v>
      </c>
      <c r="E2466" s="18" t="s">
        <v>572</v>
      </c>
      <c r="F2466" s="316">
        <v>149.845</v>
      </c>
      <c r="G2466" s="39"/>
      <c r="H2466" s="45"/>
    </row>
    <row r="2467" s="2" customFormat="1" ht="16.8" customHeight="1">
      <c r="A2467" s="39"/>
      <c r="B2467" s="45"/>
      <c r="C2467" s="311" t="s">
        <v>1310</v>
      </c>
      <c r="D2467" s="312" t="s">
        <v>19</v>
      </c>
      <c r="E2467" s="313" t="s">
        <v>19</v>
      </c>
      <c r="F2467" s="314">
        <v>0</v>
      </c>
      <c r="G2467" s="39"/>
      <c r="H2467" s="45"/>
    </row>
    <row r="2468" s="2" customFormat="1" ht="16.8" customHeight="1">
      <c r="A2468" s="39"/>
      <c r="B2468" s="45"/>
      <c r="C2468" s="317" t="s">
        <v>4959</v>
      </c>
      <c r="D2468" s="39"/>
      <c r="E2468" s="39"/>
      <c r="F2468" s="39"/>
      <c r="G2468" s="39"/>
      <c r="H2468" s="45"/>
    </row>
    <row r="2469" s="2" customFormat="1">
      <c r="A2469" s="39"/>
      <c r="B2469" s="45"/>
      <c r="C2469" s="315" t="s">
        <v>406</v>
      </c>
      <c r="D2469" s="315" t="s">
        <v>407</v>
      </c>
      <c r="E2469" s="18" t="s">
        <v>391</v>
      </c>
      <c r="F2469" s="316">
        <v>223.12899999999999</v>
      </c>
      <c r="G2469" s="39"/>
      <c r="H2469" s="45"/>
    </row>
    <row r="2470" s="2" customFormat="1" ht="16.8" customHeight="1">
      <c r="A2470" s="39"/>
      <c r="B2470" s="45"/>
      <c r="C2470" s="311" t="s">
        <v>1313</v>
      </c>
      <c r="D2470" s="312" t="s">
        <v>19</v>
      </c>
      <c r="E2470" s="313" t="s">
        <v>19</v>
      </c>
      <c r="F2470" s="314">
        <v>0</v>
      </c>
      <c r="G2470" s="39"/>
      <c r="H2470" s="45"/>
    </row>
    <row r="2471" s="2" customFormat="1" ht="16.8" customHeight="1">
      <c r="A2471" s="39"/>
      <c r="B2471" s="45"/>
      <c r="C2471" s="317" t="s">
        <v>4959</v>
      </c>
      <c r="D2471" s="39"/>
      <c r="E2471" s="39"/>
      <c r="F2471" s="39"/>
      <c r="G2471" s="39"/>
      <c r="H2471" s="45"/>
    </row>
    <row r="2472" s="2" customFormat="1" ht="16.8" customHeight="1">
      <c r="A2472" s="39"/>
      <c r="B2472" s="45"/>
      <c r="C2472" s="315" t="s">
        <v>511</v>
      </c>
      <c r="D2472" s="315" t="s">
        <v>512</v>
      </c>
      <c r="E2472" s="18" t="s">
        <v>345</v>
      </c>
      <c r="F2472" s="316">
        <v>175.625</v>
      </c>
      <c r="G2472" s="39"/>
      <c r="H2472" s="45"/>
    </row>
    <row r="2473" s="2" customFormat="1" ht="16.8" customHeight="1">
      <c r="A2473" s="39"/>
      <c r="B2473" s="45"/>
      <c r="C2473" s="311" t="s">
        <v>1312</v>
      </c>
      <c r="D2473" s="312" t="s">
        <v>19</v>
      </c>
      <c r="E2473" s="313" t="s">
        <v>19</v>
      </c>
      <c r="F2473" s="314">
        <v>0.25</v>
      </c>
      <c r="G2473" s="39"/>
      <c r="H2473" s="45"/>
    </row>
    <row r="2474" s="2" customFormat="1" ht="16.8" customHeight="1">
      <c r="A2474" s="39"/>
      <c r="B2474" s="45"/>
      <c r="C2474" s="317" t="s">
        <v>4959</v>
      </c>
      <c r="D2474" s="39"/>
      <c r="E2474" s="39"/>
      <c r="F2474" s="39"/>
      <c r="G2474" s="39"/>
      <c r="H2474" s="45"/>
    </row>
    <row r="2475" s="2" customFormat="1">
      <c r="A2475" s="39"/>
      <c r="B2475" s="45"/>
      <c r="C2475" s="315" t="s">
        <v>406</v>
      </c>
      <c r="D2475" s="315" t="s">
        <v>407</v>
      </c>
      <c r="E2475" s="18" t="s">
        <v>391</v>
      </c>
      <c r="F2475" s="316">
        <v>223.12899999999999</v>
      </c>
      <c r="G2475" s="39"/>
      <c r="H2475" s="45"/>
    </row>
    <row r="2476" s="2" customFormat="1" ht="16.8" customHeight="1">
      <c r="A2476" s="39"/>
      <c r="B2476" s="45"/>
      <c r="C2476" s="311" t="s">
        <v>1290</v>
      </c>
      <c r="D2476" s="312" t="s">
        <v>19</v>
      </c>
      <c r="E2476" s="313" t="s">
        <v>19</v>
      </c>
      <c r="F2476" s="314">
        <v>0</v>
      </c>
      <c r="G2476" s="39"/>
      <c r="H2476" s="45"/>
    </row>
    <row r="2477" s="2" customFormat="1" ht="16.8" customHeight="1">
      <c r="A2477" s="39"/>
      <c r="B2477" s="45"/>
      <c r="C2477" s="315" t="s">
        <v>1290</v>
      </c>
      <c r="D2477" s="315" t="s">
        <v>72</v>
      </c>
      <c r="E2477" s="18" t="s">
        <v>19</v>
      </c>
      <c r="F2477" s="316">
        <v>0</v>
      </c>
      <c r="G2477" s="39"/>
      <c r="H2477" s="45"/>
    </row>
    <row r="2478" s="2" customFormat="1" ht="16.8" customHeight="1">
      <c r="A2478" s="39"/>
      <c r="B2478" s="45"/>
      <c r="C2478" s="317" t="s">
        <v>4959</v>
      </c>
      <c r="D2478" s="39"/>
      <c r="E2478" s="39"/>
      <c r="F2478" s="39"/>
      <c r="G2478" s="39"/>
      <c r="H2478" s="45"/>
    </row>
    <row r="2479" s="2" customFormat="1">
      <c r="A2479" s="39"/>
      <c r="B2479" s="45"/>
      <c r="C2479" s="315" t="s">
        <v>343</v>
      </c>
      <c r="D2479" s="315" t="s">
        <v>344</v>
      </c>
      <c r="E2479" s="18" t="s">
        <v>345</v>
      </c>
      <c r="F2479" s="316">
        <v>175.625</v>
      </c>
      <c r="G2479" s="39"/>
      <c r="H2479" s="45"/>
    </row>
    <row r="2480" s="2" customFormat="1">
      <c r="A2480" s="39"/>
      <c r="B2480" s="45"/>
      <c r="C2480" s="315" t="s">
        <v>406</v>
      </c>
      <c r="D2480" s="315" t="s">
        <v>407</v>
      </c>
      <c r="E2480" s="18" t="s">
        <v>391</v>
      </c>
      <c r="F2480" s="316">
        <v>223.12899999999999</v>
      </c>
      <c r="G2480" s="39"/>
      <c r="H2480" s="45"/>
    </row>
    <row r="2481" s="2" customFormat="1" ht="16.8" customHeight="1">
      <c r="A2481" s="39"/>
      <c r="B2481" s="45"/>
      <c r="C2481" s="311" t="s">
        <v>1289</v>
      </c>
      <c r="D2481" s="312" t="s">
        <v>19</v>
      </c>
      <c r="E2481" s="313" t="s">
        <v>19</v>
      </c>
      <c r="F2481" s="314">
        <v>0</v>
      </c>
      <c r="G2481" s="39"/>
      <c r="H2481" s="45"/>
    </row>
    <row r="2482" s="2" customFormat="1" ht="16.8" customHeight="1">
      <c r="A2482" s="39"/>
      <c r="B2482" s="45"/>
      <c r="C2482" s="315" t="s">
        <v>1289</v>
      </c>
      <c r="D2482" s="315" t="s">
        <v>1332</v>
      </c>
      <c r="E2482" s="18" t="s">
        <v>19</v>
      </c>
      <c r="F2482" s="316">
        <v>0</v>
      </c>
      <c r="G2482" s="39"/>
      <c r="H2482" s="45"/>
    </row>
    <row r="2483" s="2" customFormat="1" ht="16.8" customHeight="1">
      <c r="A2483" s="39"/>
      <c r="B2483" s="45"/>
      <c r="C2483" s="317" t="s">
        <v>4959</v>
      </c>
      <c r="D2483" s="39"/>
      <c r="E2483" s="39"/>
      <c r="F2483" s="39"/>
      <c r="G2483" s="39"/>
      <c r="H2483" s="45"/>
    </row>
    <row r="2484" s="2" customFormat="1">
      <c r="A2484" s="39"/>
      <c r="B2484" s="45"/>
      <c r="C2484" s="315" t="s">
        <v>343</v>
      </c>
      <c r="D2484" s="315" t="s">
        <v>344</v>
      </c>
      <c r="E2484" s="18" t="s">
        <v>345</v>
      </c>
      <c r="F2484" s="316">
        <v>175.625</v>
      </c>
      <c r="G2484" s="39"/>
      <c r="H2484" s="45"/>
    </row>
    <row r="2485" s="2" customFormat="1">
      <c r="A2485" s="39"/>
      <c r="B2485" s="45"/>
      <c r="C2485" s="315" t="s">
        <v>966</v>
      </c>
      <c r="D2485" s="315" t="s">
        <v>967</v>
      </c>
      <c r="E2485" s="18" t="s">
        <v>345</v>
      </c>
      <c r="F2485" s="316">
        <v>22.437000000000001</v>
      </c>
      <c r="G2485" s="39"/>
      <c r="H2485" s="45"/>
    </row>
    <row r="2486" s="2" customFormat="1">
      <c r="A2486" s="39"/>
      <c r="B2486" s="45"/>
      <c r="C2486" s="315" t="s">
        <v>1009</v>
      </c>
      <c r="D2486" s="315" t="s">
        <v>1010</v>
      </c>
      <c r="E2486" s="18" t="s">
        <v>345</v>
      </c>
      <c r="F2486" s="316">
        <v>24.93</v>
      </c>
      <c r="G2486" s="39"/>
      <c r="H2486" s="45"/>
    </row>
    <row r="2487" s="2" customFormat="1" ht="16.8" customHeight="1">
      <c r="A2487" s="39"/>
      <c r="B2487" s="45"/>
      <c r="C2487" s="311" t="s">
        <v>1280</v>
      </c>
      <c r="D2487" s="312" t="s">
        <v>19</v>
      </c>
      <c r="E2487" s="313" t="s">
        <v>19</v>
      </c>
      <c r="F2487" s="314">
        <v>0.48999999999999999</v>
      </c>
      <c r="G2487" s="39"/>
      <c r="H2487" s="45"/>
    </row>
    <row r="2488" s="2" customFormat="1" ht="16.8" customHeight="1">
      <c r="A2488" s="39"/>
      <c r="B2488" s="45"/>
      <c r="C2488" s="315" t="s">
        <v>1280</v>
      </c>
      <c r="D2488" s="315" t="s">
        <v>357</v>
      </c>
      <c r="E2488" s="18" t="s">
        <v>19</v>
      </c>
      <c r="F2488" s="316">
        <v>0.48999999999999999</v>
      </c>
      <c r="G2488" s="39"/>
      <c r="H2488" s="45"/>
    </row>
    <row r="2489" s="2" customFormat="1" ht="16.8" customHeight="1">
      <c r="A2489" s="39"/>
      <c r="B2489" s="45"/>
      <c r="C2489" s="317" t="s">
        <v>4959</v>
      </c>
      <c r="D2489" s="39"/>
      <c r="E2489" s="39"/>
      <c r="F2489" s="39"/>
      <c r="G2489" s="39"/>
      <c r="H2489" s="45"/>
    </row>
    <row r="2490" s="2" customFormat="1">
      <c r="A2490" s="39"/>
      <c r="B2490" s="45"/>
      <c r="C2490" s="315" t="s">
        <v>343</v>
      </c>
      <c r="D2490" s="315" t="s">
        <v>344</v>
      </c>
      <c r="E2490" s="18" t="s">
        <v>345</v>
      </c>
      <c r="F2490" s="316">
        <v>175.625</v>
      </c>
      <c r="G2490" s="39"/>
      <c r="H2490" s="45"/>
    </row>
    <row r="2491" s="2" customFormat="1">
      <c r="A2491" s="39"/>
      <c r="B2491" s="45"/>
      <c r="C2491" s="315" t="s">
        <v>406</v>
      </c>
      <c r="D2491" s="315" t="s">
        <v>407</v>
      </c>
      <c r="E2491" s="18" t="s">
        <v>391</v>
      </c>
      <c r="F2491" s="316">
        <v>223.12899999999999</v>
      </c>
      <c r="G2491" s="39"/>
      <c r="H2491" s="45"/>
    </row>
    <row r="2492" s="2" customFormat="1" ht="16.8" customHeight="1">
      <c r="A2492" s="39"/>
      <c r="B2492" s="45"/>
      <c r="C2492" s="311" t="s">
        <v>1285</v>
      </c>
      <c r="D2492" s="312" t="s">
        <v>19</v>
      </c>
      <c r="E2492" s="313" t="s">
        <v>19</v>
      </c>
      <c r="F2492" s="314">
        <v>10.012000000000001</v>
      </c>
      <c r="G2492" s="39"/>
      <c r="H2492" s="45"/>
    </row>
    <row r="2493" s="2" customFormat="1" ht="16.8" customHeight="1">
      <c r="A2493" s="39"/>
      <c r="B2493" s="45"/>
      <c r="C2493" s="315" t="s">
        <v>1285</v>
      </c>
      <c r="D2493" s="315" t="s">
        <v>1456</v>
      </c>
      <c r="E2493" s="18" t="s">
        <v>19</v>
      </c>
      <c r="F2493" s="316">
        <v>10.012000000000001</v>
      </c>
      <c r="G2493" s="39"/>
      <c r="H2493" s="45"/>
    </row>
    <row r="2494" s="2" customFormat="1" ht="16.8" customHeight="1">
      <c r="A2494" s="39"/>
      <c r="B2494" s="45"/>
      <c r="C2494" s="317" t="s">
        <v>4959</v>
      </c>
      <c r="D2494" s="39"/>
      <c r="E2494" s="39"/>
      <c r="F2494" s="39"/>
      <c r="G2494" s="39"/>
      <c r="H2494" s="45"/>
    </row>
    <row r="2495" s="2" customFormat="1">
      <c r="A2495" s="39"/>
      <c r="B2495" s="45"/>
      <c r="C2495" s="315" t="s">
        <v>343</v>
      </c>
      <c r="D2495" s="315" t="s">
        <v>344</v>
      </c>
      <c r="E2495" s="18" t="s">
        <v>345</v>
      </c>
      <c r="F2495" s="316">
        <v>175.625</v>
      </c>
      <c r="G2495" s="39"/>
      <c r="H2495" s="45"/>
    </row>
    <row r="2496" s="2" customFormat="1">
      <c r="A2496" s="39"/>
      <c r="B2496" s="45"/>
      <c r="C2496" s="315" t="s">
        <v>406</v>
      </c>
      <c r="D2496" s="315" t="s">
        <v>407</v>
      </c>
      <c r="E2496" s="18" t="s">
        <v>391</v>
      </c>
      <c r="F2496" s="316">
        <v>223.12899999999999</v>
      </c>
      <c r="G2496" s="39"/>
      <c r="H2496" s="45"/>
    </row>
    <row r="2497" s="2" customFormat="1" ht="16.8" customHeight="1">
      <c r="A2497" s="39"/>
      <c r="B2497" s="45"/>
      <c r="C2497" s="311" t="s">
        <v>1287</v>
      </c>
      <c r="D2497" s="312" t="s">
        <v>19</v>
      </c>
      <c r="E2497" s="313" t="s">
        <v>19</v>
      </c>
      <c r="F2497" s="314">
        <v>24.93</v>
      </c>
      <c r="G2497" s="39"/>
      <c r="H2497" s="45"/>
    </row>
    <row r="2498" s="2" customFormat="1" ht="16.8" customHeight="1">
      <c r="A2498" s="39"/>
      <c r="B2498" s="45"/>
      <c r="C2498" s="315" t="s">
        <v>1287</v>
      </c>
      <c r="D2498" s="315" t="s">
        <v>1331</v>
      </c>
      <c r="E2498" s="18" t="s">
        <v>19</v>
      </c>
      <c r="F2498" s="316">
        <v>24.93</v>
      </c>
      <c r="G2498" s="39"/>
      <c r="H2498" s="45"/>
    </row>
    <row r="2499" s="2" customFormat="1" ht="16.8" customHeight="1">
      <c r="A2499" s="39"/>
      <c r="B2499" s="45"/>
      <c r="C2499" s="317" t="s">
        <v>4959</v>
      </c>
      <c r="D2499" s="39"/>
      <c r="E2499" s="39"/>
      <c r="F2499" s="39"/>
      <c r="G2499" s="39"/>
      <c r="H2499" s="45"/>
    </row>
    <row r="2500" s="2" customFormat="1">
      <c r="A2500" s="39"/>
      <c r="B2500" s="45"/>
      <c r="C2500" s="315" t="s">
        <v>343</v>
      </c>
      <c r="D2500" s="315" t="s">
        <v>344</v>
      </c>
      <c r="E2500" s="18" t="s">
        <v>345</v>
      </c>
      <c r="F2500" s="316">
        <v>175.625</v>
      </c>
      <c r="G2500" s="39"/>
      <c r="H2500" s="45"/>
    </row>
    <row r="2501" s="2" customFormat="1">
      <c r="A2501" s="39"/>
      <c r="B2501" s="45"/>
      <c r="C2501" s="315" t="s">
        <v>966</v>
      </c>
      <c r="D2501" s="315" t="s">
        <v>967</v>
      </c>
      <c r="E2501" s="18" t="s">
        <v>345</v>
      </c>
      <c r="F2501" s="316">
        <v>22.437000000000001</v>
      </c>
      <c r="G2501" s="39"/>
      <c r="H2501" s="45"/>
    </row>
    <row r="2502" s="2" customFormat="1">
      <c r="A2502" s="39"/>
      <c r="B2502" s="45"/>
      <c r="C2502" s="315" t="s">
        <v>1009</v>
      </c>
      <c r="D2502" s="315" t="s">
        <v>1010</v>
      </c>
      <c r="E2502" s="18" t="s">
        <v>345</v>
      </c>
      <c r="F2502" s="316">
        <v>24.93</v>
      </c>
      <c r="G2502" s="39"/>
      <c r="H2502" s="45"/>
    </row>
    <row r="2503" s="2" customFormat="1" ht="16.8" customHeight="1">
      <c r="A2503" s="39"/>
      <c r="B2503" s="45"/>
      <c r="C2503" s="311" t="s">
        <v>1279</v>
      </c>
      <c r="D2503" s="312" t="s">
        <v>19</v>
      </c>
      <c r="E2503" s="313" t="s">
        <v>19</v>
      </c>
      <c r="F2503" s="314">
        <v>0.48999999999999999</v>
      </c>
      <c r="G2503" s="39"/>
      <c r="H2503" s="45"/>
    </row>
    <row r="2504" s="2" customFormat="1" ht="16.8" customHeight="1">
      <c r="A2504" s="39"/>
      <c r="B2504" s="45"/>
      <c r="C2504" s="315" t="s">
        <v>1279</v>
      </c>
      <c r="D2504" s="315" t="s">
        <v>357</v>
      </c>
      <c r="E2504" s="18" t="s">
        <v>19</v>
      </c>
      <c r="F2504" s="316">
        <v>0.48999999999999999</v>
      </c>
      <c r="G2504" s="39"/>
      <c r="H2504" s="45"/>
    </row>
    <row r="2505" s="2" customFormat="1" ht="16.8" customHeight="1">
      <c r="A2505" s="39"/>
      <c r="B2505" s="45"/>
      <c r="C2505" s="317" t="s">
        <v>4959</v>
      </c>
      <c r="D2505" s="39"/>
      <c r="E2505" s="39"/>
      <c r="F2505" s="39"/>
      <c r="G2505" s="39"/>
      <c r="H2505" s="45"/>
    </row>
    <row r="2506" s="2" customFormat="1">
      <c r="A2506" s="39"/>
      <c r="B2506" s="45"/>
      <c r="C2506" s="315" t="s">
        <v>343</v>
      </c>
      <c r="D2506" s="315" t="s">
        <v>344</v>
      </c>
      <c r="E2506" s="18" t="s">
        <v>345</v>
      </c>
      <c r="F2506" s="316">
        <v>175.625</v>
      </c>
      <c r="G2506" s="39"/>
      <c r="H2506" s="45"/>
    </row>
    <row r="2507" s="2" customFormat="1">
      <c r="A2507" s="39"/>
      <c r="B2507" s="45"/>
      <c r="C2507" s="315" t="s">
        <v>406</v>
      </c>
      <c r="D2507" s="315" t="s">
        <v>407</v>
      </c>
      <c r="E2507" s="18" t="s">
        <v>391</v>
      </c>
      <c r="F2507" s="316">
        <v>223.12899999999999</v>
      </c>
      <c r="G2507" s="39"/>
      <c r="H2507" s="45"/>
    </row>
    <row r="2508" s="2" customFormat="1" ht="16.8" customHeight="1">
      <c r="A2508" s="39"/>
      <c r="B2508" s="45"/>
      <c r="C2508" s="311" t="s">
        <v>1272</v>
      </c>
      <c r="D2508" s="312" t="s">
        <v>19</v>
      </c>
      <c r="E2508" s="313" t="s">
        <v>19</v>
      </c>
      <c r="F2508" s="314">
        <v>1</v>
      </c>
      <c r="G2508" s="39"/>
      <c r="H2508" s="45"/>
    </row>
    <row r="2509" s="2" customFormat="1" ht="16.8" customHeight="1">
      <c r="A2509" s="39"/>
      <c r="B2509" s="45"/>
      <c r="C2509" s="315" t="s">
        <v>19</v>
      </c>
      <c r="D2509" s="315" t="s">
        <v>351</v>
      </c>
      <c r="E2509" s="18" t="s">
        <v>19</v>
      </c>
      <c r="F2509" s="316">
        <v>0</v>
      </c>
      <c r="G2509" s="39"/>
      <c r="H2509" s="45"/>
    </row>
    <row r="2510" s="2" customFormat="1" ht="16.8" customHeight="1">
      <c r="A2510" s="39"/>
      <c r="B2510" s="45"/>
      <c r="C2510" s="315" t="s">
        <v>1272</v>
      </c>
      <c r="D2510" s="315" t="s">
        <v>352</v>
      </c>
      <c r="E2510" s="18" t="s">
        <v>19</v>
      </c>
      <c r="F2510" s="316">
        <v>1</v>
      </c>
      <c r="G2510" s="39"/>
      <c r="H2510" s="45"/>
    </row>
    <row r="2511" s="2" customFormat="1" ht="16.8" customHeight="1">
      <c r="A2511" s="39"/>
      <c r="B2511" s="45"/>
      <c r="C2511" s="317" t="s">
        <v>4959</v>
      </c>
      <c r="D2511" s="39"/>
      <c r="E2511" s="39"/>
      <c r="F2511" s="39"/>
      <c r="G2511" s="39"/>
      <c r="H2511" s="45"/>
    </row>
    <row r="2512" s="2" customFormat="1">
      <c r="A2512" s="39"/>
      <c r="B2512" s="45"/>
      <c r="C2512" s="315" t="s">
        <v>343</v>
      </c>
      <c r="D2512" s="315" t="s">
        <v>344</v>
      </c>
      <c r="E2512" s="18" t="s">
        <v>345</v>
      </c>
      <c r="F2512" s="316">
        <v>175.625</v>
      </c>
      <c r="G2512" s="39"/>
      <c r="H2512" s="45"/>
    </row>
    <row r="2513" s="2" customFormat="1">
      <c r="A2513" s="39"/>
      <c r="B2513" s="45"/>
      <c r="C2513" s="315" t="s">
        <v>792</v>
      </c>
      <c r="D2513" s="315" t="s">
        <v>793</v>
      </c>
      <c r="E2513" s="18" t="s">
        <v>572</v>
      </c>
      <c r="F2513" s="316">
        <v>149.845</v>
      </c>
      <c r="G2513" s="39"/>
      <c r="H2513" s="45"/>
    </row>
    <row r="2514" s="2" customFormat="1" ht="16.8" customHeight="1">
      <c r="A2514" s="39"/>
      <c r="B2514" s="45"/>
      <c r="C2514" s="311" t="s">
        <v>1273</v>
      </c>
      <c r="D2514" s="312" t="s">
        <v>19</v>
      </c>
      <c r="E2514" s="313" t="s">
        <v>19</v>
      </c>
      <c r="F2514" s="314">
        <v>60.520000000000003</v>
      </c>
      <c r="G2514" s="39"/>
      <c r="H2514" s="45"/>
    </row>
    <row r="2515" s="2" customFormat="1" ht="16.8" customHeight="1">
      <c r="A2515" s="39"/>
      <c r="B2515" s="45"/>
      <c r="C2515" s="315" t="s">
        <v>19</v>
      </c>
      <c r="D2515" s="315" t="s">
        <v>1079</v>
      </c>
      <c r="E2515" s="18" t="s">
        <v>19</v>
      </c>
      <c r="F2515" s="316">
        <v>0</v>
      </c>
      <c r="G2515" s="39"/>
      <c r="H2515" s="45"/>
    </row>
    <row r="2516" s="2" customFormat="1" ht="16.8" customHeight="1">
      <c r="A2516" s="39"/>
      <c r="B2516" s="45"/>
      <c r="C2516" s="315" t="s">
        <v>1273</v>
      </c>
      <c r="D2516" s="315" t="s">
        <v>1472</v>
      </c>
      <c r="E2516" s="18" t="s">
        <v>19</v>
      </c>
      <c r="F2516" s="316">
        <v>60.520000000000003</v>
      </c>
      <c r="G2516" s="39"/>
      <c r="H2516" s="45"/>
    </row>
    <row r="2517" s="2" customFormat="1" ht="16.8" customHeight="1">
      <c r="A2517" s="39"/>
      <c r="B2517" s="45"/>
      <c r="C2517" s="317" t="s">
        <v>4959</v>
      </c>
      <c r="D2517" s="39"/>
      <c r="E2517" s="39"/>
      <c r="F2517" s="39"/>
      <c r="G2517" s="39"/>
      <c r="H2517" s="45"/>
    </row>
    <row r="2518" s="2" customFormat="1">
      <c r="A2518" s="39"/>
      <c r="B2518" s="45"/>
      <c r="C2518" s="315" t="s">
        <v>343</v>
      </c>
      <c r="D2518" s="315" t="s">
        <v>344</v>
      </c>
      <c r="E2518" s="18" t="s">
        <v>345</v>
      </c>
      <c r="F2518" s="316">
        <v>175.625</v>
      </c>
      <c r="G2518" s="39"/>
      <c r="H2518" s="45"/>
    </row>
    <row r="2519" s="2" customFormat="1">
      <c r="A2519" s="39"/>
      <c r="B2519" s="45"/>
      <c r="C2519" s="315" t="s">
        <v>406</v>
      </c>
      <c r="D2519" s="315" t="s">
        <v>407</v>
      </c>
      <c r="E2519" s="18" t="s">
        <v>391</v>
      </c>
      <c r="F2519" s="316">
        <v>223.12899999999999</v>
      </c>
      <c r="G2519" s="39"/>
      <c r="H2519" s="45"/>
    </row>
    <row r="2520" s="2" customFormat="1" ht="16.8" customHeight="1">
      <c r="A2520" s="39"/>
      <c r="B2520" s="45"/>
      <c r="C2520" s="311" t="s">
        <v>1283</v>
      </c>
      <c r="D2520" s="312" t="s">
        <v>19</v>
      </c>
      <c r="E2520" s="313" t="s">
        <v>19</v>
      </c>
      <c r="F2520" s="314">
        <v>150.69499999999999</v>
      </c>
      <c r="G2520" s="39"/>
      <c r="H2520" s="45"/>
    </row>
    <row r="2521" s="2" customFormat="1" ht="16.8" customHeight="1">
      <c r="A2521" s="39"/>
      <c r="B2521" s="45"/>
      <c r="C2521" s="315" t="s">
        <v>1283</v>
      </c>
      <c r="D2521" s="315" t="s">
        <v>1330</v>
      </c>
      <c r="E2521" s="18" t="s">
        <v>19</v>
      </c>
      <c r="F2521" s="316">
        <v>150.69499999999999</v>
      </c>
      <c r="G2521" s="39"/>
      <c r="H2521" s="45"/>
    </row>
    <row r="2522" s="2" customFormat="1" ht="16.8" customHeight="1">
      <c r="A2522" s="39"/>
      <c r="B2522" s="45"/>
      <c r="C2522" s="317" t="s">
        <v>4959</v>
      </c>
      <c r="D2522" s="39"/>
      <c r="E2522" s="39"/>
      <c r="F2522" s="39"/>
      <c r="G2522" s="39"/>
      <c r="H2522" s="45"/>
    </row>
    <row r="2523" s="2" customFormat="1">
      <c r="A2523" s="39"/>
      <c r="B2523" s="45"/>
      <c r="C2523" s="315" t="s">
        <v>343</v>
      </c>
      <c r="D2523" s="315" t="s">
        <v>344</v>
      </c>
      <c r="E2523" s="18" t="s">
        <v>345</v>
      </c>
      <c r="F2523" s="316">
        <v>175.625</v>
      </c>
      <c r="G2523" s="39"/>
      <c r="H2523" s="45"/>
    </row>
    <row r="2524" s="2" customFormat="1">
      <c r="A2524" s="39"/>
      <c r="B2524" s="45"/>
      <c r="C2524" s="315" t="s">
        <v>373</v>
      </c>
      <c r="D2524" s="315" t="s">
        <v>374</v>
      </c>
      <c r="E2524" s="18" t="s">
        <v>345</v>
      </c>
      <c r="F2524" s="316">
        <v>135.62600000000001</v>
      </c>
      <c r="G2524" s="39"/>
      <c r="H2524" s="45"/>
    </row>
    <row r="2525" s="2" customFormat="1">
      <c r="A2525" s="39"/>
      <c r="B2525" s="45"/>
      <c r="C2525" s="315" t="s">
        <v>616</v>
      </c>
      <c r="D2525" s="315" t="s">
        <v>617</v>
      </c>
      <c r="E2525" s="18" t="s">
        <v>345</v>
      </c>
      <c r="F2525" s="316">
        <v>150.69499999999999</v>
      </c>
      <c r="G2525" s="39"/>
      <c r="H2525" s="45"/>
    </row>
    <row r="2526" s="2" customFormat="1" ht="16.8" customHeight="1">
      <c r="A2526" s="39"/>
      <c r="B2526" s="45"/>
      <c r="C2526" s="311" t="s">
        <v>1277</v>
      </c>
      <c r="D2526" s="312" t="s">
        <v>19</v>
      </c>
      <c r="E2526" s="313" t="s">
        <v>19</v>
      </c>
      <c r="F2526" s="314">
        <v>0.46999999999999997</v>
      </c>
      <c r="G2526" s="39"/>
      <c r="H2526" s="45"/>
    </row>
    <row r="2527" s="2" customFormat="1" ht="16.8" customHeight="1">
      <c r="A2527" s="39"/>
      <c r="B2527" s="45"/>
      <c r="C2527" s="315" t="s">
        <v>19</v>
      </c>
      <c r="D2527" s="315" t="s">
        <v>355</v>
      </c>
      <c r="E2527" s="18" t="s">
        <v>19</v>
      </c>
      <c r="F2527" s="316">
        <v>0</v>
      </c>
      <c r="G2527" s="39"/>
      <c r="H2527" s="45"/>
    </row>
    <row r="2528" s="2" customFormat="1" ht="16.8" customHeight="1">
      <c r="A2528" s="39"/>
      <c r="B2528" s="45"/>
      <c r="C2528" s="315" t="s">
        <v>1277</v>
      </c>
      <c r="D2528" s="315" t="s">
        <v>356</v>
      </c>
      <c r="E2528" s="18" t="s">
        <v>19</v>
      </c>
      <c r="F2528" s="316">
        <v>0.46999999999999997</v>
      </c>
      <c r="G2528" s="39"/>
      <c r="H2528" s="45"/>
    </row>
    <row r="2529" s="2" customFormat="1" ht="16.8" customHeight="1">
      <c r="A2529" s="39"/>
      <c r="B2529" s="45"/>
      <c r="C2529" s="317" t="s">
        <v>4959</v>
      </c>
      <c r="D2529" s="39"/>
      <c r="E2529" s="39"/>
      <c r="F2529" s="39"/>
      <c r="G2529" s="39"/>
      <c r="H2529" s="45"/>
    </row>
    <row r="2530" s="2" customFormat="1">
      <c r="A2530" s="39"/>
      <c r="B2530" s="45"/>
      <c r="C2530" s="315" t="s">
        <v>343</v>
      </c>
      <c r="D2530" s="315" t="s">
        <v>344</v>
      </c>
      <c r="E2530" s="18" t="s">
        <v>345</v>
      </c>
      <c r="F2530" s="316">
        <v>175.625</v>
      </c>
      <c r="G2530" s="39"/>
      <c r="H2530" s="45"/>
    </row>
    <row r="2531" s="2" customFormat="1">
      <c r="A2531" s="39"/>
      <c r="B2531" s="45"/>
      <c r="C2531" s="315" t="s">
        <v>406</v>
      </c>
      <c r="D2531" s="315" t="s">
        <v>407</v>
      </c>
      <c r="E2531" s="18" t="s">
        <v>391</v>
      </c>
      <c r="F2531" s="316">
        <v>223.12899999999999</v>
      </c>
      <c r="G2531" s="39"/>
      <c r="H2531" s="45"/>
    </row>
    <row r="2532" s="2" customFormat="1" ht="16.8" customHeight="1">
      <c r="A2532" s="39"/>
      <c r="B2532" s="45"/>
      <c r="C2532" s="311" t="s">
        <v>1281</v>
      </c>
      <c r="D2532" s="312" t="s">
        <v>19</v>
      </c>
      <c r="E2532" s="313" t="s">
        <v>19</v>
      </c>
      <c r="F2532" s="314">
        <v>175.625</v>
      </c>
      <c r="G2532" s="39"/>
      <c r="H2532" s="45"/>
    </row>
    <row r="2533" s="2" customFormat="1" ht="16.8" customHeight="1">
      <c r="A2533" s="39"/>
      <c r="B2533" s="45"/>
      <c r="C2533" s="315" t="s">
        <v>1283</v>
      </c>
      <c r="D2533" s="315" t="s">
        <v>1330</v>
      </c>
      <c r="E2533" s="18" t="s">
        <v>19</v>
      </c>
      <c r="F2533" s="316">
        <v>150.69499999999999</v>
      </c>
      <c r="G2533" s="39"/>
      <c r="H2533" s="45"/>
    </row>
    <row r="2534" s="2" customFormat="1" ht="16.8" customHeight="1">
      <c r="A2534" s="39"/>
      <c r="B2534" s="45"/>
      <c r="C2534" s="315" t="s">
        <v>1287</v>
      </c>
      <c r="D2534" s="315" t="s">
        <v>1331</v>
      </c>
      <c r="E2534" s="18" t="s">
        <v>19</v>
      </c>
      <c r="F2534" s="316">
        <v>24.93</v>
      </c>
      <c r="G2534" s="39"/>
      <c r="H2534" s="45"/>
    </row>
    <row r="2535" s="2" customFormat="1" ht="16.8" customHeight="1">
      <c r="A2535" s="39"/>
      <c r="B2535" s="45"/>
      <c r="C2535" s="315" t="s">
        <v>1289</v>
      </c>
      <c r="D2535" s="315" t="s">
        <v>1332</v>
      </c>
      <c r="E2535" s="18" t="s">
        <v>19</v>
      </c>
      <c r="F2535" s="316">
        <v>0</v>
      </c>
      <c r="G2535" s="39"/>
      <c r="H2535" s="45"/>
    </row>
    <row r="2536" s="2" customFormat="1" ht="16.8" customHeight="1">
      <c r="A2536" s="39"/>
      <c r="B2536" s="45"/>
      <c r="C2536" s="315" t="s">
        <v>1308</v>
      </c>
      <c r="D2536" s="315" t="s">
        <v>1333</v>
      </c>
      <c r="E2536" s="18" t="s">
        <v>19</v>
      </c>
      <c r="F2536" s="316">
        <v>0</v>
      </c>
      <c r="G2536" s="39"/>
      <c r="H2536" s="45"/>
    </row>
    <row r="2537" s="2" customFormat="1" ht="16.8" customHeight="1">
      <c r="A2537" s="39"/>
      <c r="B2537" s="45"/>
      <c r="C2537" s="315" t="s">
        <v>1281</v>
      </c>
      <c r="D2537" s="315" t="s">
        <v>363</v>
      </c>
      <c r="E2537" s="18" t="s">
        <v>19</v>
      </c>
      <c r="F2537" s="316">
        <v>175.625</v>
      </c>
      <c r="G2537" s="39"/>
      <c r="H2537" s="45"/>
    </row>
    <row r="2538" s="2" customFormat="1" ht="16.8" customHeight="1">
      <c r="A2538" s="39"/>
      <c r="B2538" s="45"/>
      <c r="C2538" s="317" t="s">
        <v>4959</v>
      </c>
      <c r="D2538" s="39"/>
      <c r="E2538" s="39"/>
      <c r="F2538" s="39"/>
      <c r="G2538" s="39"/>
      <c r="H2538" s="45"/>
    </row>
    <row r="2539" s="2" customFormat="1">
      <c r="A2539" s="39"/>
      <c r="B2539" s="45"/>
      <c r="C2539" s="315" t="s">
        <v>343</v>
      </c>
      <c r="D2539" s="315" t="s">
        <v>344</v>
      </c>
      <c r="E2539" s="18" t="s">
        <v>345</v>
      </c>
      <c r="F2539" s="316">
        <v>175.625</v>
      </c>
      <c r="G2539" s="39"/>
      <c r="H2539" s="45"/>
    </row>
    <row r="2540" s="2" customFormat="1">
      <c r="A2540" s="39"/>
      <c r="B2540" s="45"/>
      <c r="C2540" s="315" t="s">
        <v>364</v>
      </c>
      <c r="D2540" s="315" t="s">
        <v>365</v>
      </c>
      <c r="E2540" s="18" t="s">
        <v>345</v>
      </c>
      <c r="F2540" s="316">
        <v>175.625</v>
      </c>
      <c r="G2540" s="39"/>
      <c r="H2540" s="45"/>
    </row>
    <row r="2541" s="2" customFormat="1">
      <c r="A2541" s="39"/>
      <c r="B2541" s="45"/>
      <c r="C2541" s="315" t="s">
        <v>368</v>
      </c>
      <c r="D2541" s="315" t="s">
        <v>369</v>
      </c>
      <c r="E2541" s="18" t="s">
        <v>345</v>
      </c>
      <c r="F2541" s="316">
        <v>166.84399999999999</v>
      </c>
      <c r="G2541" s="39"/>
      <c r="H2541" s="45"/>
    </row>
    <row r="2542" s="2" customFormat="1" ht="16.8" customHeight="1">
      <c r="A2542" s="39"/>
      <c r="B2542" s="45"/>
      <c r="C2542" s="315" t="s">
        <v>511</v>
      </c>
      <c r="D2542" s="315" t="s">
        <v>512</v>
      </c>
      <c r="E2542" s="18" t="s">
        <v>345</v>
      </c>
      <c r="F2542" s="316">
        <v>175.625</v>
      </c>
      <c r="G2542" s="39"/>
      <c r="H2542" s="45"/>
    </row>
    <row r="2543" s="2" customFormat="1">
      <c r="A2543" s="39"/>
      <c r="B2543" s="45"/>
      <c r="C2543" s="315" t="s">
        <v>606</v>
      </c>
      <c r="D2543" s="315" t="s">
        <v>607</v>
      </c>
      <c r="E2543" s="18" t="s">
        <v>345</v>
      </c>
      <c r="F2543" s="316">
        <v>175.625</v>
      </c>
      <c r="G2543" s="39"/>
      <c r="H2543" s="45"/>
    </row>
    <row r="2544" s="2" customFormat="1" ht="16.8" customHeight="1">
      <c r="A2544" s="39"/>
      <c r="B2544" s="45"/>
      <c r="C2544" s="315" t="s">
        <v>611</v>
      </c>
      <c r="D2544" s="315" t="s">
        <v>612</v>
      </c>
      <c r="E2544" s="18" t="s">
        <v>345</v>
      </c>
      <c r="F2544" s="316">
        <v>175.625</v>
      </c>
      <c r="G2544" s="39"/>
      <c r="H2544" s="45"/>
    </row>
    <row r="2545" s="2" customFormat="1" ht="16.8" customHeight="1">
      <c r="A2545" s="39"/>
      <c r="B2545" s="45"/>
      <c r="C2545" s="315" t="s">
        <v>631</v>
      </c>
      <c r="D2545" s="315" t="s">
        <v>632</v>
      </c>
      <c r="E2545" s="18" t="s">
        <v>345</v>
      </c>
      <c r="F2545" s="316">
        <v>175.625</v>
      </c>
      <c r="G2545" s="39"/>
      <c r="H2545" s="45"/>
    </row>
    <row r="2546" s="2" customFormat="1" ht="16.8" customHeight="1">
      <c r="A2546" s="39"/>
      <c r="B2546" s="45"/>
      <c r="C2546" s="315" t="s">
        <v>621</v>
      </c>
      <c r="D2546" s="315" t="s">
        <v>622</v>
      </c>
      <c r="E2546" s="18" t="s">
        <v>345</v>
      </c>
      <c r="F2546" s="316">
        <v>175.625</v>
      </c>
      <c r="G2546" s="39"/>
      <c r="H2546" s="45"/>
    </row>
    <row r="2547" s="2" customFormat="1">
      <c r="A2547" s="39"/>
      <c r="B2547" s="45"/>
      <c r="C2547" s="315" t="s">
        <v>636</v>
      </c>
      <c r="D2547" s="315" t="s">
        <v>637</v>
      </c>
      <c r="E2547" s="18" t="s">
        <v>345</v>
      </c>
      <c r="F2547" s="316">
        <v>175.625</v>
      </c>
      <c r="G2547" s="39"/>
      <c r="H2547" s="45"/>
    </row>
    <row r="2548" s="2" customFormat="1">
      <c r="A2548" s="39"/>
      <c r="B2548" s="45"/>
      <c r="C2548" s="315" t="s">
        <v>626</v>
      </c>
      <c r="D2548" s="315" t="s">
        <v>627</v>
      </c>
      <c r="E2548" s="18" t="s">
        <v>345</v>
      </c>
      <c r="F2548" s="316">
        <v>175.625</v>
      </c>
      <c r="G2548" s="39"/>
      <c r="H2548" s="45"/>
    </row>
    <row r="2549" s="2" customFormat="1" ht="16.8" customHeight="1">
      <c r="A2549" s="39"/>
      <c r="B2549" s="45"/>
      <c r="C2549" s="311" t="s">
        <v>216</v>
      </c>
      <c r="D2549" s="312" t="s">
        <v>19</v>
      </c>
      <c r="E2549" s="313" t="s">
        <v>19</v>
      </c>
      <c r="F2549" s="314">
        <v>22.811</v>
      </c>
      <c r="G2549" s="39"/>
      <c r="H2549" s="45"/>
    </row>
    <row r="2550" s="2" customFormat="1" ht="16.8" customHeight="1">
      <c r="A2550" s="39"/>
      <c r="B2550" s="45"/>
      <c r="C2550" s="315" t="s">
        <v>19</v>
      </c>
      <c r="D2550" s="315" t="s">
        <v>499</v>
      </c>
      <c r="E2550" s="18" t="s">
        <v>19</v>
      </c>
      <c r="F2550" s="316">
        <v>26.273</v>
      </c>
      <c r="G2550" s="39"/>
      <c r="H2550" s="45"/>
    </row>
    <row r="2551" s="2" customFormat="1" ht="16.8" customHeight="1">
      <c r="A2551" s="39"/>
      <c r="B2551" s="45"/>
      <c r="C2551" s="315" t="s">
        <v>19</v>
      </c>
      <c r="D2551" s="315" t="s">
        <v>501</v>
      </c>
      <c r="E2551" s="18" t="s">
        <v>19</v>
      </c>
      <c r="F2551" s="316">
        <v>0</v>
      </c>
      <c r="G2551" s="39"/>
      <c r="H2551" s="45"/>
    </row>
    <row r="2552" s="2" customFormat="1" ht="16.8" customHeight="1">
      <c r="A2552" s="39"/>
      <c r="B2552" s="45"/>
      <c r="C2552" s="315" t="s">
        <v>19</v>
      </c>
      <c r="D2552" s="315" t="s">
        <v>993</v>
      </c>
      <c r="E2552" s="18" t="s">
        <v>19</v>
      </c>
      <c r="F2552" s="316">
        <v>-3.4620000000000002</v>
      </c>
      <c r="G2552" s="39"/>
      <c r="H2552" s="45"/>
    </row>
    <row r="2553" s="2" customFormat="1" ht="16.8" customHeight="1">
      <c r="A2553" s="39"/>
      <c r="B2553" s="45"/>
      <c r="C2553" s="315" t="s">
        <v>19</v>
      </c>
      <c r="D2553" s="315" t="s">
        <v>502</v>
      </c>
      <c r="E2553" s="18" t="s">
        <v>19</v>
      </c>
      <c r="F2553" s="316">
        <v>0</v>
      </c>
      <c r="G2553" s="39"/>
      <c r="H2553" s="45"/>
    </row>
    <row r="2554" s="2" customFormat="1" ht="16.8" customHeight="1">
      <c r="A2554" s="39"/>
      <c r="B2554" s="45"/>
      <c r="C2554" s="315" t="s">
        <v>216</v>
      </c>
      <c r="D2554" s="315" t="s">
        <v>363</v>
      </c>
      <c r="E2554" s="18" t="s">
        <v>19</v>
      </c>
      <c r="F2554" s="316">
        <v>22.811</v>
      </c>
      <c r="G2554" s="39"/>
      <c r="H2554" s="45"/>
    </row>
    <row r="2555" s="2" customFormat="1" ht="16.8" customHeight="1">
      <c r="A2555" s="39"/>
      <c r="B2555" s="45"/>
      <c r="C2555" s="317" t="s">
        <v>4959</v>
      </c>
      <c r="D2555" s="39"/>
      <c r="E2555" s="39"/>
      <c r="F2555" s="39"/>
      <c r="G2555" s="39"/>
      <c r="H2555" s="45"/>
    </row>
    <row r="2556" s="2" customFormat="1" ht="16.8" customHeight="1">
      <c r="A2556" s="39"/>
      <c r="B2556" s="45"/>
      <c r="C2556" s="315" t="s">
        <v>496</v>
      </c>
      <c r="D2556" s="315" t="s">
        <v>497</v>
      </c>
      <c r="E2556" s="18" t="s">
        <v>489</v>
      </c>
      <c r="F2556" s="316">
        <v>45.622</v>
      </c>
      <c r="G2556" s="39"/>
      <c r="H2556" s="45"/>
    </row>
    <row r="2557" s="2" customFormat="1">
      <c r="A2557" s="39"/>
      <c r="B2557" s="45"/>
      <c r="C2557" s="315" t="s">
        <v>448</v>
      </c>
      <c r="D2557" s="315" t="s">
        <v>449</v>
      </c>
      <c r="E2557" s="18" t="s">
        <v>391</v>
      </c>
      <c r="F2557" s="316">
        <v>82.567999999999998</v>
      </c>
      <c r="G2557" s="39"/>
      <c r="H2557" s="45"/>
    </row>
    <row r="2558" s="2" customFormat="1">
      <c r="A2558" s="39"/>
      <c r="B2558" s="45"/>
      <c r="C2558" s="315" t="s">
        <v>482</v>
      </c>
      <c r="D2558" s="315" t="s">
        <v>483</v>
      </c>
      <c r="E2558" s="18" t="s">
        <v>391</v>
      </c>
      <c r="F2558" s="316">
        <v>22.811</v>
      </c>
      <c r="G2558" s="39"/>
      <c r="H2558" s="45"/>
    </row>
    <row r="2559" s="2" customFormat="1" ht="16.8" customHeight="1">
      <c r="A2559" s="39"/>
      <c r="B2559" s="45"/>
      <c r="C2559" s="311" t="s">
        <v>296</v>
      </c>
      <c r="D2559" s="312" t="s">
        <v>19</v>
      </c>
      <c r="E2559" s="313" t="s">
        <v>19</v>
      </c>
      <c r="F2559" s="314">
        <v>366.202</v>
      </c>
      <c r="G2559" s="39"/>
      <c r="H2559" s="45"/>
    </row>
    <row r="2560" s="2" customFormat="1" ht="16.8" customHeight="1">
      <c r="A2560" s="39"/>
      <c r="B2560" s="45"/>
      <c r="C2560" s="315" t="s">
        <v>19</v>
      </c>
      <c r="D2560" s="315" t="s">
        <v>429</v>
      </c>
      <c r="E2560" s="18" t="s">
        <v>19</v>
      </c>
      <c r="F2560" s="316">
        <v>366.202</v>
      </c>
      <c r="G2560" s="39"/>
      <c r="H2560" s="45"/>
    </row>
    <row r="2561" s="2" customFormat="1" ht="16.8" customHeight="1">
      <c r="A2561" s="39"/>
      <c r="B2561" s="45"/>
      <c r="C2561" s="315" t="s">
        <v>296</v>
      </c>
      <c r="D2561" s="315" t="s">
        <v>363</v>
      </c>
      <c r="E2561" s="18" t="s">
        <v>19</v>
      </c>
      <c r="F2561" s="316">
        <v>366.202</v>
      </c>
      <c r="G2561" s="39"/>
      <c r="H2561" s="45"/>
    </row>
    <row r="2562" s="2" customFormat="1" ht="16.8" customHeight="1">
      <c r="A2562" s="39"/>
      <c r="B2562" s="45"/>
      <c r="C2562" s="317" t="s">
        <v>4959</v>
      </c>
      <c r="D2562" s="39"/>
      <c r="E2562" s="39"/>
      <c r="F2562" s="39"/>
      <c r="G2562" s="39"/>
      <c r="H2562" s="45"/>
    </row>
    <row r="2563" s="2" customFormat="1">
      <c r="A2563" s="39"/>
      <c r="B2563" s="45"/>
      <c r="C2563" s="315" t="s">
        <v>425</v>
      </c>
      <c r="D2563" s="315" t="s">
        <v>426</v>
      </c>
      <c r="E2563" s="18" t="s">
        <v>345</v>
      </c>
      <c r="F2563" s="316">
        <v>366.202</v>
      </c>
      <c r="G2563" s="39"/>
      <c r="H2563" s="45"/>
    </row>
    <row r="2564" s="2" customFormat="1">
      <c r="A2564" s="39"/>
      <c r="B2564" s="45"/>
      <c r="C2564" s="315" t="s">
        <v>431</v>
      </c>
      <c r="D2564" s="315" t="s">
        <v>432</v>
      </c>
      <c r="E2564" s="18" t="s">
        <v>345</v>
      </c>
      <c r="F2564" s="316">
        <v>366.202</v>
      </c>
      <c r="G2564" s="39"/>
      <c r="H2564" s="45"/>
    </row>
    <row r="2565" s="2" customFormat="1" ht="16.8" customHeight="1">
      <c r="A2565" s="39"/>
      <c r="B2565" s="45"/>
      <c r="C2565" s="315" t="s">
        <v>435</v>
      </c>
      <c r="D2565" s="315" t="s">
        <v>436</v>
      </c>
      <c r="E2565" s="18" t="s">
        <v>391</v>
      </c>
      <c r="F2565" s="316">
        <v>272.81999999999999</v>
      </c>
      <c r="G2565" s="39"/>
      <c r="H2565" s="45"/>
    </row>
    <row r="2566" s="2" customFormat="1" ht="16.8" customHeight="1">
      <c r="A2566" s="39"/>
      <c r="B2566" s="45"/>
      <c r="C2566" s="315" t="s">
        <v>19</v>
      </c>
      <c r="D2566" s="315" t="s">
        <v>415</v>
      </c>
      <c r="E2566" s="18" t="s">
        <v>19</v>
      </c>
      <c r="F2566" s="316">
        <v>0</v>
      </c>
      <c r="G2566" s="39"/>
      <c r="H2566" s="45"/>
    </row>
    <row r="2567" s="2" customFormat="1" ht="16.8" customHeight="1">
      <c r="A2567" s="39"/>
      <c r="B2567" s="45"/>
      <c r="C2567" s="315" t="s">
        <v>269</v>
      </c>
      <c r="D2567" s="315" t="s">
        <v>79</v>
      </c>
      <c r="E2567" s="18" t="s">
        <v>19</v>
      </c>
      <c r="F2567" s="316">
        <v>1</v>
      </c>
      <c r="G2567" s="39"/>
      <c r="H2567" s="45"/>
    </row>
    <row r="2568" s="2" customFormat="1" ht="16.8" customHeight="1">
      <c r="A2568" s="39"/>
      <c r="B2568" s="45"/>
      <c r="C2568" s="317" t="s">
        <v>4959</v>
      </c>
      <c r="D2568" s="39"/>
      <c r="E2568" s="39"/>
      <c r="F2568" s="39"/>
      <c r="G2568" s="39"/>
      <c r="H2568" s="45"/>
    </row>
    <row r="2569" s="2" customFormat="1">
      <c r="A2569" s="39"/>
      <c r="B2569" s="45"/>
      <c r="C2569" s="315" t="s">
        <v>406</v>
      </c>
      <c r="D2569" s="315" t="s">
        <v>407</v>
      </c>
      <c r="E2569" s="18" t="s">
        <v>391</v>
      </c>
      <c r="F2569" s="316">
        <v>223.12899999999999</v>
      </c>
      <c r="G2569" s="39"/>
      <c r="H2569" s="45"/>
    </row>
    <row r="2570" s="2" customFormat="1">
      <c r="A2570" s="39"/>
      <c r="B2570" s="45"/>
      <c r="C2570" s="315" t="s">
        <v>425</v>
      </c>
      <c r="D2570" s="315" t="s">
        <v>426</v>
      </c>
      <c r="E2570" s="18" t="s">
        <v>345</v>
      </c>
      <c r="F2570" s="316">
        <v>366.202</v>
      </c>
      <c r="G2570" s="39"/>
      <c r="H2570" s="45"/>
    </row>
    <row r="2571" s="2" customFormat="1" ht="16.8" customHeight="1">
      <c r="A2571" s="39"/>
      <c r="B2571" s="45"/>
      <c r="C2571" s="311" t="s">
        <v>269</v>
      </c>
      <c r="D2571" s="312" t="s">
        <v>19</v>
      </c>
      <c r="E2571" s="313" t="s">
        <v>19</v>
      </c>
      <c r="F2571" s="314">
        <v>1</v>
      </c>
      <c r="G2571" s="39"/>
      <c r="H2571" s="45"/>
    </row>
    <row r="2572" s="2" customFormat="1" ht="16.8" customHeight="1">
      <c r="A2572" s="39"/>
      <c r="B2572" s="45"/>
      <c r="C2572" s="311" t="s">
        <v>246</v>
      </c>
      <c r="D2572" s="312" t="s">
        <v>19</v>
      </c>
      <c r="E2572" s="313" t="s">
        <v>19</v>
      </c>
      <c r="F2572" s="314">
        <v>6</v>
      </c>
      <c r="G2572" s="39"/>
      <c r="H2572" s="45"/>
    </row>
    <row r="2573" s="2" customFormat="1" ht="16.8" customHeight="1">
      <c r="A2573" s="39"/>
      <c r="B2573" s="45"/>
      <c r="C2573" s="315" t="s">
        <v>19</v>
      </c>
      <c r="D2573" s="315" t="s">
        <v>245</v>
      </c>
      <c r="E2573" s="18" t="s">
        <v>19</v>
      </c>
      <c r="F2573" s="316">
        <v>6</v>
      </c>
      <c r="G2573" s="39"/>
      <c r="H2573" s="45"/>
    </row>
    <row r="2574" s="2" customFormat="1" ht="16.8" customHeight="1">
      <c r="A2574" s="39"/>
      <c r="B2574" s="45"/>
      <c r="C2574" s="315" t="s">
        <v>19</v>
      </c>
      <c r="D2574" s="315" t="s">
        <v>255</v>
      </c>
      <c r="E2574" s="18" t="s">
        <v>19</v>
      </c>
      <c r="F2574" s="316">
        <v>0</v>
      </c>
      <c r="G2574" s="39"/>
      <c r="H2574" s="45"/>
    </row>
    <row r="2575" s="2" customFormat="1" ht="16.8" customHeight="1">
      <c r="A2575" s="39"/>
      <c r="B2575" s="45"/>
      <c r="C2575" s="315" t="s">
        <v>246</v>
      </c>
      <c r="D2575" s="315" t="s">
        <v>363</v>
      </c>
      <c r="E2575" s="18" t="s">
        <v>19</v>
      </c>
      <c r="F2575" s="316">
        <v>6</v>
      </c>
      <c r="G2575" s="39"/>
      <c r="H2575" s="45"/>
    </row>
    <row r="2576" s="2" customFormat="1" ht="16.8" customHeight="1">
      <c r="A2576" s="39"/>
      <c r="B2576" s="45"/>
      <c r="C2576" s="317" t="s">
        <v>4959</v>
      </c>
      <c r="D2576" s="39"/>
      <c r="E2576" s="39"/>
      <c r="F2576" s="39"/>
      <c r="G2576" s="39"/>
      <c r="H2576" s="45"/>
    </row>
    <row r="2577" s="2" customFormat="1">
      <c r="A2577" s="39"/>
      <c r="B2577" s="45"/>
      <c r="C2577" s="315" t="s">
        <v>771</v>
      </c>
      <c r="D2577" s="315" t="s">
        <v>772</v>
      </c>
      <c r="E2577" s="18" t="s">
        <v>586</v>
      </c>
      <c r="F2577" s="316">
        <v>6</v>
      </c>
      <c r="G2577" s="39"/>
      <c r="H2577" s="45"/>
    </row>
    <row r="2578" s="2" customFormat="1" ht="16.8" customHeight="1">
      <c r="A2578" s="39"/>
      <c r="B2578" s="45"/>
      <c r="C2578" s="315" t="s">
        <v>760</v>
      </c>
      <c r="D2578" s="315" t="s">
        <v>761</v>
      </c>
      <c r="E2578" s="18" t="s">
        <v>586</v>
      </c>
      <c r="F2578" s="316">
        <v>6</v>
      </c>
      <c r="G2578" s="39"/>
      <c r="H2578" s="45"/>
    </row>
    <row r="2579" s="2" customFormat="1" ht="16.8" customHeight="1">
      <c r="A2579" s="39"/>
      <c r="B2579" s="45"/>
      <c r="C2579" s="315" t="s">
        <v>590</v>
      </c>
      <c r="D2579" s="315" t="s">
        <v>591</v>
      </c>
      <c r="E2579" s="18" t="s">
        <v>586</v>
      </c>
      <c r="F2579" s="316">
        <v>6</v>
      </c>
      <c r="G2579" s="39"/>
      <c r="H2579" s="45"/>
    </row>
    <row r="2580" s="2" customFormat="1" ht="16.8" customHeight="1">
      <c r="A2580" s="39"/>
      <c r="B2580" s="45"/>
      <c r="C2580" s="315" t="s">
        <v>593</v>
      </c>
      <c r="D2580" s="315" t="s">
        <v>594</v>
      </c>
      <c r="E2580" s="18" t="s">
        <v>586</v>
      </c>
      <c r="F2580" s="316">
        <v>6</v>
      </c>
      <c r="G2580" s="39"/>
      <c r="H2580" s="45"/>
    </row>
    <row r="2581" s="2" customFormat="1" ht="16.8" customHeight="1">
      <c r="A2581" s="39"/>
      <c r="B2581" s="45"/>
      <c r="C2581" s="315" t="s">
        <v>597</v>
      </c>
      <c r="D2581" s="315" t="s">
        <v>598</v>
      </c>
      <c r="E2581" s="18" t="s">
        <v>586</v>
      </c>
      <c r="F2581" s="316">
        <v>6</v>
      </c>
      <c r="G2581" s="39"/>
      <c r="H2581" s="45"/>
    </row>
    <row r="2582" s="2" customFormat="1" ht="16.8" customHeight="1">
      <c r="A2582" s="39"/>
      <c r="B2582" s="45"/>
      <c r="C2582" s="315" t="s">
        <v>601</v>
      </c>
      <c r="D2582" s="315" t="s">
        <v>602</v>
      </c>
      <c r="E2582" s="18" t="s">
        <v>586</v>
      </c>
      <c r="F2582" s="316">
        <v>6</v>
      </c>
      <c r="G2582" s="39"/>
      <c r="H2582" s="45"/>
    </row>
    <row r="2583" s="2" customFormat="1" ht="16.8" customHeight="1">
      <c r="A2583" s="39"/>
      <c r="B2583" s="45"/>
      <c r="C2583" s="315" t="s">
        <v>767</v>
      </c>
      <c r="D2583" s="315" t="s">
        <v>768</v>
      </c>
      <c r="E2583" s="18" t="s">
        <v>586</v>
      </c>
      <c r="F2583" s="316">
        <v>6</v>
      </c>
      <c r="G2583" s="39"/>
      <c r="H2583" s="45"/>
    </row>
    <row r="2584" s="2" customFormat="1" ht="16.8" customHeight="1">
      <c r="A2584" s="39"/>
      <c r="B2584" s="45"/>
      <c r="C2584" s="315" t="s">
        <v>716</v>
      </c>
      <c r="D2584" s="315" t="s">
        <v>717</v>
      </c>
      <c r="E2584" s="18" t="s">
        <v>586</v>
      </c>
      <c r="F2584" s="316">
        <v>6</v>
      </c>
      <c r="G2584" s="39"/>
      <c r="H2584" s="45"/>
    </row>
    <row r="2585" s="2" customFormat="1" ht="16.8" customHeight="1">
      <c r="A2585" s="39"/>
      <c r="B2585" s="45"/>
      <c r="C2585" s="315" t="s">
        <v>776</v>
      </c>
      <c r="D2585" s="315" t="s">
        <v>777</v>
      </c>
      <c r="E2585" s="18" t="s">
        <v>586</v>
      </c>
      <c r="F2585" s="316">
        <v>6</v>
      </c>
      <c r="G2585" s="39"/>
      <c r="H2585" s="45"/>
    </row>
    <row r="2586" s="2" customFormat="1" ht="16.8" customHeight="1">
      <c r="A2586" s="39"/>
      <c r="B2586" s="45"/>
      <c r="C2586" s="311" t="s">
        <v>952</v>
      </c>
      <c r="D2586" s="312" t="s">
        <v>19</v>
      </c>
      <c r="E2586" s="313" t="s">
        <v>19</v>
      </c>
      <c r="F2586" s="314">
        <v>70.531999999999996</v>
      </c>
      <c r="G2586" s="39"/>
      <c r="H2586" s="45"/>
    </row>
    <row r="2587" s="2" customFormat="1" ht="16.8" customHeight="1">
      <c r="A2587" s="39"/>
      <c r="B2587" s="45"/>
      <c r="C2587" s="315" t="s">
        <v>19</v>
      </c>
      <c r="D2587" s="315" t="s">
        <v>1026</v>
      </c>
      <c r="E2587" s="18" t="s">
        <v>19</v>
      </c>
      <c r="F2587" s="316">
        <v>0</v>
      </c>
      <c r="G2587" s="39"/>
      <c r="H2587" s="45"/>
    </row>
    <row r="2588" s="2" customFormat="1" ht="16.8" customHeight="1">
      <c r="A2588" s="39"/>
      <c r="B2588" s="45"/>
      <c r="C2588" s="315" t="s">
        <v>19</v>
      </c>
      <c r="D2588" s="315" t="s">
        <v>1459</v>
      </c>
      <c r="E2588" s="18" t="s">
        <v>19</v>
      </c>
      <c r="F2588" s="316">
        <v>70.531999999999996</v>
      </c>
      <c r="G2588" s="39"/>
      <c r="H2588" s="45"/>
    </row>
    <row r="2589" s="2" customFormat="1" ht="16.8" customHeight="1">
      <c r="A2589" s="39"/>
      <c r="B2589" s="45"/>
      <c r="C2589" s="315" t="s">
        <v>952</v>
      </c>
      <c r="D2589" s="315" t="s">
        <v>363</v>
      </c>
      <c r="E2589" s="18" t="s">
        <v>19</v>
      </c>
      <c r="F2589" s="316">
        <v>70.531999999999996</v>
      </c>
      <c r="G2589" s="39"/>
      <c r="H2589" s="45"/>
    </row>
    <row r="2590" s="2" customFormat="1" ht="16.8" customHeight="1">
      <c r="A2590" s="39"/>
      <c r="B2590" s="45"/>
      <c r="C2590" s="317" t="s">
        <v>4959</v>
      </c>
      <c r="D2590" s="39"/>
      <c r="E2590" s="39"/>
      <c r="F2590" s="39"/>
      <c r="G2590" s="39"/>
      <c r="H2590" s="45"/>
    </row>
    <row r="2591" s="2" customFormat="1" ht="16.8" customHeight="1">
      <c r="A2591" s="39"/>
      <c r="B2591" s="45"/>
      <c r="C2591" s="315" t="s">
        <v>1022</v>
      </c>
      <c r="D2591" s="315" t="s">
        <v>1023</v>
      </c>
      <c r="E2591" s="18" t="s">
        <v>572</v>
      </c>
      <c r="F2591" s="316">
        <v>70.531999999999996</v>
      </c>
      <c r="G2591" s="39"/>
      <c r="H2591" s="45"/>
    </row>
    <row r="2592" s="2" customFormat="1">
      <c r="A2592" s="39"/>
      <c r="B2592" s="45"/>
      <c r="C2592" s="315" t="s">
        <v>1018</v>
      </c>
      <c r="D2592" s="315" t="s">
        <v>1019</v>
      </c>
      <c r="E2592" s="18" t="s">
        <v>572</v>
      </c>
      <c r="F2592" s="316">
        <v>70.531999999999996</v>
      </c>
      <c r="G2592" s="39"/>
      <c r="H2592" s="45"/>
    </row>
    <row r="2593" s="2" customFormat="1" ht="16.8" customHeight="1">
      <c r="A2593" s="39"/>
      <c r="B2593" s="45"/>
      <c r="C2593" s="315" t="s">
        <v>786</v>
      </c>
      <c r="D2593" s="315" t="s">
        <v>787</v>
      </c>
      <c r="E2593" s="18" t="s">
        <v>572</v>
      </c>
      <c r="F2593" s="316">
        <v>70.531999999999996</v>
      </c>
      <c r="G2593" s="39"/>
      <c r="H2593" s="45"/>
    </row>
    <row r="2594" s="2" customFormat="1" ht="16.8" customHeight="1">
      <c r="A2594" s="39"/>
      <c r="B2594" s="45"/>
      <c r="C2594" s="315" t="s">
        <v>496</v>
      </c>
      <c r="D2594" s="315" t="s">
        <v>497</v>
      </c>
      <c r="E2594" s="18" t="s">
        <v>489</v>
      </c>
      <c r="F2594" s="316">
        <v>45.622</v>
      </c>
      <c r="G2594" s="39"/>
      <c r="H2594" s="45"/>
    </row>
    <row r="2595" s="2" customFormat="1" ht="16.8" customHeight="1">
      <c r="A2595" s="39"/>
      <c r="B2595" s="45"/>
      <c r="C2595" s="311" t="s">
        <v>954</v>
      </c>
      <c r="D2595" s="312" t="s">
        <v>19</v>
      </c>
      <c r="E2595" s="313" t="s">
        <v>19</v>
      </c>
      <c r="F2595" s="314">
        <v>0.25</v>
      </c>
      <c r="G2595" s="39"/>
      <c r="H2595" s="45"/>
    </row>
    <row r="2596" s="2" customFormat="1" ht="16.8" customHeight="1">
      <c r="A2596" s="39"/>
      <c r="B2596" s="45"/>
      <c r="C2596" s="315" t="s">
        <v>954</v>
      </c>
      <c r="D2596" s="315" t="s">
        <v>1025</v>
      </c>
      <c r="E2596" s="18" t="s">
        <v>19</v>
      </c>
      <c r="F2596" s="316">
        <v>0.25</v>
      </c>
      <c r="G2596" s="39"/>
      <c r="H2596" s="45"/>
    </row>
    <row r="2597" s="2" customFormat="1" ht="16.8" customHeight="1">
      <c r="A2597" s="39"/>
      <c r="B2597" s="45"/>
      <c r="C2597" s="317" t="s">
        <v>4959</v>
      </c>
      <c r="D2597" s="39"/>
      <c r="E2597" s="39"/>
      <c r="F2597" s="39"/>
      <c r="G2597" s="39"/>
      <c r="H2597" s="45"/>
    </row>
    <row r="2598" s="2" customFormat="1" ht="16.8" customHeight="1">
      <c r="A2598" s="39"/>
      <c r="B2598" s="45"/>
      <c r="C2598" s="315" t="s">
        <v>1022</v>
      </c>
      <c r="D2598" s="315" t="s">
        <v>1023</v>
      </c>
      <c r="E2598" s="18" t="s">
        <v>572</v>
      </c>
      <c r="F2598" s="316">
        <v>70.531999999999996</v>
      </c>
      <c r="G2598" s="39"/>
      <c r="H2598" s="45"/>
    </row>
    <row r="2599" s="2" customFormat="1" ht="16.8" customHeight="1">
      <c r="A2599" s="39"/>
      <c r="B2599" s="45"/>
      <c r="C2599" s="315" t="s">
        <v>496</v>
      </c>
      <c r="D2599" s="315" t="s">
        <v>497</v>
      </c>
      <c r="E2599" s="18" t="s">
        <v>489</v>
      </c>
      <c r="F2599" s="316">
        <v>45.622</v>
      </c>
      <c r="G2599" s="39"/>
      <c r="H2599" s="45"/>
    </row>
    <row r="2600" s="2" customFormat="1" ht="16.8" customHeight="1">
      <c r="A2600" s="39"/>
      <c r="B2600" s="45"/>
      <c r="C2600" s="311" t="s">
        <v>258</v>
      </c>
      <c r="D2600" s="312" t="s">
        <v>19</v>
      </c>
      <c r="E2600" s="313" t="s">
        <v>19</v>
      </c>
      <c r="F2600" s="314">
        <v>0</v>
      </c>
      <c r="G2600" s="39"/>
      <c r="H2600" s="45"/>
    </row>
    <row r="2601" s="2" customFormat="1" ht="16.8" customHeight="1">
      <c r="A2601" s="39"/>
      <c r="B2601" s="45"/>
      <c r="C2601" s="317" t="s">
        <v>4959</v>
      </c>
      <c r="D2601" s="39"/>
      <c r="E2601" s="39"/>
      <c r="F2601" s="39"/>
      <c r="G2601" s="39"/>
      <c r="H2601" s="45"/>
    </row>
    <row r="2602" s="2" customFormat="1" ht="16.8" customHeight="1">
      <c r="A2602" s="39"/>
      <c r="B2602" s="45"/>
      <c r="C2602" s="315" t="s">
        <v>786</v>
      </c>
      <c r="D2602" s="315" t="s">
        <v>787</v>
      </c>
      <c r="E2602" s="18" t="s">
        <v>572</v>
      </c>
      <c r="F2602" s="316">
        <v>70.531999999999996</v>
      </c>
      <c r="G2602" s="39"/>
      <c r="H2602" s="45"/>
    </row>
    <row r="2603" s="2" customFormat="1" ht="16.8" customHeight="1">
      <c r="A2603" s="39"/>
      <c r="B2603" s="45"/>
      <c r="C2603" s="315" t="s">
        <v>496</v>
      </c>
      <c r="D2603" s="315" t="s">
        <v>497</v>
      </c>
      <c r="E2603" s="18" t="s">
        <v>489</v>
      </c>
      <c r="F2603" s="316">
        <v>45.622</v>
      </c>
      <c r="G2603" s="39"/>
      <c r="H2603" s="45"/>
    </row>
    <row r="2604" s="2" customFormat="1" ht="16.8" customHeight="1">
      <c r="A2604" s="39"/>
      <c r="B2604" s="45"/>
      <c r="C2604" s="311" t="s">
        <v>266</v>
      </c>
      <c r="D2604" s="312" t="s">
        <v>19</v>
      </c>
      <c r="E2604" s="313" t="s">
        <v>19</v>
      </c>
      <c r="F2604" s="314">
        <v>0.29999999999999999</v>
      </c>
      <c r="G2604" s="39"/>
      <c r="H2604" s="45"/>
    </row>
    <row r="2605" s="2" customFormat="1" ht="16.8" customHeight="1">
      <c r="A2605" s="39"/>
      <c r="B2605" s="45"/>
      <c r="C2605" s="317" t="s">
        <v>4959</v>
      </c>
      <c r="D2605" s="39"/>
      <c r="E2605" s="39"/>
      <c r="F2605" s="39"/>
      <c r="G2605" s="39"/>
      <c r="H2605" s="45"/>
    </row>
    <row r="2606" s="2" customFormat="1" ht="16.8" customHeight="1">
      <c r="A2606" s="39"/>
      <c r="B2606" s="45"/>
      <c r="C2606" s="315" t="s">
        <v>496</v>
      </c>
      <c r="D2606" s="315" t="s">
        <v>497</v>
      </c>
      <c r="E2606" s="18" t="s">
        <v>489</v>
      </c>
      <c r="F2606" s="316">
        <v>45.622</v>
      </c>
      <c r="G2606" s="39"/>
      <c r="H2606" s="45"/>
    </row>
    <row r="2607" s="2" customFormat="1" ht="16.8" customHeight="1">
      <c r="A2607" s="39"/>
      <c r="B2607" s="45"/>
      <c r="C2607" s="315" t="s">
        <v>731</v>
      </c>
      <c r="D2607" s="315" t="s">
        <v>732</v>
      </c>
      <c r="E2607" s="18" t="s">
        <v>586</v>
      </c>
      <c r="F2607" s="316">
        <v>6</v>
      </c>
      <c r="G2607" s="39"/>
      <c r="H2607" s="45"/>
    </row>
    <row r="2608" s="2" customFormat="1" ht="16.8" customHeight="1">
      <c r="A2608" s="39"/>
      <c r="B2608" s="45"/>
      <c r="C2608" s="315" t="s">
        <v>716</v>
      </c>
      <c r="D2608" s="315" t="s">
        <v>717</v>
      </c>
      <c r="E2608" s="18" t="s">
        <v>586</v>
      </c>
      <c r="F2608" s="316">
        <v>6</v>
      </c>
      <c r="G2608" s="39"/>
      <c r="H2608" s="45"/>
    </row>
    <row r="2609" s="2" customFormat="1" ht="16.8" customHeight="1">
      <c r="A2609" s="39"/>
      <c r="B2609" s="45"/>
      <c r="C2609" s="311" t="s">
        <v>286</v>
      </c>
      <c r="D2609" s="312" t="s">
        <v>19</v>
      </c>
      <c r="E2609" s="313" t="s">
        <v>19</v>
      </c>
      <c r="F2609" s="314">
        <v>70.531999999999996</v>
      </c>
      <c r="G2609" s="39"/>
      <c r="H2609" s="45"/>
    </row>
    <row r="2610" s="2" customFormat="1" ht="16.8" customHeight="1">
      <c r="A2610" s="39"/>
      <c r="B2610" s="45"/>
      <c r="C2610" s="315" t="s">
        <v>19</v>
      </c>
      <c r="D2610" s="315" t="s">
        <v>1079</v>
      </c>
      <c r="E2610" s="18" t="s">
        <v>19</v>
      </c>
      <c r="F2610" s="316">
        <v>0</v>
      </c>
      <c r="G2610" s="39"/>
      <c r="H2610" s="45"/>
    </row>
    <row r="2611" s="2" customFormat="1" ht="16.8" customHeight="1">
      <c r="A2611" s="39"/>
      <c r="B2611" s="45"/>
      <c r="C2611" s="315" t="s">
        <v>1273</v>
      </c>
      <c r="D2611" s="315" t="s">
        <v>1472</v>
      </c>
      <c r="E2611" s="18" t="s">
        <v>19</v>
      </c>
      <c r="F2611" s="316">
        <v>60.520000000000003</v>
      </c>
      <c r="G2611" s="39"/>
      <c r="H2611" s="45"/>
    </row>
    <row r="2612" s="2" customFormat="1" ht="16.8" customHeight="1">
      <c r="A2612" s="39"/>
      <c r="B2612" s="45"/>
      <c r="C2612" s="315" t="s">
        <v>1285</v>
      </c>
      <c r="D2612" s="315" t="s">
        <v>1456</v>
      </c>
      <c r="E2612" s="18" t="s">
        <v>19</v>
      </c>
      <c r="F2612" s="316">
        <v>10.012000000000001</v>
      </c>
      <c r="G2612" s="39"/>
      <c r="H2612" s="45"/>
    </row>
    <row r="2613" s="2" customFormat="1" ht="16.8" customHeight="1">
      <c r="A2613" s="39"/>
      <c r="B2613" s="45"/>
      <c r="C2613" s="315" t="s">
        <v>1290</v>
      </c>
      <c r="D2613" s="315" t="s">
        <v>72</v>
      </c>
      <c r="E2613" s="18" t="s">
        <v>19</v>
      </c>
      <c r="F2613" s="316">
        <v>0</v>
      </c>
      <c r="G2613" s="39"/>
      <c r="H2613" s="45"/>
    </row>
    <row r="2614" s="2" customFormat="1" ht="16.8" customHeight="1">
      <c r="A2614" s="39"/>
      <c r="B2614" s="45"/>
      <c r="C2614" s="315" t="s">
        <v>1305</v>
      </c>
      <c r="D2614" s="315" t="s">
        <v>72</v>
      </c>
      <c r="E2614" s="18" t="s">
        <v>19</v>
      </c>
      <c r="F2614" s="316">
        <v>0</v>
      </c>
      <c r="G2614" s="39"/>
      <c r="H2614" s="45"/>
    </row>
    <row r="2615" s="2" customFormat="1" ht="16.8" customHeight="1">
      <c r="A2615" s="39"/>
      <c r="B2615" s="45"/>
      <c r="C2615" s="315" t="s">
        <v>286</v>
      </c>
      <c r="D2615" s="315" t="s">
        <v>353</v>
      </c>
      <c r="E2615" s="18" t="s">
        <v>19</v>
      </c>
      <c r="F2615" s="316">
        <v>70.531999999999996</v>
      </c>
      <c r="G2615" s="39"/>
      <c r="H2615" s="45"/>
    </row>
    <row r="2616" s="2" customFormat="1" ht="16.8" customHeight="1">
      <c r="A2616" s="39"/>
      <c r="B2616" s="45"/>
      <c r="C2616" s="317" t="s">
        <v>4959</v>
      </c>
      <c r="D2616" s="39"/>
      <c r="E2616" s="39"/>
      <c r="F2616" s="39"/>
      <c r="G2616" s="39"/>
      <c r="H2616" s="45"/>
    </row>
    <row r="2617" s="2" customFormat="1">
      <c r="A2617" s="39"/>
      <c r="B2617" s="45"/>
      <c r="C2617" s="315" t="s">
        <v>343</v>
      </c>
      <c r="D2617" s="315" t="s">
        <v>344</v>
      </c>
      <c r="E2617" s="18" t="s">
        <v>345</v>
      </c>
      <c r="F2617" s="316">
        <v>175.625</v>
      </c>
      <c r="G2617" s="39"/>
      <c r="H2617" s="45"/>
    </row>
    <row r="2618" s="2" customFormat="1">
      <c r="A2618" s="39"/>
      <c r="B2618" s="45"/>
      <c r="C2618" s="315" t="s">
        <v>792</v>
      </c>
      <c r="D2618" s="315" t="s">
        <v>793</v>
      </c>
      <c r="E2618" s="18" t="s">
        <v>572</v>
      </c>
      <c r="F2618" s="316">
        <v>149.845</v>
      </c>
      <c r="G2618" s="39"/>
      <c r="H2618" s="45"/>
    </row>
    <row r="2619" s="2" customFormat="1" ht="16.8" customHeight="1">
      <c r="A2619" s="39"/>
      <c r="B2619" s="45"/>
      <c r="C2619" s="311" t="s">
        <v>255</v>
      </c>
      <c r="D2619" s="312" t="s">
        <v>19</v>
      </c>
      <c r="E2619" s="313" t="s">
        <v>19</v>
      </c>
      <c r="F2619" s="314">
        <v>0</v>
      </c>
      <c r="G2619" s="39"/>
      <c r="H2619" s="45"/>
    </row>
    <row r="2620" s="2" customFormat="1" ht="16.8" customHeight="1">
      <c r="A2620" s="39"/>
      <c r="B2620" s="45"/>
      <c r="C2620" s="317" t="s">
        <v>4959</v>
      </c>
      <c r="D2620" s="39"/>
      <c r="E2620" s="39"/>
      <c r="F2620" s="39"/>
      <c r="G2620" s="39"/>
      <c r="H2620" s="45"/>
    </row>
    <row r="2621" s="2" customFormat="1">
      <c r="A2621" s="39"/>
      <c r="B2621" s="45"/>
      <c r="C2621" s="315" t="s">
        <v>771</v>
      </c>
      <c r="D2621" s="315" t="s">
        <v>772</v>
      </c>
      <c r="E2621" s="18" t="s">
        <v>586</v>
      </c>
      <c r="F2621" s="316">
        <v>6</v>
      </c>
      <c r="G2621" s="39"/>
      <c r="H2621" s="45"/>
    </row>
    <row r="2622" s="2" customFormat="1" ht="16.8" customHeight="1">
      <c r="A2622" s="39"/>
      <c r="B2622" s="45"/>
      <c r="C2622" s="311" t="s">
        <v>253</v>
      </c>
      <c r="D2622" s="312" t="s">
        <v>19</v>
      </c>
      <c r="E2622" s="313" t="s">
        <v>19</v>
      </c>
      <c r="F2622" s="314">
        <v>4</v>
      </c>
      <c r="G2622" s="39"/>
      <c r="H2622" s="45"/>
    </row>
    <row r="2623" s="2" customFormat="1" ht="16.8" customHeight="1">
      <c r="A2623" s="39"/>
      <c r="B2623" s="45"/>
      <c r="C2623" s="315" t="s">
        <v>19</v>
      </c>
      <c r="D2623" s="315" t="s">
        <v>235</v>
      </c>
      <c r="E2623" s="18" t="s">
        <v>19</v>
      </c>
      <c r="F2623" s="316">
        <v>4</v>
      </c>
      <c r="G2623" s="39"/>
      <c r="H2623" s="45"/>
    </row>
    <row r="2624" s="2" customFormat="1" ht="16.8" customHeight="1">
      <c r="A2624" s="39"/>
      <c r="B2624" s="45"/>
      <c r="C2624" s="315" t="s">
        <v>19</v>
      </c>
      <c r="D2624" s="315" t="s">
        <v>238</v>
      </c>
      <c r="E2624" s="18" t="s">
        <v>19</v>
      </c>
      <c r="F2624" s="316">
        <v>0</v>
      </c>
      <c r="G2624" s="39"/>
      <c r="H2624" s="45"/>
    </row>
    <row r="2625" s="2" customFormat="1" ht="16.8" customHeight="1">
      <c r="A2625" s="39"/>
      <c r="B2625" s="45"/>
      <c r="C2625" s="315" t="s">
        <v>19</v>
      </c>
      <c r="D2625" s="315" t="s">
        <v>240</v>
      </c>
      <c r="E2625" s="18" t="s">
        <v>19</v>
      </c>
      <c r="F2625" s="316">
        <v>0</v>
      </c>
      <c r="G2625" s="39"/>
      <c r="H2625" s="45"/>
    </row>
    <row r="2626" s="2" customFormat="1" ht="16.8" customHeight="1">
      <c r="A2626" s="39"/>
      <c r="B2626" s="45"/>
      <c r="C2626" s="315" t="s">
        <v>19</v>
      </c>
      <c r="D2626" s="315" t="s">
        <v>230</v>
      </c>
      <c r="E2626" s="18" t="s">
        <v>19</v>
      </c>
      <c r="F2626" s="316">
        <v>0</v>
      </c>
      <c r="G2626" s="39"/>
      <c r="H2626" s="45"/>
    </row>
    <row r="2627" s="2" customFormat="1" ht="16.8" customHeight="1">
      <c r="A2627" s="39"/>
      <c r="B2627" s="45"/>
      <c r="C2627" s="315" t="s">
        <v>19</v>
      </c>
      <c r="D2627" s="315" t="s">
        <v>750</v>
      </c>
      <c r="E2627" s="18" t="s">
        <v>19</v>
      </c>
      <c r="F2627" s="316">
        <v>0</v>
      </c>
      <c r="G2627" s="39"/>
      <c r="H2627" s="45"/>
    </row>
    <row r="2628" s="2" customFormat="1" ht="16.8" customHeight="1">
      <c r="A2628" s="39"/>
      <c r="B2628" s="45"/>
      <c r="C2628" s="315" t="s">
        <v>19</v>
      </c>
      <c r="D2628" s="315" t="s">
        <v>751</v>
      </c>
      <c r="E2628" s="18" t="s">
        <v>19</v>
      </c>
      <c r="F2628" s="316">
        <v>0</v>
      </c>
      <c r="G2628" s="39"/>
      <c r="H2628" s="45"/>
    </row>
    <row r="2629" s="2" customFormat="1" ht="16.8" customHeight="1">
      <c r="A2629" s="39"/>
      <c r="B2629" s="45"/>
      <c r="C2629" s="315" t="s">
        <v>19</v>
      </c>
      <c r="D2629" s="315" t="s">
        <v>752</v>
      </c>
      <c r="E2629" s="18" t="s">
        <v>19</v>
      </c>
      <c r="F2629" s="316">
        <v>0</v>
      </c>
      <c r="G2629" s="39"/>
      <c r="H2629" s="45"/>
    </row>
    <row r="2630" s="2" customFormat="1" ht="16.8" customHeight="1">
      <c r="A2630" s="39"/>
      <c r="B2630" s="45"/>
      <c r="C2630" s="315" t="s">
        <v>19</v>
      </c>
      <c r="D2630" s="315" t="s">
        <v>1426</v>
      </c>
      <c r="E2630" s="18" t="s">
        <v>19</v>
      </c>
      <c r="F2630" s="316">
        <v>0</v>
      </c>
      <c r="G2630" s="39"/>
      <c r="H2630" s="45"/>
    </row>
    <row r="2631" s="2" customFormat="1" ht="16.8" customHeight="1">
      <c r="A2631" s="39"/>
      <c r="B2631" s="45"/>
      <c r="C2631" s="315" t="s">
        <v>19</v>
      </c>
      <c r="D2631" s="315" t="s">
        <v>1549</v>
      </c>
      <c r="E2631" s="18" t="s">
        <v>19</v>
      </c>
      <c r="F2631" s="316">
        <v>0</v>
      </c>
      <c r="G2631" s="39"/>
      <c r="H2631" s="45"/>
    </row>
    <row r="2632" s="2" customFormat="1" ht="16.8" customHeight="1">
      <c r="A2632" s="39"/>
      <c r="B2632" s="45"/>
      <c r="C2632" s="315" t="s">
        <v>19</v>
      </c>
      <c r="D2632" s="315" t="s">
        <v>1550</v>
      </c>
      <c r="E2632" s="18" t="s">
        <v>19</v>
      </c>
      <c r="F2632" s="316">
        <v>0</v>
      </c>
      <c r="G2632" s="39"/>
      <c r="H2632" s="45"/>
    </row>
    <row r="2633" s="2" customFormat="1" ht="16.8" customHeight="1">
      <c r="A2633" s="39"/>
      <c r="B2633" s="45"/>
      <c r="C2633" s="315" t="s">
        <v>253</v>
      </c>
      <c r="D2633" s="315" t="s">
        <v>363</v>
      </c>
      <c r="E2633" s="18" t="s">
        <v>19</v>
      </c>
      <c r="F2633" s="316">
        <v>4</v>
      </c>
      <c r="G2633" s="39"/>
      <c r="H2633" s="45"/>
    </row>
    <row r="2634" s="2" customFormat="1" ht="16.8" customHeight="1">
      <c r="A2634" s="39"/>
      <c r="B2634" s="45"/>
      <c r="C2634" s="317" t="s">
        <v>4959</v>
      </c>
      <c r="D2634" s="39"/>
      <c r="E2634" s="39"/>
      <c r="F2634" s="39"/>
      <c r="G2634" s="39"/>
      <c r="H2634" s="45"/>
    </row>
    <row r="2635" s="2" customFormat="1" ht="16.8" customHeight="1">
      <c r="A2635" s="39"/>
      <c r="B2635" s="45"/>
      <c r="C2635" s="315" t="s">
        <v>746</v>
      </c>
      <c r="D2635" s="315" t="s">
        <v>747</v>
      </c>
      <c r="E2635" s="18" t="s">
        <v>586</v>
      </c>
      <c r="F2635" s="316">
        <v>4</v>
      </c>
      <c r="G2635" s="39"/>
      <c r="H2635" s="45"/>
    </row>
    <row r="2636" s="2" customFormat="1" ht="16.8" customHeight="1">
      <c r="A2636" s="39"/>
      <c r="B2636" s="45"/>
      <c r="C2636" s="315" t="s">
        <v>756</v>
      </c>
      <c r="D2636" s="315" t="s">
        <v>757</v>
      </c>
      <c r="E2636" s="18" t="s">
        <v>586</v>
      </c>
      <c r="F2636" s="316">
        <v>4</v>
      </c>
      <c r="G2636" s="39"/>
      <c r="H2636" s="45"/>
    </row>
    <row r="2637" s="2" customFormat="1" ht="16.8" customHeight="1">
      <c r="A2637" s="39"/>
      <c r="B2637" s="45"/>
      <c r="C2637" s="315" t="s">
        <v>716</v>
      </c>
      <c r="D2637" s="315" t="s">
        <v>717</v>
      </c>
      <c r="E2637" s="18" t="s">
        <v>586</v>
      </c>
      <c r="F2637" s="316">
        <v>4</v>
      </c>
      <c r="G2637" s="39"/>
      <c r="H2637" s="45"/>
    </row>
    <row r="2638" s="2" customFormat="1" ht="16.8" customHeight="1">
      <c r="A2638" s="39"/>
      <c r="B2638" s="45"/>
      <c r="C2638" s="311" t="s">
        <v>250</v>
      </c>
      <c r="D2638" s="312" t="s">
        <v>19</v>
      </c>
      <c r="E2638" s="313" t="s">
        <v>19</v>
      </c>
      <c r="F2638" s="314">
        <v>6</v>
      </c>
      <c r="G2638" s="39"/>
      <c r="H2638" s="45"/>
    </row>
    <row r="2639" s="2" customFormat="1" ht="16.8" customHeight="1">
      <c r="A2639" s="39"/>
      <c r="B2639" s="45"/>
      <c r="C2639" s="315" t="s">
        <v>19</v>
      </c>
      <c r="D2639" s="315" t="s">
        <v>1178</v>
      </c>
      <c r="E2639" s="18" t="s">
        <v>19</v>
      </c>
      <c r="F2639" s="316">
        <v>0</v>
      </c>
      <c r="G2639" s="39"/>
      <c r="H2639" s="45"/>
    </row>
    <row r="2640" s="2" customFormat="1" ht="16.8" customHeight="1">
      <c r="A2640" s="39"/>
      <c r="B2640" s="45"/>
      <c r="C2640" s="315" t="s">
        <v>19</v>
      </c>
      <c r="D2640" s="315" t="s">
        <v>1177</v>
      </c>
      <c r="E2640" s="18" t="s">
        <v>19</v>
      </c>
      <c r="F2640" s="316">
        <v>0</v>
      </c>
      <c r="G2640" s="39"/>
      <c r="H2640" s="45"/>
    </row>
    <row r="2641" s="2" customFormat="1" ht="16.8" customHeight="1">
      <c r="A2641" s="39"/>
      <c r="B2641" s="45"/>
      <c r="C2641" s="315" t="s">
        <v>19</v>
      </c>
      <c r="D2641" s="315" t="s">
        <v>233</v>
      </c>
      <c r="E2641" s="18" t="s">
        <v>19</v>
      </c>
      <c r="F2641" s="316">
        <v>2</v>
      </c>
      <c r="G2641" s="39"/>
      <c r="H2641" s="45"/>
    </row>
    <row r="2642" s="2" customFormat="1" ht="16.8" customHeight="1">
      <c r="A2642" s="39"/>
      <c r="B2642" s="45"/>
      <c r="C2642" s="315" t="s">
        <v>19</v>
      </c>
      <c r="D2642" s="315" t="s">
        <v>235</v>
      </c>
      <c r="E2642" s="18" t="s">
        <v>19</v>
      </c>
      <c r="F2642" s="316">
        <v>4</v>
      </c>
      <c r="G2642" s="39"/>
      <c r="H2642" s="45"/>
    </row>
    <row r="2643" s="2" customFormat="1" ht="16.8" customHeight="1">
      <c r="A2643" s="39"/>
      <c r="B2643" s="45"/>
      <c r="C2643" s="315" t="s">
        <v>19</v>
      </c>
      <c r="D2643" s="315" t="s">
        <v>238</v>
      </c>
      <c r="E2643" s="18" t="s">
        <v>19</v>
      </c>
      <c r="F2643" s="316">
        <v>0</v>
      </c>
      <c r="G2643" s="39"/>
      <c r="H2643" s="45"/>
    </row>
    <row r="2644" s="2" customFormat="1" ht="16.8" customHeight="1">
      <c r="A2644" s="39"/>
      <c r="B2644" s="45"/>
      <c r="C2644" s="315" t="s">
        <v>19</v>
      </c>
      <c r="D2644" s="315" t="s">
        <v>240</v>
      </c>
      <c r="E2644" s="18" t="s">
        <v>19</v>
      </c>
      <c r="F2644" s="316">
        <v>0</v>
      </c>
      <c r="G2644" s="39"/>
      <c r="H2644" s="45"/>
    </row>
    <row r="2645" s="2" customFormat="1" ht="16.8" customHeight="1">
      <c r="A2645" s="39"/>
      <c r="B2645" s="45"/>
      <c r="C2645" s="315" t="s">
        <v>19</v>
      </c>
      <c r="D2645" s="315" t="s">
        <v>230</v>
      </c>
      <c r="E2645" s="18" t="s">
        <v>19</v>
      </c>
      <c r="F2645" s="316">
        <v>0</v>
      </c>
      <c r="G2645" s="39"/>
      <c r="H2645" s="45"/>
    </row>
    <row r="2646" s="2" customFormat="1" ht="16.8" customHeight="1">
      <c r="A2646" s="39"/>
      <c r="B2646" s="45"/>
      <c r="C2646" s="315" t="s">
        <v>19</v>
      </c>
      <c r="D2646" s="315" t="s">
        <v>242</v>
      </c>
      <c r="E2646" s="18" t="s">
        <v>19</v>
      </c>
      <c r="F2646" s="316">
        <v>0</v>
      </c>
      <c r="G2646" s="39"/>
      <c r="H2646" s="45"/>
    </row>
    <row r="2647" s="2" customFormat="1" ht="16.8" customHeight="1">
      <c r="A2647" s="39"/>
      <c r="B2647" s="45"/>
      <c r="C2647" s="315" t="s">
        <v>19</v>
      </c>
      <c r="D2647" s="315" t="s">
        <v>243</v>
      </c>
      <c r="E2647" s="18" t="s">
        <v>19</v>
      </c>
      <c r="F2647" s="316">
        <v>0</v>
      </c>
      <c r="G2647" s="39"/>
      <c r="H2647" s="45"/>
    </row>
    <row r="2648" s="2" customFormat="1" ht="16.8" customHeight="1">
      <c r="A2648" s="39"/>
      <c r="B2648" s="45"/>
      <c r="C2648" s="315" t="s">
        <v>19</v>
      </c>
      <c r="D2648" s="315" t="s">
        <v>244</v>
      </c>
      <c r="E2648" s="18" t="s">
        <v>19</v>
      </c>
      <c r="F2648" s="316">
        <v>0</v>
      </c>
      <c r="G2648" s="39"/>
      <c r="H2648" s="45"/>
    </row>
    <row r="2649" s="2" customFormat="1" ht="16.8" customHeight="1">
      <c r="A2649" s="39"/>
      <c r="B2649" s="45"/>
      <c r="C2649" s="315" t="s">
        <v>19</v>
      </c>
      <c r="D2649" s="315" t="s">
        <v>1315</v>
      </c>
      <c r="E2649" s="18" t="s">
        <v>19</v>
      </c>
      <c r="F2649" s="316">
        <v>0</v>
      </c>
      <c r="G2649" s="39"/>
      <c r="H2649" s="45"/>
    </row>
    <row r="2650" s="2" customFormat="1" ht="16.8" customHeight="1">
      <c r="A2650" s="39"/>
      <c r="B2650" s="45"/>
      <c r="C2650" s="315" t="s">
        <v>250</v>
      </c>
      <c r="D2650" s="315" t="s">
        <v>363</v>
      </c>
      <c r="E2650" s="18" t="s">
        <v>19</v>
      </c>
      <c r="F2650" s="316">
        <v>6</v>
      </c>
      <c r="G2650" s="39"/>
      <c r="H2650" s="45"/>
    </row>
    <row r="2651" s="2" customFormat="1" ht="16.8" customHeight="1">
      <c r="A2651" s="39"/>
      <c r="B2651" s="45"/>
      <c r="C2651" s="317" t="s">
        <v>4959</v>
      </c>
      <c r="D2651" s="39"/>
      <c r="E2651" s="39"/>
      <c r="F2651" s="39"/>
      <c r="G2651" s="39"/>
      <c r="H2651" s="45"/>
    </row>
    <row r="2652" s="2" customFormat="1" ht="16.8" customHeight="1">
      <c r="A2652" s="39"/>
      <c r="B2652" s="45"/>
      <c r="C2652" s="315" t="s">
        <v>724</v>
      </c>
      <c r="D2652" s="315" t="s">
        <v>725</v>
      </c>
      <c r="E2652" s="18" t="s">
        <v>586</v>
      </c>
      <c r="F2652" s="316">
        <v>6</v>
      </c>
      <c r="G2652" s="39"/>
      <c r="H2652" s="45"/>
    </row>
    <row r="2653" s="2" customFormat="1" ht="16.8" customHeight="1">
      <c r="A2653" s="39"/>
      <c r="B2653" s="45"/>
      <c r="C2653" s="311" t="s">
        <v>251</v>
      </c>
      <c r="D2653" s="312" t="s">
        <v>19</v>
      </c>
      <c r="E2653" s="313" t="s">
        <v>19</v>
      </c>
      <c r="F2653" s="314">
        <v>2</v>
      </c>
      <c r="G2653" s="39"/>
      <c r="H2653" s="45"/>
    </row>
    <row r="2654" s="2" customFormat="1" ht="16.8" customHeight="1">
      <c r="A2654" s="39"/>
      <c r="B2654" s="45"/>
      <c r="C2654" s="315" t="s">
        <v>19</v>
      </c>
      <c r="D2654" s="315" t="s">
        <v>1177</v>
      </c>
      <c r="E2654" s="18" t="s">
        <v>19</v>
      </c>
      <c r="F2654" s="316">
        <v>0</v>
      </c>
      <c r="G2654" s="39"/>
      <c r="H2654" s="45"/>
    </row>
    <row r="2655" s="2" customFormat="1" ht="16.8" customHeight="1">
      <c r="A2655" s="39"/>
      <c r="B2655" s="45"/>
      <c r="C2655" s="315" t="s">
        <v>19</v>
      </c>
      <c r="D2655" s="315" t="s">
        <v>233</v>
      </c>
      <c r="E2655" s="18" t="s">
        <v>19</v>
      </c>
      <c r="F2655" s="316">
        <v>2</v>
      </c>
      <c r="G2655" s="39"/>
      <c r="H2655" s="45"/>
    </row>
    <row r="2656" s="2" customFormat="1" ht="16.8" customHeight="1">
      <c r="A2656" s="39"/>
      <c r="B2656" s="45"/>
      <c r="C2656" s="315" t="s">
        <v>19</v>
      </c>
      <c r="D2656" s="315" t="s">
        <v>240</v>
      </c>
      <c r="E2656" s="18" t="s">
        <v>19</v>
      </c>
      <c r="F2656" s="316">
        <v>0</v>
      </c>
      <c r="G2656" s="39"/>
      <c r="H2656" s="45"/>
    </row>
    <row r="2657" s="2" customFormat="1" ht="16.8" customHeight="1">
      <c r="A2657" s="39"/>
      <c r="B2657" s="45"/>
      <c r="C2657" s="315" t="s">
        <v>19</v>
      </c>
      <c r="D2657" s="315" t="s">
        <v>230</v>
      </c>
      <c r="E2657" s="18" t="s">
        <v>19</v>
      </c>
      <c r="F2657" s="316">
        <v>0</v>
      </c>
      <c r="G2657" s="39"/>
      <c r="H2657" s="45"/>
    </row>
    <row r="2658" s="2" customFormat="1" ht="16.8" customHeight="1">
      <c r="A2658" s="39"/>
      <c r="B2658" s="45"/>
      <c r="C2658" s="315" t="s">
        <v>19</v>
      </c>
      <c r="D2658" s="315" t="s">
        <v>244</v>
      </c>
      <c r="E2658" s="18" t="s">
        <v>19</v>
      </c>
      <c r="F2658" s="316">
        <v>0</v>
      </c>
      <c r="G2658" s="39"/>
      <c r="H2658" s="45"/>
    </row>
    <row r="2659" s="2" customFormat="1" ht="16.8" customHeight="1">
      <c r="A2659" s="39"/>
      <c r="B2659" s="45"/>
      <c r="C2659" s="315" t="s">
        <v>19</v>
      </c>
      <c r="D2659" s="315" t="s">
        <v>1315</v>
      </c>
      <c r="E2659" s="18" t="s">
        <v>19</v>
      </c>
      <c r="F2659" s="316">
        <v>0</v>
      </c>
      <c r="G2659" s="39"/>
      <c r="H2659" s="45"/>
    </row>
    <row r="2660" s="2" customFormat="1" ht="16.8" customHeight="1">
      <c r="A2660" s="39"/>
      <c r="B2660" s="45"/>
      <c r="C2660" s="315" t="s">
        <v>251</v>
      </c>
      <c r="D2660" s="315" t="s">
        <v>363</v>
      </c>
      <c r="E2660" s="18" t="s">
        <v>19</v>
      </c>
      <c r="F2660" s="316">
        <v>2</v>
      </c>
      <c r="G2660" s="39"/>
      <c r="H2660" s="45"/>
    </row>
    <row r="2661" s="2" customFormat="1" ht="16.8" customHeight="1">
      <c r="A2661" s="39"/>
      <c r="B2661" s="45"/>
      <c r="C2661" s="317" t="s">
        <v>4959</v>
      </c>
      <c r="D2661" s="39"/>
      <c r="E2661" s="39"/>
      <c r="F2661" s="39"/>
      <c r="G2661" s="39"/>
      <c r="H2661" s="45"/>
    </row>
    <row r="2662" s="2" customFormat="1" ht="16.8" customHeight="1">
      <c r="A2662" s="39"/>
      <c r="B2662" s="45"/>
      <c r="C2662" s="315" t="s">
        <v>735</v>
      </c>
      <c r="D2662" s="315" t="s">
        <v>736</v>
      </c>
      <c r="E2662" s="18" t="s">
        <v>586</v>
      </c>
      <c r="F2662" s="316">
        <v>2</v>
      </c>
      <c r="G2662" s="39"/>
      <c r="H2662" s="45"/>
    </row>
    <row r="2663" s="2" customFormat="1" ht="16.8" customHeight="1">
      <c r="A2663" s="39"/>
      <c r="B2663" s="45"/>
      <c r="C2663" s="315" t="s">
        <v>742</v>
      </c>
      <c r="D2663" s="315" t="s">
        <v>743</v>
      </c>
      <c r="E2663" s="18" t="s">
        <v>586</v>
      </c>
      <c r="F2663" s="316">
        <v>2</v>
      </c>
      <c r="G2663" s="39"/>
      <c r="H2663" s="45"/>
    </row>
    <row r="2664" s="2" customFormat="1" ht="16.8" customHeight="1">
      <c r="A2664" s="39"/>
      <c r="B2664" s="45"/>
      <c r="C2664" s="315" t="s">
        <v>716</v>
      </c>
      <c r="D2664" s="315" t="s">
        <v>717</v>
      </c>
      <c r="E2664" s="18" t="s">
        <v>586</v>
      </c>
      <c r="F2664" s="316">
        <v>2</v>
      </c>
      <c r="G2664" s="39"/>
      <c r="H2664" s="45"/>
    </row>
    <row r="2665" s="2" customFormat="1" ht="16.8" customHeight="1">
      <c r="A2665" s="39"/>
      <c r="B2665" s="45"/>
      <c r="C2665" s="311" t="s">
        <v>291</v>
      </c>
      <c r="D2665" s="312" t="s">
        <v>19</v>
      </c>
      <c r="E2665" s="313" t="s">
        <v>19</v>
      </c>
      <c r="F2665" s="314">
        <v>15.576000000000001</v>
      </c>
      <c r="G2665" s="39"/>
      <c r="H2665" s="45"/>
    </row>
    <row r="2666" s="2" customFormat="1" ht="16.8" customHeight="1">
      <c r="A2666" s="39"/>
      <c r="B2666" s="45"/>
      <c r="C2666" s="315" t="s">
        <v>19</v>
      </c>
      <c r="D2666" s="315" t="s">
        <v>404</v>
      </c>
      <c r="E2666" s="18" t="s">
        <v>19</v>
      </c>
      <c r="F2666" s="316">
        <v>15.576000000000001</v>
      </c>
      <c r="G2666" s="39"/>
      <c r="H2666" s="45"/>
    </row>
    <row r="2667" s="2" customFormat="1" ht="16.8" customHeight="1">
      <c r="A2667" s="39"/>
      <c r="B2667" s="45"/>
      <c r="C2667" s="315" t="s">
        <v>291</v>
      </c>
      <c r="D2667" s="315" t="s">
        <v>363</v>
      </c>
      <c r="E2667" s="18" t="s">
        <v>19</v>
      </c>
      <c r="F2667" s="316">
        <v>15.576000000000001</v>
      </c>
      <c r="G2667" s="39"/>
      <c r="H2667" s="45"/>
    </row>
    <row r="2668" s="2" customFormat="1" ht="16.8" customHeight="1">
      <c r="A2668" s="39"/>
      <c r="B2668" s="45"/>
      <c r="C2668" s="317" t="s">
        <v>4959</v>
      </c>
      <c r="D2668" s="39"/>
      <c r="E2668" s="39"/>
      <c r="F2668" s="39"/>
      <c r="G2668" s="39"/>
      <c r="H2668" s="45"/>
    </row>
    <row r="2669" s="2" customFormat="1">
      <c r="A2669" s="39"/>
      <c r="B2669" s="45"/>
      <c r="C2669" s="315" t="s">
        <v>397</v>
      </c>
      <c r="D2669" s="315" t="s">
        <v>398</v>
      </c>
      <c r="E2669" s="18" t="s">
        <v>391</v>
      </c>
      <c r="F2669" s="316">
        <v>15.576000000000001</v>
      </c>
      <c r="G2669" s="39"/>
      <c r="H2669" s="45"/>
    </row>
    <row r="2670" s="2" customFormat="1">
      <c r="A2670" s="39"/>
      <c r="B2670" s="45"/>
      <c r="C2670" s="315" t="s">
        <v>472</v>
      </c>
      <c r="D2670" s="315" t="s">
        <v>473</v>
      </c>
      <c r="E2670" s="18" t="s">
        <v>391</v>
      </c>
      <c r="F2670" s="316">
        <v>15.576000000000001</v>
      </c>
      <c r="G2670" s="39"/>
      <c r="H2670" s="45"/>
    </row>
    <row r="2671" s="2" customFormat="1" ht="16.8" customHeight="1">
      <c r="A2671" s="39"/>
      <c r="B2671" s="45"/>
      <c r="C2671" s="311" t="s">
        <v>1244</v>
      </c>
      <c r="D2671" s="312" t="s">
        <v>1244</v>
      </c>
      <c r="E2671" s="313" t="s">
        <v>19</v>
      </c>
      <c r="F2671" s="314">
        <v>0</v>
      </c>
      <c r="G2671" s="39"/>
      <c r="H2671" s="45"/>
    </row>
    <row r="2672" s="2" customFormat="1" ht="16.8" customHeight="1">
      <c r="A2672" s="39"/>
      <c r="B2672" s="45"/>
      <c r="C2672" s="315" t="s">
        <v>1244</v>
      </c>
      <c r="D2672" s="315" t="s">
        <v>1526</v>
      </c>
      <c r="E2672" s="18" t="s">
        <v>19</v>
      </c>
      <c r="F2672" s="316">
        <v>0</v>
      </c>
      <c r="G2672" s="39"/>
      <c r="H2672" s="45"/>
    </row>
    <row r="2673" s="2" customFormat="1" ht="16.8" customHeight="1">
      <c r="A2673" s="39"/>
      <c r="B2673" s="45"/>
      <c r="C2673" s="311" t="s">
        <v>1178</v>
      </c>
      <c r="D2673" s="312" t="s">
        <v>19</v>
      </c>
      <c r="E2673" s="313" t="s">
        <v>19</v>
      </c>
      <c r="F2673" s="314">
        <v>0</v>
      </c>
      <c r="G2673" s="39"/>
      <c r="H2673" s="45"/>
    </row>
    <row r="2674" s="2" customFormat="1" ht="16.8" customHeight="1">
      <c r="A2674" s="39"/>
      <c r="B2674" s="45"/>
      <c r="C2674" s="315" t="s">
        <v>1178</v>
      </c>
      <c r="D2674" s="315" t="s">
        <v>1527</v>
      </c>
      <c r="E2674" s="18" t="s">
        <v>19</v>
      </c>
      <c r="F2674" s="316">
        <v>0</v>
      </c>
      <c r="G2674" s="39"/>
      <c r="H2674" s="45"/>
    </row>
    <row r="2675" s="2" customFormat="1" ht="16.8" customHeight="1">
      <c r="A2675" s="39"/>
      <c r="B2675" s="45"/>
      <c r="C2675" s="317" t="s">
        <v>4959</v>
      </c>
      <c r="D2675" s="39"/>
      <c r="E2675" s="39"/>
      <c r="F2675" s="39"/>
      <c r="G2675" s="39"/>
      <c r="H2675" s="45"/>
    </row>
    <row r="2676" s="2" customFormat="1" ht="16.8" customHeight="1">
      <c r="A2676" s="39"/>
      <c r="B2676" s="45"/>
      <c r="C2676" s="315" t="s">
        <v>703</v>
      </c>
      <c r="D2676" s="315" t="s">
        <v>704</v>
      </c>
      <c r="E2676" s="18" t="s">
        <v>586</v>
      </c>
      <c r="F2676" s="316">
        <v>6</v>
      </c>
      <c r="G2676" s="39"/>
      <c r="H2676" s="45"/>
    </row>
    <row r="2677" s="2" customFormat="1" ht="16.8" customHeight="1">
      <c r="A2677" s="39"/>
      <c r="B2677" s="45"/>
      <c r="C2677" s="315" t="s">
        <v>724</v>
      </c>
      <c r="D2677" s="315" t="s">
        <v>725</v>
      </c>
      <c r="E2677" s="18" t="s">
        <v>586</v>
      </c>
      <c r="F2677" s="316">
        <v>6</v>
      </c>
      <c r="G2677" s="39"/>
      <c r="H2677" s="45"/>
    </row>
    <row r="2678" s="2" customFormat="1" ht="16.8" customHeight="1">
      <c r="A2678" s="39"/>
      <c r="B2678" s="45"/>
      <c r="C2678" s="311" t="s">
        <v>1177</v>
      </c>
      <c r="D2678" s="312" t="s">
        <v>19</v>
      </c>
      <c r="E2678" s="313" t="s">
        <v>19</v>
      </c>
      <c r="F2678" s="314">
        <v>0</v>
      </c>
      <c r="G2678" s="39"/>
      <c r="H2678" s="45"/>
    </row>
    <row r="2679" s="2" customFormat="1" ht="16.8" customHeight="1">
      <c r="A2679" s="39"/>
      <c r="B2679" s="45"/>
      <c r="C2679" s="315" t="s">
        <v>1177</v>
      </c>
      <c r="D2679" s="315" t="s">
        <v>1528</v>
      </c>
      <c r="E2679" s="18" t="s">
        <v>19</v>
      </c>
      <c r="F2679" s="316">
        <v>0</v>
      </c>
      <c r="G2679" s="39"/>
      <c r="H2679" s="45"/>
    </row>
    <row r="2680" s="2" customFormat="1" ht="16.8" customHeight="1">
      <c r="A2680" s="39"/>
      <c r="B2680" s="45"/>
      <c r="C2680" s="317" t="s">
        <v>4959</v>
      </c>
      <c r="D2680" s="39"/>
      <c r="E2680" s="39"/>
      <c r="F2680" s="39"/>
      <c r="G2680" s="39"/>
      <c r="H2680" s="45"/>
    </row>
    <row r="2681" s="2" customFormat="1" ht="16.8" customHeight="1">
      <c r="A2681" s="39"/>
      <c r="B2681" s="45"/>
      <c r="C2681" s="315" t="s">
        <v>703</v>
      </c>
      <c r="D2681" s="315" t="s">
        <v>704</v>
      </c>
      <c r="E2681" s="18" t="s">
        <v>586</v>
      </c>
      <c r="F2681" s="316">
        <v>6</v>
      </c>
      <c r="G2681" s="39"/>
      <c r="H2681" s="45"/>
    </row>
    <row r="2682" s="2" customFormat="1" ht="16.8" customHeight="1">
      <c r="A2682" s="39"/>
      <c r="B2682" s="45"/>
      <c r="C2682" s="315" t="s">
        <v>724</v>
      </c>
      <c r="D2682" s="315" t="s">
        <v>725</v>
      </c>
      <c r="E2682" s="18" t="s">
        <v>586</v>
      </c>
      <c r="F2682" s="316">
        <v>6</v>
      </c>
      <c r="G2682" s="39"/>
      <c r="H2682" s="45"/>
    </row>
    <row r="2683" s="2" customFormat="1" ht="16.8" customHeight="1">
      <c r="A2683" s="39"/>
      <c r="B2683" s="45"/>
      <c r="C2683" s="315" t="s">
        <v>735</v>
      </c>
      <c r="D2683" s="315" t="s">
        <v>736</v>
      </c>
      <c r="E2683" s="18" t="s">
        <v>586</v>
      </c>
      <c r="F2683" s="316">
        <v>2</v>
      </c>
      <c r="G2683" s="39"/>
      <c r="H2683" s="45"/>
    </row>
    <row r="2684" s="2" customFormat="1" ht="16.8" customHeight="1">
      <c r="A2684" s="39"/>
      <c r="B2684" s="45"/>
      <c r="C2684" s="311" t="s">
        <v>233</v>
      </c>
      <c r="D2684" s="312" t="s">
        <v>19</v>
      </c>
      <c r="E2684" s="313" t="s">
        <v>19</v>
      </c>
      <c r="F2684" s="314">
        <v>2</v>
      </c>
      <c r="G2684" s="39"/>
      <c r="H2684" s="45"/>
    </row>
    <row r="2685" s="2" customFormat="1" ht="16.8" customHeight="1">
      <c r="A2685" s="39"/>
      <c r="B2685" s="45"/>
      <c r="C2685" s="315" t="s">
        <v>1244</v>
      </c>
      <c r="D2685" s="315" t="s">
        <v>1526</v>
      </c>
      <c r="E2685" s="18" t="s">
        <v>19</v>
      </c>
      <c r="F2685" s="316">
        <v>0</v>
      </c>
      <c r="G2685" s="39"/>
      <c r="H2685" s="45"/>
    </row>
    <row r="2686" s="2" customFormat="1" ht="16.8" customHeight="1">
      <c r="A2686" s="39"/>
      <c r="B2686" s="45"/>
      <c r="C2686" s="315" t="s">
        <v>1178</v>
      </c>
      <c r="D2686" s="315" t="s">
        <v>1527</v>
      </c>
      <c r="E2686" s="18" t="s">
        <v>19</v>
      </c>
      <c r="F2686" s="316">
        <v>0</v>
      </c>
      <c r="G2686" s="39"/>
      <c r="H2686" s="45"/>
    </row>
    <row r="2687" s="2" customFormat="1" ht="16.8" customHeight="1">
      <c r="A2687" s="39"/>
      <c r="B2687" s="45"/>
      <c r="C2687" s="315" t="s">
        <v>1177</v>
      </c>
      <c r="D2687" s="315" t="s">
        <v>1528</v>
      </c>
      <c r="E2687" s="18" t="s">
        <v>19</v>
      </c>
      <c r="F2687" s="316">
        <v>0</v>
      </c>
      <c r="G2687" s="39"/>
      <c r="H2687" s="45"/>
    </row>
    <row r="2688" s="2" customFormat="1" ht="16.8" customHeight="1">
      <c r="A2688" s="39"/>
      <c r="B2688" s="45"/>
      <c r="C2688" s="315" t="s">
        <v>233</v>
      </c>
      <c r="D2688" s="315" t="s">
        <v>1529</v>
      </c>
      <c r="E2688" s="18" t="s">
        <v>19</v>
      </c>
      <c r="F2688" s="316">
        <v>2</v>
      </c>
      <c r="G2688" s="39"/>
      <c r="H2688" s="45"/>
    </row>
    <row r="2689" s="2" customFormat="1" ht="16.8" customHeight="1">
      <c r="A2689" s="39"/>
      <c r="B2689" s="45"/>
      <c r="C2689" s="317" t="s">
        <v>4959</v>
      </c>
      <c r="D2689" s="39"/>
      <c r="E2689" s="39"/>
      <c r="F2689" s="39"/>
      <c r="G2689" s="39"/>
      <c r="H2689" s="45"/>
    </row>
    <row r="2690" s="2" customFormat="1" ht="16.8" customHeight="1">
      <c r="A2690" s="39"/>
      <c r="B2690" s="45"/>
      <c r="C2690" s="315" t="s">
        <v>703</v>
      </c>
      <c r="D2690" s="315" t="s">
        <v>704</v>
      </c>
      <c r="E2690" s="18" t="s">
        <v>586</v>
      </c>
      <c r="F2690" s="316">
        <v>6</v>
      </c>
      <c r="G2690" s="39"/>
      <c r="H2690" s="45"/>
    </row>
    <row r="2691" s="2" customFormat="1" ht="16.8" customHeight="1">
      <c r="A2691" s="39"/>
      <c r="B2691" s="45"/>
      <c r="C2691" s="315" t="s">
        <v>724</v>
      </c>
      <c r="D2691" s="315" t="s">
        <v>725</v>
      </c>
      <c r="E2691" s="18" t="s">
        <v>586</v>
      </c>
      <c r="F2691" s="316">
        <v>6</v>
      </c>
      <c r="G2691" s="39"/>
      <c r="H2691" s="45"/>
    </row>
    <row r="2692" s="2" customFormat="1" ht="16.8" customHeight="1">
      <c r="A2692" s="39"/>
      <c r="B2692" s="45"/>
      <c r="C2692" s="315" t="s">
        <v>735</v>
      </c>
      <c r="D2692" s="315" t="s">
        <v>736</v>
      </c>
      <c r="E2692" s="18" t="s">
        <v>586</v>
      </c>
      <c r="F2692" s="316">
        <v>2</v>
      </c>
      <c r="G2692" s="39"/>
      <c r="H2692" s="45"/>
    </row>
    <row r="2693" s="2" customFormat="1" ht="16.8" customHeight="1">
      <c r="A2693" s="39"/>
      <c r="B2693" s="45"/>
      <c r="C2693" s="311" t="s">
        <v>235</v>
      </c>
      <c r="D2693" s="312" t="s">
        <v>19</v>
      </c>
      <c r="E2693" s="313" t="s">
        <v>19</v>
      </c>
      <c r="F2693" s="314">
        <v>4</v>
      </c>
      <c r="G2693" s="39"/>
      <c r="H2693" s="45"/>
    </row>
    <row r="2694" s="2" customFormat="1" ht="16.8" customHeight="1">
      <c r="A2694" s="39"/>
      <c r="B2694" s="45"/>
      <c r="C2694" s="315" t="s">
        <v>235</v>
      </c>
      <c r="D2694" s="315" t="s">
        <v>1530</v>
      </c>
      <c r="E2694" s="18" t="s">
        <v>19</v>
      </c>
      <c r="F2694" s="316">
        <v>4</v>
      </c>
      <c r="G2694" s="39"/>
      <c r="H2694" s="45"/>
    </row>
    <row r="2695" s="2" customFormat="1" ht="16.8" customHeight="1">
      <c r="A2695" s="39"/>
      <c r="B2695" s="45"/>
      <c r="C2695" s="317" t="s">
        <v>4959</v>
      </c>
      <c r="D2695" s="39"/>
      <c r="E2695" s="39"/>
      <c r="F2695" s="39"/>
      <c r="G2695" s="39"/>
      <c r="H2695" s="45"/>
    </row>
    <row r="2696" s="2" customFormat="1" ht="16.8" customHeight="1">
      <c r="A2696" s="39"/>
      <c r="B2696" s="45"/>
      <c r="C2696" s="315" t="s">
        <v>703</v>
      </c>
      <c r="D2696" s="315" t="s">
        <v>704</v>
      </c>
      <c r="E2696" s="18" t="s">
        <v>586</v>
      </c>
      <c r="F2696" s="316">
        <v>6</v>
      </c>
      <c r="G2696" s="39"/>
      <c r="H2696" s="45"/>
    </row>
    <row r="2697" s="2" customFormat="1" ht="16.8" customHeight="1">
      <c r="A2697" s="39"/>
      <c r="B2697" s="45"/>
      <c r="C2697" s="315" t="s">
        <v>724</v>
      </c>
      <c r="D2697" s="315" t="s">
        <v>725</v>
      </c>
      <c r="E2697" s="18" t="s">
        <v>586</v>
      </c>
      <c r="F2697" s="316">
        <v>6</v>
      </c>
      <c r="G2697" s="39"/>
      <c r="H2697" s="45"/>
    </row>
    <row r="2698" s="2" customFormat="1" ht="16.8" customHeight="1">
      <c r="A2698" s="39"/>
      <c r="B2698" s="45"/>
      <c r="C2698" s="315" t="s">
        <v>746</v>
      </c>
      <c r="D2698" s="315" t="s">
        <v>747</v>
      </c>
      <c r="E2698" s="18" t="s">
        <v>586</v>
      </c>
      <c r="F2698" s="316">
        <v>4</v>
      </c>
      <c r="G2698" s="39"/>
      <c r="H2698" s="45"/>
    </row>
    <row r="2699" s="2" customFormat="1" ht="16.8" customHeight="1">
      <c r="A2699" s="39"/>
      <c r="B2699" s="45"/>
      <c r="C2699" s="311" t="s">
        <v>238</v>
      </c>
      <c r="D2699" s="312" t="s">
        <v>19</v>
      </c>
      <c r="E2699" s="313" t="s">
        <v>19</v>
      </c>
      <c r="F2699" s="314">
        <v>0</v>
      </c>
      <c r="G2699" s="39"/>
      <c r="H2699" s="45"/>
    </row>
    <row r="2700" s="2" customFormat="1" ht="16.8" customHeight="1">
      <c r="A2700" s="39"/>
      <c r="B2700" s="45"/>
      <c r="C2700" s="315" t="s">
        <v>238</v>
      </c>
      <c r="D2700" s="315" t="s">
        <v>1531</v>
      </c>
      <c r="E2700" s="18" t="s">
        <v>19</v>
      </c>
      <c r="F2700" s="316">
        <v>0</v>
      </c>
      <c r="G2700" s="39"/>
      <c r="H2700" s="45"/>
    </row>
    <row r="2701" s="2" customFormat="1" ht="16.8" customHeight="1">
      <c r="A2701" s="39"/>
      <c r="B2701" s="45"/>
      <c r="C2701" s="317" t="s">
        <v>4959</v>
      </c>
      <c r="D2701" s="39"/>
      <c r="E2701" s="39"/>
      <c r="F2701" s="39"/>
      <c r="G2701" s="39"/>
      <c r="H2701" s="45"/>
    </row>
    <row r="2702" s="2" customFormat="1" ht="16.8" customHeight="1">
      <c r="A2702" s="39"/>
      <c r="B2702" s="45"/>
      <c r="C2702" s="315" t="s">
        <v>703</v>
      </c>
      <c r="D2702" s="315" t="s">
        <v>704</v>
      </c>
      <c r="E2702" s="18" t="s">
        <v>586</v>
      </c>
      <c r="F2702" s="316">
        <v>6</v>
      </c>
      <c r="G2702" s="39"/>
      <c r="H2702" s="45"/>
    </row>
    <row r="2703" s="2" customFormat="1" ht="16.8" customHeight="1">
      <c r="A2703" s="39"/>
      <c r="B2703" s="45"/>
      <c r="C2703" s="315" t="s">
        <v>724</v>
      </c>
      <c r="D2703" s="315" t="s">
        <v>725</v>
      </c>
      <c r="E2703" s="18" t="s">
        <v>586</v>
      </c>
      <c r="F2703" s="316">
        <v>6</v>
      </c>
      <c r="G2703" s="39"/>
      <c r="H2703" s="45"/>
    </row>
    <row r="2704" s="2" customFormat="1" ht="16.8" customHeight="1">
      <c r="A2704" s="39"/>
      <c r="B2704" s="45"/>
      <c r="C2704" s="315" t="s">
        <v>746</v>
      </c>
      <c r="D2704" s="315" t="s">
        <v>747</v>
      </c>
      <c r="E2704" s="18" t="s">
        <v>586</v>
      </c>
      <c r="F2704" s="316">
        <v>4</v>
      </c>
      <c r="G2704" s="39"/>
      <c r="H2704" s="45"/>
    </row>
    <row r="2705" s="2" customFormat="1" ht="16.8" customHeight="1">
      <c r="A2705" s="39"/>
      <c r="B2705" s="45"/>
      <c r="C2705" s="311" t="s">
        <v>240</v>
      </c>
      <c r="D2705" s="312" t="s">
        <v>19</v>
      </c>
      <c r="E2705" s="313" t="s">
        <v>19</v>
      </c>
      <c r="F2705" s="314">
        <v>0</v>
      </c>
      <c r="G2705" s="39"/>
      <c r="H2705" s="45"/>
    </row>
    <row r="2706" s="2" customFormat="1" ht="16.8" customHeight="1">
      <c r="A2706" s="39"/>
      <c r="B2706" s="45"/>
      <c r="C2706" s="315" t="s">
        <v>240</v>
      </c>
      <c r="D2706" s="315" t="s">
        <v>1532</v>
      </c>
      <c r="E2706" s="18" t="s">
        <v>19</v>
      </c>
      <c r="F2706" s="316">
        <v>0</v>
      </c>
      <c r="G2706" s="39"/>
      <c r="H2706" s="45"/>
    </row>
    <row r="2707" s="2" customFormat="1" ht="16.8" customHeight="1">
      <c r="A2707" s="39"/>
      <c r="B2707" s="45"/>
      <c r="C2707" s="317" t="s">
        <v>4959</v>
      </c>
      <c r="D2707" s="39"/>
      <c r="E2707" s="39"/>
      <c r="F2707" s="39"/>
      <c r="G2707" s="39"/>
      <c r="H2707" s="45"/>
    </row>
    <row r="2708" s="2" customFormat="1" ht="16.8" customHeight="1">
      <c r="A2708" s="39"/>
      <c r="B2708" s="45"/>
      <c r="C2708" s="315" t="s">
        <v>703</v>
      </c>
      <c r="D2708" s="315" t="s">
        <v>704</v>
      </c>
      <c r="E2708" s="18" t="s">
        <v>586</v>
      </c>
      <c r="F2708" s="316">
        <v>6</v>
      </c>
      <c r="G2708" s="39"/>
      <c r="H2708" s="45"/>
    </row>
    <row r="2709" s="2" customFormat="1" ht="16.8" customHeight="1">
      <c r="A2709" s="39"/>
      <c r="B2709" s="45"/>
      <c r="C2709" s="315" t="s">
        <v>724</v>
      </c>
      <c r="D2709" s="315" t="s">
        <v>725</v>
      </c>
      <c r="E2709" s="18" t="s">
        <v>586</v>
      </c>
      <c r="F2709" s="316">
        <v>6</v>
      </c>
      <c r="G2709" s="39"/>
      <c r="H2709" s="45"/>
    </row>
    <row r="2710" s="2" customFormat="1" ht="16.8" customHeight="1">
      <c r="A2710" s="39"/>
      <c r="B2710" s="45"/>
      <c r="C2710" s="315" t="s">
        <v>735</v>
      </c>
      <c r="D2710" s="315" t="s">
        <v>736</v>
      </c>
      <c r="E2710" s="18" t="s">
        <v>586</v>
      </c>
      <c r="F2710" s="316">
        <v>2</v>
      </c>
      <c r="G2710" s="39"/>
      <c r="H2710" s="45"/>
    </row>
    <row r="2711" s="2" customFormat="1" ht="16.8" customHeight="1">
      <c r="A2711" s="39"/>
      <c r="B2711" s="45"/>
      <c r="C2711" s="315" t="s">
        <v>746</v>
      </c>
      <c r="D2711" s="315" t="s">
        <v>747</v>
      </c>
      <c r="E2711" s="18" t="s">
        <v>586</v>
      </c>
      <c r="F2711" s="316">
        <v>4</v>
      </c>
      <c r="G2711" s="39"/>
      <c r="H2711" s="45"/>
    </row>
    <row r="2712" s="2" customFormat="1" ht="16.8" customHeight="1">
      <c r="A2712" s="39"/>
      <c r="B2712" s="45"/>
      <c r="C2712" s="311" t="s">
        <v>230</v>
      </c>
      <c r="D2712" s="312" t="s">
        <v>19</v>
      </c>
      <c r="E2712" s="313" t="s">
        <v>19</v>
      </c>
      <c r="F2712" s="314">
        <v>0</v>
      </c>
      <c r="G2712" s="39"/>
      <c r="H2712" s="45"/>
    </row>
    <row r="2713" s="2" customFormat="1" ht="16.8" customHeight="1">
      <c r="A2713" s="39"/>
      <c r="B2713" s="45"/>
      <c r="C2713" s="315" t="s">
        <v>230</v>
      </c>
      <c r="D2713" s="315" t="s">
        <v>1533</v>
      </c>
      <c r="E2713" s="18" t="s">
        <v>19</v>
      </c>
      <c r="F2713" s="316">
        <v>0</v>
      </c>
      <c r="G2713" s="39"/>
      <c r="H2713" s="45"/>
    </row>
    <row r="2714" s="2" customFormat="1" ht="16.8" customHeight="1">
      <c r="A2714" s="39"/>
      <c r="B2714" s="45"/>
      <c r="C2714" s="317" t="s">
        <v>4959</v>
      </c>
      <c r="D2714" s="39"/>
      <c r="E2714" s="39"/>
      <c r="F2714" s="39"/>
      <c r="G2714" s="39"/>
      <c r="H2714" s="45"/>
    </row>
    <row r="2715" s="2" customFormat="1" ht="16.8" customHeight="1">
      <c r="A2715" s="39"/>
      <c r="B2715" s="45"/>
      <c r="C2715" s="315" t="s">
        <v>703</v>
      </c>
      <c r="D2715" s="315" t="s">
        <v>704</v>
      </c>
      <c r="E2715" s="18" t="s">
        <v>586</v>
      </c>
      <c r="F2715" s="316">
        <v>6</v>
      </c>
      <c r="G2715" s="39"/>
      <c r="H2715" s="45"/>
    </row>
    <row r="2716" s="2" customFormat="1" ht="16.8" customHeight="1">
      <c r="A2716" s="39"/>
      <c r="B2716" s="45"/>
      <c r="C2716" s="315" t="s">
        <v>724</v>
      </c>
      <c r="D2716" s="315" t="s">
        <v>725</v>
      </c>
      <c r="E2716" s="18" t="s">
        <v>586</v>
      </c>
      <c r="F2716" s="316">
        <v>6</v>
      </c>
      <c r="G2716" s="39"/>
      <c r="H2716" s="45"/>
    </row>
    <row r="2717" s="2" customFormat="1" ht="16.8" customHeight="1">
      <c r="A2717" s="39"/>
      <c r="B2717" s="45"/>
      <c r="C2717" s="315" t="s">
        <v>735</v>
      </c>
      <c r="D2717" s="315" t="s">
        <v>736</v>
      </c>
      <c r="E2717" s="18" t="s">
        <v>586</v>
      </c>
      <c r="F2717" s="316">
        <v>2</v>
      </c>
      <c r="G2717" s="39"/>
      <c r="H2717" s="45"/>
    </row>
    <row r="2718" s="2" customFormat="1" ht="16.8" customHeight="1">
      <c r="A2718" s="39"/>
      <c r="B2718" s="45"/>
      <c r="C2718" s="315" t="s">
        <v>746</v>
      </c>
      <c r="D2718" s="315" t="s">
        <v>747</v>
      </c>
      <c r="E2718" s="18" t="s">
        <v>586</v>
      </c>
      <c r="F2718" s="316">
        <v>4</v>
      </c>
      <c r="G2718" s="39"/>
      <c r="H2718" s="45"/>
    </row>
    <row r="2719" s="2" customFormat="1" ht="16.8" customHeight="1">
      <c r="A2719" s="39"/>
      <c r="B2719" s="45"/>
      <c r="C2719" s="311" t="s">
        <v>242</v>
      </c>
      <c r="D2719" s="312" t="s">
        <v>19</v>
      </c>
      <c r="E2719" s="313" t="s">
        <v>19</v>
      </c>
      <c r="F2719" s="314">
        <v>0</v>
      </c>
      <c r="G2719" s="39"/>
      <c r="H2719" s="45"/>
    </row>
    <row r="2720" s="2" customFormat="1" ht="16.8" customHeight="1">
      <c r="A2720" s="39"/>
      <c r="B2720" s="45"/>
      <c r="C2720" s="315" t="s">
        <v>242</v>
      </c>
      <c r="D2720" s="315" t="s">
        <v>1534</v>
      </c>
      <c r="E2720" s="18" t="s">
        <v>19</v>
      </c>
      <c r="F2720" s="316">
        <v>0</v>
      </c>
      <c r="G2720" s="39"/>
      <c r="H2720" s="45"/>
    </row>
    <row r="2721" s="2" customFormat="1" ht="16.8" customHeight="1">
      <c r="A2721" s="39"/>
      <c r="B2721" s="45"/>
      <c r="C2721" s="317" t="s">
        <v>4959</v>
      </c>
      <c r="D2721" s="39"/>
      <c r="E2721" s="39"/>
      <c r="F2721" s="39"/>
      <c r="G2721" s="39"/>
      <c r="H2721" s="45"/>
    </row>
    <row r="2722" s="2" customFormat="1" ht="16.8" customHeight="1">
      <c r="A2722" s="39"/>
      <c r="B2722" s="45"/>
      <c r="C2722" s="315" t="s">
        <v>703</v>
      </c>
      <c r="D2722" s="315" t="s">
        <v>704</v>
      </c>
      <c r="E2722" s="18" t="s">
        <v>586</v>
      </c>
      <c r="F2722" s="316">
        <v>6</v>
      </c>
      <c r="G2722" s="39"/>
      <c r="H2722" s="45"/>
    </row>
    <row r="2723" s="2" customFormat="1" ht="16.8" customHeight="1">
      <c r="A2723" s="39"/>
      <c r="B2723" s="45"/>
      <c r="C2723" s="315" t="s">
        <v>724</v>
      </c>
      <c r="D2723" s="315" t="s">
        <v>725</v>
      </c>
      <c r="E2723" s="18" t="s">
        <v>586</v>
      </c>
      <c r="F2723" s="316">
        <v>6</v>
      </c>
      <c r="G2723" s="39"/>
      <c r="H2723" s="45"/>
    </row>
    <row r="2724" s="2" customFormat="1" ht="16.8" customHeight="1">
      <c r="A2724" s="39"/>
      <c r="B2724" s="45"/>
      <c r="C2724" s="315" t="s">
        <v>746</v>
      </c>
      <c r="D2724" s="315" t="s">
        <v>747</v>
      </c>
      <c r="E2724" s="18" t="s">
        <v>586</v>
      </c>
      <c r="F2724" s="316">
        <v>4</v>
      </c>
      <c r="G2724" s="39"/>
      <c r="H2724" s="45"/>
    </row>
    <row r="2725" s="2" customFormat="1" ht="16.8" customHeight="1">
      <c r="A2725" s="39"/>
      <c r="B2725" s="45"/>
      <c r="C2725" s="311" t="s">
        <v>243</v>
      </c>
      <c r="D2725" s="312" t="s">
        <v>19</v>
      </c>
      <c r="E2725" s="313" t="s">
        <v>19</v>
      </c>
      <c r="F2725" s="314">
        <v>0</v>
      </c>
      <c r="G2725" s="39"/>
      <c r="H2725" s="45"/>
    </row>
    <row r="2726" s="2" customFormat="1" ht="16.8" customHeight="1">
      <c r="A2726" s="39"/>
      <c r="B2726" s="45"/>
      <c r="C2726" s="315" t="s">
        <v>243</v>
      </c>
      <c r="D2726" s="315" t="s">
        <v>1535</v>
      </c>
      <c r="E2726" s="18" t="s">
        <v>19</v>
      </c>
      <c r="F2726" s="316">
        <v>0</v>
      </c>
      <c r="G2726" s="39"/>
      <c r="H2726" s="45"/>
    </row>
    <row r="2727" s="2" customFormat="1" ht="16.8" customHeight="1">
      <c r="A2727" s="39"/>
      <c r="B2727" s="45"/>
      <c r="C2727" s="317" t="s">
        <v>4959</v>
      </c>
      <c r="D2727" s="39"/>
      <c r="E2727" s="39"/>
      <c r="F2727" s="39"/>
      <c r="G2727" s="39"/>
      <c r="H2727" s="45"/>
    </row>
    <row r="2728" s="2" customFormat="1" ht="16.8" customHeight="1">
      <c r="A2728" s="39"/>
      <c r="B2728" s="45"/>
      <c r="C2728" s="315" t="s">
        <v>703</v>
      </c>
      <c r="D2728" s="315" t="s">
        <v>704</v>
      </c>
      <c r="E2728" s="18" t="s">
        <v>586</v>
      </c>
      <c r="F2728" s="316">
        <v>6</v>
      </c>
      <c r="G2728" s="39"/>
      <c r="H2728" s="45"/>
    </row>
    <row r="2729" s="2" customFormat="1" ht="16.8" customHeight="1">
      <c r="A2729" s="39"/>
      <c r="B2729" s="45"/>
      <c r="C2729" s="315" t="s">
        <v>724</v>
      </c>
      <c r="D2729" s="315" t="s">
        <v>725</v>
      </c>
      <c r="E2729" s="18" t="s">
        <v>586</v>
      </c>
      <c r="F2729" s="316">
        <v>6</v>
      </c>
      <c r="G2729" s="39"/>
      <c r="H2729" s="45"/>
    </row>
    <row r="2730" s="2" customFormat="1" ht="16.8" customHeight="1">
      <c r="A2730" s="39"/>
      <c r="B2730" s="45"/>
      <c r="C2730" s="315" t="s">
        <v>746</v>
      </c>
      <c r="D2730" s="315" t="s">
        <v>747</v>
      </c>
      <c r="E2730" s="18" t="s">
        <v>586</v>
      </c>
      <c r="F2730" s="316">
        <v>4</v>
      </c>
      <c r="G2730" s="39"/>
      <c r="H2730" s="45"/>
    </row>
    <row r="2731" s="2" customFormat="1" ht="16.8" customHeight="1">
      <c r="A2731" s="39"/>
      <c r="B2731" s="45"/>
      <c r="C2731" s="311" t="s">
        <v>244</v>
      </c>
      <c r="D2731" s="312" t="s">
        <v>19</v>
      </c>
      <c r="E2731" s="313" t="s">
        <v>19</v>
      </c>
      <c r="F2731" s="314">
        <v>0</v>
      </c>
      <c r="G2731" s="39"/>
      <c r="H2731" s="45"/>
    </row>
    <row r="2732" s="2" customFormat="1" ht="16.8" customHeight="1">
      <c r="A2732" s="39"/>
      <c r="B2732" s="45"/>
      <c r="C2732" s="315" t="s">
        <v>244</v>
      </c>
      <c r="D2732" s="315" t="s">
        <v>1536</v>
      </c>
      <c r="E2732" s="18" t="s">
        <v>19</v>
      </c>
      <c r="F2732" s="316">
        <v>0</v>
      </c>
      <c r="G2732" s="39"/>
      <c r="H2732" s="45"/>
    </row>
    <row r="2733" s="2" customFormat="1" ht="16.8" customHeight="1">
      <c r="A2733" s="39"/>
      <c r="B2733" s="45"/>
      <c r="C2733" s="317" t="s">
        <v>4959</v>
      </c>
      <c r="D2733" s="39"/>
      <c r="E2733" s="39"/>
      <c r="F2733" s="39"/>
      <c r="G2733" s="39"/>
      <c r="H2733" s="45"/>
    </row>
    <row r="2734" s="2" customFormat="1" ht="16.8" customHeight="1">
      <c r="A2734" s="39"/>
      <c r="B2734" s="45"/>
      <c r="C2734" s="315" t="s">
        <v>703</v>
      </c>
      <c r="D2734" s="315" t="s">
        <v>704</v>
      </c>
      <c r="E2734" s="18" t="s">
        <v>586</v>
      </c>
      <c r="F2734" s="316">
        <v>6</v>
      </c>
      <c r="G2734" s="39"/>
      <c r="H2734" s="45"/>
    </row>
    <row r="2735" s="2" customFormat="1" ht="16.8" customHeight="1">
      <c r="A2735" s="39"/>
      <c r="B2735" s="45"/>
      <c r="C2735" s="315" t="s">
        <v>724</v>
      </c>
      <c r="D2735" s="315" t="s">
        <v>725</v>
      </c>
      <c r="E2735" s="18" t="s">
        <v>586</v>
      </c>
      <c r="F2735" s="316">
        <v>6</v>
      </c>
      <c r="G2735" s="39"/>
      <c r="H2735" s="45"/>
    </row>
    <row r="2736" s="2" customFormat="1" ht="16.8" customHeight="1">
      <c r="A2736" s="39"/>
      <c r="B2736" s="45"/>
      <c r="C2736" s="315" t="s">
        <v>735</v>
      </c>
      <c r="D2736" s="315" t="s">
        <v>736</v>
      </c>
      <c r="E2736" s="18" t="s">
        <v>586</v>
      </c>
      <c r="F2736" s="316">
        <v>2</v>
      </c>
      <c r="G2736" s="39"/>
      <c r="H2736" s="45"/>
    </row>
    <row r="2737" s="2" customFormat="1" ht="16.8" customHeight="1">
      <c r="A2737" s="39"/>
      <c r="B2737" s="45"/>
      <c r="C2737" s="315" t="s">
        <v>746</v>
      </c>
      <c r="D2737" s="315" t="s">
        <v>747</v>
      </c>
      <c r="E2737" s="18" t="s">
        <v>586</v>
      </c>
      <c r="F2737" s="316">
        <v>4</v>
      </c>
      <c r="G2737" s="39"/>
      <c r="H2737" s="45"/>
    </row>
    <row r="2738" s="2" customFormat="1" ht="16.8" customHeight="1">
      <c r="A2738" s="39"/>
      <c r="B2738" s="45"/>
      <c r="C2738" s="311" t="s">
        <v>1315</v>
      </c>
      <c r="D2738" s="312" t="s">
        <v>19</v>
      </c>
      <c r="E2738" s="313" t="s">
        <v>19</v>
      </c>
      <c r="F2738" s="314">
        <v>0</v>
      </c>
      <c r="G2738" s="39"/>
      <c r="H2738" s="45"/>
    </row>
    <row r="2739" s="2" customFormat="1" ht="16.8" customHeight="1">
      <c r="A2739" s="39"/>
      <c r="B2739" s="45"/>
      <c r="C2739" s="315" t="s">
        <v>1315</v>
      </c>
      <c r="D2739" s="315" t="s">
        <v>1537</v>
      </c>
      <c r="E2739" s="18" t="s">
        <v>19</v>
      </c>
      <c r="F2739" s="316">
        <v>0</v>
      </c>
      <c r="G2739" s="39"/>
      <c r="H2739" s="45"/>
    </row>
    <row r="2740" s="2" customFormat="1" ht="16.8" customHeight="1">
      <c r="A2740" s="39"/>
      <c r="B2740" s="45"/>
      <c r="C2740" s="317" t="s">
        <v>4959</v>
      </c>
      <c r="D2740" s="39"/>
      <c r="E2740" s="39"/>
      <c r="F2740" s="39"/>
      <c r="G2740" s="39"/>
      <c r="H2740" s="45"/>
    </row>
    <row r="2741" s="2" customFormat="1" ht="16.8" customHeight="1">
      <c r="A2741" s="39"/>
      <c r="B2741" s="45"/>
      <c r="C2741" s="315" t="s">
        <v>703</v>
      </c>
      <c r="D2741" s="315" t="s">
        <v>704</v>
      </c>
      <c r="E2741" s="18" t="s">
        <v>586</v>
      </c>
      <c r="F2741" s="316">
        <v>6</v>
      </c>
      <c r="G2741" s="39"/>
      <c r="H2741" s="45"/>
    </row>
    <row r="2742" s="2" customFormat="1" ht="16.8" customHeight="1">
      <c r="A2742" s="39"/>
      <c r="B2742" s="45"/>
      <c r="C2742" s="315" t="s">
        <v>724</v>
      </c>
      <c r="D2742" s="315" t="s">
        <v>725</v>
      </c>
      <c r="E2742" s="18" t="s">
        <v>586</v>
      </c>
      <c r="F2742" s="316">
        <v>6</v>
      </c>
      <c r="G2742" s="39"/>
      <c r="H2742" s="45"/>
    </row>
    <row r="2743" s="2" customFormat="1" ht="16.8" customHeight="1">
      <c r="A2743" s="39"/>
      <c r="B2743" s="45"/>
      <c r="C2743" s="315" t="s">
        <v>735</v>
      </c>
      <c r="D2743" s="315" t="s">
        <v>736</v>
      </c>
      <c r="E2743" s="18" t="s">
        <v>586</v>
      </c>
      <c r="F2743" s="316">
        <v>2</v>
      </c>
      <c r="G2743" s="39"/>
      <c r="H2743" s="45"/>
    </row>
    <row r="2744" s="2" customFormat="1" ht="16.8" customHeight="1">
      <c r="A2744" s="39"/>
      <c r="B2744" s="45"/>
      <c r="C2744" s="315" t="s">
        <v>746</v>
      </c>
      <c r="D2744" s="315" t="s">
        <v>747</v>
      </c>
      <c r="E2744" s="18" t="s">
        <v>586</v>
      </c>
      <c r="F2744" s="316">
        <v>4</v>
      </c>
      <c r="G2744" s="39"/>
      <c r="H2744" s="45"/>
    </row>
    <row r="2745" s="2" customFormat="1" ht="16.8" customHeight="1">
      <c r="A2745" s="39"/>
      <c r="B2745" s="45"/>
      <c r="C2745" s="311" t="s">
        <v>1470</v>
      </c>
      <c r="D2745" s="312" t="s">
        <v>19</v>
      </c>
      <c r="E2745" s="313" t="s">
        <v>19</v>
      </c>
      <c r="F2745" s="314">
        <v>0</v>
      </c>
      <c r="G2745" s="39"/>
      <c r="H2745" s="45"/>
    </row>
    <row r="2746" s="2" customFormat="1" ht="16.8" customHeight="1">
      <c r="A2746" s="39"/>
      <c r="B2746" s="45"/>
      <c r="C2746" s="315" t="s">
        <v>1470</v>
      </c>
      <c r="D2746" s="315" t="s">
        <v>1538</v>
      </c>
      <c r="E2746" s="18" t="s">
        <v>19</v>
      </c>
      <c r="F2746" s="316">
        <v>0</v>
      </c>
      <c r="G2746" s="39"/>
      <c r="H2746" s="45"/>
    </row>
    <row r="2747" s="2" customFormat="1" ht="16.8" customHeight="1">
      <c r="A2747" s="39"/>
      <c r="B2747" s="45"/>
      <c r="C2747" s="317" t="s">
        <v>4959</v>
      </c>
      <c r="D2747" s="39"/>
      <c r="E2747" s="39"/>
      <c r="F2747" s="39"/>
      <c r="G2747" s="39"/>
      <c r="H2747" s="45"/>
    </row>
    <row r="2748" s="2" customFormat="1" ht="16.8" customHeight="1">
      <c r="A2748" s="39"/>
      <c r="B2748" s="45"/>
      <c r="C2748" s="315" t="s">
        <v>703</v>
      </c>
      <c r="D2748" s="315" t="s">
        <v>704</v>
      </c>
      <c r="E2748" s="18" t="s">
        <v>586</v>
      </c>
      <c r="F2748" s="316">
        <v>6</v>
      </c>
      <c r="G2748" s="39"/>
      <c r="H2748" s="45"/>
    </row>
    <row r="2749" s="2" customFormat="1" ht="16.8" customHeight="1">
      <c r="A2749" s="39"/>
      <c r="B2749" s="45"/>
      <c r="C2749" s="315" t="s">
        <v>746</v>
      </c>
      <c r="D2749" s="315" t="s">
        <v>747</v>
      </c>
      <c r="E2749" s="18" t="s">
        <v>586</v>
      </c>
      <c r="F2749" s="316">
        <v>4</v>
      </c>
      <c r="G2749" s="39"/>
      <c r="H2749" s="45"/>
    </row>
    <row r="2750" s="2" customFormat="1" ht="16.8" customHeight="1">
      <c r="A2750" s="39"/>
      <c r="B2750" s="45"/>
      <c r="C2750" s="311" t="s">
        <v>1471</v>
      </c>
      <c r="D2750" s="312" t="s">
        <v>19</v>
      </c>
      <c r="E2750" s="313" t="s">
        <v>19</v>
      </c>
      <c r="F2750" s="314">
        <v>0</v>
      </c>
      <c r="G2750" s="39"/>
      <c r="H2750" s="45"/>
    </row>
    <row r="2751" s="2" customFormat="1" ht="16.8" customHeight="1">
      <c r="A2751" s="39"/>
      <c r="B2751" s="45"/>
      <c r="C2751" s="315" t="s">
        <v>1471</v>
      </c>
      <c r="D2751" s="315" t="s">
        <v>1539</v>
      </c>
      <c r="E2751" s="18" t="s">
        <v>19</v>
      </c>
      <c r="F2751" s="316">
        <v>0</v>
      </c>
      <c r="G2751" s="39"/>
      <c r="H2751" s="45"/>
    </row>
    <row r="2752" s="2" customFormat="1" ht="16.8" customHeight="1">
      <c r="A2752" s="39"/>
      <c r="B2752" s="45"/>
      <c r="C2752" s="317" t="s">
        <v>4959</v>
      </c>
      <c r="D2752" s="39"/>
      <c r="E2752" s="39"/>
      <c r="F2752" s="39"/>
      <c r="G2752" s="39"/>
      <c r="H2752" s="45"/>
    </row>
    <row r="2753" s="2" customFormat="1" ht="16.8" customHeight="1">
      <c r="A2753" s="39"/>
      <c r="B2753" s="45"/>
      <c r="C2753" s="315" t="s">
        <v>703</v>
      </c>
      <c r="D2753" s="315" t="s">
        <v>704</v>
      </c>
      <c r="E2753" s="18" t="s">
        <v>586</v>
      </c>
      <c r="F2753" s="316">
        <v>6</v>
      </c>
      <c r="G2753" s="39"/>
      <c r="H2753" s="45"/>
    </row>
    <row r="2754" s="2" customFormat="1" ht="16.8" customHeight="1">
      <c r="A2754" s="39"/>
      <c r="B2754" s="45"/>
      <c r="C2754" s="315" t="s">
        <v>746</v>
      </c>
      <c r="D2754" s="315" t="s">
        <v>747</v>
      </c>
      <c r="E2754" s="18" t="s">
        <v>586</v>
      </c>
      <c r="F2754" s="316">
        <v>4</v>
      </c>
      <c r="G2754" s="39"/>
      <c r="H2754" s="45"/>
    </row>
    <row r="2755" s="2" customFormat="1" ht="16.8" customHeight="1">
      <c r="A2755" s="39"/>
      <c r="B2755" s="45"/>
      <c r="C2755" s="311" t="s">
        <v>245</v>
      </c>
      <c r="D2755" s="312" t="s">
        <v>19</v>
      </c>
      <c r="E2755" s="313" t="s">
        <v>19</v>
      </c>
      <c r="F2755" s="314">
        <v>6</v>
      </c>
      <c r="G2755" s="39"/>
      <c r="H2755" s="45"/>
    </row>
    <row r="2756" s="2" customFormat="1" ht="16.8" customHeight="1">
      <c r="A2756" s="39"/>
      <c r="B2756" s="45"/>
      <c r="C2756" s="315" t="s">
        <v>1244</v>
      </c>
      <c r="D2756" s="315" t="s">
        <v>1526</v>
      </c>
      <c r="E2756" s="18" t="s">
        <v>19</v>
      </c>
      <c r="F2756" s="316">
        <v>0</v>
      </c>
      <c r="G2756" s="39"/>
      <c r="H2756" s="45"/>
    </row>
    <row r="2757" s="2" customFormat="1" ht="16.8" customHeight="1">
      <c r="A2757" s="39"/>
      <c r="B2757" s="45"/>
      <c r="C2757" s="315" t="s">
        <v>1178</v>
      </c>
      <c r="D2757" s="315" t="s">
        <v>1527</v>
      </c>
      <c r="E2757" s="18" t="s">
        <v>19</v>
      </c>
      <c r="F2757" s="316">
        <v>0</v>
      </c>
      <c r="G2757" s="39"/>
      <c r="H2757" s="45"/>
    </row>
    <row r="2758" s="2" customFormat="1" ht="16.8" customHeight="1">
      <c r="A2758" s="39"/>
      <c r="B2758" s="45"/>
      <c r="C2758" s="315" t="s">
        <v>1177</v>
      </c>
      <c r="D2758" s="315" t="s">
        <v>1528</v>
      </c>
      <c r="E2758" s="18" t="s">
        <v>19</v>
      </c>
      <c r="F2758" s="316">
        <v>0</v>
      </c>
      <c r="G2758" s="39"/>
      <c r="H2758" s="45"/>
    </row>
    <row r="2759" s="2" customFormat="1" ht="16.8" customHeight="1">
      <c r="A2759" s="39"/>
      <c r="B2759" s="45"/>
      <c r="C2759" s="315" t="s">
        <v>233</v>
      </c>
      <c r="D2759" s="315" t="s">
        <v>1529</v>
      </c>
      <c r="E2759" s="18" t="s">
        <v>19</v>
      </c>
      <c r="F2759" s="316">
        <v>2</v>
      </c>
      <c r="G2759" s="39"/>
      <c r="H2759" s="45"/>
    </row>
    <row r="2760" s="2" customFormat="1" ht="16.8" customHeight="1">
      <c r="A2760" s="39"/>
      <c r="B2760" s="45"/>
      <c r="C2760" s="315" t="s">
        <v>235</v>
      </c>
      <c r="D2760" s="315" t="s">
        <v>1530</v>
      </c>
      <c r="E2760" s="18" t="s">
        <v>19</v>
      </c>
      <c r="F2760" s="316">
        <v>4</v>
      </c>
      <c r="G2760" s="39"/>
      <c r="H2760" s="45"/>
    </row>
    <row r="2761" s="2" customFormat="1" ht="16.8" customHeight="1">
      <c r="A2761" s="39"/>
      <c r="B2761" s="45"/>
      <c r="C2761" s="315" t="s">
        <v>238</v>
      </c>
      <c r="D2761" s="315" t="s">
        <v>1531</v>
      </c>
      <c r="E2761" s="18" t="s">
        <v>19</v>
      </c>
      <c r="F2761" s="316">
        <v>0</v>
      </c>
      <c r="G2761" s="39"/>
      <c r="H2761" s="45"/>
    </row>
    <row r="2762" s="2" customFormat="1" ht="16.8" customHeight="1">
      <c r="A2762" s="39"/>
      <c r="B2762" s="45"/>
      <c r="C2762" s="315" t="s">
        <v>240</v>
      </c>
      <c r="D2762" s="315" t="s">
        <v>1532</v>
      </c>
      <c r="E2762" s="18" t="s">
        <v>19</v>
      </c>
      <c r="F2762" s="316">
        <v>0</v>
      </c>
      <c r="G2762" s="39"/>
      <c r="H2762" s="45"/>
    </row>
    <row r="2763" s="2" customFormat="1" ht="16.8" customHeight="1">
      <c r="A2763" s="39"/>
      <c r="B2763" s="45"/>
      <c r="C2763" s="315" t="s">
        <v>230</v>
      </c>
      <c r="D2763" s="315" t="s">
        <v>1533</v>
      </c>
      <c r="E2763" s="18" t="s">
        <v>19</v>
      </c>
      <c r="F2763" s="316">
        <v>0</v>
      </c>
      <c r="G2763" s="39"/>
      <c r="H2763" s="45"/>
    </row>
    <row r="2764" s="2" customFormat="1" ht="16.8" customHeight="1">
      <c r="A2764" s="39"/>
      <c r="B2764" s="45"/>
      <c r="C2764" s="315" t="s">
        <v>242</v>
      </c>
      <c r="D2764" s="315" t="s">
        <v>1534</v>
      </c>
      <c r="E2764" s="18" t="s">
        <v>19</v>
      </c>
      <c r="F2764" s="316">
        <v>0</v>
      </c>
      <c r="G2764" s="39"/>
      <c r="H2764" s="45"/>
    </row>
    <row r="2765" s="2" customFormat="1" ht="16.8" customHeight="1">
      <c r="A2765" s="39"/>
      <c r="B2765" s="45"/>
      <c r="C2765" s="315" t="s">
        <v>243</v>
      </c>
      <c r="D2765" s="315" t="s">
        <v>1535</v>
      </c>
      <c r="E2765" s="18" t="s">
        <v>19</v>
      </c>
      <c r="F2765" s="316">
        <v>0</v>
      </c>
      <c r="G2765" s="39"/>
      <c r="H2765" s="45"/>
    </row>
    <row r="2766" s="2" customFormat="1" ht="16.8" customHeight="1">
      <c r="A2766" s="39"/>
      <c r="B2766" s="45"/>
      <c r="C2766" s="315" t="s">
        <v>244</v>
      </c>
      <c r="D2766" s="315" t="s">
        <v>1536</v>
      </c>
      <c r="E2766" s="18" t="s">
        <v>19</v>
      </c>
      <c r="F2766" s="316">
        <v>0</v>
      </c>
      <c r="G2766" s="39"/>
      <c r="H2766" s="45"/>
    </row>
    <row r="2767" s="2" customFormat="1" ht="16.8" customHeight="1">
      <c r="A2767" s="39"/>
      <c r="B2767" s="45"/>
      <c r="C2767" s="315" t="s">
        <v>1315</v>
      </c>
      <c r="D2767" s="315" t="s">
        <v>1537</v>
      </c>
      <c r="E2767" s="18" t="s">
        <v>19</v>
      </c>
      <c r="F2767" s="316">
        <v>0</v>
      </c>
      <c r="G2767" s="39"/>
      <c r="H2767" s="45"/>
    </row>
    <row r="2768" s="2" customFormat="1" ht="16.8" customHeight="1">
      <c r="A2768" s="39"/>
      <c r="B2768" s="45"/>
      <c r="C2768" s="315" t="s">
        <v>1470</v>
      </c>
      <c r="D2768" s="315" t="s">
        <v>1538</v>
      </c>
      <c r="E2768" s="18" t="s">
        <v>19</v>
      </c>
      <c r="F2768" s="316">
        <v>0</v>
      </c>
      <c r="G2768" s="39"/>
      <c r="H2768" s="45"/>
    </row>
    <row r="2769" s="2" customFormat="1" ht="16.8" customHeight="1">
      <c r="A2769" s="39"/>
      <c r="B2769" s="45"/>
      <c r="C2769" s="315" t="s">
        <v>1471</v>
      </c>
      <c r="D2769" s="315" t="s">
        <v>1539</v>
      </c>
      <c r="E2769" s="18" t="s">
        <v>19</v>
      </c>
      <c r="F2769" s="316">
        <v>0</v>
      </c>
      <c r="G2769" s="39"/>
      <c r="H2769" s="45"/>
    </row>
    <row r="2770" s="2" customFormat="1" ht="16.8" customHeight="1">
      <c r="A2770" s="39"/>
      <c r="B2770" s="45"/>
      <c r="C2770" s="315" t="s">
        <v>245</v>
      </c>
      <c r="D2770" s="315" t="s">
        <v>363</v>
      </c>
      <c r="E2770" s="18" t="s">
        <v>19</v>
      </c>
      <c r="F2770" s="316">
        <v>6</v>
      </c>
      <c r="G2770" s="39"/>
      <c r="H2770" s="45"/>
    </row>
    <row r="2771" s="2" customFormat="1" ht="16.8" customHeight="1">
      <c r="A2771" s="39"/>
      <c r="B2771" s="45"/>
      <c r="C2771" s="317" t="s">
        <v>4959</v>
      </c>
      <c r="D2771" s="39"/>
      <c r="E2771" s="39"/>
      <c r="F2771" s="39"/>
      <c r="G2771" s="39"/>
      <c r="H2771" s="45"/>
    </row>
    <row r="2772" s="2" customFormat="1" ht="16.8" customHeight="1">
      <c r="A2772" s="39"/>
      <c r="B2772" s="45"/>
      <c r="C2772" s="315" t="s">
        <v>703</v>
      </c>
      <c r="D2772" s="315" t="s">
        <v>704</v>
      </c>
      <c r="E2772" s="18" t="s">
        <v>586</v>
      </c>
      <c r="F2772" s="316">
        <v>6</v>
      </c>
      <c r="G2772" s="39"/>
      <c r="H2772" s="45"/>
    </row>
    <row r="2773" s="2" customFormat="1">
      <c r="A2773" s="39"/>
      <c r="B2773" s="45"/>
      <c r="C2773" s="315" t="s">
        <v>448</v>
      </c>
      <c r="D2773" s="315" t="s">
        <v>449</v>
      </c>
      <c r="E2773" s="18" t="s">
        <v>391</v>
      </c>
      <c r="F2773" s="316">
        <v>82.567999999999998</v>
      </c>
      <c r="G2773" s="39"/>
      <c r="H2773" s="45"/>
    </row>
    <row r="2774" s="2" customFormat="1">
      <c r="A2774" s="39"/>
      <c r="B2774" s="45"/>
      <c r="C2774" s="315" t="s">
        <v>771</v>
      </c>
      <c r="D2774" s="315" t="s">
        <v>772</v>
      </c>
      <c r="E2774" s="18" t="s">
        <v>586</v>
      </c>
      <c r="F2774" s="316">
        <v>6</v>
      </c>
      <c r="G2774" s="39"/>
      <c r="H2774" s="45"/>
    </row>
    <row r="2775" s="2" customFormat="1">
      <c r="A2775" s="39"/>
      <c r="B2775" s="45"/>
      <c r="C2775" s="315" t="s">
        <v>780</v>
      </c>
      <c r="D2775" s="315" t="s">
        <v>781</v>
      </c>
      <c r="E2775" s="18" t="s">
        <v>391</v>
      </c>
      <c r="F2775" s="316">
        <v>2.0249999999999999</v>
      </c>
      <c r="G2775" s="39"/>
      <c r="H2775" s="45"/>
    </row>
    <row r="2776" s="2" customFormat="1" ht="16.8" customHeight="1">
      <c r="A2776" s="39"/>
      <c r="B2776" s="45"/>
      <c r="C2776" s="315" t="s">
        <v>720</v>
      </c>
      <c r="D2776" s="315" t="s">
        <v>721</v>
      </c>
      <c r="E2776" s="18" t="s">
        <v>586</v>
      </c>
      <c r="F2776" s="316">
        <v>6</v>
      </c>
      <c r="G2776" s="39"/>
      <c r="H2776" s="45"/>
    </row>
    <row r="2777" s="2" customFormat="1" ht="16.8" customHeight="1">
      <c r="A2777" s="39"/>
      <c r="B2777" s="45"/>
      <c r="C2777" s="315" t="s">
        <v>716</v>
      </c>
      <c r="D2777" s="315" t="s">
        <v>717</v>
      </c>
      <c r="E2777" s="18" t="s">
        <v>586</v>
      </c>
      <c r="F2777" s="316">
        <v>6</v>
      </c>
      <c r="G2777" s="39"/>
      <c r="H2777" s="45"/>
    </row>
    <row r="2778" s="2" customFormat="1" ht="16.8" customHeight="1">
      <c r="A2778" s="39"/>
      <c r="B2778" s="45"/>
      <c r="C2778" s="311" t="s">
        <v>267</v>
      </c>
      <c r="D2778" s="312" t="s">
        <v>19</v>
      </c>
      <c r="E2778" s="313" t="s">
        <v>19</v>
      </c>
      <c r="F2778" s="314">
        <v>1.49</v>
      </c>
      <c r="G2778" s="39"/>
      <c r="H2778" s="45"/>
    </row>
    <row r="2779" s="2" customFormat="1" ht="16.8" customHeight="1">
      <c r="A2779" s="39"/>
      <c r="B2779" s="45"/>
      <c r="C2779" s="315" t="s">
        <v>19</v>
      </c>
      <c r="D2779" s="315" t="s">
        <v>411</v>
      </c>
      <c r="E2779" s="18" t="s">
        <v>19</v>
      </c>
      <c r="F2779" s="316">
        <v>0</v>
      </c>
      <c r="G2779" s="39"/>
      <c r="H2779" s="45"/>
    </row>
    <row r="2780" s="2" customFormat="1" ht="16.8" customHeight="1">
      <c r="A2780" s="39"/>
      <c r="B2780" s="45"/>
      <c r="C2780" s="315" t="s">
        <v>267</v>
      </c>
      <c r="D2780" s="315" t="s">
        <v>975</v>
      </c>
      <c r="E2780" s="18" t="s">
        <v>19</v>
      </c>
      <c r="F2780" s="316">
        <v>1.49</v>
      </c>
      <c r="G2780" s="39"/>
      <c r="H2780" s="45"/>
    </row>
    <row r="2781" s="2" customFormat="1" ht="16.8" customHeight="1">
      <c r="A2781" s="39"/>
      <c r="B2781" s="45"/>
      <c r="C2781" s="317" t="s">
        <v>4959</v>
      </c>
      <c r="D2781" s="39"/>
      <c r="E2781" s="39"/>
      <c r="F2781" s="39"/>
      <c r="G2781" s="39"/>
      <c r="H2781" s="45"/>
    </row>
    <row r="2782" s="2" customFormat="1">
      <c r="A2782" s="39"/>
      <c r="B2782" s="45"/>
      <c r="C2782" s="315" t="s">
        <v>406</v>
      </c>
      <c r="D2782" s="315" t="s">
        <v>407</v>
      </c>
      <c r="E2782" s="18" t="s">
        <v>391</v>
      </c>
      <c r="F2782" s="316">
        <v>223.12899999999999</v>
      </c>
      <c r="G2782" s="39"/>
      <c r="H2782" s="45"/>
    </row>
    <row r="2783" s="2" customFormat="1">
      <c r="A2783" s="39"/>
      <c r="B2783" s="45"/>
      <c r="C2783" s="315" t="s">
        <v>343</v>
      </c>
      <c r="D2783" s="315" t="s">
        <v>344</v>
      </c>
      <c r="E2783" s="18" t="s">
        <v>345</v>
      </c>
      <c r="F2783" s="316">
        <v>175.625</v>
      </c>
      <c r="G2783" s="39"/>
      <c r="H2783" s="45"/>
    </row>
    <row r="2784" s="2" customFormat="1" ht="16.8" customHeight="1">
      <c r="A2784" s="39"/>
      <c r="B2784" s="45"/>
      <c r="C2784" s="315" t="s">
        <v>435</v>
      </c>
      <c r="D2784" s="315" t="s">
        <v>436</v>
      </c>
      <c r="E2784" s="18" t="s">
        <v>391</v>
      </c>
      <c r="F2784" s="316">
        <v>272.81999999999999</v>
      </c>
      <c r="G2784" s="39"/>
      <c r="H2784" s="45"/>
    </row>
    <row r="2785" s="2" customFormat="1">
      <c r="A2785" s="39"/>
      <c r="B2785" s="45"/>
      <c r="C2785" s="315" t="s">
        <v>792</v>
      </c>
      <c r="D2785" s="315" t="s">
        <v>793</v>
      </c>
      <c r="E2785" s="18" t="s">
        <v>572</v>
      </c>
      <c r="F2785" s="316">
        <v>149.845</v>
      </c>
      <c r="G2785" s="39"/>
      <c r="H2785" s="45"/>
    </row>
    <row r="2786" s="2" customFormat="1" ht="16.8" customHeight="1">
      <c r="A2786" s="39"/>
      <c r="B2786" s="45"/>
      <c r="C2786" s="315" t="s">
        <v>487</v>
      </c>
      <c r="D2786" s="315" t="s">
        <v>488</v>
      </c>
      <c r="E2786" s="18" t="s">
        <v>489</v>
      </c>
      <c r="F2786" s="316">
        <v>84.073999999999998</v>
      </c>
      <c r="G2786" s="39"/>
      <c r="H2786" s="45"/>
    </row>
    <row r="2787" s="2" customFormat="1" ht="16.8" customHeight="1">
      <c r="A2787" s="39"/>
      <c r="B2787" s="45"/>
      <c r="C2787" s="315" t="s">
        <v>496</v>
      </c>
      <c r="D2787" s="315" t="s">
        <v>497</v>
      </c>
      <c r="E2787" s="18" t="s">
        <v>489</v>
      </c>
      <c r="F2787" s="316">
        <v>45.622</v>
      </c>
      <c r="G2787" s="39"/>
      <c r="H2787" s="45"/>
    </row>
    <row r="2788" s="2" customFormat="1" ht="16.8" customHeight="1">
      <c r="A2788" s="39"/>
      <c r="B2788" s="45"/>
      <c r="C2788" s="311" t="s">
        <v>1305</v>
      </c>
      <c r="D2788" s="312" t="s">
        <v>19</v>
      </c>
      <c r="E2788" s="313" t="s">
        <v>19</v>
      </c>
      <c r="F2788" s="314">
        <v>0</v>
      </c>
      <c r="G2788" s="39"/>
      <c r="H2788" s="45"/>
    </row>
    <row r="2789" s="2" customFormat="1" ht="16.8" customHeight="1">
      <c r="A2789" s="39"/>
      <c r="B2789" s="45"/>
      <c r="C2789" s="315" t="s">
        <v>1305</v>
      </c>
      <c r="D2789" s="315" t="s">
        <v>72</v>
      </c>
      <c r="E2789" s="18" t="s">
        <v>19</v>
      </c>
      <c r="F2789" s="316">
        <v>0</v>
      </c>
      <c r="G2789" s="39"/>
      <c r="H2789" s="45"/>
    </row>
    <row r="2790" s="2" customFormat="1" ht="16.8" customHeight="1">
      <c r="A2790" s="39"/>
      <c r="B2790" s="45"/>
      <c r="C2790" s="317" t="s">
        <v>4959</v>
      </c>
      <c r="D2790" s="39"/>
      <c r="E2790" s="39"/>
      <c r="F2790" s="39"/>
      <c r="G2790" s="39"/>
      <c r="H2790" s="45"/>
    </row>
    <row r="2791" s="2" customFormat="1">
      <c r="A2791" s="39"/>
      <c r="B2791" s="45"/>
      <c r="C2791" s="315" t="s">
        <v>343</v>
      </c>
      <c r="D2791" s="315" t="s">
        <v>344</v>
      </c>
      <c r="E2791" s="18" t="s">
        <v>345</v>
      </c>
      <c r="F2791" s="316">
        <v>175.625</v>
      </c>
      <c r="G2791" s="39"/>
      <c r="H2791" s="45"/>
    </row>
    <row r="2792" s="2" customFormat="1">
      <c r="A2792" s="39"/>
      <c r="B2792" s="45"/>
      <c r="C2792" s="315" t="s">
        <v>406</v>
      </c>
      <c r="D2792" s="315" t="s">
        <v>407</v>
      </c>
      <c r="E2792" s="18" t="s">
        <v>391</v>
      </c>
      <c r="F2792" s="316">
        <v>223.12899999999999</v>
      </c>
      <c r="G2792" s="39"/>
      <c r="H2792" s="45"/>
    </row>
    <row r="2793" s="2" customFormat="1" ht="16.8" customHeight="1">
      <c r="A2793" s="39"/>
      <c r="B2793" s="45"/>
      <c r="C2793" s="315" t="s">
        <v>1308</v>
      </c>
      <c r="D2793" s="315" t="s">
        <v>1333</v>
      </c>
      <c r="E2793" s="18" t="s">
        <v>19</v>
      </c>
      <c r="F2793" s="316">
        <v>0</v>
      </c>
      <c r="G2793" s="39"/>
      <c r="H2793" s="45"/>
    </row>
    <row r="2794" s="2" customFormat="1" ht="16.8" customHeight="1">
      <c r="A2794" s="39"/>
      <c r="B2794" s="45"/>
      <c r="C2794" s="317" t="s">
        <v>4959</v>
      </c>
      <c r="D2794" s="39"/>
      <c r="E2794" s="39"/>
      <c r="F2794" s="39"/>
      <c r="G2794" s="39"/>
      <c r="H2794" s="45"/>
    </row>
    <row r="2795" s="2" customFormat="1">
      <c r="A2795" s="39"/>
      <c r="B2795" s="45"/>
      <c r="C2795" s="315" t="s">
        <v>343</v>
      </c>
      <c r="D2795" s="315" t="s">
        <v>344</v>
      </c>
      <c r="E2795" s="18" t="s">
        <v>345</v>
      </c>
      <c r="F2795" s="316">
        <v>175.625</v>
      </c>
      <c r="G2795" s="39"/>
      <c r="H2795" s="45"/>
    </row>
    <row r="2796" s="2" customFormat="1">
      <c r="A2796" s="39"/>
      <c r="B2796" s="45"/>
      <c r="C2796" s="315" t="s">
        <v>364</v>
      </c>
      <c r="D2796" s="315" t="s">
        <v>365</v>
      </c>
      <c r="E2796" s="18" t="s">
        <v>345</v>
      </c>
      <c r="F2796" s="316">
        <v>175.625</v>
      </c>
      <c r="G2796" s="39"/>
      <c r="H2796" s="45"/>
    </row>
    <row r="2797" s="2" customFormat="1" ht="16.8" customHeight="1">
      <c r="A2797" s="39"/>
      <c r="B2797" s="45"/>
      <c r="C2797" s="311" t="s">
        <v>1308</v>
      </c>
      <c r="D2797" s="312" t="s">
        <v>19</v>
      </c>
      <c r="E2797" s="313" t="s">
        <v>19</v>
      </c>
      <c r="F2797" s="314">
        <v>0</v>
      </c>
      <c r="G2797" s="39"/>
      <c r="H2797" s="45"/>
    </row>
    <row r="2798" s="2" customFormat="1">
      <c r="A2798" s="39"/>
      <c r="B2798" s="45"/>
      <c r="C2798" s="315" t="s">
        <v>368</v>
      </c>
      <c r="D2798" s="315" t="s">
        <v>369</v>
      </c>
      <c r="E2798" s="18" t="s">
        <v>345</v>
      </c>
      <c r="F2798" s="316">
        <v>166.84399999999999</v>
      </c>
      <c r="G2798" s="39"/>
      <c r="H2798" s="45"/>
    </row>
    <row r="2799" s="2" customFormat="1" ht="16.8" customHeight="1">
      <c r="A2799" s="39"/>
      <c r="B2799" s="45"/>
      <c r="C2799" s="315" t="s">
        <v>611</v>
      </c>
      <c r="D2799" s="315" t="s">
        <v>612</v>
      </c>
      <c r="E2799" s="18" t="s">
        <v>345</v>
      </c>
      <c r="F2799" s="316">
        <v>175.625</v>
      </c>
      <c r="G2799" s="39"/>
      <c r="H2799" s="45"/>
    </row>
    <row r="2800" s="2" customFormat="1" ht="16.8" customHeight="1">
      <c r="A2800" s="39"/>
      <c r="B2800" s="45"/>
      <c r="C2800" s="315" t="s">
        <v>631</v>
      </c>
      <c r="D2800" s="315" t="s">
        <v>632</v>
      </c>
      <c r="E2800" s="18" t="s">
        <v>345</v>
      </c>
      <c r="F2800" s="316">
        <v>175.625</v>
      </c>
      <c r="G2800" s="39"/>
      <c r="H2800" s="45"/>
    </row>
    <row r="2801" s="2" customFormat="1" ht="16.8" customHeight="1">
      <c r="A2801" s="39"/>
      <c r="B2801" s="45"/>
      <c r="C2801" s="315" t="s">
        <v>621</v>
      </c>
      <c r="D2801" s="315" t="s">
        <v>622</v>
      </c>
      <c r="E2801" s="18" t="s">
        <v>345</v>
      </c>
      <c r="F2801" s="316">
        <v>175.625</v>
      </c>
      <c r="G2801" s="39"/>
      <c r="H2801" s="45"/>
    </row>
    <row r="2802" s="2" customFormat="1">
      <c r="A2802" s="39"/>
      <c r="B2802" s="45"/>
      <c r="C2802" s="315" t="s">
        <v>636</v>
      </c>
      <c r="D2802" s="315" t="s">
        <v>637</v>
      </c>
      <c r="E2802" s="18" t="s">
        <v>345</v>
      </c>
      <c r="F2802" s="316">
        <v>175.625</v>
      </c>
      <c r="G2802" s="39"/>
      <c r="H2802" s="45"/>
    </row>
    <row r="2803" s="2" customFormat="1">
      <c r="A2803" s="39"/>
      <c r="B2803" s="45"/>
      <c r="C2803" s="315" t="s">
        <v>626</v>
      </c>
      <c r="D2803" s="315" t="s">
        <v>627</v>
      </c>
      <c r="E2803" s="18" t="s">
        <v>345</v>
      </c>
      <c r="F2803" s="316">
        <v>175.625</v>
      </c>
      <c r="G2803" s="39"/>
      <c r="H2803" s="45"/>
    </row>
    <row r="2804" s="2" customFormat="1" ht="16.8" customHeight="1">
      <c r="A2804" s="39"/>
      <c r="B2804" s="45"/>
      <c r="C2804" s="311" t="s">
        <v>1304</v>
      </c>
      <c r="D2804" s="312" t="s">
        <v>19</v>
      </c>
      <c r="E2804" s="313" t="s">
        <v>19</v>
      </c>
      <c r="F2804" s="314">
        <v>0.29999999999999999</v>
      </c>
      <c r="G2804" s="39"/>
      <c r="H2804" s="45"/>
    </row>
    <row r="2805" s="2" customFormat="1" ht="16.8" customHeight="1">
      <c r="A2805" s="39"/>
      <c r="B2805" s="45"/>
      <c r="C2805" s="315" t="s">
        <v>1304</v>
      </c>
      <c r="D2805" s="315" t="s">
        <v>1329</v>
      </c>
      <c r="E2805" s="18" t="s">
        <v>19</v>
      </c>
      <c r="F2805" s="316">
        <v>0.29999999999999999</v>
      </c>
      <c r="G2805" s="39"/>
      <c r="H2805" s="45"/>
    </row>
    <row r="2806" s="2" customFormat="1" ht="16.8" customHeight="1">
      <c r="A2806" s="39"/>
      <c r="B2806" s="45"/>
      <c r="C2806" s="317" t="s">
        <v>4959</v>
      </c>
      <c r="D2806" s="39"/>
      <c r="E2806" s="39"/>
      <c r="F2806" s="39"/>
      <c r="G2806" s="39"/>
      <c r="H2806" s="45"/>
    </row>
    <row r="2807" s="2" customFormat="1">
      <c r="A2807" s="39"/>
      <c r="B2807" s="45"/>
      <c r="C2807" s="315" t="s">
        <v>343</v>
      </c>
      <c r="D2807" s="315" t="s">
        <v>344</v>
      </c>
      <c r="E2807" s="18" t="s">
        <v>345</v>
      </c>
      <c r="F2807" s="316">
        <v>175.625</v>
      </c>
      <c r="G2807" s="39"/>
      <c r="H2807" s="45"/>
    </row>
    <row r="2808" s="2" customFormat="1">
      <c r="A2808" s="39"/>
      <c r="B2808" s="45"/>
      <c r="C2808" s="315" t="s">
        <v>406</v>
      </c>
      <c r="D2808" s="315" t="s">
        <v>407</v>
      </c>
      <c r="E2808" s="18" t="s">
        <v>391</v>
      </c>
      <c r="F2808" s="316">
        <v>223.12899999999999</v>
      </c>
      <c r="G2808" s="39"/>
      <c r="H2808" s="45"/>
    </row>
    <row r="2809" s="2" customFormat="1" ht="16.8" customHeight="1">
      <c r="A2809" s="39"/>
      <c r="B2809" s="45"/>
      <c r="C2809" s="311" t="s">
        <v>1306</v>
      </c>
      <c r="D2809" s="312" t="s">
        <v>19</v>
      </c>
      <c r="E2809" s="313" t="s">
        <v>19</v>
      </c>
      <c r="F2809" s="314">
        <v>0.59999999999999998</v>
      </c>
      <c r="G2809" s="39"/>
      <c r="H2809" s="45"/>
    </row>
    <row r="2810" s="2" customFormat="1" ht="16.8" customHeight="1">
      <c r="A2810" s="39"/>
      <c r="B2810" s="45"/>
      <c r="C2810" s="315" t="s">
        <v>1306</v>
      </c>
      <c r="D2810" s="315" t="s">
        <v>1321</v>
      </c>
      <c r="E2810" s="18" t="s">
        <v>19</v>
      </c>
      <c r="F2810" s="316">
        <v>0.59999999999999998</v>
      </c>
      <c r="G2810" s="39"/>
      <c r="H2810" s="45"/>
    </row>
    <row r="2811" s="2" customFormat="1" ht="16.8" customHeight="1">
      <c r="A2811" s="39"/>
      <c r="B2811" s="45"/>
      <c r="C2811" s="317" t="s">
        <v>4959</v>
      </c>
      <c r="D2811" s="39"/>
      <c r="E2811" s="39"/>
      <c r="F2811" s="39"/>
      <c r="G2811" s="39"/>
      <c r="H2811" s="45"/>
    </row>
    <row r="2812" s="2" customFormat="1">
      <c r="A2812" s="39"/>
      <c r="B2812" s="45"/>
      <c r="C2812" s="315" t="s">
        <v>343</v>
      </c>
      <c r="D2812" s="315" t="s">
        <v>344</v>
      </c>
      <c r="E2812" s="18" t="s">
        <v>345</v>
      </c>
      <c r="F2812" s="316">
        <v>175.625</v>
      </c>
      <c r="G2812" s="39"/>
      <c r="H2812" s="45"/>
    </row>
    <row r="2813" s="2" customFormat="1" ht="16.8" customHeight="1">
      <c r="A2813" s="39"/>
      <c r="B2813" s="45"/>
      <c r="C2813" s="311" t="s">
        <v>942</v>
      </c>
      <c r="D2813" s="312" t="s">
        <v>19</v>
      </c>
      <c r="E2813" s="313" t="s">
        <v>19</v>
      </c>
      <c r="F2813" s="314">
        <v>0.5</v>
      </c>
      <c r="G2813" s="39"/>
      <c r="H2813" s="45"/>
    </row>
    <row r="2814" s="2" customFormat="1" ht="16.8" customHeight="1">
      <c r="A2814" s="39"/>
      <c r="B2814" s="45"/>
      <c r="C2814" s="315" t="s">
        <v>942</v>
      </c>
      <c r="D2814" s="315" t="s">
        <v>974</v>
      </c>
      <c r="E2814" s="18" t="s">
        <v>19</v>
      </c>
      <c r="F2814" s="316">
        <v>0.5</v>
      </c>
      <c r="G2814" s="39"/>
      <c r="H2814" s="45"/>
    </row>
    <row r="2815" s="2" customFormat="1" ht="16.8" customHeight="1">
      <c r="A2815" s="39"/>
      <c r="B2815" s="45"/>
      <c r="C2815" s="317" t="s">
        <v>4959</v>
      </c>
      <c r="D2815" s="39"/>
      <c r="E2815" s="39"/>
      <c r="F2815" s="39"/>
      <c r="G2815" s="39"/>
      <c r="H2815" s="45"/>
    </row>
    <row r="2816" s="2" customFormat="1">
      <c r="A2816" s="39"/>
      <c r="B2816" s="45"/>
      <c r="C2816" s="315" t="s">
        <v>406</v>
      </c>
      <c r="D2816" s="315" t="s">
        <v>407</v>
      </c>
      <c r="E2816" s="18" t="s">
        <v>391</v>
      </c>
      <c r="F2816" s="316">
        <v>223.12899999999999</v>
      </c>
      <c r="G2816" s="39"/>
      <c r="H2816" s="45"/>
    </row>
    <row r="2817" s="2" customFormat="1" ht="16.8" customHeight="1">
      <c r="A2817" s="39"/>
      <c r="B2817" s="45"/>
      <c r="C2817" s="311" t="s">
        <v>275</v>
      </c>
      <c r="D2817" s="312" t="s">
        <v>19</v>
      </c>
      <c r="E2817" s="313" t="s">
        <v>19</v>
      </c>
      <c r="F2817" s="314">
        <v>0</v>
      </c>
      <c r="G2817" s="39"/>
      <c r="H2817" s="45"/>
    </row>
    <row r="2818" s="2" customFormat="1" ht="16.8" customHeight="1">
      <c r="A2818" s="39"/>
      <c r="B2818" s="45"/>
      <c r="C2818" s="317" t="s">
        <v>4959</v>
      </c>
      <c r="D2818" s="39"/>
      <c r="E2818" s="39"/>
      <c r="F2818" s="39"/>
      <c r="G2818" s="39"/>
      <c r="H2818" s="45"/>
    </row>
    <row r="2819" s="2" customFormat="1">
      <c r="A2819" s="39"/>
      <c r="B2819" s="45"/>
      <c r="C2819" s="315" t="s">
        <v>406</v>
      </c>
      <c r="D2819" s="315" t="s">
        <v>407</v>
      </c>
      <c r="E2819" s="18" t="s">
        <v>391</v>
      </c>
      <c r="F2819" s="316">
        <v>223.12899999999999</v>
      </c>
      <c r="G2819" s="39"/>
      <c r="H2819" s="45"/>
    </row>
    <row r="2820" s="2" customFormat="1" ht="16.8" customHeight="1">
      <c r="A2820" s="39"/>
      <c r="B2820" s="45"/>
      <c r="C2820" s="311" t="s">
        <v>227</v>
      </c>
      <c r="D2820" s="312" t="s">
        <v>19</v>
      </c>
      <c r="E2820" s="313" t="s">
        <v>19</v>
      </c>
      <c r="F2820" s="314">
        <v>0</v>
      </c>
      <c r="G2820" s="39"/>
      <c r="H2820" s="45"/>
    </row>
    <row r="2821" s="2" customFormat="1" ht="16.8" customHeight="1">
      <c r="A2821" s="39"/>
      <c r="B2821" s="45"/>
      <c r="C2821" s="317" t="s">
        <v>4959</v>
      </c>
      <c r="D2821" s="39"/>
      <c r="E2821" s="39"/>
      <c r="F2821" s="39"/>
      <c r="G2821" s="39"/>
      <c r="H2821" s="45"/>
    </row>
    <row r="2822" s="2" customFormat="1" ht="16.8" customHeight="1">
      <c r="A2822" s="39"/>
      <c r="B2822" s="45"/>
      <c r="C2822" s="315" t="s">
        <v>511</v>
      </c>
      <c r="D2822" s="315" t="s">
        <v>512</v>
      </c>
      <c r="E2822" s="18" t="s">
        <v>345</v>
      </c>
      <c r="F2822" s="316">
        <v>175.625</v>
      </c>
      <c r="G2822" s="39"/>
      <c r="H2822" s="45"/>
    </row>
    <row r="2823" s="2" customFormat="1" ht="16.8" customHeight="1">
      <c r="A2823" s="39"/>
      <c r="B2823" s="45"/>
      <c r="C2823" s="311" t="s">
        <v>277</v>
      </c>
      <c r="D2823" s="312" t="s">
        <v>19</v>
      </c>
      <c r="E2823" s="313" t="s">
        <v>19</v>
      </c>
      <c r="F2823" s="314">
        <v>0.29999999999999999</v>
      </c>
      <c r="G2823" s="39"/>
      <c r="H2823" s="45"/>
    </row>
    <row r="2824" s="2" customFormat="1" ht="16.8" customHeight="1">
      <c r="A2824" s="39"/>
      <c r="B2824" s="45"/>
      <c r="C2824" s="317" t="s">
        <v>4959</v>
      </c>
      <c r="D2824" s="39"/>
      <c r="E2824" s="39"/>
      <c r="F2824" s="39"/>
      <c r="G2824" s="39"/>
      <c r="H2824" s="45"/>
    </row>
    <row r="2825" s="2" customFormat="1">
      <c r="A2825" s="39"/>
      <c r="B2825" s="45"/>
      <c r="C2825" s="315" t="s">
        <v>406</v>
      </c>
      <c r="D2825" s="315" t="s">
        <v>407</v>
      </c>
      <c r="E2825" s="18" t="s">
        <v>391</v>
      </c>
      <c r="F2825" s="316">
        <v>223.12899999999999</v>
      </c>
      <c r="G2825" s="39"/>
      <c r="H2825" s="45"/>
    </row>
    <row r="2826" s="2" customFormat="1" ht="16.8" customHeight="1">
      <c r="A2826" s="39"/>
      <c r="B2826" s="45"/>
      <c r="C2826" s="311" t="s">
        <v>225</v>
      </c>
      <c r="D2826" s="312" t="s">
        <v>19</v>
      </c>
      <c r="E2826" s="313" t="s">
        <v>19</v>
      </c>
      <c r="F2826" s="314">
        <v>140.56100000000001</v>
      </c>
      <c r="G2826" s="39"/>
      <c r="H2826" s="45"/>
    </row>
    <row r="2827" s="2" customFormat="1" ht="16.8" customHeight="1">
      <c r="A2827" s="39"/>
      <c r="B2827" s="45"/>
      <c r="C2827" s="311" t="s">
        <v>218</v>
      </c>
      <c r="D2827" s="312" t="s">
        <v>19</v>
      </c>
      <c r="E2827" s="313" t="s">
        <v>19</v>
      </c>
      <c r="F2827" s="314">
        <v>82.567999999999998</v>
      </c>
      <c r="G2827" s="39"/>
      <c r="H2827" s="45"/>
    </row>
    <row r="2828" s="2" customFormat="1" ht="16.8" customHeight="1">
      <c r="A2828" s="39"/>
      <c r="B2828" s="45"/>
      <c r="C2828" s="315" t="s">
        <v>19</v>
      </c>
      <c r="D2828" s="315" t="s">
        <v>216</v>
      </c>
      <c r="E2828" s="18" t="s">
        <v>19</v>
      </c>
      <c r="F2828" s="316">
        <v>22.811</v>
      </c>
      <c r="G2828" s="39"/>
      <c r="H2828" s="45"/>
    </row>
    <row r="2829" s="2" customFormat="1" ht="16.8" customHeight="1">
      <c r="A2829" s="39"/>
      <c r="B2829" s="45"/>
      <c r="C2829" s="315" t="s">
        <v>19</v>
      </c>
      <c r="D2829" s="315" t="s">
        <v>221</v>
      </c>
      <c r="E2829" s="18" t="s">
        <v>19</v>
      </c>
      <c r="F2829" s="316">
        <v>42.036999999999999</v>
      </c>
      <c r="G2829" s="39"/>
      <c r="H2829" s="45"/>
    </row>
    <row r="2830" s="2" customFormat="1" ht="16.8" customHeight="1">
      <c r="A2830" s="39"/>
      <c r="B2830" s="45"/>
      <c r="C2830" s="315" t="s">
        <v>19</v>
      </c>
      <c r="D2830" s="315" t="s">
        <v>452</v>
      </c>
      <c r="E2830" s="18" t="s">
        <v>19</v>
      </c>
      <c r="F2830" s="316">
        <v>3.4620000000000002</v>
      </c>
      <c r="G2830" s="39"/>
      <c r="H2830" s="45"/>
    </row>
    <row r="2831" s="2" customFormat="1" ht="16.8" customHeight="1">
      <c r="A2831" s="39"/>
      <c r="B2831" s="45"/>
      <c r="C2831" s="315" t="s">
        <v>19</v>
      </c>
      <c r="D2831" s="315" t="s">
        <v>453</v>
      </c>
      <c r="E2831" s="18" t="s">
        <v>19</v>
      </c>
      <c r="F2831" s="316">
        <v>12.233000000000001</v>
      </c>
      <c r="G2831" s="39"/>
      <c r="H2831" s="45"/>
    </row>
    <row r="2832" s="2" customFormat="1" ht="16.8" customHeight="1">
      <c r="A2832" s="39"/>
      <c r="B2832" s="45"/>
      <c r="C2832" s="315" t="s">
        <v>19</v>
      </c>
      <c r="D2832" s="315" t="s">
        <v>248</v>
      </c>
      <c r="E2832" s="18" t="s">
        <v>19</v>
      </c>
      <c r="F2832" s="316">
        <v>2.0249999999999999</v>
      </c>
      <c r="G2832" s="39"/>
      <c r="H2832" s="45"/>
    </row>
    <row r="2833" s="2" customFormat="1" ht="16.8" customHeight="1">
      <c r="A2833" s="39"/>
      <c r="B2833" s="45"/>
      <c r="C2833" s="315" t="s">
        <v>218</v>
      </c>
      <c r="D2833" s="315" t="s">
        <v>363</v>
      </c>
      <c r="E2833" s="18" t="s">
        <v>19</v>
      </c>
      <c r="F2833" s="316">
        <v>82.567999999999998</v>
      </c>
      <c r="G2833" s="39"/>
      <c r="H2833" s="45"/>
    </row>
    <row r="2834" s="2" customFormat="1" ht="16.8" customHeight="1">
      <c r="A2834" s="39"/>
      <c r="B2834" s="45"/>
      <c r="C2834" s="317" t="s">
        <v>4959</v>
      </c>
      <c r="D2834" s="39"/>
      <c r="E2834" s="39"/>
      <c r="F2834" s="39"/>
      <c r="G2834" s="39"/>
      <c r="H2834" s="45"/>
    </row>
    <row r="2835" s="2" customFormat="1">
      <c r="A2835" s="39"/>
      <c r="B2835" s="45"/>
      <c r="C2835" s="315" t="s">
        <v>448</v>
      </c>
      <c r="D2835" s="315" t="s">
        <v>449</v>
      </c>
      <c r="E2835" s="18" t="s">
        <v>391</v>
      </c>
      <c r="F2835" s="316">
        <v>82.567999999999998</v>
      </c>
      <c r="G2835" s="39"/>
      <c r="H2835" s="45"/>
    </row>
    <row r="2836" s="2" customFormat="1">
      <c r="A2836" s="39"/>
      <c r="B2836" s="45"/>
      <c r="C2836" s="315" t="s">
        <v>455</v>
      </c>
      <c r="D2836" s="315" t="s">
        <v>4960</v>
      </c>
      <c r="E2836" s="18" t="s">
        <v>391</v>
      </c>
      <c r="F2836" s="316">
        <v>825.67999999999995</v>
      </c>
      <c r="G2836" s="39"/>
      <c r="H2836" s="45"/>
    </row>
    <row r="2837" s="2" customFormat="1">
      <c r="A2837" s="39"/>
      <c r="B2837" s="45"/>
      <c r="C2837" s="315" t="s">
        <v>504</v>
      </c>
      <c r="D2837" s="315" t="s">
        <v>505</v>
      </c>
      <c r="E2837" s="18" t="s">
        <v>489</v>
      </c>
      <c r="F2837" s="316">
        <v>165.136</v>
      </c>
      <c r="G2837" s="39"/>
      <c r="H2837" s="45"/>
    </row>
    <row r="2838" s="2" customFormat="1" ht="16.8" customHeight="1">
      <c r="A2838" s="39"/>
      <c r="B2838" s="45"/>
      <c r="C2838" s="315" t="s">
        <v>466</v>
      </c>
      <c r="D2838" s="315" t="s">
        <v>467</v>
      </c>
      <c r="E2838" s="18" t="s">
        <v>391</v>
      </c>
      <c r="F2838" s="316">
        <v>140.56100000000001</v>
      </c>
      <c r="G2838" s="39"/>
      <c r="H2838" s="45"/>
    </row>
    <row r="2839" s="2" customFormat="1" ht="16.8" customHeight="1">
      <c r="A2839" s="39"/>
      <c r="B2839" s="45"/>
      <c r="C2839" s="311" t="s">
        <v>223</v>
      </c>
      <c r="D2839" s="312" t="s">
        <v>19</v>
      </c>
      <c r="E2839" s="313" t="s">
        <v>19</v>
      </c>
      <c r="F2839" s="314">
        <v>223.12899999999999</v>
      </c>
      <c r="G2839" s="39"/>
      <c r="H2839" s="45"/>
    </row>
    <row r="2840" s="2" customFormat="1" ht="16.8" customHeight="1">
      <c r="A2840" s="39"/>
      <c r="B2840" s="45"/>
      <c r="C2840" s="315" t="s">
        <v>19</v>
      </c>
      <c r="D2840" s="315" t="s">
        <v>418</v>
      </c>
      <c r="E2840" s="18" t="s">
        <v>19</v>
      </c>
      <c r="F2840" s="316">
        <v>0</v>
      </c>
      <c r="G2840" s="39"/>
      <c r="H2840" s="45"/>
    </row>
    <row r="2841" s="2" customFormat="1" ht="16.8" customHeight="1">
      <c r="A2841" s="39"/>
      <c r="B2841" s="45"/>
      <c r="C2841" s="315" t="s">
        <v>19</v>
      </c>
      <c r="D2841" s="315" t="s">
        <v>1348</v>
      </c>
      <c r="E2841" s="18" t="s">
        <v>19</v>
      </c>
      <c r="F2841" s="316">
        <v>191.71199999999999</v>
      </c>
      <c r="G2841" s="39"/>
      <c r="H2841" s="45"/>
    </row>
    <row r="2842" s="2" customFormat="1" ht="16.8" customHeight="1">
      <c r="A2842" s="39"/>
      <c r="B2842" s="45"/>
      <c r="C2842" s="315" t="s">
        <v>19</v>
      </c>
      <c r="D2842" s="315" t="s">
        <v>1349</v>
      </c>
      <c r="E2842" s="18" t="s">
        <v>19</v>
      </c>
      <c r="F2842" s="316">
        <v>31.417000000000002</v>
      </c>
      <c r="G2842" s="39"/>
      <c r="H2842" s="45"/>
    </row>
    <row r="2843" s="2" customFormat="1" ht="16.8" customHeight="1">
      <c r="A2843" s="39"/>
      <c r="B2843" s="45"/>
      <c r="C2843" s="315" t="s">
        <v>19</v>
      </c>
      <c r="D2843" s="315" t="s">
        <v>1350</v>
      </c>
      <c r="E2843" s="18" t="s">
        <v>19</v>
      </c>
      <c r="F2843" s="316">
        <v>0</v>
      </c>
      <c r="G2843" s="39"/>
      <c r="H2843" s="45"/>
    </row>
    <row r="2844" s="2" customFormat="1" ht="16.8" customHeight="1">
      <c r="A2844" s="39"/>
      <c r="B2844" s="45"/>
      <c r="C2844" s="315" t="s">
        <v>19</v>
      </c>
      <c r="D2844" s="315" t="s">
        <v>1350</v>
      </c>
      <c r="E2844" s="18" t="s">
        <v>19</v>
      </c>
      <c r="F2844" s="316">
        <v>0</v>
      </c>
      <c r="G2844" s="39"/>
      <c r="H2844" s="45"/>
    </row>
    <row r="2845" s="2" customFormat="1" ht="16.8" customHeight="1">
      <c r="A2845" s="39"/>
      <c r="B2845" s="45"/>
      <c r="C2845" s="315" t="s">
        <v>19</v>
      </c>
      <c r="D2845" s="315" t="s">
        <v>1351</v>
      </c>
      <c r="E2845" s="18" t="s">
        <v>19</v>
      </c>
      <c r="F2845" s="316">
        <v>0</v>
      </c>
      <c r="G2845" s="39"/>
      <c r="H2845" s="45"/>
    </row>
    <row r="2846" s="2" customFormat="1" ht="16.8" customHeight="1">
      <c r="A2846" s="39"/>
      <c r="B2846" s="45"/>
      <c r="C2846" s="315" t="s">
        <v>19</v>
      </c>
      <c r="D2846" s="315" t="s">
        <v>1352</v>
      </c>
      <c r="E2846" s="18" t="s">
        <v>19</v>
      </c>
      <c r="F2846" s="316">
        <v>0</v>
      </c>
      <c r="G2846" s="39"/>
      <c r="H2846" s="45"/>
    </row>
    <row r="2847" s="2" customFormat="1" ht="16.8" customHeight="1">
      <c r="A2847" s="39"/>
      <c r="B2847" s="45"/>
      <c r="C2847" s="315" t="s">
        <v>223</v>
      </c>
      <c r="D2847" s="315" t="s">
        <v>363</v>
      </c>
      <c r="E2847" s="18" t="s">
        <v>19</v>
      </c>
      <c r="F2847" s="316">
        <v>223.12899999999999</v>
      </c>
      <c r="G2847" s="39"/>
      <c r="H2847" s="45"/>
    </row>
    <row r="2848" s="2" customFormat="1" ht="16.8" customHeight="1">
      <c r="A2848" s="39"/>
      <c r="B2848" s="45"/>
      <c r="C2848" s="317" t="s">
        <v>4959</v>
      </c>
      <c r="D2848" s="39"/>
      <c r="E2848" s="39"/>
      <c r="F2848" s="39"/>
      <c r="G2848" s="39"/>
      <c r="H2848" s="45"/>
    </row>
    <row r="2849" s="2" customFormat="1">
      <c r="A2849" s="39"/>
      <c r="B2849" s="45"/>
      <c r="C2849" s="315" t="s">
        <v>406</v>
      </c>
      <c r="D2849" s="315" t="s">
        <v>407</v>
      </c>
      <c r="E2849" s="18" t="s">
        <v>391</v>
      </c>
      <c r="F2849" s="316">
        <v>223.12899999999999</v>
      </c>
      <c r="G2849" s="39"/>
      <c r="H2849" s="45"/>
    </row>
    <row r="2850" s="2" customFormat="1" ht="16.8" customHeight="1">
      <c r="A2850" s="39"/>
      <c r="B2850" s="45"/>
      <c r="C2850" s="315" t="s">
        <v>466</v>
      </c>
      <c r="D2850" s="315" t="s">
        <v>467</v>
      </c>
      <c r="E2850" s="18" t="s">
        <v>391</v>
      </c>
      <c r="F2850" s="316">
        <v>140.56100000000001</v>
      </c>
      <c r="G2850" s="39"/>
      <c r="H2850" s="45"/>
    </row>
    <row r="2851" s="2" customFormat="1" ht="16.8" customHeight="1">
      <c r="A2851" s="39"/>
      <c r="B2851" s="45"/>
      <c r="C2851" s="311" t="s">
        <v>298</v>
      </c>
      <c r="D2851" s="312" t="s">
        <v>19</v>
      </c>
      <c r="E2851" s="313" t="s">
        <v>19</v>
      </c>
      <c r="F2851" s="314">
        <v>-3.4620000000000002</v>
      </c>
      <c r="G2851" s="39"/>
      <c r="H2851" s="45"/>
    </row>
    <row r="2852" s="2" customFormat="1" ht="16.8" customHeight="1">
      <c r="A2852" s="39"/>
      <c r="B2852" s="45"/>
      <c r="C2852" s="315" t="s">
        <v>19</v>
      </c>
      <c r="D2852" s="315" t="s">
        <v>501</v>
      </c>
      <c r="E2852" s="18" t="s">
        <v>19</v>
      </c>
      <c r="F2852" s="316">
        <v>0</v>
      </c>
      <c r="G2852" s="39"/>
      <c r="H2852" s="45"/>
    </row>
    <row r="2853" s="2" customFormat="1" ht="16.8" customHeight="1">
      <c r="A2853" s="39"/>
      <c r="B2853" s="45"/>
      <c r="C2853" s="315" t="s">
        <v>19</v>
      </c>
      <c r="D2853" s="315" t="s">
        <v>993</v>
      </c>
      <c r="E2853" s="18" t="s">
        <v>19</v>
      </c>
      <c r="F2853" s="316">
        <v>-3.4620000000000002</v>
      </c>
      <c r="G2853" s="39"/>
      <c r="H2853" s="45"/>
    </row>
    <row r="2854" s="2" customFormat="1" ht="16.8" customHeight="1">
      <c r="A2854" s="39"/>
      <c r="B2854" s="45"/>
      <c r="C2854" s="315" t="s">
        <v>19</v>
      </c>
      <c r="D2854" s="315" t="s">
        <v>502</v>
      </c>
      <c r="E2854" s="18" t="s">
        <v>19</v>
      </c>
      <c r="F2854" s="316">
        <v>0</v>
      </c>
      <c r="G2854" s="39"/>
      <c r="H2854" s="45"/>
    </row>
    <row r="2855" s="2" customFormat="1" ht="16.8" customHeight="1">
      <c r="A2855" s="39"/>
      <c r="B2855" s="45"/>
      <c r="C2855" s="315" t="s">
        <v>298</v>
      </c>
      <c r="D2855" s="315" t="s">
        <v>500</v>
      </c>
      <c r="E2855" s="18" t="s">
        <v>19</v>
      </c>
      <c r="F2855" s="316">
        <v>-3.4620000000000002</v>
      </c>
      <c r="G2855" s="39"/>
      <c r="H2855" s="45"/>
    </row>
    <row r="2856" s="2" customFormat="1" ht="16.8" customHeight="1">
      <c r="A2856" s="39"/>
      <c r="B2856" s="45"/>
      <c r="C2856" s="317" t="s">
        <v>4959</v>
      </c>
      <c r="D2856" s="39"/>
      <c r="E2856" s="39"/>
      <c r="F2856" s="39"/>
      <c r="G2856" s="39"/>
      <c r="H2856" s="45"/>
    </row>
    <row r="2857" s="2" customFormat="1" ht="16.8" customHeight="1">
      <c r="A2857" s="39"/>
      <c r="B2857" s="45"/>
      <c r="C2857" s="315" t="s">
        <v>496</v>
      </c>
      <c r="D2857" s="315" t="s">
        <v>497</v>
      </c>
      <c r="E2857" s="18" t="s">
        <v>489</v>
      </c>
      <c r="F2857" s="316">
        <v>45.622</v>
      </c>
      <c r="G2857" s="39"/>
      <c r="H2857" s="45"/>
    </row>
    <row r="2858" s="2" customFormat="1">
      <c r="A2858" s="39"/>
      <c r="B2858" s="45"/>
      <c r="C2858" s="315" t="s">
        <v>448</v>
      </c>
      <c r="D2858" s="315" t="s">
        <v>449</v>
      </c>
      <c r="E2858" s="18" t="s">
        <v>391</v>
      </c>
      <c r="F2858" s="316">
        <v>82.567999999999998</v>
      </c>
      <c r="G2858" s="39"/>
      <c r="H2858" s="45"/>
    </row>
    <row r="2859" s="2" customFormat="1" ht="16.8" customHeight="1">
      <c r="A2859" s="39"/>
      <c r="B2859" s="45"/>
      <c r="C2859" s="311" t="s">
        <v>221</v>
      </c>
      <c r="D2859" s="312" t="s">
        <v>19</v>
      </c>
      <c r="E2859" s="313" t="s">
        <v>19</v>
      </c>
      <c r="F2859" s="314">
        <v>42.036999999999999</v>
      </c>
      <c r="G2859" s="39"/>
      <c r="H2859" s="45"/>
    </row>
    <row r="2860" s="2" customFormat="1" ht="16.8" customHeight="1">
      <c r="A2860" s="39"/>
      <c r="B2860" s="45"/>
      <c r="C2860" s="315" t="s">
        <v>19</v>
      </c>
      <c r="D2860" s="315" t="s">
        <v>491</v>
      </c>
      <c r="E2860" s="18" t="s">
        <v>19</v>
      </c>
      <c r="F2860" s="316">
        <v>0</v>
      </c>
      <c r="G2860" s="39"/>
      <c r="H2860" s="45"/>
    </row>
    <row r="2861" s="2" customFormat="1" ht="16.8" customHeight="1">
      <c r="A2861" s="39"/>
      <c r="B2861" s="45"/>
      <c r="C2861" s="315" t="s">
        <v>19</v>
      </c>
      <c r="D2861" s="315" t="s">
        <v>492</v>
      </c>
      <c r="E2861" s="18" t="s">
        <v>19</v>
      </c>
      <c r="F2861" s="316">
        <v>10.509</v>
      </c>
      <c r="G2861" s="39"/>
      <c r="H2861" s="45"/>
    </row>
    <row r="2862" s="2" customFormat="1" ht="16.8" customHeight="1">
      <c r="A2862" s="39"/>
      <c r="B2862" s="45"/>
      <c r="C2862" s="315" t="s">
        <v>19</v>
      </c>
      <c r="D2862" s="315" t="s">
        <v>493</v>
      </c>
      <c r="E2862" s="18" t="s">
        <v>19</v>
      </c>
      <c r="F2862" s="316">
        <v>0</v>
      </c>
      <c r="G2862" s="39"/>
      <c r="H2862" s="45"/>
    </row>
    <row r="2863" s="2" customFormat="1" ht="16.8" customHeight="1">
      <c r="A2863" s="39"/>
      <c r="B2863" s="45"/>
      <c r="C2863" s="315" t="s">
        <v>19</v>
      </c>
      <c r="D2863" s="315" t="s">
        <v>494</v>
      </c>
      <c r="E2863" s="18" t="s">
        <v>19</v>
      </c>
      <c r="F2863" s="316">
        <v>31.527999999999999</v>
      </c>
      <c r="G2863" s="39"/>
      <c r="H2863" s="45"/>
    </row>
    <row r="2864" s="2" customFormat="1" ht="16.8" customHeight="1">
      <c r="A2864" s="39"/>
      <c r="B2864" s="45"/>
      <c r="C2864" s="315" t="s">
        <v>221</v>
      </c>
      <c r="D2864" s="315" t="s">
        <v>363</v>
      </c>
      <c r="E2864" s="18" t="s">
        <v>19</v>
      </c>
      <c r="F2864" s="316">
        <v>42.036999999999999</v>
      </c>
      <c r="G2864" s="39"/>
      <c r="H2864" s="45"/>
    </row>
    <row r="2865" s="2" customFormat="1" ht="16.8" customHeight="1">
      <c r="A2865" s="39"/>
      <c r="B2865" s="45"/>
      <c r="C2865" s="317" t="s">
        <v>4959</v>
      </c>
      <c r="D2865" s="39"/>
      <c r="E2865" s="39"/>
      <c r="F2865" s="39"/>
      <c r="G2865" s="39"/>
      <c r="H2865" s="45"/>
    </row>
    <row r="2866" s="2" customFormat="1" ht="16.8" customHeight="1">
      <c r="A2866" s="39"/>
      <c r="B2866" s="45"/>
      <c r="C2866" s="315" t="s">
        <v>487</v>
      </c>
      <c r="D2866" s="315" t="s">
        <v>488</v>
      </c>
      <c r="E2866" s="18" t="s">
        <v>489</v>
      </c>
      <c r="F2866" s="316">
        <v>84.073999999999998</v>
      </c>
      <c r="G2866" s="39"/>
      <c r="H2866" s="45"/>
    </row>
    <row r="2867" s="2" customFormat="1">
      <c r="A2867" s="39"/>
      <c r="B2867" s="45"/>
      <c r="C2867" s="315" t="s">
        <v>448</v>
      </c>
      <c r="D2867" s="315" t="s">
        <v>449</v>
      </c>
      <c r="E2867" s="18" t="s">
        <v>391</v>
      </c>
      <c r="F2867" s="316">
        <v>82.567999999999998</v>
      </c>
      <c r="G2867" s="39"/>
      <c r="H2867" s="45"/>
    </row>
    <row r="2868" s="2" customFormat="1">
      <c r="A2868" s="39"/>
      <c r="B2868" s="45"/>
      <c r="C2868" s="315" t="s">
        <v>477</v>
      </c>
      <c r="D2868" s="315" t="s">
        <v>478</v>
      </c>
      <c r="E2868" s="18" t="s">
        <v>391</v>
      </c>
      <c r="F2868" s="316">
        <v>182.59800000000001</v>
      </c>
      <c r="G2868" s="39"/>
      <c r="H2868" s="45"/>
    </row>
    <row r="2869" s="2" customFormat="1" ht="16.8" customHeight="1">
      <c r="A2869" s="39"/>
      <c r="B2869" s="45"/>
      <c r="C2869" s="315" t="s">
        <v>19</v>
      </c>
      <c r="D2869" s="315" t="s">
        <v>470</v>
      </c>
      <c r="E2869" s="18" t="s">
        <v>19</v>
      </c>
      <c r="F2869" s="316">
        <v>0</v>
      </c>
      <c r="G2869" s="39"/>
      <c r="H2869" s="45"/>
    </row>
    <row r="2870" s="2" customFormat="1" ht="16.8" customHeight="1">
      <c r="A2870" s="39"/>
      <c r="B2870" s="45"/>
      <c r="C2870" s="315" t="s">
        <v>19</v>
      </c>
      <c r="D2870" s="315" t="s">
        <v>223</v>
      </c>
      <c r="E2870" s="18" t="s">
        <v>19</v>
      </c>
      <c r="F2870" s="316">
        <v>223.12899999999999</v>
      </c>
      <c r="G2870" s="39"/>
      <c r="H2870" s="45"/>
    </row>
    <row r="2871" s="2" customFormat="1" ht="16.8" customHeight="1">
      <c r="A2871" s="39"/>
      <c r="B2871" s="45"/>
      <c r="C2871" s="315" t="s">
        <v>19</v>
      </c>
      <c r="D2871" s="315" t="s">
        <v>471</v>
      </c>
      <c r="E2871" s="18" t="s">
        <v>19</v>
      </c>
      <c r="F2871" s="316">
        <v>-82.567999999999998</v>
      </c>
      <c r="G2871" s="39"/>
      <c r="H2871" s="45"/>
    </row>
    <row r="2872" s="2" customFormat="1" ht="16.8" customHeight="1">
      <c r="A2872" s="39"/>
      <c r="B2872" s="45"/>
      <c r="C2872" s="315" t="s">
        <v>225</v>
      </c>
      <c r="D2872" s="315" t="s">
        <v>363</v>
      </c>
      <c r="E2872" s="18" t="s">
        <v>19</v>
      </c>
      <c r="F2872" s="316">
        <v>140.56100000000001</v>
      </c>
      <c r="G2872" s="39"/>
      <c r="H2872" s="45"/>
    </row>
    <row r="2873" s="2" customFormat="1" ht="16.8" customHeight="1">
      <c r="A2873" s="39"/>
      <c r="B2873" s="45"/>
      <c r="C2873" s="317" t="s">
        <v>4959</v>
      </c>
      <c r="D2873" s="39"/>
      <c r="E2873" s="39"/>
      <c r="F2873" s="39"/>
      <c r="G2873" s="39"/>
      <c r="H2873" s="45"/>
    </row>
    <row r="2874" s="2" customFormat="1" ht="16.8" customHeight="1">
      <c r="A2874" s="39"/>
      <c r="B2874" s="45"/>
      <c r="C2874" s="315" t="s">
        <v>466</v>
      </c>
      <c r="D2874" s="315" t="s">
        <v>467</v>
      </c>
      <c r="E2874" s="18" t="s">
        <v>391</v>
      </c>
      <c r="F2874" s="316">
        <v>140.56100000000001</v>
      </c>
      <c r="G2874" s="39"/>
      <c r="H2874" s="45"/>
    </row>
    <row r="2875" s="2" customFormat="1">
      <c r="A2875" s="39"/>
      <c r="B2875" s="45"/>
      <c r="C2875" s="315" t="s">
        <v>389</v>
      </c>
      <c r="D2875" s="315" t="s">
        <v>390</v>
      </c>
      <c r="E2875" s="18" t="s">
        <v>391</v>
      </c>
      <c r="F2875" s="316">
        <v>140.56100000000001</v>
      </c>
      <c r="G2875" s="39"/>
      <c r="H2875" s="45"/>
    </row>
    <row r="2876" s="2" customFormat="1">
      <c r="A2876" s="39"/>
      <c r="B2876" s="45"/>
      <c r="C2876" s="315" t="s">
        <v>442</v>
      </c>
      <c r="D2876" s="315" t="s">
        <v>443</v>
      </c>
      <c r="E2876" s="18" t="s">
        <v>391</v>
      </c>
      <c r="F2876" s="316">
        <v>281.12200000000001</v>
      </c>
      <c r="G2876" s="39"/>
      <c r="H2876" s="45"/>
    </row>
    <row r="2877" s="2" customFormat="1">
      <c r="A2877" s="39"/>
      <c r="B2877" s="45"/>
      <c r="C2877" s="315" t="s">
        <v>462</v>
      </c>
      <c r="D2877" s="315" t="s">
        <v>463</v>
      </c>
      <c r="E2877" s="18" t="s">
        <v>391</v>
      </c>
      <c r="F2877" s="316">
        <v>140.56100000000001</v>
      </c>
      <c r="G2877" s="39"/>
      <c r="H2877" s="45"/>
    </row>
    <row r="2878" s="2" customFormat="1">
      <c r="A2878" s="39"/>
      <c r="B2878" s="45"/>
      <c r="C2878" s="315" t="s">
        <v>477</v>
      </c>
      <c r="D2878" s="315" t="s">
        <v>478</v>
      </c>
      <c r="E2878" s="18" t="s">
        <v>391</v>
      </c>
      <c r="F2878" s="316">
        <v>182.59800000000001</v>
      </c>
      <c r="G2878" s="39"/>
      <c r="H2878" s="45"/>
    </row>
    <row r="2879" s="2" customFormat="1" ht="26.4" customHeight="1">
      <c r="A2879" s="39"/>
      <c r="B2879" s="45"/>
      <c r="C2879" s="310" t="s">
        <v>4973</v>
      </c>
      <c r="D2879" s="310" t="s">
        <v>118</v>
      </c>
      <c r="E2879" s="39"/>
      <c r="F2879" s="39"/>
      <c r="G2879" s="39"/>
      <c r="H2879" s="45"/>
    </row>
    <row r="2880" s="2" customFormat="1" ht="16.8" customHeight="1">
      <c r="A2880" s="39"/>
      <c r="B2880" s="45"/>
      <c r="C2880" s="311" t="s">
        <v>248</v>
      </c>
      <c r="D2880" s="312" t="s">
        <v>19</v>
      </c>
      <c r="E2880" s="313" t="s">
        <v>19</v>
      </c>
      <c r="F2880" s="314">
        <v>1.3500000000000001</v>
      </c>
      <c r="G2880" s="39"/>
      <c r="H2880" s="45"/>
    </row>
    <row r="2881" s="2" customFormat="1" ht="16.8" customHeight="1">
      <c r="A2881" s="39"/>
      <c r="B2881" s="45"/>
      <c r="C2881" s="315" t="s">
        <v>19</v>
      </c>
      <c r="D2881" s="315" t="s">
        <v>784</v>
      </c>
      <c r="E2881" s="18" t="s">
        <v>19</v>
      </c>
      <c r="F2881" s="316">
        <v>1.3500000000000001</v>
      </c>
      <c r="G2881" s="39"/>
      <c r="H2881" s="45"/>
    </row>
    <row r="2882" s="2" customFormat="1" ht="16.8" customHeight="1">
      <c r="A2882" s="39"/>
      <c r="B2882" s="45"/>
      <c r="C2882" s="315" t="s">
        <v>248</v>
      </c>
      <c r="D2882" s="315" t="s">
        <v>363</v>
      </c>
      <c r="E2882" s="18" t="s">
        <v>19</v>
      </c>
      <c r="F2882" s="316">
        <v>1.3500000000000001</v>
      </c>
      <c r="G2882" s="39"/>
      <c r="H2882" s="45"/>
    </row>
    <row r="2883" s="2" customFormat="1" ht="16.8" customHeight="1">
      <c r="A2883" s="39"/>
      <c r="B2883" s="45"/>
      <c r="C2883" s="317" t="s">
        <v>4959</v>
      </c>
      <c r="D2883" s="39"/>
      <c r="E2883" s="39"/>
      <c r="F2883" s="39"/>
      <c r="G2883" s="39"/>
      <c r="H2883" s="45"/>
    </row>
    <row r="2884" s="2" customFormat="1">
      <c r="A2884" s="39"/>
      <c r="B2884" s="45"/>
      <c r="C2884" s="315" t="s">
        <v>780</v>
      </c>
      <c r="D2884" s="315" t="s">
        <v>781</v>
      </c>
      <c r="E2884" s="18" t="s">
        <v>391</v>
      </c>
      <c r="F2884" s="316">
        <v>1.3500000000000001</v>
      </c>
      <c r="G2884" s="39"/>
      <c r="H2884" s="45"/>
    </row>
    <row r="2885" s="2" customFormat="1">
      <c r="A2885" s="39"/>
      <c r="B2885" s="45"/>
      <c r="C2885" s="315" t="s">
        <v>448</v>
      </c>
      <c r="D2885" s="315" t="s">
        <v>449</v>
      </c>
      <c r="E2885" s="18" t="s">
        <v>391</v>
      </c>
      <c r="F2885" s="316">
        <v>94.885000000000005</v>
      </c>
      <c r="G2885" s="39"/>
      <c r="H2885" s="45"/>
    </row>
    <row r="2886" s="2" customFormat="1" ht="16.8" customHeight="1">
      <c r="A2886" s="39"/>
      <c r="B2886" s="45"/>
      <c r="C2886" s="311" t="s">
        <v>294</v>
      </c>
      <c r="D2886" s="312" t="s">
        <v>19</v>
      </c>
      <c r="E2886" s="313" t="s">
        <v>19</v>
      </c>
      <c r="F2886" s="314">
        <v>87.890000000000001</v>
      </c>
      <c r="G2886" s="39"/>
      <c r="H2886" s="45"/>
    </row>
    <row r="2887" s="2" customFormat="1" ht="16.8" customHeight="1">
      <c r="A2887" s="39"/>
      <c r="B2887" s="45"/>
      <c r="C2887" s="315" t="s">
        <v>19</v>
      </c>
      <c r="D2887" s="315" t="s">
        <v>952</v>
      </c>
      <c r="E2887" s="18" t="s">
        <v>19</v>
      </c>
      <c r="F2887" s="316">
        <v>87.890000000000001</v>
      </c>
      <c r="G2887" s="39"/>
      <c r="H2887" s="45"/>
    </row>
    <row r="2888" s="2" customFormat="1" ht="16.8" customHeight="1">
      <c r="A2888" s="39"/>
      <c r="B2888" s="45"/>
      <c r="C2888" s="315" t="s">
        <v>19</v>
      </c>
      <c r="D2888" s="315" t="s">
        <v>258</v>
      </c>
      <c r="E2888" s="18" t="s">
        <v>19</v>
      </c>
      <c r="F2888" s="316">
        <v>0</v>
      </c>
      <c r="G2888" s="39"/>
      <c r="H2888" s="45"/>
    </row>
    <row r="2889" s="2" customFormat="1" ht="16.8" customHeight="1">
      <c r="A2889" s="39"/>
      <c r="B2889" s="45"/>
      <c r="C2889" s="315" t="s">
        <v>19</v>
      </c>
      <c r="D2889" s="315" t="s">
        <v>256</v>
      </c>
      <c r="E2889" s="18" t="s">
        <v>19</v>
      </c>
      <c r="F2889" s="316">
        <v>0</v>
      </c>
      <c r="G2889" s="39"/>
      <c r="H2889" s="45"/>
    </row>
    <row r="2890" s="2" customFormat="1" ht="16.8" customHeight="1">
      <c r="A2890" s="39"/>
      <c r="B2890" s="45"/>
      <c r="C2890" s="315" t="s">
        <v>294</v>
      </c>
      <c r="D2890" s="315" t="s">
        <v>363</v>
      </c>
      <c r="E2890" s="18" t="s">
        <v>19</v>
      </c>
      <c r="F2890" s="316">
        <v>87.890000000000001</v>
      </c>
      <c r="G2890" s="39"/>
      <c r="H2890" s="45"/>
    </row>
    <row r="2891" s="2" customFormat="1" ht="16.8" customHeight="1">
      <c r="A2891" s="39"/>
      <c r="B2891" s="45"/>
      <c r="C2891" s="317" t="s">
        <v>4959</v>
      </c>
      <c r="D2891" s="39"/>
      <c r="E2891" s="39"/>
      <c r="F2891" s="39"/>
      <c r="G2891" s="39"/>
      <c r="H2891" s="45"/>
    </row>
    <row r="2892" s="2" customFormat="1" ht="16.8" customHeight="1">
      <c r="A2892" s="39"/>
      <c r="B2892" s="45"/>
      <c r="C2892" s="315" t="s">
        <v>786</v>
      </c>
      <c r="D2892" s="315" t="s">
        <v>787</v>
      </c>
      <c r="E2892" s="18" t="s">
        <v>572</v>
      </c>
      <c r="F2892" s="316">
        <v>87.890000000000001</v>
      </c>
      <c r="G2892" s="39"/>
      <c r="H2892" s="45"/>
    </row>
    <row r="2893" s="2" customFormat="1">
      <c r="A2893" s="39"/>
      <c r="B2893" s="45"/>
      <c r="C2893" s="315" t="s">
        <v>425</v>
      </c>
      <c r="D2893" s="315" t="s">
        <v>426</v>
      </c>
      <c r="E2893" s="18" t="s">
        <v>345</v>
      </c>
      <c r="F2893" s="316">
        <v>470.73899999999998</v>
      </c>
      <c r="G2893" s="39"/>
      <c r="H2893" s="45"/>
    </row>
    <row r="2894" s="2" customFormat="1">
      <c r="A2894" s="39"/>
      <c r="B2894" s="45"/>
      <c r="C2894" s="315" t="s">
        <v>570</v>
      </c>
      <c r="D2894" s="315" t="s">
        <v>571</v>
      </c>
      <c r="E2894" s="18" t="s">
        <v>572</v>
      </c>
      <c r="F2894" s="316">
        <v>43.945</v>
      </c>
      <c r="G2894" s="39"/>
      <c r="H2894" s="45"/>
    </row>
    <row r="2895" s="2" customFormat="1" ht="16.8" customHeight="1">
      <c r="A2895" s="39"/>
      <c r="B2895" s="45"/>
      <c r="C2895" s="315" t="s">
        <v>577</v>
      </c>
      <c r="D2895" s="315" t="s">
        <v>578</v>
      </c>
      <c r="E2895" s="18" t="s">
        <v>572</v>
      </c>
      <c r="F2895" s="316">
        <v>52.734000000000002</v>
      </c>
      <c r="G2895" s="39"/>
      <c r="H2895" s="45"/>
    </row>
    <row r="2896" s="2" customFormat="1" ht="16.8" customHeight="1">
      <c r="A2896" s="39"/>
      <c r="B2896" s="45"/>
      <c r="C2896" s="315" t="s">
        <v>698</v>
      </c>
      <c r="D2896" s="315" t="s">
        <v>699</v>
      </c>
      <c r="E2896" s="18" t="s">
        <v>572</v>
      </c>
      <c r="F2896" s="316">
        <v>87.890000000000001</v>
      </c>
      <c r="G2896" s="39"/>
      <c r="H2896" s="45"/>
    </row>
    <row r="2897" s="2" customFormat="1" ht="16.8" customHeight="1">
      <c r="A2897" s="39"/>
      <c r="B2897" s="45"/>
      <c r="C2897" s="315" t="s">
        <v>487</v>
      </c>
      <c r="D2897" s="315" t="s">
        <v>488</v>
      </c>
      <c r="E2897" s="18" t="s">
        <v>489</v>
      </c>
      <c r="F2897" s="316">
        <v>104.76600000000001</v>
      </c>
      <c r="G2897" s="39"/>
      <c r="H2897" s="45"/>
    </row>
    <row r="2898" s="2" customFormat="1" ht="16.8" customHeight="1">
      <c r="A2898" s="39"/>
      <c r="B2898" s="45"/>
      <c r="C2898" s="315" t="s">
        <v>496</v>
      </c>
      <c r="D2898" s="315" t="s">
        <v>497</v>
      </c>
      <c r="E2898" s="18" t="s">
        <v>489</v>
      </c>
      <c r="F2898" s="316">
        <v>56.850000000000001</v>
      </c>
      <c r="G2898" s="39"/>
      <c r="H2898" s="45"/>
    </row>
    <row r="2899" s="2" customFormat="1" ht="16.8" customHeight="1">
      <c r="A2899" s="39"/>
      <c r="B2899" s="45"/>
      <c r="C2899" s="311" t="s">
        <v>263</v>
      </c>
      <c r="D2899" s="312" t="s">
        <v>19</v>
      </c>
      <c r="E2899" s="313" t="s">
        <v>19</v>
      </c>
      <c r="F2899" s="314">
        <v>0.25</v>
      </c>
      <c r="G2899" s="39"/>
      <c r="H2899" s="45"/>
    </row>
    <row r="2900" s="2" customFormat="1" ht="16.8" customHeight="1">
      <c r="A2900" s="39"/>
      <c r="B2900" s="45"/>
      <c r="C2900" s="315" t="s">
        <v>19</v>
      </c>
      <c r="D2900" s="315" t="s">
        <v>410</v>
      </c>
      <c r="E2900" s="18" t="s">
        <v>19</v>
      </c>
      <c r="F2900" s="316">
        <v>0</v>
      </c>
      <c r="G2900" s="39"/>
      <c r="H2900" s="45"/>
    </row>
    <row r="2901" s="2" customFormat="1" ht="16.8" customHeight="1">
      <c r="A2901" s="39"/>
      <c r="B2901" s="45"/>
      <c r="C2901" s="315" t="s">
        <v>263</v>
      </c>
      <c r="D2901" s="315" t="s">
        <v>955</v>
      </c>
      <c r="E2901" s="18" t="s">
        <v>19</v>
      </c>
      <c r="F2901" s="316">
        <v>0.25</v>
      </c>
      <c r="G2901" s="39"/>
      <c r="H2901" s="45"/>
    </row>
    <row r="2902" s="2" customFormat="1" ht="16.8" customHeight="1">
      <c r="A2902" s="39"/>
      <c r="B2902" s="45"/>
      <c r="C2902" s="317" t="s">
        <v>4959</v>
      </c>
      <c r="D2902" s="39"/>
      <c r="E2902" s="39"/>
      <c r="F2902" s="39"/>
      <c r="G2902" s="39"/>
      <c r="H2902" s="45"/>
    </row>
    <row r="2903" s="2" customFormat="1">
      <c r="A2903" s="39"/>
      <c r="B2903" s="45"/>
      <c r="C2903" s="315" t="s">
        <v>406</v>
      </c>
      <c r="D2903" s="315" t="s">
        <v>407</v>
      </c>
      <c r="E2903" s="18" t="s">
        <v>391</v>
      </c>
      <c r="F2903" s="316">
        <v>296.41699999999997</v>
      </c>
      <c r="G2903" s="39"/>
      <c r="H2903" s="45"/>
    </row>
    <row r="2904" s="2" customFormat="1" ht="16.8" customHeight="1">
      <c r="A2904" s="39"/>
      <c r="B2904" s="45"/>
      <c r="C2904" s="315" t="s">
        <v>496</v>
      </c>
      <c r="D2904" s="315" t="s">
        <v>497</v>
      </c>
      <c r="E2904" s="18" t="s">
        <v>489</v>
      </c>
      <c r="F2904" s="316">
        <v>56.850000000000001</v>
      </c>
      <c r="G2904" s="39"/>
      <c r="H2904" s="45"/>
    </row>
    <row r="2905" s="2" customFormat="1" ht="16.8" customHeight="1">
      <c r="A2905" s="39"/>
      <c r="B2905" s="45"/>
      <c r="C2905" s="315" t="s">
        <v>19</v>
      </c>
      <c r="D2905" s="315" t="s">
        <v>413</v>
      </c>
      <c r="E2905" s="18" t="s">
        <v>19</v>
      </c>
      <c r="F2905" s="316">
        <v>0</v>
      </c>
      <c r="G2905" s="39"/>
      <c r="H2905" s="45"/>
    </row>
    <row r="2906" s="2" customFormat="1" ht="16.8" customHeight="1">
      <c r="A2906" s="39"/>
      <c r="B2906" s="45"/>
      <c r="C2906" s="315" t="s">
        <v>270</v>
      </c>
      <c r="D2906" s="315" t="s">
        <v>1576</v>
      </c>
      <c r="E2906" s="18" t="s">
        <v>19</v>
      </c>
      <c r="F2906" s="316">
        <v>2.6779999999999999</v>
      </c>
      <c r="G2906" s="39"/>
      <c r="H2906" s="45"/>
    </row>
    <row r="2907" s="2" customFormat="1" ht="16.8" customHeight="1">
      <c r="A2907" s="39"/>
      <c r="B2907" s="45"/>
      <c r="C2907" s="317" t="s">
        <v>4959</v>
      </c>
      <c r="D2907" s="39"/>
      <c r="E2907" s="39"/>
      <c r="F2907" s="39"/>
      <c r="G2907" s="39"/>
      <c r="H2907" s="45"/>
    </row>
    <row r="2908" s="2" customFormat="1">
      <c r="A2908" s="39"/>
      <c r="B2908" s="45"/>
      <c r="C2908" s="315" t="s">
        <v>406</v>
      </c>
      <c r="D2908" s="315" t="s">
        <v>407</v>
      </c>
      <c r="E2908" s="18" t="s">
        <v>391</v>
      </c>
      <c r="F2908" s="316">
        <v>296.41699999999997</v>
      </c>
      <c r="G2908" s="39"/>
      <c r="H2908" s="45"/>
    </row>
    <row r="2909" s="2" customFormat="1">
      <c r="A2909" s="39"/>
      <c r="B2909" s="45"/>
      <c r="C2909" s="315" t="s">
        <v>397</v>
      </c>
      <c r="D2909" s="315" t="s">
        <v>398</v>
      </c>
      <c r="E2909" s="18" t="s">
        <v>391</v>
      </c>
      <c r="F2909" s="316">
        <v>13.390000000000001</v>
      </c>
      <c r="G2909" s="39"/>
      <c r="H2909" s="45"/>
    </row>
    <row r="2910" s="2" customFormat="1" ht="16.8" customHeight="1">
      <c r="A2910" s="39"/>
      <c r="B2910" s="45"/>
      <c r="C2910" s="311" t="s">
        <v>270</v>
      </c>
      <c r="D2910" s="312" t="s">
        <v>19</v>
      </c>
      <c r="E2910" s="313" t="s">
        <v>19</v>
      </c>
      <c r="F2910" s="314">
        <v>2.6779999999999999</v>
      </c>
      <c r="G2910" s="39"/>
      <c r="H2910" s="45"/>
    </row>
    <row r="2911" s="2" customFormat="1">
      <c r="A2911" s="39"/>
      <c r="B2911" s="45"/>
      <c r="C2911" s="315" t="s">
        <v>425</v>
      </c>
      <c r="D2911" s="315" t="s">
        <v>426</v>
      </c>
      <c r="E2911" s="18" t="s">
        <v>345</v>
      </c>
      <c r="F2911" s="316">
        <v>470.73899999999998</v>
      </c>
      <c r="G2911" s="39"/>
      <c r="H2911" s="45"/>
    </row>
    <row r="2912" s="2" customFormat="1">
      <c r="A2912" s="39"/>
      <c r="B2912" s="45"/>
      <c r="C2912" s="315" t="s">
        <v>448</v>
      </c>
      <c r="D2912" s="315" t="s">
        <v>449</v>
      </c>
      <c r="E2912" s="18" t="s">
        <v>391</v>
      </c>
      <c r="F2912" s="316">
        <v>94.885000000000005</v>
      </c>
      <c r="G2912" s="39"/>
      <c r="H2912" s="45"/>
    </row>
    <row r="2913" s="2" customFormat="1" ht="16.8" customHeight="1">
      <c r="A2913" s="39"/>
      <c r="B2913" s="45"/>
      <c r="C2913" s="311" t="s">
        <v>289</v>
      </c>
      <c r="D2913" s="312" t="s">
        <v>19</v>
      </c>
      <c r="E2913" s="313" t="s">
        <v>19</v>
      </c>
      <c r="F2913" s="314">
        <v>5</v>
      </c>
      <c r="G2913" s="39"/>
      <c r="H2913" s="45"/>
    </row>
    <row r="2914" s="2" customFormat="1" ht="16.8" customHeight="1">
      <c r="A2914" s="39"/>
      <c r="B2914" s="45"/>
      <c r="C2914" s="315" t="s">
        <v>19</v>
      </c>
      <c r="D2914" s="315" t="s">
        <v>403</v>
      </c>
      <c r="E2914" s="18" t="s">
        <v>19</v>
      </c>
      <c r="F2914" s="316">
        <v>0</v>
      </c>
      <c r="G2914" s="39"/>
      <c r="H2914" s="45"/>
    </row>
    <row r="2915" s="2" customFormat="1" ht="16.8" customHeight="1">
      <c r="A2915" s="39"/>
      <c r="B2915" s="45"/>
      <c r="C2915" s="315" t="s">
        <v>289</v>
      </c>
      <c r="D2915" s="315" t="s">
        <v>239</v>
      </c>
      <c r="E2915" s="18" t="s">
        <v>19</v>
      </c>
      <c r="F2915" s="316">
        <v>5</v>
      </c>
      <c r="G2915" s="39"/>
      <c r="H2915" s="45"/>
    </row>
    <row r="2916" s="2" customFormat="1" ht="16.8" customHeight="1">
      <c r="A2916" s="39"/>
      <c r="B2916" s="45"/>
      <c r="C2916" s="317" t="s">
        <v>4959</v>
      </c>
      <c r="D2916" s="39"/>
      <c r="E2916" s="39"/>
      <c r="F2916" s="39"/>
      <c r="G2916" s="39"/>
      <c r="H2916" s="45"/>
    </row>
    <row r="2917" s="2" customFormat="1">
      <c r="A2917" s="39"/>
      <c r="B2917" s="45"/>
      <c r="C2917" s="315" t="s">
        <v>397</v>
      </c>
      <c r="D2917" s="315" t="s">
        <v>398</v>
      </c>
      <c r="E2917" s="18" t="s">
        <v>391</v>
      </c>
      <c r="F2917" s="316">
        <v>13.390000000000001</v>
      </c>
      <c r="G2917" s="39"/>
      <c r="H2917" s="45"/>
    </row>
    <row r="2918" s="2" customFormat="1" ht="16.8" customHeight="1">
      <c r="A2918" s="39"/>
      <c r="B2918" s="45"/>
      <c r="C2918" s="311" t="s">
        <v>256</v>
      </c>
      <c r="D2918" s="312" t="s">
        <v>19</v>
      </c>
      <c r="E2918" s="313" t="s">
        <v>19</v>
      </c>
      <c r="F2918" s="314">
        <v>0</v>
      </c>
      <c r="G2918" s="39"/>
      <c r="H2918" s="45"/>
    </row>
    <row r="2919" s="2" customFormat="1" ht="16.8" customHeight="1">
      <c r="A2919" s="39"/>
      <c r="B2919" s="45"/>
      <c r="C2919" s="317" t="s">
        <v>4959</v>
      </c>
      <c r="D2919" s="39"/>
      <c r="E2919" s="39"/>
      <c r="F2919" s="39"/>
      <c r="G2919" s="39"/>
      <c r="H2919" s="45"/>
    </row>
    <row r="2920" s="2" customFormat="1" ht="16.8" customHeight="1">
      <c r="A2920" s="39"/>
      <c r="B2920" s="45"/>
      <c r="C2920" s="315" t="s">
        <v>786</v>
      </c>
      <c r="D2920" s="315" t="s">
        <v>787</v>
      </c>
      <c r="E2920" s="18" t="s">
        <v>572</v>
      </c>
      <c r="F2920" s="316">
        <v>87.890000000000001</v>
      </c>
      <c r="G2920" s="39"/>
      <c r="H2920" s="45"/>
    </row>
    <row r="2921" s="2" customFormat="1" ht="16.8" customHeight="1">
      <c r="A2921" s="39"/>
      <c r="B2921" s="45"/>
      <c r="C2921" s="315" t="s">
        <v>496</v>
      </c>
      <c r="D2921" s="315" t="s">
        <v>497</v>
      </c>
      <c r="E2921" s="18" t="s">
        <v>489</v>
      </c>
      <c r="F2921" s="316">
        <v>56.850000000000001</v>
      </c>
      <c r="G2921" s="39"/>
      <c r="H2921" s="45"/>
    </row>
    <row r="2922" s="2" customFormat="1" ht="16.8" customHeight="1">
      <c r="A2922" s="39"/>
      <c r="B2922" s="45"/>
      <c r="C2922" s="311" t="s">
        <v>265</v>
      </c>
      <c r="D2922" s="312" t="s">
        <v>19</v>
      </c>
      <c r="E2922" s="313" t="s">
        <v>19</v>
      </c>
      <c r="F2922" s="314">
        <v>0.29999999999999999</v>
      </c>
      <c r="G2922" s="39"/>
      <c r="H2922" s="45"/>
    </row>
    <row r="2923" s="2" customFormat="1" ht="16.8" customHeight="1">
      <c r="A2923" s="39"/>
      <c r="B2923" s="45"/>
      <c r="C2923" s="317" t="s">
        <v>4959</v>
      </c>
      <c r="D2923" s="39"/>
      <c r="E2923" s="39"/>
      <c r="F2923" s="39"/>
      <c r="G2923" s="39"/>
      <c r="H2923" s="45"/>
    </row>
    <row r="2924" s="2" customFormat="1" ht="16.8" customHeight="1">
      <c r="A2924" s="39"/>
      <c r="B2924" s="45"/>
      <c r="C2924" s="315" t="s">
        <v>496</v>
      </c>
      <c r="D2924" s="315" t="s">
        <v>497</v>
      </c>
      <c r="E2924" s="18" t="s">
        <v>489</v>
      </c>
      <c r="F2924" s="316">
        <v>56.850000000000001</v>
      </c>
      <c r="G2924" s="39"/>
      <c r="H2924" s="45"/>
    </row>
    <row r="2925" s="2" customFormat="1" ht="16.8" customHeight="1">
      <c r="A2925" s="39"/>
      <c r="B2925" s="45"/>
      <c r="C2925" s="311" t="s">
        <v>287</v>
      </c>
      <c r="D2925" s="312" t="s">
        <v>19</v>
      </c>
      <c r="E2925" s="313" t="s">
        <v>19</v>
      </c>
      <c r="F2925" s="314">
        <v>112.565</v>
      </c>
      <c r="G2925" s="39"/>
      <c r="H2925" s="45"/>
    </row>
    <row r="2926" s="2" customFormat="1" ht="16.8" customHeight="1">
      <c r="A2926" s="39"/>
      <c r="B2926" s="45"/>
      <c r="C2926" s="315" t="s">
        <v>19</v>
      </c>
      <c r="D2926" s="315" t="s">
        <v>796</v>
      </c>
      <c r="E2926" s="18" t="s">
        <v>19</v>
      </c>
      <c r="F2926" s="316">
        <v>105.968</v>
      </c>
      <c r="G2926" s="39"/>
      <c r="H2926" s="45"/>
    </row>
    <row r="2927" s="2" customFormat="1" ht="16.8" customHeight="1">
      <c r="A2927" s="39"/>
      <c r="B2927" s="45"/>
      <c r="C2927" s="315" t="s">
        <v>19</v>
      </c>
      <c r="D2927" s="315" t="s">
        <v>1437</v>
      </c>
      <c r="E2927" s="18" t="s">
        <v>19</v>
      </c>
      <c r="F2927" s="316">
        <v>6.5970000000000004</v>
      </c>
      <c r="G2927" s="39"/>
      <c r="H2927" s="45"/>
    </row>
    <row r="2928" s="2" customFormat="1" ht="16.8" customHeight="1">
      <c r="A2928" s="39"/>
      <c r="B2928" s="45"/>
      <c r="C2928" s="315" t="s">
        <v>287</v>
      </c>
      <c r="D2928" s="315" t="s">
        <v>363</v>
      </c>
      <c r="E2928" s="18" t="s">
        <v>19</v>
      </c>
      <c r="F2928" s="316">
        <v>112.565</v>
      </c>
      <c r="G2928" s="39"/>
      <c r="H2928" s="45"/>
    </row>
    <row r="2929" s="2" customFormat="1" ht="16.8" customHeight="1">
      <c r="A2929" s="39"/>
      <c r="B2929" s="45"/>
      <c r="C2929" s="317" t="s">
        <v>4959</v>
      </c>
      <c r="D2929" s="39"/>
      <c r="E2929" s="39"/>
      <c r="F2929" s="39"/>
      <c r="G2929" s="39"/>
      <c r="H2929" s="45"/>
    </row>
    <row r="2930" s="2" customFormat="1">
      <c r="A2930" s="39"/>
      <c r="B2930" s="45"/>
      <c r="C2930" s="315" t="s">
        <v>792</v>
      </c>
      <c r="D2930" s="315" t="s">
        <v>793</v>
      </c>
      <c r="E2930" s="18" t="s">
        <v>572</v>
      </c>
      <c r="F2930" s="316">
        <v>112.565</v>
      </c>
      <c r="G2930" s="39"/>
      <c r="H2930" s="45"/>
    </row>
    <row r="2931" s="2" customFormat="1">
      <c r="A2931" s="39"/>
      <c r="B2931" s="45"/>
      <c r="C2931" s="315" t="s">
        <v>799</v>
      </c>
      <c r="D2931" s="315" t="s">
        <v>800</v>
      </c>
      <c r="E2931" s="18" t="s">
        <v>572</v>
      </c>
      <c r="F2931" s="316">
        <v>112.565</v>
      </c>
      <c r="G2931" s="39"/>
      <c r="H2931" s="45"/>
    </row>
    <row r="2932" s="2" customFormat="1" ht="16.8" customHeight="1">
      <c r="A2932" s="39"/>
      <c r="B2932" s="45"/>
      <c r="C2932" s="315" t="s">
        <v>804</v>
      </c>
      <c r="D2932" s="315" t="s">
        <v>805</v>
      </c>
      <c r="E2932" s="18" t="s">
        <v>572</v>
      </c>
      <c r="F2932" s="316">
        <v>112.565</v>
      </c>
      <c r="G2932" s="39"/>
      <c r="H2932" s="45"/>
    </row>
    <row r="2933" s="2" customFormat="1" ht="16.8" customHeight="1">
      <c r="A2933" s="39"/>
      <c r="B2933" s="45"/>
      <c r="C2933" s="315" t="s">
        <v>809</v>
      </c>
      <c r="D2933" s="315" t="s">
        <v>810</v>
      </c>
      <c r="E2933" s="18" t="s">
        <v>572</v>
      </c>
      <c r="F2933" s="316">
        <v>112.565</v>
      </c>
      <c r="G2933" s="39"/>
      <c r="H2933" s="45"/>
    </row>
    <row r="2934" s="2" customFormat="1" ht="16.8" customHeight="1">
      <c r="A2934" s="39"/>
      <c r="B2934" s="45"/>
      <c r="C2934" s="311" t="s">
        <v>1310</v>
      </c>
      <c r="D2934" s="312" t="s">
        <v>19</v>
      </c>
      <c r="E2934" s="313" t="s">
        <v>19</v>
      </c>
      <c r="F2934" s="314">
        <v>0</v>
      </c>
      <c r="G2934" s="39"/>
      <c r="H2934" s="45"/>
    </row>
    <row r="2935" s="2" customFormat="1" ht="16.8" customHeight="1">
      <c r="A2935" s="39"/>
      <c r="B2935" s="45"/>
      <c r="C2935" s="317" t="s">
        <v>4959</v>
      </c>
      <c r="D2935" s="39"/>
      <c r="E2935" s="39"/>
      <c r="F2935" s="39"/>
      <c r="G2935" s="39"/>
      <c r="H2935" s="45"/>
    </row>
    <row r="2936" s="2" customFormat="1">
      <c r="A2936" s="39"/>
      <c r="B2936" s="45"/>
      <c r="C2936" s="315" t="s">
        <v>406</v>
      </c>
      <c r="D2936" s="315" t="s">
        <v>407</v>
      </c>
      <c r="E2936" s="18" t="s">
        <v>391</v>
      </c>
      <c r="F2936" s="316">
        <v>296.41699999999997</v>
      </c>
      <c r="G2936" s="39"/>
      <c r="H2936" s="45"/>
    </row>
    <row r="2937" s="2" customFormat="1" ht="16.8" customHeight="1">
      <c r="A2937" s="39"/>
      <c r="B2937" s="45"/>
      <c r="C2937" s="311" t="s">
        <v>1313</v>
      </c>
      <c r="D2937" s="312" t="s">
        <v>19</v>
      </c>
      <c r="E2937" s="313" t="s">
        <v>19</v>
      </c>
      <c r="F2937" s="314">
        <v>0</v>
      </c>
      <c r="G2937" s="39"/>
      <c r="H2937" s="45"/>
    </row>
    <row r="2938" s="2" customFormat="1" ht="16.8" customHeight="1">
      <c r="A2938" s="39"/>
      <c r="B2938" s="45"/>
      <c r="C2938" s="317" t="s">
        <v>4959</v>
      </c>
      <c r="D2938" s="39"/>
      <c r="E2938" s="39"/>
      <c r="F2938" s="39"/>
      <c r="G2938" s="39"/>
      <c r="H2938" s="45"/>
    </row>
    <row r="2939" s="2" customFormat="1" ht="16.8" customHeight="1">
      <c r="A2939" s="39"/>
      <c r="B2939" s="45"/>
      <c r="C2939" s="315" t="s">
        <v>511</v>
      </c>
      <c r="D2939" s="315" t="s">
        <v>512</v>
      </c>
      <c r="E2939" s="18" t="s">
        <v>345</v>
      </c>
      <c r="F2939" s="316">
        <v>218.84800000000001</v>
      </c>
      <c r="G2939" s="39"/>
      <c r="H2939" s="45"/>
    </row>
    <row r="2940" s="2" customFormat="1" ht="16.8" customHeight="1">
      <c r="A2940" s="39"/>
      <c r="B2940" s="45"/>
      <c r="C2940" s="311" t="s">
        <v>1312</v>
      </c>
      <c r="D2940" s="312" t="s">
        <v>19</v>
      </c>
      <c r="E2940" s="313" t="s">
        <v>19</v>
      </c>
      <c r="F2940" s="314">
        <v>0.25</v>
      </c>
      <c r="G2940" s="39"/>
      <c r="H2940" s="45"/>
    </row>
    <row r="2941" s="2" customFormat="1" ht="16.8" customHeight="1">
      <c r="A2941" s="39"/>
      <c r="B2941" s="45"/>
      <c r="C2941" s="317" t="s">
        <v>4959</v>
      </c>
      <c r="D2941" s="39"/>
      <c r="E2941" s="39"/>
      <c r="F2941" s="39"/>
      <c r="G2941" s="39"/>
      <c r="H2941" s="45"/>
    </row>
    <row r="2942" s="2" customFormat="1">
      <c r="A2942" s="39"/>
      <c r="B2942" s="45"/>
      <c r="C2942" s="315" t="s">
        <v>406</v>
      </c>
      <c r="D2942" s="315" t="s">
        <v>407</v>
      </c>
      <c r="E2942" s="18" t="s">
        <v>391</v>
      </c>
      <c r="F2942" s="316">
        <v>296.41699999999997</v>
      </c>
      <c r="G2942" s="39"/>
      <c r="H2942" s="45"/>
    </row>
    <row r="2943" s="2" customFormat="1" ht="16.8" customHeight="1">
      <c r="A2943" s="39"/>
      <c r="B2943" s="45"/>
      <c r="C2943" s="317" t="s">
        <v>4959</v>
      </c>
      <c r="D2943" s="39"/>
      <c r="E2943" s="39"/>
      <c r="F2943" s="39"/>
      <c r="G2943" s="39"/>
      <c r="H2943" s="45"/>
    </row>
    <row r="2944" s="2" customFormat="1">
      <c r="A2944" s="39"/>
      <c r="B2944" s="45"/>
      <c r="C2944" s="315" t="s">
        <v>343</v>
      </c>
      <c r="D2944" s="315" t="s">
        <v>344</v>
      </c>
      <c r="E2944" s="18" t="s">
        <v>345</v>
      </c>
      <c r="F2944" s="316">
        <v>131.93000000000001</v>
      </c>
      <c r="G2944" s="39"/>
      <c r="H2944" s="45"/>
    </row>
    <row r="2945" s="2" customFormat="1">
      <c r="A2945" s="39"/>
      <c r="B2945" s="45"/>
      <c r="C2945" s="315" t="s">
        <v>406</v>
      </c>
      <c r="D2945" s="315" t="s">
        <v>407</v>
      </c>
      <c r="E2945" s="18" t="s">
        <v>391</v>
      </c>
      <c r="F2945" s="316">
        <v>296.41699999999997</v>
      </c>
      <c r="G2945" s="39"/>
      <c r="H2945" s="45"/>
    </row>
    <row r="2946" s="2" customFormat="1" ht="16.8" customHeight="1">
      <c r="A2946" s="39"/>
      <c r="B2946" s="45"/>
      <c r="C2946" s="311" t="s">
        <v>1290</v>
      </c>
      <c r="D2946" s="312" t="s">
        <v>19</v>
      </c>
      <c r="E2946" s="313" t="s">
        <v>19</v>
      </c>
      <c r="F2946" s="314">
        <v>0</v>
      </c>
      <c r="G2946" s="39"/>
      <c r="H2946" s="45"/>
    </row>
    <row r="2947" s="2" customFormat="1" ht="16.8" customHeight="1">
      <c r="A2947" s="39"/>
      <c r="B2947" s="45"/>
      <c r="C2947" s="315" t="s">
        <v>1290</v>
      </c>
      <c r="D2947" s="315" t="s">
        <v>72</v>
      </c>
      <c r="E2947" s="18" t="s">
        <v>19</v>
      </c>
      <c r="F2947" s="316">
        <v>0</v>
      </c>
      <c r="G2947" s="39"/>
      <c r="H2947" s="45"/>
    </row>
    <row r="2948" s="2" customFormat="1" ht="16.8" customHeight="1">
      <c r="A2948" s="39"/>
      <c r="B2948" s="45"/>
      <c r="C2948" s="317" t="s">
        <v>4959</v>
      </c>
      <c r="D2948" s="39"/>
      <c r="E2948" s="39"/>
      <c r="F2948" s="39"/>
      <c r="G2948" s="39"/>
      <c r="H2948" s="45"/>
    </row>
    <row r="2949" s="2" customFormat="1">
      <c r="A2949" s="39"/>
      <c r="B2949" s="45"/>
      <c r="C2949" s="315" t="s">
        <v>343</v>
      </c>
      <c r="D2949" s="315" t="s">
        <v>344</v>
      </c>
      <c r="E2949" s="18" t="s">
        <v>345</v>
      </c>
      <c r="F2949" s="316">
        <v>131.93000000000001</v>
      </c>
      <c r="G2949" s="39"/>
      <c r="H2949" s="45"/>
    </row>
    <row r="2950" s="2" customFormat="1">
      <c r="A2950" s="39"/>
      <c r="B2950" s="45"/>
      <c r="C2950" s="315" t="s">
        <v>406</v>
      </c>
      <c r="D2950" s="315" t="s">
        <v>407</v>
      </c>
      <c r="E2950" s="18" t="s">
        <v>391</v>
      </c>
      <c r="F2950" s="316">
        <v>296.41699999999997</v>
      </c>
      <c r="G2950" s="39"/>
      <c r="H2950" s="45"/>
    </row>
    <row r="2951" s="2" customFormat="1" ht="16.8" customHeight="1">
      <c r="A2951" s="39"/>
      <c r="B2951" s="45"/>
      <c r="C2951" s="311" t="s">
        <v>1289</v>
      </c>
      <c r="D2951" s="312" t="s">
        <v>19</v>
      </c>
      <c r="E2951" s="313" t="s">
        <v>19</v>
      </c>
      <c r="F2951" s="314">
        <v>0</v>
      </c>
      <c r="G2951" s="39"/>
      <c r="H2951" s="45"/>
    </row>
    <row r="2952" s="2" customFormat="1" ht="16.8" customHeight="1">
      <c r="A2952" s="39"/>
      <c r="B2952" s="45"/>
      <c r="C2952" s="315" t="s">
        <v>1289</v>
      </c>
      <c r="D2952" s="315" t="s">
        <v>1332</v>
      </c>
      <c r="E2952" s="18" t="s">
        <v>19</v>
      </c>
      <c r="F2952" s="316">
        <v>0</v>
      </c>
      <c r="G2952" s="39"/>
      <c r="H2952" s="45"/>
    </row>
    <row r="2953" s="2" customFormat="1" ht="16.8" customHeight="1">
      <c r="A2953" s="39"/>
      <c r="B2953" s="45"/>
      <c r="C2953" s="317" t="s">
        <v>4959</v>
      </c>
      <c r="D2953" s="39"/>
      <c r="E2953" s="39"/>
      <c r="F2953" s="39"/>
      <c r="G2953" s="39"/>
      <c r="H2953" s="45"/>
    </row>
    <row r="2954" s="2" customFormat="1">
      <c r="A2954" s="39"/>
      <c r="B2954" s="45"/>
      <c r="C2954" s="315" t="s">
        <v>343</v>
      </c>
      <c r="D2954" s="315" t="s">
        <v>344</v>
      </c>
      <c r="E2954" s="18" t="s">
        <v>345</v>
      </c>
      <c r="F2954" s="316">
        <v>131.93000000000001</v>
      </c>
      <c r="G2954" s="39"/>
      <c r="H2954" s="45"/>
    </row>
    <row r="2955" s="2" customFormat="1">
      <c r="A2955" s="39"/>
      <c r="B2955" s="45"/>
      <c r="C2955" s="315" t="s">
        <v>966</v>
      </c>
      <c r="D2955" s="315" t="s">
        <v>967</v>
      </c>
      <c r="E2955" s="18" t="s">
        <v>345</v>
      </c>
      <c r="F2955" s="316">
        <v>118.737</v>
      </c>
      <c r="G2955" s="39"/>
      <c r="H2955" s="45"/>
    </row>
    <row r="2956" s="2" customFormat="1">
      <c r="A2956" s="39"/>
      <c r="B2956" s="45"/>
      <c r="C2956" s="315" t="s">
        <v>1009</v>
      </c>
      <c r="D2956" s="315" t="s">
        <v>1010</v>
      </c>
      <c r="E2956" s="18" t="s">
        <v>345</v>
      </c>
      <c r="F2956" s="316">
        <v>131.93000000000001</v>
      </c>
      <c r="G2956" s="39"/>
      <c r="H2956" s="45"/>
    </row>
    <row r="2957" s="2" customFormat="1" ht="16.8" customHeight="1">
      <c r="A2957" s="39"/>
      <c r="B2957" s="45"/>
      <c r="C2957" s="311" t="s">
        <v>1280</v>
      </c>
      <c r="D2957" s="312" t="s">
        <v>19</v>
      </c>
      <c r="E2957" s="313" t="s">
        <v>19</v>
      </c>
      <c r="F2957" s="314">
        <v>0.48999999999999999</v>
      </c>
      <c r="G2957" s="39"/>
      <c r="H2957" s="45"/>
    </row>
    <row r="2958" s="2" customFormat="1" ht="16.8" customHeight="1">
      <c r="A2958" s="39"/>
      <c r="B2958" s="45"/>
      <c r="C2958" s="315" t="s">
        <v>1280</v>
      </c>
      <c r="D2958" s="315" t="s">
        <v>357</v>
      </c>
      <c r="E2958" s="18" t="s">
        <v>19</v>
      </c>
      <c r="F2958" s="316">
        <v>0.48999999999999999</v>
      </c>
      <c r="G2958" s="39"/>
      <c r="H2958" s="45"/>
    </row>
    <row r="2959" s="2" customFormat="1" ht="16.8" customHeight="1">
      <c r="A2959" s="39"/>
      <c r="B2959" s="45"/>
      <c r="C2959" s="317" t="s">
        <v>4959</v>
      </c>
      <c r="D2959" s="39"/>
      <c r="E2959" s="39"/>
      <c r="F2959" s="39"/>
      <c r="G2959" s="39"/>
      <c r="H2959" s="45"/>
    </row>
    <row r="2960" s="2" customFormat="1">
      <c r="A2960" s="39"/>
      <c r="B2960" s="45"/>
      <c r="C2960" s="315" t="s">
        <v>343</v>
      </c>
      <c r="D2960" s="315" t="s">
        <v>344</v>
      </c>
      <c r="E2960" s="18" t="s">
        <v>345</v>
      </c>
      <c r="F2960" s="316">
        <v>131.93000000000001</v>
      </c>
      <c r="G2960" s="39"/>
      <c r="H2960" s="45"/>
    </row>
    <row r="2961" s="2" customFormat="1">
      <c r="A2961" s="39"/>
      <c r="B2961" s="45"/>
      <c r="C2961" s="315" t="s">
        <v>406</v>
      </c>
      <c r="D2961" s="315" t="s">
        <v>407</v>
      </c>
      <c r="E2961" s="18" t="s">
        <v>391</v>
      </c>
      <c r="F2961" s="316">
        <v>296.41699999999997</v>
      </c>
      <c r="G2961" s="39"/>
      <c r="H2961" s="45"/>
    </row>
    <row r="2962" s="2" customFormat="1" ht="16.8" customHeight="1">
      <c r="A2962" s="39"/>
      <c r="B2962" s="45"/>
      <c r="C2962" s="311" t="s">
        <v>1285</v>
      </c>
      <c r="D2962" s="312" t="s">
        <v>19</v>
      </c>
      <c r="E2962" s="313" t="s">
        <v>19</v>
      </c>
      <c r="F2962" s="314">
        <v>52.984000000000002</v>
      </c>
      <c r="G2962" s="39"/>
      <c r="H2962" s="45"/>
    </row>
    <row r="2963" s="2" customFormat="1" ht="16.8" customHeight="1">
      <c r="A2963" s="39"/>
      <c r="B2963" s="45"/>
      <c r="C2963" s="315" t="s">
        <v>1285</v>
      </c>
      <c r="D2963" s="315" t="s">
        <v>1579</v>
      </c>
      <c r="E2963" s="18" t="s">
        <v>19</v>
      </c>
      <c r="F2963" s="316">
        <v>52.984000000000002</v>
      </c>
      <c r="G2963" s="39"/>
      <c r="H2963" s="45"/>
    </row>
    <row r="2964" s="2" customFormat="1" ht="16.8" customHeight="1">
      <c r="A2964" s="39"/>
      <c r="B2964" s="45"/>
      <c r="C2964" s="317" t="s">
        <v>4959</v>
      </c>
      <c r="D2964" s="39"/>
      <c r="E2964" s="39"/>
      <c r="F2964" s="39"/>
      <c r="G2964" s="39"/>
      <c r="H2964" s="45"/>
    </row>
    <row r="2965" s="2" customFormat="1">
      <c r="A2965" s="39"/>
      <c r="B2965" s="45"/>
      <c r="C2965" s="315" t="s">
        <v>343</v>
      </c>
      <c r="D2965" s="315" t="s">
        <v>344</v>
      </c>
      <c r="E2965" s="18" t="s">
        <v>345</v>
      </c>
      <c r="F2965" s="316">
        <v>131.93000000000001</v>
      </c>
      <c r="G2965" s="39"/>
      <c r="H2965" s="45"/>
    </row>
    <row r="2966" s="2" customFormat="1">
      <c r="A2966" s="39"/>
      <c r="B2966" s="45"/>
      <c r="C2966" s="315" t="s">
        <v>406</v>
      </c>
      <c r="D2966" s="315" t="s">
        <v>407</v>
      </c>
      <c r="E2966" s="18" t="s">
        <v>391</v>
      </c>
      <c r="F2966" s="316">
        <v>296.41699999999997</v>
      </c>
      <c r="G2966" s="39"/>
      <c r="H2966" s="45"/>
    </row>
    <row r="2967" s="2" customFormat="1" ht="16.8" customHeight="1">
      <c r="A2967" s="39"/>
      <c r="B2967" s="45"/>
      <c r="C2967" s="311" t="s">
        <v>1287</v>
      </c>
      <c r="D2967" s="312" t="s">
        <v>19</v>
      </c>
      <c r="E2967" s="313" t="s">
        <v>19</v>
      </c>
      <c r="F2967" s="314">
        <v>131.93000000000001</v>
      </c>
      <c r="G2967" s="39"/>
      <c r="H2967" s="45"/>
    </row>
    <row r="2968" s="2" customFormat="1" ht="16.8" customHeight="1">
      <c r="A2968" s="39"/>
      <c r="B2968" s="45"/>
      <c r="C2968" s="315" t="s">
        <v>1287</v>
      </c>
      <c r="D2968" s="315" t="s">
        <v>1331</v>
      </c>
      <c r="E2968" s="18" t="s">
        <v>19</v>
      </c>
      <c r="F2968" s="316">
        <v>131.93000000000001</v>
      </c>
      <c r="G2968" s="39"/>
      <c r="H2968" s="45"/>
    </row>
    <row r="2969" s="2" customFormat="1" ht="16.8" customHeight="1">
      <c r="A2969" s="39"/>
      <c r="B2969" s="45"/>
      <c r="C2969" s="317" t="s">
        <v>4959</v>
      </c>
      <c r="D2969" s="39"/>
      <c r="E2969" s="39"/>
      <c r="F2969" s="39"/>
      <c r="G2969" s="39"/>
      <c r="H2969" s="45"/>
    </row>
    <row r="2970" s="2" customFormat="1">
      <c r="A2970" s="39"/>
      <c r="B2970" s="45"/>
      <c r="C2970" s="315" t="s">
        <v>343</v>
      </c>
      <c r="D2970" s="315" t="s">
        <v>344</v>
      </c>
      <c r="E2970" s="18" t="s">
        <v>345</v>
      </c>
      <c r="F2970" s="316">
        <v>131.93000000000001</v>
      </c>
      <c r="G2970" s="39"/>
      <c r="H2970" s="45"/>
    </row>
    <row r="2971" s="2" customFormat="1">
      <c r="A2971" s="39"/>
      <c r="B2971" s="45"/>
      <c r="C2971" s="315" t="s">
        <v>966</v>
      </c>
      <c r="D2971" s="315" t="s">
        <v>967</v>
      </c>
      <c r="E2971" s="18" t="s">
        <v>345</v>
      </c>
      <c r="F2971" s="316">
        <v>118.737</v>
      </c>
      <c r="G2971" s="39"/>
      <c r="H2971" s="45"/>
    </row>
    <row r="2972" s="2" customFormat="1">
      <c r="A2972" s="39"/>
      <c r="B2972" s="45"/>
      <c r="C2972" s="315" t="s">
        <v>1009</v>
      </c>
      <c r="D2972" s="315" t="s">
        <v>1010</v>
      </c>
      <c r="E2972" s="18" t="s">
        <v>345</v>
      </c>
      <c r="F2972" s="316">
        <v>131.93000000000001</v>
      </c>
      <c r="G2972" s="39"/>
      <c r="H2972" s="45"/>
    </row>
    <row r="2973" s="2" customFormat="1" ht="16.8" customHeight="1">
      <c r="A2973" s="39"/>
      <c r="B2973" s="45"/>
      <c r="C2973" s="315" t="s">
        <v>1279</v>
      </c>
      <c r="D2973" s="315" t="s">
        <v>357</v>
      </c>
      <c r="E2973" s="18" t="s">
        <v>19</v>
      </c>
      <c r="F2973" s="316">
        <v>0.48999999999999999</v>
      </c>
      <c r="G2973" s="39"/>
      <c r="H2973" s="45"/>
    </row>
    <row r="2974" s="2" customFormat="1" ht="16.8" customHeight="1">
      <c r="A2974" s="39"/>
      <c r="B2974" s="45"/>
      <c r="C2974" s="311" t="s">
        <v>1279</v>
      </c>
      <c r="D2974" s="312" t="s">
        <v>19</v>
      </c>
      <c r="E2974" s="313" t="s">
        <v>19</v>
      </c>
      <c r="F2974" s="314">
        <v>0.48999999999999999</v>
      </c>
      <c r="G2974" s="39"/>
      <c r="H2974" s="45"/>
    </row>
    <row r="2975" s="2" customFormat="1" ht="16.8" customHeight="1">
      <c r="A2975" s="39"/>
      <c r="B2975" s="45"/>
      <c r="C2975" s="311" t="s">
        <v>1272</v>
      </c>
      <c r="D2975" s="312" t="s">
        <v>19</v>
      </c>
      <c r="E2975" s="313" t="s">
        <v>19</v>
      </c>
      <c r="F2975" s="314">
        <v>1</v>
      </c>
      <c r="G2975" s="39"/>
      <c r="H2975" s="45"/>
    </row>
    <row r="2976" s="2" customFormat="1" ht="16.8" customHeight="1">
      <c r="A2976" s="39"/>
      <c r="B2976" s="45"/>
      <c r="C2976" s="315" t="s">
        <v>19</v>
      </c>
      <c r="D2976" s="315" t="s">
        <v>351</v>
      </c>
      <c r="E2976" s="18" t="s">
        <v>19</v>
      </c>
      <c r="F2976" s="316">
        <v>0</v>
      </c>
      <c r="G2976" s="39"/>
      <c r="H2976" s="45"/>
    </row>
    <row r="2977" s="2" customFormat="1" ht="16.8" customHeight="1">
      <c r="A2977" s="39"/>
      <c r="B2977" s="45"/>
      <c r="C2977" s="315" t="s">
        <v>1272</v>
      </c>
      <c r="D2977" s="315" t="s">
        <v>352</v>
      </c>
      <c r="E2977" s="18" t="s">
        <v>19</v>
      </c>
      <c r="F2977" s="316">
        <v>1</v>
      </c>
      <c r="G2977" s="39"/>
      <c r="H2977" s="45"/>
    </row>
    <row r="2978" s="2" customFormat="1" ht="16.8" customHeight="1">
      <c r="A2978" s="39"/>
      <c r="B2978" s="45"/>
      <c r="C2978" s="317" t="s">
        <v>4959</v>
      </c>
      <c r="D2978" s="39"/>
      <c r="E2978" s="39"/>
      <c r="F2978" s="39"/>
      <c r="G2978" s="39"/>
      <c r="H2978" s="45"/>
    </row>
    <row r="2979" s="2" customFormat="1">
      <c r="A2979" s="39"/>
      <c r="B2979" s="45"/>
      <c r="C2979" s="315" t="s">
        <v>343</v>
      </c>
      <c r="D2979" s="315" t="s">
        <v>344</v>
      </c>
      <c r="E2979" s="18" t="s">
        <v>345</v>
      </c>
      <c r="F2979" s="316">
        <v>131.93000000000001</v>
      </c>
      <c r="G2979" s="39"/>
      <c r="H2979" s="45"/>
    </row>
    <row r="2980" s="2" customFormat="1">
      <c r="A2980" s="39"/>
      <c r="B2980" s="45"/>
      <c r="C2980" s="315" t="s">
        <v>792</v>
      </c>
      <c r="D2980" s="315" t="s">
        <v>793</v>
      </c>
      <c r="E2980" s="18" t="s">
        <v>572</v>
      </c>
      <c r="F2980" s="316">
        <v>112.565</v>
      </c>
      <c r="G2980" s="39"/>
      <c r="H2980" s="45"/>
    </row>
    <row r="2981" s="2" customFormat="1" ht="16.8" customHeight="1">
      <c r="A2981" s="39"/>
      <c r="B2981" s="45"/>
      <c r="C2981" s="311" t="s">
        <v>1273</v>
      </c>
      <c r="D2981" s="312" t="s">
        <v>19</v>
      </c>
      <c r="E2981" s="313" t="s">
        <v>19</v>
      </c>
      <c r="F2981" s="314">
        <v>0</v>
      </c>
      <c r="G2981" s="39"/>
      <c r="H2981" s="45"/>
    </row>
    <row r="2982" s="2" customFormat="1" ht="16.8" customHeight="1">
      <c r="A2982" s="39"/>
      <c r="B2982" s="45"/>
      <c r="C2982" s="315" t="s">
        <v>19</v>
      </c>
      <c r="D2982" s="315" t="s">
        <v>1079</v>
      </c>
      <c r="E2982" s="18" t="s">
        <v>19</v>
      </c>
      <c r="F2982" s="316">
        <v>0</v>
      </c>
      <c r="G2982" s="39"/>
      <c r="H2982" s="45"/>
    </row>
    <row r="2983" s="2" customFormat="1" ht="16.8" customHeight="1">
      <c r="A2983" s="39"/>
      <c r="B2983" s="45"/>
      <c r="C2983" s="315" t="s">
        <v>1273</v>
      </c>
      <c r="D2983" s="315" t="s">
        <v>72</v>
      </c>
      <c r="E2983" s="18" t="s">
        <v>19</v>
      </c>
      <c r="F2983" s="316">
        <v>0</v>
      </c>
      <c r="G2983" s="39"/>
      <c r="H2983" s="45"/>
    </row>
    <row r="2984" s="2" customFormat="1" ht="16.8" customHeight="1">
      <c r="A2984" s="39"/>
      <c r="B2984" s="45"/>
      <c r="C2984" s="317" t="s">
        <v>4959</v>
      </c>
      <c r="D2984" s="39"/>
      <c r="E2984" s="39"/>
      <c r="F2984" s="39"/>
      <c r="G2984" s="39"/>
      <c r="H2984" s="45"/>
    </row>
    <row r="2985" s="2" customFormat="1">
      <c r="A2985" s="39"/>
      <c r="B2985" s="45"/>
      <c r="C2985" s="315" t="s">
        <v>343</v>
      </c>
      <c r="D2985" s="315" t="s">
        <v>344</v>
      </c>
      <c r="E2985" s="18" t="s">
        <v>345</v>
      </c>
      <c r="F2985" s="316">
        <v>131.93000000000001</v>
      </c>
      <c r="G2985" s="39"/>
      <c r="H2985" s="45"/>
    </row>
    <row r="2986" s="2" customFormat="1">
      <c r="A2986" s="39"/>
      <c r="B2986" s="45"/>
      <c r="C2986" s="315" t="s">
        <v>406</v>
      </c>
      <c r="D2986" s="315" t="s">
        <v>407</v>
      </c>
      <c r="E2986" s="18" t="s">
        <v>391</v>
      </c>
      <c r="F2986" s="316">
        <v>296.41699999999997</v>
      </c>
      <c r="G2986" s="39"/>
      <c r="H2986" s="45"/>
    </row>
    <row r="2987" s="2" customFormat="1" ht="16.8" customHeight="1">
      <c r="A2987" s="39"/>
      <c r="B2987" s="45"/>
      <c r="C2987" s="311" t="s">
        <v>1283</v>
      </c>
      <c r="D2987" s="312" t="s">
        <v>1283</v>
      </c>
      <c r="E2987" s="313" t="s">
        <v>19</v>
      </c>
      <c r="F2987" s="314">
        <v>0</v>
      </c>
      <c r="G2987" s="39"/>
      <c r="H2987" s="45"/>
    </row>
    <row r="2988" s="2" customFormat="1" ht="16.8" customHeight="1">
      <c r="A2988" s="39"/>
      <c r="B2988" s="45"/>
      <c r="C2988" s="315" t="s">
        <v>1283</v>
      </c>
      <c r="D2988" s="315" t="s">
        <v>1330</v>
      </c>
      <c r="E2988" s="18" t="s">
        <v>19</v>
      </c>
      <c r="F2988" s="316">
        <v>0</v>
      </c>
      <c r="G2988" s="39"/>
      <c r="H2988" s="45"/>
    </row>
    <row r="2989" s="2" customFormat="1" ht="16.8" customHeight="1">
      <c r="A2989" s="39"/>
      <c r="B2989" s="45"/>
      <c r="C2989" s="311" t="s">
        <v>1277</v>
      </c>
      <c r="D2989" s="312" t="s">
        <v>19</v>
      </c>
      <c r="E2989" s="313" t="s">
        <v>19</v>
      </c>
      <c r="F2989" s="314">
        <v>0.46999999999999997</v>
      </c>
      <c r="G2989" s="39"/>
      <c r="H2989" s="45"/>
    </row>
    <row r="2990" s="2" customFormat="1" ht="16.8" customHeight="1">
      <c r="A2990" s="39"/>
      <c r="B2990" s="45"/>
      <c r="C2990" s="315" t="s">
        <v>19</v>
      </c>
      <c r="D2990" s="315" t="s">
        <v>355</v>
      </c>
      <c r="E2990" s="18" t="s">
        <v>19</v>
      </c>
      <c r="F2990" s="316">
        <v>0</v>
      </c>
      <c r="G2990" s="39"/>
      <c r="H2990" s="45"/>
    </row>
    <row r="2991" s="2" customFormat="1" ht="16.8" customHeight="1">
      <c r="A2991" s="39"/>
      <c r="B2991" s="45"/>
      <c r="C2991" s="315" t="s">
        <v>1277</v>
      </c>
      <c r="D2991" s="315" t="s">
        <v>356</v>
      </c>
      <c r="E2991" s="18" t="s">
        <v>19</v>
      </c>
      <c r="F2991" s="316">
        <v>0.46999999999999997</v>
      </c>
      <c r="G2991" s="39"/>
      <c r="H2991" s="45"/>
    </row>
    <row r="2992" s="2" customFormat="1" ht="16.8" customHeight="1">
      <c r="A2992" s="39"/>
      <c r="B2992" s="45"/>
      <c r="C2992" s="317" t="s">
        <v>4959</v>
      </c>
      <c r="D2992" s="39"/>
      <c r="E2992" s="39"/>
      <c r="F2992" s="39"/>
      <c r="G2992" s="39"/>
      <c r="H2992" s="45"/>
    </row>
    <row r="2993" s="2" customFormat="1">
      <c r="A2993" s="39"/>
      <c r="B2993" s="45"/>
      <c r="C2993" s="315" t="s">
        <v>343</v>
      </c>
      <c r="D2993" s="315" t="s">
        <v>344</v>
      </c>
      <c r="E2993" s="18" t="s">
        <v>345</v>
      </c>
      <c r="F2993" s="316">
        <v>131.93000000000001</v>
      </c>
      <c r="G2993" s="39"/>
      <c r="H2993" s="45"/>
    </row>
    <row r="2994" s="2" customFormat="1">
      <c r="A2994" s="39"/>
      <c r="B2994" s="45"/>
      <c r="C2994" s="315" t="s">
        <v>406</v>
      </c>
      <c r="D2994" s="315" t="s">
        <v>407</v>
      </c>
      <c r="E2994" s="18" t="s">
        <v>391</v>
      </c>
      <c r="F2994" s="316">
        <v>296.41699999999997</v>
      </c>
      <c r="G2994" s="39"/>
      <c r="H2994" s="45"/>
    </row>
    <row r="2995" s="2" customFormat="1" ht="16.8" customHeight="1">
      <c r="A2995" s="39"/>
      <c r="B2995" s="45"/>
      <c r="C2995" s="311" t="s">
        <v>1281</v>
      </c>
      <c r="D2995" s="312" t="s">
        <v>19</v>
      </c>
      <c r="E2995" s="313" t="s">
        <v>19</v>
      </c>
      <c r="F2995" s="314">
        <v>131.93000000000001</v>
      </c>
      <c r="G2995" s="39"/>
      <c r="H2995" s="45"/>
    </row>
    <row r="2996" s="2" customFormat="1" ht="16.8" customHeight="1">
      <c r="A2996" s="39"/>
      <c r="B2996" s="45"/>
      <c r="C2996" s="315" t="s">
        <v>1283</v>
      </c>
      <c r="D2996" s="315" t="s">
        <v>1330</v>
      </c>
      <c r="E2996" s="18" t="s">
        <v>19</v>
      </c>
      <c r="F2996" s="316">
        <v>0</v>
      </c>
      <c r="G2996" s="39"/>
      <c r="H2996" s="45"/>
    </row>
    <row r="2997" s="2" customFormat="1" ht="16.8" customHeight="1">
      <c r="A2997" s="39"/>
      <c r="B2997" s="45"/>
      <c r="C2997" s="315" t="s">
        <v>1287</v>
      </c>
      <c r="D2997" s="315" t="s">
        <v>1331</v>
      </c>
      <c r="E2997" s="18" t="s">
        <v>19</v>
      </c>
      <c r="F2997" s="316">
        <v>131.93000000000001</v>
      </c>
      <c r="G2997" s="39"/>
      <c r="H2997" s="45"/>
    </row>
    <row r="2998" s="2" customFormat="1" ht="16.8" customHeight="1">
      <c r="A2998" s="39"/>
      <c r="B2998" s="45"/>
      <c r="C2998" s="315" t="s">
        <v>1289</v>
      </c>
      <c r="D2998" s="315" t="s">
        <v>1332</v>
      </c>
      <c r="E2998" s="18" t="s">
        <v>19</v>
      </c>
      <c r="F2998" s="316">
        <v>0</v>
      </c>
      <c r="G2998" s="39"/>
      <c r="H2998" s="45"/>
    </row>
    <row r="2999" s="2" customFormat="1" ht="16.8" customHeight="1">
      <c r="A2999" s="39"/>
      <c r="B2999" s="45"/>
      <c r="C2999" s="315" t="s">
        <v>1308</v>
      </c>
      <c r="D2999" s="315" t="s">
        <v>1333</v>
      </c>
      <c r="E2999" s="18" t="s">
        <v>19</v>
      </c>
      <c r="F2999" s="316">
        <v>0</v>
      </c>
      <c r="G2999" s="39"/>
      <c r="H2999" s="45"/>
    </row>
    <row r="3000" s="2" customFormat="1" ht="16.8" customHeight="1">
      <c r="A3000" s="39"/>
      <c r="B3000" s="45"/>
      <c r="C3000" s="315" t="s">
        <v>1281</v>
      </c>
      <c r="D3000" s="315" t="s">
        <v>363</v>
      </c>
      <c r="E3000" s="18" t="s">
        <v>19</v>
      </c>
      <c r="F3000" s="316">
        <v>131.93000000000001</v>
      </c>
      <c r="G3000" s="39"/>
      <c r="H3000" s="45"/>
    </row>
    <row r="3001" s="2" customFormat="1" ht="16.8" customHeight="1">
      <c r="A3001" s="39"/>
      <c r="B3001" s="45"/>
      <c r="C3001" s="317" t="s">
        <v>4959</v>
      </c>
      <c r="D3001" s="39"/>
      <c r="E3001" s="39"/>
      <c r="F3001" s="39"/>
      <c r="G3001" s="39"/>
      <c r="H3001" s="45"/>
    </row>
    <row r="3002" s="2" customFormat="1">
      <c r="A3002" s="39"/>
      <c r="B3002" s="45"/>
      <c r="C3002" s="315" t="s">
        <v>343</v>
      </c>
      <c r="D3002" s="315" t="s">
        <v>344</v>
      </c>
      <c r="E3002" s="18" t="s">
        <v>345</v>
      </c>
      <c r="F3002" s="316">
        <v>131.93000000000001</v>
      </c>
      <c r="G3002" s="39"/>
      <c r="H3002" s="45"/>
    </row>
    <row r="3003" s="2" customFormat="1">
      <c r="A3003" s="39"/>
      <c r="B3003" s="45"/>
      <c r="C3003" s="315" t="s">
        <v>364</v>
      </c>
      <c r="D3003" s="315" t="s">
        <v>365</v>
      </c>
      <c r="E3003" s="18" t="s">
        <v>345</v>
      </c>
      <c r="F3003" s="316">
        <v>131.93000000000001</v>
      </c>
      <c r="G3003" s="39"/>
      <c r="H3003" s="45"/>
    </row>
    <row r="3004" s="2" customFormat="1">
      <c r="A3004" s="39"/>
      <c r="B3004" s="45"/>
      <c r="C3004" s="315" t="s">
        <v>368</v>
      </c>
      <c r="D3004" s="315" t="s">
        <v>369</v>
      </c>
      <c r="E3004" s="18" t="s">
        <v>345</v>
      </c>
      <c r="F3004" s="316">
        <v>125.334</v>
      </c>
      <c r="G3004" s="39"/>
      <c r="H3004" s="45"/>
    </row>
    <row r="3005" s="2" customFormat="1" ht="16.8" customHeight="1">
      <c r="A3005" s="39"/>
      <c r="B3005" s="45"/>
      <c r="C3005" s="315" t="s">
        <v>511</v>
      </c>
      <c r="D3005" s="315" t="s">
        <v>512</v>
      </c>
      <c r="E3005" s="18" t="s">
        <v>345</v>
      </c>
      <c r="F3005" s="316">
        <v>218.84800000000001</v>
      </c>
      <c r="G3005" s="39"/>
      <c r="H3005" s="45"/>
    </row>
    <row r="3006" s="2" customFormat="1">
      <c r="A3006" s="39"/>
      <c r="B3006" s="45"/>
      <c r="C3006" s="315" t="s">
        <v>606</v>
      </c>
      <c r="D3006" s="315" t="s">
        <v>607</v>
      </c>
      <c r="E3006" s="18" t="s">
        <v>345</v>
      </c>
      <c r="F3006" s="316">
        <v>131.93000000000001</v>
      </c>
      <c r="G3006" s="39"/>
      <c r="H3006" s="45"/>
    </row>
    <row r="3007" s="2" customFormat="1" ht="16.8" customHeight="1">
      <c r="A3007" s="39"/>
      <c r="B3007" s="45"/>
      <c r="C3007" s="315" t="s">
        <v>611</v>
      </c>
      <c r="D3007" s="315" t="s">
        <v>612</v>
      </c>
      <c r="E3007" s="18" t="s">
        <v>345</v>
      </c>
      <c r="F3007" s="316">
        <v>131.93000000000001</v>
      </c>
      <c r="G3007" s="39"/>
      <c r="H3007" s="45"/>
    </row>
    <row r="3008" s="2" customFormat="1" ht="16.8" customHeight="1">
      <c r="A3008" s="39"/>
      <c r="B3008" s="45"/>
      <c r="C3008" s="315" t="s">
        <v>631</v>
      </c>
      <c r="D3008" s="315" t="s">
        <v>632</v>
      </c>
      <c r="E3008" s="18" t="s">
        <v>345</v>
      </c>
      <c r="F3008" s="316">
        <v>131.93000000000001</v>
      </c>
      <c r="G3008" s="39"/>
      <c r="H3008" s="45"/>
    </row>
    <row r="3009" s="2" customFormat="1" ht="16.8" customHeight="1">
      <c r="A3009" s="39"/>
      <c r="B3009" s="45"/>
      <c r="C3009" s="315" t="s">
        <v>621</v>
      </c>
      <c r="D3009" s="315" t="s">
        <v>622</v>
      </c>
      <c r="E3009" s="18" t="s">
        <v>345</v>
      </c>
      <c r="F3009" s="316">
        <v>131.93000000000001</v>
      </c>
      <c r="G3009" s="39"/>
      <c r="H3009" s="45"/>
    </row>
    <row r="3010" s="2" customFormat="1">
      <c r="A3010" s="39"/>
      <c r="B3010" s="45"/>
      <c r="C3010" s="315" t="s">
        <v>636</v>
      </c>
      <c r="D3010" s="315" t="s">
        <v>637</v>
      </c>
      <c r="E3010" s="18" t="s">
        <v>345</v>
      </c>
      <c r="F3010" s="316">
        <v>131.93000000000001</v>
      </c>
      <c r="G3010" s="39"/>
      <c r="H3010" s="45"/>
    </row>
    <row r="3011" s="2" customFormat="1">
      <c r="A3011" s="39"/>
      <c r="B3011" s="45"/>
      <c r="C3011" s="315" t="s">
        <v>626</v>
      </c>
      <c r="D3011" s="315" t="s">
        <v>627</v>
      </c>
      <c r="E3011" s="18" t="s">
        <v>345</v>
      </c>
      <c r="F3011" s="316">
        <v>131.93000000000001</v>
      </c>
      <c r="G3011" s="39"/>
      <c r="H3011" s="45"/>
    </row>
    <row r="3012" s="2" customFormat="1" ht="16.8" customHeight="1">
      <c r="A3012" s="39"/>
      <c r="B3012" s="45"/>
      <c r="C3012" s="311" t="s">
        <v>216</v>
      </c>
      <c r="D3012" s="312" t="s">
        <v>19</v>
      </c>
      <c r="E3012" s="313" t="s">
        <v>19</v>
      </c>
      <c r="F3012" s="314">
        <v>28.425000000000001</v>
      </c>
      <c r="G3012" s="39"/>
      <c r="H3012" s="45"/>
    </row>
    <row r="3013" s="2" customFormat="1" ht="16.8" customHeight="1">
      <c r="A3013" s="39"/>
      <c r="B3013" s="45"/>
      <c r="C3013" s="315" t="s">
        <v>19</v>
      </c>
      <c r="D3013" s="315" t="s">
        <v>499</v>
      </c>
      <c r="E3013" s="18" t="s">
        <v>19</v>
      </c>
      <c r="F3013" s="316">
        <v>32.738999999999997</v>
      </c>
      <c r="G3013" s="39"/>
      <c r="H3013" s="45"/>
    </row>
    <row r="3014" s="2" customFormat="1" ht="16.8" customHeight="1">
      <c r="A3014" s="39"/>
      <c r="B3014" s="45"/>
      <c r="C3014" s="315" t="s">
        <v>19</v>
      </c>
      <c r="D3014" s="315" t="s">
        <v>501</v>
      </c>
      <c r="E3014" s="18" t="s">
        <v>19</v>
      </c>
      <c r="F3014" s="316">
        <v>0</v>
      </c>
      <c r="G3014" s="39"/>
      <c r="H3014" s="45"/>
    </row>
    <row r="3015" s="2" customFormat="1" ht="16.8" customHeight="1">
      <c r="A3015" s="39"/>
      <c r="B3015" s="45"/>
      <c r="C3015" s="315" t="s">
        <v>19</v>
      </c>
      <c r="D3015" s="315" t="s">
        <v>993</v>
      </c>
      <c r="E3015" s="18" t="s">
        <v>19</v>
      </c>
      <c r="F3015" s="316">
        <v>-4.3140000000000001</v>
      </c>
      <c r="G3015" s="39"/>
      <c r="H3015" s="45"/>
    </row>
    <row r="3016" s="2" customFormat="1" ht="16.8" customHeight="1">
      <c r="A3016" s="39"/>
      <c r="B3016" s="45"/>
      <c r="C3016" s="315" t="s">
        <v>19</v>
      </c>
      <c r="D3016" s="315" t="s">
        <v>502</v>
      </c>
      <c r="E3016" s="18" t="s">
        <v>19</v>
      </c>
      <c r="F3016" s="316">
        <v>0</v>
      </c>
      <c r="G3016" s="39"/>
      <c r="H3016" s="45"/>
    </row>
    <row r="3017" s="2" customFormat="1" ht="16.8" customHeight="1">
      <c r="A3017" s="39"/>
      <c r="B3017" s="45"/>
      <c r="C3017" s="315" t="s">
        <v>216</v>
      </c>
      <c r="D3017" s="315" t="s">
        <v>363</v>
      </c>
      <c r="E3017" s="18" t="s">
        <v>19</v>
      </c>
      <c r="F3017" s="316">
        <v>28.425000000000001</v>
      </c>
      <c r="G3017" s="39"/>
      <c r="H3017" s="45"/>
    </row>
    <row r="3018" s="2" customFormat="1" ht="16.8" customHeight="1">
      <c r="A3018" s="39"/>
      <c r="B3018" s="45"/>
      <c r="C3018" s="317" t="s">
        <v>4959</v>
      </c>
      <c r="D3018" s="39"/>
      <c r="E3018" s="39"/>
      <c r="F3018" s="39"/>
      <c r="G3018" s="39"/>
      <c r="H3018" s="45"/>
    </row>
    <row r="3019" s="2" customFormat="1" ht="16.8" customHeight="1">
      <c r="A3019" s="39"/>
      <c r="B3019" s="45"/>
      <c r="C3019" s="315" t="s">
        <v>496</v>
      </c>
      <c r="D3019" s="315" t="s">
        <v>497</v>
      </c>
      <c r="E3019" s="18" t="s">
        <v>489</v>
      </c>
      <c r="F3019" s="316">
        <v>56.850000000000001</v>
      </c>
      <c r="G3019" s="39"/>
      <c r="H3019" s="45"/>
    </row>
    <row r="3020" s="2" customFormat="1">
      <c r="A3020" s="39"/>
      <c r="B3020" s="45"/>
      <c r="C3020" s="315" t="s">
        <v>448</v>
      </c>
      <c r="D3020" s="315" t="s">
        <v>449</v>
      </c>
      <c r="E3020" s="18" t="s">
        <v>391</v>
      </c>
      <c r="F3020" s="316">
        <v>94.885000000000005</v>
      </c>
      <c r="G3020" s="39"/>
      <c r="H3020" s="45"/>
    </row>
    <row r="3021" s="2" customFormat="1">
      <c r="A3021" s="39"/>
      <c r="B3021" s="45"/>
      <c r="C3021" s="315" t="s">
        <v>482</v>
      </c>
      <c r="D3021" s="315" t="s">
        <v>483</v>
      </c>
      <c r="E3021" s="18" t="s">
        <v>391</v>
      </c>
      <c r="F3021" s="316">
        <v>28.425000000000001</v>
      </c>
      <c r="G3021" s="39"/>
      <c r="H3021" s="45"/>
    </row>
    <row r="3022" s="2" customFormat="1" ht="16.8" customHeight="1">
      <c r="A3022" s="39"/>
      <c r="B3022" s="45"/>
      <c r="C3022" s="311" t="s">
        <v>296</v>
      </c>
      <c r="D3022" s="312" t="s">
        <v>19</v>
      </c>
      <c r="E3022" s="313" t="s">
        <v>19</v>
      </c>
      <c r="F3022" s="314">
        <v>470.73899999999998</v>
      </c>
      <c r="G3022" s="39"/>
      <c r="H3022" s="45"/>
    </row>
    <row r="3023" s="2" customFormat="1" ht="16.8" customHeight="1">
      <c r="A3023" s="39"/>
      <c r="B3023" s="45"/>
      <c r="C3023" s="315" t="s">
        <v>19</v>
      </c>
      <c r="D3023" s="315" t="s">
        <v>429</v>
      </c>
      <c r="E3023" s="18" t="s">
        <v>19</v>
      </c>
      <c r="F3023" s="316">
        <v>470.73899999999998</v>
      </c>
      <c r="G3023" s="39"/>
      <c r="H3023" s="45"/>
    </row>
    <row r="3024" s="2" customFormat="1" ht="16.8" customHeight="1">
      <c r="A3024" s="39"/>
      <c r="B3024" s="45"/>
      <c r="C3024" s="315" t="s">
        <v>296</v>
      </c>
      <c r="D3024" s="315" t="s">
        <v>363</v>
      </c>
      <c r="E3024" s="18" t="s">
        <v>19</v>
      </c>
      <c r="F3024" s="316">
        <v>470.73899999999998</v>
      </c>
      <c r="G3024" s="39"/>
      <c r="H3024" s="45"/>
    </row>
    <row r="3025" s="2" customFormat="1" ht="16.8" customHeight="1">
      <c r="A3025" s="39"/>
      <c r="B3025" s="45"/>
      <c r="C3025" s="317" t="s">
        <v>4959</v>
      </c>
      <c r="D3025" s="39"/>
      <c r="E3025" s="39"/>
      <c r="F3025" s="39"/>
      <c r="G3025" s="39"/>
      <c r="H3025" s="45"/>
    </row>
    <row r="3026" s="2" customFormat="1">
      <c r="A3026" s="39"/>
      <c r="B3026" s="45"/>
      <c r="C3026" s="315" t="s">
        <v>425</v>
      </c>
      <c r="D3026" s="315" t="s">
        <v>426</v>
      </c>
      <c r="E3026" s="18" t="s">
        <v>345</v>
      </c>
      <c r="F3026" s="316">
        <v>470.73899999999998</v>
      </c>
      <c r="G3026" s="39"/>
      <c r="H3026" s="45"/>
    </row>
    <row r="3027" s="2" customFormat="1">
      <c r="A3027" s="39"/>
      <c r="B3027" s="45"/>
      <c r="C3027" s="315" t="s">
        <v>431</v>
      </c>
      <c r="D3027" s="315" t="s">
        <v>432</v>
      </c>
      <c r="E3027" s="18" t="s">
        <v>345</v>
      </c>
      <c r="F3027" s="316">
        <v>470.73899999999998</v>
      </c>
      <c r="G3027" s="39"/>
      <c r="H3027" s="45"/>
    </row>
    <row r="3028" s="2" customFormat="1" ht="16.8" customHeight="1">
      <c r="A3028" s="39"/>
      <c r="B3028" s="45"/>
      <c r="C3028" s="315" t="s">
        <v>435</v>
      </c>
      <c r="D3028" s="315" t="s">
        <v>436</v>
      </c>
      <c r="E3028" s="18" t="s">
        <v>391</v>
      </c>
      <c r="F3028" s="316">
        <v>350.70100000000002</v>
      </c>
      <c r="G3028" s="39"/>
      <c r="H3028" s="45"/>
    </row>
    <row r="3029" s="2" customFormat="1" ht="16.8" customHeight="1">
      <c r="A3029" s="39"/>
      <c r="B3029" s="45"/>
      <c r="C3029" s="311" t="s">
        <v>269</v>
      </c>
      <c r="D3029" s="312" t="s">
        <v>19</v>
      </c>
      <c r="E3029" s="313" t="s">
        <v>19</v>
      </c>
      <c r="F3029" s="314">
        <v>1</v>
      </c>
      <c r="G3029" s="39"/>
      <c r="H3029" s="45"/>
    </row>
    <row r="3030" s="2" customFormat="1" ht="16.8" customHeight="1">
      <c r="A3030" s="39"/>
      <c r="B3030" s="45"/>
      <c r="C3030" s="315" t="s">
        <v>19</v>
      </c>
      <c r="D3030" s="315" t="s">
        <v>415</v>
      </c>
      <c r="E3030" s="18" t="s">
        <v>19</v>
      </c>
      <c r="F3030" s="316">
        <v>0</v>
      </c>
      <c r="G3030" s="39"/>
      <c r="H3030" s="45"/>
    </row>
    <row r="3031" s="2" customFormat="1" ht="16.8" customHeight="1">
      <c r="A3031" s="39"/>
      <c r="B3031" s="45"/>
      <c r="C3031" s="315" t="s">
        <v>269</v>
      </c>
      <c r="D3031" s="315" t="s">
        <v>79</v>
      </c>
      <c r="E3031" s="18" t="s">
        <v>19</v>
      </c>
      <c r="F3031" s="316">
        <v>1</v>
      </c>
      <c r="G3031" s="39"/>
      <c r="H3031" s="45"/>
    </row>
    <row r="3032" s="2" customFormat="1" ht="16.8" customHeight="1">
      <c r="A3032" s="39"/>
      <c r="B3032" s="45"/>
      <c r="C3032" s="317" t="s">
        <v>4959</v>
      </c>
      <c r="D3032" s="39"/>
      <c r="E3032" s="39"/>
      <c r="F3032" s="39"/>
      <c r="G3032" s="39"/>
      <c r="H3032" s="45"/>
    </row>
    <row r="3033" s="2" customFormat="1">
      <c r="A3033" s="39"/>
      <c r="B3033" s="45"/>
      <c r="C3033" s="315" t="s">
        <v>406</v>
      </c>
      <c r="D3033" s="315" t="s">
        <v>407</v>
      </c>
      <c r="E3033" s="18" t="s">
        <v>391</v>
      </c>
      <c r="F3033" s="316">
        <v>296.41699999999997</v>
      </c>
      <c r="G3033" s="39"/>
      <c r="H3033" s="45"/>
    </row>
    <row r="3034" s="2" customFormat="1">
      <c r="A3034" s="39"/>
      <c r="B3034" s="45"/>
      <c r="C3034" s="315" t="s">
        <v>425</v>
      </c>
      <c r="D3034" s="315" t="s">
        <v>426</v>
      </c>
      <c r="E3034" s="18" t="s">
        <v>345</v>
      </c>
      <c r="F3034" s="316">
        <v>470.73899999999998</v>
      </c>
      <c r="G3034" s="39"/>
      <c r="H3034" s="45"/>
    </row>
    <row r="3035" s="2" customFormat="1" ht="16.8" customHeight="1">
      <c r="A3035" s="39"/>
      <c r="B3035" s="45"/>
      <c r="C3035" s="315" t="s">
        <v>19</v>
      </c>
      <c r="D3035" s="315" t="s">
        <v>245</v>
      </c>
      <c r="E3035" s="18" t="s">
        <v>19</v>
      </c>
      <c r="F3035" s="316">
        <v>4</v>
      </c>
      <c r="G3035" s="39"/>
      <c r="H3035" s="45"/>
    </row>
    <row r="3036" s="2" customFormat="1" ht="16.8" customHeight="1">
      <c r="A3036" s="39"/>
      <c r="B3036" s="45"/>
      <c r="C3036" s="315" t="s">
        <v>19</v>
      </c>
      <c r="D3036" s="315" t="s">
        <v>255</v>
      </c>
      <c r="E3036" s="18" t="s">
        <v>19</v>
      </c>
      <c r="F3036" s="316">
        <v>0</v>
      </c>
      <c r="G3036" s="39"/>
      <c r="H3036" s="45"/>
    </row>
    <row r="3037" s="2" customFormat="1" ht="16.8" customHeight="1">
      <c r="A3037" s="39"/>
      <c r="B3037" s="45"/>
      <c r="C3037" s="315" t="s">
        <v>246</v>
      </c>
      <c r="D3037" s="315" t="s">
        <v>363</v>
      </c>
      <c r="E3037" s="18" t="s">
        <v>19</v>
      </c>
      <c r="F3037" s="316">
        <v>4</v>
      </c>
      <c r="G3037" s="39"/>
      <c r="H3037" s="45"/>
    </row>
    <row r="3038" s="2" customFormat="1" ht="16.8" customHeight="1">
      <c r="A3038" s="39"/>
      <c r="B3038" s="45"/>
      <c r="C3038" s="317" t="s">
        <v>4959</v>
      </c>
      <c r="D3038" s="39"/>
      <c r="E3038" s="39"/>
      <c r="F3038" s="39"/>
      <c r="G3038" s="39"/>
      <c r="H3038" s="45"/>
    </row>
    <row r="3039" s="2" customFormat="1">
      <c r="A3039" s="39"/>
      <c r="B3039" s="45"/>
      <c r="C3039" s="315" t="s">
        <v>771</v>
      </c>
      <c r="D3039" s="315" t="s">
        <v>772</v>
      </c>
      <c r="E3039" s="18" t="s">
        <v>586</v>
      </c>
      <c r="F3039" s="316">
        <v>4</v>
      </c>
      <c r="G3039" s="39"/>
      <c r="H3039" s="45"/>
    </row>
    <row r="3040" s="2" customFormat="1" ht="16.8" customHeight="1">
      <c r="A3040" s="39"/>
      <c r="B3040" s="45"/>
      <c r="C3040" s="315" t="s">
        <v>760</v>
      </c>
      <c r="D3040" s="315" t="s">
        <v>761</v>
      </c>
      <c r="E3040" s="18" t="s">
        <v>586</v>
      </c>
      <c r="F3040" s="316">
        <v>4</v>
      </c>
      <c r="G3040" s="39"/>
      <c r="H3040" s="45"/>
    </row>
    <row r="3041" s="2" customFormat="1" ht="16.8" customHeight="1">
      <c r="A3041" s="39"/>
      <c r="B3041" s="45"/>
      <c r="C3041" s="311" t="s">
        <v>246</v>
      </c>
      <c r="D3041" s="312" t="s">
        <v>19</v>
      </c>
      <c r="E3041" s="313" t="s">
        <v>19</v>
      </c>
      <c r="F3041" s="314">
        <v>4</v>
      </c>
      <c r="G3041" s="39"/>
      <c r="H3041" s="45"/>
    </row>
    <row r="3042" s="2" customFormat="1" ht="16.8" customHeight="1">
      <c r="A3042" s="39"/>
      <c r="B3042" s="45"/>
      <c r="C3042" s="315" t="s">
        <v>590</v>
      </c>
      <c r="D3042" s="315" t="s">
        <v>591</v>
      </c>
      <c r="E3042" s="18" t="s">
        <v>586</v>
      </c>
      <c r="F3042" s="316">
        <v>4</v>
      </c>
      <c r="G3042" s="39"/>
      <c r="H3042" s="45"/>
    </row>
    <row r="3043" s="2" customFormat="1" ht="16.8" customHeight="1">
      <c r="A3043" s="39"/>
      <c r="B3043" s="45"/>
      <c r="C3043" s="315" t="s">
        <v>593</v>
      </c>
      <c r="D3043" s="315" t="s">
        <v>594</v>
      </c>
      <c r="E3043" s="18" t="s">
        <v>586</v>
      </c>
      <c r="F3043" s="316">
        <v>4</v>
      </c>
      <c r="G3043" s="39"/>
      <c r="H3043" s="45"/>
    </row>
    <row r="3044" s="2" customFormat="1" ht="16.8" customHeight="1">
      <c r="A3044" s="39"/>
      <c r="B3044" s="45"/>
      <c r="C3044" s="315" t="s">
        <v>597</v>
      </c>
      <c r="D3044" s="315" t="s">
        <v>598</v>
      </c>
      <c r="E3044" s="18" t="s">
        <v>586</v>
      </c>
      <c r="F3044" s="316">
        <v>4</v>
      </c>
      <c r="G3044" s="39"/>
      <c r="H3044" s="45"/>
    </row>
    <row r="3045" s="2" customFormat="1" ht="16.8" customHeight="1">
      <c r="A3045" s="39"/>
      <c r="B3045" s="45"/>
      <c r="C3045" s="315" t="s">
        <v>601</v>
      </c>
      <c r="D3045" s="315" t="s">
        <v>602</v>
      </c>
      <c r="E3045" s="18" t="s">
        <v>586</v>
      </c>
      <c r="F3045" s="316">
        <v>4</v>
      </c>
      <c r="G3045" s="39"/>
      <c r="H3045" s="45"/>
    </row>
    <row r="3046" s="2" customFormat="1" ht="16.8" customHeight="1">
      <c r="A3046" s="39"/>
      <c r="B3046" s="45"/>
      <c r="C3046" s="315" t="s">
        <v>767</v>
      </c>
      <c r="D3046" s="315" t="s">
        <v>768</v>
      </c>
      <c r="E3046" s="18" t="s">
        <v>586</v>
      </c>
      <c r="F3046" s="316">
        <v>4</v>
      </c>
      <c r="G3046" s="39"/>
      <c r="H3046" s="45"/>
    </row>
    <row r="3047" s="2" customFormat="1" ht="16.8" customHeight="1">
      <c r="A3047" s="39"/>
      <c r="B3047" s="45"/>
      <c r="C3047" s="315" t="s">
        <v>716</v>
      </c>
      <c r="D3047" s="315" t="s">
        <v>717</v>
      </c>
      <c r="E3047" s="18" t="s">
        <v>586</v>
      </c>
      <c r="F3047" s="316">
        <v>4</v>
      </c>
      <c r="G3047" s="39"/>
      <c r="H3047" s="45"/>
    </row>
    <row r="3048" s="2" customFormat="1" ht="16.8" customHeight="1">
      <c r="A3048" s="39"/>
      <c r="B3048" s="45"/>
      <c r="C3048" s="315" t="s">
        <v>776</v>
      </c>
      <c r="D3048" s="315" t="s">
        <v>777</v>
      </c>
      <c r="E3048" s="18" t="s">
        <v>586</v>
      </c>
      <c r="F3048" s="316">
        <v>4</v>
      </c>
      <c r="G3048" s="39"/>
      <c r="H3048" s="45"/>
    </row>
    <row r="3049" s="2" customFormat="1" ht="16.8" customHeight="1">
      <c r="A3049" s="39"/>
      <c r="B3049" s="45"/>
      <c r="C3049" s="311" t="s">
        <v>952</v>
      </c>
      <c r="D3049" s="312" t="s">
        <v>19</v>
      </c>
      <c r="E3049" s="313" t="s">
        <v>19</v>
      </c>
      <c r="F3049" s="314">
        <v>87.890000000000001</v>
      </c>
      <c r="G3049" s="39"/>
      <c r="H3049" s="45"/>
    </row>
    <row r="3050" s="2" customFormat="1" ht="16.8" customHeight="1">
      <c r="A3050" s="39"/>
      <c r="B3050" s="45"/>
      <c r="C3050" s="315" t="s">
        <v>19</v>
      </c>
      <c r="D3050" s="315" t="s">
        <v>1026</v>
      </c>
      <c r="E3050" s="18" t="s">
        <v>19</v>
      </c>
      <c r="F3050" s="316">
        <v>0</v>
      </c>
      <c r="G3050" s="39"/>
      <c r="H3050" s="45"/>
    </row>
    <row r="3051" s="2" customFormat="1" ht="16.8" customHeight="1">
      <c r="A3051" s="39"/>
      <c r="B3051" s="45"/>
      <c r="C3051" s="315" t="s">
        <v>19</v>
      </c>
      <c r="D3051" s="315" t="s">
        <v>1651</v>
      </c>
      <c r="E3051" s="18" t="s">
        <v>19</v>
      </c>
      <c r="F3051" s="316">
        <v>87.890000000000001</v>
      </c>
      <c r="G3051" s="39"/>
      <c r="H3051" s="45"/>
    </row>
    <row r="3052" s="2" customFormat="1" ht="16.8" customHeight="1">
      <c r="A3052" s="39"/>
      <c r="B3052" s="45"/>
      <c r="C3052" s="315" t="s">
        <v>952</v>
      </c>
      <c r="D3052" s="315" t="s">
        <v>363</v>
      </c>
      <c r="E3052" s="18" t="s">
        <v>19</v>
      </c>
      <c r="F3052" s="316">
        <v>87.890000000000001</v>
      </c>
      <c r="G3052" s="39"/>
      <c r="H3052" s="45"/>
    </row>
    <row r="3053" s="2" customFormat="1" ht="16.8" customHeight="1">
      <c r="A3053" s="39"/>
      <c r="B3053" s="45"/>
      <c r="C3053" s="317" t="s">
        <v>4959</v>
      </c>
      <c r="D3053" s="39"/>
      <c r="E3053" s="39"/>
      <c r="F3053" s="39"/>
      <c r="G3053" s="39"/>
      <c r="H3053" s="45"/>
    </row>
    <row r="3054" s="2" customFormat="1" ht="16.8" customHeight="1">
      <c r="A3054" s="39"/>
      <c r="B3054" s="45"/>
      <c r="C3054" s="315" t="s">
        <v>1022</v>
      </c>
      <c r="D3054" s="315" t="s">
        <v>1023</v>
      </c>
      <c r="E3054" s="18" t="s">
        <v>572</v>
      </c>
      <c r="F3054" s="316">
        <v>87.890000000000001</v>
      </c>
      <c r="G3054" s="39"/>
      <c r="H3054" s="45"/>
    </row>
    <row r="3055" s="2" customFormat="1">
      <c r="A3055" s="39"/>
      <c r="B3055" s="45"/>
      <c r="C3055" s="315" t="s">
        <v>1018</v>
      </c>
      <c r="D3055" s="315" t="s">
        <v>1019</v>
      </c>
      <c r="E3055" s="18" t="s">
        <v>572</v>
      </c>
      <c r="F3055" s="316">
        <v>87.890000000000001</v>
      </c>
      <c r="G3055" s="39"/>
      <c r="H3055" s="45"/>
    </row>
    <row r="3056" s="2" customFormat="1" ht="16.8" customHeight="1">
      <c r="A3056" s="39"/>
      <c r="B3056" s="45"/>
      <c r="C3056" s="315" t="s">
        <v>786</v>
      </c>
      <c r="D3056" s="315" t="s">
        <v>787</v>
      </c>
      <c r="E3056" s="18" t="s">
        <v>572</v>
      </c>
      <c r="F3056" s="316">
        <v>87.890000000000001</v>
      </c>
      <c r="G3056" s="39"/>
      <c r="H3056" s="45"/>
    </row>
    <row r="3057" s="2" customFormat="1" ht="16.8" customHeight="1">
      <c r="A3057" s="39"/>
      <c r="B3057" s="45"/>
      <c r="C3057" s="315" t="s">
        <v>496</v>
      </c>
      <c r="D3057" s="315" t="s">
        <v>497</v>
      </c>
      <c r="E3057" s="18" t="s">
        <v>489</v>
      </c>
      <c r="F3057" s="316">
        <v>56.850000000000001</v>
      </c>
      <c r="G3057" s="39"/>
      <c r="H3057" s="45"/>
    </row>
    <row r="3058" s="2" customFormat="1" ht="16.8" customHeight="1">
      <c r="A3058" s="39"/>
      <c r="B3058" s="45"/>
      <c r="C3058" s="311" t="s">
        <v>954</v>
      </c>
      <c r="D3058" s="312" t="s">
        <v>19</v>
      </c>
      <c r="E3058" s="313" t="s">
        <v>19</v>
      </c>
      <c r="F3058" s="314">
        <v>0.25</v>
      </c>
      <c r="G3058" s="39"/>
      <c r="H3058" s="45"/>
    </row>
    <row r="3059" s="2" customFormat="1" ht="16.8" customHeight="1">
      <c r="A3059" s="39"/>
      <c r="B3059" s="45"/>
      <c r="C3059" s="315" t="s">
        <v>954</v>
      </c>
      <c r="D3059" s="315" t="s">
        <v>1025</v>
      </c>
      <c r="E3059" s="18" t="s">
        <v>19</v>
      </c>
      <c r="F3059" s="316">
        <v>0.25</v>
      </c>
      <c r="G3059" s="39"/>
      <c r="H3059" s="45"/>
    </row>
    <row r="3060" s="2" customFormat="1" ht="16.8" customHeight="1">
      <c r="A3060" s="39"/>
      <c r="B3060" s="45"/>
      <c r="C3060" s="317" t="s">
        <v>4959</v>
      </c>
      <c r="D3060" s="39"/>
      <c r="E3060" s="39"/>
      <c r="F3060" s="39"/>
      <c r="G3060" s="39"/>
      <c r="H3060" s="45"/>
    </row>
    <row r="3061" s="2" customFormat="1" ht="16.8" customHeight="1">
      <c r="A3061" s="39"/>
      <c r="B3061" s="45"/>
      <c r="C3061" s="315" t="s">
        <v>1022</v>
      </c>
      <c r="D3061" s="315" t="s">
        <v>1023</v>
      </c>
      <c r="E3061" s="18" t="s">
        <v>572</v>
      </c>
      <c r="F3061" s="316">
        <v>87.890000000000001</v>
      </c>
      <c r="G3061" s="39"/>
      <c r="H3061" s="45"/>
    </row>
    <row r="3062" s="2" customFormat="1" ht="16.8" customHeight="1">
      <c r="A3062" s="39"/>
      <c r="B3062" s="45"/>
      <c r="C3062" s="315" t="s">
        <v>496</v>
      </c>
      <c r="D3062" s="315" t="s">
        <v>497</v>
      </c>
      <c r="E3062" s="18" t="s">
        <v>489</v>
      </c>
      <c r="F3062" s="316">
        <v>56.850000000000001</v>
      </c>
      <c r="G3062" s="39"/>
      <c r="H3062" s="45"/>
    </row>
    <row r="3063" s="2" customFormat="1" ht="16.8" customHeight="1">
      <c r="A3063" s="39"/>
      <c r="B3063" s="45"/>
      <c r="C3063" s="311" t="s">
        <v>258</v>
      </c>
      <c r="D3063" s="312" t="s">
        <v>19</v>
      </c>
      <c r="E3063" s="313" t="s">
        <v>19</v>
      </c>
      <c r="F3063" s="314">
        <v>0</v>
      </c>
      <c r="G3063" s="39"/>
      <c r="H3063" s="45"/>
    </row>
    <row r="3064" s="2" customFormat="1" ht="16.8" customHeight="1">
      <c r="A3064" s="39"/>
      <c r="B3064" s="45"/>
      <c r="C3064" s="317" t="s">
        <v>4959</v>
      </c>
      <c r="D3064" s="39"/>
      <c r="E3064" s="39"/>
      <c r="F3064" s="39"/>
      <c r="G3064" s="39"/>
      <c r="H3064" s="45"/>
    </row>
    <row r="3065" s="2" customFormat="1" ht="16.8" customHeight="1">
      <c r="A3065" s="39"/>
      <c r="B3065" s="45"/>
      <c r="C3065" s="315" t="s">
        <v>786</v>
      </c>
      <c r="D3065" s="315" t="s">
        <v>787</v>
      </c>
      <c r="E3065" s="18" t="s">
        <v>572</v>
      </c>
      <c r="F3065" s="316">
        <v>87.890000000000001</v>
      </c>
      <c r="G3065" s="39"/>
      <c r="H3065" s="45"/>
    </row>
    <row r="3066" s="2" customFormat="1" ht="16.8" customHeight="1">
      <c r="A3066" s="39"/>
      <c r="B3066" s="45"/>
      <c r="C3066" s="315" t="s">
        <v>496</v>
      </c>
      <c r="D3066" s="315" t="s">
        <v>497</v>
      </c>
      <c r="E3066" s="18" t="s">
        <v>489</v>
      </c>
      <c r="F3066" s="316">
        <v>56.850000000000001</v>
      </c>
      <c r="G3066" s="39"/>
      <c r="H3066" s="45"/>
    </row>
    <row r="3067" s="2" customFormat="1" ht="16.8" customHeight="1">
      <c r="A3067" s="39"/>
      <c r="B3067" s="45"/>
      <c r="C3067" s="311" t="s">
        <v>266</v>
      </c>
      <c r="D3067" s="312" t="s">
        <v>19</v>
      </c>
      <c r="E3067" s="313" t="s">
        <v>19</v>
      </c>
      <c r="F3067" s="314">
        <v>0.29999999999999999</v>
      </c>
      <c r="G3067" s="39"/>
      <c r="H3067" s="45"/>
    </row>
    <row r="3068" s="2" customFormat="1" ht="16.8" customHeight="1">
      <c r="A3068" s="39"/>
      <c r="B3068" s="45"/>
      <c r="C3068" s="317" t="s">
        <v>4959</v>
      </c>
      <c r="D3068" s="39"/>
      <c r="E3068" s="39"/>
      <c r="F3068" s="39"/>
      <c r="G3068" s="39"/>
      <c r="H3068" s="45"/>
    </row>
    <row r="3069" s="2" customFormat="1" ht="16.8" customHeight="1">
      <c r="A3069" s="39"/>
      <c r="B3069" s="45"/>
      <c r="C3069" s="315" t="s">
        <v>496</v>
      </c>
      <c r="D3069" s="315" t="s">
        <v>497</v>
      </c>
      <c r="E3069" s="18" t="s">
        <v>489</v>
      </c>
      <c r="F3069" s="316">
        <v>56.850000000000001</v>
      </c>
      <c r="G3069" s="39"/>
      <c r="H3069" s="45"/>
    </row>
    <row r="3070" s="2" customFormat="1" ht="16.8" customHeight="1">
      <c r="A3070" s="39"/>
      <c r="B3070" s="45"/>
      <c r="C3070" s="311" t="s">
        <v>286</v>
      </c>
      <c r="D3070" s="312" t="s">
        <v>19</v>
      </c>
      <c r="E3070" s="313" t="s">
        <v>19</v>
      </c>
      <c r="F3070" s="314">
        <v>52.984000000000002</v>
      </c>
      <c r="G3070" s="39"/>
      <c r="H3070" s="45"/>
    </row>
    <row r="3071" s="2" customFormat="1" ht="16.8" customHeight="1">
      <c r="A3071" s="39"/>
      <c r="B3071" s="45"/>
      <c r="C3071" s="315" t="s">
        <v>19</v>
      </c>
      <c r="D3071" s="315" t="s">
        <v>1079</v>
      </c>
      <c r="E3071" s="18" t="s">
        <v>19</v>
      </c>
      <c r="F3071" s="316">
        <v>0</v>
      </c>
      <c r="G3071" s="39"/>
      <c r="H3071" s="45"/>
    </row>
    <row r="3072" s="2" customFormat="1" ht="16.8" customHeight="1">
      <c r="A3072" s="39"/>
      <c r="B3072" s="45"/>
      <c r="C3072" s="315" t="s">
        <v>1273</v>
      </c>
      <c r="D3072" s="315" t="s">
        <v>72</v>
      </c>
      <c r="E3072" s="18" t="s">
        <v>19</v>
      </c>
      <c r="F3072" s="316">
        <v>0</v>
      </c>
      <c r="G3072" s="39"/>
      <c r="H3072" s="45"/>
    </row>
    <row r="3073" s="2" customFormat="1" ht="16.8" customHeight="1">
      <c r="A3073" s="39"/>
      <c r="B3073" s="45"/>
      <c r="C3073" s="315" t="s">
        <v>1285</v>
      </c>
      <c r="D3073" s="315" t="s">
        <v>1579</v>
      </c>
      <c r="E3073" s="18" t="s">
        <v>19</v>
      </c>
      <c r="F3073" s="316">
        <v>52.984000000000002</v>
      </c>
      <c r="G3073" s="39"/>
      <c r="H3073" s="45"/>
    </row>
    <row r="3074" s="2" customFormat="1" ht="16.8" customHeight="1">
      <c r="A3074" s="39"/>
      <c r="B3074" s="45"/>
      <c r="C3074" s="315" t="s">
        <v>1290</v>
      </c>
      <c r="D3074" s="315" t="s">
        <v>72</v>
      </c>
      <c r="E3074" s="18" t="s">
        <v>19</v>
      </c>
      <c r="F3074" s="316">
        <v>0</v>
      </c>
      <c r="G3074" s="39"/>
      <c r="H3074" s="45"/>
    </row>
    <row r="3075" s="2" customFormat="1" ht="16.8" customHeight="1">
      <c r="A3075" s="39"/>
      <c r="B3075" s="45"/>
      <c r="C3075" s="315" t="s">
        <v>1305</v>
      </c>
      <c r="D3075" s="315" t="s">
        <v>72</v>
      </c>
      <c r="E3075" s="18" t="s">
        <v>19</v>
      </c>
      <c r="F3075" s="316">
        <v>0</v>
      </c>
      <c r="G3075" s="39"/>
      <c r="H3075" s="45"/>
    </row>
    <row r="3076" s="2" customFormat="1" ht="16.8" customHeight="1">
      <c r="A3076" s="39"/>
      <c r="B3076" s="45"/>
      <c r="C3076" s="315" t="s">
        <v>286</v>
      </c>
      <c r="D3076" s="315" t="s">
        <v>353</v>
      </c>
      <c r="E3076" s="18" t="s">
        <v>19</v>
      </c>
      <c r="F3076" s="316">
        <v>52.984000000000002</v>
      </c>
      <c r="G3076" s="39"/>
      <c r="H3076" s="45"/>
    </row>
    <row r="3077" s="2" customFormat="1" ht="16.8" customHeight="1">
      <c r="A3077" s="39"/>
      <c r="B3077" s="45"/>
      <c r="C3077" s="317" t="s">
        <v>4959</v>
      </c>
      <c r="D3077" s="39"/>
      <c r="E3077" s="39"/>
      <c r="F3077" s="39"/>
      <c r="G3077" s="39"/>
      <c r="H3077" s="45"/>
    </row>
    <row r="3078" s="2" customFormat="1">
      <c r="A3078" s="39"/>
      <c r="B3078" s="45"/>
      <c r="C3078" s="315" t="s">
        <v>343</v>
      </c>
      <c r="D3078" s="315" t="s">
        <v>344</v>
      </c>
      <c r="E3078" s="18" t="s">
        <v>345</v>
      </c>
      <c r="F3078" s="316">
        <v>131.93000000000001</v>
      </c>
      <c r="G3078" s="39"/>
      <c r="H3078" s="45"/>
    </row>
    <row r="3079" s="2" customFormat="1">
      <c r="A3079" s="39"/>
      <c r="B3079" s="45"/>
      <c r="C3079" s="315" t="s">
        <v>792</v>
      </c>
      <c r="D3079" s="315" t="s">
        <v>793</v>
      </c>
      <c r="E3079" s="18" t="s">
        <v>572</v>
      </c>
      <c r="F3079" s="316">
        <v>112.565</v>
      </c>
      <c r="G3079" s="39"/>
      <c r="H3079" s="45"/>
    </row>
    <row r="3080" s="2" customFormat="1" ht="16.8" customHeight="1">
      <c r="A3080" s="39"/>
      <c r="B3080" s="45"/>
      <c r="C3080" s="311" t="s">
        <v>255</v>
      </c>
      <c r="D3080" s="312" t="s">
        <v>19</v>
      </c>
      <c r="E3080" s="313" t="s">
        <v>19</v>
      </c>
      <c r="F3080" s="314">
        <v>0</v>
      </c>
      <c r="G3080" s="39"/>
      <c r="H3080" s="45"/>
    </row>
    <row r="3081" s="2" customFormat="1" ht="16.8" customHeight="1">
      <c r="A3081" s="39"/>
      <c r="B3081" s="45"/>
      <c r="C3081" s="317" t="s">
        <v>4959</v>
      </c>
      <c r="D3081" s="39"/>
      <c r="E3081" s="39"/>
      <c r="F3081" s="39"/>
      <c r="G3081" s="39"/>
      <c r="H3081" s="45"/>
    </row>
    <row r="3082" s="2" customFormat="1">
      <c r="A3082" s="39"/>
      <c r="B3082" s="45"/>
      <c r="C3082" s="315" t="s">
        <v>771</v>
      </c>
      <c r="D3082" s="315" t="s">
        <v>772</v>
      </c>
      <c r="E3082" s="18" t="s">
        <v>586</v>
      </c>
      <c r="F3082" s="316">
        <v>4</v>
      </c>
      <c r="G3082" s="39"/>
      <c r="H3082" s="45"/>
    </row>
    <row r="3083" s="2" customFormat="1" ht="16.8" customHeight="1">
      <c r="A3083" s="39"/>
      <c r="B3083" s="45"/>
      <c r="C3083" s="311" t="s">
        <v>253</v>
      </c>
      <c r="D3083" s="312" t="s">
        <v>19</v>
      </c>
      <c r="E3083" s="313" t="s">
        <v>19</v>
      </c>
      <c r="F3083" s="314">
        <v>2</v>
      </c>
      <c r="G3083" s="39"/>
      <c r="H3083" s="45"/>
    </row>
    <row r="3084" s="2" customFormat="1" ht="16.8" customHeight="1">
      <c r="A3084" s="39"/>
      <c r="B3084" s="45"/>
      <c r="C3084" s="315" t="s">
        <v>19</v>
      </c>
      <c r="D3084" s="315" t="s">
        <v>235</v>
      </c>
      <c r="E3084" s="18" t="s">
        <v>19</v>
      </c>
      <c r="F3084" s="316">
        <v>0</v>
      </c>
      <c r="G3084" s="39"/>
      <c r="H3084" s="45"/>
    </row>
    <row r="3085" s="2" customFormat="1" ht="16.8" customHeight="1">
      <c r="A3085" s="39"/>
      <c r="B3085" s="45"/>
      <c r="C3085" s="315" t="s">
        <v>19</v>
      </c>
      <c r="D3085" s="315" t="s">
        <v>238</v>
      </c>
      <c r="E3085" s="18" t="s">
        <v>19</v>
      </c>
      <c r="F3085" s="316">
        <v>0</v>
      </c>
      <c r="G3085" s="39"/>
      <c r="H3085" s="45"/>
    </row>
    <row r="3086" s="2" customFormat="1" ht="16.8" customHeight="1">
      <c r="A3086" s="39"/>
      <c r="B3086" s="45"/>
      <c r="C3086" s="315" t="s">
        <v>19</v>
      </c>
      <c r="D3086" s="315" t="s">
        <v>240</v>
      </c>
      <c r="E3086" s="18" t="s">
        <v>19</v>
      </c>
      <c r="F3086" s="316">
        <v>2</v>
      </c>
      <c r="G3086" s="39"/>
      <c r="H3086" s="45"/>
    </row>
    <row r="3087" s="2" customFormat="1" ht="16.8" customHeight="1">
      <c r="A3087" s="39"/>
      <c r="B3087" s="45"/>
      <c r="C3087" s="315" t="s">
        <v>19</v>
      </c>
      <c r="D3087" s="315" t="s">
        <v>230</v>
      </c>
      <c r="E3087" s="18" t="s">
        <v>19</v>
      </c>
      <c r="F3087" s="316">
        <v>0</v>
      </c>
      <c r="G3087" s="39"/>
      <c r="H3087" s="45"/>
    </row>
    <row r="3088" s="2" customFormat="1" ht="16.8" customHeight="1">
      <c r="A3088" s="39"/>
      <c r="B3088" s="45"/>
      <c r="C3088" s="315" t="s">
        <v>19</v>
      </c>
      <c r="D3088" s="315" t="s">
        <v>750</v>
      </c>
      <c r="E3088" s="18" t="s">
        <v>19</v>
      </c>
      <c r="F3088" s="316">
        <v>0</v>
      </c>
      <c r="G3088" s="39"/>
      <c r="H3088" s="45"/>
    </row>
    <row r="3089" s="2" customFormat="1" ht="16.8" customHeight="1">
      <c r="A3089" s="39"/>
      <c r="B3089" s="45"/>
      <c r="C3089" s="315" t="s">
        <v>19</v>
      </c>
      <c r="D3089" s="315" t="s">
        <v>751</v>
      </c>
      <c r="E3089" s="18" t="s">
        <v>19</v>
      </c>
      <c r="F3089" s="316">
        <v>0</v>
      </c>
      <c r="G3089" s="39"/>
      <c r="H3089" s="45"/>
    </row>
    <row r="3090" s="2" customFormat="1" ht="16.8" customHeight="1">
      <c r="A3090" s="39"/>
      <c r="B3090" s="45"/>
      <c r="C3090" s="315" t="s">
        <v>19</v>
      </c>
      <c r="D3090" s="315" t="s">
        <v>752</v>
      </c>
      <c r="E3090" s="18" t="s">
        <v>19</v>
      </c>
      <c r="F3090" s="316">
        <v>0</v>
      </c>
      <c r="G3090" s="39"/>
      <c r="H3090" s="45"/>
    </row>
    <row r="3091" s="2" customFormat="1" ht="16.8" customHeight="1">
      <c r="A3091" s="39"/>
      <c r="B3091" s="45"/>
      <c r="C3091" s="315" t="s">
        <v>19</v>
      </c>
      <c r="D3091" s="315" t="s">
        <v>1426</v>
      </c>
      <c r="E3091" s="18" t="s">
        <v>19</v>
      </c>
      <c r="F3091" s="316">
        <v>0</v>
      </c>
      <c r="G3091" s="39"/>
      <c r="H3091" s="45"/>
    </row>
    <row r="3092" s="2" customFormat="1" ht="16.8" customHeight="1">
      <c r="A3092" s="39"/>
      <c r="B3092" s="45"/>
      <c r="C3092" s="315" t="s">
        <v>19</v>
      </c>
      <c r="D3092" s="315" t="s">
        <v>1549</v>
      </c>
      <c r="E3092" s="18" t="s">
        <v>19</v>
      </c>
      <c r="F3092" s="316">
        <v>0</v>
      </c>
      <c r="G3092" s="39"/>
      <c r="H3092" s="45"/>
    </row>
    <row r="3093" s="2" customFormat="1" ht="16.8" customHeight="1">
      <c r="A3093" s="39"/>
      <c r="B3093" s="45"/>
      <c r="C3093" s="315" t="s">
        <v>19</v>
      </c>
      <c r="D3093" s="315" t="s">
        <v>1550</v>
      </c>
      <c r="E3093" s="18" t="s">
        <v>19</v>
      </c>
      <c r="F3093" s="316">
        <v>0</v>
      </c>
      <c r="G3093" s="39"/>
      <c r="H3093" s="45"/>
    </row>
    <row r="3094" s="2" customFormat="1" ht="16.8" customHeight="1">
      <c r="A3094" s="39"/>
      <c r="B3094" s="45"/>
      <c r="C3094" s="315" t="s">
        <v>253</v>
      </c>
      <c r="D3094" s="315" t="s">
        <v>363</v>
      </c>
      <c r="E3094" s="18" t="s">
        <v>19</v>
      </c>
      <c r="F3094" s="316">
        <v>2</v>
      </c>
      <c r="G3094" s="39"/>
      <c r="H3094" s="45"/>
    </row>
    <row r="3095" s="2" customFormat="1" ht="16.8" customHeight="1">
      <c r="A3095" s="39"/>
      <c r="B3095" s="45"/>
      <c r="C3095" s="317" t="s">
        <v>4959</v>
      </c>
      <c r="D3095" s="39"/>
      <c r="E3095" s="39"/>
      <c r="F3095" s="39"/>
      <c r="G3095" s="39"/>
      <c r="H3095" s="45"/>
    </row>
    <row r="3096" s="2" customFormat="1" ht="16.8" customHeight="1">
      <c r="A3096" s="39"/>
      <c r="B3096" s="45"/>
      <c r="C3096" s="315" t="s">
        <v>746</v>
      </c>
      <c r="D3096" s="315" t="s">
        <v>747</v>
      </c>
      <c r="E3096" s="18" t="s">
        <v>586</v>
      </c>
      <c r="F3096" s="316">
        <v>2</v>
      </c>
      <c r="G3096" s="39"/>
      <c r="H3096" s="45"/>
    </row>
    <row r="3097" s="2" customFormat="1" ht="16.8" customHeight="1">
      <c r="A3097" s="39"/>
      <c r="B3097" s="45"/>
      <c r="C3097" s="315" t="s">
        <v>756</v>
      </c>
      <c r="D3097" s="315" t="s">
        <v>757</v>
      </c>
      <c r="E3097" s="18" t="s">
        <v>586</v>
      </c>
      <c r="F3097" s="316">
        <v>2</v>
      </c>
      <c r="G3097" s="39"/>
      <c r="H3097" s="45"/>
    </row>
    <row r="3098" s="2" customFormat="1" ht="16.8" customHeight="1">
      <c r="A3098" s="39"/>
      <c r="B3098" s="45"/>
      <c r="C3098" s="315" t="s">
        <v>716</v>
      </c>
      <c r="D3098" s="315" t="s">
        <v>717</v>
      </c>
      <c r="E3098" s="18" t="s">
        <v>586</v>
      </c>
      <c r="F3098" s="316">
        <v>2</v>
      </c>
      <c r="G3098" s="39"/>
      <c r="H3098" s="45"/>
    </row>
    <row r="3099" s="2" customFormat="1" ht="16.8" customHeight="1">
      <c r="A3099" s="39"/>
      <c r="B3099" s="45"/>
      <c r="C3099" s="311" t="s">
        <v>250</v>
      </c>
      <c r="D3099" s="312" t="s">
        <v>19</v>
      </c>
      <c r="E3099" s="313" t="s">
        <v>19</v>
      </c>
      <c r="F3099" s="314">
        <v>4</v>
      </c>
      <c r="G3099" s="39"/>
      <c r="H3099" s="45"/>
    </row>
    <row r="3100" s="2" customFormat="1" ht="16.8" customHeight="1">
      <c r="A3100" s="39"/>
      <c r="B3100" s="45"/>
      <c r="C3100" s="315" t="s">
        <v>19</v>
      </c>
      <c r="D3100" s="315" t="s">
        <v>1178</v>
      </c>
      <c r="E3100" s="18" t="s">
        <v>19</v>
      </c>
      <c r="F3100" s="316">
        <v>0</v>
      </c>
      <c r="G3100" s="39"/>
      <c r="H3100" s="45"/>
    </row>
    <row r="3101" s="2" customFormat="1" ht="16.8" customHeight="1">
      <c r="A3101" s="39"/>
      <c r="B3101" s="45"/>
      <c r="C3101" s="315" t="s">
        <v>19</v>
      </c>
      <c r="D3101" s="315" t="s">
        <v>1177</v>
      </c>
      <c r="E3101" s="18" t="s">
        <v>19</v>
      </c>
      <c r="F3101" s="316">
        <v>0</v>
      </c>
      <c r="G3101" s="39"/>
      <c r="H3101" s="45"/>
    </row>
    <row r="3102" s="2" customFormat="1" ht="16.8" customHeight="1">
      <c r="A3102" s="39"/>
      <c r="B3102" s="45"/>
      <c r="C3102" s="315" t="s">
        <v>19</v>
      </c>
      <c r="D3102" s="315" t="s">
        <v>233</v>
      </c>
      <c r="E3102" s="18" t="s">
        <v>19</v>
      </c>
      <c r="F3102" s="316">
        <v>2</v>
      </c>
      <c r="G3102" s="39"/>
      <c r="H3102" s="45"/>
    </row>
    <row r="3103" s="2" customFormat="1" ht="16.8" customHeight="1">
      <c r="A3103" s="39"/>
      <c r="B3103" s="45"/>
      <c r="C3103" s="315" t="s">
        <v>19</v>
      </c>
      <c r="D3103" s="315" t="s">
        <v>235</v>
      </c>
      <c r="E3103" s="18" t="s">
        <v>19</v>
      </c>
      <c r="F3103" s="316">
        <v>0</v>
      </c>
      <c r="G3103" s="39"/>
      <c r="H3103" s="45"/>
    </row>
    <row r="3104" s="2" customFormat="1" ht="16.8" customHeight="1">
      <c r="A3104" s="39"/>
      <c r="B3104" s="45"/>
      <c r="C3104" s="315" t="s">
        <v>19</v>
      </c>
      <c r="D3104" s="315" t="s">
        <v>238</v>
      </c>
      <c r="E3104" s="18" t="s">
        <v>19</v>
      </c>
      <c r="F3104" s="316">
        <v>0</v>
      </c>
      <c r="G3104" s="39"/>
      <c r="H3104" s="45"/>
    </row>
    <row r="3105" s="2" customFormat="1" ht="16.8" customHeight="1">
      <c r="A3105" s="39"/>
      <c r="B3105" s="45"/>
      <c r="C3105" s="315" t="s">
        <v>19</v>
      </c>
      <c r="D3105" s="315" t="s">
        <v>240</v>
      </c>
      <c r="E3105" s="18" t="s">
        <v>19</v>
      </c>
      <c r="F3105" s="316">
        <v>2</v>
      </c>
      <c r="G3105" s="39"/>
      <c r="H3105" s="45"/>
    </row>
    <row r="3106" s="2" customFormat="1" ht="16.8" customHeight="1">
      <c r="A3106" s="39"/>
      <c r="B3106" s="45"/>
      <c r="C3106" s="315" t="s">
        <v>19</v>
      </c>
      <c r="D3106" s="315" t="s">
        <v>230</v>
      </c>
      <c r="E3106" s="18" t="s">
        <v>19</v>
      </c>
      <c r="F3106" s="316">
        <v>0</v>
      </c>
      <c r="G3106" s="39"/>
      <c r="H3106" s="45"/>
    </row>
    <row r="3107" s="2" customFormat="1" ht="16.8" customHeight="1">
      <c r="A3107" s="39"/>
      <c r="B3107" s="45"/>
      <c r="C3107" s="315" t="s">
        <v>19</v>
      </c>
      <c r="D3107" s="315" t="s">
        <v>242</v>
      </c>
      <c r="E3107" s="18" t="s">
        <v>19</v>
      </c>
      <c r="F3107" s="316">
        <v>0</v>
      </c>
      <c r="G3107" s="39"/>
      <c r="H3107" s="45"/>
    </row>
    <row r="3108" s="2" customFormat="1" ht="16.8" customHeight="1">
      <c r="A3108" s="39"/>
      <c r="B3108" s="45"/>
      <c r="C3108" s="315" t="s">
        <v>19</v>
      </c>
      <c r="D3108" s="315" t="s">
        <v>243</v>
      </c>
      <c r="E3108" s="18" t="s">
        <v>19</v>
      </c>
      <c r="F3108" s="316">
        <v>0</v>
      </c>
      <c r="G3108" s="39"/>
      <c r="H3108" s="45"/>
    </row>
    <row r="3109" s="2" customFormat="1" ht="16.8" customHeight="1">
      <c r="A3109" s="39"/>
      <c r="B3109" s="45"/>
      <c r="C3109" s="315" t="s">
        <v>19</v>
      </c>
      <c r="D3109" s="315" t="s">
        <v>244</v>
      </c>
      <c r="E3109" s="18" t="s">
        <v>19</v>
      </c>
      <c r="F3109" s="316">
        <v>0</v>
      </c>
      <c r="G3109" s="39"/>
      <c r="H3109" s="45"/>
    </row>
    <row r="3110" s="2" customFormat="1" ht="16.8" customHeight="1">
      <c r="A3110" s="39"/>
      <c r="B3110" s="45"/>
      <c r="C3110" s="315" t="s">
        <v>19</v>
      </c>
      <c r="D3110" s="315" t="s">
        <v>1315</v>
      </c>
      <c r="E3110" s="18" t="s">
        <v>19</v>
      </c>
      <c r="F3110" s="316">
        <v>0</v>
      </c>
      <c r="G3110" s="39"/>
      <c r="H3110" s="45"/>
    </row>
    <row r="3111" s="2" customFormat="1" ht="16.8" customHeight="1">
      <c r="A3111" s="39"/>
      <c r="B3111" s="45"/>
      <c r="C3111" s="315" t="s">
        <v>250</v>
      </c>
      <c r="D3111" s="315" t="s">
        <v>363</v>
      </c>
      <c r="E3111" s="18" t="s">
        <v>19</v>
      </c>
      <c r="F3111" s="316">
        <v>4</v>
      </c>
      <c r="G3111" s="39"/>
      <c r="H3111" s="45"/>
    </row>
    <row r="3112" s="2" customFormat="1" ht="16.8" customHeight="1">
      <c r="A3112" s="39"/>
      <c r="B3112" s="45"/>
      <c r="C3112" s="317" t="s">
        <v>4959</v>
      </c>
      <c r="D3112" s="39"/>
      <c r="E3112" s="39"/>
      <c r="F3112" s="39"/>
      <c r="G3112" s="39"/>
      <c r="H3112" s="45"/>
    </row>
    <row r="3113" s="2" customFormat="1" ht="16.8" customHeight="1">
      <c r="A3113" s="39"/>
      <c r="B3113" s="45"/>
      <c r="C3113" s="315" t="s">
        <v>724</v>
      </c>
      <c r="D3113" s="315" t="s">
        <v>725</v>
      </c>
      <c r="E3113" s="18" t="s">
        <v>586</v>
      </c>
      <c r="F3113" s="316">
        <v>4</v>
      </c>
      <c r="G3113" s="39"/>
      <c r="H3113" s="45"/>
    </row>
    <row r="3114" s="2" customFormat="1" ht="16.8" customHeight="1">
      <c r="A3114" s="39"/>
      <c r="B3114" s="45"/>
      <c r="C3114" s="315" t="s">
        <v>731</v>
      </c>
      <c r="D3114" s="315" t="s">
        <v>732</v>
      </c>
      <c r="E3114" s="18" t="s">
        <v>586</v>
      </c>
      <c r="F3114" s="316">
        <v>4</v>
      </c>
      <c r="G3114" s="39"/>
      <c r="H3114" s="45"/>
    </row>
    <row r="3115" s="2" customFormat="1" ht="16.8" customHeight="1">
      <c r="A3115" s="39"/>
      <c r="B3115" s="45"/>
      <c r="C3115" s="315" t="s">
        <v>716</v>
      </c>
      <c r="D3115" s="315" t="s">
        <v>717</v>
      </c>
      <c r="E3115" s="18" t="s">
        <v>586</v>
      </c>
      <c r="F3115" s="316">
        <v>4</v>
      </c>
      <c r="G3115" s="39"/>
      <c r="H3115" s="45"/>
    </row>
    <row r="3116" s="2" customFormat="1" ht="16.8" customHeight="1">
      <c r="A3116" s="39"/>
      <c r="B3116" s="45"/>
      <c r="C3116" s="311" t="s">
        <v>251</v>
      </c>
      <c r="D3116" s="312" t="s">
        <v>19</v>
      </c>
      <c r="E3116" s="313" t="s">
        <v>19</v>
      </c>
      <c r="F3116" s="314">
        <v>4</v>
      </c>
      <c r="G3116" s="39"/>
      <c r="H3116" s="45"/>
    </row>
    <row r="3117" s="2" customFormat="1" ht="16.8" customHeight="1">
      <c r="A3117" s="39"/>
      <c r="B3117" s="45"/>
      <c r="C3117" s="315" t="s">
        <v>19</v>
      </c>
      <c r="D3117" s="315" t="s">
        <v>1177</v>
      </c>
      <c r="E3117" s="18" t="s">
        <v>19</v>
      </c>
      <c r="F3117" s="316">
        <v>0</v>
      </c>
      <c r="G3117" s="39"/>
      <c r="H3117" s="45"/>
    </row>
    <row r="3118" s="2" customFormat="1" ht="16.8" customHeight="1">
      <c r="A3118" s="39"/>
      <c r="B3118" s="45"/>
      <c r="C3118" s="315" t="s">
        <v>19</v>
      </c>
      <c r="D3118" s="315" t="s">
        <v>233</v>
      </c>
      <c r="E3118" s="18" t="s">
        <v>19</v>
      </c>
      <c r="F3118" s="316">
        <v>2</v>
      </c>
      <c r="G3118" s="39"/>
      <c r="H3118" s="45"/>
    </row>
    <row r="3119" s="2" customFormat="1" ht="16.8" customHeight="1">
      <c r="A3119" s="39"/>
      <c r="B3119" s="45"/>
      <c r="C3119" s="315" t="s">
        <v>19</v>
      </c>
      <c r="D3119" s="315" t="s">
        <v>240</v>
      </c>
      <c r="E3119" s="18" t="s">
        <v>19</v>
      </c>
      <c r="F3119" s="316">
        <v>2</v>
      </c>
      <c r="G3119" s="39"/>
      <c r="H3119" s="45"/>
    </row>
    <row r="3120" s="2" customFormat="1" ht="16.8" customHeight="1">
      <c r="A3120" s="39"/>
      <c r="B3120" s="45"/>
      <c r="C3120" s="315" t="s">
        <v>19</v>
      </c>
      <c r="D3120" s="315" t="s">
        <v>230</v>
      </c>
      <c r="E3120" s="18" t="s">
        <v>19</v>
      </c>
      <c r="F3120" s="316">
        <v>0</v>
      </c>
      <c r="G3120" s="39"/>
      <c r="H3120" s="45"/>
    </row>
    <row r="3121" s="2" customFormat="1" ht="16.8" customHeight="1">
      <c r="A3121" s="39"/>
      <c r="B3121" s="45"/>
      <c r="C3121" s="315" t="s">
        <v>19</v>
      </c>
      <c r="D3121" s="315" t="s">
        <v>244</v>
      </c>
      <c r="E3121" s="18" t="s">
        <v>19</v>
      </c>
      <c r="F3121" s="316">
        <v>0</v>
      </c>
      <c r="G3121" s="39"/>
      <c r="H3121" s="45"/>
    </row>
    <row r="3122" s="2" customFormat="1" ht="16.8" customHeight="1">
      <c r="A3122" s="39"/>
      <c r="B3122" s="45"/>
      <c r="C3122" s="315" t="s">
        <v>19</v>
      </c>
      <c r="D3122" s="315" t="s">
        <v>1315</v>
      </c>
      <c r="E3122" s="18" t="s">
        <v>19</v>
      </c>
      <c r="F3122" s="316">
        <v>0</v>
      </c>
      <c r="G3122" s="39"/>
      <c r="H3122" s="45"/>
    </row>
    <row r="3123" s="2" customFormat="1" ht="16.8" customHeight="1">
      <c r="A3123" s="39"/>
      <c r="B3123" s="45"/>
      <c r="C3123" s="315" t="s">
        <v>251</v>
      </c>
      <c r="D3123" s="315" t="s">
        <v>363</v>
      </c>
      <c r="E3123" s="18" t="s">
        <v>19</v>
      </c>
      <c r="F3123" s="316">
        <v>4</v>
      </c>
      <c r="G3123" s="39"/>
      <c r="H3123" s="45"/>
    </row>
    <row r="3124" s="2" customFormat="1" ht="16.8" customHeight="1">
      <c r="A3124" s="39"/>
      <c r="B3124" s="45"/>
      <c r="C3124" s="317" t="s">
        <v>4959</v>
      </c>
      <c r="D3124" s="39"/>
      <c r="E3124" s="39"/>
      <c r="F3124" s="39"/>
      <c r="G3124" s="39"/>
      <c r="H3124" s="45"/>
    </row>
    <row r="3125" s="2" customFormat="1" ht="16.8" customHeight="1">
      <c r="A3125" s="39"/>
      <c r="B3125" s="45"/>
      <c r="C3125" s="315" t="s">
        <v>735</v>
      </c>
      <c r="D3125" s="315" t="s">
        <v>736</v>
      </c>
      <c r="E3125" s="18" t="s">
        <v>586</v>
      </c>
      <c r="F3125" s="316">
        <v>4</v>
      </c>
      <c r="G3125" s="39"/>
      <c r="H3125" s="45"/>
    </row>
    <row r="3126" s="2" customFormat="1" ht="16.8" customHeight="1">
      <c r="A3126" s="39"/>
      <c r="B3126" s="45"/>
      <c r="C3126" s="315" t="s">
        <v>742</v>
      </c>
      <c r="D3126" s="315" t="s">
        <v>743</v>
      </c>
      <c r="E3126" s="18" t="s">
        <v>586</v>
      </c>
      <c r="F3126" s="316">
        <v>4</v>
      </c>
      <c r="G3126" s="39"/>
      <c r="H3126" s="45"/>
    </row>
    <row r="3127" s="2" customFormat="1" ht="16.8" customHeight="1">
      <c r="A3127" s="39"/>
      <c r="B3127" s="45"/>
      <c r="C3127" s="315" t="s">
        <v>716</v>
      </c>
      <c r="D3127" s="315" t="s">
        <v>717</v>
      </c>
      <c r="E3127" s="18" t="s">
        <v>586</v>
      </c>
      <c r="F3127" s="316">
        <v>4</v>
      </c>
      <c r="G3127" s="39"/>
      <c r="H3127" s="45"/>
    </row>
    <row r="3128" s="2" customFormat="1" ht="16.8" customHeight="1">
      <c r="A3128" s="39"/>
      <c r="B3128" s="45"/>
      <c r="C3128" s="311" t="s">
        <v>291</v>
      </c>
      <c r="D3128" s="312" t="s">
        <v>19</v>
      </c>
      <c r="E3128" s="313" t="s">
        <v>19</v>
      </c>
      <c r="F3128" s="314">
        <v>13.390000000000001</v>
      </c>
      <c r="G3128" s="39"/>
      <c r="H3128" s="45"/>
    </row>
    <row r="3129" s="2" customFormat="1" ht="16.8" customHeight="1">
      <c r="A3129" s="39"/>
      <c r="B3129" s="45"/>
      <c r="C3129" s="315" t="s">
        <v>19</v>
      </c>
      <c r="D3129" s="315" t="s">
        <v>404</v>
      </c>
      <c r="E3129" s="18" t="s">
        <v>19</v>
      </c>
      <c r="F3129" s="316">
        <v>13.390000000000001</v>
      </c>
      <c r="G3129" s="39"/>
      <c r="H3129" s="45"/>
    </row>
    <row r="3130" s="2" customFormat="1" ht="16.8" customHeight="1">
      <c r="A3130" s="39"/>
      <c r="B3130" s="45"/>
      <c r="C3130" s="315" t="s">
        <v>291</v>
      </c>
      <c r="D3130" s="315" t="s">
        <v>363</v>
      </c>
      <c r="E3130" s="18" t="s">
        <v>19</v>
      </c>
      <c r="F3130" s="316">
        <v>13.390000000000001</v>
      </c>
      <c r="G3130" s="39"/>
      <c r="H3130" s="45"/>
    </row>
    <row r="3131" s="2" customFormat="1" ht="16.8" customHeight="1">
      <c r="A3131" s="39"/>
      <c r="B3131" s="45"/>
      <c r="C3131" s="317" t="s">
        <v>4959</v>
      </c>
      <c r="D3131" s="39"/>
      <c r="E3131" s="39"/>
      <c r="F3131" s="39"/>
      <c r="G3131" s="39"/>
      <c r="H3131" s="45"/>
    </row>
    <row r="3132" s="2" customFormat="1">
      <c r="A3132" s="39"/>
      <c r="B3132" s="45"/>
      <c r="C3132" s="315" t="s">
        <v>397</v>
      </c>
      <c r="D3132" s="315" t="s">
        <v>398</v>
      </c>
      <c r="E3132" s="18" t="s">
        <v>391</v>
      </c>
      <c r="F3132" s="316">
        <v>13.390000000000001</v>
      </c>
      <c r="G3132" s="39"/>
      <c r="H3132" s="45"/>
    </row>
    <row r="3133" s="2" customFormat="1">
      <c r="A3133" s="39"/>
      <c r="B3133" s="45"/>
      <c r="C3133" s="315" t="s">
        <v>472</v>
      </c>
      <c r="D3133" s="315" t="s">
        <v>473</v>
      </c>
      <c r="E3133" s="18" t="s">
        <v>391</v>
      </c>
      <c r="F3133" s="316">
        <v>13.390000000000001</v>
      </c>
      <c r="G3133" s="39"/>
      <c r="H3133" s="45"/>
    </row>
    <row r="3134" s="2" customFormat="1" ht="16.8" customHeight="1">
      <c r="A3134" s="39"/>
      <c r="B3134" s="45"/>
      <c r="C3134" s="311" t="s">
        <v>1244</v>
      </c>
      <c r="D3134" s="312" t="s">
        <v>1244</v>
      </c>
      <c r="E3134" s="313" t="s">
        <v>19</v>
      </c>
      <c r="F3134" s="314">
        <v>0</v>
      </c>
      <c r="G3134" s="39"/>
      <c r="H3134" s="45"/>
    </row>
    <row r="3135" s="2" customFormat="1" ht="16.8" customHeight="1">
      <c r="A3135" s="39"/>
      <c r="B3135" s="45"/>
      <c r="C3135" s="315" t="s">
        <v>1244</v>
      </c>
      <c r="D3135" s="315" t="s">
        <v>1526</v>
      </c>
      <c r="E3135" s="18" t="s">
        <v>19</v>
      </c>
      <c r="F3135" s="316">
        <v>0</v>
      </c>
      <c r="G3135" s="39"/>
      <c r="H3135" s="45"/>
    </row>
    <row r="3136" s="2" customFormat="1" ht="16.8" customHeight="1">
      <c r="A3136" s="39"/>
      <c r="B3136" s="45"/>
      <c r="C3136" s="311" t="s">
        <v>1178</v>
      </c>
      <c r="D3136" s="312" t="s">
        <v>19</v>
      </c>
      <c r="E3136" s="313" t="s">
        <v>19</v>
      </c>
      <c r="F3136" s="314">
        <v>0</v>
      </c>
      <c r="G3136" s="39"/>
      <c r="H3136" s="45"/>
    </row>
    <row r="3137" s="2" customFormat="1" ht="16.8" customHeight="1">
      <c r="A3137" s="39"/>
      <c r="B3137" s="45"/>
      <c r="C3137" s="315" t="s">
        <v>1178</v>
      </c>
      <c r="D3137" s="315" t="s">
        <v>1527</v>
      </c>
      <c r="E3137" s="18" t="s">
        <v>19</v>
      </c>
      <c r="F3137" s="316">
        <v>0</v>
      </c>
      <c r="G3137" s="39"/>
      <c r="H3137" s="45"/>
    </row>
    <row r="3138" s="2" customFormat="1" ht="16.8" customHeight="1">
      <c r="A3138" s="39"/>
      <c r="B3138" s="45"/>
      <c r="C3138" s="317" t="s">
        <v>4959</v>
      </c>
      <c r="D3138" s="39"/>
      <c r="E3138" s="39"/>
      <c r="F3138" s="39"/>
      <c r="G3138" s="39"/>
      <c r="H3138" s="45"/>
    </row>
    <row r="3139" s="2" customFormat="1" ht="16.8" customHeight="1">
      <c r="A3139" s="39"/>
      <c r="B3139" s="45"/>
      <c r="C3139" s="315" t="s">
        <v>703</v>
      </c>
      <c r="D3139" s="315" t="s">
        <v>704</v>
      </c>
      <c r="E3139" s="18" t="s">
        <v>586</v>
      </c>
      <c r="F3139" s="316">
        <v>4</v>
      </c>
      <c r="G3139" s="39"/>
      <c r="H3139" s="45"/>
    </row>
    <row r="3140" s="2" customFormat="1" ht="16.8" customHeight="1">
      <c r="A3140" s="39"/>
      <c r="B3140" s="45"/>
      <c r="C3140" s="315" t="s">
        <v>724</v>
      </c>
      <c r="D3140" s="315" t="s">
        <v>725</v>
      </c>
      <c r="E3140" s="18" t="s">
        <v>586</v>
      </c>
      <c r="F3140" s="316">
        <v>4</v>
      </c>
      <c r="G3140" s="39"/>
      <c r="H3140" s="45"/>
    </row>
    <row r="3141" s="2" customFormat="1" ht="16.8" customHeight="1">
      <c r="A3141" s="39"/>
      <c r="B3141" s="45"/>
      <c r="C3141" s="311" t="s">
        <v>1177</v>
      </c>
      <c r="D3141" s="312" t="s">
        <v>19</v>
      </c>
      <c r="E3141" s="313" t="s">
        <v>19</v>
      </c>
      <c r="F3141" s="314">
        <v>0</v>
      </c>
      <c r="G3141" s="39"/>
      <c r="H3141" s="45"/>
    </row>
    <row r="3142" s="2" customFormat="1" ht="16.8" customHeight="1">
      <c r="A3142" s="39"/>
      <c r="B3142" s="45"/>
      <c r="C3142" s="315" t="s">
        <v>1177</v>
      </c>
      <c r="D3142" s="315" t="s">
        <v>1528</v>
      </c>
      <c r="E3142" s="18" t="s">
        <v>19</v>
      </c>
      <c r="F3142" s="316">
        <v>0</v>
      </c>
      <c r="G3142" s="39"/>
      <c r="H3142" s="45"/>
    </row>
    <row r="3143" s="2" customFormat="1" ht="16.8" customHeight="1">
      <c r="A3143" s="39"/>
      <c r="B3143" s="45"/>
      <c r="C3143" s="317" t="s">
        <v>4959</v>
      </c>
      <c r="D3143" s="39"/>
      <c r="E3143" s="39"/>
      <c r="F3143" s="39"/>
      <c r="G3143" s="39"/>
      <c r="H3143" s="45"/>
    </row>
    <row r="3144" s="2" customFormat="1" ht="16.8" customHeight="1">
      <c r="A3144" s="39"/>
      <c r="B3144" s="45"/>
      <c r="C3144" s="315" t="s">
        <v>703</v>
      </c>
      <c r="D3144" s="315" t="s">
        <v>704</v>
      </c>
      <c r="E3144" s="18" t="s">
        <v>586</v>
      </c>
      <c r="F3144" s="316">
        <v>4</v>
      </c>
      <c r="G3144" s="39"/>
      <c r="H3144" s="45"/>
    </row>
    <row r="3145" s="2" customFormat="1" ht="16.8" customHeight="1">
      <c r="A3145" s="39"/>
      <c r="B3145" s="45"/>
      <c r="C3145" s="315" t="s">
        <v>724</v>
      </c>
      <c r="D3145" s="315" t="s">
        <v>725</v>
      </c>
      <c r="E3145" s="18" t="s">
        <v>586</v>
      </c>
      <c r="F3145" s="316">
        <v>4</v>
      </c>
      <c r="G3145" s="39"/>
      <c r="H3145" s="45"/>
    </row>
    <row r="3146" s="2" customFormat="1" ht="16.8" customHeight="1">
      <c r="A3146" s="39"/>
      <c r="B3146" s="45"/>
      <c r="C3146" s="315" t="s">
        <v>735</v>
      </c>
      <c r="D3146" s="315" t="s">
        <v>736</v>
      </c>
      <c r="E3146" s="18" t="s">
        <v>586</v>
      </c>
      <c r="F3146" s="316">
        <v>4</v>
      </c>
      <c r="G3146" s="39"/>
      <c r="H3146" s="45"/>
    </row>
    <row r="3147" s="2" customFormat="1" ht="16.8" customHeight="1">
      <c r="A3147" s="39"/>
      <c r="B3147" s="45"/>
      <c r="C3147" s="311" t="s">
        <v>233</v>
      </c>
      <c r="D3147" s="312" t="s">
        <v>19</v>
      </c>
      <c r="E3147" s="313" t="s">
        <v>19</v>
      </c>
      <c r="F3147" s="314">
        <v>2</v>
      </c>
      <c r="G3147" s="39"/>
      <c r="H3147" s="45"/>
    </row>
    <row r="3148" s="2" customFormat="1" ht="16.8" customHeight="1">
      <c r="A3148" s="39"/>
      <c r="B3148" s="45"/>
      <c r="C3148" s="315" t="s">
        <v>1244</v>
      </c>
      <c r="D3148" s="315" t="s">
        <v>1526</v>
      </c>
      <c r="E3148" s="18" t="s">
        <v>19</v>
      </c>
      <c r="F3148" s="316">
        <v>0</v>
      </c>
      <c r="G3148" s="39"/>
      <c r="H3148" s="45"/>
    </row>
    <row r="3149" s="2" customFormat="1" ht="16.8" customHeight="1">
      <c r="A3149" s="39"/>
      <c r="B3149" s="45"/>
      <c r="C3149" s="315" t="s">
        <v>1178</v>
      </c>
      <c r="D3149" s="315" t="s">
        <v>1527</v>
      </c>
      <c r="E3149" s="18" t="s">
        <v>19</v>
      </c>
      <c r="F3149" s="316">
        <v>0</v>
      </c>
      <c r="G3149" s="39"/>
      <c r="H3149" s="45"/>
    </row>
    <row r="3150" s="2" customFormat="1" ht="16.8" customHeight="1">
      <c r="A3150" s="39"/>
      <c r="B3150" s="45"/>
      <c r="C3150" s="315" t="s">
        <v>1177</v>
      </c>
      <c r="D3150" s="315" t="s">
        <v>1528</v>
      </c>
      <c r="E3150" s="18" t="s">
        <v>19</v>
      </c>
      <c r="F3150" s="316">
        <v>0</v>
      </c>
      <c r="G3150" s="39"/>
      <c r="H3150" s="45"/>
    </row>
    <row r="3151" s="2" customFormat="1" ht="16.8" customHeight="1">
      <c r="A3151" s="39"/>
      <c r="B3151" s="45"/>
      <c r="C3151" s="315" t="s">
        <v>233</v>
      </c>
      <c r="D3151" s="315" t="s">
        <v>1529</v>
      </c>
      <c r="E3151" s="18" t="s">
        <v>19</v>
      </c>
      <c r="F3151" s="316">
        <v>2</v>
      </c>
      <c r="G3151" s="39"/>
      <c r="H3151" s="45"/>
    </row>
    <row r="3152" s="2" customFormat="1" ht="16.8" customHeight="1">
      <c r="A3152" s="39"/>
      <c r="B3152" s="45"/>
      <c r="C3152" s="317" t="s">
        <v>4959</v>
      </c>
      <c r="D3152" s="39"/>
      <c r="E3152" s="39"/>
      <c r="F3152" s="39"/>
      <c r="G3152" s="39"/>
      <c r="H3152" s="45"/>
    </row>
    <row r="3153" s="2" customFormat="1" ht="16.8" customHeight="1">
      <c r="A3153" s="39"/>
      <c r="B3153" s="45"/>
      <c r="C3153" s="315" t="s">
        <v>703</v>
      </c>
      <c r="D3153" s="315" t="s">
        <v>704</v>
      </c>
      <c r="E3153" s="18" t="s">
        <v>586</v>
      </c>
      <c r="F3153" s="316">
        <v>4</v>
      </c>
      <c r="G3153" s="39"/>
      <c r="H3153" s="45"/>
    </row>
    <row r="3154" s="2" customFormat="1" ht="16.8" customHeight="1">
      <c r="A3154" s="39"/>
      <c r="B3154" s="45"/>
      <c r="C3154" s="315" t="s">
        <v>724</v>
      </c>
      <c r="D3154" s="315" t="s">
        <v>725</v>
      </c>
      <c r="E3154" s="18" t="s">
        <v>586</v>
      </c>
      <c r="F3154" s="316">
        <v>4</v>
      </c>
      <c r="G3154" s="39"/>
      <c r="H3154" s="45"/>
    </row>
    <row r="3155" s="2" customFormat="1" ht="16.8" customHeight="1">
      <c r="A3155" s="39"/>
      <c r="B3155" s="45"/>
      <c r="C3155" s="315" t="s">
        <v>735</v>
      </c>
      <c r="D3155" s="315" t="s">
        <v>736</v>
      </c>
      <c r="E3155" s="18" t="s">
        <v>586</v>
      </c>
      <c r="F3155" s="316">
        <v>4</v>
      </c>
      <c r="G3155" s="39"/>
      <c r="H3155" s="45"/>
    </row>
    <row r="3156" s="2" customFormat="1" ht="16.8" customHeight="1">
      <c r="A3156" s="39"/>
      <c r="B3156" s="45"/>
      <c r="C3156" s="311" t="s">
        <v>235</v>
      </c>
      <c r="D3156" s="312" t="s">
        <v>19</v>
      </c>
      <c r="E3156" s="313" t="s">
        <v>19</v>
      </c>
      <c r="F3156" s="314">
        <v>0</v>
      </c>
      <c r="G3156" s="39"/>
      <c r="H3156" s="45"/>
    </row>
    <row r="3157" s="2" customFormat="1" ht="16.8" customHeight="1">
      <c r="A3157" s="39"/>
      <c r="B3157" s="45"/>
      <c r="C3157" s="315" t="s">
        <v>235</v>
      </c>
      <c r="D3157" s="315" t="s">
        <v>1654</v>
      </c>
      <c r="E3157" s="18" t="s">
        <v>19</v>
      </c>
      <c r="F3157" s="316">
        <v>0</v>
      </c>
      <c r="G3157" s="39"/>
      <c r="H3157" s="45"/>
    </row>
    <row r="3158" s="2" customFormat="1" ht="16.8" customHeight="1">
      <c r="A3158" s="39"/>
      <c r="B3158" s="45"/>
      <c r="C3158" s="317" t="s">
        <v>4959</v>
      </c>
      <c r="D3158" s="39"/>
      <c r="E3158" s="39"/>
      <c r="F3158" s="39"/>
      <c r="G3158" s="39"/>
      <c r="H3158" s="45"/>
    </row>
    <row r="3159" s="2" customFormat="1" ht="16.8" customHeight="1">
      <c r="A3159" s="39"/>
      <c r="B3159" s="45"/>
      <c r="C3159" s="315" t="s">
        <v>703</v>
      </c>
      <c r="D3159" s="315" t="s">
        <v>704</v>
      </c>
      <c r="E3159" s="18" t="s">
        <v>586</v>
      </c>
      <c r="F3159" s="316">
        <v>4</v>
      </c>
      <c r="G3159" s="39"/>
      <c r="H3159" s="45"/>
    </row>
    <row r="3160" s="2" customFormat="1" ht="16.8" customHeight="1">
      <c r="A3160" s="39"/>
      <c r="B3160" s="45"/>
      <c r="C3160" s="315" t="s">
        <v>724</v>
      </c>
      <c r="D3160" s="315" t="s">
        <v>725</v>
      </c>
      <c r="E3160" s="18" t="s">
        <v>586</v>
      </c>
      <c r="F3160" s="316">
        <v>4</v>
      </c>
      <c r="G3160" s="39"/>
      <c r="H3160" s="45"/>
    </row>
    <row r="3161" s="2" customFormat="1" ht="16.8" customHeight="1">
      <c r="A3161" s="39"/>
      <c r="B3161" s="45"/>
      <c r="C3161" s="315" t="s">
        <v>746</v>
      </c>
      <c r="D3161" s="315" t="s">
        <v>747</v>
      </c>
      <c r="E3161" s="18" t="s">
        <v>586</v>
      </c>
      <c r="F3161" s="316">
        <v>2</v>
      </c>
      <c r="G3161" s="39"/>
      <c r="H3161" s="45"/>
    </row>
    <row r="3162" s="2" customFormat="1" ht="16.8" customHeight="1">
      <c r="A3162" s="39"/>
      <c r="B3162" s="45"/>
      <c r="C3162" s="311" t="s">
        <v>238</v>
      </c>
      <c r="D3162" s="312" t="s">
        <v>19</v>
      </c>
      <c r="E3162" s="313" t="s">
        <v>19</v>
      </c>
      <c r="F3162" s="314">
        <v>0</v>
      </c>
      <c r="G3162" s="39"/>
      <c r="H3162" s="45"/>
    </row>
    <row r="3163" s="2" customFormat="1" ht="16.8" customHeight="1">
      <c r="A3163" s="39"/>
      <c r="B3163" s="45"/>
      <c r="C3163" s="315" t="s">
        <v>238</v>
      </c>
      <c r="D3163" s="315" t="s">
        <v>1531</v>
      </c>
      <c r="E3163" s="18" t="s">
        <v>19</v>
      </c>
      <c r="F3163" s="316">
        <v>0</v>
      </c>
      <c r="G3163" s="39"/>
      <c r="H3163" s="45"/>
    </row>
    <row r="3164" s="2" customFormat="1" ht="16.8" customHeight="1">
      <c r="A3164" s="39"/>
      <c r="B3164" s="45"/>
      <c r="C3164" s="317" t="s">
        <v>4959</v>
      </c>
      <c r="D3164" s="39"/>
      <c r="E3164" s="39"/>
      <c r="F3164" s="39"/>
      <c r="G3164" s="39"/>
      <c r="H3164" s="45"/>
    </row>
    <row r="3165" s="2" customFormat="1" ht="16.8" customHeight="1">
      <c r="A3165" s="39"/>
      <c r="B3165" s="45"/>
      <c r="C3165" s="315" t="s">
        <v>703</v>
      </c>
      <c r="D3165" s="315" t="s">
        <v>704</v>
      </c>
      <c r="E3165" s="18" t="s">
        <v>586</v>
      </c>
      <c r="F3165" s="316">
        <v>4</v>
      </c>
      <c r="G3165" s="39"/>
      <c r="H3165" s="45"/>
    </row>
    <row r="3166" s="2" customFormat="1" ht="16.8" customHeight="1">
      <c r="A3166" s="39"/>
      <c r="B3166" s="45"/>
      <c r="C3166" s="315" t="s">
        <v>724</v>
      </c>
      <c r="D3166" s="315" t="s">
        <v>725</v>
      </c>
      <c r="E3166" s="18" t="s">
        <v>586</v>
      </c>
      <c r="F3166" s="316">
        <v>4</v>
      </c>
      <c r="G3166" s="39"/>
      <c r="H3166" s="45"/>
    </row>
    <row r="3167" s="2" customFormat="1" ht="16.8" customHeight="1">
      <c r="A3167" s="39"/>
      <c r="B3167" s="45"/>
      <c r="C3167" s="315" t="s">
        <v>746</v>
      </c>
      <c r="D3167" s="315" t="s">
        <v>747</v>
      </c>
      <c r="E3167" s="18" t="s">
        <v>586</v>
      </c>
      <c r="F3167" s="316">
        <v>2</v>
      </c>
      <c r="G3167" s="39"/>
      <c r="H3167" s="45"/>
    </row>
    <row r="3168" s="2" customFormat="1" ht="16.8" customHeight="1">
      <c r="A3168" s="39"/>
      <c r="B3168" s="45"/>
      <c r="C3168" s="311" t="s">
        <v>240</v>
      </c>
      <c r="D3168" s="312" t="s">
        <v>19</v>
      </c>
      <c r="E3168" s="313" t="s">
        <v>19</v>
      </c>
      <c r="F3168" s="314">
        <v>2</v>
      </c>
      <c r="G3168" s="39"/>
      <c r="H3168" s="45"/>
    </row>
    <row r="3169" s="2" customFormat="1" ht="16.8" customHeight="1">
      <c r="A3169" s="39"/>
      <c r="B3169" s="45"/>
      <c r="C3169" s="315" t="s">
        <v>235</v>
      </c>
      <c r="D3169" s="315" t="s">
        <v>1654</v>
      </c>
      <c r="E3169" s="18" t="s">
        <v>19</v>
      </c>
      <c r="F3169" s="316">
        <v>0</v>
      </c>
      <c r="G3169" s="39"/>
      <c r="H3169" s="45"/>
    </row>
    <row r="3170" s="2" customFormat="1" ht="16.8" customHeight="1">
      <c r="A3170" s="39"/>
      <c r="B3170" s="45"/>
      <c r="C3170" s="315" t="s">
        <v>238</v>
      </c>
      <c r="D3170" s="315" t="s">
        <v>1531</v>
      </c>
      <c r="E3170" s="18" t="s">
        <v>19</v>
      </c>
      <c r="F3170" s="316">
        <v>0</v>
      </c>
      <c r="G3170" s="39"/>
      <c r="H3170" s="45"/>
    </row>
    <row r="3171" s="2" customFormat="1" ht="16.8" customHeight="1">
      <c r="A3171" s="39"/>
      <c r="B3171" s="45"/>
      <c r="C3171" s="315" t="s">
        <v>240</v>
      </c>
      <c r="D3171" s="315" t="s">
        <v>1655</v>
      </c>
      <c r="E3171" s="18" t="s">
        <v>19</v>
      </c>
      <c r="F3171" s="316">
        <v>2</v>
      </c>
      <c r="G3171" s="39"/>
      <c r="H3171" s="45"/>
    </row>
    <row r="3172" s="2" customFormat="1" ht="16.8" customHeight="1">
      <c r="A3172" s="39"/>
      <c r="B3172" s="45"/>
      <c r="C3172" s="317" t="s">
        <v>4959</v>
      </c>
      <c r="D3172" s="39"/>
      <c r="E3172" s="39"/>
      <c r="F3172" s="39"/>
      <c r="G3172" s="39"/>
      <c r="H3172" s="45"/>
    </row>
    <row r="3173" s="2" customFormat="1" ht="16.8" customHeight="1">
      <c r="A3173" s="39"/>
      <c r="B3173" s="45"/>
      <c r="C3173" s="315" t="s">
        <v>703</v>
      </c>
      <c r="D3173" s="315" t="s">
        <v>704</v>
      </c>
      <c r="E3173" s="18" t="s">
        <v>586</v>
      </c>
      <c r="F3173" s="316">
        <v>4</v>
      </c>
      <c r="G3173" s="39"/>
      <c r="H3173" s="45"/>
    </row>
    <row r="3174" s="2" customFormat="1" ht="16.8" customHeight="1">
      <c r="A3174" s="39"/>
      <c r="B3174" s="45"/>
      <c r="C3174" s="315" t="s">
        <v>724</v>
      </c>
      <c r="D3174" s="315" t="s">
        <v>725</v>
      </c>
      <c r="E3174" s="18" t="s">
        <v>586</v>
      </c>
      <c r="F3174" s="316">
        <v>4</v>
      </c>
      <c r="G3174" s="39"/>
      <c r="H3174" s="45"/>
    </row>
    <row r="3175" s="2" customFormat="1" ht="16.8" customHeight="1">
      <c r="A3175" s="39"/>
      <c r="B3175" s="45"/>
      <c r="C3175" s="315" t="s">
        <v>735</v>
      </c>
      <c r="D3175" s="315" t="s">
        <v>736</v>
      </c>
      <c r="E3175" s="18" t="s">
        <v>586</v>
      </c>
      <c r="F3175" s="316">
        <v>4</v>
      </c>
      <c r="G3175" s="39"/>
      <c r="H3175" s="45"/>
    </row>
    <row r="3176" s="2" customFormat="1" ht="16.8" customHeight="1">
      <c r="A3176" s="39"/>
      <c r="B3176" s="45"/>
      <c r="C3176" s="315" t="s">
        <v>746</v>
      </c>
      <c r="D3176" s="315" t="s">
        <v>747</v>
      </c>
      <c r="E3176" s="18" t="s">
        <v>586</v>
      </c>
      <c r="F3176" s="316">
        <v>2</v>
      </c>
      <c r="G3176" s="39"/>
      <c r="H3176" s="45"/>
    </row>
    <row r="3177" s="2" customFormat="1" ht="16.8" customHeight="1">
      <c r="A3177" s="39"/>
      <c r="B3177" s="45"/>
      <c r="C3177" s="311" t="s">
        <v>230</v>
      </c>
      <c r="D3177" s="312" t="s">
        <v>19</v>
      </c>
      <c r="E3177" s="313" t="s">
        <v>19</v>
      </c>
      <c r="F3177" s="314">
        <v>0</v>
      </c>
      <c r="G3177" s="39"/>
      <c r="H3177" s="45"/>
    </row>
    <row r="3178" s="2" customFormat="1" ht="16.8" customHeight="1">
      <c r="A3178" s="39"/>
      <c r="B3178" s="45"/>
      <c r="C3178" s="315" t="s">
        <v>230</v>
      </c>
      <c r="D3178" s="315" t="s">
        <v>1533</v>
      </c>
      <c r="E3178" s="18" t="s">
        <v>19</v>
      </c>
      <c r="F3178" s="316">
        <v>0</v>
      </c>
      <c r="G3178" s="39"/>
      <c r="H3178" s="45"/>
    </row>
    <row r="3179" s="2" customFormat="1" ht="16.8" customHeight="1">
      <c r="A3179" s="39"/>
      <c r="B3179" s="45"/>
      <c r="C3179" s="317" t="s">
        <v>4959</v>
      </c>
      <c r="D3179" s="39"/>
      <c r="E3179" s="39"/>
      <c r="F3179" s="39"/>
      <c r="G3179" s="39"/>
      <c r="H3179" s="45"/>
    </row>
    <row r="3180" s="2" customFormat="1" ht="16.8" customHeight="1">
      <c r="A3180" s="39"/>
      <c r="B3180" s="45"/>
      <c r="C3180" s="315" t="s">
        <v>703</v>
      </c>
      <c r="D3180" s="315" t="s">
        <v>704</v>
      </c>
      <c r="E3180" s="18" t="s">
        <v>586</v>
      </c>
      <c r="F3180" s="316">
        <v>4</v>
      </c>
      <c r="G3180" s="39"/>
      <c r="H3180" s="45"/>
    </row>
    <row r="3181" s="2" customFormat="1" ht="16.8" customHeight="1">
      <c r="A3181" s="39"/>
      <c r="B3181" s="45"/>
      <c r="C3181" s="315" t="s">
        <v>724</v>
      </c>
      <c r="D3181" s="315" t="s">
        <v>725</v>
      </c>
      <c r="E3181" s="18" t="s">
        <v>586</v>
      </c>
      <c r="F3181" s="316">
        <v>4</v>
      </c>
      <c r="G3181" s="39"/>
      <c r="H3181" s="45"/>
    </row>
    <row r="3182" s="2" customFormat="1" ht="16.8" customHeight="1">
      <c r="A3182" s="39"/>
      <c r="B3182" s="45"/>
      <c r="C3182" s="315" t="s">
        <v>735</v>
      </c>
      <c r="D3182" s="315" t="s">
        <v>736</v>
      </c>
      <c r="E3182" s="18" t="s">
        <v>586</v>
      </c>
      <c r="F3182" s="316">
        <v>4</v>
      </c>
      <c r="G3182" s="39"/>
      <c r="H3182" s="45"/>
    </row>
    <row r="3183" s="2" customFormat="1" ht="16.8" customHeight="1">
      <c r="A3183" s="39"/>
      <c r="B3183" s="45"/>
      <c r="C3183" s="315" t="s">
        <v>746</v>
      </c>
      <c r="D3183" s="315" t="s">
        <v>747</v>
      </c>
      <c r="E3183" s="18" t="s">
        <v>586</v>
      </c>
      <c r="F3183" s="316">
        <v>2</v>
      </c>
      <c r="G3183" s="39"/>
      <c r="H3183" s="45"/>
    </row>
    <row r="3184" s="2" customFormat="1" ht="16.8" customHeight="1">
      <c r="A3184" s="39"/>
      <c r="B3184" s="45"/>
      <c r="C3184" s="311" t="s">
        <v>242</v>
      </c>
      <c r="D3184" s="312" t="s">
        <v>19</v>
      </c>
      <c r="E3184" s="313" t="s">
        <v>19</v>
      </c>
      <c r="F3184" s="314">
        <v>0</v>
      </c>
      <c r="G3184" s="39"/>
      <c r="H3184" s="45"/>
    </row>
    <row r="3185" s="2" customFormat="1" ht="16.8" customHeight="1">
      <c r="A3185" s="39"/>
      <c r="B3185" s="45"/>
      <c r="C3185" s="315" t="s">
        <v>242</v>
      </c>
      <c r="D3185" s="315" t="s">
        <v>1534</v>
      </c>
      <c r="E3185" s="18" t="s">
        <v>19</v>
      </c>
      <c r="F3185" s="316">
        <v>0</v>
      </c>
      <c r="G3185" s="39"/>
      <c r="H3185" s="45"/>
    </row>
    <row r="3186" s="2" customFormat="1" ht="16.8" customHeight="1">
      <c r="A3186" s="39"/>
      <c r="B3186" s="45"/>
      <c r="C3186" s="317" t="s">
        <v>4959</v>
      </c>
      <c r="D3186" s="39"/>
      <c r="E3186" s="39"/>
      <c r="F3186" s="39"/>
      <c r="G3186" s="39"/>
      <c r="H3186" s="45"/>
    </row>
    <row r="3187" s="2" customFormat="1" ht="16.8" customHeight="1">
      <c r="A3187" s="39"/>
      <c r="B3187" s="45"/>
      <c r="C3187" s="315" t="s">
        <v>703</v>
      </c>
      <c r="D3187" s="315" t="s">
        <v>704</v>
      </c>
      <c r="E3187" s="18" t="s">
        <v>586</v>
      </c>
      <c r="F3187" s="316">
        <v>4</v>
      </c>
      <c r="G3187" s="39"/>
      <c r="H3187" s="45"/>
    </row>
    <row r="3188" s="2" customFormat="1" ht="16.8" customHeight="1">
      <c r="A3188" s="39"/>
      <c r="B3188" s="45"/>
      <c r="C3188" s="315" t="s">
        <v>724</v>
      </c>
      <c r="D3188" s="315" t="s">
        <v>725</v>
      </c>
      <c r="E3188" s="18" t="s">
        <v>586</v>
      </c>
      <c r="F3188" s="316">
        <v>4</v>
      </c>
      <c r="G3188" s="39"/>
      <c r="H3188" s="45"/>
    </row>
    <row r="3189" s="2" customFormat="1" ht="16.8" customHeight="1">
      <c r="A3189" s="39"/>
      <c r="B3189" s="45"/>
      <c r="C3189" s="315" t="s">
        <v>746</v>
      </c>
      <c r="D3189" s="315" t="s">
        <v>747</v>
      </c>
      <c r="E3189" s="18" t="s">
        <v>586</v>
      </c>
      <c r="F3189" s="316">
        <v>2</v>
      </c>
      <c r="G3189" s="39"/>
      <c r="H3189" s="45"/>
    </row>
    <row r="3190" s="2" customFormat="1" ht="16.8" customHeight="1">
      <c r="A3190" s="39"/>
      <c r="B3190" s="45"/>
      <c r="C3190" s="311" t="s">
        <v>243</v>
      </c>
      <c r="D3190" s="312" t="s">
        <v>19</v>
      </c>
      <c r="E3190" s="313" t="s">
        <v>19</v>
      </c>
      <c r="F3190" s="314">
        <v>0</v>
      </c>
      <c r="G3190" s="39"/>
      <c r="H3190" s="45"/>
    </row>
    <row r="3191" s="2" customFormat="1" ht="16.8" customHeight="1">
      <c r="A3191" s="39"/>
      <c r="B3191" s="45"/>
      <c r="C3191" s="315" t="s">
        <v>243</v>
      </c>
      <c r="D3191" s="315" t="s">
        <v>1535</v>
      </c>
      <c r="E3191" s="18" t="s">
        <v>19</v>
      </c>
      <c r="F3191" s="316">
        <v>0</v>
      </c>
      <c r="G3191" s="39"/>
      <c r="H3191" s="45"/>
    </row>
    <row r="3192" s="2" customFormat="1" ht="16.8" customHeight="1">
      <c r="A3192" s="39"/>
      <c r="B3192" s="45"/>
      <c r="C3192" s="317" t="s">
        <v>4959</v>
      </c>
      <c r="D3192" s="39"/>
      <c r="E3192" s="39"/>
      <c r="F3192" s="39"/>
      <c r="G3192" s="39"/>
      <c r="H3192" s="45"/>
    </row>
    <row r="3193" s="2" customFormat="1" ht="16.8" customHeight="1">
      <c r="A3193" s="39"/>
      <c r="B3193" s="45"/>
      <c r="C3193" s="315" t="s">
        <v>703</v>
      </c>
      <c r="D3193" s="315" t="s">
        <v>704</v>
      </c>
      <c r="E3193" s="18" t="s">
        <v>586</v>
      </c>
      <c r="F3193" s="316">
        <v>4</v>
      </c>
      <c r="G3193" s="39"/>
      <c r="H3193" s="45"/>
    </row>
    <row r="3194" s="2" customFormat="1" ht="16.8" customHeight="1">
      <c r="A3194" s="39"/>
      <c r="B3194" s="45"/>
      <c r="C3194" s="315" t="s">
        <v>724</v>
      </c>
      <c r="D3194" s="315" t="s">
        <v>725</v>
      </c>
      <c r="E3194" s="18" t="s">
        <v>586</v>
      </c>
      <c r="F3194" s="316">
        <v>4</v>
      </c>
      <c r="G3194" s="39"/>
      <c r="H3194" s="45"/>
    </row>
    <row r="3195" s="2" customFormat="1" ht="16.8" customHeight="1">
      <c r="A3195" s="39"/>
      <c r="B3195" s="45"/>
      <c r="C3195" s="315" t="s">
        <v>746</v>
      </c>
      <c r="D3195" s="315" t="s">
        <v>747</v>
      </c>
      <c r="E3195" s="18" t="s">
        <v>586</v>
      </c>
      <c r="F3195" s="316">
        <v>2</v>
      </c>
      <c r="G3195" s="39"/>
      <c r="H3195" s="45"/>
    </row>
    <row r="3196" s="2" customFormat="1" ht="16.8" customHeight="1">
      <c r="A3196" s="39"/>
      <c r="B3196" s="45"/>
      <c r="C3196" s="311" t="s">
        <v>244</v>
      </c>
      <c r="D3196" s="312" t="s">
        <v>19</v>
      </c>
      <c r="E3196" s="313" t="s">
        <v>19</v>
      </c>
      <c r="F3196" s="314">
        <v>0</v>
      </c>
      <c r="G3196" s="39"/>
      <c r="H3196" s="45"/>
    </row>
    <row r="3197" s="2" customFormat="1" ht="16.8" customHeight="1">
      <c r="A3197" s="39"/>
      <c r="B3197" s="45"/>
      <c r="C3197" s="315" t="s">
        <v>244</v>
      </c>
      <c r="D3197" s="315" t="s">
        <v>1536</v>
      </c>
      <c r="E3197" s="18" t="s">
        <v>19</v>
      </c>
      <c r="F3197" s="316">
        <v>0</v>
      </c>
      <c r="G3197" s="39"/>
      <c r="H3197" s="45"/>
    </row>
    <row r="3198" s="2" customFormat="1" ht="16.8" customHeight="1">
      <c r="A3198" s="39"/>
      <c r="B3198" s="45"/>
      <c r="C3198" s="317" t="s">
        <v>4959</v>
      </c>
      <c r="D3198" s="39"/>
      <c r="E3198" s="39"/>
      <c r="F3198" s="39"/>
      <c r="G3198" s="39"/>
      <c r="H3198" s="45"/>
    </row>
    <row r="3199" s="2" customFormat="1" ht="16.8" customHeight="1">
      <c r="A3199" s="39"/>
      <c r="B3199" s="45"/>
      <c r="C3199" s="315" t="s">
        <v>703</v>
      </c>
      <c r="D3199" s="315" t="s">
        <v>704</v>
      </c>
      <c r="E3199" s="18" t="s">
        <v>586</v>
      </c>
      <c r="F3199" s="316">
        <v>4</v>
      </c>
      <c r="G3199" s="39"/>
      <c r="H3199" s="45"/>
    </row>
    <row r="3200" s="2" customFormat="1" ht="16.8" customHeight="1">
      <c r="A3200" s="39"/>
      <c r="B3200" s="45"/>
      <c r="C3200" s="315" t="s">
        <v>724</v>
      </c>
      <c r="D3200" s="315" t="s">
        <v>725</v>
      </c>
      <c r="E3200" s="18" t="s">
        <v>586</v>
      </c>
      <c r="F3200" s="316">
        <v>4</v>
      </c>
      <c r="G3200" s="39"/>
      <c r="H3200" s="45"/>
    </row>
    <row r="3201" s="2" customFormat="1" ht="16.8" customHeight="1">
      <c r="A3201" s="39"/>
      <c r="B3201" s="45"/>
      <c r="C3201" s="315" t="s">
        <v>735</v>
      </c>
      <c r="D3201" s="315" t="s">
        <v>736</v>
      </c>
      <c r="E3201" s="18" t="s">
        <v>586</v>
      </c>
      <c r="F3201" s="316">
        <v>4</v>
      </c>
      <c r="G3201" s="39"/>
      <c r="H3201" s="45"/>
    </row>
    <row r="3202" s="2" customFormat="1" ht="16.8" customHeight="1">
      <c r="A3202" s="39"/>
      <c r="B3202" s="45"/>
      <c r="C3202" s="315" t="s">
        <v>746</v>
      </c>
      <c r="D3202" s="315" t="s">
        <v>747</v>
      </c>
      <c r="E3202" s="18" t="s">
        <v>586</v>
      </c>
      <c r="F3202" s="316">
        <v>2</v>
      </c>
      <c r="G3202" s="39"/>
      <c r="H3202" s="45"/>
    </row>
    <row r="3203" s="2" customFormat="1" ht="16.8" customHeight="1">
      <c r="A3203" s="39"/>
      <c r="B3203" s="45"/>
      <c r="C3203" s="311" t="s">
        <v>1315</v>
      </c>
      <c r="D3203" s="312" t="s">
        <v>19</v>
      </c>
      <c r="E3203" s="313" t="s">
        <v>19</v>
      </c>
      <c r="F3203" s="314">
        <v>0</v>
      </c>
      <c r="G3203" s="39"/>
      <c r="H3203" s="45"/>
    </row>
    <row r="3204" s="2" customFormat="1" ht="16.8" customHeight="1">
      <c r="A3204" s="39"/>
      <c r="B3204" s="45"/>
      <c r="C3204" s="315" t="s">
        <v>1315</v>
      </c>
      <c r="D3204" s="315" t="s">
        <v>1537</v>
      </c>
      <c r="E3204" s="18" t="s">
        <v>19</v>
      </c>
      <c r="F3204" s="316">
        <v>0</v>
      </c>
      <c r="G3204" s="39"/>
      <c r="H3204" s="45"/>
    </row>
    <row r="3205" s="2" customFormat="1" ht="16.8" customHeight="1">
      <c r="A3205" s="39"/>
      <c r="B3205" s="45"/>
      <c r="C3205" s="317" t="s">
        <v>4959</v>
      </c>
      <c r="D3205" s="39"/>
      <c r="E3205" s="39"/>
      <c r="F3205" s="39"/>
      <c r="G3205" s="39"/>
      <c r="H3205" s="45"/>
    </row>
    <row r="3206" s="2" customFormat="1" ht="16.8" customHeight="1">
      <c r="A3206" s="39"/>
      <c r="B3206" s="45"/>
      <c r="C3206" s="315" t="s">
        <v>703</v>
      </c>
      <c r="D3206" s="315" t="s">
        <v>704</v>
      </c>
      <c r="E3206" s="18" t="s">
        <v>586</v>
      </c>
      <c r="F3206" s="316">
        <v>4</v>
      </c>
      <c r="G3206" s="39"/>
      <c r="H3206" s="45"/>
    </row>
    <row r="3207" s="2" customFormat="1" ht="16.8" customHeight="1">
      <c r="A3207" s="39"/>
      <c r="B3207" s="45"/>
      <c r="C3207" s="315" t="s">
        <v>724</v>
      </c>
      <c r="D3207" s="315" t="s">
        <v>725</v>
      </c>
      <c r="E3207" s="18" t="s">
        <v>586</v>
      </c>
      <c r="F3207" s="316">
        <v>4</v>
      </c>
      <c r="G3207" s="39"/>
      <c r="H3207" s="45"/>
    </row>
    <row r="3208" s="2" customFormat="1" ht="16.8" customHeight="1">
      <c r="A3208" s="39"/>
      <c r="B3208" s="45"/>
      <c r="C3208" s="315" t="s">
        <v>735</v>
      </c>
      <c r="D3208" s="315" t="s">
        <v>736</v>
      </c>
      <c r="E3208" s="18" t="s">
        <v>586</v>
      </c>
      <c r="F3208" s="316">
        <v>4</v>
      </c>
      <c r="G3208" s="39"/>
      <c r="H3208" s="45"/>
    </row>
    <row r="3209" s="2" customFormat="1" ht="16.8" customHeight="1">
      <c r="A3209" s="39"/>
      <c r="B3209" s="45"/>
      <c r="C3209" s="315" t="s">
        <v>746</v>
      </c>
      <c r="D3209" s="315" t="s">
        <v>747</v>
      </c>
      <c r="E3209" s="18" t="s">
        <v>586</v>
      </c>
      <c r="F3209" s="316">
        <v>2</v>
      </c>
      <c r="G3209" s="39"/>
      <c r="H3209" s="45"/>
    </row>
    <row r="3210" s="2" customFormat="1" ht="16.8" customHeight="1">
      <c r="A3210" s="39"/>
      <c r="B3210" s="45"/>
      <c r="C3210" s="311" t="s">
        <v>1470</v>
      </c>
      <c r="D3210" s="312" t="s">
        <v>19</v>
      </c>
      <c r="E3210" s="313" t="s">
        <v>19</v>
      </c>
      <c r="F3210" s="314">
        <v>0</v>
      </c>
      <c r="G3210" s="39"/>
      <c r="H3210" s="45"/>
    </row>
    <row r="3211" s="2" customFormat="1" ht="16.8" customHeight="1">
      <c r="A3211" s="39"/>
      <c r="B3211" s="45"/>
      <c r="C3211" s="315" t="s">
        <v>1470</v>
      </c>
      <c r="D3211" s="315" t="s">
        <v>1538</v>
      </c>
      <c r="E3211" s="18" t="s">
        <v>19</v>
      </c>
      <c r="F3211" s="316">
        <v>0</v>
      </c>
      <c r="G3211" s="39"/>
      <c r="H3211" s="45"/>
    </row>
    <row r="3212" s="2" customFormat="1" ht="16.8" customHeight="1">
      <c r="A3212" s="39"/>
      <c r="B3212" s="45"/>
      <c r="C3212" s="317" t="s">
        <v>4959</v>
      </c>
      <c r="D3212" s="39"/>
      <c r="E3212" s="39"/>
      <c r="F3212" s="39"/>
      <c r="G3212" s="39"/>
      <c r="H3212" s="45"/>
    </row>
    <row r="3213" s="2" customFormat="1" ht="16.8" customHeight="1">
      <c r="A3213" s="39"/>
      <c r="B3213" s="45"/>
      <c r="C3213" s="315" t="s">
        <v>703</v>
      </c>
      <c r="D3213" s="315" t="s">
        <v>704</v>
      </c>
      <c r="E3213" s="18" t="s">
        <v>586</v>
      </c>
      <c r="F3213" s="316">
        <v>4</v>
      </c>
      <c r="G3213" s="39"/>
      <c r="H3213" s="45"/>
    </row>
    <row r="3214" s="2" customFormat="1" ht="16.8" customHeight="1">
      <c r="A3214" s="39"/>
      <c r="B3214" s="45"/>
      <c r="C3214" s="315" t="s">
        <v>746</v>
      </c>
      <c r="D3214" s="315" t="s">
        <v>747</v>
      </c>
      <c r="E3214" s="18" t="s">
        <v>586</v>
      </c>
      <c r="F3214" s="316">
        <v>2</v>
      </c>
      <c r="G3214" s="39"/>
      <c r="H3214" s="45"/>
    </row>
    <row r="3215" s="2" customFormat="1" ht="16.8" customHeight="1">
      <c r="A3215" s="39"/>
      <c r="B3215" s="45"/>
      <c r="C3215" s="311" t="s">
        <v>1471</v>
      </c>
      <c r="D3215" s="312" t="s">
        <v>19</v>
      </c>
      <c r="E3215" s="313" t="s">
        <v>19</v>
      </c>
      <c r="F3215" s="314">
        <v>0</v>
      </c>
      <c r="G3215" s="39"/>
      <c r="H3215" s="45"/>
    </row>
    <row r="3216" s="2" customFormat="1" ht="16.8" customHeight="1">
      <c r="A3216" s="39"/>
      <c r="B3216" s="45"/>
      <c r="C3216" s="315" t="s">
        <v>1471</v>
      </c>
      <c r="D3216" s="315" t="s">
        <v>1539</v>
      </c>
      <c r="E3216" s="18" t="s">
        <v>19</v>
      </c>
      <c r="F3216" s="316">
        <v>0</v>
      </c>
      <c r="G3216" s="39"/>
      <c r="H3216" s="45"/>
    </row>
    <row r="3217" s="2" customFormat="1" ht="16.8" customHeight="1">
      <c r="A3217" s="39"/>
      <c r="B3217" s="45"/>
      <c r="C3217" s="317" t="s">
        <v>4959</v>
      </c>
      <c r="D3217" s="39"/>
      <c r="E3217" s="39"/>
      <c r="F3217" s="39"/>
      <c r="G3217" s="39"/>
      <c r="H3217" s="45"/>
    </row>
    <row r="3218" s="2" customFormat="1" ht="16.8" customHeight="1">
      <c r="A3218" s="39"/>
      <c r="B3218" s="45"/>
      <c r="C3218" s="315" t="s">
        <v>703</v>
      </c>
      <c r="D3218" s="315" t="s">
        <v>704</v>
      </c>
      <c r="E3218" s="18" t="s">
        <v>586</v>
      </c>
      <c r="F3218" s="316">
        <v>4</v>
      </c>
      <c r="G3218" s="39"/>
      <c r="H3218" s="45"/>
    </row>
    <row r="3219" s="2" customFormat="1" ht="16.8" customHeight="1">
      <c r="A3219" s="39"/>
      <c r="B3219" s="45"/>
      <c r="C3219" s="315" t="s">
        <v>746</v>
      </c>
      <c r="D3219" s="315" t="s">
        <v>747</v>
      </c>
      <c r="E3219" s="18" t="s">
        <v>586</v>
      </c>
      <c r="F3219" s="316">
        <v>2</v>
      </c>
      <c r="G3219" s="39"/>
      <c r="H3219" s="45"/>
    </row>
    <row r="3220" s="2" customFormat="1" ht="16.8" customHeight="1">
      <c r="A3220" s="39"/>
      <c r="B3220" s="45"/>
      <c r="C3220" s="311" t="s">
        <v>245</v>
      </c>
      <c r="D3220" s="312" t="s">
        <v>19</v>
      </c>
      <c r="E3220" s="313" t="s">
        <v>19</v>
      </c>
      <c r="F3220" s="314">
        <v>4</v>
      </c>
      <c r="G3220" s="39"/>
      <c r="H3220" s="45"/>
    </row>
    <row r="3221" s="2" customFormat="1" ht="16.8" customHeight="1">
      <c r="A3221" s="39"/>
      <c r="B3221" s="45"/>
      <c r="C3221" s="315" t="s">
        <v>1244</v>
      </c>
      <c r="D3221" s="315" t="s">
        <v>1526</v>
      </c>
      <c r="E3221" s="18" t="s">
        <v>19</v>
      </c>
      <c r="F3221" s="316">
        <v>0</v>
      </c>
      <c r="G3221" s="39"/>
      <c r="H3221" s="45"/>
    </row>
    <row r="3222" s="2" customFormat="1" ht="16.8" customHeight="1">
      <c r="A3222" s="39"/>
      <c r="B3222" s="45"/>
      <c r="C3222" s="315" t="s">
        <v>1178</v>
      </c>
      <c r="D3222" s="315" t="s">
        <v>1527</v>
      </c>
      <c r="E3222" s="18" t="s">
        <v>19</v>
      </c>
      <c r="F3222" s="316">
        <v>0</v>
      </c>
      <c r="G3222" s="39"/>
      <c r="H3222" s="45"/>
    </row>
    <row r="3223" s="2" customFormat="1" ht="16.8" customHeight="1">
      <c r="A3223" s="39"/>
      <c r="B3223" s="45"/>
      <c r="C3223" s="315" t="s">
        <v>1177</v>
      </c>
      <c r="D3223" s="315" t="s">
        <v>1528</v>
      </c>
      <c r="E3223" s="18" t="s">
        <v>19</v>
      </c>
      <c r="F3223" s="316">
        <v>0</v>
      </c>
      <c r="G3223" s="39"/>
      <c r="H3223" s="45"/>
    </row>
    <row r="3224" s="2" customFormat="1" ht="16.8" customHeight="1">
      <c r="A3224" s="39"/>
      <c r="B3224" s="45"/>
      <c r="C3224" s="315" t="s">
        <v>233</v>
      </c>
      <c r="D3224" s="315" t="s">
        <v>1529</v>
      </c>
      <c r="E3224" s="18" t="s">
        <v>19</v>
      </c>
      <c r="F3224" s="316">
        <v>2</v>
      </c>
      <c r="G3224" s="39"/>
      <c r="H3224" s="45"/>
    </row>
    <row r="3225" s="2" customFormat="1" ht="16.8" customHeight="1">
      <c r="A3225" s="39"/>
      <c r="B3225" s="45"/>
      <c r="C3225" s="315" t="s">
        <v>235</v>
      </c>
      <c r="D3225" s="315" t="s">
        <v>1654</v>
      </c>
      <c r="E3225" s="18" t="s">
        <v>19</v>
      </c>
      <c r="F3225" s="316">
        <v>0</v>
      </c>
      <c r="G3225" s="39"/>
      <c r="H3225" s="45"/>
    </row>
    <row r="3226" s="2" customFormat="1" ht="16.8" customHeight="1">
      <c r="A3226" s="39"/>
      <c r="B3226" s="45"/>
      <c r="C3226" s="315" t="s">
        <v>238</v>
      </c>
      <c r="D3226" s="315" t="s">
        <v>1531</v>
      </c>
      <c r="E3226" s="18" t="s">
        <v>19</v>
      </c>
      <c r="F3226" s="316">
        <v>0</v>
      </c>
      <c r="G3226" s="39"/>
      <c r="H3226" s="45"/>
    </row>
    <row r="3227" s="2" customFormat="1" ht="16.8" customHeight="1">
      <c r="A3227" s="39"/>
      <c r="B3227" s="45"/>
      <c r="C3227" s="315" t="s">
        <v>240</v>
      </c>
      <c r="D3227" s="315" t="s">
        <v>1655</v>
      </c>
      <c r="E3227" s="18" t="s">
        <v>19</v>
      </c>
      <c r="F3227" s="316">
        <v>2</v>
      </c>
      <c r="G3227" s="39"/>
      <c r="H3227" s="45"/>
    </row>
    <row r="3228" s="2" customFormat="1" ht="16.8" customHeight="1">
      <c r="A3228" s="39"/>
      <c r="B3228" s="45"/>
      <c r="C3228" s="315" t="s">
        <v>230</v>
      </c>
      <c r="D3228" s="315" t="s">
        <v>1533</v>
      </c>
      <c r="E3228" s="18" t="s">
        <v>19</v>
      </c>
      <c r="F3228" s="316">
        <v>0</v>
      </c>
      <c r="G3228" s="39"/>
      <c r="H3228" s="45"/>
    </row>
    <row r="3229" s="2" customFormat="1" ht="16.8" customHeight="1">
      <c r="A3229" s="39"/>
      <c r="B3229" s="45"/>
      <c r="C3229" s="315" t="s">
        <v>242</v>
      </c>
      <c r="D3229" s="315" t="s">
        <v>1534</v>
      </c>
      <c r="E3229" s="18" t="s">
        <v>19</v>
      </c>
      <c r="F3229" s="316">
        <v>0</v>
      </c>
      <c r="G3229" s="39"/>
      <c r="H3229" s="45"/>
    </row>
    <row r="3230" s="2" customFormat="1" ht="16.8" customHeight="1">
      <c r="A3230" s="39"/>
      <c r="B3230" s="45"/>
      <c r="C3230" s="315" t="s">
        <v>243</v>
      </c>
      <c r="D3230" s="315" t="s">
        <v>1535</v>
      </c>
      <c r="E3230" s="18" t="s">
        <v>19</v>
      </c>
      <c r="F3230" s="316">
        <v>0</v>
      </c>
      <c r="G3230" s="39"/>
      <c r="H3230" s="45"/>
    </row>
    <row r="3231" s="2" customFormat="1" ht="16.8" customHeight="1">
      <c r="A3231" s="39"/>
      <c r="B3231" s="45"/>
      <c r="C3231" s="315" t="s">
        <v>244</v>
      </c>
      <c r="D3231" s="315" t="s">
        <v>1536</v>
      </c>
      <c r="E3231" s="18" t="s">
        <v>19</v>
      </c>
      <c r="F3231" s="316">
        <v>0</v>
      </c>
      <c r="G3231" s="39"/>
      <c r="H3231" s="45"/>
    </row>
    <row r="3232" s="2" customFormat="1" ht="16.8" customHeight="1">
      <c r="A3232" s="39"/>
      <c r="B3232" s="45"/>
      <c r="C3232" s="315" t="s">
        <v>1315</v>
      </c>
      <c r="D3232" s="315" t="s">
        <v>1537</v>
      </c>
      <c r="E3232" s="18" t="s">
        <v>19</v>
      </c>
      <c r="F3232" s="316">
        <v>0</v>
      </c>
      <c r="G3232" s="39"/>
      <c r="H3232" s="45"/>
    </row>
    <row r="3233" s="2" customFormat="1" ht="16.8" customHeight="1">
      <c r="A3233" s="39"/>
      <c r="B3233" s="45"/>
      <c r="C3233" s="315" t="s">
        <v>1470</v>
      </c>
      <c r="D3233" s="315" t="s">
        <v>1538</v>
      </c>
      <c r="E3233" s="18" t="s">
        <v>19</v>
      </c>
      <c r="F3233" s="316">
        <v>0</v>
      </c>
      <c r="G3233" s="39"/>
      <c r="H3233" s="45"/>
    </row>
    <row r="3234" s="2" customFormat="1" ht="16.8" customHeight="1">
      <c r="A3234" s="39"/>
      <c r="B3234" s="45"/>
      <c r="C3234" s="315" t="s">
        <v>1471</v>
      </c>
      <c r="D3234" s="315" t="s">
        <v>1539</v>
      </c>
      <c r="E3234" s="18" t="s">
        <v>19</v>
      </c>
      <c r="F3234" s="316">
        <v>0</v>
      </c>
      <c r="G3234" s="39"/>
      <c r="H3234" s="45"/>
    </row>
    <row r="3235" s="2" customFormat="1" ht="16.8" customHeight="1">
      <c r="A3235" s="39"/>
      <c r="B3235" s="45"/>
      <c r="C3235" s="315" t="s">
        <v>245</v>
      </c>
      <c r="D3235" s="315" t="s">
        <v>363</v>
      </c>
      <c r="E3235" s="18" t="s">
        <v>19</v>
      </c>
      <c r="F3235" s="316">
        <v>4</v>
      </c>
      <c r="G3235" s="39"/>
      <c r="H3235" s="45"/>
    </row>
    <row r="3236" s="2" customFormat="1" ht="16.8" customHeight="1">
      <c r="A3236" s="39"/>
      <c r="B3236" s="45"/>
      <c r="C3236" s="317" t="s">
        <v>4959</v>
      </c>
      <c r="D3236" s="39"/>
      <c r="E3236" s="39"/>
      <c r="F3236" s="39"/>
      <c r="G3236" s="39"/>
      <c r="H3236" s="45"/>
    </row>
    <row r="3237" s="2" customFormat="1" ht="16.8" customHeight="1">
      <c r="A3237" s="39"/>
      <c r="B3237" s="45"/>
      <c r="C3237" s="315" t="s">
        <v>703</v>
      </c>
      <c r="D3237" s="315" t="s">
        <v>704</v>
      </c>
      <c r="E3237" s="18" t="s">
        <v>586</v>
      </c>
      <c r="F3237" s="316">
        <v>4</v>
      </c>
      <c r="G3237" s="39"/>
      <c r="H3237" s="45"/>
    </row>
    <row r="3238" s="2" customFormat="1">
      <c r="A3238" s="39"/>
      <c r="B3238" s="45"/>
      <c r="C3238" s="315" t="s">
        <v>448</v>
      </c>
      <c r="D3238" s="315" t="s">
        <v>449</v>
      </c>
      <c r="E3238" s="18" t="s">
        <v>391</v>
      </c>
      <c r="F3238" s="316">
        <v>94.885000000000005</v>
      </c>
      <c r="G3238" s="39"/>
      <c r="H3238" s="45"/>
    </row>
    <row r="3239" s="2" customFormat="1">
      <c r="A3239" s="39"/>
      <c r="B3239" s="45"/>
      <c r="C3239" s="315" t="s">
        <v>771</v>
      </c>
      <c r="D3239" s="315" t="s">
        <v>772</v>
      </c>
      <c r="E3239" s="18" t="s">
        <v>586</v>
      </c>
      <c r="F3239" s="316">
        <v>4</v>
      </c>
      <c r="G3239" s="39"/>
      <c r="H3239" s="45"/>
    </row>
    <row r="3240" s="2" customFormat="1">
      <c r="A3240" s="39"/>
      <c r="B3240" s="45"/>
      <c r="C3240" s="315" t="s">
        <v>780</v>
      </c>
      <c r="D3240" s="315" t="s">
        <v>781</v>
      </c>
      <c r="E3240" s="18" t="s">
        <v>391</v>
      </c>
      <c r="F3240" s="316">
        <v>1.3500000000000001</v>
      </c>
      <c r="G3240" s="39"/>
      <c r="H3240" s="45"/>
    </row>
    <row r="3241" s="2" customFormat="1" ht="16.8" customHeight="1">
      <c r="A3241" s="39"/>
      <c r="B3241" s="45"/>
      <c r="C3241" s="315" t="s">
        <v>720</v>
      </c>
      <c r="D3241" s="315" t="s">
        <v>721</v>
      </c>
      <c r="E3241" s="18" t="s">
        <v>586</v>
      </c>
      <c r="F3241" s="316">
        <v>4</v>
      </c>
      <c r="G3241" s="39"/>
      <c r="H3241" s="45"/>
    </row>
    <row r="3242" s="2" customFormat="1" ht="16.8" customHeight="1">
      <c r="A3242" s="39"/>
      <c r="B3242" s="45"/>
      <c r="C3242" s="315" t="s">
        <v>716</v>
      </c>
      <c r="D3242" s="315" t="s">
        <v>717</v>
      </c>
      <c r="E3242" s="18" t="s">
        <v>586</v>
      </c>
      <c r="F3242" s="316">
        <v>4</v>
      </c>
      <c r="G3242" s="39"/>
      <c r="H3242" s="45"/>
    </row>
    <row r="3243" s="2" customFormat="1" ht="16.8" customHeight="1">
      <c r="A3243" s="39"/>
      <c r="B3243" s="45"/>
      <c r="C3243" s="311" t="s">
        <v>267</v>
      </c>
      <c r="D3243" s="312" t="s">
        <v>19</v>
      </c>
      <c r="E3243" s="313" t="s">
        <v>19</v>
      </c>
      <c r="F3243" s="314">
        <v>1.49</v>
      </c>
      <c r="G3243" s="39"/>
      <c r="H3243" s="45"/>
    </row>
    <row r="3244" s="2" customFormat="1" ht="16.8" customHeight="1">
      <c r="A3244" s="39"/>
      <c r="B3244" s="45"/>
      <c r="C3244" s="315" t="s">
        <v>19</v>
      </c>
      <c r="D3244" s="315" t="s">
        <v>411</v>
      </c>
      <c r="E3244" s="18" t="s">
        <v>19</v>
      </c>
      <c r="F3244" s="316">
        <v>0</v>
      </c>
      <c r="G3244" s="39"/>
      <c r="H3244" s="45"/>
    </row>
    <row r="3245" s="2" customFormat="1" ht="16.8" customHeight="1">
      <c r="A3245" s="39"/>
      <c r="B3245" s="45"/>
      <c r="C3245" s="315" t="s">
        <v>267</v>
      </c>
      <c r="D3245" s="315" t="s">
        <v>975</v>
      </c>
      <c r="E3245" s="18" t="s">
        <v>19</v>
      </c>
      <c r="F3245" s="316">
        <v>1.49</v>
      </c>
      <c r="G3245" s="39"/>
      <c r="H3245" s="45"/>
    </row>
    <row r="3246" s="2" customFormat="1" ht="16.8" customHeight="1">
      <c r="A3246" s="39"/>
      <c r="B3246" s="45"/>
      <c r="C3246" s="317" t="s">
        <v>4959</v>
      </c>
      <c r="D3246" s="39"/>
      <c r="E3246" s="39"/>
      <c r="F3246" s="39"/>
      <c r="G3246" s="39"/>
      <c r="H3246" s="45"/>
    </row>
    <row r="3247" s="2" customFormat="1">
      <c r="A3247" s="39"/>
      <c r="B3247" s="45"/>
      <c r="C3247" s="315" t="s">
        <v>406</v>
      </c>
      <c r="D3247" s="315" t="s">
        <v>407</v>
      </c>
      <c r="E3247" s="18" t="s">
        <v>391</v>
      </c>
      <c r="F3247" s="316">
        <v>296.41699999999997</v>
      </c>
      <c r="G3247" s="39"/>
      <c r="H3247" s="45"/>
    </row>
    <row r="3248" s="2" customFormat="1">
      <c r="A3248" s="39"/>
      <c r="B3248" s="45"/>
      <c r="C3248" s="315" t="s">
        <v>343</v>
      </c>
      <c r="D3248" s="315" t="s">
        <v>344</v>
      </c>
      <c r="E3248" s="18" t="s">
        <v>345</v>
      </c>
      <c r="F3248" s="316">
        <v>131.93000000000001</v>
      </c>
      <c r="G3248" s="39"/>
      <c r="H3248" s="45"/>
    </row>
    <row r="3249" s="2" customFormat="1" ht="16.8" customHeight="1">
      <c r="A3249" s="39"/>
      <c r="B3249" s="45"/>
      <c r="C3249" s="315" t="s">
        <v>379</v>
      </c>
      <c r="D3249" s="315" t="s">
        <v>380</v>
      </c>
      <c r="E3249" s="18" t="s">
        <v>345</v>
      </c>
      <c r="F3249" s="316">
        <v>86.918000000000006</v>
      </c>
      <c r="G3249" s="39"/>
      <c r="H3249" s="45"/>
    </row>
    <row r="3250" s="2" customFormat="1" ht="16.8" customHeight="1">
      <c r="A3250" s="39"/>
      <c r="B3250" s="45"/>
      <c r="C3250" s="315" t="s">
        <v>435</v>
      </c>
      <c r="D3250" s="315" t="s">
        <v>436</v>
      </c>
      <c r="E3250" s="18" t="s">
        <v>391</v>
      </c>
      <c r="F3250" s="316">
        <v>350.70100000000002</v>
      </c>
      <c r="G3250" s="39"/>
      <c r="H3250" s="45"/>
    </row>
    <row r="3251" s="2" customFormat="1">
      <c r="A3251" s="39"/>
      <c r="B3251" s="45"/>
      <c r="C3251" s="315" t="s">
        <v>792</v>
      </c>
      <c r="D3251" s="315" t="s">
        <v>793</v>
      </c>
      <c r="E3251" s="18" t="s">
        <v>572</v>
      </c>
      <c r="F3251" s="316">
        <v>112.565</v>
      </c>
      <c r="G3251" s="39"/>
      <c r="H3251" s="45"/>
    </row>
    <row r="3252" s="2" customFormat="1" ht="16.8" customHeight="1">
      <c r="A3252" s="39"/>
      <c r="B3252" s="45"/>
      <c r="C3252" s="315" t="s">
        <v>487</v>
      </c>
      <c r="D3252" s="315" t="s">
        <v>488</v>
      </c>
      <c r="E3252" s="18" t="s">
        <v>489</v>
      </c>
      <c r="F3252" s="316">
        <v>104.76600000000001</v>
      </c>
      <c r="G3252" s="39"/>
      <c r="H3252" s="45"/>
    </row>
    <row r="3253" s="2" customFormat="1" ht="16.8" customHeight="1">
      <c r="A3253" s="39"/>
      <c r="B3253" s="45"/>
      <c r="C3253" s="315" t="s">
        <v>496</v>
      </c>
      <c r="D3253" s="315" t="s">
        <v>497</v>
      </c>
      <c r="E3253" s="18" t="s">
        <v>489</v>
      </c>
      <c r="F3253" s="316">
        <v>56.850000000000001</v>
      </c>
      <c r="G3253" s="39"/>
      <c r="H3253" s="45"/>
    </row>
    <row r="3254" s="2" customFormat="1" ht="16.8" customHeight="1">
      <c r="A3254" s="39"/>
      <c r="B3254" s="45"/>
      <c r="C3254" s="311" t="s">
        <v>1305</v>
      </c>
      <c r="D3254" s="312" t="s">
        <v>19</v>
      </c>
      <c r="E3254" s="313" t="s">
        <v>19</v>
      </c>
      <c r="F3254" s="314">
        <v>0</v>
      </c>
      <c r="G3254" s="39"/>
      <c r="H3254" s="45"/>
    </row>
    <row r="3255" s="2" customFormat="1" ht="16.8" customHeight="1">
      <c r="A3255" s="39"/>
      <c r="B3255" s="45"/>
      <c r="C3255" s="315" t="s">
        <v>1305</v>
      </c>
      <c r="D3255" s="315" t="s">
        <v>72</v>
      </c>
      <c r="E3255" s="18" t="s">
        <v>19</v>
      </c>
      <c r="F3255" s="316">
        <v>0</v>
      </c>
      <c r="G3255" s="39"/>
      <c r="H3255" s="45"/>
    </row>
    <row r="3256" s="2" customFormat="1" ht="16.8" customHeight="1">
      <c r="A3256" s="39"/>
      <c r="B3256" s="45"/>
      <c r="C3256" s="317" t="s">
        <v>4959</v>
      </c>
      <c r="D3256" s="39"/>
      <c r="E3256" s="39"/>
      <c r="F3256" s="39"/>
      <c r="G3256" s="39"/>
      <c r="H3256" s="45"/>
    </row>
    <row r="3257" s="2" customFormat="1">
      <c r="A3257" s="39"/>
      <c r="B3257" s="45"/>
      <c r="C3257" s="315" t="s">
        <v>343</v>
      </c>
      <c r="D3257" s="315" t="s">
        <v>344</v>
      </c>
      <c r="E3257" s="18" t="s">
        <v>345</v>
      </c>
      <c r="F3257" s="316">
        <v>131.93000000000001</v>
      </c>
      <c r="G3257" s="39"/>
      <c r="H3257" s="45"/>
    </row>
    <row r="3258" s="2" customFormat="1">
      <c r="A3258" s="39"/>
      <c r="B3258" s="45"/>
      <c r="C3258" s="315" t="s">
        <v>406</v>
      </c>
      <c r="D3258" s="315" t="s">
        <v>407</v>
      </c>
      <c r="E3258" s="18" t="s">
        <v>391</v>
      </c>
      <c r="F3258" s="316">
        <v>296.41699999999997</v>
      </c>
      <c r="G3258" s="39"/>
      <c r="H3258" s="45"/>
    </row>
    <row r="3259" s="2" customFormat="1" ht="16.8" customHeight="1">
      <c r="A3259" s="39"/>
      <c r="B3259" s="45"/>
      <c r="C3259" s="311" t="s">
        <v>1308</v>
      </c>
      <c r="D3259" s="312" t="s">
        <v>19</v>
      </c>
      <c r="E3259" s="313" t="s">
        <v>19</v>
      </c>
      <c r="F3259" s="314">
        <v>0</v>
      </c>
      <c r="G3259" s="39"/>
      <c r="H3259" s="45"/>
    </row>
    <row r="3260" s="2" customFormat="1" ht="16.8" customHeight="1">
      <c r="A3260" s="39"/>
      <c r="B3260" s="45"/>
      <c r="C3260" s="315" t="s">
        <v>1308</v>
      </c>
      <c r="D3260" s="315" t="s">
        <v>1333</v>
      </c>
      <c r="E3260" s="18" t="s">
        <v>19</v>
      </c>
      <c r="F3260" s="316">
        <v>0</v>
      </c>
      <c r="G3260" s="39"/>
      <c r="H3260" s="45"/>
    </row>
    <row r="3261" s="2" customFormat="1" ht="16.8" customHeight="1">
      <c r="A3261" s="39"/>
      <c r="B3261" s="45"/>
      <c r="C3261" s="317" t="s">
        <v>4959</v>
      </c>
      <c r="D3261" s="39"/>
      <c r="E3261" s="39"/>
      <c r="F3261" s="39"/>
      <c r="G3261" s="39"/>
      <c r="H3261" s="45"/>
    </row>
    <row r="3262" s="2" customFormat="1">
      <c r="A3262" s="39"/>
      <c r="B3262" s="45"/>
      <c r="C3262" s="315" t="s">
        <v>343</v>
      </c>
      <c r="D3262" s="315" t="s">
        <v>344</v>
      </c>
      <c r="E3262" s="18" t="s">
        <v>345</v>
      </c>
      <c r="F3262" s="316">
        <v>131.93000000000001</v>
      </c>
      <c r="G3262" s="39"/>
      <c r="H3262" s="45"/>
    </row>
    <row r="3263" s="2" customFormat="1">
      <c r="A3263" s="39"/>
      <c r="B3263" s="45"/>
      <c r="C3263" s="315" t="s">
        <v>364</v>
      </c>
      <c r="D3263" s="315" t="s">
        <v>365</v>
      </c>
      <c r="E3263" s="18" t="s">
        <v>345</v>
      </c>
      <c r="F3263" s="316">
        <v>131.93000000000001</v>
      </c>
      <c r="G3263" s="39"/>
      <c r="H3263" s="45"/>
    </row>
    <row r="3264" s="2" customFormat="1">
      <c r="A3264" s="39"/>
      <c r="B3264" s="45"/>
      <c r="C3264" s="315" t="s">
        <v>368</v>
      </c>
      <c r="D3264" s="315" t="s">
        <v>369</v>
      </c>
      <c r="E3264" s="18" t="s">
        <v>345</v>
      </c>
      <c r="F3264" s="316">
        <v>125.334</v>
      </c>
      <c r="G3264" s="39"/>
      <c r="H3264" s="45"/>
    </row>
    <row r="3265" s="2" customFormat="1" ht="16.8" customHeight="1">
      <c r="A3265" s="39"/>
      <c r="B3265" s="45"/>
      <c r="C3265" s="315" t="s">
        <v>611</v>
      </c>
      <c r="D3265" s="315" t="s">
        <v>612</v>
      </c>
      <c r="E3265" s="18" t="s">
        <v>345</v>
      </c>
      <c r="F3265" s="316">
        <v>131.93000000000001</v>
      </c>
      <c r="G3265" s="39"/>
      <c r="H3265" s="45"/>
    </row>
    <row r="3266" s="2" customFormat="1" ht="16.8" customHeight="1">
      <c r="A3266" s="39"/>
      <c r="B3266" s="45"/>
      <c r="C3266" s="315" t="s">
        <v>631</v>
      </c>
      <c r="D3266" s="315" t="s">
        <v>632</v>
      </c>
      <c r="E3266" s="18" t="s">
        <v>345</v>
      </c>
      <c r="F3266" s="316">
        <v>131.93000000000001</v>
      </c>
      <c r="G3266" s="39"/>
      <c r="H3266" s="45"/>
    </row>
    <row r="3267" s="2" customFormat="1" ht="16.8" customHeight="1">
      <c r="A3267" s="39"/>
      <c r="B3267" s="45"/>
      <c r="C3267" s="315" t="s">
        <v>621</v>
      </c>
      <c r="D3267" s="315" t="s">
        <v>622</v>
      </c>
      <c r="E3267" s="18" t="s">
        <v>345</v>
      </c>
      <c r="F3267" s="316">
        <v>131.93000000000001</v>
      </c>
      <c r="G3267" s="39"/>
      <c r="H3267" s="45"/>
    </row>
    <row r="3268" s="2" customFormat="1">
      <c r="A3268" s="39"/>
      <c r="B3268" s="45"/>
      <c r="C3268" s="315" t="s">
        <v>636</v>
      </c>
      <c r="D3268" s="315" t="s">
        <v>637</v>
      </c>
      <c r="E3268" s="18" t="s">
        <v>345</v>
      </c>
      <c r="F3268" s="316">
        <v>131.93000000000001</v>
      </c>
      <c r="G3268" s="39"/>
      <c r="H3268" s="45"/>
    </row>
    <row r="3269" s="2" customFormat="1">
      <c r="A3269" s="39"/>
      <c r="B3269" s="45"/>
      <c r="C3269" s="315" t="s">
        <v>626</v>
      </c>
      <c r="D3269" s="315" t="s">
        <v>627</v>
      </c>
      <c r="E3269" s="18" t="s">
        <v>345</v>
      </c>
      <c r="F3269" s="316">
        <v>131.93000000000001</v>
      </c>
      <c r="G3269" s="39"/>
      <c r="H3269" s="45"/>
    </row>
    <row r="3270" s="2" customFormat="1" ht="16.8" customHeight="1">
      <c r="A3270" s="39"/>
      <c r="B3270" s="45"/>
      <c r="C3270" s="311" t="s">
        <v>1304</v>
      </c>
      <c r="D3270" s="312" t="s">
        <v>19</v>
      </c>
      <c r="E3270" s="313" t="s">
        <v>19</v>
      </c>
      <c r="F3270" s="314">
        <v>0.29999999999999999</v>
      </c>
      <c r="G3270" s="39"/>
      <c r="H3270" s="45"/>
    </row>
    <row r="3271" s="2" customFormat="1" ht="16.8" customHeight="1">
      <c r="A3271" s="39"/>
      <c r="B3271" s="45"/>
      <c r="C3271" s="315" t="s">
        <v>1304</v>
      </c>
      <c r="D3271" s="315" t="s">
        <v>1329</v>
      </c>
      <c r="E3271" s="18" t="s">
        <v>19</v>
      </c>
      <c r="F3271" s="316">
        <v>0.29999999999999999</v>
      </c>
      <c r="G3271" s="39"/>
      <c r="H3271" s="45"/>
    </row>
    <row r="3272" s="2" customFormat="1" ht="16.8" customHeight="1">
      <c r="A3272" s="39"/>
      <c r="B3272" s="45"/>
      <c r="C3272" s="317" t="s">
        <v>4959</v>
      </c>
      <c r="D3272" s="39"/>
      <c r="E3272" s="39"/>
      <c r="F3272" s="39"/>
      <c r="G3272" s="39"/>
      <c r="H3272" s="45"/>
    </row>
    <row r="3273" s="2" customFormat="1">
      <c r="A3273" s="39"/>
      <c r="B3273" s="45"/>
      <c r="C3273" s="315" t="s">
        <v>343</v>
      </c>
      <c r="D3273" s="315" t="s">
        <v>344</v>
      </c>
      <c r="E3273" s="18" t="s">
        <v>345</v>
      </c>
      <c r="F3273" s="316">
        <v>131.93000000000001</v>
      </c>
      <c r="G3273" s="39"/>
      <c r="H3273" s="45"/>
    </row>
    <row r="3274" s="2" customFormat="1">
      <c r="A3274" s="39"/>
      <c r="B3274" s="45"/>
      <c r="C3274" s="315" t="s">
        <v>406</v>
      </c>
      <c r="D3274" s="315" t="s">
        <v>407</v>
      </c>
      <c r="E3274" s="18" t="s">
        <v>391</v>
      </c>
      <c r="F3274" s="316">
        <v>296.41699999999997</v>
      </c>
      <c r="G3274" s="39"/>
      <c r="H3274" s="45"/>
    </row>
    <row r="3275" s="2" customFormat="1" ht="16.8" customHeight="1">
      <c r="A3275" s="39"/>
      <c r="B3275" s="45"/>
      <c r="C3275" s="311" t="s">
        <v>1306</v>
      </c>
      <c r="D3275" s="312" t="s">
        <v>19</v>
      </c>
      <c r="E3275" s="313" t="s">
        <v>19</v>
      </c>
      <c r="F3275" s="314">
        <v>0.59999999999999998</v>
      </c>
      <c r="G3275" s="39"/>
      <c r="H3275" s="45"/>
    </row>
    <row r="3276" s="2" customFormat="1" ht="16.8" customHeight="1">
      <c r="A3276" s="39"/>
      <c r="B3276" s="45"/>
      <c r="C3276" s="315" t="s">
        <v>1306</v>
      </c>
      <c r="D3276" s="315" t="s">
        <v>1321</v>
      </c>
      <c r="E3276" s="18" t="s">
        <v>19</v>
      </c>
      <c r="F3276" s="316">
        <v>0.59999999999999998</v>
      </c>
      <c r="G3276" s="39"/>
      <c r="H3276" s="45"/>
    </row>
    <row r="3277" s="2" customFormat="1" ht="16.8" customHeight="1">
      <c r="A3277" s="39"/>
      <c r="B3277" s="45"/>
      <c r="C3277" s="317" t="s">
        <v>4959</v>
      </c>
      <c r="D3277" s="39"/>
      <c r="E3277" s="39"/>
      <c r="F3277" s="39"/>
      <c r="G3277" s="39"/>
      <c r="H3277" s="45"/>
    </row>
    <row r="3278" s="2" customFormat="1">
      <c r="A3278" s="39"/>
      <c r="B3278" s="45"/>
      <c r="C3278" s="315" t="s">
        <v>343</v>
      </c>
      <c r="D3278" s="315" t="s">
        <v>344</v>
      </c>
      <c r="E3278" s="18" t="s">
        <v>345</v>
      </c>
      <c r="F3278" s="316">
        <v>131.93000000000001</v>
      </c>
      <c r="G3278" s="39"/>
      <c r="H3278" s="45"/>
    </row>
    <row r="3279" s="2" customFormat="1" ht="16.8" customHeight="1">
      <c r="A3279" s="39"/>
      <c r="B3279" s="45"/>
      <c r="C3279" s="311" t="s">
        <v>942</v>
      </c>
      <c r="D3279" s="312" t="s">
        <v>19</v>
      </c>
      <c r="E3279" s="313" t="s">
        <v>19</v>
      </c>
      <c r="F3279" s="314">
        <v>0.5</v>
      </c>
      <c r="G3279" s="39"/>
      <c r="H3279" s="45"/>
    </row>
    <row r="3280" s="2" customFormat="1" ht="16.8" customHeight="1">
      <c r="A3280" s="39"/>
      <c r="B3280" s="45"/>
      <c r="C3280" s="315" t="s">
        <v>942</v>
      </c>
      <c r="D3280" s="315" t="s">
        <v>974</v>
      </c>
      <c r="E3280" s="18" t="s">
        <v>19</v>
      </c>
      <c r="F3280" s="316">
        <v>0.5</v>
      </c>
      <c r="G3280" s="39"/>
      <c r="H3280" s="45"/>
    </row>
    <row r="3281" s="2" customFormat="1" ht="16.8" customHeight="1">
      <c r="A3281" s="39"/>
      <c r="B3281" s="45"/>
      <c r="C3281" s="317" t="s">
        <v>4959</v>
      </c>
      <c r="D3281" s="39"/>
      <c r="E3281" s="39"/>
      <c r="F3281" s="39"/>
      <c r="G3281" s="39"/>
      <c r="H3281" s="45"/>
    </row>
    <row r="3282" s="2" customFormat="1">
      <c r="A3282" s="39"/>
      <c r="B3282" s="45"/>
      <c r="C3282" s="315" t="s">
        <v>406</v>
      </c>
      <c r="D3282" s="315" t="s">
        <v>407</v>
      </c>
      <c r="E3282" s="18" t="s">
        <v>391</v>
      </c>
      <c r="F3282" s="316">
        <v>296.41699999999997</v>
      </c>
      <c r="G3282" s="39"/>
      <c r="H3282" s="45"/>
    </row>
    <row r="3283" s="2" customFormat="1" ht="16.8" customHeight="1">
      <c r="A3283" s="39"/>
      <c r="B3283" s="45"/>
      <c r="C3283" s="311" t="s">
        <v>275</v>
      </c>
      <c r="D3283" s="312" t="s">
        <v>19</v>
      </c>
      <c r="E3283" s="313" t="s">
        <v>19</v>
      </c>
      <c r="F3283" s="314">
        <v>34.906999999999996</v>
      </c>
      <c r="G3283" s="39"/>
      <c r="H3283" s="45"/>
    </row>
    <row r="3284" s="2" customFormat="1" ht="16.8" customHeight="1">
      <c r="A3284" s="39"/>
      <c r="B3284" s="45"/>
      <c r="C3284" s="315" t="s">
        <v>19</v>
      </c>
      <c r="D3284" s="315" t="s">
        <v>1343</v>
      </c>
      <c r="E3284" s="18" t="s">
        <v>19</v>
      </c>
      <c r="F3284" s="316">
        <v>0</v>
      </c>
      <c r="G3284" s="39"/>
      <c r="H3284" s="45"/>
    </row>
    <row r="3285" s="2" customFormat="1" ht="16.8" customHeight="1">
      <c r="A3285" s="39"/>
      <c r="B3285" s="45"/>
      <c r="C3285" s="315" t="s">
        <v>275</v>
      </c>
      <c r="D3285" s="315" t="s">
        <v>1577</v>
      </c>
      <c r="E3285" s="18" t="s">
        <v>19</v>
      </c>
      <c r="F3285" s="316">
        <v>34.906999999999996</v>
      </c>
      <c r="G3285" s="39"/>
      <c r="H3285" s="45"/>
    </row>
    <row r="3286" s="2" customFormat="1" ht="16.8" customHeight="1">
      <c r="A3286" s="39"/>
      <c r="B3286" s="45"/>
      <c r="C3286" s="317" t="s">
        <v>4959</v>
      </c>
      <c r="D3286" s="39"/>
      <c r="E3286" s="39"/>
      <c r="F3286" s="39"/>
      <c r="G3286" s="39"/>
      <c r="H3286" s="45"/>
    </row>
    <row r="3287" s="2" customFormat="1" ht="16.8" customHeight="1">
      <c r="A3287" s="39"/>
      <c r="B3287" s="45"/>
      <c r="C3287" s="315" t="s">
        <v>379</v>
      </c>
      <c r="D3287" s="315" t="s">
        <v>380</v>
      </c>
      <c r="E3287" s="18" t="s">
        <v>345</v>
      </c>
      <c r="F3287" s="316">
        <v>86.918000000000006</v>
      </c>
      <c r="G3287" s="39"/>
      <c r="H3287" s="45"/>
    </row>
    <row r="3288" s="2" customFormat="1">
      <c r="A3288" s="39"/>
      <c r="B3288" s="45"/>
      <c r="C3288" s="315" t="s">
        <v>406</v>
      </c>
      <c r="D3288" s="315" t="s">
        <v>407</v>
      </c>
      <c r="E3288" s="18" t="s">
        <v>391</v>
      </c>
      <c r="F3288" s="316">
        <v>296.41699999999997</v>
      </c>
      <c r="G3288" s="39"/>
      <c r="H3288" s="45"/>
    </row>
    <row r="3289" s="2" customFormat="1" ht="16.8" customHeight="1">
      <c r="A3289" s="39"/>
      <c r="B3289" s="45"/>
      <c r="C3289" s="311" t="s">
        <v>227</v>
      </c>
      <c r="D3289" s="312" t="s">
        <v>19</v>
      </c>
      <c r="E3289" s="313" t="s">
        <v>19</v>
      </c>
      <c r="F3289" s="314">
        <v>86.918000000000006</v>
      </c>
      <c r="G3289" s="39"/>
      <c r="H3289" s="45"/>
    </row>
    <row r="3290" s="2" customFormat="1" ht="16.8" customHeight="1">
      <c r="A3290" s="39"/>
      <c r="B3290" s="45"/>
      <c r="C3290" s="315" t="s">
        <v>19</v>
      </c>
      <c r="D3290" s="315" t="s">
        <v>388</v>
      </c>
      <c r="E3290" s="18" t="s">
        <v>19</v>
      </c>
      <c r="F3290" s="316">
        <v>86.918000000000006</v>
      </c>
      <c r="G3290" s="39"/>
      <c r="H3290" s="45"/>
    </row>
    <row r="3291" s="2" customFormat="1" ht="16.8" customHeight="1">
      <c r="A3291" s="39"/>
      <c r="B3291" s="45"/>
      <c r="C3291" s="315" t="s">
        <v>227</v>
      </c>
      <c r="D3291" s="315" t="s">
        <v>363</v>
      </c>
      <c r="E3291" s="18" t="s">
        <v>19</v>
      </c>
      <c r="F3291" s="316">
        <v>86.918000000000006</v>
      </c>
      <c r="G3291" s="39"/>
      <c r="H3291" s="45"/>
    </row>
    <row r="3292" s="2" customFormat="1" ht="16.8" customHeight="1">
      <c r="A3292" s="39"/>
      <c r="B3292" s="45"/>
      <c r="C3292" s="317" t="s">
        <v>4959</v>
      </c>
      <c r="D3292" s="39"/>
      <c r="E3292" s="39"/>
      <c r="F3292" s="39"/>
      <c r="G3292" s="39"/>
      <c r="H3292" s="45"/>
    </row>
    <row r="3293" s="2" customFormat="1" ht="16.8" customHeight="1">
      <c r="A3293" s="39"/>
      <c r="B3293" s="45"/>
      <c r="C3293" s="315" t="s">
        <v>379</v>
      </c>
      <c r="D3293" s="315" t="s">
        <v>380</v>
      </c>
      <c r="E3293" s="18" t="s">
        <v>345</v>
      </c>
      <c r="F3293" s="316">
        <v>86.918000000000006</v>
      </c>
      <c r="G3293" s="39"/>
      <c r="H3293" s="45"/>
    </row>
    <row r="3294" s="2" customFormat="1" ht="16.8" customHeight="1">
      <c r="A3294" s="39"/>
      <c r="B3294" s="45"/>
      <c r="C3294" s="315" t="s">
        <v>511</v>
      </c>
      <c r="D3294" s="315" t="s">
        <v>512</v>
      </c>
      <c r="E3294" s="18" t="s">
        <v>345</v>
      </c>
      <c r="F3294" s="316">
        <v>218.84800000000001</v>
      </c>
      <c r="G3294" s="39"/>
      <c r="H3294" s="45"/>
    </row>
    <row r="3295" s="2" customFormat="1">
      <c r="A3295" s="39"/>
      <c r="B3295" s="45"/>
      <c r="C3295" s="315" t="s">
        <v>516</v>
      </c>
      <c r="D3295" s="315" t="s">
        <v>517</v>
      </c>
      <c r="E3295" s="18" t="s">
        <v>345</v>
      </c>
      <c r="F3295" s="316">
        <v>86.918000000000006</v>
      </c>
      <c r="G3295" s="39"/>
      <c r="H3295" s="45"/>
    </row>
    <row r="3296" s="2" customFormat="1">
      <c r="A3296" s="39"/>
      <c r="B3296" s="45"/>
      <c r="C3296" s="315" t="s">
        <v>521</v>
      </c>
      <c r="D3296" s="315" t="s">
        <v>522</v>
      </c>
      <c r="E3296" s="18" t="s">
        <v>345</v>
      </c>
      <c r="F3296" s="316">
        <v>86.918000000000006</v>
      </c>
      <c r="G3296" s="39"/>
      <c r="H3296" s="45"/>
    </row>
    <row r="3297" s="2" customFormat="1">
      <c r="A3297" s="39"/>
      <c r="B3297" s="45"/>
      <c r="C3297" s="315" t="s">
        <v>532</v>
      </c>
      <c r="D3297" s="315" t="s">
        <v>533</v>
      </c>
      <c r="E3297" s="18" t="s">
        <v>345</v>
      </c>
      <c r="F3297" s="316">
        <v>86.918000000000006</v>
      </c>
      <c r="G3297" s="39"/>
      <c r="H3297" s="45"/>
    </row>
    <row r="3298" s="2" customFormat="1" ht="16.8" customHeight="1">
      <c r="A3298" s="39"/>
      <c r="B3298" s="45"/>
      <c r="C3298" s="315" t="s">
        <v>537</v>
      </c>
      <c r="D3298" s="315" t="s">
        <v>538</v>
      </c>
      <c r="E3298" s="18" t="s">
        <v>489</v>
      </c>
      <c r="F3298" s="316">
        <v>0.0030000000000000001</v>
      </c>
      <c r="G3298" s="39"/>
      <c r="H3298" s="45"/>
    </row>
    <row r="3299" s="2" customFormat="1" ht="16.8" customHeight="1">
      <c r="A3299" s="39"/>
      <c r="B3299" s="45"/>
      <c r="C3299" s="315" t="s">
        <v>547</v>
      </c>
      <c r="D3299" s="315" t="s">
        <v>548</v>
      </c>
      <c r="E3299" s="18" t="s">
        <v>345</v>
      </c>
      <c r="F3299" s="316">
        <v>86.918000000000006</v>
      </c>
      <c r="G3299" s="39"/>
      <c r="H3299" s="45"/>
    </row>
    <row r="3300" s="2" customFormat="1" ht="16.8" customHeight="1">
      <c r="A3300" s="39"/>
      <c r="B3300" s="45"/>
      <c r="C3300" s="315" t="s">
        <v>552</v>
      </c>
      <c r="D3300" s="315" t="s">
        <v>553</v>
      </c>
      <c r="E3300" s="18" t="s">
        <v>391</v>
      </c>
      <c r="F3300" s="316">
        <v>1.738</v>
      </c>
      <c r="G3300" s="39"/>
      <c r="H3300" s="45"/>
    </row>
    <row r="3301" s="2" customFormat="1" ht="16.8" customHeight="1">
      <c r="A3301" s="39"/>
      <c r="B3301" s="45"/>
      <c r="C3301" s="315" t="s">
        <v>557</v>
      </c>
      <c r="D3301" s="315" t="s">
        <v>558</v>
      </c>
      <c r="E3301" s="18" t="s">
        <v>391</v>
      </c>
      <c r="F3301" s="316">
        <v>1.738</v>
      </c>
      <c r="G3301" s="39"/>
      <c r="H3301" s="45"/>
    </row>
    <row r="3302" s="2" customFormat="1" ht="16.8" customHeight="1">
      <c r="A3302" s="39"/>
      <c r="B3302" s="45"/>
      <c r="C3302" s="315" t="s">
        <v>562</v>
      </c>
      <c r="D3302" s="315" t="s">
        <v>563</v>
      </c>
      <c r="E3302" s="18" t="s">
        <v>391</v>
      </c>
      <c r="F3302" s="316">
        <v>17.384</v>
      </c>
      <c r="G3302" s="39"/>
      <c r="H3302" s="45"/>
    </row>
    <row r="3303" s="2" customFormat="1" ht="16.8" customHeight="1">
      <c r="A3303" s="39"/>
      <c r="B3303" s="45"/>
      <c r="C3303" s="315" t="s">
        <v>526</v>
      </c>
      <c r="D3303" s="315" t="s">
        <v>527</v>
      </c>
      <c r="E3303" s="18" t="s">
        <v>528</v>
      </c>
      <c r="F3303" s="316">
        <v>1.738</v>
      </c>
      <c r="G3303" s="39"/>
      <c r="H3303" s="45"/>
    </row>
    <row r="3304" s="2" customFormat="1" ht="16.8" customHeight="1">
      <c r="A3304" s="39"/>
      <c r="B3304" s="45"/>
      <c r="C3304" s="315" t="s">
        <v>542</v>
      </c>
      <c r="D3304" s="315" t="s">
        <v>543</v>
      </c>
      <c r="E3304" s="18" t="s">
        <v>528</v>
      </c>
      <c r="F3304" s="316">
        <v>2.6080000000000001</v>
      </c>
      <c r="G3304" s="39"/>
      <c r="H3304" s="45"/>
    </row>
    <row r="3305" s="2" customFormat="1" ht="16.8" customHeight="1">
      <c r="A3305" s="39"/>
      <c r="B3305" s="45"/>
      <c r="C3305" s="311" t="s">
        <v>274</v>
      </c>
      <c r="D3305" s="312" t="s">
        <v>19</v>
      </c>
      <c r="E3305" s="313" t="s">
        <v>19</v>
      </c>
      <c r="F3305" s="314">
        <v>1</v>
      </c>
      <c r="G3305" s="39"/>
      <c r="H3305" s="45"/>
    </row>
    <row r="3306" s="2" customFormat="1" ht="16.8" customHeight="1">
      <c r="A3306" s="39"/>
      <c r="B3306" s="45"/>
      <c r="C3306" s="315" t="s">
        <v>19</v>
      </c>
      <c r="D3306" s="315" t="s">
        <v>383</v>
      </c>
      <c r="E3306" s="18" t="s">
        <v>19</v>
      </c>
      <c r="F3306" s="316">
        <v>0</v>
      </c>
      <c r="G3306" s="39"/>
      <c r="H3306" s="45"/>
    </row>
    <row r="3307" s="2" customFormat="1" ht="16.8" customHeight="1">
      <c r="A3307" s="39"/>
      <c r="B3307" s="45"/>
      <c r="C3307" s="315" t="s">
        <v>274</v>
      </c>
      <c r="D3307" s="315" t="s">
        <v>384</v>
      </c>
      <c r="E3307" s="18" t="s">
        <v>19</v>
      </c>
      <c r="F3307" s="316">
        <v>1</v>
      </c>
      <c r="G3307" s="39"/>
      <c r="H3307" s="45"/>
    </row>
    <row r="3308" s="2" customFormat="1" ht="16.8" customHeight="1">
      <c r="A3308" s="39"/>
      <c r="B3308" s="45"/>
      <c r="C3308" s="317" t="s">
        <v>4959</v>
      </c>
      <c r="D3308" s="39"/>
      <c r="E3308" s="39"/>
      <c r="F3308" s="39"/>
      <c r="G3308" s="39"/>
      <c r="H3308" s="45"/>
    </row>
    <row r="3309" s="2" customFormat="1" ht="16.8" customHeight="1">
      <c r="A3309" s="39"/>
      <c r="B3309" s="45"/>
      <c r="C3309" s="315" t="s">
        <v>379</v>
      </c>
      <c r="D3309" s="315" t="s">
        <v>380</v>
      </c>
      <c r="E3309" s="18" t="s">
        <v>345</v>
      </c>
      <c r="F3309" s="316">
        <v>86.918000000000006</v>
      </c>
      <c r="G3309" s="39"/>
      <c r="H3309" s="45"/>
    </row>
    <row r="3310" s="2" customFormat="1" ht="16.8" customHeight="1">
      <c r="A3310" s="39"/>
      <c r="B3310" s="45"/>
      <c r="C3310" s="311" t="s">
        <v>277</v>
      </c>
      <c r="D3310" s="312" t="s">
        <v>19</v>
      </c>
      <c r="E3310" s="313" t="s">
        <v>19</v>
      </c>
      <c r="F3310" s="314">
        <v>0.29999999999999999</v>
      </c>
      <c r="G3310" s="39"/>
      <c r="H3310" s="45"/>
    </row>
    <row r="3311" s="2" customFormat="1" ht="16.8" customHeight="1">
      <c r="A3311" s="39"/>
      <c r="B3311" s="45"/>
      <c r="C3311" s="315" t="s">
        <v>19</v>
      </c>
      <c r="D3311" s="315" t="s">
        <v>386</v>
      </c>
      <c r="E3311" s="18" t="s">
        <v>19</v>
      </c>
      <c r="F3311" s="316">
        <v>0</v>
      </c>
      <c r="G3311" s="39"/>
      <c r="H3311" s="45"/>
    </row>
    <row r="3312" s="2" customFormat="1" ht="16.8" customHeight="1">
      <c r="A3312" s="39"/>
      <c r="B3312" s="45"/>
      <c r="C3312" s="315" t="s">
        <v>277</v>
      </c>
      <c r="D3312" s="315" t="s">
        <v>387</v>
      </c>
      <c r="E3312" s="18" t="s">
        <v>19</v>
      </c>
      <c r="F3312" s="316">
        <v>0.29999999999999999</v>
      </c>
      <c r="G3312" s="39"/>
      <c r="H3312" s="45"/>
    </row>
    <row r="3313" s="2" customFormat="1" ht="16.8" customHeight="1">
      <c r="A3313" s="39"/>
      <c r="B3313" s="45"/>
      <c r="C3313" s="317" t="s">
        <v>4959</v>
      </c>
      <c r="D3313" s="39"/>
      <c r="E3313" s="39"/>
      <c r="F3313" s="39"/>
      <c r="G3313" s="39"/>
      <c r="H3313" s="45"/>
    </row>
    <row r="3314" s="2" customFormat="1" ht="16.8" customHeight="1">
      <c r="A3314" s="39"/>
      <c r="B3314" s="45"/>
      <c r="C3314" s="315" t="s">
        <v>379</v>
      </c>
      <c r="D3314" s="315" t="s">
        <v>380</v>
      </c>
      <c r="E3314" s="18" t="s">
        <v>345</v>
      </c>
      <c r="F3314" s="316">
        <v>86.918000000000006</v>
      </c>
      <c r="G3314" s="39"/>
      <c r="H3314" s="45"/>
    </row>
    <row r="3315" s="2" customFormat="1">
      <c r="A3315" s="39"/>
      <c r="B3315" s="45"/>
      <c r="C3315" s="315" t="s">
        <v>406</v>
      </c>
      <c r="D3315" s="315" t="s">
        <v>407</v>
      </c>
      <c r="E3315" s="18" t="s">
        <v>391</v>
      </c>
      <c r="F3315" s="316">
        <v>296.41699999999997</v>
      </c>
      <c r="G3315" s="39"/>
      <c r="H3315" s="45"/>
    </row>
    <row r="3316" s="2" customFormat="1" ht="16.8" customHeight="1">
      <c r="A3316" s="39"/>
      <c r="B3316" s="45"/>
      <c r="C3316" s="311" t="s">
        <v>218</v>
      </c>
      <c r="D3316" s="312" t="s">
        <v>19</v>
      </c>
      <c r="E3316" s="313" t="s">
        <v>19</v>
      </c>
      <c r="F3316" s="314">
        <v>94.885000000000005</v>
      </c>
      <c r="G3316" s="39"/>
      <c r="H3316" s="45"/>
    </row>
    <row r="3317" s="2" customFormat="1" ht="16.8" customHeight="1">
      <c r="A3317" s="39"/>
      <c r="B3317" s="45"/>
      <c r="C3317" s="315" t="s">
        <v>19</v>
      </c>
      <c r="D3317" s="315" t="s">
        <v>216</v>
      </c>
      <c r="E3317" s="18" t="s">
        <v>19</v>
      </c>
      <c r="F3317" s="316">
        <v>28.425000000000001</v>
      </c>
      <c r="G3317" s="39"/>
      <c r="H3317" s="45"/>
    </row>
    <row r="3318" s="2" customFormat="1" ht="16.8" customHeight="1">
      <c r="A3318" s="39"/>
      <c r="B3318" s="45"/>
      <c r="C3318" s="315" t="s">
        <v>19</v>
      </c>
      <c r="D3318" s="315" t="s">
        <v>221</v>
      </c>
      <c r="E3318" s="18" t="s">
        <v>19</v>
      </c>
      <c r="F3318" s="316">
        <v>52.383000000000003</v>
      </c>
      <c r="G3318" s="39"/>
      <c r="H3318" s="45"/>
    </row>
    <row r="3319" s="2" customFormat="1" ht="16.8" customHeight="1">
      <c r="A3319" s="39"/>
      <c r="B3319" s="45"/>
      <c r="C3319" s="315" t="s">
        <v>19</v>
      </c>
      <c r="D3319" s="315" t="s">
        <v>452</v>
      </c>
      <c r="E3319" s="18" t="s">
        <v>19</v>
      </c>
      <c r="F3319" s="316">
        <v>4.3140000000000001</v>
      </c>
      <c r="G3319" s="39"/>
      <c r="H3319" s="45"/>
    </row>
    <row r="3320" s="2" customFormat="1" ht="16.8" customHeight="1">
      <c r="A3320" s="39"/>
      <c r="B3320" s="45"/>
      <c r="C3320" s="315" t="s">
        <v>19</v>
      </c>
      <c r="D3320" s="315" t="s">
        <v>453</v>
      </c>
      <c r="E3320" s="18" t="s">
        <v>19</v>
      </c>
      <c r="F3320" s="316">
        <v>8.4130000000000003</v>
      </c>
      <c r="G3320" s="39"/>
      <c r="H3320" s="45"/>
    </row>
    <row r="3321" s="2" customFormat="1" ht="16.8" customHeight="1">
      <c r="A3321" s="39"/>
      <c r="B3321" s="45"/>
      <c r="C3321" s="315" t="s">
        <v>19</v>
      </c>
      <c r="D3321" s="315" t="s">
        <v>248</v>
      </c>
      <c r="E3321" s="18" t="s">
        <v>19</v>
      </c>
      <c r="F3321" s="316">
        <v>1.3500000000000001</v>
      </c>
      <c r="G3321" s="39"/>
      <c r="H3321" s="45"/>
    </row>
    <row r="3322" s="2" customFormat="1" ht="16.8" customHeight="1">
      <c r="A3322" s="39"/>
      <c r="B3322" s="45"/>
      <c r="C3322" s="315" t="s">
        <v>218</v>
      </c>
      <c r="D3322" s="315" t="s">
        <v>363</v>
      </c>
      <c r="E3322" s="18" t="s">
        <v>19</v>
      </c>
      <c r="F3322" s="316">
        <v>94.885000000000005</v>
      </c>
      <c r="G3322" s="39"/>
      <c r="H3322" s="45"/>
    </row>
    <row r="3323" s="2" customFormat="1" ht="16.8" customHeight="1">
      <c r="A3323" s="39"/>
      <c r="B3323" s="45"/>
      <c r="C3323" s="317" t="s">
        <v>4959</v>
      </c>
      <c r="D3323" s="39"/>
      <c r="E3323" s="39"/>
      <c r="F3323" s="39"/>
      <c r="G3323" s="39"/>
      <c r="H3323" s="45"/>
    </row>
    <row r="3324" s="2" customFormat="1">
      <c r="A3324" s="39"/>
      <c r="B3324" s="45"/>
      <c r="C3324" s="315" t="s">
        <v>448</v>
      </c>
      <c r="D3324" s="315" t="s">
        <v>449</v>
      </c>
      <c r="E3324" s="18" t="s">
        <v>391</v>
      </c>
      <c r="F3324" s="316">
        <v>94.885000000000005</v>
      </c>
      <c r="G3324" s="39"/>
      <c r="H3324" s="45"/>
    </row>
    <row r="3325" s="2" customFormat="1">
      <c r="A3325" s="39"/>
      <c r="B3325" s="45"/>
      <c r="C3325" s="315" t="s">
        <v>455</v>
      </c>
      <c r="D3325" s="315" t="s">
        <v>4960</v>
      </c>
      <c r="E3325" s="18" t="s">
        <v>391</v>
      </c>
      <c r="F3325" s="316">
        <v>948.85000000000002</v>
      </c>
      <c r="G3325" s="39"/>
      <c r="H3325" s="45"/>
    </row>
    <row r="3326" s="2" customFormat="1">
      <c r="A3326" s="39"/>
      <c r="B3326" s="45"/>
      <c r="C3326" s="315" t="s">
        <v>504</v>
      </c>
      <c r="D3326" s="315" t="s">
        <v>505</v>
      </c>
      <c r="E3326" s="18" t="s">
        <v>489</v>
      </c>
      <c r="F3326" s="316">
        <v>189.77000000000001</v>
      </c>
      <c r="G3326" s="39"/>
      <c r="H3326" s="45"/>
    </row>
    <row r="3327" s="2" customFormat="1" ht="16.8" customHeight="1">
      <c r="A3327" s="39"/>
      <c r="B3327" s="45"/>
      <c r="C3327" s="315" t="s">
        <v>466</v>
      </c>
      <c r="D3327" s="315" t="s">
        <v>467</v>
      </c>
      <c r="E3327" s="18" t="s">
        <v>391</v>
      </c>
      <c r="F3327" s="316">
        <v>201.53200000000001</v>
      </c>
      <c r="G3327" s="39"/>
      <c r="H3327" s="45"/>
    </row>
    <row r="3328" s="2" customFormat="1" ht="16.8" customHeight="1">
      <c r="A3328" s="39"/>
      <c r="B3328" s="45"/>
      <c r="C3328" s="311" t="s">
        <v>223</v>
      </c>
      <c r="D3328" s="312" t="s">
        <v>19</v>
      </c>
      <c r="E3328" s="313" t="s">
        <v>19</v>
      </c>
      <c r="F3328" s="314">
        <v>296.41699999999997</v>
      </c>
      <c r="G3328" s="39"/>
      <c r="H3328" s="45"/>
    </row>
    <row r="3329" s="2" customFormat="1" ht="16.8" customHeight="1">
      <c r="A3329" s="39"/>
      <c r="B3329" s="45"/>
      <c r="C3329" s="315" t="s">
        <v>19</v>
      </c>
      <c r="D3329" s="315" t="s">
        <v>418</v>
      </c>
      <c r="E3329" s="18" t="s">
        <v>19</v>
      </c>
      <c r="F3329" s="316">
        <v>123.68300000000001</v>
      </c>
      <c r="G3329" s="39"/>
      <c r="H3329" s="45"/>
    </row>
    <row r="3330" s="2" customFormat="1" ht="16.8" customHeight="1">
      <c r="A3330" s="39"/>
      <c r="B3330" s="45"/>
      <c r="C3330" s="315" t="s">
        <v>19</v>
      </c>
      <c r="D3330" s="315" t="s">
        <v>1348</v>
      </c>
      <c r="E3330" s="18" t="s">
        <v>19</v>
      </c>
      <c r="F3330" s="316">
        <v>0</v>
      </c>
      <c r="G3330" s="39"/>
      <c r="H3330" s="45"/>
    </row>
    <row r="3331" s="2" customFormat="1" ht="16.8" customHeight="1">
      <c r="A3331" s="39"/>
      <c r="B3331" s="45"/>
      <c r="C3331" s="315" t="s">
        <v>19</v>
      </c>
      <c r="D3331" s="315" t="s">
        <v>1349</v>
      </c>
      <c r="E3331" s="18" t="s">
        <v>19</v>
      </c>
      <c r="F3331" s="316">
        <v>172.73400000000001</v>
      </c>
      <c r="G3331" s="39"/>
      <c r="H3331" s="45"/>
    </row>
    <row r="3332" s="2" customFormat="1" ht="16.8" customHeight="1">
      <c r="A3332" s="39"/>
      <c r="B3332" s="45"/>
      <c r="C3332" s="315" t="s">
        <v>19</v>
      </c>
      <c r="D3332" s="315" t="s">
        <v>1350</v>
      </c>
      <c r="E3332" s="18" t="s">
        <v>19</v>
      </c>
      <c r="F3332" s="316">
        <v>0</v>
      </c>
      <c r="G3332" s="39"/>
      <c r="H3332" s="45"/>
    </row>
    <row r="3333" s="2" customFormat="1" ht="16.8" customHeight="1">
      <c r="A3333" s="39"/>
      <c r="B3333" s="45"/>
      <c r="C3333" s="315" t="s">
        <v>19</v>
      </c>
      <c r="D3333" s="315" t="s">
        <v>1350</v>
      </c>
      <c r="E3333" s="18" t="s">
        <v>19</v>
      </c>
      <c r="F3333" s="316">
        <v>0</v>
      </c>
      <c r="G3333" s="39"/>
      <c r="H3333" s="45"/>
    </row>
    <row r="3334" s="2" customFormat="1" ht="16.8" customHeight="1">
      <c r="A3334" s="39"/>
      <c r="B3334" s="45"/>
      <c r="C3334" s="315" t="s">
        <v>19</v>
      </c>
      <c r="D3334" s="315" t="s">
        <v>1351</v>
      </c>
      <c r="E3334" s="18" t="s">
        <v>19</v>
      </c>
      <c r="F3334" s="316">
        <v>0</v>
      </c>
      <c r="G3334" s="39"/>
      <c r="H3334" s="45"/>
    </row>
    <row r="3335" s="2" customFormat="1" ht="16.8" customHeight="1">
      <c r="A3335" s="39"/>
      <c r="B3335" s="45"/>
      <c r="C3335" s="315" t="s">
        <v>19</v>
      </c>
      <c r="D3335" s="315" t="s">
        <v>1352</v>
      </c>
      <c r="E3335" s="18" t="s">
        <v>19</v>
      </c>
      <c r="F3335" s="316">
        <v>0</v>
      </c>
      <c r="G3335" s="39"/>
      <c r="H3335" s="45"/>
    </row>
    <row r="3336" s="2" customFormat="1" ht="16.8" customHeight="1">
      <c r="A3336" s="39"/>
      <c r="B3336" s="45"/>
      <c r="C3336" s="315" t="s">
        <v>223</v>
      </c>
      <c r="D3336" s="315" t="s">
        <v>363</v>
      </c>
      <c r="E3336" s="18" t="s">
        <v>19</v>
      </c>
      <c r="F3336" s="316">
        <v>296.41699999999997</v>
      </c>
      <c r="G3336" s="39"/>
      <c r="H3336" s="45"/>
    </row>
    <row r="3337" s="2" customFormat="1" ht="16.8" customHeight="1">
      <c r="A3337" s="39"/>
      <c r="B3337" s="45"/>
      <c r="C3337" s="317" t="s">
        <v>4959</v>
      </c>
      <c r="D3337" s="39"/>
      <c r="E3337" s="39"/>
      <c r="F3337" s="39"/>
      <c r="G3337" s="39"/>
      <c r="H3337" s="45"/>
    </row>
    <row r="3338" s="2" customFormat="1">
      <c r="A3338" s="39"/>
      <c r="B3338" s="45"/>
      <c r="C3338" s="315" t="s">
        <v>406</v>
      </c>
      <c r="D3338" s="315" t="s">
        <v>407</v>
      </c>
      <c r="E3338" s="18" t="s">
        <v>391</v>
      </c>
      <c r="F3338" s="316">
        <v>296.41699999999997</v>
      </c>
      <c r="G3338" s="39"/>
      <c r="H3338" s="45"/>
    </row>
    <row r="3339" s="2" customFormat="1" ht="16.8" customHeight="1">
      <c r="A3339" s="39"/>
      <c r="B3339" s="45"/>
      <c r="C3339" s="315" t="s">
        <v>466</v>
      </c>
      <c r="D3339" s="315" t="s">
        <v>467</v>
      </c>
      <c r="E3339" s="18" t="s">
        <v>391</v>
      </c>
      <c r="F3339" s="316">
        <v>201.53200000000001</v>
      </c>
      <c r="G3339" s="39"/>
      <c r="H3339" s="45"/>
    </row>
    <row r="3340" s="2" customFormat="1" ht="16.8" customHeight="1">
      <c r="A3340" s="39"/>
      <c r="B3340" s="45"/>
      <c r="C3340" s="311" t="s">
        <v>298</v>
      </c>
      <c r="D3340" s="312" t="s">
        <v>19</v>
      </c>
      <c r="E3340" s="313" t="s">
        <v>19</v>
      </c>
      <c r="F3340" s="314">
        <v>-4.3140000000000001</v>
      </c>
      <c r="G3340" s="39"/>
      <c r="H3340" s="45"/>
    </row>
    <row r="3341" s="2" customFormat="1" ht="16.8" customHeight="1">
      <c r="A3341" s="39"/>
      <c r="B3341" s="45"/>
      <c r="C3341" s="315" t="s">
        <v>19</v>
      </c>
      <c r="D3341" s="315" t="s">
        <v>501</v>
      </c>
      <c r="E3341" s="18" t="s">
        <v>19</v>
      </c>
      <c r="F3341" s="316">
        <v>0</v>
      </c>
      <c r="G3341" s="39"/>
      <c r="H3341" s="45"/>
    </row>
    <row r="3342" s="2" customFormat="1" ht="16.8" customHeight="1">
      <c r="A3342" s="39"/>
      <c r="B3342" s="45"/>
      <c r="C3342" s="315" t="s">
        <v>19</v>
      </c>
      <c r="D3342" s="315" t="s">
        <v>993</v>
      </c>
      <c r="E3342" s="18" t="s">
        <v>19</v>
      </c>
      <c r="F3342" s="316">
        <v>-4.3140000000000001</v>
      </c>
      <c r="G3342" s="39"/>
      <c r="H3342" s="45"/>
    </row>
    <row r="3343" s="2" customFormat="1" ht="16.8" customHeight="1">
      <c r="A3343" s="39"/>
      <c r="B3343" s="45"/>
      <c r="C3343" s="315" t="s">
        <v>19</v>
      </c>
      <c r="D3343" s="315" t="s">
        <v>502</v>
      </c>
      <c r="E3343" s="18" t="s">
        <v>19</v>
      </c>
      <c r="F3343" s="316">
        <v>0</v>
      </c>
      <c r="G3343" s="39"/>
      <c r="H3343" s="45"/>
    </row>
    <row r="3344" s="2" customFormat="1" ht="16.8" customHeight="1">
      <c r="A3344" s="39"/>
      <c r="B3344" s="45"/>
      <c r="C3344" s="315" t="s">
        <v>298</v>
      </c>
      <c r="D3344" s="315" t="s">
        <v>500</v>
      </c>
      <c r="E3344" s="18" t="s">
        <v>19</v>
      </c>
      <c r="F3344" s="316">
        <v>-4.3140000000000001</v>
      </c>
      <c r="G3344" s="39"/>
      <c r="H3344" s="45"/>
    </row>
    <row r="3345" s="2" customFormat="1" ht="16.8" customHeight="1">
      <c r="A3345" s="39"/>
      <c r="B3345" s="45"/>
      <c r="C3345" s="317" t="s">
        <v>4959</v>
      </c>
      <c r="D3345" s="39"/>
      <c r="E3345" s="39"/>
      <c r="F3345" s="39"/>
      <c r="G3345" s="39"/>
      <c r="H3345" s="45"/>
    </row>
    <row r="3346" s="2" customFormat="1" ht="16.8" customHeight="1">
      <c r="A3346" s="39"/>
      <c r="B3346" s="45"/>
      <c r="C3346" s="315" t="s">
        <v>496</v>
      </c>
      <c r="D3346" s="315" t="s">
        <v>497</v>
      </c>
      <c r="E3346" s="18" t="s">
        <v>489</v>
      </c>
      <c r="F3346" s="316">
        <v>56.850000000000001</v>
      </c>
      <c r="G3346" s="39"/>
      <c r="H3346" s="45"/>
    </row>
    <row r="3347" s="2" customFormat="1">
      <c r="A3347" s="39"/>
      <c r="B3347" s="45"/>
      <c r="C3347" s="315" t="s">
        <v>448</v>
      </c>
      <c r="D3347" s="315" t="s">
        <v>449</v>
      </c>
      <c r="E3347" s="18" t="s">
        <v>391</v>
      </c>
      <c r="F3347" s="316">
        <v>94.885000000000005</v>
      </c>
      <c r="G3347" s="39"/>
      <c r="H3347" s="45"/>
    </row>
    <row r="3348" s="2" customFormat="1" ht="16.8" customHeight="1">
      <c r="A3348" s="39"/>
      <c r="B3348" s="45"/>
      <c r="C3348" s="311" t="s">
        <v>221</v>
      </c>
      <c r="D3348" s="312" t="s">
        <v>19</v>
      </c>
      <c r="E3348" s="313" t="s">
        <v>19</v>
      </c>
      <c r="F3348" s="314">
        <v>52.383000000000003</v>
      </c>
      <c r="G3348" s="39"/>
      <c r="H3348" s="45"/>
    </row>
    <row r="3349" s="2" customFormat="1" ht="16.8" customHeight="1">
      <c r="A3349" s="39"/>
      <c r="B3349" s="45"/>
      <c r="C3349" s="315" t="s">
        <v>19</v>
      </c>
      <c r="D3349" s="315" t="s">
        <v>491</v>
      </c>
      <c r="E3349" s="18" t="s">
        <v>19</v>
      </c>
      <c r="F3349" s="316">
        <v>0</v>
      </c>
      <c r="G3349" s="39"/>
      <c r="H3349" s="45"/>
    </row>
    <row r="3350" s="2" customFormat="1" ht="16.8" customHeight="1">
      <c r="A3350" s="39"/>
      <c r="B3350" s="45"/>
      <c r="C3350" s="315" t="s">
        <v>19</v>
      </c>
      <c r="D3350" s="315" t="s">
        <v>492</v>
      </c>
      <c r="E3350" s="18" t="s">
        <v>19</v>
      </c>
      <c r="F3350" s="316">
        <v>13.096</v>
      </c>
      <c r="G3350" s="39"/>
      <c r="H3350" s="45"/>
    </row>
    <row r="3351" s="2" customFormat="1" ht="16.8" customHeight="1">
      <c r="A3351" s="39"/>
      <c r="B3351" s="45"/>
      <c r="C3351" s="315" t="s">
        <v>19</v>
      </c>
      <c r="D3351" s="315" t="s">
        <v>493</v>
      </c>
      <c r="E3351" s="18" t="s">
        <v>19</v>
      </c>
      <c r="F3351" s="316">
        <v>0</v>
      </c>
      <c r="G3351" s="39"/>
      <c r="H3351" s="45"/>
    </row>
    <row r="3352" s="2" customFormat="1" ht="16.8" customHeight="1">
      <c r="A3352" s="39"/>
      <c r="B3352" s="45"/>
      <c r="C3352" s="315" t="s">
        <v>19</v>
      </c>
      <c r="D3352" s="315" t="s">
        <v>494</v>
      </c>
      <c r="E3352" s="18" t="s">
        <v>19</v>
      </c>
      <c r="F3352" s="316">
        <v>39.286999999999999</v>
      </c>
      <c r="G3352" s="39"/>
      <c r="H3352" s="45"/>
    </row>
    <row r="3353" s="2" customFormat="1" ht="16.8" customHeight="1">
      <c r="A3353" s="39"/>
      <c r="B3353" s="45"/>
      <c r="C3353" s="315" t="s">
        <v>221</v>
      </c>
      <c r="D3353" s="315" t="s">
        <v>363</v>
      </c>
      <c r="E3353" s="18" t="s">
        <v>19</v>
      </c>
      <c r="F3353" s="316">
        <v>52.383000000000003</v>
      </c>
      <c r="G3353" s="39"/>
      <c r="H3353" s="45"/>
    </row>
    <row r="3354" s="2" customFormat="1" ht="16.8" customHeight="1">
      <c r="A3354" s="39"/>
      <c r="B3354" s="45"/>
      <c r="C3354" s="317" t="s">
        <v>4959</v>
      </c>
      <c r="D3354" s="39"/>
      <c r="E3354" s="39"/>
      <c r="F3354" s="39"/>
      <c r="G3354" s="39"/>
      <c r="H3354" s="45"/>
    </row>
    <row r="3355" s="2" customFormat="1" ht="16.8" customHeight="1">
      <c r="A3355" s="39"/>
      <c r="B3355" s="45"/>
      <c r="C3355" s="315" t="s">
        <v>487</v>
      </c>
      <c r="D3355" s="315" t="s">
        <v>488</v>
      </c>
      <c r="E3355" s="18" t="s">
        <v>489</v>
      </c>
      <c r="F3355" s="316">
        <v>104.76600000000001</v>
      </c>
      <c r="G3355" s="39"/>
      <c r="H3355" s="45"/>
    </row>
    <row r="3356" s="2" customFormat="1">
      <c r="A3356" s="39"/>
      <c r="B3356" s="45"/>
      <c r="C3356" s="315" t="s">
        <v>448</v>
      </c>
      <c r="D3356" s="315" t="s">
        <v>449</v>
      </c>
      <c r="E3356" s="18" t="s">
        <v>391</v>
      </c>
      <c r="F3356" s="316">
        <v>94.885000000000005</v>
      </c>
      <c r="G3356" s="39"/>
      <c r="H3356" s="45"/>
    </row>
    <row r="3357" s="2" customFormat="1">
      <c r="A3357" s="39"/>
      <c r="B3357" s="45"/>
      <c r="C3357" s="315" t="s">
        <v>477</v>
      </c>
      <c r="D3357" s="315" t="s">
        <v>478</v>
      </c>
      <c r="E3357" s="18" t="s">
        <v>391</v>
      </c>
      <c r="F3357" s="316">
        <v>253.91499999999999</v>
      </c>
      <c r="G3357" s="39"/>
      <c r="H3357" s="45"/>
    </row>
    <row r="3358" s="2" customFormat="1" ht="16.8" customHeight="1">
      <c r="A3358" s="39"/>
      <c r="B3358" s="45"/>
      <c r="C3358" s="311" t="s">
        <v>225</v>
      </c>
      <c r="D3358" s="312" t="s">
        <v>19</v>
      </c>
      <c r="E3358" s="313" t="s">
        <v>19</v>
      </c>
      <c r="F3358" s="314">
        <v>201.53200000000001</v>
      </c>
      <c r="G3358" s="39"/>
      <c r="H3358" s="45"/>
    </row>
    <row r="3359" s="2" customFormat="1" ht="16.8" customHeight="1">
      <c r="A3359" s="39"/>
      <c r="B3359" s="45"/>
      <c r="C3359" s="315" t="s">
        <v>19</v>
      </c>
      <c r="D3359" s="315" t="s">
        <v>470</v>
      </c>
      <c r="E3359" s="18" t="s">
        <v>19</v>
      </c>
      <c r="F3359" s="316">
        <v>0</v>
      </c>
      <c r="G3359" s="39"/>
      <c r="H3359" s="45"/>
    </row>
    <row r="3360" s="2" customFormat="1" ht="16.8" customHeight="1">
      <c r="A3360" s="39"/>
      <c r="B3360" s="45"/>
      <c r="C3360" s="315" t="s">
        <v>19</v>
      </c>
      <c r="D3360" s="315" t="s">
        <v>223</v>
      </c>
      <c r="E3360" s="18" t="s">
        <v>19</v>
      </c>
      <c r="F3360" s="316">
        <v>296.41699999999997</v>
      </c>
      <c r="G3360" s="39"/>
      <c r="H3360" s="45"/>
    </row>
    <row r="3361" s="2" customFormat="1" ht="16.8" customHeight="1">
      <c r="A3361" s="39"/>
      <c r="B3361" s="45"/>
      <c r="C3361" s="315" t="s">
        <v>19</v>
      </c>
      <c r="D3361" s="315" t="s">
        <v>471</v>
      </c>
      <c r="E3361" s="18" t="s">
        <v>19</v>
      </c>
      <c r="F3361" s="316">
        <v>-94.885000000000005</v>
      </c>
      <c r="G3361" s="39"/>
      <c r="H3361" s="45"/>
    </row>
    <row r="3362" s="2" customFormat="1" ht="16.8" customHeight="1">
      <c r="A3362" s="39"/>
      <c r="B3362" s="45"/>
      <c r="C3362" s="315" t="s">
        <v>225</v>
      </c>
      <c r="D3362" s="315" t="s">
        <v>363</v>
      </c>
      <c r="E3362" s="18" t="s">
        <v>19</v>
      </c>
      <c r="F3362" s="316">
        <v>201.53200000000001</v>
      </c>
      <c r="G3362" s="39"/>
      <c r="H3362" s="45"/>
    </row>
    <row r="3363" s="2" customFormat="1" ht="16.8" customHeight="1">
      <c r="A3363" s="39"/>
      <c r="B3363" s="45"/>
      <c r="C3363" s="317" t="s">
        <v>4959</v>
      </c>
      <c r="D3363" s="39"/>
      <c r="E3363" s="39"/>
      <c r="F3363" s="39"/>
      <c r="G3363" s="39"/>
      <c r="H3363" s="45"/>
    </row>
    <row r="3364" s="2" customFormat="1" ht="16.8" customHeight="1">
      <c r="A3364" s="39"/>
      <c r="B3364" s="45"/>
      <c r="C3364" s="315" t="s">
        <v>466</v>
      </c>
      <c r="D3364" s="315" t="s">
        <v>467</v>
      </c>
      <c r="E3364" s="18" t="s">
        <v>391</v>
      </c>
      <c r="F3364" s="316">
        <v>201.53200000000001</v>
      </c>
      <c r="G3364" s="39"/>
      <c r="H3364" s="45"/>
    </row>
    <row r="3365" s="2" customFormat="1">
      <c r="A3365" s="39"/>
      <c r="B3365" s="45"/>
      <c r="C3365" s="315" t="s">
        <v>389</v>
      </c>
      <c r="D3365" s="315" t="s">
        <v>390</v>
      </c>
      <c r="E3365" s="18" t="s">
        <v>391</v>
      </c>
      <c r="F3365" s="316">
        <v>201.53200000000001</v>
      </c>
      <c r="G3365" s="39"/>
      <c r="H3365" s="45"/>
    </row>
    <row r="3366" s="2" customFormat="1">
      <c r="A3366" s="39"/>
      <c r="B3366" s="45"/>
      <c r="C3366" s="315" t="s">
        <v>442</v>
      </c>
      <c r="D3366" s="315" t="s">
        <v>443</v>
      </c>
      <c r="E3366" s="18" t="s">
        <v>391</v>
      </c>
      <c r="F3366" s="316">
        <v>403.06400000000002</v>
      </c>
      <c r="G3366" s="39"/>
      <c r="H3366" s="45"/>
    </row>
    <row r="3367" s="2" customFormat="1">
      <c r="A3367" s="39"/>
      <c r="B3367" s="45"/>
      <c r="C3367" s="315" t="s">
        <v>462</v>
      </c>
      <c r="D3367" s="315" t="s">
        <v>463</v>
      </c>
      <c r="E3367" s="18" t="s">
        <v>391</v>
      </c>
      <c r="F3367" s="316">
        <v>201.53200000000001</v>
      </c>
      <c r="G3367" s="39"/>
      <c r="H3367" s="45"/>
    </row>
    <row r="3368" s="2" customFormat="1">
      <c r="A3368" s="39"/>
      <c r="B3368" s="45"/>
      <c r="C3368" s="315" t="s">
        <v>477</v>
      </c>
      <c r="D3368" s="315" t="s">
        <v>478</v>
      </c>
      <c r="E3368" s="18" t="s">
        <v>391</v>
      </c>
      <c r="F3368" s="316">
        <v>253.91499999999999</v>
      </c>
      <c r="G3368" s="39"/>
      <c r="H3368" s="45"/>
    </row>
    <row r="3369" s="2" customFormat="1" ht="26.4" customHeight="1">
      <c r="A3369" s="39"/>
      <c r="B3369" s="45"/>
      <c r="C3369" s="310" t="s">
        <v>4974</v>
      </c>
      <c r="D3369" s="310" t="s">
        <v>121</v>
      </c>
      <c r="E3369" s="39"/>
      <c r="F3369" s="39"/>
      <c r="G3369" s="39"/>
      <c r="H3369" s="45"/>
    </row>
    <row r="3370" s="2" customFormat="1" ht="16.8" customHeight="1">
      <c r="A3370" s="39"/>
      <c r="B3370" s="45"/>
      <c r="C3370" s="311" t="s">
        <v>248</v>
      </c>
      <c r="D3370" s="312" t="s">
        <v>19</v>
      </c>
      <c r="E3370" s="313" t="s">
        <v>19</v>
      </c>
      <c r="F3370" s="314">
        <v>3.0379999999999998</v>
      </c>
      <c r="G3370" s="39"/>
      <c r="H3370" s="45"/>
    </row>
    <row r="3371" s="2" customFormat="1" ht="16.8" customHeight="1">
      <c r="A3371" s="39"/>
      <c r="B3371" s="45"/>
      <c r="C3371" s="315" t="s">
        <v>19</v>
      </c>
      <c r="D3371" s="315" t="s">
        <v>784</v>
      </c>
      <c r="E3371" s="18" t="s">
        <v>19</v>
      </c>
      <c r="F3371" s="316">
        <v>3.0379999999999998</v>
      </c>
      <c r="G3371" s="39"/>
      <c r="H3371" s="45"/>
    </row>
    <row r="3372" s="2" customFormat="1" ht="16.8" customHeight="1">
      <c r="A3372" s="39"/>
      <c r="B3372" s="45"/>
      <c r="C3372" s="315" t="s">
        <v>248</v>
      </c>
      <c r="D3372" s="315" t="s">
        <v>363</v>
      </c>
      <c r="E3372" s="18" t="s">
        <v>19</v>
      </c>
      <c r="F3372" s="316">
        <v>3.0379999999999998</v>
      </c>
      <c r="G3372" s="39"/>
      <c r="H3372" s="45"/>
    </row>
    <row r="3373" s="2" customFormat="1" ht="16.8" customHeight="1">
      <c r="A3373" s="39"/>
      <c r="B3373" s="45"/>
      <c r="C3373" s="317" t="s">
        <v>4959</v>
      </c>
      <c r="D3373" s="39"/>
      <c r="E3373" s="39"/>
      <c r="F3373" s="39"/>
      <c r="G3373" s="39"/>
      <c r="H3373" s="45"/>
    </row>
    <row r="3374" s="2" customFormat="1">
      <c r="A3374" s="39"/>
      <c r="B3374" s="45"/>
      <c r="C3374" s="315" t="s">
        <v>780</v>
      </c>
      <c r="D3374" s="315" t="s">
        <v>781</v>
      </c>
      <c r="E3374" s="18" t="s">
        <v>391</v>
      </c>
      <c r="F3374" s="316">
        <v>3.0379999999999998</v>
      </c>
      <c r="G3374" s="39"/>
      <c r="H3374" s="45"/>
    </row>
    <row r="3375" s="2" customFormat="1">
      <c r="A3375" s="39"/>
      <c r="B3375" s="45"/>
      <c r="C3375" s="315" t="s">
        <v>448</v>
      </c>
      <c r="D3375" s="315" t="s">
        <v>449</v>
      </c>
      <c r="E3375" s="18" t="s">
        <v>391</v>
      </c>
      <c r="F3375" s="316">
        <v>247.54599999999999</v>
      </c>
      <c r="G3375" s="39"/>
      <c r="H3375" s="45"/>
    </row>
    <row r="3376" s="2" customFormat="1" ht="16.8" customHeight="1">
      <c r="A3376" s="39"/>
      <c r="B3376" s="45"/>
      <c r="C3376" s="311" t="s">
        <v>294</v>
      </c>
      <c r="D3376" s="312" t="s">
        <v>19</v>
      </c>
      <c r="E3376" s="313" t="s">
        <v>19</v>
      </c>
      <c r="F3376" s="314">
        <v>232.28</v>
      </c>
      <c r="G3376" s="39"/>
      <c r="H3376" s="45"/>
    </row>
    <row r="3377" s="2" customFormat="1" ht="16.8" customHeight="1">
      <c r="A3377" s="39"/>
      <c r="B3377" s="45"/>
      <c r="C3377" s="315" t="s">
        <v>19</v>
      </c>
      <c r="D3377" s="315" t="s">
        <v>952</v>
      </c>
      <c r="E3377" s="18" t="s">
        <v>19</v>
      </c>
      <c r="F3377" s="316">
        <v>232.28</v>
      </c>
      <c r="G3377" s="39"/>
      <c r="H3377" s="45"/>
    </row>
    <row r="3378" s="2" customFormat="1" ht="16.8" customHeight="1">
      <c r="A3378" s="39"/>
      <c r="B3378" s="45"/>
      <c r="C3378" s="315" t="s">
        <v>19</v>
      </c>
      <c r="D3378" s="315" t="s">
        <v>258</v>
      </c>
      <c r="E3378" s="18" t="s">
        <v>19</v>
      </c>
      <c r="F3378" s="316">
        <v>0</v>
      </c>
      <c r="G3378" s="39"/>
      <c r="H3378" s="45"/>
    </row>
    <row r="3379" s="2" customFormat="1" ht="16.8" customHeight="1">
      <c r="A3379" s="39"/>
      <c r="B3379" s="45"/>
      <c r="C3379" s="315" t="s">
        <v>19</v>
      </c>
      <c r="D3379" s="315" t="s">
        <v>256</v>
      </c>
      <c r="E3379" s="18" t="s">
        <v>19</v>
      </c>
      <c r="F3379" s="316">
        <v>0</v>
      </c>
      <c r="G3379" s="39"/>
      <c r="H3379" s="45"/>
    </row>
    <row r="3380" s="2" customFormat="1" ht="16.8" customHeight="1">
      <c r="A3380" s="39"/>
      <c r="B3380" s="45"/>
      <c r="C3380" s="315" t="s">
        <v>294</v>
      </c>
      <c r="D3380" s="315" t="s">
        <v>363</v>
      </c>
      <c r="E3380" s="18" t="s">
        <v>19</v>
      </c>
      <c r="F3380" s="316">
        <v>232.28</v>
      </c>
      <c r="G3380" s="39"/>
      <c r="H3380" s="45"/>
    </row>
    <row r="3381" s="2" customFormat="1" ht="16.8" customHeight="1">
      <c r="A3381" s="39"/>
      <c r="B3381" s="45"/>
      <c r="C3381" s="317" t="s">
        <v>4959</v>
      </c>
      <c r="D3381" s="39"/>
      <c r="E3381" s="39"/>
      <c r="F3381" s="39"/>
      <c r="G3381" s="39"/>
      <c r="H3381" s="45"/>
    </row>
    <row r="3382" s="2" customFormat="1" ht="16.8" customHeight="1">
      <c r="A3382" s="39"/>
      <c r="B3382" s="45"/>
      <c r="C3382" s="315" t="s">
        <v>786</v>
      </c>
      <c r="D3382" s="315" t="s">
        <v>787</v>
      </c>
      <c r="E3382" s="18" t="s">
        <v>572</v>
      </c>
      <c r="F3382" s="316">
        <v>232.28</v>
      </c>
      <c r="G3382" s="39"/>
      <c r="H3382" s="45"/>
    </row>
    <row r="3383" s="2" customFormat="1">
      <c r="A3383" s="39"/>
      <c r="B3383" s="45"/>
      <c r="C3383" s="315" t="s">
        <v>425</v>
      </c>
      <c r="D3383" s="315" t="s">
        <v>426</v>
      </c>
      <c r="E3383" s="18" t="s">
        <v>345</v>
      </c>
      <c r="F3383" s="316">
        <v>1284.508</v>
      </c>
      <c r="G3383" s="39"/>
      <c r="H3383" s="45"/>
    </row>
    <row r="3384" s="2" customFormat="1">
      <c r="A3384" s="39"/>
      <c r="B3384" s="45"/>
      <c r="C3384" s="315" t="s">
        <v>570</v>
      </c>
      <c r="D3384" s="315" t="s">
        <v>571</v>
      </c>
      <c r="E3384" s="18" t="s">
        <v>572</v>
      </c>
      <c r="F3384" s="316">
        <v>116.14</v>
      </c>
      <c r="G3384" s="39"/>
      <c r="H3384" s="45"/>
    </row>
    <row r="3385" s="2" customFormat="1" ht="16.8" customHeight="1">
      <c r="A3385" s="39"/>
      <c r="B3385" s="45"/>
      <c r="C3385" s="315" t="s">
        <v>577</v>
      </c>
      <c r="D3385" s="315" t="s">
        <v>578</v>
      </c>
      <c r="E3385" s="18" t="s">
        <v>572</v>
      </c>
      <c r="F3385" s="316">
        <v>139.368</v>
      </c>
      <c r="G3385" s="39"/>
      <c r="H3385" s="45"/>
    </row>
    <row r="3386" s="2" customFormat="1" ht="16.8" customHeight="1">
      <c r="A3386" s="39"/>
      <c r="B3386" s="45"/>
      <c r="C3386" s="315" t="s">
        <v>698</v>
      </c>
      <c r="D3386" s="315" t="s">
        <v>699</v>
      </c>
      <c r="E3386" s="18" t="s">
        <v>572</v>
      </c>
      <c r="F3386" s="316">
        <v>232.28</v>
      </c>
      <c r="G3386" s="39"/>
      <c r="H3386" s="45"/>
    </row>
    <row r="3387" s="2" customFormat="1" ht="16.8" customHeight="1">
      <c r="A3387" s="39"/>
      <c r="B3387" s="45"/>
      <c r="C3387" s="315" t="s">
        <v>487</v>
      </c>
      <c r="D3387" s="315" t="s">
        <v>488</v>
      </c>
      <c r="E3387" s="18" t="s">
        <v>489</v>
      </c>
      <c r="F3387" s="316">
        <v>276.87799999999999</v>
      </c>
      <c r="G3387" s="39"/>
      <c r="H3387" s="45"/>
    </row>
    <row r="3388" s="2" customFormat="1" ht="16.8" customHeight="1">
      <c r="A3388" s="39"/>
      <c r="B3388" s="45"/>
      <c r="C3388" s="315" t="s">
        <v>496</v>
      </c>
      <c r="D3388" s="315" t="s">
        <v>497</v>
      </c>
      <c r="E3388" s="18" t="s">
        <v>489</v>
      </c>
      <c r="F3388" s="316">
        <v>150.244</v>
      </c>
      <c r="G3388" s="39"/>
      <c r="H3388" s="45"/>
    </row>
    <row r="3389" s="2" customFormat="1" ht="16.8" customHeight="1">
      <c r="A3389" s="39"/>
      <c r="B3389" s="45"/>
      <c r="C3389" s="311" t="s">
        <v>1309</v>
      </c>
      <c r="D3389" s="312" t="s">
        <v>19</v>
      </c>
      <c r="E3389" s="313" t="s">
        <v>19</v>
      </c>
      <c r="F3389" s="314">
        <v>0.59999999999999998</v>
      </c>
      <c r="G3389" s="39"/>
      <c r="H3389" s="45"/>
    </row>
    <row r="3390" s="2" customFormat="1" ht="16.8" customHeight="1">
      <c r="A3390" s="39"/>
      <c r="B3390" s="45"/>
      <c r="C3390" s="315" t="s">
        <v>19</v>
      </c>
      <c r="D3390" s="315" t="s">
        <v>1320</v>
      </c>
      <c r="E3390" s="18" t="s">
        <v>19</v>
      </c>
      <c r="F3390" s="316">
        <v>0</v>
      </c>
      <c r="G3390" s="39"/>
      <c r="H3390" s="45"/>
    </row>
    <row r="3391" s="2" customFormat="1" ht="16.8" customHeight="1">
      <c r="A3391" s="39"/>
      <c r="B3391" s="45"/>
      <c r="C3391" s="315" t="s">
        <v>1309</v>
      </c>
      <c r="D3391" s="315" t="s">
        <v>1321</v>
      </c>
      <c r="E3391" s="18" t="s">
        <v>19</v>
      </c>
      <c r="F3391" s="316">
        <v>0.59999999999999998</v>
      </c>
      <c r="G3391" s="39"/>
      <c r="H3391" s="45"/>
    </row>
    <row r="3392" s="2" customFormat="1" ht="16.8" customHeight="1">
      <c r="A3392" s="39"/>
      <c r="B3392" s="45"/>
      <c r="C3392" s="317" t="s">
        <v>4959</v>
      </c>
      <c r="D3392" s="39"/>
      <c r="E3392" s="39"/>
      <c r="F3392" s="39"/>
      <c r="G3392" s="39"/>
      <c r="H3392" s="45"/>
    </row>
    <row r="3393" s="2" customFormat="1">
      <c r="A3393" s="39"/>
      <c r="B3393" s="45"/>
      <c r="C3393" s="315" t="s">
        <v>1316</v>
      </c>
      <c r="D3393" s="315" t="s">
        <v>1317</v>
      </c>
      <c r="E3393" s="18" t="s">
        <v>345</v>
      </c>
      <c r="F3393" s="316">
        <v>2.036</v>
      </c>
      <c r="G3393" s="39"/>
      <c r="H3393" s="45"/>
    </row>
    <row r="3394" s="2" customFormat="1" ht="16.8" customHeight="1">
      <c r="A3394" s="39"/>
      <c r="B3394" s="45"/>
      <c r="C3394" s="311" t="s">
        <v>263</v>
      </c>
      <c r="D3394" s="312" t="s">
        <v>19</v>
      </c>
      <c r="E3394" s="313" t="s">
        <v>19</v>
      </c>
      <c r="F3394" s="314">
        <v>0.25</v>
      </c>
      <c r="G3394" s="39"/>
      <c r="H3394" s="45"/>
    </row>
    <row r="3395" s="2" customFormat="1" ht="16.8" customHeight="1">
      <c r="A3395" s="39"/>
      <c r="B3395" s="45"/>
      <c r="C3395" s="315" t="s">
        <v>19</v>
      </c>
      <c r="D3395" s="315" t="s">
        <v>410</v>
      </c>
      <c r="E3395" s="18" t="s">
        <v>19</v>
      </c>
      <c r="F3395" s="316">
        <v>0</v>
      </c>
      <c r="G3395" s="39"/>
      <c r="H3395" s="45"/>
    </row>
    <row r="3396" s="2" customFormat="1" ht="16.8" customHeight="1">
      <c r="A3396" s="39"/>
      <c r="B3396" s="45"/>
      <c r="C3396" s="315" t="s">
        <v>263</v>
      </c>
      <c r="D3396" s="315" t="s">
        <v>955</v>
      </c>
      <c r="E3396" s="18" t="s">
        <v>19</v>
      </c>
      <c r="F3396" s="316">
        <v>0.25</v>
      </c>
      <c r="G3396" s="39"/>
      <c r="H3396" s="45"/>
    </row>
    <row r="3397" s="2" customFormat="1" ht="16.8" customHeight="1">
      <c r="A3397" s="39"/>
      <c r="B3397" s="45"/>
      <c r="C3397" s="317" t="s">
        <v>4959</v>
      </c>
      <c r="D3397" s="39"/>
      <c r="E3397" s="39"/>
      <c r="F3397" s="39"/>
      <c r="G3397" s="39"/>
      <c r="H3397" s="45"/>
    </row>
    <row r="3398" s="2" customFormat="1">
      <c r="A3398" s="39"/>
      <c r="B3398" s="45"/>
      <c r="C3398" s="315" t="s">
        <v>406</v>
      </c>
      <c r="D3398" s="315" t="s">
        <v>407</v>
      </c>
      <c r="E3398" s="18" t="s">
        <v>391</v>
      </c>
      <c r="F3398" s="316">
        <v>736.92600000000004</v>
      </c>
      <c r="G3398" s="39"/>
      <c r="H3398" s="45"/>
    </row>
    <row r="3399" s="2" customFormat="1" ht="16.8" customHeight="1">
      <c r="A3399" s="39"/>
      <c r="B3399" s="45"/>
      <c r="C3399" s="315" t="s">
        <v>496</v>
      </c>
      <c r="D3399" s="315" t="s">
        <v>497</v>
      </c>
      <c r="E3399" s="18" t="s">
        <v>489</v>
      </c>
      <c r="F3399" s="316">
        <v>150.244</v>
      </c>
      <c r="G3399" s="39"/>
      <c r="H3399" s="45"/>
    </row>
    <row r="3400" s="2" customFormat="1" ht="16.8" customHeight="1">
      <c r="A3400" s="39"/>
      <c r="B3400" s="45"/>
      <c r="C3400" s="311" t="s">
        <v>270</v>
      </c>
      <c r="D3400" s="312" t="s">
        <v>19</v>
      </c>
      <c r="E3400" s="313" t="s">
        <v>19</v>
      </c>
      <c r="F3400" s="314">
        <v>2.7650000000000001</v>
      </c>
      <c r="G3400" s="39"/>
      <c r="H3400" s="45"/>
    </row>
    <row r="3401" s="2" customFormat="1" ht="16.8" customHeight="1">
      <c r="A3401" s="39"/>
      <c r="B3401" s="45"/>
      <c r="C3401" s="315" t="s">
        <v>19</v>
      </c>
      <c r="D3401" s="315" t="s">
        <v>413</v>
      </c>
      <c r="E3401" s="18" t="s">
        <v>19</v>
      </c>
      <c r="F3401" s="316">
        <v>0</v>
      </c>
      <c r="G3401" s="39"/>
      <c r="H3401" s="45"/>
    </row>
    <row r="3402" s="2" customFormat="1" ht="16.8" customHeight="1">
      <c r="A3402" s="39"/>
      <c r="B3402" s="45"/>
      <c r="C3402" s="315" t="s">
        <v>270</v>
      </c>
      <c r="D3402" s="315" t="s">
        <v>1705</v>
      </c>
      <c r="E3402" s="18" t="s">
        <v>19</v>
      </c>
      <c r="F3402" s="316">
        <v>2.7650000000000001</v>
      </c>
      <c r="G3402" s="39"/>
      <c r="H3402" s="45"/>
    </row>
    <row r="3403" s="2" customFormat="1" ht="16.8" customHeight="1">
      <c r="A3403" s="39"/>
      <c r="B3403" s="45"/>
      <c r="C3403" s="317" t="s">
        <v>4959</v>
      </c>
      <c r="D3403" s="39"/>
      <c r="E3403" s="39"/>
      <c r="F3403" s="39"/>
      <c r="G3403" s="39"/>
      <c r="H3403" s="45"/>
    </row>
    <row r="3404" s="2" customFormat="1">
      <c r="A3404" s="39"/>
      <c r="B3404" s="45"/>
      <c r="C3404" s="315" t="s">
        <v>406</v>
      </c>
      <c r="D3404" s="315" t="s">
        <v>407</v>
      </c>
      <c r="E3404" s="18" t="s">
        <v>391</v>
      </c>
      <c r="F3404" s="316">
        <v>736.92600000000004</v>
      </c>
      <c r="G3404" s="39"/>
      <c r="H3404" s="45"/>
    </row>
    <row r="3405" s="2" customFormat="1">
      <c r="A3405" s="39"/>
      <c r="B3405" s="45"/>
      <c r="C3405" s="315" t="s">
        <v>397</v>
      </c>
      <c r="D3405" s="315" t="s">
        <v>398</v>
      </c>
      <c r="E3405" s="18" t="s">
        <v>391</v>
      </c>
      <c r="F3405" s="316">
        <v>69.125</v>
      </c>
      <c r="G3405" s="39"/>
      <c r="H3405" s="45"/>
    </row>
    <row r="3406" s="2" customFormat="1">
      <c r="A3406" s="39"/>
      <c r="B3406" s="45"/>
      <c r="C3406" s="315" t="s">
        <v>425</v>
      </c>
      <c r="D3406" s="315" t="s">
        <v>426</v>
      </c>
      <c r="E3406" s="18" t="s">
        <v>345</v>
      </c>
      <c r="F3406" s="316">
        <v>1284.508</v>
      </c>
      <c r="G3406" s="39"/>
      <c r="H3406" s="45"/>
    </row>
    <row r="3407" s="2" customFormat="1">
      <c r="A3407" s="39"/>
      <c r="B3407" s="45"/>
      <c r="C3407" s="315" t="s">
        <v>448</v>
      </c>
      <c r="D3407" s="315" t="s">
        <v>449</v>
      </c>
      <c r="E3407" s="18" t="s">
        <v>391</v>
      </c>
      <c r="F3407" s="316">
        <v>247.54599999999999</v>
      </c>
      <c r="G3407" s="39"/>
      <c r="H3407" s="45"/>
    </row>
    <row r="3408" s="2" customFormat="1" ht="16.8" customHeight="1">
      <c r="A3408" s="39"/>
      <c r="B3408" s="45"/>
      <c r="C3408" s="311" t="s">
        <v>289</v>
      </c>
      <c r="D3408" s="312" t="s">
        <v>19</v>
      </c>
      <c r="E3408" s="313" t="s">
        <v>19</v>
      </c>
      <c r="F3408" s="314">
        <v>25</v>
      </c>
      <c r="G3408" s="39"/>
      <c r="H3408" s="45"/>
    </row>
    <row r="3409" s="2" customFormat="1" ht="16.8" customHeight="1">
      <c r="A3409" s="39"/>
      <c r="B3409" s="45"/>
      <c r="C3409" s="315" t="s">
        <v>19</v>
      </c>
      <c r="D3409" s="315" t="s">
        <v>403</v>
      </c>
      <c r="E3409" s="18" t="s">
        <v>19</v>
      </c>
      <c r="F3409" s="316">
        <v>0</v>
      </c>
      <c r="G3409" s="39"/>
      <c r="H3409" s="45"/>
    </row>
    <row r="3410" s="2" customFormat="1" ht="16.8" customHeight="1">
      <c r="A3410" s="39"/>
      <c r="B3410" s="45"/>
      <c r="C3410" s="315" t="s">
        <v>289</v>
      </c>
      <c r="D3410" s="315" t="s">
        <v>520</v>
      </c>
      <c r="E3410" s="18" t="s">
        <v>19</v>
      </c>
      <c r="F3410" s="316">
        <v>25</v>
      </c>
      <c r="G3410" s="39"/>
      <c r="H3410" s="45"/>
    </row>
    <row r="3411" s="2" customFormat="1" ht="16.8" customHeight="1">
      <c r="A3411" s="39"/>
      <c r="B3411" s="45"/>
      <c r="C3411" s="317" t="s">
        <v>4959</v>
      </c>
      <c r="D3411" s="39"/>
      <c r="E3411" s="39"/>
      <c r="F3411" s="39"/>
      <c r="G3411" s="39"/>
      <c r="H3411" s="45"/>
    </row>
    <row r="3412" s="2" customFormat="1">
      <c r="A3412" s="39"/>
      <c r="B3412" s="45"/>
      <c r="C3412" s="315" t="s">
        <v>397</v>
      </c>
      <c r="D3412" s="315" t="s">
        <v>398</v>
      </c>
      <c r="E3412" s="18" t="s">
        <v>391</v>
      </c>
      <c r="F3412" s="316">
        <v>69.125</v>
      </c>
      <c r="G3412" s="39"/>
      <c r="H3412" s="45"/>
    </row>
    <row r="3413" s="2" customFormat="1" ht="16.8" customHeight="1">
      <c r="A3413" s="39"/>
      <c r="B3413" s="45"/>
      <c r="C3413" s="311" t="s">
        <v>256</v>
      </c>
      <c r="D3413" s="312" t="s">
        <v>19</v>
      </c>
      <c r="E3413" s="313" t="s">
        <v>19</v>
      </c>
      <c r="F3413" s="314">
        <v>0</v>
      </c>
      <c r="G3413" s="39"/>
      <c r="H3413" s="45"/>
    </row>
    <row r="3414" s="2" customFormat="1" ht="16.8" customHeight="1">
      <c r="A3414" s="39"/>
      <c r="B3414" s="45"/>
      <c r="C3414" s="317" t="s">
        <v>4959</v>
      </c>
      <c r="D3414" s="39"/>
      <c r="E3414" s="39"/>
      <c r="F3414" s="39"/>
      <c r="G3414" s="39"/>
      <c r="H3414" s="45"/>
    </row>
    <row r="3415" s="2" customFormat="1" ht="16.8" customHeight="1">
      <c r="A3415" s="39"/>
      <c r="B3415" s="45"/>
      <c r="C3415" s="315" t="s">
        <v>786</v>
      </c>
      <c r="D3415" s="315" t="s">
        <v>787</v>
      </c>
      <c r="E3415" s="18" t="s">
        <v>572</v>
      </c>
      <c r="F3415" s="316">
        <v>232.28</v>
      </c>
      <c r="G3415" s="39"/>
      <c r="H3415" s="45"/>
    </row>
    <row r="3416" s="2" customFormat="1" ht="16.8" customHeight="1">
      <c r="A3416" s="39"/>
      <c r="B3416" s="45"/>
      <c r="C3416" s="315" t="s">
        <v>496</v>
      </c>
      <c r="D3416" s="315" t="s">
        <v>497</v>
      </c>
      <c r="E3416" s="18" t="s">
        <v>489</v>
      </c>
      <c r="F3416" s="316">
        <v>150.244</v>
      </c>
      <c r="G3416" s="39"/>
      <c r="H3416" s="45"/>
    </row>
    <row r="3417" s="2" customFormat="1" ht="16.8" customHeight="1">
      <c r="A3417" s="39"/>
      <c r="B3417" s="45"/>
      <c r="C3417" s="311" t="s">
        <v>265</v>
      </c>
      <c r="D3417" s="312" t="s">
        <v>19</v>
      </c>
      <c r="E3417" s="313" t="s">
        <v>19</v>
      </c>
      <c r="F3417" s="314">
        <v>0.29999999999999999</v>
      </c>
      <c r="G3417" s="39"/>
      <c r="H3417" s="45"/>
    </row>
    <row r="3418" s="2" customFormat="1" ht="16.8" customHeight="1">
      <c r="A3418" s="39"/>
      <c r="B3418" s="45"/>
      <c r="C3418" s="317" t="s">
        <v>4959</v>
      </c>
      <c r="D3418" s="39"/>
      <c r="E3418" s="39"/>
      <c r="F3418" s="39"/>
      <c r="G3418" s="39"/>
      <c r="H3418" s="45"/>
    </row>
    <row r="3419" s="2" customFormat="1" ht="16.8" customHeight="1">
      <c r="A3419" s="39"/>
      <c r="B3419" s="45"/>
      <c r="C3419" s="315" t="s">
        <v>496</v>
      </c>
      <c r="D3419" s="315" t="s">
        <v>497</v>
      </c>
      <c r="E3419" s="18" t="s">
        <v>489</v>
      </c>
      <c r="F3419" s="316">
        <v>150.244</v>
      </c>
      <c r="G3419" s="39"/>
      <c r="H3419" s="45"/>
    </row>
    <row r="3420" s="2" customFormat="1" ht="16.8" customHeight="1">
      <c r="A3420" s="39"/>
      <c r="B3420" s="45"/>
      <c r="C3420" s="311" t="s">
        <v>287</v>
      </c>
      <c r="D3420" s="312" t="s">
        <v>19</v>
      </c>
      <c r="E3420" s="313" t="s">
        <v>19</v>
      </c>
      <c r="F3420" s="314">
        <v>417.10899999999998</v>
      </c>
      <c r="G3420" s="39"/>
      <c r="H3420" s="45"/>
    </row>
    <row r="3421" s="2" customFormat="1" ht="16.8" customHeight="1">
      <c r="A3421" s="39"/>
      <c r="B3421" s="45"/>
      <c r="C3421" s="315" t="s">
        <v>19</v>
      </c>
      <c r="D3421" s="315" t="s">
        <v>796</v>
      </c>
      <c r="E3421" s="18" t="s">
        <v>19</v>
      </c>
      <c r="F3421" s="316">
        <v>392.666</v>
      </c>
      <c r="G3421" s="39"/>
      <c r="H3421" s="45"/>
    </row>
    <row r="3422" s="2" customFormat="1" ht="16.8" customHeight="1">
      <c r="A3422" s="39"/>
      <c r="B3422" s="45"/>
      <c r="C3422" s="315" t="s">
        <v>19</v>
      </c>
      <c r="D3422" s="315" t="s">
        <v>1437</v>
      </c>
      <c r="E3422" s="18" t="s">
        <v>19</v>
      </c>
      <c r="F3422" s="316">
        <v>24.443000000000001</v>
      </c>
      <c r="G3422" s="39"/>
      <c r="H3422" s="45"/>
    </row>
    <row r="3423" s="2" customFormat="1" ht="16.8" customHeight="1">
      <c r="A3423" s="39"/>
      <c r="B3423" s="45"/>
      <c r="C3423" s="315" t="s">
        <v>287</v>
      </c>
      <c r="D3423" s="315" t="s">
        <v>363</v>
      </c>
      <c r="E3423" s="18" t="s">
        <v>19</v>
      </c>
      <c r="F3423" s="316">
        <v>417.10899999999998</v>
      </c>
      <c r="G3423" s="39"/>
      <c r="H3423" s="45"/>
    </row>
    <row r="3424" s="2" customFormat="1" ht="16.8" customHeight="1">
      <c r="A3424" s="39"/>
      <c r="B3424" s="45"/>
      <c r="C3424" s="317" t="s">
        <v>4959</v>
      </c>
      <c r="D3424" s="39"/>
      <c r="E3424" s="39"/>
      <c r="F3424" s="39"/>
      <c r="G3424" s="39"/>
      <c r="H3424" s="45"/>
    </row>
    <row r="3425" s="2" customFormat="1">
      <c r="A3425" s="39"/>
      <c r="B3425" s="45"/>
      <c r="C3425" s="315" t="s">
        <v>792</v>
      </c>
      <c r="D3425" s="315" t="s">
        <v>793</v>
      </c>
      <c r="E3425" s="18" t="s">
        <v>572</v>
      </c>
      <c r="F3425" s="316">
        <v>417.10899999999998</v>
      </c>
      <c r="G3425" s="39"/>
      <c r="H3425" s="45"/>
    </row>
    <row r="3426" s="2" customFormat="1">
      <c r="A3426" s="39"/>
      <c r="B3426" s="45"/>
      <c r="C3426" s="315" t="s">
        <v>799</v>
      </c>
      <c r="D3426" s="315" t="s">
        <v>800</v>
      </c>
      <c r="E3426" s="18" t="s">
        <v>572</v>
      </c>
      <c r="F3426" s="316">
        <v>417.10899999999998</v>
      </c>
      <c r="G3426" s="39"/>
      <c r="H3426" s="45"/>
    </row>
    <row r="3427" s="2" customFormat="1" ht="16.8" customHeight="1">
      <c r="A3427" s="39"/>
      <c r="B3427" s="45"/>
      <c r="C3427" s="315" t="s">
        <v>804</v>
      </c>
      <c r="D3427" s="315" t="s">
        <v>805</v>
      </c>
      <c r="E3427" s="18" t="s">
        <v>572</v>
      </c>
      <c r="F3427" s="316">
        <v>417.10899999999998</v>
      </c>
      <c r="G3427" s="39"/>
      <c r="H3427" s="45"/>
    </row>
    <row r="3428" s="2" customFormat="1" ht="16.8" customHeight="1">
      <c r="A3428" s="39"/>
      <c r="B3428" s="45"/>
      <c r="C3428" s="315" t="s">
        <v>809</v>
      </c>
      <c r="D3428" s="315" t="s">
        <v>810</v>
      </c>
      <c r="E3428" s="18" t="s">
        <v>572</v>
      </c>
      <c r="F3428" s="316">
        <v>417.10899999999998</v>
      </c>
      <c r="G3428" s="39"/>
      <c r="H3428" s="45"/>
    </row>
    <row r="3429" s="2" customFormat="1" ht="16.8" customHeight="1">
      <c r="A3429" s="39"/>
      <c r="B3429" s="45"/>
      <c r="C3429" s="311" t="s">
        <v>1310</v>
      </c>
      <c r="D3429" s="312" t="s">
        <v>19</v>
      </c>
      <c r="E3429" s="313" t="s">
        <v>19</v>
      </c>
      <c r="F3429" s="314">
        <v>0.97399999999999998</v>
      </c>
      <c r="G3429" s="39"/>
      <c r="H3429" s="45"/>
    </row>
    <row r="3430" s="2" customFormat="1" ht="16.8" customHeight="1">
      <c r="A3430" s="39"/>
      <c r="B3430" s="45"/>
      <c r="C3430" s="315" t="s">
        <v>19</v>
      </c>
      <c r="D3430" s="315" t="s">
        <v>1079</v>
      </c>
      <c r="E3430" s="18" t="s">
        <v>19</v>
      </c>
      <c r="F3430" s="316">
        <v>0</v>
      </c>
      <c r="G3430" s="39"/>
      <c r="H3430" s="45"/>
    </row>
    <row r="3431" s="2" customFormat="1" ht="16.8" customHeight="1">
      <c r="A3431" s="39"/>
      <c r="B3431" s="45"/>
      <c r="C3431" s="315" t="s">
        <v>1310</v>
      </c>
      <c r="D3431" s="315" t="s">
        <v>1703</v>
      </c>
      <c r="E3431" s="18" t="s">
        <v>19</v>
      </c>
      <c r="F3431" s="316">
        <v>0.97399999999999998</v>
      </c>
      <c r="G3431" s="39"/>
      <c r="H3431" s="45"/>
    </row>
    <row r="3432" s="2" customFormat="1" ht="16.8" customHeight="1">
      <c r="A3432" s="39"/>
      <c r="B3432" s="45"/>
      <c r="C3432" s="317" t="s">
        <v>4959</v>
      </c>
      <c r="D3432" s="39"/>
      <c r="E3432" s="39"/>
      <c r="F3432" s="39"/>
      <c r="G3432" s="39"/>
      <c r="H3432" s="45"/>
    </row>
    <row r="3433" s="2" customFormat="1">
      <c r="A3433" s="39"/>
      <c r="B3433" s="45"/>
      <c r="C3433" s="315" t="s">
        <v>1316</v>
      </c>
      <c r="D3433" s="315" t="s">
        <v>1317</v>
      </c>
      <c r="E3433" s="18" t="s">
        <v>345</v>
      </c>
      <c r="F3433" s="316">
        <v>2.036</v>
      </c>
      <c r="G3433" s="39"/>
      <c r="H3433" s="45"/>
    </row>
    <row r="3434" s="2" customFormat="1">
      <c r="A3434" s="39"/>
      <c r="B3434" s="45"/>
      <c r="C3434" s="315" t="s">
        <v>406</v>
      </c>
      <c r="D3434" s="315" t="s">
        <v>407</v>
      </c>
      <c r="E3434" s="18" t="s">
        <v>391</v>
      </c>
      <c r="F3434" s="316">
        <v>736.92600000000004</v>
      </c>
      <c r="G3434" s="39"/>
      <c r="H3434" s="45"/>
    </row>
    <row r="3435" s="2" customFormat="1" ht="16.8" customHeight="1">
      <c r="A3435" s="39"/>
      <c r="B3435" s="45"/>
      <c r="C3435" s="311" t="s">
        <v>1313</v>
      </c>
      <c r="D3435" s="312" t="s">
        <v>19</v>
      </c>
      <c r="E3435" s="313" t="s">
        <v>19</v>
      </c>
      <c r="F3435" s="314">
        <v>2.036</v>
      </c>
      <c r="G3435" s="39"/>
      <c r="H3435" s="45"/>
    </row>
    <row r="3436" s="2" customFormat="1" ht="16.8" customHeight="1">
      <c r="A3436" s="39"/>
      <c r="B3436" s="45"/>
      <c r="C3436" s="315" t="s">
        <v>19</v>
      </c>
      <c r="D3436" s="315" t="s">
        <v>1323</v>
      </c>
      <c r="E3436" s="18" t="s">
        <v>19</v>
      </c>
      <c r="F3436" s="316">
        <v>2.036</v>
      </c>
      <c r="G3436" s="39"/>
      <c r="H3436" s="45"/>
    </row>
    <row r="3437" s="2" customFormat="1" ht="16.8" customHeight="1">
      <c r="A3437" s="39"/>
      <c r="B3437" s="45"/>
      <c r="C3437" s="315" t="s">
        <v>1313</v>
      </c>
      <c r="D3437" s="315" t="s">
        <v>363</v>
      </c>
      <c r="E3437" s="18" t="s">
        <v>19</v>
      </c>
      <c r="F3437" s="316">
        <v>2.036</v>
      </c>
      <c r="G3437" s="39"/>
      <c r="H3437" s="45"/>
    </row>
    <row r="3438" s="2" customFormat="1" ht="16.8" customHeight="1">
      <c r="A3438" s="39"/>
      <c r="B3438" s="45"/>
      <c r="C3438" s="317" t="s">
        <v>4959</v>
      </c>
      <c r="D3438" s="39"/>
      <c r="E3438" s="39"/>
      <c r="F3438" s="39"/>
      <c r="G3438" s="39"/>
      <c r="H3438" s="45"/>
    </row>
    <row r="3439" s="2" customFormat="1">
      <c r="A3439" s="39"/>
      <c r="B3439" s="45"/>
      <c r="C3439" s="315" t="s">
        <v>1316</v>
      </c>
      <c r="D3439" s="315" t="s">
        <v>1317</v>
      </c>
      <c r="E3439" s="18" t="s">
        <v>345</v>
      </c>
      <c r="F3439" s="316">
        <v>2.036</v>
      </c>
      <c r="G3439" s="39"/>
      <c r="H3439" s="45"/>
    </row>
    <row r="3440" s="2" customFormat="1">
      <c r="A3440" s="39"/>
      <c r="B3440" s="45"/>
      <c r="C3440" s="315" t="s">
        <v>1324</v>
      </c>
      <c r="D3440" s="315" t="s">
        <v>1325</v>
      </c>
      <c r="E3440" s="18" t="s">
        <v>345</v>
      </c>
      <c r="F3440" s="316">
        <v>2.036</v>
      </c>
      <c r="G3440" s="39"/>
      <c r="H3440" s="45"/>
    </row>
    <row r="3441" s="2" customFormat="1" ht="16.8" customHeight="1">
      <c r="A3441" s="39"/>
      <c r="B3441" s="45"/>
      <c r="C3441" s="315" t="s">
        <v>511</v>
      </c>
      <c r="D3441" s="315" t="s">
        <v>512</v>
      </c>
      <c r="E3441" s="18" t="s">
        <v>345</v>
      </c>
      <c r="F3441" s="316">
        <v>560.80399999999997</v>
      </c>
      <c r="G3441" s="39"/>
      <c r="H3441" s="45"/>
    </row>
    <row r="3442" s="2" customFormat="1">
      <c r="A3442" s="39"/>
      <c r="B3442" s="45"/>
      <c r="C3442" s="315" t="s">
        <v>1404</v>
      </c>
      <c r="D3442" s="315" t="s">
        <v>4971</v>
      </c>
      <c r="E3442" s="18" t="s">
        <v>345</v>
      </c>
      <c r="F3442" s="316">
        <v>2.036</v>
      </c>
      <c r="G3442" s="39"/>
      <c r="H3442" s="45"/>
    </row>
    <row r="3443" s="2" customFormat="1" ht="16.8" customHeight="1">
      <c r="A3443" s="39"/>
      <c r="B3443" s="45"/>
      <c r="C3443" s="315" t="s">
        <v>1408</v>
      </c>
      <c r="D3443" s="315" t="s">
        <v>1409</v>
      </c>
      <c r="E3443" s="18" t="s">
        <v>345</v>
      </c>
      <c r="F3443" s="316">
        <v>2.097</v>
      </c>
      <c r="G3443" s="39"/>
      <c r="H3443" s="45"/>
    </row>
    <row r="3444" s="2" customFormat="1" ht="16.8" customHeight="1">
      <c r="A3444" s="39"/>
      <c r="B3444" s="45"/>
      <c r="C3444" s="315" t="s">
        <v>19</v>
      </c>
      <c r="D3444" s="315" t="s">
        <v>355</v>
      </c>
      <c r="E3444" s="18" t="s">
        <v>19</v>
      </c>
      <c r="F3444" s="316">
        <v>0</v>
      </c>
      <c r="G3444" s="39"/>
      <c r="H3444" s="45"/>
    </row>
    <row r="3445" s="2" customFormat="1" ht="16.8" customHeight="1">
      <c r="A3445" s="39"/>
      <c r="B3445" s="45"/>
      <c r="C3445" s="315" t="s">
        <v>1312</v>
      </c>
      <c r="D3445" s="315" t="s">
        <v>1322</v>
      </c>
      <c r="E3445" s="18" t="s">
        <v>19</v>
      </c>
      <c r="F3445" s="316">
        <v>0.25</v>
      </c>
      <c r="G3445" s="39"/>
      <c r="H3445" s="45"/>
    </row>
    <row r="3446" s="2" customFormat="1" ht="16.8" customHeight="1">
      <c r="A3446" s="39"/>
      <c r="B3446" s="45"/>
      <c r="C3446" s="317" t="s">
        <v>4959</v>
      </c>
      <c r="D3446" s="39"/>
      <c r="E3446" s="39"/>
      <c r="F3446" s="39"/>
      <c r="G3446" s="39"/>
      <c r="H3446" s="45"/>
    </row>
    <row r="3447" s="2" customFormat="1">
      <c r="A3447" s="39"/>
      <c r="B3447" s="45"/>
      <c r="C3447" s="315" t="s">
        <v>1316</v>
      </c>
      <c r="D3447" s="315" t="s">
        <v>1317</v>
      </c>
      <c r="E3447" s="18" t="s">
        <v>345</v>
      </c>
      <c r="F3447" s="316">
        <v>2.036</v>
      </c>
      <c r="G3447" s="39"/>
      <c r="H3447" s="45"/>
    </row>
    <row r="3448" s="2" customFormat="1">
      <c r="A3448" s="39"/>
      <c r="B3448" s="45"/>
      <c r="C3448" s="315" t="s">
        <v>406</v>
      </c>
      <c r="D3448" s="315" t="s">
        <v>407</v>
      </c>
      <c r="E3448" s="18" t="s">
        <v>391</v>
      </c>
      <c r="F3448" s="316">
        <v>736.92600000000004</v>
      </c>
      <c r="G3448" s="39"/>
      <c r="H3448" s="45"/>
    </row>
    <row r="3449" s="2" customFormat="1" ht="16.8" customHeight="1">
      <c r="A3449" s="39"/>
      <c r="B3449" s="45"/>
      <c r="C3449" s="311" t="s">
        <v>1312</v>
      </c>
      <c r="D3449" s="312" t="s">
        <v>19</v>
      </c>
      <c r="E3449" s="313" t="s">
        <v>19</v>
      </c>
      <c r="F3449" s="314">
        <v>0.25</v>
      </c>
      <c r="G3449" s="39"/>
      <c r="H3449" s="45"/>
    </row>
    <row r="3450" s="2" customFormat="1" ht="16.8" customHeight="1">
      <c r="A3450" s="39"/>
      <c r="B3450" s="45"/>
      <c r="C3450" s="311" t="s">
        <v>1290</v>
      </c>
      <c r="D3450" s="312" t="s">
        <v>19</v>
      </c>
      <c r="E3450" s="313" t="s">
        <v>19</v>
      </c>
      <c r="F3450" s="314">
        <v>0</v>
      </c>
      <c r="G3450" s="39"/>
      <c r="H3450" s="45"/>
    </row>
    <row r="3451" s="2" customFormat="1" ht="16.8" customHeight="1">
      <c r="A3451" s="39"/>
      <c r="B3451" s="45"/>
      <c r="C3451" s="315" t="s">
        <v>1290</v>
      </c>
      <c r="D3451" s="315" t="s">
        <v>72</v>
      </c>
      <c r="E3451" s="18" t="s">
        <v>19</v>
      </c>
      <c r="F3451" s="316">
        <v>0</v>
      </c>
      <c r="G3451" s="39"/>
      <c r="H3451" s="45"/>
    </row>
    <row r="3452" s="2" customFormat="1" ht="16.8" customHeight="1">
      <c r="A3452" s="39"/>
      <c r="B3452" s="45"/>
      <c r="C3452" s="317" t="s">
        <v>4959</v>
      </c>
      <c r="D3452" s="39"/>
      <c r="E3452" s="39"/>
      <c r="F3452" s="39"/>
      <c r="G3452" s="39"/>
      <c r="H3452" s="45"/>
    </row>
    <row r="3453" s="2" customFormat="1">
      <c r="A3453" s="39"/>
      <c r="B3453" s="45"/>
      <c r="C3453" s="315" t="s">
        <v>343</v>
      </c>
      <c r="D3453" s="315" t="s">
        <v>344</v>
      </c>
      <c r="E3453" s="18" t="s">
        <v>345</v>
      </c>
      <c r="F3453" s="316">
        <v>488.86900000000003</v>
      </c>
      <c r="G3453" s="39"/>
      <c r="H3453" s="45"/>
    </row>
    <row r="3454" s="2" customFormat="1">
      <c r="A3454" s="39"/>
      <c r="B3454" s="45"/>
      <c r="C3454" s="315" t="s">
        <v>406</v>
      </c>
      <c r="D3454" s="315" t="s">
        <v>407</v>
      </c>
      <c r="E3454" s="18" t="s">
        <v>391</v>
      </c>
      <c r="F3454" s="316">
        <v>736.92600000000004</v>
      </c>
      <c r="G3454" s="39"/>
      <c r="H3454" s="45"/>
    </row>
    <row r="3455" s="2" customFormat="1" ht="16.8" customHeight="1">
      <c r="A3455" s="39"/>
      <c r="B3455" s="45"/>
      <c r="C3455" s="311" t="s">
        <v>1289</v>
      </c>
      <c r="D3455" s="312" t="s">
        <v>1289</v>
      </c>
      <c r="E3455" s="313" t="s">
        <v>19</v>
      </c>
      <c r="F3455" s="314">
        <v>0</v>
      </c>
      <c r="G3455" s="39"/>
      <c r="H3455" s="45"/>
    </row>
    <row r="3456" s="2" customFormat="1" ht="16.8" customHeight="1">
      <c r="A3456" s="39"/>
      <c r="B3456" s="45"/>
      <c r="C3456" s="315" t="s">
        <v>1289</v>
      </c>
      <c r="D3456" s="315" t="s">
        <v>1332</v>
      </c>
      <c r="E3456" s="18" t="s">
        <v>19</v>
      </c>
      <c r="F3456" s="316">
        <v>0</v>
      </c>
      <c r="G3456" s="39"/>
      <c r="H3456" s="45"/>
    </row>
    <row r="3457" s="2" customFormat="1" ht="16.8" customHeight="1">
      <c r="A3457" s="39"/>
      <c r="B3457" s="45"/>
      <c r="C3457" s="311" t="s">
        <v>1280</v>
      </c>
      <c r="D3457" s="312" t="s">
        <v>19</v>
      </c>
      <c r="E3457" s="313" t="s">
        <v>19</v>
      </c>
      <c r="F3457" s="314">
        <v>0.48999999999999999</v>
      </c>
      <c r="G3457" s="39"/>
      <c r="H3457" s="45"/>
    </row>
    <row r="3458" s="2" customFormat="1" ht="16.8" customHeight="1">
      <c r="A3458" s="39"/>
      <c r="B3458" s="45"/>
      <c r="C3458" s="315" t="s">
        <v>1280</v>
      </c>
      <c r="D3458" s="315" t="s">
        <v>357</v>
      </c>
      <c r="E3458" s="18" t="s">
        <v>19</v>
      </c>
      <c r="F3458" s="316">
        <v>0.48999999999999999</v>
      </c>
      <c r="G3458" s="39"/>
      <c r="H3458" s="45"/>
    </row>
    <row r="3459" s="2" customFormat="1" ht="16.8" customHeight="1">
      <c r="A3459" s="39"/>
      <c r="B3459" s="45"/>
      <c r="C3459" s="317" t="s">
        <v>4959</v>
      </c>
      <c r="D3459" s="39"/>
      <c r="E3459" s="39"/>
      <c r="F3459" s="39"/>
      <c r="G3459" s="39"/>
      <c r="H3459" s="45"/>
    </row>
    <row r="3460" s="2" customFormat="1">
      <c r="A3460" s="39"/>
      <c r="B3460" s="45"/>
      <c r="C3460" s="315" t="s">
        <v>343</v>
      </c>
      <c r="D3460" s="315" t="s">
        <v>344</v>
      </c>
      <c r="E3460" s="18" t="s">
        <v>345</v>
      </c>
      <c r="F3460" s="316">
        <v>488.86900000000003</v>
      </c>
      <c r="G3460" s="39"/>
      <c r="H3460" s="45"/>
    </row>
    <row r="3461" s="2" customFormat="1">
      <c r="A3461" s="39"/>
      <c r="B3461" s="45"/>
      <c r="C3461" s="315" t="s">
        <v>406</v>
      </c>
      <c r="D3461" s="315" t="s">
        <v>407</v>
      </c>
      <c r="E3461" s="18" t="s">
        <v>391</v>
      </c>
      <c r="F3461" s="316">
        <v>736.92600000000004</v>
      </c>
      <c r="G3461" s="39"/>
      <c r="H3461" s="45"/>
    </row>
    <row r="3462" s="2" customFormat="1" ht="16.8" customHeight="1">
      <c r="A3462" s="39"/>
      <c r="B3462" s="45"/>
      <c r="C3462" s="311" t="s">
        <v>1285</v>
      </c>
      <c r="D3462" s="312" t="s">
        <v>19</v>
      </c>
      <c r="E3462" s="313" t="s">
        <v>19</v>
      </c>
      <c r="F3462" s="314">
        <v>0</v>
      </c>
      <c r="G3462" s="39"/>
      <c r="H3462" s="45"/>
    </row>
    <row r="3463" s="2" customFormat="1" ht="16.8" customHeight="1">
      <c r="A3463" s="39"/>
      <c r="B3463" s="45"/>
      <c r="C3463" s="315" t="s">
        <v>1285</v>
      </c>
      <c r="D3463" s="315" t="s">
        <v>72</v>
      </c>
      <c r="E3463" s="18" t="s">
        <v>19</v>
      </c>
      <c r="F3463" s="316">
        <v>0</v>
      </c>
      <c r="G3463" s="39"/>
      <c r="H3463" s="45"/>
    </row>
    <row r="3464" s="2" customFormat="1" ht="16.8" customHeight="1">
      <c r="A3464" s="39"/>
      <c r="B3464" s="45"/>
      <c r="C3464" s="317" t="s">
        <v>4959</v>
      </c>
      <c r="D3464" s="39"/>
      <c r="E3464" s="39"/>
      <c r="F3464" s="39"/>
      <c r="G3464" s="39"/>
      <c r="H3464" s="45"/>
    </row>
    <row r="3465" s="2" customFormat="1">
      <c r="A3465" s="39"/>
      <c r="B3465" s="45"/>
      <c r="C3465" s="315" t="s">
        <v>343</v>
      </c>
      <c r="D3465" s="315" t="s">
        <v>344</v>
      </c>
      <c r="E3465" s="18" t="s">
        <v>345</v>
      </c>
      <c r="F3465" s="316">
        <v>488.86900000000003</v>
      </c>
      <c r="G3465" s="39"/>
      <c r="H3465" s="45"/>
    </row>
    <row r="3466" s="2" customFormat="1">
      <c r="A3466" s="39"/>
      <c r="B3466" s="45"/>
      <c r="C3466" s="315" t="s">
        <v>406</v>
      </c>
      <c r="D3466" s="315" t="s">
        <v>407</v>
      </c>
      <c r="E3466" s="18" t="s">
        <v>391</v>
      </c>
      <c r="F3466" s="316">
        <v>736.92600000000004</v>
      </c>
      <c r="G3466" s="39"/>
      <c r="H3466" s="45"/>
    </row>
    <row r="3467" s="2" customFormat="1" ht="16.8" customHeight="1">
      <c r="A3467" s="39"/>
      <c r="B3467" s="45"/>
      <c r="C3467" s="311" t="s">
        <v>1287</v>
      </c>
      <c r="D3467" s="312" t="s">
        <v>1287</v>
      </c>
      <c r="E3467" s="313" t="s">
        <v>19</v>
      </c>
      <c r="F3467" s="314">
        <v>0</v>
      </c>
      <c r="G3467" s="39"/>
      <c r="H3467" s="45"/>
    </row>
    <row r="3468" s="2" customFormat="1" ht="16.8" customHeight="1">
      <c r="A3468" s="39"/>
      <c r="B3468" s="45"/>
      <c r="C3468" s="315" t="s">
        <v>1287</v>
      </c>
      <c r="D3468" s="315" t="s">
        <v>1331</v>
      </c>
      <c r="E3468" s="18" t="s">
        <v>19</v>
      </c>
      <c r="F3468" s="316">
        <v>0</v>
      </c>
      <c r="G3468" s="39"/>
      <c r="H3468" s="45"/>
    </row>
    <row r="3469" s="2" customFormat="1" ht="16.8" customHeight="1">
      <c r="A3469" s="39"/>
      <c r="B3469" s="45"/>
      <c r="C3469" s="315" t="s">
        <v>246</v>
      </c>
      <c r="D3469" s="315" t="s">
        <v>363</v>
      </c>
      <c r="E3469" s="18" t="s">
        <v>19</v>
      </c>
      <c r="F3469" s="316">
        <v>9</v>
      </c>
      <c r="G3469" s="39"/>
      <c r="H3469" s="45"/>
    </row>
    <row r="3470" s="2" customFormat="1" ht="16.8" customHeight="1">
      <c r="A3470" s="39"/>
      <c r="B3470" s="45"/>
      <c r="C3470" s="317" t="s">
        <v>4959</v>
      </c>
      <c r="D3470" s="39"/>
      <c r="E3470" s="39"/>
      <c r="F3470" s="39"/>
      <c r="G3470" s="39"/>
      <c r="H3470" s="45"/>
    </row>
    <row r="3471" s="2" customFormat="1">
      <c r="A3471" s="39"/>
      <c r="B3471" s="45"/>
      <c r="C3471" s="315" t="s">
        <v>771</v>
      </c>
      <c r="D3471" s="315" t="s">
        <v>772</v>
      </c>
      <c r="E3471" s="18" t="s">
        <v>586</v>
      </c>
      <c r="F3471" s="316">
        <v>9</v>
      </c>
      <c r="G3471" s="39"/>
      <c r="H3471" s="45"/>
    </row>
    <row r="3472" s="2" customFormat="1" ht="16.8" customHeight="1">
      <c r="A3472" s="39"/>
      <c r="B3472" s="45"/>
      <c r="C3472" s="315" t="s">
        <v>760</v>
      </c>
      <c r="D3472" s="315" t="s">
        <v>761</v>
      </c>
      <c r="E3472" s="18" t="s">
        <v>586</v>
      </c>
      <c r="F3472" s="316">
        <v>9</v>
      </c>
      <c r="G3472" s="39"/>
      <c r="H3472" s="45"/>
    </row>
    <row r="3473" s="2" customFormat="1" ht="16.8" customHeight="1">
      <c r="A3473" s="39"/>
      <c r="B3473" s="45"/>
      <c r="C3473" s="311" t="s">
        <v>1279</v>
      </c>
      <c r="D3473" s="312" t="s">
        <v>19</v>
      </c>
      <c r="E3473" s="313" t="s">
        <v>19</v>
      </c>
      <c r="F3473" s="314">
        <v>0.48999999999999999</v>
      </c>
      <c r="G3473" s="39"/>
      <c r="H3473" s="45"/>
    </row>
    <row r="3474" s="2" customFormat="1" ht="16.8" customHeight="1">
      <c r="A3474" s="39"/>
      <c r="B3474" s="45"/>
      <c r="C3474" s="315" t="s">
        <v>1279</v>
      </c>
      <c r="D3474" s="315" t="s">
        <v>357</v>
      </c>
      <c r="E3474" s="18" t="s">
        <v>19</v>
      </c>
      <c r="F3474" s="316">
        <v>0.48999999999999999</v>
      </c>
      <c r="G3474" s="39"/>
      <c r="H3474" s="45"/>
    </row>
    <row r="3475" s="2" customFormat="1" ht="16.8" customHeight="1">
      <c r="A3475" s="39"/>
      <c r="B3475" s="45"/>
      <c r="C3475" s="317" t="s">
        <v>4959</v>
      </c>
      <c r="D3475" s="39"/>
      <c r="E3475" s="39"/>
      <c r="F3475" s="39"/>
      <c r="G3475" s="39"/>
      <c r="H3475" s="45"/>
    </row>
    <row r="3476" s="2" customFormat="1">
      <c r="A3476" s="39"/>
      <c r="B3476" s="45"/>
      <c r="C3476" s="315" t="s">
        <v>343</v>
      </c>
      <c r="D3476" s="315" t="s">
        <v>344</v>
      </c>
      <c r="E3476" s="18" t="s">
        <v>345</v>
      </c>
      <c r="F3476" s="316">
        <v>488.86900000000003</v>
      </c>
      <c r="G3476" s="39"/>
      <c r="H3476" s="45"/>
    </row>
    <row r="3477" s="2" customFormat="1">
      <c r="A3477" s="39"/>
      <c r="B3477" s="45"/>
      <c r="C3477" s="315" t="s">
        <v>406</v>
      </c>
      <c r="D3477" s="315" t="s">
        <v>407</v>
      </c>
      <c r="E3477" s="18" t="s">
        <v>391</v>
      </c>
      <c r="F3477" s="316">
        <v>736.92600000000004</v>
      </c>
      <c r="G3477" s="39"/>
      <c r="H3477" s="45"/>
    </row>
    <row r="3478" s="2" customFormat="1" ht="16.8" customHeight="1">
      <c r="A3478" s="39"/>
      <c r="B3478" s="45"/>
      <c r="C3478" s="311" t="s">
        <v>1272</v>
      </c>
      <c r="D3478" s="312" t="s">
        <v>19</v>
      </c>
      <c r="E3478" s="313" t="s">
        <v>19</v>
      </c>
      <c r="F3478" s="314">
        <v>1</v>
      </c>
      <c r="G3478" s="39"/>
      <c r="H3478" s="45"/>
    </row>
    <row r="3479" s="2" customFormat="1" ht="16.8" customHeight="1">
      <c r="A3479" s="39"/>
      <c r="B3479" s="45"/>
      <c r="C3479" s="315" t="s">
        <v>19</v>
      </c>
      <c r="D3479" s="315" t="s">
        <v>351</v>
      </c>
      <c r="E3479" s="18" t="s">
        <v>19</v>
      </c>
      <c r="F3479" s="316">
        <v>0</v>
      </c>
      <c r="G3479" s="39"/>
      <c r="H3479" s="45"/>
    </row>
    <row r="3480" s="2" customFormat="1" ht="16.8" customHeight="1">
      <c r="A3480" s="39"/>
      <c r="B3480" s="45"/>
      <c r="C3480" s="315" t="s">
        <v>1272</v>
      </c>
      <c r="D3480" s="315" t="s">
        <v>352</v>
      </c>
      <c r="E3480" s="18" t="s">
        <v>19</v>
      </c>
      <c r="F3480" s="316">
        <v>1</v>
      </c>
      <c r="G3480" s="39"/>
      <c r="H3480" s="45"/>
    </row>
    <row r="3481" s="2" customFormat="1" ht="16.8" customHeight="1">
      <c r="A3481" s="39"/>
      <c r="B3481" s="45"/>
      <c r="C3481" s="317" t="s">
        <v>4959</v>
      </c>
      <c r="D3481" s="39"/>
      <c r="E3481" s="39"/>
      <c r="F3481" s="39"/>
      <c r="G3481" s="39"/>
      <c r="H3481" s="45"/>
    </row>
    <row r="3482" s="2" customFormat="1">
      <c r="A3482" s="39"/>
      <c r="B3482" s="45"/>
      <c r="C3482" s="315" t="s">
        <v>343</v>
      </c>
      <c r="D3482" s="315" t="s">
        <v>344</v>
      </c>
      <c r="E3482" s="18" t="s">
        <v>345</v>
      </c>
      <c r="F3482" s="316">
        <v>488.86900000000003</v>
      </c>
      <c r="G3482" s="39"/>
      <c r="H3482" s="45"/>
    </row>
    <row r="3483" s="2" customFormat="1">
      <c r="A3483" s="39"/>
      <c r="B3483" s="45"/>
      <c r="C3483" s="315" t="s">
        <v>792</v>
      </c>
      <c r="D3483" s="315" t="s">
        <v>793</v>
      </c>
      <c r="E3483" s="18" t="s">
        <v>572</v>
      </c>
      <c r="F3483" s="316">
        <v>417.10899999999998</v>
      </c>
      <c r="G3483" s="39"/>
      <c r="H3483" s="45"/>
    </row>
    <row r="3484" s="2" customFormat="1" ht="16.8" customHeight="1">
      <c r="A3484" s="39"/>
      <c r="B3484" s="45"/>
      <c r="C3484" s="311" t="s">
        <v>1273</v>
      </c>
      <c r="D3484" s="312" t="s">
        <v>19</v>
      </c>
      <c r="E3484" s="313" t="s">
        <v>19</v>
      </c>
      <c r="F3484" s="314">
        <v>196.333</v>
      </c>
      <c r="G3484" s="39"/>
      <c r="H3484" s="45"/>
    </row>
    <row r="3485" s="2" customFormat="1" ht="16.8" customHeight="1">
      <c r="A3485" s="39"/>
      <c r="B3485" s="45"/>
      <c r="C3485" s="315" t="s">
        <v>19</v>
      </c>
      <c r="D3485" s="315" t="s">
        <v>1079</v>
      </c>
      <c r="E3485" s="18" t="s">
        <v>19</v>
      </c>
      <c r="F3485" s="316">
        <v>0</v>
      </c>
      <c r="G3485" s="39"/>
      <c r="H3485" s="45"/>
    </row>
    <row r="3486" s="2" customFormat="1" ht="16.8" customHeight="1">
      <c r="A3486" s="39"/>
      <c r="B3486" s="45"/>
      <c r="C3486" s="315" t="s">
        <v>1273</v>
      </c>
      <c r="D3486" s="315" t="s">
        <v>1709</v>
      </c>
      <c r="E3486" s="18" t="s">
        <v>19</v>
      </c>
      <c r="F3486" s="316">
        <v>196.333</v>
      </c>
      <c r="G3486" s="39"/>
      <c r="H3486" s="45"/>
    </row>
    <row r="3487" s="2" customFormat="1" ht="16.8" customHeight="1">
      <c r="A3487" s="39"/>
      <c r="B3487" s="45"/>
      <c r="C3487" s="317" t="s">
        <v>4959</v>
      </c>
      <c r="D3487" s="39"/>
      <c r="E3487" s="39"/>
      <c r="F3487" s="39"/>
      <c r="G3487" s="39"/>
      <c r="H3487" s="45"/>
    </row>
    <row r="3488" s="2" customFormat="1">
      <c r="A3488" s="39"/>
      <c r="B3488" s="45"/>
      <c r="C3488" s="315" t="s">
        <v>343</v>
      </c>
      <c r="D3488" s="315" t="s">
        <v>344</v>
      </c>
      <c r="E3488" s="18" t="s">
        <v>345</v>
      </c>
      <c r="F3488" s="316">
        <v>488.86900000000003</v>
      </c>
      <c r="G3488" s="39"/>
      <c r="H3488" s="45"/>
    </row>
    <row r="3489" s="2" customFormat="1">
      <c r="A3489" s="39"/>
      <c r="B3489" s="45"/>
      <c r="C3489" s="315" t="s">
        <v>406</v>
      </c>
      <c r="D3489" s="315" t="s">
        <v>407</v>
      </c>
      <c r="E3489" s="18" t="s">
        <v>391</v>
      </c>
      <c r="F3489" s="316">
        <v>736.92600000000004</v>
      </c>
      <c r="G3489" s="39"/>
      <c r="H3489" s="45"/>
    </row>
    <row r="3490" s="2" customFormat="1" ht="16.8" customHeight="1">
      <c r="A3490" s="39"/>
      <c r="B3490" s="45"/>
      <c r="C3490" s="311" t="s">
        <v>1283</v>
      </c>
      <c r="D3490" s="312" t="s">
        <v>19</v>
      </c>
      <c r="E3490" s="313" t="s">
        <v>19</v>
      </c>
      <c r="F3490" s="314">
        <v>488.86900000000003</v>
      </c>
      <c r="G3490" s="39"/>
      <c r="H3490" s="45"/>
    </row>
    <row r="3491" s="2" customFormat="1" ht="16.8" customHeight="1">
      <c r="A3491" s="39"/>
      <c r="B3491" s="45"/>
      <c r="C3491" s="315" t="s">
        <v>1283</v>
      </c>
      <c r="D3491" s="315" t="s">
        <v>1330</v>
      </c>
      <c r="E3491" s="18" t="s">
        <v>19</v>
      </c>
      <c r="F3491" s="316">
        <v>488.86900000000003</v>
      </c>
      <c r="G3491" s="39"/>
      <c r="H3491" s="45"/>
    </row>
    <row r="3492" s="2" customFormat="1" ht="16.8" customHeight="1">
      <c r="A3492" s="39"/>
      <c r="B3492" s="45"/>
      <c r="C3492" s="317" t="s">
        <v>4959</v>
      </c>
      <c r="D3492" s="39"/>
      <c r="E3492" s="39"/>
      <c r="F3492" s="39"/>
      <c r="G3492" s="39"/>
      <c r="H3492" s="45"/>
    </row>
    <row r="3493" s="2" customFormat="1">
      <c r="A3493" s="39"/>
      <c r="B3493" s="45"/>
      <c r="C3493" s="315" t="s">
        <v>343</v>
      </c>
      <c r="D3493" s="315" t="s">
        <v>344</v>
      </c>
      <c r="E3493" s="18" t="s">
        <v>345</v>
      </c>
      <c r="F3493" s="316">
        <v>488.86900000000003</v>
      </c>
      <c r="G3493" s="39"/>
      <c r="H3493" s="45"/>
    </row>
    <row r="3494" s="2" customFormat="1">
      <c r="A3494" s="39"/>
      <c r="B3494" s="45"/>
      <c r="C3494" s="315" t="s">
        <v>373</v>
      </c>
      <c r="D3494" s="315" t="s">
        <v>374</v>
      </c>
      <c r="E3494" s="18" t="s">
        <v>345</v>
      </c>
      <c r="F3494" s="316">
        <v>439.98200000000003</v>
      </c>
      <c r="G3494" s="39"/>
      <c r="H3494" s="45"/>
    </row>
    <row r="3495" s="2" customFormat="1">
      <c r="A3495" s="39"/>
      <c r="B3495" s="45"/>
      <c r="C3495" s="315" t="s">
        <v>616</v>
      </c>
      <c r="D3495" s="315" t="s">
        <v>617</v>
      </c>
      <c r="E3495" s="18" t="s">
        <v>345</v>
      </c>
      <c r="F3495" s="316">
        <v>488.86900000000003</v>
      </c>
      <c r="G3495" s="39"/>
      <c r="H3495" s="45"/>
    </row>
    <row r="3496" s="2" customFormat="1" ht="16.8" customHeight="1">
      <c r="A3496" s="39"/>
      <c r="B3496" s="45"/>
      <c r="C3496" s="311" t="s">
        <v>1277</v>
      </c>
      <c r="D3496" s="312" t="s">
        <v>19</v>
      </c>
      <c r="E3496" s="313" t="s">
        <v>19</v>
      </c>
      <c r="F3496" s="314">
        <v>0.46999999999999997</v>
      </c>
      <c r="G3496" s="39"/>
      <c r="H3496" s="45"/>
    </row>
    <row r="3497" s="2" customFormat="1" ht="16.8" customHeight="1">
      <c r="A3497" s="39"/>
      <c r="B3497" s="45"/>
      <c r="C3497" s="315" t="s">
        <v>19</v>
      </c>
      <c r="D3497" s="315" t="s">
        <v>355</v>
      </c>
      <c r="E3497" s="18" t="s">
        <v>19</v>
      </c>
      <c r="F3497" s="316">
        <v>0</v>
      </c>
      <c r="G3497" s="39"/>
      <c r="H3497" s="45"/>
    </row>
    <row r="3498" s="2" customFormat="1" ht="16.8" customHeight="1">
      <c r="A3498" s="39"/>
      <c r="B3498" s="45"/>
      <c r="C3498" s="315" t="s">
        <v>1277</v>
      </c>
      <c r="D3498" s="315" t="s">
        <v>356</v>
      </c>
      <c r="E3498" s="18" t="s">
        <v>19</v>
      </c>
      <c r="F3498" s="316">
        <v>0.46999999999999997</v>
      </c>
      <c r="G3498" s="39"/>
      <c r="H3498" s="45"/>
    </row>
    <row r="3499" s="2" customFormat="1" ht="16.8" customHeight="1">
      <c r="A3499" s="39"/>
      <c r="B3499" s="45"/>
      <c r="C3499" s="317" t="s">
        <v>4959</v>
      </c>
      <c r="D3499" s="39"/>
      <c r="E3499" s="39"/>
      <c r="F3499" s="39"/>
      <c r="G3499" s="39"/>
      <c r="H3499" s="45"/>
    </row>
    <row r="3500" s="2" customFormat="1">
      <c r="A3500" s="39"/>
      <c r="B3500" s="45"/>
      <c r="C3500" s="315" t="s">
        <v>343</v>
      </c>
      <c r="D3500" s="315" t="s">
        <v>344</v>
      </c>
      <c r="E3500" s="18" t="s">
        <v>345</v>
      </c>
      <c r="F3500" s="316">
        <v>488.86900000000003</v>
      </c>
      <c r="G3500" s="39"/>
      <c r="H3500" s="45"/>
    </row>
    <row r="3501" s="2" customFormat="1">
      <c r="A3501" s="39"/>
      <c r="B3501" s="45"/>
      <c r="C3501" s="315" t="s">
        <v>406</v>
      </c>
      <c r="D3501" s="315" t="s">
        <v>407</v>
      </c>
      <c r="E3501" s="18" t="s">
        <v>391</v>
      </c>
      <c r="F3501" s="316">
        <v>736.92600000000004</v>
      </c>
      <c r="G3501" s="39"/>
      <c r="H3501" s="45"/>
    </row>
    <row r="3502" s="2" customFormat="1" ht="16.8" customHeight="1">
      <c r="A3502" s="39"/>
      <c r="B3502" s="45"/>
      <c r="C3502" s="311" t="s">
        <v>1281</v>
      </c>
      <c r="D3502" s="312" t="s">
        <v>19</v>
      </c>
      <c r="E3502" s="313" t="s">
        <v>19</v>
      </c>
      <c r="F3502" s="314">
        <v>488.86900000000003</v>
      </c>
      <c r="G3502" s="39"/>
      <c r="H3502" s="45"/>
    </row>
    <row r="3503" s="2" customFormat="1" ht="16.8" customHeight="1">
      <c r="A3503" s="39"/>
      <c r="B3503" s="45"/>
      <c r="C3503" s="315" t="s">
        <v>1283</v>
      </c>
      <c r="D3503" s="315" t="s">
        <v>1330</v>
      </c>
      <c r="E3503" s="18" t="s">
        <v>19</v>
      </c>
      <c r="F3503" s="316">
        <v>488.86900000000003</v>
      </c>
      <c r="G3503" s="39"/>
      <c r="H3503" s="45"/>
    </row>
    <row r="3504" s="2" customFormat="1" ht="16.8" customHeight="1">
      <c r="A3504" s="39"/>
      <c r="B3504" s="45"/>
      <c r="C3504" s="315" t="s">
        <v>1287</v>
      </c>
      <c r="D3504" s="315" t="s">
        <v>1331</v>
      </c>
      <c r="E3504" s="18" t="s">
        <v>19</v>
      </c>
      <c r="F3504" s="316">
        <v>0</v>
      </c>
      <c r="G3504" s="39"/>
      <c r="H3504" s="45"/>
    </row>
    <row r="3505" s="2" customFormat="1" ht="16.8" customHeight="1">
      <c r="A3505" s="39"/>
      <c r="B3505" s="45"/>
      <c r="C3505" s="315" t="s">
        <v>1289</v>
      </c>
      <c r="D3505" s="315" t="s">
        <v>1332</v>
      </c>
      <c r="E3505" s="18" t="s">
        <v>19</v>
      </c>
      <c r="F3505" s="316">
        <v>0</v>
      </c>
      <c r="G3505" s="39"/>
      <c r="H3505" s="45"/>
    </row>
    <row r="3506" s="2" customFormat="1" ht="16.8" customHeight="1">
      <c r="A3506" s="39"/>
      <c r="B3506" s="45"/>
      <c r="C3506" s="315" t="s">
        <v>1308</v>
      </c>
      <c r="D3506" s="315" t="s">
        <v>1333</v>
      </c>
      <c r="E3506" s="18" t="s">
        <v>19</v>
      </c>
      <c r="F3506" s="316">
        <v>0</v>
      </c>
      <c r="G3506" s="39"/>
      <c r="H3506" s="45"/>
    </row>
    <row r="3507" s="2" customFormat="1" ht="16.8" customHeight="1">
      <c r="A3507" s="39"/>
      <c r="B3507" s="45"/>
      <c r="C3507" s="315" t="s">
        <v>1281</v>
      </c>
      <c r="D3507" s="315" t="s">
        <v>363</v>
      </c>
      <c r="E3507" s="18" t="s">
        <v>19</v>
      </c>
      <c r="F3507" s="316">
        <v>488.86900000000003</v>
      </c>
      <c r="G3507" s="39"/>
      <c r="H3507" s="45"/>
    </row>
    <row r="3508" s="2" customFormat="1" ht="16.8" customHeight="1">
      <c r="A3508" s="39"/>
      <c r="B3508" s="45"/>
      <c r="C3508" s="317" t="s">
        <v>4959</v>
      </c>
      <c r="D3508" s="39"/>
      <c r="E3508" s="39"/>
      <c r="F3508" s="39"/>
      <c r="G3508" s="39"/>
      <c r="H3508" s="45"/>
    </row>
    <row r="3509" s="2" customFormat="1">
      <c r="A3509" s="39"/>
      <c r="B3509" s="45"/>
      <c r="C3509" s="315" t="s">
        <v>343</v>
      </c>
      <c r="D3509" s="315" t="s">
        <v>344</v>
      </c>
      <c r="E3509" s="18" t="s">
        <v>345</v>
      </c>
      <c r="F3509" s="316">
        <v>488.86900000000003</v>
      </c>
      <c r="G3509" s="39"/>
      <c r="H3509" s="45"/>
    </row>
    <row r="3510" s="2" customFormat="1">
      <c r="A3510" s="39"/>
      <c r="B3510" s="45"/>
      <c r="C3510" s="315" t="s">
        <v>364</v>
      </c>
      <c r="D3510" s="315" t="s">
        <v>365</v>
      </c>
      <c r="E3510" s="18" t="s">
        <v>345</v>
      </c>
      <c r="F3510" s="316">
        <v>488.86900000000003</v>
      </c>
      <c r="G3510" s="39"/>
      <c r="H3510" s="45"/>
    </row>
    <row r="3511" s="2" customFormat="1">
      <c r="A3511" s="39"/>
      <c r="B3511" s="45"/>
      <c r="C3511" s="315" t="s">
        <v>368</v>
      </c>
      <c r="D3511" s="315" t="s">
        <v>369</v>
      </c>
      <c r="E3511" s="18" t="s">
        <v>345</v>
      </c>
      <c r="F3511" s="316">
        <v>464.42599999999999</v>
      </c>
      <c r="G3511" s="39"/>
      <c r="H3511" s="45"/>
    </row>
    <row r="3512" s="2" customFormat="1" ht="16.8" customHeight="1">
      <c r="A3512" s="39"/>
      <c r="B3512" s="45"/>
      <c r="C3512" s="315" t="s">
        <v>511</v>
      </c>
      <c r="D3512" s="315" t="s">
        <v>512</v>
      </c>
      <c r="E3512" s="18" t="s">
        <v>345</v>
      </c>
      <c r="F3512" s="316">
        <v>560.80399999999997</v>
      </c>
      <c r="G3512" s="39"/>
      <c r="H3512" s="45"/>
    </row>
    <row r="3513" s="2" customFormat="1">
      <c r="A3513" s="39"/>
      <c r="B3513" s="45"/>
      <c r="C3513" s="315" t="s">
        <v>606</v>
      </c>
      <c r="D3513" s="315" t="s">
        <v>607</v>
      </c>
      <c r="E3513" s="18" t="s">
        <v>345</v>
      </c>
      <c r="F3513" s="316">
        <v>488.86900000000003</v>
      </c>
      <c r="G3513" s="39"/>
      <c r="H3513" s="45"/>
    </row>
    <row r="3514" s="2" customFormat="1" ht="16.8" customHeight="1">
      <c r="A3514" s="39"/>
      <c r="B3514" s="45"/>
      <c r="C3514" s="315" t="s">
        <v>611</v>
      </c>
      <c r="D3514" s="315" t="s">
        <v>612</v>
      </c>
      <c r="E3514" s="18" t="s">
        <v>345</v>
      </c>
      <c r="F3514" s="316">
        <v>488.86900000000003</v>
      </c>
      <c r="G3514" s="39"/>
      <c r="H3514" s="45"/>
    </row>
    <row r="3515" s="2" customFormat="1" ht="16.8" customHeight="1">
      <c r="A3515" s="39"/>
      <c r="B3515" s="45"/>
      <c r="C3515" s="315" t="s">
        <v>631</v>
      </c>
      <c r="D3515" s="315" t="s">
        <v>632</v>
      </c>
      <c r="E3515" s="18" t="s">
        <v>345</v>
      </c>
      <c r="F3515" s="316">
        <v>488.86900000000003</v>
      </c>
      <c r="G3515" s="39"/>
      <c r="H3515" s="45"/>
    </row>
    <row r="3516" s="2" customFormat="1" ht="16.8" customHeight="1">
      <c r="A3516" s="39"/>
      <c r="B3516" s="45"/>
      <c r="C3516" s="315" t="s">
        <v>621</v>
      </c>
      <c r="D3516" s="315" t="s">
        <v>622</v>
      </c>
      <c r="E3516" s="18" t="s">
        <v>345</v>
      </c>
      <c r="F3516" s="316">
        <v>488.86900000000003</v>
      </c>
      <c r="G3516" s="39"/>
      <c r="H3516" s="45"/>
    </row>
    <row r="3517" s="2" customFormat="1">
      <c r="A3517" s="39"/>
      <c r="B3517" s="45"/>
      <c r="C3517" s="315" t="s">
        <v>636</v>
      </c>
      <c r="D3517" s="315" t="s">
        <v>637</v>
      </c>
      <c r="E3517" s="18" t="s">
        <v>345</v>
      </c>
      <c r="F3517" s="316">
        <v>488.86900000000003</v>
      </c>
      <c r="G3517" s="39"/>
      <c r="H3517" s="45"/>
    </row>
    <row r="3518" s="2" customFormat="1">
      <c r="A3518" s="39"/>
      <c r="B3518" s="45"/>
      <c r="C3518" s="315" t="s">
        <v>626</v>
      </c>
      <c r="D3518" s="315" t="s">
        <v>627</v>
      </c>
      <c r="E3518" s="18" t="s">
        <v>345</v>
      </c>
      <c r="F3518" s="316">
        <v>488.86900000000003</v>
      </c>
      <c r="G3518" s="39"/>
      <c r="H3518" s="45"/>
    </row>
    <row r="3519" s="2" customFormat="1" ht="16.8" customHeight="1">
      <c r="A3519" s="39"/>
      <c r="B3519" s="45"/>
      <c r="C3519" s="311" t="s">
        <v>216</v>
      </c>
      <c r="D3519" s="312" t="s">
        <v>19</v>
      </c>
      <c r="E3519" s="313" t="s">
        <v>19</v>
      </c>
      <c r="F3519" s="314">
        <v>75.122</v>
      </c>
      <c r="G3519" s="39"/>
      <c r="H3519" s="45"/>
    </row>
    <row r="3520" s="2" customFormat="1" ht="16.8" customHeight="1">
      <c r="A3520" s="39"/>
      <c r="B3520" s="45"/>
      <c r="C3520" s="315" t="s">
        <v>19</v>
      </c>
      <c r="D3520" s="315" t="s">
        <v>499</v>
      </c>
      <c r="E3520" s="18" t="s">
        <v>19</v>
      </c>
      <c r="F3520" s="316">
        <v>86.524000000000001</v>
      </c>
      <c r="G3520" s="39"/>
      <c r="H3520" s="45"/>
    </row>
    <row r="3521" s="2" customFormat="1" ht="16.8" customHeight="1">
      <c r="A3521" s="39"/>
      <c r="B3521" s="45"/>
      <c r="C3521" s="315" t="s">
        <v>19</v>
      </c>
      <c r="D3521" s="315" t="s">
        <v>501</v>
      </c>
      <c r="E3521" s="18" t="s">
        <v>19</v>
      </c>
      <c r="F3521" s="316">
        <v>0</v>
      </c>
      <c r="G3521" s="39"/>
      <c r="H3521" s="45"/>
    </row>
    <row r="3522" s="2" customFormat="1" ht="16.8" customHeight="1">
      <c r="A3522" s="39"/>
      <c r="B3522" s="45"/>
      <c r="C3522" s="315" t="s">
        <v>19</v>
      </c>
      <c r="D3522" s="315" t="s">
        <v>993</v>
      </c>
      <c r="E3522" s="18" t="s">
        <v>19</v>
      </c>
      <c r="F3522" s="316">
        <v>-11.401999999999999</v>
      </c>
      <c r="G3522" s="39"/>
      <c r="H3522" s="45"/>
    </row>
    <row r="3523" s="2" customFormat="1" ht="16.8" customHeight="1">
      <c r="A3523" s="39"/>
      <c r="B3523" s="45"/>
      <c r="C3523" s="315" t="s">
        <v>19</v>
      </c>
      <c r="D3523" s="315" t="s">
        <v>502</v>
      </c>
      <c r="E3523" s="18" t="s">
        <v>19</v>
      </c>
      <c r="F3523" s="316">
        <v>0</v>
      </c>
      <c r="G3523" s="39"/>
      <c r="H3523" s="45"/>
    </row>
    <row r="3524" s="2" customFormat="1" ht="16.8" customHeight="1">
      <c r="A3524" s="39"/>
      <c r="B3524" s="45"/>
      <c r="C3524" s="315" t="s">
        <v>216</v>
      </c>
      <c r="D3524" s="315" t="s">
        <v>363</v>
      </c>
      <c r="E3524" s="18" t="s">
        <v>19</v>
      </c>
      <c r="F3524" s="316">
        <v>75.122</v>
      </c>
      <c r="G3524" s="39"/>
      <c r="H3524" s="45"/>
    </row>
    <row r="3525" s="2" customFormat="1" ht="16.8" customHeight="1">
      <c r="A3525" s="39"/>
      <c r="B3525" s="45"/>
      <c r="C3525" s="317" t="s">
        <v>4959</v>
      </c>
      <c r="D3525" s="39"/>
      <c r="E3525" s="39"/>
      <c r="F3525" s="39"/>
      <c r="G3525" s="39"/>
      <c r="H3525" s="45"/>
    </row>
    <row r="3526" s="2" customFormat="1" ht="16.8" customHeight="1">
      <c r="A3526" s="39"/>
      <c r="B3526" s="45"/>
      <c r="C3526" s="315" t="s">
        <v>496</v>
      </c>
      <c r="D3526" s="315" t="s">
        <v>497</v>
      </c>
      <c r="E3526" s="18" t="s">
        <v>489</v>
      </c>
      <c r="F3526" s="316">
        <v>150.244</v>
      </c>
      <c r="G3526" s="39"/>
      <c r="H3526" s="45"/>
    </row>
    <row r="3527" s="2" customFormat="1">
      <c r="A3527" s="39"/>
      <c r="B3527" s="45"/>
      <c r="C3527" s="315" t="s">
        <v>448</v>
      </c>
      <c r="D3527" s="315" t="s">
        <v>449</v>
      </c>
      <c r="E3527" s="18" t="s">
        <v>391</v>
      </c>
      <c r="F3527" s="316">
        <v>247.54599999999999</v>
      </c>
      <c r="G3527" s="39"/>
      <c r="H3527" s="45"/>
    </row>
    <row r="3528" s="2" customFormat="1">
      <c r="A3528" s="39"/>
      <c r="B3528" s="45"/>
      <c r="C3528" s="315" t="s">
        <v>482</v>
      </c>
      <c r="D3528" s="315" t="s">
        <v>483</v>
      </c>
      <c r="E3528" s="18" t="s">
        <v>391</v>
      </c>
      <c r="F3528" s="316">
        <v>75.122</v>
      </c>
      <c r="G3528" s="39"/>
      <c r="H3528" s="45"/>
    </row>
    <row r="3529" s="2" customFormat="1" ht="16.8" customHeight="1">
      <c r="A3529" s="39"/>
      <c r="B3529" s="45"/>
      <c r="C3529" s="311" t="s">
        <v>296</v>
      </c>
      <c r="D3529" s="312" t="s">
        <v>19</v>
      </c>
      <c r="E3529" s="313" t="s">
        <v>19</v>
      </c>
      <c r="F3529" s="314">
        <v>1284.508</v>
      </c>
      <c r="G3529" s="39"/>
      <c r="H3529" s="45"/>
    </row>
    <row r="3530" s="2" customFormat="1" ht="16.8" customHeight="1">
      <c r="A3530" s="39"/>
      <c r="B3530" s="45"/>
      <c r="C3530" s="315" t="s">
        <v>19</v>
      </c>
      <c r="D3530" s="315" t="s">
        <v>429</v>
      </c>
      <c r="E3530" s="18" t="s">
        <v>19</v>
      </c>
      <c r="F3530" s="316">
        <v>1284.508</v>
      </c>
      <c r="G3530" s="39"/>
      <c r="H3530" s="45"/>
    </row>
    <row r="3531" s="2" customFormat="1" ht="16.8" customHeight="1">
      <c r="A3531" s="39"/>
      <c r="B3531" s="45"/>
      <c r="C3531" s="315" t="s">
        <v>296</v>
      </c>
      <c r="D3531" s="315" t="s">
        <v>363</v>
      </c>
      <c r="E3531" s="18" t="s">
        <v>19</v>
      </c>
      <c r="F3531" s="316">
        <v>1284.508</v>
      </c>
      <c r="G3531" s="39"/>
      <c r="H3531" s="45"/>
    </row>
    <row r="3532" s="2" customFormat="1" ht="16.8" customHeight="1">
      <c r="A3532" s="39"/>
      <c r="B3532" s="45"/>
      <c r="C3532" s="317" t="s">
        <v>4959</v>
      </c>
      <c r="D3532" s="39"/>
      <c r="E3532" s="39"/>
      <c r="F3532" s="39"/>
      <c r="G3532" s="39"/>
      <c r="H3532" s="45"/>
    </row>
    <row r="3533" s="2" customFormat="1">
      <c r="A3533" s="39"/>
      <c r="B3533" s="45"/>
      <c r="C3533" s="315" t="s">
        <v>425</v>
      </c>
      <c r="D3533" s="315" t="s">
        <v>426</v>
      </c>
      <c r="E3533" s="18" t="s">
        <v>345</v>
      </c>
      <c r="F3533" s="316">
        <v>1284.508</v>
      </c>
      <c r="G3533" s="39"/>
      <c r="H3533" s="45"/>
    </row>
    <row r="3534" s="2" customFormat="1">
      <c r="A3534" s="39"/>
      <c r="B3534" s="45"/>
      <c r="C3534" s="315" t="s">
        <v>431</v>
      </c>
      <c r="D3534" s="315" t="s">
        <v>432</v>
      </c>
      <c r="E3534" s="18" t="s">
        <v>345</v>
      </c>
      <c r="F3534" s="316">
        <v>1284.508</v>
      </c>
      <c r="G3534" s="39"/>
      <c r="H3534" s="45"/>
    </row>
    <row r="3535" s="2" customFormat="1" ht="16.8" customHeight="1">
      <c r="A3535" s="39"/>
      <c r="B3535" s="45"/>
      <c r="C3535" s="315" t="s">
        <v>435</v>
      </c>
      <c r="D3535" s="315" t="s">
        <v>436</v>
      </c>
      <c r="E3535" s="18" t="s">
        <v>391</v>
      </c>
      <c r="F3535" s="316">
        <v>956.95799999999997</v>
      </c>
      <c r="G3535" s="39"/>
      <c r="H3535" s="45"/>
    </row>
    <row r="3536" s="2" customFormat="1" ht="16.8" customHeight="1">
      <c r="A3536" s="39"/>
      <c r="B3536" s="45"/>
      <c r="C3536" s="315" t="s">
        <v>19</v>
      </c>
      <c r="D3536" s="315" t="s">
        <v>415</v>
      </c>
      <c r="E3536" s="18" t="s">
        <v>19</v>
      </c>
      <c r="F3536" s="316">
        <v>0</v>
      </c>
      <c r="G3536" s="39"/>
      <c r="H3536" s="45"/>
    </row>
    <row r="3537" s="2" customFormat="1" ht="16.8" customHeight="1">
      <c r="A3537" s="39"/>
      <c r="B3537" s="45"/>
      <c r="C3537" s="315" t="s">
        <v>269</v>
      </c>
      <c r="D3537" s="315" t="s">
        <v>79</v>
      </c>
      <c r="E3537" s="18" t="s">
        <v>19</v>
      </c>
      <c r="F3537" s="316">
        <v>1</v>
      </c>
      <c r="G3537" s="39"/>
      <c r="H3537" s="45"/>
    </row>
    <row r="3538" s="2" customFormat="1" ht="16.8" customHeight="1">
      <c r="A3538" s="39"/>
      <c r="B3538" s="45"/>
      <c r="C3538" s="317" t="s">
        <v>4959</v>
      </c>
      <c r="D3538" s="39"/>
      <c r="E3538" s="39"/>
      <c r="F3538" s="39"/>
      <c r="G3538" s="39"/>
      <c r="H3538" s="45"/>
    </row>
    <row r="3539" s="2" customFormat="1">
      <c r="A3539" s="39"/>
      <c r="B3539" s="45"/>
      <c r="C3539" s="315" t="s">
        <v>406</v>
      </c>
      <c r="D3539" s="315" t="s">
        <v>407</v>
      </c>
      <c r="E3539" s="18" t="s">
        <v>391</v>
      </c>
      <c r="F3539" s="316">
        <v>736.92600000000004</v>
      </c>
      <c r="G3539" s="39"/>
      <c r="H3539" s="45"/>
    </row>
    <row r="3540" s="2" customFormat="1">
      <c r="A3540" s="39"/>
      <c r="B3540" s="45"/>
      <c r="C3540" s="315" t="s">
        <v>425</v>
      </c>
      <c r="D3540" s="315" t="s">
        <v>426</v>
      </c>
      <c r="E3540" s="18" t="s">
        <v>345</v>
      </c>
      <c r="F3540" s="316">
        <v>1284.508</v>
      </c>
      <c r="G3540" s="39"/>
      <c r="H3540" s="45"/>
    </row>
    <row r="3541" s="2" customFormat="1" ht="16.8" customHeight="1">
      <c r="A3541" s="39"/>
      <c r="B3541" s="45"/>
      <c r="C3541" s="315" t="s">
        <v>19</v>
      </c>
      <c r="D3541" s="315" t="s">
        <v>245</v>
      </c>
      <c r="E3541" s="18" t="s">
        <v>19</v>
      </c>
      <c r="F3541" s="316">
        <v>9</v>
      </c>
      <c r="G3541" s="39"/>
      <c r="H3541" s="45"/>
    </row>
    <row r="3542" s="2" customFormat="1" ht="16.8" customHeight="1">
      <c r="A3542" s="39"/>
      <c r="B3542" s="45"/>
      <c r="C3542" s="315" t="s">
        <v>19</v>
      </c>
      <c r="D3542" s="315" t="s">
        <v>255</v>
      </c>
      <c r="E3542" s="18" t="s">
        <v>19</v>
      </c>
      <c r="F3542" s="316">
        <v>0</v>
      </c>
      <c r="G3542" s="39"/>
      <c r="H3542" s="45"/>
    </row>
    <row r="3543" s="2" customFormat="1" ht="16.8" customHeight="1">
      <c r="A3543" s="39"/>
      <c r="B3543" s="45"/>
      <c r="C3543" s="311" t="s">
        <v>269</v>
      </c>
      <c r="D3543" s="312" t="s">
        <v>19</v>
      </c>
      <c r="E3543" s="313" t="s">
        <v>19</v>
      </c>
      <c r="F3543" s="314">
        <v>1</v>
      </c>
      <c r="G3543" s="39"/>
      <c r="H3543" s="45"/>
    </row>
    <row r="3544" s="2" customFormat="1" ht="16.8" customHeight="1">
      <c r="A3544" s="39"/>
      <c r="B3544" s="45"/>
      <c r="C3544" s="311" t="s">
        <v>246</v>
      </c>
      <c r="D3544" s="312" t="s">
        <v>19</v>
      </c>
      <c r="E3544" s="313" t="s">
        <v>19</v>
      </c>
      <c r="F3544" s="314">
        <v>9</v>
      </c>
      <c r="G3544" s="39"/>
      <c r="H3544" s="45"/>
    </row>
    <row r="3545" s="2" customFormat="1" ht="16.8" customHeight="1">
      <c r="A3545" s="39"/>
      <c r="B3545" s="45"/>
      <c r="C3545" s="315" t="s">
        <v>590</v>
      </c>
      <c r="D3545" s="315" t="s">
        <v>591</v>
      </c>
      <c r="E3545" s="18" t="s">
        <v>586</v>
      </c>
      <c r="F3545" s="316">
        <v>9</v>
      </c>
      <c r="G3545" s="39"/>
      <c r="H3545" s="45"/>
    </row>
    <row r="3546" s="2" customFormat="1" ht="16.8" customHeight="1">
      <c r="A3546" s="39"/>
      <c r="B3546" s="45"/>
      <c r="C3546" s="315" t="s">
        <v>593</v>
      </c>
      <c r="D3546" s="315" t="s">
        <v>594</v>
      </c>
      <c r="E3546" s="18" t="s">
        <v>586</v>
      </c>
      <c r="F3546" s="316">
        <v>9</v>
      </c>
      <c r="G3546" s="39"/>
      <c r="H3546" s="45"/>
    </row>
    <row r="3547" s="2" customFormat="1" ht="16.8" customHeight="1">
      <c r="A3547" s="39"/>
      <c r="B3547" s="45"/>
      <c r="C3547" s="315" t="s">
        <v>597</v>
      </c>
      <c r="D3547" s="315" t="s">
        <v>598</v>
      </c>
      <c r="E3547" s="18" t="s">
        <v>586</v>
      </c>
      <c r="F3547" s="316">
        <v>9</v>
      </c>
      <c r="G3547" s="39"/>
      <c r="H3547" s="45"/>
    </row>
    <row r="3548" s="2" customFormat="1" ht="16.8" customHeight="1">
      <c r="A3548" s="39"/>
      <c r="B3548" s="45"/>
      <c r="C3548" s="315" t="s">
        <v>601</v>
      </c>
      <c r="D3548" s="315" t="s">
        <v>602</v>
      </c>
      <c r="E3548" s="18" t="s">
        <v>586</v>
      </c>
      <c r="F3548" s="316">
        <v>9</v>
      </c>
      <c r="G3548" s="39"/>
      <c r="H3548" s="45"/>
    </row>
    <row r="3549" s="2" customFormat="1" ht="16.8" customHeight="1">
      <c r="A3549" s="39"/>
      <c r="B3549" s="45"/>
      <c r="C3549" s="315" t="s">
        <v>767</v>
      </c>
      <c r="D3549" s="315" t="s">
        <v>768</v>
      </c>
      <c r="E3549" s="18" t="s">
        <v>586</v>
      </c>
      <c r="F3549" s="316">
        <v>9</v>
      </c>
      <c r="G3549" s="39"/>
      <c r="H3549" s="45"/>
    </row>
    <row r="3550" s="2" customFormat="1" ht="16.8" customHeight="1">
      <c r="A3550" s="39"/>
      <c r="B3550" s="45"/>
      <c r="C3550" s="315" t="s">
        <v>716</v>
      </c>
      <c r="D3550" s="315" t="s">
        <v>717</v>
      </c>
      <c r="E3550" s="18" t="s">
        <v>586</v>
      </c>
      <c r="F3550" s="316">
        <v>9</v>
      </c>
      <c r="G3550" s="39"/>
      <c r="H3550" s="45"/>
    </row>
    <row r="3551" s="2" customFormat="1" ht="16.8" customHeight="1">
      <c r="A3551" s="39"/>
      <c r="B3551" s="45"/>
      <c r="C3551" s="315" t="s">
        <v>776</v>
      </c>
      <c r="D3551" s="315" t="s">
        <v>777</v>
      </c>
      <c r="E3551" s="18" t="s">
        <v>586</v>
      </c>
      <c r="F3551" s="316">
        <v>9</v>
      </c>
      <c r="G3551" s="39"/>
      <c r="H3551" s="45"/>
    </row>
    <row r="3552" s="2" customFormat="1" ht="16.8" customHeight="1">
      <c r="A3552" s="39"/>
      <c r="B3552" s="45"/>
      <c r="C3552" s="311" t="s">
        <v>952</v>
      </c>
      <c r="D3552" s="312" t="s">
        <v>19</v>
      </c>
      <c r="E3552" s="313" t="s">
        <v>19</v>
      </c>
      <c r="F3552" s="314">
        <v>232.28</v>
      </c>
      <c r="G3552" s="39"/>
      <c r="H3552" s="45"/>
    </row>
    <row r="3553" s="2" customFormat="1" ht="16.8" customHeight="1">
      <c r="A3553" s="39"/>
      <c r="B3553" s="45"/>
      <c r="C3553" s="315" t="s">
        <v>19</v>
      </c>
      <c r="D3553" s="315" t="s">
        <v>1026</v>
      </c>
      <c r="E3553" s="18" t="s">
        <v>19</v>
      </c>
      <c r="F3553" s="316">
        <v>0</v>
      </c>
      <c r="G3553" s="39"/>
      <c r="H3553" s="45"/>
    </row>
    <row r="3554" s="2" customFormat="1" ht="16.8" customHeight="1">
      <c r="A3554" s="39"/>
      <c r="B3554" s="45"/>
      <c r="C3554" s="315" t="s">
        <v>19</v>
      </c>
      <c r="D3554" s="315" t="s">
        <v>1693</v>
      </c>
      <c r="E3554" s="18" t="s">
        <v>19</v>
      </c>
      <c r="F3554" s="316">
        <v>232.28</v>
      </c>
      <c r="G3554" s="39"/>
      <c r="H3554" s="45"/>
    </row>
    <row r="3555" s="2" customFormat="1" ht="16.8" customHeight="1">
      <c r="A3555" s="39"/>
      <c r="B3555" s="45"/>
      <c r="C3555" s="315" t="s">
        <v>952</v>
      </c>
      <c r="D3555" s="315" t="s">
        <v>363</v>
      </c>
      <c r="E3555" s="18" t="s">
        <v>19</v>
      </c>
      <c r="F3555" s="316">
        <v>232.28</v>
      </c>
      <c r="G3555" s="39"/>
      <c r="H3555" s="45"/>
    </row>
    <row r="3556" s="2" customFormat="1" ht="16.8" customHeight="1">
      <c r="A3556" s="39"/>
      <c r="B3556" s="45"/>
      <c r="C3556" s="317" t="s">
        <v>4959</v>
      </c>
      <c r="D3556" s="39"/>
      <c r="E3556" s="39"/>
      <c r="F3556" s="39"/>
      <c r="G3556" s="39"/>
      <c r="H3556" s="45"/>
    </row>
    <row r="3557" s="2" customFormat="1" ht="16.8" customHeight="1">
      <c r="A3557" s="39"/>
      <c r="B3557" s="45"/>
      <c r="C3557" s="315" t="s">
        <v>1022</v>
      </c>
      <c r="D3557" s="315" t="s">
        <v>1023</v>
      </c>
      <c r="E3557" s="18" t="s">
        <v>572</v>
      </c>
      <c r="F3557" s="316">
        <v>232.28</v>
      </c>
      <c r="G3557" s="39"/>
      <c r="H3557" s="45"/>
    </row>
    <row r="3558" s="2" customFormat="1">
      <c r="A3558" s="39"/>
      <c r="B3558" s="45"/>
      <c r="C3558" s="315" t="s">
        <v>1018</v>
      </c>
      <c r="D3558" s="315" t="s">
        <v>1019</v>
      </c>
      <c r="E3558" s="18" t="s">
        <v>572</v>
      </c>
      <c r="F3558" s="316">
        <v>232.28</v>
      </c>
      <c r="G3558" s="39"/>
      <c r="H3558" s="45"/>
    </row>
    <row r="3559" s="2" customFormat="1" ht="16.8" customHeight="1">
      <c r="A3559" s="39"/>
      <c r="B3559" s="45"/>
      <c r="C3559" s="315" t="s">
        <v>786</v>
      </c>
      <c r="D3559" s="315" t="s">
        <v>787</v>
      </c>
      <c r="E3559" s="18" t="s">
        <v>572</v>
      </c>
      <c r="F3559" s="316">
        <v>232.28</v>
      </c>
      <c r="G3559" s="39"/>
      <c r="H3559" s="45"/>
    </row>
    <row r="3560" s="2" customFormat="1" ht="16.8" customHeight="1">
      <c r="A3560" s="39"/>
      <c r="B3560" s="45"/>
      <c r="C3560" s="315" t="s">
        <v>496</v>
      </c>
      <c r="D3560" s="315" t="s">
        <v>497</v>
      </c>
      <c r="E3560" s="18" t="s">
        <v>489</v>
      </c>
      <c r="F3560" s="316">
        <v>150.244</v>
      </c>
      <c r="G3560" s="39"/>
      <c r="H3560" s="45"/>
    </row>
    <row r="3561" s="2" customFormat="1" ht="16.8" customHeight="1">
      <c r="A3561" s="39"/>
      <c r="B3561" s="45"/>
      <c r="C3561" s="311" t="s">
        <v>954</v>
      </c>
      <c r="D3561" s="312" t="s">
        <v>19</v>
      </c>
      <c r="E3561" s="313" t="s">
        <v>19</v>
      </c>
      <c r="F3561" s="314">
        <v>0.25</v>
      </c>
      <c r="G3561" s="39"/>
      <c r="H3561" s="45"/>
    </row>
    <row r="3562" s="2" customFormat="1" ht="16.8" customHeight="1">
      <c r="A3562" s="39"/>
      <c r="B3562" s="45"/>
      <c r="C3562" s="315" t="s">
        <v>954</v>
      </c>
      <c r="D3562" s="315" t="s">
        <v>1025</v>
      </c>
      <c r="E3562" s="18" t="s">
        <v>19</v>
      </c>
      <c r="F3562" s="316">
        <v>0.25</v>
      </c>
      <c r="G3562" s="39"/>
      <c r="H3562" s="45"/>
    </row>
    <row r="3563" s="2" customFormat="1" ht="16.8" customHeight="1">
      <c r="A3563" s="39"/>
      <c r="B3563" s="45"/>
      <c r="C3563" s="317" t="s">
        <v>4959</v>
      </c>
      <c r="D3563" s="39"/>
      <c r="E3563" s="39"/>
      <c r="F3563" s="39"/>
      <c r="G3563" s="39"/>
      <c r="H3563" s="45"/>
    </row>
    <row r="3564" s="2" customFormat="1" ht="16.8" customHeight="1">
      <c r="A3564" s="39"/>
      <c r="B3564" s="45"/>
      <c r="C3564" s="315" t="s">
        <v>1022</v>
      </c>
      <c r="D3564" s="315" t="s">
        <v>1023</v>
      </c>
      <c r="E3564" s="18" t="s">
        <v>572</v>
      </c>
      <c r="F3564" s="316">
        <v>232.28</v>
      </c>
      <c r="G3564" s="39"/>
      <c r="H3564" s="45"/>
    </row>
    <row r="3565" s="2" customFormat="1" ht="16.8" customHeight="1">
      <c r="A3565" s="39"/>
      <c r="B3565" s="45"/>
      <c r="C3565" s="315" t="s">
        <v>496</v>
      </c>
      <c r="D3565" s="315" t="s">
        <v>497</v>
      </c>
      <c r="E3565" s="18" t="s">
        <v>489</v>
      </c>
      <c r="F3565" s="316">
        <v>150.244</v>
      </c>
      <c r="G3565" s="39"/>
      <c r="H3565" s="45"/>
    </row>
    <row r="3566" s="2" customFormat="1" ht="16.8" customHeight="1">
      <c r="A3566" s="39"/>
      <c r="B3566" s="45"/>
      <c r="C3566" s="311" t="s">
        <v>258</v>
      </c>
      <c r="D3566" s="312" t="s">
        <v>19</v>
      </c>
      <c r="E3566" s="313" t="s">
        <v>19</v>
      </c>
      <c r="F3566" s="314">
        <v>0</v>
      </c>
      <c r="G3566" s="39"/>
      <c r="H3566" s="45"/>
    </row>
    <row r="3567" s="2" customFormat="1" ht="16.8" customHeight="1">
      <c r="A3567" s="39"/>
      <c r="B3567" s="45"/>
      <c r="C3567" s="317" t="s">
        <v>4959</v>
      </c>
      <c r="D3567" s="39"/>
      <c r="E3567" s="39"/>
      <c r="F3567" s="39"/>
      <c r="G3567" s="39"/>
      <c r="H3567" s="45"/>
    </row>
    <row r="3568" s="2" customFormat="1" ht="16.8" customHeight="1">
      <c r="A3568" s="39"/>
      <c r="B3568" s="45"/>
      <c r="C3568" s="315" t="s">
        <v>786</v>
      </c>
      <c r="D3568" s="315" t="s">
        <v>787</v>
      </c>
      <c r="E3568" s="18" t="s">
        <v>572</v>
      </c>
      <c r="F3568" s="316">
        <v>232.28</v>
      </c>
      <c r="G3568" s="39"/>
      <c r="H3568" s="45"/>
    </row>
    <row r="3569" s="2" customFormat="1" ht="16.8" customHeight="1">
      <c r="A3569" s="39"/>
      <c r="B3569" s="45"/>
      <c r="C3569" s="315" t="s">
        <v>496</v>
      </c>
      <c r="D3569" s="315" t="s">
        <v>497</v>
      </c>
      <c r="E3569" s="18" t="s">
        <v>489</v>
      </c>
      <c r="F3569" s="316">
        <v>150.244</v>
      </c>
      <c r="G3569" s="39"/>
      <c r="H3569" s="45"/>
    </row>
    <row r="3570" s="2" customFormat="1" ht="16.8" customHeight="1">
      <c r="A3570" s="39"/>
      <c r="B3570" s="45"/>
      <c r="C3570" s="311" t="s">
        <v>266</v>
      </c>
      <c r="D3570" s="312" t="s">
        <v>19</v>
      </c>
      <c r="E3570" s="313" t="s">
        <v>19</v>
      </c>
      <c r="F3570" s="314">
        <v>0.29999999999999999</v>
      </c>
      <c r="G3570" s="39"/>
      <c r="H3570" s="45"/>
    </row>
    <row r="3571" s="2" customFormat="1" ht="16.8" customHeight="1">
      <c r="A3571" s="39"/>
      <c r="B3571" s="45"/>
      <c r="C3571" s="317" t="s">
        <v>4959</v>
      </c>
      <c r="D3571" s="39"/>
      <c r="E3571" s="39"/>
      <c r="F3571" s="39"/>
      <c r="G3571" s="39"/>
      <c r="H3571" s="45"/>
    </row>
    <row r="3572" s="2" customFormat="1" ht="16.8" customHeight="1">
      <c r="A3572" s="39"/>
      <c r="B3572" s="45"/>
      <c r="C3572" s="315" t="s">
        <v>496</v>
      </c>
      <c r="D3572" s="315" t="s">
        <v>497</v>
      </c>
      <c r="E3572" s="18" t="s">
        <v>489</v>
      </c>
      <c r="F3572" s="316">
        <v>150.244</v>
      </c>
      <c r="G3572" s="39"/>
      <c r="H3572" s="45"/>
    </row>
    <row r="3573" s="2" customFormat="1" ht="16.8" customHeight="1">
      <c r="A3573" s="39"/>
      <c r="B3573" s="45"/>
      <c r="C3573" s="311" t="s">
        <v>286</v>
      </c>
      <c r="D3573" s="312" t="s">
        <v>19</v>
      </c>
      <c r="E3573" s="313" t="s">
        <v>19</v>
      </c>
      <c r="F3573" s="314">
        <v>196.333</v>
      </c>
      <c r="G3573" s="39"/>
      <c r="H3573" s="45"/>
    </row>
    <row r="3574" s="2" customFormat="1" ht="16.8" customHeight="1">
      <c r="A3574" s="39"/>
      <c r="B3574" s="45"/>
      <c r="C3574" s="315" t="s">
        <v>19</v>
      </c>
      <c r="D3574" s="315" t="s">
        <v>1079</v>
      </c>
      <c r="E3574" s="18" t="s">
        <v>19</v>
      </c>
      <c r="F3574" s="316">
        <v>0</v>
      </c>
      <c r="G3574" s="39"/>
      <c r="H3574" s="45"/>
    </row>
    <row r="3575" s="2" customFormat="1" ht="16.8" customHeight="1">
      <c r="A3575" s="39"/>
      <c r="B3575" s="45"/>
      <c r="C3575" s="315" t="s">
        <v>1273</v>
      </c>
      <c r="D3575" s="315" t="s">
        <v>1709</v>
      </c>
      <c r="E3575" s="18" t="s">
        <v>19</v>
      </c>
      <c r="F3575" s="316">
        <v>196.333</v>
      </c>
      <c r="G3575" s="39"/>
      <c r="H3575" s="45"/>
    </row>
    <row r="3576" s="2" customFormat="1" ht="16.8" customHeight="1">
      <c r="A3576" s="39"/>
      <c r="B3576" s="45"/>
      <c r="C3576" s="315" t="s">
        <v>1285</v>
      </c>
      <c r="D3576" s="315" t="s">
        <v>72</v>
      </c>
      <c r="E3576" s="18" t="s">
        <v>19</v>
      </c>
      <c r="F3576" s="316">
        <v>0</v>
      </c>
      <c r="G3576" s="39"/>
      <c r="H3576" s="45"/>
    </row>
    <row r="3577" s="2" customFormat="1" ht="16.8" customHeight="1">
      <c r="A3577" s="39"/>
      <c r="B3577" s="45"/>
      <c r="C3577" s="315" t="s">
        <v>1290</v>
      </c>
      <c r="D3577" s="315" t="s">
        <v>72</v>
      </c>
      <c r="E3577" s="18" t="s">
        <v>19</v>
      </c>
      <c r="F3577" s="316">
        <v>0</v>
      </c>
      <c r="G3577" s="39"/>
      <c r="H3577" s="45"/>
    </row>
    <row r="3578" s="2" customFormat="1" ht="16.8" customHeight="1">
      <c r="A3578" s="39"/>
      <c r="B3578" s="45"/>
      <c r="C3578" s="315" t="s">
        <v>1305</v>
      </c>
      <c r="D3578" s="315" t="s">
        <v>72</v>
      </c>
      <c r="E3578" s="18" t="s">
        <v>19</v>
      </c>
      <c r="F3578" s="316">
        <v>0</v>
      </c>
      <c r="G3578" s="39"/>
      <c r="H3578" s="45"/>
    </row>
    <row r="3579" s="2" customFormat="1" ht="16.8" customHeight="1">
      <c r="A3579" s="39"/>
      <c r="B3579" s="45"/>
      <c r="C3579" s="315" t="s">
        <v>286</v>
      </c>
      <c r="D3579" s="315" t="s">
        <v>353</v>
      </c>
      <c r="E3579" s="18" t="s">
        <v>19</v>
      </c>
      <c r="F3579" s="316">
        <v>196.333</v>
      </c>
      <c r="G3579" s="39"/>
      <c r="H3579" s="45"/>
    </row>
    <row r="3580" s="2" customFormat="1" ht="16.8" customHeight="1">
      <c r="A3580" s="39"/>
      <c r="B3580" s="45"/>
      <c r="C3580" s="317" t="s">
        <v>4959</v>
      </c>
      <c r="D3580" s="39"/>
      <c r="E3580" s="39"/>
      <c r="F3580" s="39"/>
      <c r="G3580" s="39"/>
      <c r="H3580" s="45"/>
    </row>
    <row r="3581" s="2" customFormat="1">
      <c r="A3581" s="39"/>
      <c r="B3581" s="45"/>
      <c r="C3581" s="315" t="s">
        <v>343</v>
      </c>
      <c r="D3581" s="315" t="s">
        <v>344</v>
      </c>
      <c r="E3581" s="18" t="s">
        <v>345</v>
      </c>
      <c r="F3581" s="316">
        <v>488.86900000000003</v>
      </c>
      <c r="G3581" s="39"/>
      <c r="H3581" s="45"/>
    </row>
    <row r="3582" s="2" customFormat="1">
      <c r="A3582" s="39"/>
      <c r="B3582" s="45"/>
      <c r="C3582" s="315" t="s">
        <v>792</v>
      </c>
      <c r="D3582" s="315" t="s">
        <v>793</v>
      </c>
      <c r="E3582" s="18" t="s">
        <v>572</v>
      </c>
      <c r="F3582" s="316">
        <v>417.10899999999998</v>
      </c>
      <c r="G3582" s="39"/>
      <c r="H3582" s="45"/>
    </row>
    <row r="3583" s="2" customFormat="1" ht="16.8" customHeight="1">
      <c r="A3583" s="39"/>
      <c r="B3583" s="45"/>
      <c r="C3583" s="311" t="s">
        <v>255</v>
      </c>
      <c r="D3583" s="312" t="s">
        <v>19</v>
      </c>
      <c r="E3583" s="313" t="s">
        <v>19</v>
      </c>
      <c r="F3583" s="314">
        <v>0</v>
      </c>
      <c r="G3583" s="39"/>
      <c r="H3583" s="45"/>
    </row>
    <row r="3584" s="2" customFormat="1" ht="16.8" customHeight="1">
      <c r="A3584" s="39"/>
      <c r="B3584" s="45"/>
      <c r="C3584" s="317" t="s">
        <v>4959</v>
      </c>
      <c r="D3584" s="39"/>
      <c r="E3584" s="39"/>
      <c r="F3584" s="39"/>
      <c r="G3584" s="39"/>
      <c r="H3584" s="45"/>
    </row>
    <row r="3585" s="2" customFormat="1">
      <c r="A3585" s="39"/>
      <c r="B3585" s="45"/>
      <c r="C3585" s="315" t="s">
        <v>771</v>
      </c>
      <c r="D3585" s="315" t="s">
        <v>772</v>
      </c>
      <c r="E3585" s="18" t="s">
        <v>586</v>
      </c>
      <c r="F3585" s="316">
        <v>9</v>
      </c>
      <c r="G3585" s="39"/>
      <c r="H3585" s="45"/>
    </row>
    <row r="3586" s="2" customFormat="1" ht="16.8" customHeight="1">
      <c r="A3586" s="39"/>
      <c r="B3586" s="45"/>
      <c r="C3586" s="311" t="s">
        <v>300</v>
      </c>
      <c r="D3586" s="312" t="s">
        <v>19</v>
      </c>
      <c r="E3586" s="313" t="s">
        <v>19</v>
      </c>
      <c r="F3586" s="314">
        <v>10</v>
      </c>
      <c r="G3586" s="39"/>
      <c r="H3586" s="45"/>
    </row>
    <row r="3587" s="2" customFormat="1" ht="16.8" customHeight="1">
      <c r="A3587" s="39"/>
      <c r="B3587" s="45"/>
      <c r="C3587" s="315" t="s">
        <v>19</v>
      </c>
      <c r="D3587" s="315" t="s">
        <v>1347</v>
      </c>
      <c r="E3587" s="18" t="s">
        <v>19</v>
      </c>
      <c r="F3587" s="316">
        <v>0</v>
      </c>
      <c r="G3587" s="39"/>
      <c r="H3587" s="45"/>
    </row>
    <row r="3588" s="2" customFormat="1" ht="16.8" customHeight="1">
      <c r="A3588" s="39"/>
      <c r="B3588" s="45"/>
      <c r="C3588" s="315" t="s">
        <v>300</v>
      </c>
      <c r="D3588" s="315" t="s">
        <v>430</v>
      </c>
      <c r="E3588" s="18" t="s">
        <v>19</v>
      </c>
      <c r="F3588" s="316">
        <v>10</v>
      </c>
      <c r="G3588" s="39"/>
      <c r="H3588" s="45"/>
    </row>
    <row r="3589" s="2" customFormat="1" ht="16.8" customHeight="1">
      <c r="A3589" s="39"/>
      <c r="B3589" s="45"/>
      <c r="C3589" s="317" t="s">
        <v>4959</v>
      </c>
      <c r="D3589" s="39"/>
      <c r="E3589" s="39"/>
      <c r="F3589" s="39"/>
      <c r="G3589" s="39"/>
      <c r="H3589" s="45"/>
    </row>
    <row r="3590" s="2" customFormat="1">
      <c r="A3590" s="39"/>
      <c r="B3590" s="45"/>
      <c r="C3590" s="315" t="s">
        <v>406</v>
      </c>
      <c r="D3590" s="315" t="s">
        <v>407</v>
      </c>
      <c r="E3590" s="18" t="s">
        <v>391</v>
      </c>
      <c r="F3590" s="316">
        <v>736.92600000000004</v>
      </c>
      <c r="G3590" s="39"/>
      <c r="H3590" s="45"/>
    </row>
    <row r="3591" s="2" customFormat="1" ht="16.8" customHeight="1">
      <c r="A3591" s="39"/>
      <c r="B3591" s="45"/>
      <c r="C3591" s="311" t="s">
        <v>253</v>
      </c>
      <c r="D3591" s="312" t="s">
        <v>19</v>
      </c>
      <c r="E3591" s="313" t="s">
        <v>19</v>
      </c>
      <c r="F3591" s="314">
        <v>8</v>
      </c>
      <c r="G3591" s="39"/>
      <c r="H3591" s="45"/>
    </row>
    <row r="3592" s="2" customFormat="1" ht="16.8" customHeight="1">
      <c r="A3592" s="39"/>
      <c r="B3592" s="45"/>
      <c r="C3592" s="315" t="s">
        <v>19</v>
      </c>
      <c r="D3592" s="315" t="s">
        <v>235</v>
      </c>
      <c r="E3592" s="18" t="s">
        <v>19</v>
      </c>
      <c r="F3592" s="316">
        <v>2</v>
      </c>
      <c r="G3592" s="39"/>
      <c r="H3592" s="45"/>
    </row>
    <row r="3593" s="2" customFormat="1" ht="16.8" customHeight="1">
      <c r="A3593" s="39"/>
      <c r="B3593" s="45"/>
      <c r="C3593" s="315" t="s">
        <v>19</v>
      </c>
      <c r="D3593" s="315" t="s">
        <v>238</v>
      </c>
      <c r="E3593" s="18" t="s">
        <v>19</v>
      </c>
      <c r="F3593" s="316">
        <v>3</v>
      </c>
      <c r="G3593" s="39"/>
      <c r="H3593" s="45"/>
    </row>
    <row r="3594" s="2" customFormat="1" ht="16.8" customHeight="1">
      <c r="A3594" s="39"/>
      <c r="B3594" s="45"/>
      <c r="C3594" s="315" t="s">
        <v>19</v>
      </c>
      <c r="D3594" s="315" t="s">
        <v>240</v>
      </c>
      <c r="E3594" s="18" t="s">
        <v>19</v>
      </c>
      <c r="F3594" s="316">
        <v>1</v>
      </c>
      <c r="G3594" s="39"/>
      <c r="H3594" s="45"/>
    </row>
    <row r="3595" s="2" customFormat="1" ht="16.8" customHeight="1">
      <c r="A3595" s="39"/>
      <c r="B3595" s="45"/>
      <c r="C3595" s="315" t="s">
        <v>19</v>
      </c>
      <c r="D3595" s="315" t="s">
        <v>230</v>
      </c>
      <c r="E3595" s="18" t="s">
        <v>19</v>
      </c>
      <c r="F3595" s="316">
        <v>0</v>
      </c>
      <c r="G3595" s="39"/>
      <c r="H3595" s="45"/>
    </row>
    <row r="3596" s="2" customFormat="1" ht="16.8" customHeight="1">
      <c r="A3596" s="39"/>
      <c r="B3596" s="45"/>
      <c r="C3596" s="315" t="s">
        <v>19</v>
      </c>
      <c r="D3596" s="315" t="s">
        <v>750</v>
      </c>
      <c r="E3596" s="18" t="s">
        <v>19</v>
      </c>
      <c r="F3596" s="316">
        <v>0</v>
      </c>
      <c r="G3596" s="39"/>
      <c r="H3596" s="45"/>
    </row>
    <row r="3597" s="2" customFormat="1" ht="16.8" customHeight="1">
      <c r="A3597" s="39"/>
      <c r="B3597" s="45"/>
      <c r="C3597" s="315" t="s">
        <v>19</v>
      </c>
      <c r="D3597" s="315" t="s">
        <v>751</v>
      </c>
      <c r="E3597" s="18" t="s">
        <v>19</v>
      </c>
      <c r="F3597" s="316">
        <v>2</v>
      </c>
      <c r="G3597" s="39"/>
      <c r="H3597" s="45"/>
    </row>
    <row r="3598" s="2" customFormat="1" ht="16.8" customHeight="1">
      <c r="A3598" s="39"/>
      <c r="B3598" s="45"/>
      <c r="C3598" s="315" t="s">
        <v>19</v>
      </c>
      <c r="D3598" s="315" t="s">
        <v>752</v>
      </c>
      <c r="E3598" s="18" t="s">
        <v>19</v>
      </c>
      <c r="F3598" s="316">
        <v>0</v>
      </c>
      <c r="G3598" s="39"/>
      <c r="H3598" s="45"/>
    </row>
    <row r="3599" s="2" customFormat="1" ht="16.8" customHeight="1">
      <c r="A3599" s="39"/>
      <c r="B3599" s="45"/>
      <c r="C3599" s="315" t="s">
        <v>19</v>
      </c>
      <c r="D3599" s="315" t="s">
        <v>1426</v>
      </c>
      <c r="E3599" s="18" t="s">
        <v>19</v>
      </c>
      <c r="F3599" s="316">
        <v>0</v>
      </c>
      <c r="G3599" s="39"/>
      <c r="H3599" s="45"/>
    </row>
    <row r="3600" s="2" customFormat="1" ht="16.8" customHeight="1">
      <c r="A3600" s="39"/>
      <c r="B3600" s="45"/>
      <c r="C3600" s="315" t="s">
        <v>19</v>
      </c>
      <c r="D3600" s="315" t="s">
        <v>1549</v>
      </c>
      <c r="E3600" s="18" t="s">
        <v>19</v>
      </c>
      <c r="F3600" s="316">
        <v>0</v>
      </c>
      <c r="G3600" s="39"/>
      <c r="H3600" s="45"/>
    </row>
    <row r="3601" s="2" customFormat="1" ht="16.8" customHeight="1">
      <c r="A3601" s="39"/>
      <c r="B3601" s="45"/>
      <c r="C3601" s="315" t="s">
        <v>19</v>
      </c>
      <c r="D3601" s="315" t="s">
        <v>1550</v>
      </c>
      <c r="E3601" s="18" t="s">
        <v>19</v>
      </c>
      <c r="F3601" s="316">
        <v>0</v>
      </c>
      <c r="G3601" s="39"/>
      <c r="H3601" s="45"/>
    </row>
    <row r="3602" s="2" customFormat="1" ht="16.8" customHeight="1">
      <c r="A3602" s="39"/>
      <c r="B3602" s="45"/>
      <c r="C3602" s="315" t="s">
        <v>253</v>
      </c>
      <c r="D3602" s="315" t="s">
        <v>363</v>
      </c>
      <c r="E3602" s="18" t="s">
        <v>19</v>
      </c>
      <c r="F3602" s="316">
        <v>8</v>
      </c>
      <c r="G3602" s="39"/>
      <c r="H3602" s="45"/>
    </row>
    <row r="3603" s="2" customFormat="1" ht="16.8" customHeight="1">
      <c r="A3603" s="39"/>
      <c r="B3603" s="45"/>
      <c r="C3603" s="317" t="s">
        <v>4959</v>
      </c>
      <c r="D3603" s="39"/>
      <c r="E3603" s="39"/>
      <c r="F3603" s="39"/>
      <c r="G3603" s="39"/>
      <c r="H3603" s="45"/>
    </row>
    <row r="3604" s="2" customFormat="1" ht="16.8" customHeight="1">
      <c r="A3604" s="39"/>
      <c r="B3604" s="45"/>
      <c r="C3604" s="315" t="s">
        <v>746</v>
      </c>
      <c r="D3604" s="315" t="s">
        <v>747</v>
      </c>
      <c r="E3604" s="18" t="s">
        <v>586</v>
      </c>
      <c r="F3604" s="316">
        <v>8</v>
      </c>
      <c r="G3604" s="39"/>
      <c r="H3604" s="45"/>
    </row>
    <row r="3605" s="2" customFormat="1" ht="16.8" customHeight="1">
      <c r="A3605" s="39"/>
      <c r="B3605" s="45"/>
      <c r="C3605" s="315" t="s">
        <v>756</v>
      </c>
      <c r="D3605" s="315" t="s">
        <v>757</v>
      </c>
      <c r="E3605" s="18" t="s">
        <v>586</v>
      </c>
      <c r="F3605" s="316">
        <v>8</v>
      </c>
      <c r="G3605" s="39"/>
      <c r="H3605" s="45"/>
    </row>
    <row r="3606" s="2" customFormat="1" ht="16.8" customHeight="1">
      <c r="A3606" s="39"/>
      <c r="B3606" s="45"/>
      <c r="C3606" s="315" t="s">
        <v>716</v>
      </c>
      <c r="D3606" s="315" t="s">
        <v>717</v>
      </c>
      <c r="E3606" s="18" t="s">
        <v>586</v>
      </c>
      <c r="F3606" s="316">
        <v>8</v>
      </c>
      <c r="G3606" s="39"/>
      <c r="H3606" s="45"/>
    </row>
    <row r="3607" s="2" customFormat="1" ht="16.8" customHeight="1">
      <c r="A3607" s="39"/>
      <c r="B3607" s="45"/>
      <c r="C3607" s="311" t="s">
        <v>250</v>
      </c>
      <c r="D3607" s="312" t="s">
        <v>19</v>
      </c>
      <c r="E3607" s="313" t="s">
        <v>19</v>
      </c>
      <c r="F3607" s="314">
        <v>9</v>
      </c>
      <c r="G3607" s="39"/>
      <c r="H3607" s="45"/>
    </row>
    <row r="3608" s="2" customFormat="1" ht="16.8" customHeight="1">
      <c r="A3608" s="39"/>
      <c r="B3608" s="45"/>
      <c r="C3608" s="315" t="s">
        <v>19</v>
      </c>
      <c r="D3608" s="315" t="s">
        <v>1178</v>
      </c>
      <c r="E3608" s="18" t="s">
        <v>19</v>
      </c>
      <c r="F3608" s="316">
        <v>0</v>
      </c>
      <c r="G3608" s="39"/>
      <c r="H3608" s="45"/>
    </row>
    <row r="3609" s="2" customFormat="1" ht="16.8" customHeight="1">
      <c r="A3609" s="39"/>
      <c r="B3609" s="45"/>
      <c r="C3609" s="315" t="s">
        <v>19</v>
      </c>
      <c r="D3609" s="315" t="s">
        <v>1177</v>
      </c>
      <c r="E3609" s="18" t="s">
        <v>19</v>
      </c>
      <c r="F3609" s="316">
        <v>0</v>
      </c>
      <c r="G3609" s="39"/>
      <c r="H3609" s="45"/>
    </row>
    <row r="3610" s="2" customFormat="1" ht="16.8" customHeight="1">
      <c r="A3610" s="39"/>
      <c r="B3610" s="45"/>
      <c r="C3610" s="315" t="s">
        <v>19</v>
      </c>
      <c r="D3610" s="315" t="s">
        <v>233</v>
      </c>
      <c r="E3610" s="18" t="s">
        <v>19</v>
      </c>
      <c r="F3610" s="316">
        <v>2</v>
      </c>
      <c r="G3610" s="39"/>
      <c r="H3610" s="45"/>
    </row>
    <row r="3611" s="2" customFormat="1" ht="16.8" customHeight="1">
      <c r="A3611" s="39"/>
      <c r="B3611" s="45"/>
      <c r="C3611" s="315" t="s">
        <v>19</v>
      </c>
      <c r="D3611" s="315" t="s">
        <v>235</v>
      </c>
      <c r="E3611" s="18" t="s">
        <v>19</v>
      </c>
      <c r="F3611" s="316">
        <v>2</v>
      </c>
      <c r="G3611" s="39"/>
      <c r="H3611" s="45"/>
    </row>
    <row r="3612" s="2" customFormat="1" ht="16.8" customHeight="1">
      <c r="A3612" s="39"/>
      <c r="B3612" s="45"/>
      <c r="C3612" s="315" t="s">
        <v>19</v>
      </c>
      <c r="D3612" s="315" t="s">
        <v>238</v>
      </c>
      <c r="E3612" s="18" t="s">
        <v>19</v>
      </c>
      <c r="F3612" s="316">
        <v>3</v>
      </c>
      <c r="G3612" s="39"/>
      <c r="H3612" s="45"/>
    </row>
    <row r="3613" s="2" customFormat="1" ht="16.8" customHeight="1">
      <c r="A3613" s="39"/>
      <c r="B3613" s="45"/>
      <c r="C3613" s="315" t="s">
        <v>19</v>
      </c>
      <c r="D3613" s="315" t="s">
        <v>240</v>
      </c>
      <c r="E3613" s="18" t="s">
        <v>19</v>
      </c>
      <c r="F3613" s="316">
        <v>1</v>
      </c>
      <c r="G3613" s="39"/>
      <c r="H3613" s="45"/>
    </row>
    <row r="3614" s="2" customFormat="1" ht="16.8" customHeight="1">
      <c r="A3614" s="39"/>
      <c r="B3614" s="45"/>
      <c r="C3614" s="315" t="s">
        <v>19</v>
      </c>
      <c r="D3614" s="315" t="s">
        <v>230</v>
      </c>
      <c r="E3614" s="18" t="s">
        <v>19</v>
      </c>
      <c r="F3614" s="316">
        <v>0</v>
      </c>
      <c r="G3614" s="39"/>
      <c r="H3614" s="45"/>
    </row>
    <row r="3615" s="2" customFormat="1" ht="16.8" customHeight="1">
      <c r="A3615" s="39"/>
      <c r="B3615" s="45"/>
      <c r="C3615" s="315" t="s">
        <v>19</v>
      </c>
      <c r="D3615" s="315" t="s">
        <v>242</v>
      </c>
      <c r="E3615" s="18" t="s">
        <v>19</v>
      </c>
      <c r="F3615" s="316">
        <v>0</v>
      </c>
      <c r="G3615" s="39"/>
      <c r="H3615" s="45"/>
    </row>
    <row r="3616" s="2" customFormat="1" ht="16.8" customHeight="1">
      <c r="A3616" s="39"/>
      <c r="B3616" s="45"/>
      <c r="C3616" s="315" t="s">
        <v>19</v>
      </c>
      <c r="D3616" s="315" t="s">
        <v>243</v>
      </c>
      <c r="E3616" s="18" t="s">
        <v>19</v>
      </c>
      <c r="F3616" s="316">
        <v>1</v>
      </c>
      <c r="G3616" s="39"/>
      <c r="H3616" s="45"/>
    </row>
    <row r="3617" s="2" customFormat="1" ht="16.8" customHeight="1">
      <c r="A3617" s="39"/>
      <c r="B3617" s="45"/>
      <c r="C3617" s="315" t="s">
        <v>19</v>
      </c>
      <c r="D3617" s="315" t="s">
        <v>244</v>
      </c>
      <c r="E3617" s="18" t="s">
        <v>19</v>
      </c>
      <c r="F3617" s="316">
        <v>0</v>
      </c>
      <c r="G3617" s="39"/>
      <c r="H3617" s="45"/>
    </row>
    <row r="3618" s="2" customFormat="1" ht="16.8" customHeight="1">
      <c r="A3618" s="39"/>
      <c r="B3618" s="45"/>
      <c r="C3618" s="315" t="s">
        <v>19</v>
      </c>
      <c r="D3618" s="315" t="s">
        <v>1315</v>
      </c>
      <c r="E3618" s="18" t="s">
        <v>19</v>
      </c>
      <c r="F3618" s="316">
        <v>0</v>
      </c>
      <c r="G3618" s="39"/>
      <c r="H3618" s="45"/>
    </row>
    <row r="3619" s="2" customFormat="1" ht="16.8" customHeight="1">
      <c r="A3619" s="39"/>
      <c r="B3619" s="45"/>
      <c r="C3619" s="315" t="s">
        <v>250</v>
      </c>
      <c r="D3619" s="315" t="s">
        <v>363</v>
      </c>
      <c r="E3619" s="18" t="s">
        <v>19</v>
      </c>
      <c r="F3619" s="316">
        <v>9</v>
      </c>
      <c r="G3619" s="39"/>
      <c r="H3619" s="45"/>
    </row>
    <row r="3620" s="2" customFormat="1" ht="16.8" customHeight="1">
      <c r="A3620" s="39"/>
      <c r="B3620" s="45"/>
      <c r="C3620" s="317" t="s">
        <v>4959</v>
      </c>
      <c r="D3620" s="39"/>
      <c r="E3620" s="39"/>
      <c r="F3620" s="39"/>
      <c r="G3620" s="39"/>
      <c r="H3620" s="45"/>
    </row>
    <row r="3621" s="2" customFormat="1" ht="16.8" customHeight="1">
      <c r="A3621" s="39"/>
      <c r="B3621" s="45"/>
      <c r="C3621" s="315" t="s">
        <v>724</v>
      </c>
      <c r="D3621" s="315" t="s">
        <v>725</v>
      </c>
      <c r="E3621" s="18" t="s">
        <v>586</v>
      </c>
      <c r="F3621" s="316">
        <v>9</v>
      </c>
      <c r="G3621" s="39"/>
      <c r="H3621" s="45"/>
    </row>
    <row r="3622" s="2" customFormat="1" ht="16.8" customHeight="1">
      <c r="A3622" s="39"/>
      <c r="B3622" s="45"/>
      <c r="C3622" s="315" t="s">
        <v>731</v>
      </c>
      <c r="D3622" s="315" t="s">
        <v>732</v>
      </c>
      <c r="E3622" s="18" t="s">
        <v>586</v>
      </c>
      <c r="F3622" s="316">
        <v>9</v>
      </c>
      <c r="G3622" s="39"/>
      <c r="H3622" s="45"/>
    </row>
    <row r="3623" s="2" customFormat="1" ht="16.8" customHeight="1">
      <c r="A3623" s="39"/>
      <c r="B3623" s="45"/>
      <c r="C3623" s="315" t="s">
        <v>716</v>
      </c>
      <c r="D3623" s="315" t="s">
        <v>717</v>
      </c>
      <c r="E3623" s="18" t="s">
        <v>586</v>
      </c>
      <c r="F3623" s="316">
        <v>9</v>
      </c>
      <c r="G3623" s="39"/>
      <c r="H3623" s="45"/>
    </row>
    <row r="3624" s="2" customFormat="1" ht="16.8" customHeight="1">
      <c r="A3624" s="39"/>
      <c r="B3624" s="45"/>
      <c r="C3624" s="311" t="s">
        <v>251</v>
      </c>
      <c r="D3624" s="312" t="s">
        <v>19</v>
      </c>
      <c r="E3624" s="313" t="s">
        <v>19</v>
      </c>
      <c r="F3624" s="314">
        <v>3</v>
      </c>
      <c r="G3624" s="39"/>
      <c r="H3624" s="45"/>
    </row>
    <row r="3625" s="2" customFormat="1" ht="16.8" customHeight="1">
      <c r="A3625" s="39"/>
      <c r="B3625" s="45"/>
      <c r="C3625" s="315" t="s">
        <v>19</v>
      </c>
      <c r="D3625" s="315" t="s">
        <v>1177</v>
      </c>
      <c r="E3625" s="18" t="s">
        <v>19</v>
      </c>
      <c r="F3625" s="316">
        <v>0</v>
      </c>
      <c r="G3625" s="39"/>
      <c r="H3625" s="45"/>
    </row>
    <row r="3626" s="2" customFormat="1" ht="16.8" customHeight="1">
      <c r="A3626" s="39"/>
      <c r="B3626" s="45"/>
      <c r="C3626" s="315" t="s">
        <v>19</v>
      </c>
      <c r="D3626" s="315" t="s">
        <v>233</v>
      </c>
      <c r="E3626" s="18" t="s">
        <v>19</v>
      </c>
      <c r="F3626" s="316">
        <v>2</v>
      </c>
      <c r="G3626" s="39"/>
      <c r="H3626" s="45"/>
    </row>
    <row r="3627" s="2" customFormat="1" ht="16.8" customHeight="1">
      <c r="A3627" s="39"/>
      <c r="B3627" s="45"/>
      <c r="C3627" s="315" t="s">
        <v>19</v>
      </c>
      <c r="D3627" s="315" t="s">
        <v>240</v>
      </c>
      <c r="E3627" s="18" t="s">
        <v>19</v>
      </c>
      <c r="F3627" s="316">
        <v>1</v>
      </c>
      <c r="G3627" s="39"/>
      <c r="H3627" s="45"/>
    </row>
    <row r="3628" s="2" customFormat="1" ht="16.8" customHeight="1">
      <c r="A3628" s="39"/>
      <c r="B3628" s="45"/>
      <c r="C3628" s="315" t="s">
        <v>19</v>
      </c>
      <c r="D3628" s="315" t="s">
        <v>230</v>
      </c>
      <c r="E3628" s="18" t="s">
        <v>19</v>
      </c>
      <c r="F3628" s="316">
        <v>0</v>
      </c>
      <c r="G3628" s="39"/>
      <c r="H3628" s="45"/>
    </row>
    <row r="3629" s="2" customFormat="1" ht="16.8" customHeight="1">
      <c r="A3629" s="39"/>
      <c r="B3629" s="45"/>
      <c r="C3629" s="315" t="s">
        <v>19</v>
      </c>
      <c r="D3629" s="315" t="s">
        <v>244</v>
      </c>
      <c r="E3629" s="18" t="s">
        <v>19</v>
      </c>
      <c r="F3629" s="316">
        <v>0</v>
      </c>
      <c r="G3629" s="39"/>
      <c r="H3629" s="45"/>
    </row>
    <row r="3630" s="2" customFormat="1" ht="16.8" customHeight="1">
      <c r="A3630" s="39"/>
      <c r="B3630" s="45"/>
      <c r="C3630" s="315" t="s">
        <v>19</v>
      </c>
      <c r="D3630" s="315" t="s">
        <v>1315</v>
      </c>
      <c r="E3630" s="18" t="s">
        <v>19</v>
      </c>
      <c r="F3630" s="316">
        <v>0</v>
      </c>
      <c r="G3630" s="39"/>
      <c r="H3630" s="45"/>
    </row>
    <row r="3631" s="2" customFormat="1" ht="16.8" customHeight="1">
      <c r="A3631" s="39"/>
      <c r="B3631" s="45"/>
      <c r="C3631" s="315" t="s">
        <v>251</v>
      </c>
      <c r="D3631" s="315" t="s">
        <v>363</v>
      </c>
      <c r="E3631" s="18" t="s">
        <v>19</v>
      </c>
      <c r="F3631" s="316">
        <v>3</v>
      </c>
      <c r="G3631" s="39"/>
      <c r="H3631" s="45"/>
    </row>
    <row r="3632" s="2" customFormat="1" ht="16.8" customHeight="1">
      <c r="A3632" s="39"/>
      <c r="B3632" s="45"/>
      <c r="C3632" s="317" t="s">
        <v>4959</v>
      </c>
      <c r="D3632" s="39"/>
      <c r="E3632" s="39"/>
      <c r="F3632" s="39"/>
      <c r="G3632" s="39"/>
      <c r="H3632" s="45"/>
    </row>
    <row r="3633" s="2" customFormat="1" ht="16.8" customHeight="1">
      <c r="A3633" s="39"/>
      <c r="B3633" s="45"/>
      <c r="C3633" s="315" t="s">
        <v>735</v>
      </c>
      <c r="D3633" s="315" t="s">
        <v>736</v>
      </c>
      <c r="E3633" s="18" t="s">
        <v>586</v>
      </c>
      <c r="F3633" s="316">
        <v>3</v>
      </c>
      <c r="G3633" s="39"/>
      <c r="H3633" s="45"/>
    </row>
    <row r="3634" s="2" customFormat="1" ht="16.8" customHeight="1">
      <c r="A3634" s="39"/>
      <c r="B3634" s="45"/>
      <c r="C3634" s="315" t="s">
        <v>742</v>
      </c>
      <c r="D3634" s="315" t="s">
        <v>743</v>
      </c>
      <c r="E3634" s="18" t="s">
        <v>586</v>
      </c>
      <c r="F3634" s="316">
        <v>3</v>
      </c>
      <c r="G3634" s="39"/>
      <c r="H3634" s="45"/>
    </row>
    <row r="3635" s="2" customFormat="1" ht="16.8" customHeight="1">
      <c r="A3635" s="39"/>
      <c r="B3635" s="45"/>
      <c r="C3635" s="315" t="s">
        <v>716</v>
      </c>
      <c r="D3635" s="315" t="s">
        <v>717</v>
      </c>
      <c r="E3635" s="18" t="s">
        <v>586</v>
      </c>
      <c r="F3635" s="316">
        <v>3</v>
      </c>
      <c r="G3635" s="39"/>
      <c r="H3635" s="45"/>
    </row>
    <row r="3636" s="2" customFormat="1" ht="16.8" customHeight="1">
      <c r="A3636" s="39"/>
      <c r="B3636" s="45"/>
      <c r="C3636" s="311" t="s">
        <v>291</v>
      </c>
      <c r="D3636" s="312" t="s">
        <v>19</v>
      </c>
      <c r="E3636" s="313" t="s">
        <v>19</v>
      </c>
      <c r="F3636" s="314">
        <v>69.125</v>
      </c>
      <c r="G3636" s="39"/>
      <c r="H3636" s="45"/>
    </row>
    <row r="3637" s="2" customFormat="1" ht="16.8" customHeight="1">
      <c r="A3637" s="39"/>
      <c r="B3637" s="45"/>
      <c r="C3637" s="315" t="s">
        <v>19</v>
      </c>
      <c r="D3637" s="315" t="s">
        <v>404</v>
      </c>
      <c r="E3637" s="18" t="s">
        <v>19</v>
      </c>
      <c r="F3637" s="316">
        <v>69.125</v>
      </c>
      <c r="G3637" s="39"/>
      <c r="H3637" s="45"/>
    </row>
    <row r="3638" s="2" customFormat="1" ht="16.8" customHeight="1">
      <c r="A3638" s="39"/>
      <c r="B3638" s="45"/>
      <c r="C3638" s="315" t="s">
        <v>291</v>
      </c>
      <c r="D3638" s="315" t="s">
        <v>363</v>
      </c>
      <c r="E3638" s="18" t="s">
        <v>19</v>
      </c>
      <c r="F3638" s="316">
        <v>69.125</v>
      </c>
      <c r="G3638" s="39"/>
      <c r="H3638" s="45"/>
    </row>
    <row r="3639" s="2" customFormat="1" ht="16.8" customHeight="1">
      <c r="A3639" s="39"/>
      <c r="B3639" s="45"/>
      <c r="C3639" s="317" t="s">
        <v>4959</v>
      </c>
      <c r="D3639" s="39"/>
      <c r="E3639" s="39"/>
      <c r="F3639" s="39"/>
      <c r="G3639" s="39"/>
      <c r="H3639" s="45"/>
    </row>
    <row r="3640" s="2" customFormat="1">
      <c r="A3640" s="39"/>
      <c r="B3640" s="45"/>
      <c r="C3640" s="315" t="s">
        <v>397</v>
      </c>
      <c r="D3640" s="315" t="s">
        <v>398</v>
      </c>
      <c r="E3640" s="18" t="s">
        <v>391</v>
      </c>
      <c r="F3640" s="316">
        <v>69.125</v>
      </c>
      <c r="G3640" s="39"/>
      <c r="H3640" s="45"/>
    </row>
    <row r="3641" s="2" customFormat="1">
      <c r="A3641" s="39"/>
      <c r="B3641" s="45"/>
      <c r="C3641" s="315" t="s">
        <v>472</v>
      </c>
      <c r="D3641" s="315" t="s">
        <v>473</v>
      </c>
      <c r="E3641" s="18" t="s">
        <v>391</v>
      </c>
      <c r="F3641" s="316">
        <v>69.125</v>
      </c>
      <c r="G3641" s="39"/>
      <c r="H3641" s="45"/>
    </row>
    <row r="3642" s="2" customFormat="1" ht="16.8" customHeight="1">
      <c r="A3642" s="39"/>
      <c r="B3642" s="45"/>
      <c r="C3642" s="311" t="s">
        <v>1244</v>
      </c>
      <c r="D3642" s="312" t="s">
        <v>1244</v>
      </c>
      <c r="E3642" s="313" t="s">
        <v>19</v>
      </c>
      <c r="F3642" s="314">
        <v>0</v>
      </c>
      <c r="G3642" s="39"/>
      <c r="H3642" s="45"/>
    </row>
    <row r="3643" s="2" customFormat="1" ht="16.8" customHeight="1">
      <c r="A3643" s="39"/>
      <c r="B3643" s="45"/>
      <c r="C3643" s="315" t="s">
        <v>1244</v>
      </c>
      <c r="D3643" s="315" t="s">
        <v>1526</v>
      </c>
      <c r="E3643" s="18" t="s">
        <v>19</v>
      </c>
      <c r="F3643" s="316">
        <v>0</v>
      </c>
      <c r="G3643" s="39"/>
      <c r="H3643" s="45"/>
    </row>
    <row r="3644" s="2" customFormat="1" ht="16.8" customHeight="1">
      <c r="A3644" s="39"/>
      <c r="B3644" s="45"/>
      <c r="C3644" s="311" t="s">
        <v>1178</v>
      </c>
      <c r="D3644" s="312" t="s">
        <v>19</v>
      </c>
      <c r="E3644" s="313" t="s">
        <v>19</v>
      </c>
      <c r="F3644" s="314">
        <v>0</v>
      </c>
      <c r="G3644" s="39"/>
      <c r="H3644" s="45"/>
    </row>
    <row r="3645" s="2" customFormat="1" ht="16.8" customHeight="1">
      <c r="A3645" s="39"/>
      <c r="B3645" s="45"/>
      <c r="C3645" s="315" t="s">
        <v>1178</v>
      </c>
      <c r="D3645" s="315" t="s">
        <v>1527</v>
      </c>
      <c r="E3645" s="18" t="s">
        <v>19</v>
      </c>
      <c r="F3645" s="316">
        <v>0</v>
      </c>
      <c r="G3645" s="39"/>
      <c r="H3645" s="45"/>
    </row>
    <row r="3646" s="2" customFormat="1" ht="16.8" customHeight="1">
      <c r="A3646" s="39"/>
      <c r="B3646" s="45"/>
      <c r="C3646" s="317" t="s">
        <v>4959</v>
      </c>
      <c r="D3646" s="39"/>
      <c r="E3646" s="39"/>
      <c r="F3646" s="39"/>
      <c r="G3646" s="39"/>
      <c r="H3646" s="45"/>
    </row>
    <row r="3647" s="2" customFormat="1" ht="16.8" customHeight="1">
      <c r="A3647" s="39"/>
      <c r="B3647" s="45"/>
      <c r="C3647" s="315" t="s">
        <v>703</v>
      </c>
      <c r="D3647" s="315" t="s">
        <v>704</v>
      </c>
      <c r="E3647" s="18" t="s">
        <v>586</v>
      </c>
      <c r="F3647" s="316">
        <v>9</v>
      </c>
      <c r="G3647" s="39"/>
      <c r="H3647" s="45"/>
    </row>
    <row r="3648" s="2" customFormat="1" ht="16.8" customHeight="1">
      <c r="A3648" s="39"/>
      <c r="B3648" s="45"/>
      <c r="C3648" s="315" t="s">
        <v>724</v>
      </c>
      <c r="D3648" s="315" t="s">
        <v>725</v>
      </c>
      <c r="E3648" s="18" t="s">
        <v>586</v>
      </c>
      <c r="F3648" s="316">
        <v>9</v>
      </c>
      <c r="G3648" s="39"/>
      <c r="H3648" s="45"/>
    </row>
    <row r="3649" s="2" customFormat="1" ht="16.8" customHeight="1">
      <c r="A3649" s="39"/>
      <c r="B3649" s="45"/>
      <c r="C3649" s="311" t="s">
        <v>1177</v>
      </c>
      <c r="D3649" s="312" t="s">
        <v>19</v>
      </c>
      <c r="E3649" s="313" t="s">
        <v>19</v>
      </c>
      <c r="F3649" s="314">
        <v>0</v>
      </c>
      <c r="G3649" s="39"/>
      <c r="H3649" s="45"/>
    </row>
    <row r="3650" s="2" customFormat="1" ht="16.8" customHeight="1">
      <c r="A3650" s="39"/>
      <c r="B3650" s="45"/>
      <c r="C3650" s="315" t="s">
        <v>1177</v>
      </c>
      <c r="D3650" s="315" t="s">
        <v>1528</v>
      </c>
      <c r="E3650" s="18" t="s">
        <v>19</v>
      </c>
      <c r="F3650" s="316">
        <v>0</v>
      </c>
      <c r="G3650" s="39"/>
      <c r="H3650" s="45"/>
    </row>
    <row r="3651" s="2" customFormat="1" ht="16.8" customHeight="1">
      <c r="A3651" s="39"/>
      <c r="B3651" s="45"/>
      <c r="C3651" s="317" t="s">
        <v>4959</v>
      </c>
      <c r="D3651" s="39"/>
      <c r="E3651" s="39"/>
      <c r="F3651" s="39"/>
      <c r="G3651" s="39"/>
      <c r="H3651" s="45"/>
    </row>
    <row r="3652" s="2" customFormat="1" ht="16.8" customHeight="1">
      <c r="A3652" s="39"/>
      <c r="B3652" s="45"/>
      <c r="C3652" s="315" t="s">
        <v>703</v>
      </c>
      <c r="D3652" s="315" t="s">
        <v>704</v>
      </c>
      <c r="E3652" s="18" t="s">
        <v>586</v>
      </c>
      <c r="F3652" s="316">
        <v>9</v>
      </c>
      <c r="G3652" s="39"/>
      <c r="H3652" s="45"/>
    </row>
    <row r="3653" s="2" customFormat="1" ht="16.8" customHeight="1">
      <c r="A3653" s="39"/>
      <c r="B3653" s="45"/>
      <c r="C3653" s="315" t="s">
        <v>724</v>
      </c>
      <c r="D3653" s="315" t="s">
        <v>725</v>
      </c>
      <c r="E3653" s="18" t="s">
        <v>586</v>
      </c>
      <c r="F3653" s="316">
        <v>9</v>
      </c>
      <c r="G3653" s="39"/>
      <c r="H3653" s="45"/>
    </row>
    <row r="3654" s="2" customFormat="1" ht="16.8" customHeight="1">
      <c r="A3654" s="39"/>
      <c r="B3654" s="45"/>
      <c r="C3654" s="315" t="s">
        <v>735</v>
      </c>
      <c r="D3654" s="315" t="s">
        <v>736</v>
      </c>
      <c r="E3654" s="18" t="s">
        <v>586</v>
      </c>
      <c r="F3654" s="316">
        <v>3</v>
      </c>
      <c r="G3654" s="39"/>
      <c r="H3654" s="45"/>
    </row>
    <row r="3655" s="2" customFormat="1" ht="16.8" customHeight="1">
      <c r="A3655" s="39"/>
      <c r="B3655" s="45"/>
      <c r="C3655" s="311" t="s">
        <v>233</v>
      </c>
      <c r="D3655" s="312" t="s">
        <v>19</v>
      </c>
      <c r="E3655" s="313" t="s">
        <v>19</v>
      </c>
      <c r="F3655" s="314">
        <v>2</v>
      </c>
      <c r="G3655" s="39"/>
      <c r="H3655" s="45"/>
    </row>
    <row r="3656" s="2" customFormat="1" ht="16.8" customHeight="1">
      <c r="A3656" s="39"/>
      <c r="B3656" s="45"/>
      <c r="C3656" s="315" t="s">
        <v>1244</v>
      </c>
      <c r="D3656" s="315" t="s">
        <v>1526</v>
      </c>
      <c r="E3656" s="18" t="s">
        <v>19</v>
      </c>
      <c r="F3656" s="316">
        <v>0</v>
      </c>
      <c r="G3656" s="39"/>
      <c r="H3656" s="45"/>
    </row>
    <row r="3657" s="2" customFormat="1" ht="16.8" customHeight="1">
      <c r="A3657" s="39"/>
      <c r="B3657" s="45"/>
      <c r="C3657" s="315" t="s">
        <v>1178</v>
      </c>
      <c r="D3657" s="315" t="s">
        <v>1527</v>
      </c>
      <c r="E3657" s="18" t="s">
        <v>19</v>
      </c>
      <c r="F3657" s="316">
        <v>0</v>
      </c>
      <c r="G3657" s="39"/>
      <c r="H3657" s="45"/>
    </row>
    <row r="3658" s="2" customFormat="1" ht="16.8" customHeight="1">
      <c r="A3658" s="39"/>
      <c r="B3658" s="45"/>
      <c r="C3658" s="315" t="s">
        <v>1177</v>
      </c>
      <c r="D3658" s="315" t="s">
        <v>1528</v>
      </c>
      <c r="E3658" s="18" t="s">
        <v>19</v>
      </c>
      <c r="F3658" s="316">
        <v>0</v>
      </c>
      <c r="G3658" s="39"/>
      <c r="H3658" s="45"/>
    </row>
    <row r="3659" s="2" customFormat="1" ht="16.8" customHeight="1">
      <c r="A3659" s="39"/>
      <c r="B3659" s="45"/>
      <c r="C3659" s="315" t="s">
        <v>233</v>
      </c>
      <c r="D3659" s="315" t="s">
        <v>1529</v>
      </c>
      <c r="E3659" s="18" t="s">
        <v>19</v>
      </c>
      <c r="F3659" s="316">
        <v>2</v>
      </c>
      <c r="G3659" s="39"/>
      <c r="H3659" s="45"/>
    </row>
    <row r="3660" s="2" customFormat="1" ht="16.8" customHeight="1">
      <c r="A3660" s="39"/>
      <c r="B3660" s="45"/>
      <c r="C3660" s="317" t="s">
        <v>4959</v>
      </c>
      <c r="D3660" s="39"/>
      <c r="E3660" s="39"/>
      <c r="F3660" s="39"/>
      <c r="G3660" s="39"/>
      <c r="H3660" s="45"/>
    </row>
    <row r="3661" s="2" customFormat="1" ht="16.8" customHeight="1">
      <c r="A3661" s="39"/>
      <c r="B3661" s="45"/>
      <c r="C3661" s="315" t="s">
        <v>703</v>
      </c>
      <c r="D3661" s="315" t="s">
        <v>704</v>
      </c>
      <c r="E3661" s="18" t="s">
        <v>586</v>
      </c>
      <c r="F3661" s="316">
        <v>9</v>
      </c>
      <c r="G3661" s="39"/>
      <c r="H3661" s="45"/>
    </row>
    <row r="3662" s="2" customFormat="1" ht="16.8" customHeight="1">
      <c r="A3662" s="39"/>
      <c r="B3662" s="45"/>
      <c r="C3662" s="315" t="s">
        <v>724</v>
      </c>
      <c r="D3662" s="315" t="s">
        <v>725</v>
      </c>
      <c r="E3662" s="18" t="s">
        <v>586</v>
      </c>
      <c r="F3662" s="316">
        <v>9</v>
      </c>
      <c r="G3662" s="39"/>
      <c r="H3662" s="45"/>
    </row>
    <row r="3663" s="2" customFormat="1" ht="16.8" customHeight="1">
      <c r="A3663" s="39"/>
      <c r="B3663" s="45"/>
      <c r="C3663" s="315" t="s">
        <v>735</v>
      </c>
      <c r="D3663" s="315" t="s">
        <v>736</v>
      </c>
      <c r="E3663" s="18" t="s">
        <v>586</v>
      </c>
      <c r="F3663" s="316">
        <v>3</v>
      </c>
      <c r="G3663" s="39"/>
      <c r="H3663" s="45"/>
    </row>
    <row r="3664" s="2" customFormat="1" ht="16.8" customHeight="1">
      <c r="A3664" s="39"/>
      <c r="B3664" s="45"/>
      <c r="C3664" s="311" t="s">
        <v>235</v>
      </c>
      <c r="D3664" s="312" t="s">
        <v>19</v>
      </c>
      <c r="E3664" s="313" t="s">
        <v>19</v>
      </c>
      <c r="F3664" s="314">
        <v>2</v>
      </c>
      <c r="G3664" s="39"/>
      <c r="H3664" s="45"/>
    </row>
    <row r="3665" s="2" customFormat="1" ht="16.8" customHeight="1">
      <c r="A3665" s="39"/>
      <c r="B3665" s="45"/>
      <c r="C3665" s="315" t="s">
        <v>235</v>
      </c>
      <c r="D3665" s="315" t="s">
        <v>1776</v>
      </c>
      <c r="E3665" s="18" t="s">
        <v>19</v>
      </c>
      <c r="F3665" s="316">
        <v>2</v>
      </c>
      <c r="G3665" s="39"/>
      <c r="H3665" s="45"/>
    </row>
    <row r="3666" s="2" customFormat="1" ht="16.8" customHeight="1">
      <c r="A3666" s="39"/>
      <c r="B3666" s="45"/>
      <c r="C3666" s="317" t="s">
        <v>4959</v>
      </c>
      <c r="D3666" s="39"/>
      <c r="E3666" s="39"/>
      <c r="F3666" s="39"/>
      <c r="G3666" s="39"/>
      <c r="H3666" s="45"/>
    </row>
    <row r="3667" s="2" customFormat="1" ht="16.8" customHeight="1">
      <c r="A3667" s="39"/>
      <c r="B3667" s="45"/>
      <c r="C3667" s="315" t="s">
        <v>703</v>
      </c>
      <c r="D3667" s="315" t="s">
        <v>704</v>
      </c>
      <c r="E3667" s="18" t="s">
        <v>586</v>
      </c>
      <c r="F3667" s="316">
        <v>9</v>
      </c>
      <c r="G3667" s="39"/>
      <c r="H3667" s="45"/>
    </row>
    <row r="3668" s="2" customFormat="1" ht="16.8" customHeight="1">
      <c r="A3668" s="39"/>
      <c r="B3668" s="45"/>
      <c r="C3668" s="315" t="s">
        <v>724</v>
      </c>
      <c r="D3668" s="315" t="s">
        <v>725</v>
      </c>
      <c r="E3668" s="18" t="s">
        <v>586</v>
      </c>
      <c r="F3668" s="316">
        <v>9</v>
      </c>
      <c r="G3668" s="39"/>
      <c r="H3668" s="45"/>
    </row>
    <row r="3669" s="2" customFormat="1" ht="16.8" customHeight="1">
      <c r="A3669" s="39"/>
      <c r="B3669" s="45"/>
      <c r="C3669" s="315" t="s">
        <v>746</v>
      </c>
      <c r="D3669" s="315" t="s">
        <v>747</v>
      </c>
      <c r="E3669" s="18" t="s">
        <v>586</v>
      </c>
      <c r="F3669" s="316">
        <v>8</v>
      </c>
      <c r="G3669" s="39"/>
      <c r="H3669" s="45"/>
    </row>
    <row r="3670" s="2" customFormat="1" ht="16.8" customHeight="1">
      <c r="A3670" s="39"/>
      <c r="B3670" s="45"/>
      <c r="C3670" s="311" t="s">
        <v>238</v>
      </c>
      <c r="D3670" s="312" t="s">
        <v>19</v>
      </c>
      <c r="E3670" s="313" t="s">
        <v>19</v>
      </c>
      <c r="F3670" s="314">
        <v>3</v>
      </c>
      <c r="G3670" s="39"/>
      <c r="H3670" s="45"/>
    </row>
    <row r="3671" s="2" customFormat="1" ht="16.8" customHeight="1">
      <c r="A3671" s="39"/>
      <c r="B3671" s="45"/>
      <c r="C3671" s="315" t="s">
        <v>238</v>
      </c>
      <c r="D3671" s="315" t="s">
        <v>1777</v>
      </c>
      <c r="E3671" s="18" t="s">
        <v>19</v>
      </c>
      <c r="F3671" s="316">
        <v>3</v>
      </c>
      <c r="G3671" s="39"/>
      <c r="H3671" s="45"/>
    </row>
    <row r="3672" s="2" customFormat="1" ht="16.8" customHeight="1">
      <c r="A3672" s="39"/>
      <c r="B3672" s="45"/>
      <c r="C3672" s="317" t="s">
        <v>4959</v>
      </c>
      <c r="D3672" s="39"/>
      <c r="E3672" s="39"/>
      <c r="F3672" s="39"/>
      <c r="G3672" s="39"/>
      <c r="H3672" s="45"/>
    </row>
    <row r="3673" s="2" customFormat="1" ht="16.8" customHeight="1">
      <c r="A3673" s="39"/>
      <c r="B3673" s="45"/>
      <c r="C3673" s="315" t="s">
        <v>703</v>
      </c>
      <c r="D3673" s="315" t="s">
        <v>704</v>
      </c>
      <c r="E3673" s="18" t="s">
        <v>586</v>
      </c>
      <c r="F3673" s="316">
        <v>9</v>
      </c>
      <c r="G3673" s="39"/>
      <c r="H3673" s="45"/>
    </row>
    <row r="3674" s="2" customFormat="1" ht="16.8" customHeight="1">
      <c r="A3674" s="39"/>
      <c r="B3674" s="45"/>
      <c r="C3674" s="315" t="s">
        <v>724</v>
      </c>
      <c r="D3674" s="315" t="s">
        <v>725</v>
      </c>
      <c r="E3674" s="18" t="s">
        <v>586</v>
      </c>
      <c r="F3674" s="316">
        <v>9</v>
      </c>
      <c r="G3674" s="39"/>
      <c r="H3674" s="45"/>
    </row>
    <row r="3675" s="2" customFormat="1" ht="16.8" customHeight="1">
      <c r="A3675" s="39"/>
      <c r="B3675" s="45"/>
      <c r="C3675" s="315" t="s">
        <v>746</v>
      </c>
      <c r="D3675" s="315" t="s">
        <v>747</v>
      </c>
      <c r="E3675" s="18" t="s">
        <v>586</v>
      </c>
      <c r="F3675" s="316">
        <v>8</v>
      </c>
      <c r="G3675" s="39"/>
      <c r="H3675" s="45"/>
    </row>
    <row r="3676" s="2" customFormat="1" ht="16.8" customHeight="1">
      <c r="A3676" s="39"/>
      <c r="B3676" s="45"/>
      <c r="C3676" s="311" t="s">
        <v>240</v>
      </c>
      <c r="D3676" s="312" t="s">
        <v>19</v>
      </c>
      <c r="E3676" s="313" t="s">
        <v>19</v>
      </c>
      <c r="F3676" s="314">
        <v>1</v>
      </c>
      <c r="G3676" s="39"/>
      <c r="H3676" s="45"/>
    </row>
    <row r="3677" s="2" customFormat="1" ht="16.8" customHeight="1">
      <c r="A3677" s="39"/>
      <c r="B3677" s="45"/>
      <c r="C3677" s="315" t="s">
        <v>240</v>
      </c>
      <c r="D3677" s="315" t="s">
        <v>1778</v>
      </c>
      <c r="E3677" s="18" t="s">
        <v>19</v>
      </c>
      <c r="F3677" s="316">
        <v>1</v>
      </c>
      <c r="G3677" s="39"/>
      <c r="H3677" s="45"/>
    </row>
    <row r="3678" s="2" customFormat="1" ht="16.8" customHeight="1">
      <c r="A3678" s="39"/>
      <c r="B3678" s="45"/>
      <c r="C3678" s="317" t="s">
        <v>4959</v>
      </c>
      <c r="D3678" s="39"/>
      <c r="E3678" s="39"/>
      <c r="F3678" s="39"/>
      <c r="G3678" s="39"/>
      <c r="H3678" s="45"/>
    </row>
    <row r="3679" s="2" customFormat="1" ht="16.8" customHeight="1">
      <c r="A3679" s="39"/>
      <c r="B3679" s="45"/>
      <c r="C3679" s="315" t="s">
        <v>703</v>
      </c>
      <c r="D3679" s="315" t="s">
        <v>704</v>
      </c>
      <c r="E3679" s="18" t="s">
        <v>586</v>
      </c>
      <c r="F3679" s="316">
        <v>9</v>
      </c>
      <c r="G3679" s="39"/>
      <c r="H3679" s="45"/>
    </row>
    <row r="3680" s="2" customFormat="1" ht="16.8" customHeight="1">
      <c r="A3680" s="39"/>
      <c r="B3680" s="45"/>
      <c r="C3680" s="315" t="s">
        <v>724</v>
      </c>
      <c r="D3680" s="315" t="s">
        <v>725</v>
      </c>
      <c r="E3680" s="18" t="s">
        <v>586</v>
      </c>
      <c r="F3680" s="316">
        <v>9</v>
      </c>
      <c r="G3680" s="39"/>
      <c r="H3680" s="45"/>
    </row>
    <row r="3681" s="2" customFormat="1" ht="16.8" customHeight="1">
      <c r="A3681" s="39"/>
      <c r="B3681" s="45"/>
      <c r="C3681" s="315" t="s">
        <v>735</v>
      </c>
      <c r="D3681" s="315" t="s">
        <v>736</v>
      </c>
      <c r="E3681" s="18" t="s">
        <v>586</v>
      </c>
      <c r="F3681" s="316">
        <v>3</v>
      </c>
      <c r="G3681" s="39"/>
      <c r="H3681" s="45"/>
    </row>
    <row r="3682" s="2" customFormat="1" ht="16.8" customHeight="1">
      <c r="A3682" s="39"/>
      <c r="B3682" s="45"/>
      <c r="C3682" s="315" t="s">
        <v>746</v>
      </c>
      <c r="D3682" s="315" t="s">
        <v>747</v>
      </c>
      <c r="E3682" s="18" t="s">
        <v>586</v>
      </c>
      <c r="F3682" s="316">
        <v>8</v>
      </c>
      <c r="G3682" s="39"/>
      <c r="H3682" s="45"/>
    </row>
    <row r="3683" s="2" customFormat="1" ht="16.8" customHeight="1">
      <c r="A3683" s="39"/>
      <c r="B3683" s="45"/>
      <c r="C3683" s="311" t="s">
        <v>230</v>
      </c>
      <c r="D3683" s="312" t="s">
        <v>19</v>
      </c>
      <c r="E3683" s="313" t="s">
        <v>19</v>
      </c>
      <c r="F3683" s="314">
        <v>0</v>
      </c>
      <c r="G3683" s="39"/>
      <c r="H3683" s="45"/>
    </row>
    <row r="3684" s="2" customFormat="1" ht="16.8" customHeight="1">
      <c r="A3684" s="39"/>
      <c r="B3684" s="45"/>
      <c r="C3684" s="315" t="s">
        <v>230</v>
      </c>
      <c r="D3684" s="315" t="s">
        <v>1533</v>
      </c>
      <c r="E3684" s="18" t="s">
        <v>19</v>
      </c>
      <c r="F3684" s="316">
        <v>0</v>
      </c>
      <c r="G3684" s="39"/>
      <c r="H3684" s="45"/>
    </row>
    <row r="3685" s="2" customFormat="1" ht="16.8" customHeight="1">
      <c r="A3685" s="39"/>
      <c r="B3685" s="45"/>
      <c r="C3685" s="317" t="s">
        <v>4959</v>
      </c>
      <c r="D3685" s="39"/>
      <c r="E3685" s="39"/>
      <c r="F3685" s="39"/>
      <c r="G3685" s="39"/>
      <c r="H3685" s="45"/>
    </row>
    <row r="3686" s="2" customFormat="1" ht="16.8" customHeight="1">
      <c r="A3686" s="39"/>
      <c r="B3686" s="45"/>
      <c r="C3686" s="315" t="s">
        <v>703</v>
      </c>
      <c r="D3686" s="315" t="s">
        <v>704</v>
      </c>
      <c r="E3686" s="18" t="s">
        <v>586</v>
      </c>
      <c r="F3686" s="316">
        <v>9</v>
      </c>
      <c r="G3686" s="39"/>
      <c r="H3686" s="45"/>
    </row>
    <row r="3687" s="2" customFormat="1" ht="16.8" customHeight="1">
      <c r="A3687" s="39"/>
      <c r="B3687" s="45"/>
      <c r="C3687" s="315" t="s">
        <v>724</v>
      </c>
      <c r="D3687" s="315" t="s">
        <v>725</v>
      </c>
      <c r="E3687" s="18" t="s">
        <v>586</v>
      </c>
      <c r="F3687" s="316">
        <v>9</v>
      </c>
      <c r="G3687" s="39"/>
      <c r="H3687" s="45"/>
    </row>
    <row r="3688" s="2" customFormat="1" ht="16.8" customHeight="1">
      <c r="A3688" s="39"/>
      <c r="B3688" s="45"/>
      <c r="C3688" s="315" t="s">
        <v>735</v>
      </c>
      <c r="D3688" s="315" t="s">
        <v>736</v>
      </c>
      <c r="E3688" s="18" t="s">
        <v>586</v>
      </c>
      <c r="F3688" s="316">
        <v>3</v>
      </c>
      <c r="G3688" s="39"/>
      <c r="H3688" s="45"/>
    </row>
    <row r="3689" s="2" customFormat="1" ht="16.8" customHeight="1">
      <c r="A3689" s="39"/>
      <c r="B3689" s="45"/>
      <c r="C3689" s="315" t="s">
        <v>746</v>
      </c>
      <c r="D3689" s="315" t="s">
        <v>747</v>
      </c>
      <c r="E3689" s="18" t="s">
        <v>586</v>
      </c>
      <c r="F3689" s="316">
        <v>8</v>
      </c>
      <c r="G3689" s="39"/>
      <c r="H3689" s="45"/>
    </row>
    <row r="3690" s="2" customFormat="1" ht="16.8" customHeight="1">
      <c r="A3690" s="39"/>
      <c r="B3690" s="45"/>
      <c r="C3690" s="311" t="s">
        <v>242</v>
      </c>
      <c r="D3690" s="312" t="s">
        <v>19</v>
      </c>
      <c r="E3690" s="313" t="s">
        <v>19</v>
      </c>
      <c r="F3690" s="314">
        <v>0</v>
      </c>
      <c r="G3690" s="39"/>
      <c r="H3690" s="45"/>
    </row>
    <row r="3691" s="2" customFormat="1" ht="16.8" customHeight="1">
      <c r="A3691" s="39"/>
      <c r="B3691" s="45"/>
      <c r="C3691" s="315" t="s">
        <v>242</v>
      </c>
      <c r="D3691" s="315" t="s">
        <v>1534</v>
      </c>
      <c r="E3691" s="18" t="s">
        <v>19</v>
      </c>
      <c r="F3691" s="316">
        <v>0</v>
      </c>
      <c r="G3691" s="39"/>
      <c r="H3691" s="45"/>
    </row>
    <row r="3692" s="2" customFormat="1" ht="16.8" customHeight="1">
      <c r="A3692" s="39"/>
      <c r="B3692" s="45"/>
      <c r="C3692" s="317" t="s">
        <v>4959</v>
      </c>
      <c r="D3692" s="39"/>
      <c r="E3692" s="39"/>
      <c r="F3692" s="39"/>
      <c r="G3692" s="39"/>
      <c r="H3692" s="45"/>
    </row>
    <row r="3693" s="2" customFormat="1" ht="16.8" customHeight="1">
      <c r="A3693" s="39"/>
      <c r="B3693" s="45"/>
      <c r="C3693" s="315" t="s">
        <v>703</v>
      </c>
      <c r="D3693" s="315" t="s">
        <v>704</v>
      </c>
      <c r="E3693" s="18" t="s">
        <v>586</v>
      </c>
      <c r="F3693" s="316">
        <v>9</v>
      </c>
      <c r="G3693" s="39"/>
      <c r="H3693" s="45"/>
    </row>
    <row r="3694" s="2" customFormat="1" ht="16.8" customHeight="1">
      <c r="A3694" s="39"/>
      <c r="B3694" s="45"/>
      <c r="C3694" s="315" t="s">
        <v>724</v>
      </c>
      <c r="D3694" s="315" t="s">
        <v>725</v>
      </c>
      <c r="E3694" s="18" t="s">
        <v>586</v>
      </c>
      <c r="F3694" s="316">
        <v>9</v>
      </c>
      <c r="G3694" s="39"/>
      <c r="H3694" s="45"/>
    </row>
    <row r="3695" s="2" customFormat="1" ht="16.8" customHeight="1">
      <c r="A3695" s="39"/>
      <c r="B3695" s="45"/>
      <c r="C3695" s="315" t="s">
        <v>746</v>
      </c>
      <c r="D3695" s="315" t="s">
        <v>747</v>
      </c>
      <c r="E3695" s="18" t="s">
        <v>586</v>
      </c>
      <c r="F3695" s="316">
        <v>8</v>
      </c>
      <c r="G3695" s="39"/>
      <c r="H3695" s="45"/>
    </row>
    <row r="3696" s="2" customFormat="1" ht="16.8" customHeight="1">
      <c r="A3696" s="39"/>
      <c r="B3696" s="45"/>
      <c r="C3696" s="311" t="s">
        <v>243</v>
      </c>
      <c r="D3696" s="312" t="s">
        <v>19</v>
      </c>
      <c r="E3696" s="313" t="s">
        <v>19</v>
      </c>
      <c r="F3696" s="314">
        <v>1</v>
      </c>
      <c r="G3696" s="39"/>
      <c r="H3696" s="45"/>
    </row>
    <row r="3697" s="2" customFormat="1" ht="16.8" customHeight="1">
      <c r="A3697" s="39"/>
      <c r="B3697" s="45"/>
      <c r="C3697" s="315" t="s">
        <v>230</v>
      </c>
      <c r="D3697" s="315" t="s">
        <v>1533</v>
      </c>
      <c r="E3697" s="18" t="s">
        <v>19</v>
      </c>
      <c r="F3697" s="316">
        <v>0</v>
      </c>
      <c r="G3697" s="39"/>
      <c r="H3697" s="45"/>
    </row>
    <row r="3698" s="2" customFormat="1" ht="16.8" customHeight="1">
      <c r="A3698" s="39"/>
      <c r="B3698" s="45"/>
      <c r="C3698" s="315" t="s">
        <v>242</v>
      </c>
      <c r="D3698" s="315" t="s">
        <v>1534</v>
      </c>
      <c r="E3698" s="18" t="s">
        <v>19</v>
      </c>
      <c r="F3698" s="316">
        <v>0</v>
      </c>
      <c r="G3698" s="39"/>
      <c r="H3698" s="45"/>
    </row>
    <row r="3699" s="2" customFormat="1" ht="16.8" customHeight="1">
      <c r="A3699" s="39"/>
      <c r="B3699" s="45"/>
      <c r="C3699" s="315" t="s">
        <v>243</v>
      </c>
      <c r="D3699" s="315" t="s">
        <v>1779</v>
      </c>
      <c r="E3699" s="18" t="s">
        <v>19</v>
      </c>
      <c r="F3699" s="316">
        <v>1</v>
      </c>
      <c r="G3699" s="39"/>
      <c r="H3699" s="45"/>
    </row>
    <row r="3700" s="2" customFormat="1" ht="16.8" customHeight="1">
      <c r="A3700" s="39"/>
      <c r="B3700" s="45"/>
      <c r="C3700" s="317" t="s">
        <v>4959</v>
      </c>
      <c r="D3700" s="39"/>
      <c r="E3700" s="39"/>
      <c r="F3700" s="39"/>
      <c r="G3700" s="39"/>
      <c r="H3700" s="45"/>
    </row>
    <row r="3701" s="2" customFormat="1" ht="16.8" customHeight="1">
      <c r="A3701" s="39"/>
      <c r="B3701" s="45"/>
      <c r="C3701" s="315" t="s">
        <v>703</v>
      </c>
      <c r="D3701" s="315" t="s">
        <v>704</v>
      </c>
      <c r="E3701" s="18" t="s">
        <v>586</v>
      </c>
      <c r="F3701" s="316">
        <v>9</v>
      </c>
      <c r="G3701" s="39"/>
      <c r="H3701" s="45"/>
    </row>
    <row r="3702" s="2" customFormat="1" ht="16.8" customHeight="1">
      <c r="A3702" s="39"/>
      <c r="B3702" s="45"/>
      <c r="C3702" s="315" t="s">
        <v>724</v>
      </c>
      <c r="D3702" s="315" t="s">
        <v>725</v>
      </c>
      <c r="E3702" s="18" t="s">
        <v>586</v>
      </c>
      <c r="F3702" s="316">
        <v>9</v>
      </c>
      <c r="G3702" s="39"/>
      <c r="H3702" s="45"/>
    </row>
    <row r="3703" s="2" customFormat="1" ht="16.8" customHeight="1">
      <c r="A3703" s="39"/>
      <c r="B3703" s="45"/>
      <c r="C3703" s="315" t="s">
        <v>746</v>
      </c>
      <c r="D3703" s="315" t="s">
        <v>747</v>
      </c>
      <c r="E3703" s="18" t="s">
        <v>586</v>
      </c>
      <c r="F3703" s="316">
        <v>8</v>
      </c>
      <c r="G3703" s="39"/>
      <c r="H3703" s="45"/>
    </row>
    <row r="3704" s="2" customFormat="1" ht="16.8" customHeight="1">
      <c r="A3704" s="39"/>
      <c r="B3704" s="45"/>
      <c r="C3704" s="311" t="s">
        <v>244</v>
      </c>
      <c r="D3704" s="312" t="s">
        <v>19</v>
      </c>
      <c r="E3704" s="313" t="s">
        <v>19</v>
      </c>
      <c r="F3704" s="314">
        <v>0</v>
      </c>
      <c r="G3704" s="39"/>
      <c r="H3704" s="45"/>
    </row>
    <row r="3705" s="2" customFormat="1" ht="16.8" customHeight="1">
      <c r="A3705" s="39"/>
      <c r="B3705" s="45"/>
      <c r="C3705" s="315" t="s">
        <v>244</v>
      </c>
      <c r="D3705" s="315" t="s">
        <v>1536</v>
      </c>
      <c r="E3705" s="18" t="s">
        <v>19</v>
      </c>
      <c r="F3705" s="316">
        <v>0</v>
      </c>
      <c r="G3705" s="39"/>
      <c r="H3705" s="45"/>
    </row>
    <row r="3706" s="2" customFormat="1" ht="16.8" customHeight="1">
      <c r="A3706" s="39"/>
      <c r="B3706" s="45"/>
      <c r="C3706" s="317" t="s">
        <v>4959</v>
      </c>
      <c r="D3706" s="39"/>
      <c r="E3706" s="39"/>
      <c r="F3706" s="39"/>
      <c r="G3706" s="39"/>
      <c r="H3706" s="45"/>
    </row>
    <row r="3707" s="2" customFormat="1" ht="16.8" customHeight="1">
      <c r="A3707" s="39"/>
      <c r="B3707" s="45"/>
      <c r="C3707" s="315" t="s">
        <v>703</v>
      </c>
      <c r="D3707" s="315" t="s">
        <v>704</v>
      </c>
      <c r="E3707" s="18" t="s">
        <v>586</v>
      </c>
      <c r="F3707" s="316">
        <v>9</v>
      </c>
      <c r="G3707" s="39"/>
      <c r="H3707" s="45"/>
    </row>
    <row r="3708" s="2" customFormat="1" ht="16.8" customHeight="1">
      <c r="A3708" s="39"/>
      <c r="B3708" s="45"/>
      <c r="C3708" s="315" t="s">
        <v>724</v>
      </c>
      <c r="D3708" s="315" t="s">
        <v>725</v>
      </c>
      <c r="E3708" s="18" t="s">
        <v>586</v>
      </c>
      <c r="F3708" s="316">
        <v>9</v>
      </c>
      <c r="G3708" s="39"/>
      <c r="H3708" s="45"/>
    </row>
    <row r="3709" s="2" customFormat="1" ht="16.8" customHeight="1">
      <c r="A3709" s="39"/>
      <c r="B3709" s="45"/>
      <c r="C3709" s="315" t="s">
        <v>735</v>
      </c>
      <c r="D3709" s="315" t="s">
        <v>736</v>
      </c>
      <c r="E3709" s="18" t="s">
        <v>586</v>
      </c>
      <c r="F3709" s="316">
        <v>3</v>
      </c>
      <c r="G3709" s="39"/>
      <c r="H3709" s="45"/>
    </row>
    <row r="3710" s="2" customFormat="1" ht="16.8" customHeight="1">
      <c r="A3710" s="39"/>
      <c r="B3710" s="45"/>
      <c r="C3710" s="315" t="s">
        <v>746</v>
      </c>
      <c r="D3710" s="315" t="s">
        <v>747</v>
      </c>
      <c r="E3710" s="18" t="s">
        <v>586</v>
      </c>
      <c r="F3710" s="316">
        <v>8</v>
      </c>
      <c r="G3710" s="39"/>
      <c r="H3710" s="45"/>
    </row>
    <row r="3711" s="2" customFormat="1" ht="16.8" customHeight="1">
      <c r="A3711" s="39"/>
      <c r="B3711" s="45"/>
      <c r="C3711" s="311" t="s">
        <v>1315</v>
      </c>
      <c r="D3711" s="312" t="s">
        <v>19</v>
      </c>
      <c r="E3711" s="313" t="s">
        <v>19</v>
      </c>
      <c r="F3711" s="314">
        <v>0</v>
      </c>
      <c r="G3711" s="39"/>
      <c r="H3711" s="45"/>
    </row>
    <row r="3712" s="2" customFormat="1" ht="16.8" customHeight="1">
      <c r="A3712" s="39"/>
      <c r="B3712" s="45"/>
      <c r="C3712" s="315" t="s">
        <v>1315</v>
      </c>
      <c r="D3712" s="315" t="s">
        <v>1537</v>
      </c>
      <c r="E3712" s="18" t="s">
        <v>19</v>
      </c>
      <c r="F3712" s="316">
        <v>0</v>
      </c>
      <c r="G3712" s="39"/>
      <c r="H3712" s="45"/>
    </row>
    <row r="3713" s="2" customFormat="1" ht="16.8" customHeight="1">
      <c r="A3713" s="39"/>
      <c r="B3713" s="45"/>
      <c r="C3713" s="317" t="s">
        <v>4959</v>
      </c>
      <c r="D3713" s="39"/>
      <c r="E3713" s="39"/>
      <c r="F3713" s="39"/>
      <c r="G3713" s="39"/>
      <c r="H3713" s="45"/>
    </row>
    <row r="3714" s="2" customFormat="1" ht="16.8" customHeight="1">
      <c r="A3714" s="39"/>
      <c r="B3714" s="45"/>
      <c r="C3714" s="315" t="s">
        <v>703</v>
      </c>
      <c r="D3714" s="315" t="s">
        <v>704</v>
      </c>
      <c r="E3714" s="18" t="s">
        <v>586</v>
      </c>
      <c r="F3714" s="316">
        <v>9</v>
      </c>
      <c r="G3714" s="39"/>
      <c r="H3714" s="45"/>
    </row>
    <row r="3715" s="2" customFormat="1" ht="16.8" customHeight="1">
      <c r="A3715" s="39"/>
      <c r="B3715" s="45"/>
      <c r="C3715" s="315" t="s">
        <v>724</v>
      </c>
      <c r="D3715" s="315" t="s">
        <v>725</v>
      </c>
      <c r="E3715" s="18" t="s">
        <v>586</v>
      </c>
      <c r="F3715" s="316">
        <v>9</v>
      </c>
      <c r="G3715" s="39"/>
      <c r="H3715" s="45"/>
    </row>
    <row r="3716" s="2" customFormat="1" ht="16.8" customHeight="1">
      <c r="A3716" s="39"/>
      <c r="B3716" s="45"/>
      <c r="C3716" s="315" t="s">
        <v>735</v>
      </c>
      <c r="D3716" s="315" t="s">
        <v>736</v>
      </c>
      <c r="E3716" s="18" t="s">
        <v>586</v>
      </c>
      <c r="F3716" s="316">
        <v>3</v>
      </c>
      <c r="G3716" s="39"/>
      <c r="H3716" s="45"/>
    </row>
    <row r="3717" s="2" customFormat="1" ht="16.8" customHeight="1">
      <c r="A3717" s="39"/>
      <c r="B3717" s="45"/>
      <c r="C3717" s="315" t="s">
        <v>746</v>
      </c>
      <c r="D3717" s="315" t="s">
        <v>747</v>
      </c>
      <c r="E3717" s="18" t="s">
        <v>586</v>
      </c>
      <c r="F3717" s="316">
        <v>8</v>
      </c>
      <c r="G3717" s="39"/>
      <c r="H3717" s="45"/>
    </row>
    <row r="3718" s="2" customFormat="1" ht="16.8" customHeight="1">
      <c r="A3718" s="39"/>
      <c r="B3718" s="45"/>
      <c r="C3718" s="311" t="s">
        <v>1470</v>
      </c>
      <c r="D3718" s="312" t="s">
        <v>19</v>
      </c>
      <c r="E3718" s="313" t="s">
        <v>19</v>
      </c>
      <c r="F3718" s="314">
        <v>0</v>
      </c>
      <c r="G3718" s="39"/>
      <c r="H3718" s="45"/>
    </row>
    <row r="3719" s="2" customFormat="1" ht="16.8" customHeight="1">
      <c r="A3719" s="39"/>
      <c r="B3719" s="45"/>
      <c r="C3719" s="315" t="s">
        <v>1470</v>
      </c>
      <c r="D3719" s="315" t="s">
        <v>1538</v>
      </c>
      <c r="E3719" s="18" t="s">
        <v>19</v>
      </c>
      <c r="F3719" s="316">
        <v>0</v>
      </c>
      <c r="G3719" s="39"/>
      <c r="H3719" s="45"/>
    </row>
    <row r="3720" s="2" customFormat="1" ht="16.8" customHeight="1">
      <c r="A3720" s="39"/>
      <c r="B3720" s="45"/>
      <c r="C3720" s="317" t="s">
        <v>4959</v>
      </c>
      <c r="D3720" s="39"/>
      <c r="E3720" s="39"/>
      <c r="F3720" s="39"/>
      <c r="G3720" s="39"/>
      <c r="H3720" s="45"/>
    </row>
    <row r="3721" s="2" customFormat="1" ht="16.8" customHeight="1">
      <c r="A3721" s="39"/>
      <c r="B3721" s="45"/>
      <c r="C3721" s="315" t="s">
        <v>703</v>
      </c>
      <c r="D3721" s="315" t="s">
        <v>704</v>
      </c>
      <c r="E3721" s="18" t="s">
        <v>586</v>
      </c>
      <c r="F3721" s="316">
        <v>9</v>
      </c>
      <c r="G3721" s="39"/>
      <c r="H3721" s="45"/>
    </row>
    <row r="3722" s="2" customFormat="1" ht="16.8" customHeight="1">
      <c r="A3722" s="39"/>
      <c r="B3722" s="45"/>
      <c r="C3722" s="315" t="s">
        <v>746</v>
      </c>
      <c r="D3722" s="315" t="s">
        <v>747</v>
      </c>
      <c r="E3722" s="18" t="s">
        <v>586</v>
      </c>
      <c r="F3722" s="316">
        <v>8</v>
      </c>
      <c r="G3722" s="39"/>
      <c r="H3722" s="45"/>
    </row>
    <row r="3723" s="2" customFormat="1" ht="16.8" customHeight="1">
      <c r="A3723" s="39"/>
      <c r="B3723" s="45"/>
      <c r="C3723" s="311" t="s">
        <v>1471</v>
      </c>
      <c r="D3723" s="312" t="s">
        <v>19</v>
      </c>
      <c r="E3723" s="313" t="s">
        <v>19</v>
      </c>
      <c r="F3723" s="314">
        <v>0</v>
      </c>
      <c r="G3723" s="39"/>
      <c r="H3723" s="45"/>
    </row>
    <row r="3724" s="2" customFormat="1" ht="16.8" customHeight="1">
      <c r="A3724" s="39"/>
      <c r="B3724" s="45"/>
      <c r="C3724" s="315" t="s">
        <v>1471</v>
      </c>
      <c r="D3724" s="315" t="s">
        <v>1539</v>
      </c>
      <c r="E3724" s="18" t="s">
        <v>19</v>
      </c>
      <c r="F3724" s="316">
        <v>0</v>
      </c>
      <c r="G3724" s="39"/>
      <c r="H3724" s="45"/>
    </row>
    <row r="3725" s="2" customFormat="1" ht="16.8" customHeight="1">
      <c r="A3725" s="39"/>
      <c r="B3725" s="45"/>
      <c r="C3725" s="317" t="s">
        <v>4959</v>
      </c>
      <c r="D3725" s="39"/>
      <c r="E3725" s="39"/>
      <c r="F3725" s="39"/>
      <c r="G3725" s="39"/>
      <c r="H3725" s="45"/>
    </row>
    <row r="3726" s="2" customFormat="1" ht="16.8" customHeight="1">
      <c r="A3726" s="39"/>
      <c r="B3726" s="45"/>
      <c r="C3726" s="315" t="s">
        <v>703</v>
      </c>
      <c r="D3726" s="315" t="s">
        <v>704</v>
      </c>
      <c r="E3726" s="18" t="s">
        <v>586</v>
      </c>
      <c r="F3726" s="316">
        <v>9</v>
      </c>
      <c r="G3726" s="39"/>
      <c r="H3726" s="45"/>
    </row>
    <row r="3727" s="2" customFormat="1" ht="16.8" customHeight="1">
      <c r="A3727" s="39"/>
      <c r="B3727" s="45"/>
      <c r="C3727" s="315" t="s">
        <v>746</v>
      </c>
      <c r="D3727" s="315" t="s">
        <v>747</v>
      </c>
      <c r="E3727" s="18" t="s">
        <v>586</v>
      </c>
      <c r="F3727" s="316">
        <v>8</v>
      </c>
      <c r="G3727" s="39"/>
      <c r="H3727" s="45"/>
    </row>
    <row r="3728" s="2" customFormat="1" ht="16.8" customHeight="1">
      <c r="A3728" s="39"/>
      <c r="B3728" s="45"/>
      <c r="C3728" s="311" t="s">
        <v>245</v>
      </c>
      <c r="D3728" s="312" t="s">
        <v>19</v>
      </c>
      <c r="E3728" s="313" t="s">
        <v>19</v>
      </c>
      <c r="F3728" s="314">
        <v>9</v>
      </c>
      <c r="G3728" s="39"/>
      <c r="H3728" s="45"/>
    </row>
    <row r="3729" s="2" customFormat="1" ht="16.8" customHeight="1">
      <c r="A3729" s="39"/>
      <c r="B3729" s="45"/>
      <c r="C3729" s="315" t="s">
        <v>1244</v>
      </c>
      <c r="D3729" s="315" t="s">
        <v>1526</v>
      </c>
      <c r="E3729" s="18" t="s">
        <v>19</v>
      </c>
      <c r="F3729" s="316">
        <v>0</v>
      </c>
      <c r="G3729" s="39"/>
      <c r="H3729" s="45"/>
    </row>
    <row r="3730" s="2" customFormat="1" ht="16.8" customHeight="1">
      <c r="A3730" s="39"/>
      <c r="B3730" s="45"/>
      <c r="C3730" s="315" t="s">
        <v>1178</v>
      </c>
      <c r="D3730" s="315" t="s">
        <v>1527</v>
      </c>
      <c r="E3730" s="18" t="s">
        <v>19</v>
      </c>
      <c r="F3730" s="316">
        <v>0</v>
      </c>
      <c r="G3730" s="39"/>
      <c r="H3730" s="45"/>
    </row>
    <row r="3731" s="2" customFormat="1" ht="16.8" customHeight="1">
      <c r="A3731" s="39"/>
      <c r="B3731" s="45"/>
      <c r="C3731" s="315" t="s">
        <v>1177</v>
      </c>
      <c r="D3731" s="315" t="s">
        <v>1528</v>
      </c>
      <c r="E3731" s="18" t="s">
        <v>19</v>
      </c>
      <c r="F3731" s="316">
        <v>0</v>
      </c>
      <c r="G3731" s="39"/>
      <c r="H3731" s="45"/>
    </row>
    <row r="3732" s="2" customFormat="1" ht="16.8" customHeight="1">
      <c r="A3732" s="39"/>
      <c r="B3732" s="45"/>
      <c r="C3732" s="315" t="s">
        <v>233</v>
      </c>
      <c r="D3732" s="315" t="s">
        <v>1529</v>
      </c>
      <c r="E3732" s="18" t="s">
        <v>19</v>
      </c>
      <c r="F3732" s="316">
        <v>2</v>
      </c>
      <c r="G3732" s="39"/>
      <c r="H3732" s="45"/>
    </row>
    <row r="3733" s="2" customFormat="1" ht="16.8" customHeight="1">
      <c r="A3733" s="39"/>
      <c r="B3733" s="45"/>
      <c r="C3733" s="315" t="s">
        <v>235</v>
      </c>
      <c r="D3733" s="315" t="s">
        <v>1776</v>
      </c>
      <c r="E3733" s="18" t="s">
        <v>19</v>
      </c>
      <c r="F3733" s="316">
        <v>2</v>
      </c>
      <c r="G3733" s="39"/>
      <c r="H3733" s="45"/>
    </row>
    <row r="3734" s="2" customFormat="1" ht="16.8" customHeight="1">
      <c r="A3734" s="39"/>
      <c r="B3734" s="45"/>
      <c r="C3734" s="315" t="s">
        <v>238</v>
      </c>
      <c r="D3734" s="315" t="s">
        <v>1777</v>
      </c>
      <c r="E3734" s="18" t="s">
        <v>19</v>
      </c>
      <c r="F3734" s="316">
        <v>3</v>
      </c>
      <c r="G3734" s="39"/>
      <c r="H3734" s="45"/>
    </row>
    <row r="3735" s="2" customFormat="1" ht="16.8" customHeight="1">
      <c r="A3735" s="39"/>
      <c r="B3735" s="45"/>
      <c r="C3735" s="315" t="s">
        <v>240</v>
      </c>
      <c r="D3735" s="315" t="s">
        <v>1778</v>
      </c>
      <c r="E3735" s="18" t="s">
        <v>19</v>
      </c>
      <c r="F3735" s="316">
        <v>1</v>
      </c>
      <c r="G3735" s="39"/>
      <c r="H3735" s="45"/>
    </row>
    <row r="3736" s="2" customFormat="1" ht="16.8" customHeight="1">
      <c r="A3736" s="39"/>
      <c r="B3736" s="45"/>
      <c r="C3736" s="315" t="s">
        <v>230</v>
      </c>
      <c r="D3736" s="315" t="s">
        <v>1533</v>
      </c>
      <c r="E3736" s="18" t="s">
        <v>19</v>
      </c>
      <c r="F3736" s="316">
        <v>0</v>
      </c>
      <c r="G3736" s="39"/>
      <c r="H3736" s="45"/>
    </row>
    <row r="3737" s="2" customFormat="1" ht="16.8" customHeight="1">
      <c r="A3737" s="39"/>
      <c r="B3737" s="45"/>
      <c r="C3737" s="315" t="s">
        <v>242</v>
      </c>
      <c r="D3737" s="315" t="s">
        <v>1534</v>
      </c>
      <c r="E3737" s="18" t="s">
        <v>19</v>
      </c>
      <c r="F3737" s="316">
        <v>0</v>
      </c>
      <c r="G3737" s="39"/>
      <c r="H3737" s="45"/>
    </row>
    <row r="3738" s="2" customFormat="1" ht="16.8" customHeight="1">
      <c r="A3738" s="39"/>
      <c r="B3738" s="45"/>
      <c r="C3738" s="315" t="s">
        <v>243</v>
      </c>
      <c r="D3738" s="315" t="s">
        <v>1779</v>
      </c>
      <c r="E3738" s="18" t="s">
        <v>19</v>
      </c>
      <c r="F3738" s="316">
        <v>1</v>
      </c>
      <c r="G3738" s="39"/>
      <c r="H3738" s="45"/>
    </row>
    <row r="3739" s="2" customFormat="1" ht="16.8" customHeight="1">
      <c r="A3739" s="39"/>
      <c r="B3739" s="45"/>
      <c r="C3739" s="315" t="s">
        <v>244</v>
      </c>
      <c r="D3739" s="315" t="s">
        <v>1536</v>
      </c>
      <c r="E3739" s="18" t="s">
        <v>19</v>
      </c>
      <c r="F3739" s="316">
        <v>0</v>
      </c>
      <c r="G3739" s="39"/>
      <c r="H3739" s="45"/>
    </row>
    <row r="3740" s="2" customFormat="1" ht="16.8" customHeight="1">
      <c r="A3740" s="39"/>
      <c r="B3740" s="45"/>
      <c r="C3740" s="315" t="s">
        <v>1315</v>
      </c>
      <c r="D3740" s="315" t="s">
        <v>1537</v>
      </c>
      <c r="E3740" s="18" t="s">
        <v>19</v>
      </c>
      <c r="F3740" s="316">
        <v>0</v>
      </c>
      <c r="G3740" s="39"/>
      <c r="H3740" s="45"/>
    </row>
    <row r="3741" s="2" customFormat="1" ht="16.8" customHeight="1">
      <c r="A3741" s="39"/>
      <c r="B3741" s="45"/>
      <c r="C3741" s="315" t="s">
        <v>1470</v>
      </c>
      <c r="D3741" s="315" t="s">
        <v>1538</v>
      </c>
      <c r="E3741" s="18" t="s">
        <v>19</v>
      </c>
      <c r="F3741" s="316">
        <v>0</v>
      </c>
      <c r="G3741" s="39"/>
      <c r="H3741" s="45"/>
    </row>
    <row r="3742" s="2" customFormat="1" ht="16.8" customHeight="1">
      <c r="A3742" s="39"/>
      <c r="B3742" s="45"/>
      <c r="C3742" s="315" t="s">
        <v>1471</v>
      </c>
      <c r="D3742" s="315" t="s">
        <v>1539</v>
      </c>
      <c r="E3742" s="18" t="s">
        <v>19</v>
      </c>
      <c r="F3742" s="316">
        <v>0</v>
      </c>
      <c r="G3742" s="39"/>
      <c r="H3742" s="45"/>
    </row>
    <row r="3743" s="2" customFormat="1" ht="16.8" customHeight="1">
      <c r="A3743" s="39"/>
      <c r="B3743" s="45"/>
      <c r="C3743" s="315" t="s">
        <v>245</v>
      </c>
      <c r="D3743" s="315" t="s">
        <v>363</v>
      </c>
      <c r="E3743" s="18" t="s">
        <v>19</v>
      </c>
      <c r="F3743" s="316">
        <v>9</v>
      </c>
      <c r="G3743" s="39"/>
      <c r="H3743" s="45"/>
    </row>
    <row r="3744" s="2" customFormat="1" ht="16.8" customHeight="1">
      <c r="A3744" s="39"/>
      <c r="B3744" s="45"/>
      <c r="C3744" s="317" t="s">
        <v>4959</v>
      </c>
      <c r="D3744" s="39"/>
      <c r="E3744" s="39"/>
      <c r="F3744" s="39"/>
      <c r="G3744" s="39"/>
      <c r="H3744" s="45"/>
    </row>
    <row r="3745" s="2" customFormat="1" ht="16.8" customHeight="1">
      <c r="A3745" s="39"/>
      <c r="B3745" s="45"/>
      <c r="C3745" s="315" t="s">
        <v>703</v>
      </c>
      <c r="D3745" s="315" t="s">
        <v>704</v>
      </c>
      <c r="E3745" s="18" t="s">
        <v>586</v>
      </c>
      <c r="F3745" s="316">
        <v>9</v>
      </c>
      <c r="G3745" s="39"/>
      <c r="H3745" s="45"/>
    </row>
    <row r="3746" s="2" customFormat="1">
      <c r="A3746" s="39"/>
      <c r="B3746" s="45"/>
      <c r="C3746" s="315" t="s">
        <v>448</v>
      </c>
      <c r="D3746" s="315" t="s">
        <v>449</v>
      </c>
      <c r="E3746" s="18" t="s">
        <v>391</v>
      </c>
      <c r="F3746" s="316">
        <v>247.54599999999999</v>
      </c>
      <c r="G3746" s="39"/>
      <c r="H3746" s="45"/>
    </row>
    <row r="3747" s="2" customFormat="1">
      <c r="A3747" s="39"/>
      <c r="B3747" s="45"/>
      <c r="C3747" s="315" t="s">
        <v>771</v>
      </c>
      <c r="D3747" s="315" t="s">
        <v>772</v>
      </c>
      <c r="E3747" s="18" t="s">
        <v>586</v>
      </c>
      <c r="F3747" s="316">
        <v>9</v>
      </c>
      <c r="G3747" s="39"/>
      <c r="H3747" s="45"/>
    </row>
    <row r="3748" s="2" customFormat="1">
      <c r="A3748" s="39"/>
      <c r="B3748" s="45"/>
      <c r="C3748" s="315" t="s">
        <v>780</v>
      </c>
      <c r="D3748" s="315" t="s">
        <v>781</v>
      </c>
      <c r="E3748" s="18" t="s">
        <v>391</v>
      </c>
      <c r="F3748" s="316">
        <v>3.0379999999999998</v>
      </c>
      <c r="G3748" s="39"/>
      <c r="H3748" s="45"/>
    </row>
    <row r="3749" s="2" customFormat="1" ht="16.8" customHeight="1">
      <c r="A3749" s="39"/>
      <c r="B3749" s="45"/>
      <c r="C3749" s="315" t="s">
        <v>720</v>
      </c>
      <c r="D3749" s="315" t="s">
        <v>721</v>
      </c>
      <c r="E3749" s="18" t="s">
        <v>586</v>
      </c>
      <c r="F3749" s="316">
        <v>9</v>
      </c>
      <c r="G3749" s="39"/>
      <c r="H3749" s="45"/>
    </row>
    <row r="3750" s="2" customFormat="1" ht="16.8" customHeight="1">
      <c r="A3750" s="39"/>
      <c r="B3750" s="45"/>
      <c r="C3750" s="315" t="s">
        <v>716</v>
      </c>
      <c r="D3750" s="315" t="s">
        <v>717</v>
      </c>
      <c r="E3750" s="18" t="s">
        <v>586</v>
      </c>
      <c r="F3750" s="316">
        <v>9</v>
      </c>
      <c r="G3750" s="39"/>
      <c r="H3750" s="45"/>
    </row>
    <row r="3751" s="2" customFormat="1" ht="16.8" customHeight="1">
      <c r="A3751" s="39"/>
      <c r="B3751" s="45"/>
      <c r="C3751" s="311" t="s">
        <v>267</v>
      </c>
      <c r="D3751" s="312" t="s">
        <v>19</v>
      </c>
      <c r="E3751" s="313" t="s">
        <v>19</v>
      </c>
      <c r="F3751" s="314">
        <v>1.49</v>
      </c>
      <c r="G3751" s="39"/>
      <c r="H3751" s="45"/>
    </row>
    <row r="3752" s="2" customFormat="1" ht="16.8" customHeight="1">
      <c r="A3752" s="39"/>
      <c r="B3752" s="45"/>
      <c r="C3752" s="315" t="s">
        <v>19</v>
      </c>
      <c r="D3752" s="315" t="s">
        <v>411</v>
      </c>
      <c r="E3752" s="18" t="s">
        <v>19</v>
      </c>
      <c r="F3752" s="316">
        <v>0</v>
      </c>
      <c r="G3752" s="39"/>
      <c r="H3752" s="45"/>
    </row>
    <row r="3753" s="2" customFormat="1" ht="16.8" customHeight="1">
      <c r="A3753" s="39"/>
      <c r="B3753" s="45"/>
      <c r="C3753" s="315" t="s">
        <v>267</v>
      </c>
      <c r="D3753" s="315" t="s">
        <v>975</v>
      </c>
      <c r="E3753" s="18" t="s">
        <v>19</v>
      </c>
      <c r="F3753" s="316">
        <v>1.49</v>
      </c>
      <c r="G3753" s="39"/>
      <c r="H3753" s="45"/>
    </row>
    <row r="3754" s="2" customFormat="1" ht="16.8" customHeight="1">
      <c r="A3754" s="39"/>
      <c r="B3754" s="45"/>
      <c r="C3754" s="317" t="s">
        <v>4959</v>
      </c>
      <c r="D3754" s="39"/>
      <c r="E3754" s="39"/>
      <c r="F3754" s="39"/>
      <c r="G3754" s="39"/>
      <c r="H3754" s="45"/>
    </row>
    <row r="3755" s="2" customFormat="1">
      <c r="A3755" s="39"/>
      <c r="B3755" s="45"/>
      <c r="C3755" s="315" t="s">
        <v>406</v>
      </c>
      <c r="D3755" s="315" t="s">
        <v>407</v>
      </c>
      <c r="E3755" s="18" t="s">
        <v>391</v>
      </c>
      <c r="F3755" s="316">
        <v>736.92600000000004</v>
      </c>
      <c r="G3755" s="39"/>
      <c r="H3755" s="45"/>
    </row>
    <row r="3756" s="2" customFormat="1">
      <c r="A3756" s="39"/>
      <c r="B3756" s="45"/>
      <c r="C3756" s="315" t="s">
        <v>1316</v>
      </c>
      <c r="D3756" s="315" t="s">
        <v>1317</v>
      </c>
      <c r="E3756" s="18" t="s">
        <v>345</v>
      </c>
      <c r="F3756" s="316">
        <v>2.036</v>
      </c>
      <c r="G3756" s="39"/>
      <c r="H3756" s="45"/>
    </row>
    <row r="3757" s="2" customFormat="1">
      <c r="A3757" s="39"/>
      <c r="B3757" s="45"/>
      <c r="C3757" s="315" t="s">
        <v>343</v>
      </c>
      <c r="D3757" s="315" t="s">
        <v>344</v>
      </c>
      <c r="E3757" s="18" t="s">
        <v>345</v>
      </c>
      <c r="F3757" s="316">
        <v>488.86900000000003</v>
      </c>
      <c r="G3757" s="39"/>
      <c r="H3757" s="45"/>
    </row>
    <row r="3758" s="2" customFormat="1" ht="16.8" customHeight="1">
      <c r="A3758" s="39"/>
      <c r="B3758" s="45"/>
      <c r="C3758" s="315" t="s">
        <v>379</v>
      </c>
      <c r="D3758" s="315" t="s">
        <v>380</v>
      </c>
      <c r="E3758" s="18" t="s">
        <v>345</v>
      </c>
      <c r="F3758" s="316">
        <v>69.899000000000001</v>
      </c>
      <c r="G3758" s="39"/>
      <c r="H3758" s="45"/>
    </row>
    <row r="3759" s="2" customFormat="1" ht="16.8" customHeight="1">
      <c r="A3759" s="39"/>
      <c r="B3759" s="45"/>
      <c r="C3759" s="315" t="s">
        <v>435</v>
      </c>
      <c r="D3759" s="315" t="s">
        <v>436</v>
      </c>
      <c r="E3759" s="18" t="s">
        <v>391</v>
      </c>
      <c r="F3759" s="316">
        <v>956.95799999999997</v>
      </c>
      <c r="G3759" s="39"/>
      <c r="H3759" s="45"/>
    </row>
    <row r="3760" s="2" customFormat="1">
      <c r="A3760" s="39"/>
      <c r="B3760" s="45"/>
      <c r="C3760" s="315" t="s">
        <v>792</v>
      </c>
      <c r="D3760" s="315" t="s">
        <v>793</v>
      </c>
      <c r="E3760" s="18" t="s">
        <v>572</v>
      </c>
      <c r="F3760" s="316">
        <v>417.10899999999998</v>
      </c>
      <c r="G3760" s="39"/>
      <c r="H3760" s="45"/>
    </row>
    <row r="3761" s="2" customFormat="1" ht="16.8" customHeight="1">
      <c r="A3761" s="39"/>
      <c r="B3761" s="45"/>
      <c r="C3761" s="315" t="s">
        <v>487</v>
      </c>
      <c r="D3761" s="315" t="s">
        <v>488</v>
      </c>
      <c r="E3761" s="18" t="s">
        <v>489</v>
      </c>
      <c r="F3761" s="316">
        <v>276.87799999999999</v>
      </c>
      <c r="G3761" s="39"/>
      <c r="H3761" s="45"/>
    </row>
    <row r="3762" s="2" customFormat="1" ht="16.8" customHeight="1">
      <c r="A3762" s="39"/>
      <c r="B3762" s="45"/>
      <c r="C3762" s="315" t="s">
        <v>496</v>
      </c>
      <c r="D3762" s="315" t="s">
        <v>497</v>
      </c>
      <c r="E3762" s="18" t="s">
        <v>489</v>
      </c>
      <c r="F3762" s="316">
        <v>150.244</v>
      </c>
      <c r="G3762" s="39"/>
      <c r="H3762" s="45"/>
    </row>
    <row r="3763" s="2" customFormat="1" ht="16.8" customHeight="1">
      <c r="A3763" s="39"/>
      <c r="B3763" s="45"/>
      <c r="C3763" s="311" t="s">
        <v>1305</v>
      </c>
      <c r="D3763" s="312" t="s">
        <v>19</v>
      </c>
      <c r="E3763" s="313" t="s">
        <v>19</v>
      </c>
      <c r="F3763" s="314">
        <v>0</v>
      </c>
      <c r="G3763" s="39"/>
      <c r="H3763" s="45"/>
    </row>
    <row r="3764" s="2" customFormat="1" ht="16.8" customHeight="1">
      <c r="A3764" s="39"/>
      <c r="B3764" s="45"/>
      <c r="C3764" s="315" t="s">
        <v>1305</v>
      </c>
      <c r="D3764" s="315" t="s">
        <v>72</v>
      </c>
      <c r="E3764" s="18" t="s">
        <v>19</v>
      </c>
      <c r="F3764" s="316">
        <v>0</v>
      </c>
      <c r="G3764" s="39"/>
      <c r="H3764" s="45"/>
    </row>
    <row r="3765" s="2" customFormat="1" ht="16.8" customHeight="1">
      <c r="A3765" s="39"/>
      <c r="B3765" s="45"/>
      <c r="C3765" s="317" t="s">
        <v>4959</v>
      </c>
      <c r="D3765" s="39"/>
      <c r="E3765" s="39"/>
      <c r="F3765" s="39"/>
      <c r="G3765" s="39"/>
      <c r="H3765" s="45"/>
    </row>
    <row r="3766" s="2" customFormat="1">
      <c r="A3766" s="39"/>
      <c r="B3766" s="45"/>
      <c r="C3766" s="315" t="s">
        <v>343</v>
      </c>
      <c r="D3766" s="315" t="s">
        <v>344</v>
      </c>
      <c r="E3766" s="18" t="s">
        <v>345</v>
      </c>
      <c r="F3766" s="316">
        <v>488.86900000000003</v>
      </c>
      <c r="G3766" s="39"/>
      <c r="H3766" s="45"/>
    </row>
    <row r="3767" s="2" customFormat="1">
      <c r="A3767" s="39"/>
      <c r="B3767" s="45"/>
      <c r="C3767" s="315" t="s">
        <v>406</v>
      </c>
      <c r="D3767" s="315" t="s">
        <v>407</v>
      </c>
      <c r="E3767" s="18" t="s">
        <v>391</v>
      </c>
      <c r="F3767" s="316">
        <v>736.92600000000004</v>
      </c>
      <c r="G3767" s="39"/>
      <c r="H3767" s="45"/>
    </row>
    <row r="3768" s="2" customFormat="1" ht="16.8" customHeight="1">
      <c r="A3768" s="39"/>
      <c r="B3768" s="45"/>
      <c r="C3768" s="315" t="s">
        <v>1308</v>
      </c>
      <c r="D3768" s="315" t="s">
        <v>1333</v>
      </c>
      <c r="E3768" s="18" t="s">
        <v>19</v>
      </c>
      <c r="F3768" s="316">
        <v>0</v>
      </c>
      <c r="G3768" s="39"/>
      <c r="H3768" s="45"/>
    </row>
    <row r="3769" s="2" customFormat="1" ht="16.8" customHeight="1">
      <c r="A3769" s="39"/>
      <c r="B3769" s="45"/>
      <c r="C3769" s="311" t="s">
        <v>1308</v>
      </c>
      <c r="D3769" s="312" t="s">
        <v>19</v>
      </c>
      <c r="E3769" s="313" t="s">
        <v>19</v>
      </c>
      <c r="F3769" s="314">
        <v>0</v>
      </c>
      <c r="G3769" s="39"/>
      <c r="H3769" s="45"/>
    </row>
    <row r="3770" s="2" customFormat="1" ht="16.8" customHeight="1">
      <c r="A3770" s="39"/>
      <c r="B3770" s="45"/>
      <c r="C3770" s="317" t="s">
        <v>4959</v>
      </c>
      <c r="D3770" s="39"/>
      <c r="E3770" s="39"/>
      <c r="F3770" s="39"/>
      <c r="G3770" s="39"/>
      <c r="H3770" s="45"/>
    </row>
    <row r="3771" s="2" customFormat="1">
      <c r="A3771" s="39"/>
      <c r="B3771" s="45"/>
      <c r="C3771" s="315" t="s">
        <v>343</v>
      </c>
      <c r="D3771" s="315" t="s">
        <v>344</v>
      </c>
      <c r="E3771" s="18" t="s">
        <v>345</v>
      </c>
      <c r="F3771" s="316">
        <v>488.86900000000003</v>
      </c>
      <c r="G3771" s="39"/>
      <c r="H3771" s="45"/>
    </row>
    <row r="3772" s="2" customFormat="1">
      <c r="A3772" s="39"/>
      <c r="B3772" s="45"/>
      <c r="C3772" s="315" t="s">
        <v>364</v>
      </c>
      <c r="D3772" s="315" t="s">
        <v>365</v>
      </c>
      <c r="E3772" s="18" t="s">
        <v>345</v>
      </c>
      <c r="F3772" s="316">
        <v>488.86900000000003</v>
      </c>
      <c r="G3772" s="39"/>
      <c r="H3772" s="45"/>
    </row>
    <row r="3773" s="2" customFormat="1">
      <c r="A3773" s="39"/>
      <c r="B3773" s="45"/>
      <c r="C3773" s="315" t="s">
        <v>368</v>
      </c>
      <c r="D3773" s="315" t="s">
        <v>369</v>
      </c>
      <c r="E3773" s="18" t="s">
        <v>345</v>
      </c>
      <c r="F3773" s="316">
        <v>464.42599999999999</v>
      </c>
      <c r="G3773" s="39"/>
      <c r="H3773" s="45"/>
    </row>
    <row r="3774" s="2" customFormat="1" ht="16.8" customHeight="1">
      <c r="A3774" s="39"/>
      <c r="B3774" s="45"/>
      <c r="C3774" s="315" t="s">
        <v>611</v>
      </c>
      <c r="D3774" s="315" t="s">
        <v>612</v>
      </c>
      <c r="E3774" s="18" t="s">
        <v>345</v>
      </c>
      <c r="F3774" s="316">
        <v>488.86900000000003</v>
      </c>
      <c r="G3774" s="39"/>
      <c r="H3774" s="45"/>
    </row>
    <row r="3775" s="2" customFormat="1" ht="16.8" customHeight="1">
      <c r="A3775" s="39"/>
      <c r="B3775" s="45"/>
      <c r="C3775" s="315" t="s">
        <v>631</v>
      </c>
      <c r="D3775" s="315" t="s">
        <v>632</v>
      </c>
      <c r="E3775" s="18" t="s">
        <v>345</v>
      </c>
      <c r="F3775" s="316">
        <v>488.86900000000003</v>
      </c>
      <c r="G3775" s="39"/>
      <c r="H3775" s="45"/>
    </row>
    <row r="3776" s="2" customFormat="1" ht="16.8" customHeight="1">
      <c r="A3776" s="39"/>
      <c r="B3776" s="45"/>
      <c r="C3776" s="315" t="s">
        <v>621</v>
      </c>
      <c r="D3776" s="315" t="s">
        <v>622</v>
      </c>
      <c r="E3776" s="18" t="s">
        <v>345</v>
      </c>
      <c r="F3776" s="316">
        <v>488.86900000000003</v>
      </c>
      <c r="G3776" s="39"/>
      <c r="H3776" s="45"/>
    </row>
    <row r="3777" s="2" customFormat="1">
      <c r="A3777" s="39"/>
      <c r="B3777" s="45"/>
      <c r="C3777" s="315" t="s">
        <v>636</v>
      </c>
      <c r="D3777" s="315" t="s">
        <v>637</v>
      </c>
      <c r="E3777" s="18" t="s">
        <v>345</v>
      </c>
      <c r="F3777" s="316">
        <v>488.86900000000003</v>
      </c>
      <c r="G3777" s="39"/>
      <c r="H3777" s="45"/>
    </row>
    <row r="3778" s="2" customFormat="1">
      <c r="A3778" s="39"/>
      <c r="B3778" s="45"/>
      <c r="C3778" s="315" t="s">
        <v>626</v>
      </c>
      <c r="D3778" s="315" t="s">
        <v>627</v>
      </c>
      <c r="E3778" s="18" t="s">
        <v>345</v>
      </c>
      <c r="F3778" s="316">
        <v>488.86900000000003</v>
      </c>
      <c r="G3778" s="39"/>
      <c r="H3778" s="45"/>
    </row>
    <row r="3779" s="2" customFormat="1" ht="16.8" customHeight="1">
      <c r="A3779" s="39"/>
      <c r="B3779" s="45"/>
      <c r="C3779" s="311" t="s">
        <v>1304</v>
      </c>
      <c r="D3779" s="312" t="s">
        <v>19</v>
      </c>
      <c r="E3779" s="313" t="s">
        <v>19</v>
      </c>
      <c r="F3779" s="314">
        <v>0.29999999999999999</v>
      </c>
      <c r="G3779" s="39"/>
      <c r="H3779" s="45"/>
    </row>
    <row r="3780" s="2" customFormat="1" ht="16.8" customHeight="1">
      <c r="A3780" s="39"/>
      <c r="B3780" s="45"/>
      <c r="C3780" s="315" t="s">
        <v>1304</v>
      </c>
      <c r="D3780" s="315" t="s">
        <v>1329</v>
      </c>
      <c r="E3780" s="18" t="s">
        <v>19</v>
      </c>
      <c r="F3780" s="316">
        <v>0.29999999999999999</v>
      </c>
      <c r="G3780" s="39"/>
      <c r="H3780" s="45"/>
    </row>
    <row r="3781" s="2" customFormat="1" ht="16.8" customHeight="1">
      <c r="A3781" s="39"/>
      <c r="B3781" s="45"/>
      <c r="C3781" s="317" t="s">
        <v>4959</v>
      </c>
      <c r="D3781" s="39"/>
      <c r="E3781" s="39"/>
      <c r="F3781" s="39"/>
      <c r="G3781" s="39"/>
      <c r="H3781" s="45"/>
    </row>
    <row r="3782" s="2" customFormat="1">
      <c r="A3782" s="39"/>
      <c r="B3782" s="45"/>
      <c r="C3782" s="315" t="s">
        <v>343</v>
      </c>
      <c r="D3782" s="315" t="s">
        <v>344</v>
      </c>
      <c r="E3782" s="18" t="s">
        <v>345</v>
      </c>
      <c r="F3782" s="316">
        <v>488.86900000000003</v>
      </c>
      <c r="G3782" s="39"/>
      <c r="H3782" s="45"/>
    </row>
    <row r="3783" s="2" customFormat="1">
      <c r="A3783" s="39"/>
      <c r="B3783" s="45"/>
      <c r="C3783" s="315" t="s">
        <v>406</v>
      </c>
      <c r="D3783" s="315" t="s">
        <v>407</v>
      </c>
      <c r="E3783" s="18" t="s">
        <v>391</v>
      </c>
      <c r="F3783" s="316">
        <v>736.92600000000004</v>
      </c>
      <c r="G3783" s="39"/>
      <c r="H3783" s="45"/>
    </row>
    <row r="3784" s="2" customFormat="1" ht="16.8" customHeight="1">
      <c r="A3784" s="39"/>
      <c r="B3784" s="45"/>
      <c r="C3784" s="311" t="s">
        <v>1306</v>
      </c>
      <c r="D3784" s="312" t="s">
        <v>19</v>
      </c>
      <c r="E3784" s="313" t="s">
        <v>19</v>
      </c>
      <c r="F3784" s="314">
        <v>0.59999999999999998</v>
      </c>
      <c r="G3784" s="39"/>
      <c r="H3784" s="45"/>
    </row>
    <row r="3785" s="2" customFormat="1" ht="16.8" customHeight="1">
      <c r="A3785" s="39"/>
      <c r="B3785" s="45"/>
      <c r="C3785" s="315" t="s">
        <v>1306</v>
      </c>
      <c r="D3785" s="315" t="s">
        <v>1321</v>
      </c>
      <c r="E3785" s="18" t="s">
        <v>19</v>
      </c>
      <c r="F3785" s="316">
        <v>0.59999999999999998</v>
      </c>
      <c r="G3785" s="39"/>
      <c r="H3785" s="45"/>
    </row>
    <row r="3786" s="2" customFormat="1" ht="16.8" customHeight="1">
      <c r="A3786" s="39"/>
      <c r="B3786" s="45"/>
      <c r="C3786" s="317" t="s">
        <v>4959</v>
      </c>
      <c r="D3786" s="39"/>
      <c r="E3786" s="39"/>
      <c r="F3786" s="39"/>
      <c r="G3786" s="39"/>
      <c r="H3786" s="45"/>
    </row>
    <row r="3787" s="2" customFormat="1">
      <c r="A3787" s="39"/>
      <c r="B3787" s="45"/>
      <c r="C3787" s="315" t="s">
        <v>343</v>
      </c>
      <c r="D3787" s="315" t="s">
        <v>344</v>
      </c>
      <c r="E3787" s="18" t="s">
        <v>345</v>
      </c>
      <c r="F3787" s="316">
        <v>488.86900000000003</v>
      </c>
      <c r="G3787" s="39"/>
      <c r="H3787" s="45"/>
    </row>
    <row r="3788" s="2" customFormat="1" ht="16.8" customHeight="1">
      <c r="A3788" s="39"/>
      <c r="B3788" s="45"/>
      <c r="C3788" s="311" t="s">
        <v>942</v>
      </c>
      <c r="D3788" s="312" t="s">
        <v>19</v>
      </c>
      <c r="E3788" s="313" t="s">
        <v>19</v>
      </c>
      <c r="F3788" s="314">
        <v>0.5</v>
      </c>
      <c r="G3788" s="39"/>
      <c r="H3788" s="45"/>
    </row>
    <row r="3789" s="2" customFormat="1" ht="16.8" customHeight="1">
      <c r="A3789" s="39"/>
      <c r="B3789" s="45"/>
      <c r="C3789" s="315" t="s">
        <v>942</v>
      </c>
      <c r="D3789" s="315" t="s">
        <v>974</v>
      </c>
      <c r="E3789" s="18" t="s">
        <v>19</v>
      </c>
      <c r="F3789" s="316">
        <v>0.5</v>
      </c>
      <c r="G3789" s="39"/>
      <c r="H3789" s="45"/>
    </row>
    <row r="3790" s="2" customFormat="1" ht="16.8" customHeight="1">
      <c r="A3790" s="39"/>
      <c r="B3790" s="45"/>
      <c r="C3790" s="317" t="s">
        <v>4959</v>
      </c>
      <c r="D3790" s="39"/>
      <c r="E3790" s="39"/>
      <c r="F3790" s="39"/>
      <c r="G3790" s="39"/>
      <c r="H3790" s="45"/>
    </row>
    <row r="3791" s="2" customFormat="1">
      <c r="A3791" s="39"/>
      <c r="B3791" s="45"/>
      <c r="C3791" s="315" t="s">
        <v>406</v>
      </c>
      <c r="D3791" s="315" t="s">
        <v>407</v>
      </c>
      <c r="E3791" s="18" t="s">
        <v>391</v>
      </c>
      <c r="F3791" s="316">
        <v>736.92600000000004</v>
      </c>
      <c r="G3791" s="39"/>
      <c r="H3791" s="45"/>
    </row>
    <row r="3792" s="2" customFormat="1" ht="16.8" customHeight="1">
      <c r="A3792" s="39"/>
      <c r="B3792" s="45"/>
      <c r="C3792" s="311" t="s">
        <v>275</v>
      </c>
      <c r="D3792" s="312" t="s">
        <v>19</v>
      </c>
      <c r="E3792" s="313" t="s">
        <v>19</v>
      </c>
      <c r="F3792" s="314">
        <v>28.071999999999999</v>
      </c>
      <c r="G3792" s="39"/>
      <c r="H3792" s="45"/>
    </row>
    <row r="3793" s="2" customFormat="1" ht="16.8" customHeight="1">
      <c r="A3793" s="39"/>
      <c r="B3793" s="45"/>
      <c r="C3793" s="315" t="s">
        <v>19</v>
      </c>
      <c r="D3793" s="315" t="s">
        <v>1343</v>
      </c>
      <c r="E3793" s="18" t="s">
        <v>19</v>
      </c>
      <c r="F3793" s="316">
        <v>0</v>
      </c>
      <c r="G3793" s="39"/>
      <c r="H3793" s="45"/>
    </row>
    <row r="3794" s="2" customFormat="1" ht="16.8" customHeight="1">
      <c r="A3794" s="39"/>
      <c r="B3794" s="45"/>
      <c r="C3794" s="315" t="s">
        <v>275</v>
      </c>
      <c r="D3794" s="315" t="s">
        <v>1716</v>
      </c>
      <c r="E3794" s="18" t="s">
        <v>19</v>
      </c>
      <c r="F3794" s="316">
        <v>28.071999999999999</v>
      </c>
      <c r="G3794" s="39"/>
      <c r="H3794" s="45"/>
    </row>
    <row r="3795" s="2" customFormat="1" ht="16.8" customHeight="1">
      <c r="A3795" s="39"/>
      <c r="B3795" s="45"/>
      <c r="C3795" s="317" t="s">
        <v>4959</v>
      </c>
      <c r="D3795" s="39"/>
      <c r="E3795" s="39"/>
      <c r="F3795" s="39"/>
      <c r="G3795" s="39"/>
      <c r="H3795" s="45"/>
    </row>
    <row r="3796" s="2" customFormat="1" ht="16.8" customHeight="1">
      <c r="A3796" s="39"/>
      <c r="B3796" s="45"/>
      <c r="C3796" s="315" t="s">
        <v>379</v>
      </c>
      <c r="D3796" s="315" t="s">
        <v>380</v>
      </c>
      <c r="E3796" s="18" t="s">
        <v>345</v>
      </c>
      <c r="F3796" s="316">
        <v>69.899000000000001</v>
      </c>
      <c r="G3796" s="39"/>
      <c r="H3796" s="45"/>
    </row>
    <row r="3797" s="2" customFormat="1">
      <c r="A3797" s="39"/>
      <c r="B3797" s="45"/>
      <c r="C3797" s="315" t="s">
        <v>406</v>
      </c>
      <c r="D3797" s="315" t="s">
        <v>407</v>
      </c>
      <c r="E3797" s="18" t="s">
        <v>391</v>
      </c>
      <c r="F3797" s="316">
        <v>736.92600000000004</v>
      </c>
      <c r="G3797" s="39"/>
      <c r="H3797" s="45"/>
    </row>
    <row r="3798" s="2" customFormat="1" ht="16.8" customHeight="1">
      <c r="A3798" s="39"/>
      <c r="B3798" s="45"/>
      <c r="C3798" s="311" t="s">
        <v>227</v>
      </c>
      <c r="D3798" s="312" t="s">
        <v>19</v>
      </c>
      <c r="E3798" s="313" t="s">
        <v>19</v>
      </c>
      <c r="F3798" s="314">
        <v>69.899000000000001</v>
      </c>
      <c r="G3798" s="39"/>
      <c r="H3798" s="45"/>
    </row>
    <row r="3799" s="2" customFormat="1" ht="16.8" customHeight="1">
      <c r="A3799" s="39"/>
      <c r="B3799" s="45"/>
      <c r="C3799" s="315" t="s">
        <v>19</v>
      </c>
      <c r="D3799" s="315" t="s">
        <v>388</v>
      </c>
      <c r="E3799" s="18" t="s">
        <v>19</v>
      </c>
      <c r="F3799" s="316">
        <v>69.899000000000001</v>
      </c>
      <c r="G3799" s="39"/>
      <c r="H3799" s="45"/>
    </row>
    <row r="3800" s="2" customFormat="1" ht="16.8" customHeight="1">
      <c r="A3800" s="39"/>
      <c r="B3800" s="45"/>
      <c r="C3800" s="315" t="s">
        <v>227</v>
      </c>
      <c r="D3800" s="315" t="s">
        <v>363</v>
      </c>
      <c r="E3800" s="18" t="s">
        <v>19</v>
      </c>
      <c r="F3800" s="316">
        <v>69.899000000000001</v>
      </c>
      <c r="G3800" s="39"/>
      <c r="H3800" s="45"/>
    </row>
    <row r="3801" s="2" customFormat="1" ht="16.8" customHeight="1">
      <c r="A3801" s="39"/>
      <c r="B3801" s="45"/>
      <c r="C3801" s="317" t="s">
        <v>4959</v>
      </c>
      <c r="D3801" s="39"/>
      <c r="E3801" s="39"/>
      <c r="F3801" s="39"/>
      <c r="G3801" s="39"/>
      <c r="H3801" s="45"/>
    </row>
    <row r="3802" s="2" customFormat="1" ht="16.8" customHeight="1">
      <c r="A3802" s="39"/>
      <c r="B3802" s="45"/>
      <c r="C3802" s="315" t="s">
        <v>379</v>
      </c>
      <c r="D3802" s="315" t="s">
        <v>380</v>
      </c>
      <c r="E3802" s="18" t="s">
        <v>345</v>
      </c>
      <c r="F3802" s="316">
        <v>69.899000000000001</v>
      </c>
      <c r="G3802" s="39"/>
      <c r="H3802" s="45"/>
    </row>
    <row r="3803" s="2" customFormat="1" ht="16.8" customHeight="1">
      <c r="A3803" s="39"/>
      <c r="B3803" s="45"/>
      <c r="C3803" s="315" t="s">
        <v>511</v>
      </c>
      <c r="D3803" s="315" t="s">
        <v>512</v>
      </c>
      <c r="E3803" s="18" t="s">
        <v>345</v>
      </c>
      <c r="F3803" s="316">
        <v>560.80399999999997</v>
      </c>
      <c r="G3803" s="39"/>
      <c r="H3803" s="45"/>
    </row>
    <row r="3804" s="2" customFormat="1">
      <c r="A3804" s="39"/>
      <c r="B3804" s="45"/>
      <c r="C3804" s="315" t="s">
        <v>516</v>
      </c>
      <c r="D3804" s="315" t="s">
        <v>517</v>
      </c>
      <c r="E3804" s="18" t="s">
        <v>345</v>
      </c>
      <c r="F3804" s="316">
        <v>69.899000000000001</v>
      </c>
      <c r="G3804" s="39"/>
      <c r="H3804" s="45"/>
    </row>
    <row r="3805" s="2" customFormat="1">
      <c r="A3805" s="39"/>
      <c r="B3805" s="45"/>
      <c r="C3805" s="315" t="s">
        <v>521</v>
      </c>
      <c r="D3805" s="315" t="s">
        <v>522</v>
      </c>
      <c r="E3805" s="18" t="s">
        <v>345</v>
      </c>
      <c r="F3805" s="316">
        <v>69.899000000000001</v>
      </c>
      <c r="G3805" s="39"/>
      <c r="H3805" s="45"/>
    </row>
    <row r="3806" s="2" customFormat="1">
      <c r="A3806" s="39"/>
      <c r="B3806" s="45"/>
      <c r="C3806" s="315" t="s">
        <v>532</v>
      </c>
      <c r="D3806" s="315" t="s">
        <v>533</v>
      </c>
      <c r="E3806" s="18" t="s">
        <v>345</v>
      </c>
      <c r="F3806" s="316">
        <v>69.899000000000001</v>
      </c>
      <c r="G3806" s="39"/>
      <c r="H3806" s="45"/>
    </row>
    <row r="3807" s="2" customFormat="1" ht="16.8" customHeight="1">
      <c r="A3807" s="39"/>
      <c r="B3807" s="45"/>
      <c r="C3807" s="315" t="s">
        <v>537</v>
      </c>
      <c r="D3807" s="315" t="s">
        <v>538</v>
      </c>
      <c r="E3807" s="18" t="s">
        <v>489</v>
      </c>
      <c r="F3807" s="316">
        <v>0.002</v>
      </c>
      <c r="G3807" s="39"/>
      <c r="H3807" s="45"/>
    </row>
    <row r="3808" s="2" customFormat="1" ht="16.8" customHeight="1">
      <c r="A3808" s="39"/>
      <c r="B3808" s="45"/>
      <c r="C3808" s="315" t="s">
        <v>547</v>
      </c>
      <c r="D3808" s="315" t="s">
        <v>548</v>
      </c>
      <c r="E3808" s="18" t="s">
        <v>345</v>
      </c>
      <c r="F3808" s="316">
        <v>69.899000000000001</v>
      </c>
      <c r="G3808" s="39"/>
      <c r="H3808" s="45"/>
    </row>
    <row r="3809" s="2" customFormat="1" ht="16.8" customHeight="1">
      <c r="A3809" s="39"/>
      <c r="B3809" s="45"/>
      <c r="C3809" s="315" t="s">
        <v>552</v>
      </c>
      <c r="D3809" s="315" t="s">
        <v>553</v>
      </c>
      <c r="E3809" s="18" t="s">
        <v>391</v>
      </c>
      <c r="F3809" s="316">
        <v>1.3979999999999999</v>
      </c>
      <c r="G3809" s="39"/>
      <c r="H3809" s="45"/>
    </row>
    <row r="3810" s="2" customFormat="1" ht="16.8" customHeight="1">
      <c r="A3810" s="39"/>
      <c r="B3810" s="45"/>
      <c r="C3810" s="315" t="s">
        <v>557</v>
      </c>
      <c r="D3810" s="315" t="s">
        <v>558</v>
      </c>
      <c r="E3810" s="18" t="s">
        <v>391</v>
      </c>
      <c r="F3810" s="316">
        <v>1.3979999999999999</v>
      </c>
      <c r="G3810" s="39"/>
      <c r="H3810" s="45"/>
    </row>
    <row r="3811" s="2" customFormat="1" ht="16.8" customHeight="1">
      <c r="A3811" s="39"/>
      <c r="B3811" s="45"/>
      <c r="C3811" s="315" t="s">
        <v>562</v>
      </c>
      <c r="D3811" s="315" t="s">
        <v>563</v>
      </c>
      <c r="E3811" s="18" t="s">
        <v>391</v>
      </c>
      <c r="F3811" s="316">
        <v>13.98</v>
      </c>
      <c r="G3811" s="39"/>
      <c r="H3811" s="45"/>
    </row>
    <row r="3812" s="2" customFormat="1" ht="16.8" customHeight="1">
      <c r="A3812" s="39"/>
      <c r="B3812" s="45"/>
      <c r="C3812" s="315" t="s">
        <v>526</v>
      </c>
      <c r="D3812" s="315" t="s">
        <v>527</v>
      </c>
      <c r="E3812" s="18" t="s">
        <v>528</v>
      </c>
      <c r="F3812" s="316">
        <v>1.3979999999999999</v>
      </c>
      <c r="G3812" s="39"/>
      <c r="H3812" s="45"/>
    </row>
    <row r="3813" s="2" customFormat="1" ht="16.8" customHeight="1">
      <c r="A3813" s="39"/>
      <c r="B3813" s="45"/>
      <c r="C3813" s="315" t="s">
        <v>542</v>
      </c>
      <c r="D3813" s="315" t="s">
        <v>543</v>
      </c>
      <c r="E3813" s="18" t="s">
        <v>528</v>
      </c>
      <c r="F3813" s="316">
        <v>2.097</v>
      </c>
      <c r="G3813" s="39"/>
      <c r="H3813" s="45"/>
    </row>
    <row r="3814" s="2" customFormat="1" ht="16.8" customHeight="1">
      <c r="A3814" s="39"/>
      <c r="B3814" s="45"/>
      <c r="C3814" s="311" t="s">
        <v>274</v>
      </c>
      <c r="D3814" s="312" t="s">
        <v>19</v>
      </c>
      <c r="E3814" s="313" t="s">
        <v>19</v>
      </c>
      <c r="F3814" s="314">
        <v>1</v>
      </c>
      <c r="G3814" s="39"/>
      <c r="H3814" s="45"/>
    </row>
    <row r="3815" s="2" customFormat="1" ht="16.8" customHeight="1">
      <c r="A3815" s="39"/>
      <c r="B3815" s="45"/>
      <c r="C3815" s="315" t="s">
        <v>19</v>
      </c>
      <c r="D3815" s="315" t="s">
        <v>383</v>
      </c>
      <c r="E3815" s="18" t="s">
        <v>19</v>
      </c>
      <c r="F3815" s="316">
        <v>0</v>
      </c>
      <c r="G3815" s="39"/>
      <c r="H3815" s="45"/>
    </row>
    <row r="3816" s="2" customFormat="1" ht="16.8" customHeight="1">
      <c r="A3816" s="39"/>
      <c r="B3816" s="45"/>
      <c r="C3816" s="315" t="s">
        <v>274</v>
      </c>
      <c r="D3816" s="315" t="s">
        <v>384</v>
      </c>
      <c r="E3816" s="18" t="s">
        <v>19</v>
      </c>
      <c r="F3816" s="316">
        <v>1</v>
      </c>
      <c r="G3816" s="39"/>
      <c r="H3816" s="45"/>
    </row>
    <row r="3817" s="2" customFormat="1" ht="16.8" customHeight="1">
      <c r="A3817" s="39"/>
      <c r="B3817" s="45"/>
      <c r="C3817" s="317" t="s">
        <v>4959</v>
      </c>
      <c r="D3817" s="39"/>
      <c r="E3817" s="39"/>
      <c r="F3817" s="39"/>
      <c r="G3817" s="39"/>
      <c r="H3817" s="45"/>
    </row>
    <row r="3818" s="2" customFormat="1" ht="16.8" customHeight="1">
      <c r="A3818" s="39"/>
      <c r="B3818" s="45"/>
      <c r="C3818" s="315" t="s">
        <v>379</v>
      </c>
      <c r="D3818" s="315" t="s">
        <v>380</v>
      </c>
      <c r="E3818" s="18" t="s">
        <v>345</v>
      </c>
      <c r="F3818" s="316">
        <v>69.899000000000001</v>
      </c>
      <c r="G3818" s="39"/>
      <c r="H3818" s="45"/>
    </row>
    <row r="3819" s="2" customFormat="1" ht="16.8" customHeight="1">
      <c r="A3819" s="39"/>
      <c r="B3819" s="45"/>
      <c r="C3819" s="311" t="s">
        <v>277</v>
      </c>
      <c r="D3819" s="312" t="s">
        <v>19</v>
      </c>
      <c r="E3819" s="313" t="s">
        <v>19</v>
      </c>
      <c r="F3819" s="314">
        <v>0.29999999999999999</v>
      </c>
      <c r="G3819" s="39"/>
      <c r="H3819" s="45"/>
    </row>
    <row r="3820" s="2" customFormat="1" ht="16.8" customHeight="1">
      <c r="A3820" s="39"/>
      <c r="B3820" s="45"/>
      <c r="C3820" s="315" t="s">
        <v>19</v>
      </c>
      <c r="D3820" s="315" t="s">
        <v>386</v>
      </c>
      <c r="E3820" s="18" t="s">
        <v>19</v>
      </c>
      <c r="F3820" s="316">
        <v>0</v>
      </c>
      <c r="G3820" s="39"/>
      <c r="H3820" s="45"/>
    </row>
    <row r="3821" s="2" customFormat="1" ht="16.8" customHeight="1">
      <c r="A3821" s="39"/>
      <c r="B3821" s="45"/>
      <c r="C3821" s="315" t="s">
        <v>277</v>
      </c>
      <c r="D3821" s="315" t="s">
        <v>387</v>
      </c>
      <c r="E3821" s="18" t="s">
        <v>19</v>
      </c>
      <c r="F3821" s="316">
        <v>0.29999999999999999</v>
      </c>
      <c r="G3821" s="39"/>
      <c r="H3821" s="45"/>
    </row>
    <row r="3822" s="2" customFormat="1" ht="16.8" customHeight="1">
      <c r="A3822" s="39"/>
      <c r="B3822" s="45"/>
      <c r="C3822" s="317" t="s">
        <v>4959</v>
      </c>
      <c r="D3822" s="39"/>
      <c r="E3822" s="39"/>
      <c r="F3822" s="39"/>
      <c r="G3822" s="39"/>
      <c r="H3822" s="45"/>
    </row>
    <row r="3823" s="2" customFormat="1" ht="16.8" customHeight="1">
      <c r="A3823" s="39"/>
      <c r="B3823" s="45"/>
      <c r="C3823" s="315" t="s">
        <v>379</v>
      </c>
      <c r="D3823" s="315" t="s">
        <v>380</v>
      </c>
      <c r="E3823" s="18" t="s">
        <v>345</v>
      </c>
      <c r="F3823" s="316">
        <v>69.899000000000001</v>
      </c>
      <c r="G3823" s="39"/>
      <c r="H3823" s="45"/>
    </row>
    <row r="3824" s="2" customFormat="1">
      <c r="A3824" s="39"/>
      <c r="B3824" s="45"/>
      <c r="C3824" s="315" t="s">
        <v>406</v>
      </c>
      <c r="D3824" s="315" t="s">
        <v>407</v>
      </c>
      <c r="E3824" s="18" t="s">
        <v>391</v>
      </c>
      <c r="F3824" s="316">
        <v>736.92600000000004</v>
      </c>
      <c r="G3824" s="39"/>
      <c r="H3824" s="45"/>
    </row>
    <row r="3825" s="2" customFormat="1" ht="16.8" customHeight="1">
      <c r="A3825" s="39"/>
      <c r="B3825" s="45"/>
      <c r="C3825" s="311" t="s">
        <v>218</v>
      </c>
      <c r="D3825" s="312" t="s">
        <v>19</v>
      </c>
      <c r="E3825" s="313" t="s">
        <v>19</v>
      </c>
      <c r="F3825" s="314">
        <v>247.54599999999999</v>
      </c>
      <c r="G3825" s="39"/>
      <c r="H3825" s="45"/>
    </row>
    <row r="3826" s="2" customFormat="1" ht="16.8" customHeight="1">
      <c r="A3826" s="39"/>
      <c r="B3826" s="45"/>
      <c r="C3826" s="315" t="s">
        <v>19</v>
      </c>
      <c r="D3826" s="315" t="s">
        <v>216</v>
      </c>
      <c r="E3826" s="18" t="s">
        <v>19</v>
      </c>
      <c r="F3826" s="316">
        <v>75.122</v>
      </c>
      <c r="G3826" s="39"/>
      <c r="H3826" s="45"/>
    </row>
    <row r="3827" s="2" customFormat="1" ht="16.8" customHeight="1">
      <c r="A3827" s="39"/>
      <c r="B3827" s="45"/>
      <c r="C3827" s="315" t="s">
        <v>19</v>
      </c>
      <c r="D3827" s="315" t="s">
        <v>221</v>
      </c>
      <c r="E3827" s="18" t="s">
        <v>19</v>
      </c>
      <c r="F3827" s="316">
        <v>138.43899999999999</v>
      </c>
      <c r="G3827" s="39"/>
      <c r="H3827" s="45"/>
    </row>
    <row r="3828" s="2" customFormat="1" ht="16.8" customHeight="1">
      <c r="A3828" s="39"/>
      <c r="B3828" s="45"/>
      <c r="C3828" s="315" t="s">
        <v>19</v>
      </c>
      <c r="D3828" s="315" t="s">
        <v>452</v>
      </c>
      <c r="E3828" s="18" t="s">
        <v>19</v>
      </c>
      <c r="F3828" s="316">
        <v>11.401999999999999</v>
      </c>
      <c r="G3828" s="39"/>
      <c r="H3828" s="45"/>
    </row>
    <row r="3829" s="2" customFormat="1" ht="16.8" customHeight="1">
      <c r="A3829" s="39"/>
      <c r="B3829" s="45"/>
      <c r="C3829" s="315" t="s">
        <v>19</v>
      </c>
      <c r="D3829" s="315" t="s">
        <v>453</v>
      </c>
      <c r="E3829" s="18" t="s">
        <v>19</v>
      </c>
      <c r="F3829" s="316">
        <v>19.545000000000002</v>
      </c>
      <c r="G3829" s="39"/>
      <c r="H3829" s="45"/>
    </row>
    <row r="3830" s="2" customFormat="1" ht="16.8" customHeight="1">
      <c r="A3830" s="39"/>
      <c r="B3830" s="45"/>
      <c r="C3830" s="315" t="s">
        <v>19</v>
      </c>
      <c r="D3830" s="315" t="s">
        <v>248</v>
      </c>
      <c r="E3830" s="18" t="s">
        <v>19</v>
      </c>
      <c r="F3830" s="316">
        <v>3.0379999999999998</v>
      </c>
      <c r="G3830" s="39"/>
      <c r="H3830" s="45"/>
    </row>
    <row r="3831" s="2" customFormat="1" ht="16.8" customHeight="1">
      <c r="A3831" s="39"/>
      <c r="B3831" s="45"/>
      <c r="C3831" s="315" t="s">
        <v>218</v>
      </c>
      <c r="D3831" s="315" t="s">
        <v>363</v>
      </c>
      <c r="E3831" s="18" t="s">
        <v>19</v>
      </c>
      <c r="F3831" s="316">
        <v>247.54599999999999</v>
      </c>
      <c r="G3831" s="39"/>
      <c r="H3831" s="45"/>
    </row>
    <row r="3832" s="2" customFormat="1" ht="16.8" customHeight="1">
      <c r="A3832" s="39"/>
      <c r="B3832" s="45"/>
      <c r="C3832" s="317" t="s">
        <v>4959</v>
      </c>
      <c r="D3832" s="39"/>
      <c r="E3832" s="39"/>
      <c r="F3832" s="39"/>
      <c r="G3832" s="39"/>
      <c r="H3832" s="45"/>
    </row>
    <row r="3833" s="2" customFormat="1">
      <c r="A3833" s="39"/>
      <c r="B3833" s="45"/>
      <c r="C3833" s="315" t="s">
        <v>448</v>
      </c>
      <c r="D3833" s="315" t="s">
        <v>449</v>
      </c>
      <c r="E3833" s="18" t="s">
        <v>391</v>
      </c>
      <c r="F3833" s="316">
        <v>247.54599999999999</v>
      </c>
      <c r="G3833" s="39"/>
      <c r="H3833" s="45"/>
    </row>
    <row r="3834" s="2" customFormat="1">
      <c r="A3834" s="39"/>
      <c r="B3834" s="45"/>
      <c r="C3834" s="315" t="s">
        <v>455</v>
      </c>
      <c r="D3834" s="315" t="s">
        <v>4960</v>
      </c>
      <c r="E3834" s="18" t="s">
        <v>391</v>
      </c>
      <c r="F3834" s="316">
        <v>2475.46</v>
      </c>
      <c r="G3834" s="39"/>
      <c r="H3834" s="45"/>
    </row>
    <row r="3835" s="2" customFormat="1">
      <c r="A3835" s="39"/>
      <c r="B3835" s="45"/>
      <c r="C3835" s="315" t="s">
        <v>504</v>
      </c>
      <c r="D3835" s="315" t="s">
        <v>505</v>
      </c>
      <c r="E3835" s="18" t="s">
        <v>489</v>
      </c>
      <c r="F3835" s="316">
        <v>495.09199999999998</v>
      </c>
      <c r="G3835" s="39"/>
      <c r="H3835" s="45"/>
    </row>
    <row r="3836" s="2" customFormat="1" ht="16.8" customHeight="1">
      <c r="A3836" s="39"/>
      <c r="B3836" s="45"/>
      <c r="C3836" s="315" t="s">
        <v>466</v>
      </c>
      <c r="D3836" s="315" t="s">
        <v>467</v>
      </c>
      <c r="E3836" s="18" t="s">
        <v>391</v>
      </c>
      <c r="F3836" s="316">
        <v>489.38</v>
      </c>
      <c r="G3836" s="39"/>
      <c r="H3836" s="45"/>
    </row>
    <row r="3837" s="2" customFormat="1" ht="16.8" customHeight="1">
      <c r="A3837" s="39"/>
      <c r="B3837" s="45"/>
      <c r="C3837" s="315" t="s">
        <v>19</v>
      </c>
      <c r="D3837" s="315" t="s">
        <v>418</v>
      </c>
      <c r="E3837" s="18" t="s">
        <v>19</v>
      </c>
      <c r="F3837" s="316">
        <v>103.104</v>
      </c>
      <c r="G3837" s="39"/>
      <c r="H3837" s="45"/>
    </row>
    <row r="3838" s="2" customFormat="1" ht="16.8" customHeight="1">
      <c r="A3838" s="39"/>
      <c r="B3838" s="45"/>
      <c r="C3838" s="315" t="s">
        <v>19</v>
      </c>
      <c r="D3838" s="315" t="s">
        <v>1348</v>
      </c>
      <c r="E3838" s="18" t="s">
        <v>19</v>
      </c>
      <c r="F3838" s="316">
        <v>671.37099999999998</v>
      </c>
      <c r="G3838" s="39"/>
      <c r="H3838" s="45"/>
    </row>
    <row r="3839" s="2" customFormat="1" ht="16.8" customHeight="1">
      <c r="A3839" s="39"/>
      <c r="B3839" s="45"/>
      <c r="C3839" s="315" t="s">
        <v>19</v>
      </c>
      <c r="D3839" s="315" t="s">
        <v>1349</v>
      </c>
      <c r="E3839" s="18" t="s">
        <v>19</v>
      </c>
      <c r="F3839" s="316">
        <v>0</v>
      </c>
      <c r="G3839" s="39"/>
      <c r="H3839" s="45"/>
    </row>
    <row r="3840" s="2" customFormat="1" ht="16.8" customHeight="1">
      <c r="A3840" s="39"/>
      <c r="B3840" s="45"/>
      <c r="C3840" s="311" t="s">
        <v>223</v>
      </c>
      <c r="D3840" s="312" t="s">
        <v>19</v>
      </c>
      <c r="E3840" s="313" t="s">
        <v>19</v>
      </c>
      <c r="F3840" s="314">
        <v>736.92600000000004</v>
      </c>
      <c r="G3840" s="39"/>
      <c r="H3840" s="45"/>
    </row>
    <row r="3841" s="2" customFormat="1" ht="16.8" customHeight="1">
      <c r="A3841" s="39"/>
      <c r="B3841" s="45"/>
      <c r="C3841" s="315" t="s">
        <v>19</v>
      </c>
      <c r="D3841" s="315" t="s">
        <v>1350</v>
      </c>
      <c r="E3841" s="18" t="s">
        <v>19</v>
      </c>
      <c r="F3841" s="316">
        <v>0</v>
      </c>
      <c r="G3841" s="39"/>
      <c r="H3841" s="45"/>
    </row>
    <row r="3842" s="2" customFormat="1" ht="16.8" customHeight="1">
      <c r="A3842" s="39"/>
      <c r="B3842" s="45"/>
      <c r="C3842" s="315" t="s">
        <v>19</v>
      </c>
      <c r="D3842" s="315" t="s">
        <v>1350</v>
      </c>
      <c r="E3842" s="18" t="s">
        <v>19</v>
      </c>
      <c r="F3842" s="316">
        <v>0</v>
      </c>
      <c r="G3842" s="39"/>
      <c r="H3842" s="45"/>
    </row>
    <row r="3843" s="2" customFormat="1" ht="16.8" customHeight="1">
      <c r="A3843" s="39"/>
      <c r="B3843" s="45"/>
      <c r="C3843" s="315" t="s">
        <v>19</v>
      </c>
      <c r="D3843" s="315" t="s">
        <v>1351</v>
      </c>
      <c r="E3843" s="18" t="s">
        <v>19</v>
      </c>
      <c r="F3843" s="316">
        <v>3.6499999999999999</v>
      </c>
      <c r="G3843" s="39"/>
      <c r="H3843" s="45"/>
    </row>
    <row r="3844" s="2" customFormat="1" ht="16.8" customHeight="1">
      <c r="A3844" s="39"/>
      <c r="B3844" s="45"/>
      <c r="C3844" s="315" t="s">
        <v>19</v>
      </c>
      <c r="D3844" s="315" t="s">
        <v>1352</v>
      </c>
      <c r="E3844" s="18" t="s">
        <v>19</v>
      </c>
      <c r="F3844" s="316">
        <v>0</v>
      </c>
      <c r="G3844" s="39"/>
      <c r="H3844" s="45"/>
    </row>
    <row r="3845" s="2" customFormat="1" ht="16.8" customHeight="1">
      <c r="A3845" s="39"/>
      <c r="B3845" s="45"/>
      <c r="C3845" s="315" t="s">
        <v>19</v>
      </c>
      <c r="D3845" s="315" t="s">
        <v>1353</v>
      </c>
      <c r="E3845" s="18" t="s">
        <v>19</v>
      </c>
      <c r="F3845" s="316">
        <v>-41.198999999999998</v>
      </c>
      <c r="G3845" s="39"/>
      <c r="H3845" s="45"/>
    </row>
    <row r="3846" s="2" customFormat="1" ht="16.8" customHeight="1">
      <c r="A3846" s="39"/>
      <c r="B3846" s="45"/>
      <c r="C3846" s="315" t="s">
        <v>223</v>
      </c>
      <c r="D3846" s="315" t="s">
        <v>363</v>
      </c>
      <c r="E3846" s="18" t="s">
        <v>19</v>
      </c>
      <c r="F3846" s="316">
        <v>736.92600000000004</v>
      </c>
      <c r="G3846" s="39"/>
      <c r="H3846" s="45"/>
    </row>
    <row r="3847" s="2" customFormat="1" ht="16.8" customHeight="1">
      <c r="A3847" s="39"/>
      <c r="B3847" s="45"/>
      <c r="C3847" s="317" t="s">
        <v>4959</v>
      </c>
      <c r="D3847" s="39"/>
      <c r="E3847" s="39"/>
      <c r="F3847" s="39"/>
      <c r="G3847" s="39"/>
      <c r="H3847" s="45"/>
    </row>
    <row r="3848" s="2" customFormat="1">
      <c r="A3848" s="39"/>
      <c r="B3848" s="45"/>
      <c r="C3848" s="315" t="s">
        <v>406</v>
      </c>
      <c r="D3848" s="315" t="s">
        <v>407</v>
      </c>
      <c r="E3848" s="18" t="s">
        <v>391</v>
      </c>
      <c r="F3848" s="316">
        <v>736.92600000000004</v>
      </c>
      <c r="G3848" s="39"/>
      <c r="H3848" s="45"/>
    </row>
    <row r="3849" s="2" customFormat="1" ht="16.8" customHeight="1">
      <c r="A3849" s="39"/>
      <c r="B3849" s="45"/>
      <c r="C3849" s="315" t="s">
        <v>466</v>
      </c>
      <c r="D3849" s="315" t="s">
        <v>467</v>
      </c>
      <c r="E3849" s="18" t="s">
        <v>391</v>
      </c>
      <c r="F3849" s="316">
        <v>489.38</v>
      </c>
      <c r="G3849" s="39"/>
      <c r="H3849" s="45"/>
    </row>
    <row r="3850" s="2" customFormat="1" ht="16.8" customHeight="1">
      <c r="A3850" s="39"/>
      <c r="B3850" s="45"/>
      <c r="C3850" s="311" t="s">
        <v>298</v>
      </c>
      <c r="D3850" s="312" t="s">
        <v>19</v>
      </c>
      <c r="E3850" s="313" t="s">
        <v>19</v>
      </c>
      <c r="F3850" s="314">
        <v>-11.401999999999999</v>
      </c>
      <c r="G3850" s="39"/>
      <c r="H3850" s="45"/>
    </row>
    <row r="3851" s="2" customFormat="1" ht="16.8" customHeight="1">
      <c r="A3851" s="39"/>
      <c r="B3851" s="45"/>
      <c r="C3851" s="315" t="s">
        <v>19</v>
      </c>
      <c r="D3851" s="315" t="s">
        <v>501</v>
      </c>
      <c r="E3851" s="18" t="s">
        <v>19</v>
      </c>
      <c r="F3851" s="316">
        <v>0</v>
      </c>
      <c r="G3851" s="39"/>
      <c r="H3851" s="45"/>
    </row>
    <row r="3852" s="2" customFormat="1" ht="16.8" customHeight="1">
      <c r="A3852" s="39"/>
      <c r="B3852" s="45"/>
      <c r="C3852" s="315" t="s">
        <v>19</v>
      </c>
      <c r="D3852" s="315" t="s">
        <v>993</v>
      </c>
      <c r="E3852" s="18" t="s">
        <v>19</v>
      </c>
      <c r="F3852" s="316">
        <v>-11.401999999999999</v>
      </c>
      <c r="G3852" s="39"/>
      <c r="H3852" s="45"/>
    </row>
    <row r="3853" s="2" customFormat="1" ht="16.8" customHeight="1">
      <c r="A3853" s="39"/>
      <c r="B3853" s="45"/>
      <c r="C3853" s="315" t="s">
        <v>19</v>
      </c>
      <c r="D3853" s="315" t="s">
        <v>502</v>
      </c>
      <c r="E3853" s="18" t="s">
        <v>19</v>
      </c>
      <c r="F3853" s="316">
        <v>0</v>
      </c>
      <c r="G3853" s="39"/>
      <c r="H3853" s="45"/>
    </row>
    <row r="3854" s="2" customFormat="1" ht="16.8" customHeight="1">
      <c r="A3854" s="39"/>
      <c r="B3854" s="45"/>
      <c r="C3854" s="315" t="s">
        <v>298</v>
      </c>
      <c r="D3854" s="315" t="s">
        <v>500</v>
      </c>
      <c r="E3854" s="18" t="s">
        <v>19</v>
      </c>
      <c r="F3854" s="316">
        <v>-11.401999999999999</v>
      </c>
      <c r="G3854" s="39"/>
      <c r="H3854" s="45"/>
    </row>
    <row r="3855" s="2" customFormat="1" ht="16.8" customHeight="1">
      <c r="A3855" s="39"/>
      <c r="B3855" s="45"/>
      <c r="C3855" s="317" t="s">
        <v>4959</v>
      </c>
      <c r="D3855" s="39"/>
      <c r="E3855" s="39"/>
      <c r="F3855" s="39"/>
      <c r="G3855" s="39"/>
      <c r="H3855" s="45"/>
    </row>
    <row r="3856" s="2" customFormat="1" ht="16.8" customHeight="1">
      <c r="A3856" s="39"/>
      <c r="B3856" s="45"/>
      <c r="C3856" s="315" t="s">
        <v>496</v>
      </c>
      <c r="D3856" s="315" t="s">
        <v>497</v>
      </c>
      <c r="E3856" s="18" t="s">
        <v>489</v>
      </c>
      <c r="F3856" s="316">
        <v>150.244</v>
      </c>
      <c r="G3856" s="39"/>
      <c r="H3856" s="45"/>
    </row>
    <row r="3857" s="2" customFormat="1">
      <c r="A3857" s="39"/>
      <c r="B3857" s="45"/>
      <c r="C3857" s="315" t="s">
        <v>448</v>
      </c>
      <c r="D3857" s="315" t="s">
        <v>449</v>
      </c>
      <c r="E3857" s="18" t="s">
        <v>391</v>
      </c>
      <c r="F3857" s="316">
        <v>247.54599999999999</v>
      </c>
      <c r="G3857" s="39"/>
      <c r="H3857" s="45"/>
    </row>
    <row r="3858" s="2" customFormat="1" ht="16.8" customHeight="1">
      <c r="A3858" s="39"/>
      <c r="B3858" s="45"/>
      <c r="C3858" s="311" t="s">
        <v>221</v>
      </c>
      <c r="D3858" s="312" t="s">
        <v>19</v>
      </c>
      <c r="E3858" s="313" t="s">
        <v>19</v>
      </c>
      <c r="F3858" s="314">
        <v>138.43899999999999</v>
      </c>
      <c r="G3858" s="39"/>
      <c r="H3858" s="45"/>
    </row>
    <row r="3859" s="2" customFormat="1" ht="16.8" customHeight="1">
      <c r="A3859" s="39"/>
      <c r="B3859" s="45"/>
      <c r="C3859" s="315" t="s">
        <v>19</v>
      </c>
      <c r="D3859" s="315" t="s">
        <v>491</v>
      </c>
      <c r="E3859" s="18" t="s">
        <v>19</v>
      </c>
      <c r="F3859" s="316">
        <v>0</v>
      </c>
      <c r="G3859" s="39"/>
      <c r="H3859" s="45"/>
    </row>
    <row r="3860" s="2" customFormat="1" ht="16.8" customHeight="1">
      <c r="A3860" s="39"/>
      <c r="B3860" s="45"/>
      <c r="C3860" s="315" t="s">
        <v>19</v>
      </c>
      <c r="D3860" s="315" t="s">
        <v>492</v>
      </c>
      <c r="E3860" s="18" t="s">
        <v>19</v>
      </c>
      <c r="F3860" s="316">
        <v>34.609999999999999</v>
      </c>
      <c r="G3860" s="39"/>
      <c r="H3860" s="45"/>
    </row>
    <row r="3861" s="2" customFormat="1" ht="16.8" customHeight="1">
      <c r="A3861" s="39"/>
      <c r="B3861" s="45"/>
      <c r="C3861" s="315" t="s">
        <v>19</v>
      </c>
      <c r="D3861" s="315" t="s">
        <v>493</v>
      </c>
      <c r="E3861" s="18" t="s">
        <v>19</v>
      </c>
      <c r="F3861" s="316">
        <v>0</v>
      </c>
      <c r="G3861" s="39"/>
      <c r="H3861" s="45"/>
    </row>
    <row r="3862" s="2" customFormat="1" ht="16.8" customHeight="1">
      <c r="A3862" s="39"/>
      <c r="B3862" s="45"/>
      <c r="C3862" s="315" t="s">
        <v>19</v>
      </c>
      <c r="D3862" s="315" t="s">
        <v>494</v>
      </c>
      <c r="E3862" s="18" t="s">
        <v>19</v>
      </c>
      <c r="F3862" s="316">
        <v>103.82899999999999</v>
      </c>
      <c r="G3862" s="39"/>
      <c r="H3862" s="45"/>
    </row>
    <row r="3863" s="2" customFormat="1" ht="16.8" customHeight="1">
      <c r="A3863" s="39"/>
      <c r="B3863" s="45"/>
      <c r="C3863" s="315" t="s">
        <v>221</v>
      </c>
      <c r="D3863" s="315" t="s">
        <v>363</v>
      </c>
      <c r="E3863" s="18" t="s">
        <v>19</v>
      </c>
      <c r="F3863" s="316">
        <v>138.43899999999999</v>
      </c>
      <c r="G3863" s="39"/>
      <c r="H3863" s="45"/>
    </row>
    <row r="3864" s="2" customFormat="1" ht="16.8" customHeight="1">
      <c r="A3864" s="39"/>
      <c r="B3864" s="45"/>
      <c r="C3864" s="317" t="s">
        <v>4959</v>
      </c>
      <c r="D3864" s="39"/>
      <c r="E3864" s="39"/>
      <c r="F3864" s="39"/>
      <c r="G3864" s="39"/>
      <c r="H3864" s="45"/>
    </row>
    <row r="3865" s="2" customFormat="1" ht="16.8" customHeight="1">
      <c r="A3865" s="39"/>
      <c r="B3865" s="45"/>
      <c r="C3865" s="315" t="s">
        <v>487</v>
      </c>
      <c r="D3865" s="315" t="s">
        <v>488</v>
      </c>
      <c r="E3865" s="18" t="s">
        <v>489</v>
      </c>
      <c r="F3865" s="316">
        <v>276.87799999999999</v>
      </c>
      <c r="G3865" s="39"/>
      <c r="H3865" s="45"/>
    </row>
    <row r="3866" s="2" customFormat="1">
      <c r="A3866" s="39"/>
      <c r="B3866" s="45"/>
      <c r="C3866" s="315" t="s">
        <v>448</v>
      </c>
      <c r="D3866" s="315" t="s">
        <v>449</v>
      </c>
      <c r="E3866" s="18" t="s">
        <v>391</v>
      </c>
      <c r="F3866" s="316">
        <v>247.54599999999999</v>
      </c>
      <c r="G3866" s="39"/>
      <c r="H3866" s="45"/>
    </row>
    <row r="3867" s="2" customFormat="1">
      <c r="A3867" s="39"/>
      <c r="B3867" s="45"/>
      <c r="C3867" s="315" t="s">
        <v>477</v>
      </c>
      <c r="D3867" s="315" t="s">
        <v>478</v>
      </c>
      <c r="E3867" s="18" t="s">
        <v>391</v>
      </c>
      <c r="F3867" s="316">
        <v>627.81899999999996</v>
      </c>
      <c r="G3867" s="39"/>
      <c r="H3867" s="45"/>
    </row>
    <row r="3868" s="2" customFormat="1" ht="16.8" customHeight="1">
      <c r="A3868" s="39"/>
      <c r="B3868" s="45"/>
      <c r="C3868" s="311" t="s">
        <v>225</v>
      </c>
      <c r="D3868" s="312" t="s">
        <v>19</v>
      </c>
      <c r="E3868" s="313" t="s">
        <v>19</v>
      </c>
      <c r="F3868" s="314">
        <v>489.38</v>
      </c>
      <c r="G3868" s="39"/>
      <c r="H3868" s="45"/>
    </row>
    <row r="3869" s="2" customFormat="1" ht="16.8" customHeight="1">
      <c r="A3869" s="39"/>
      <c r="B3869" s="45"/>
      <c r="C3869" s="315" t="s">
        <v>19</v>
      </c>
      <c r="D3869" s="315" t="s">
        <v>470</v>
      </c>
      <c r="E3869" s="18" t="s">
        <v>19</v>
      </c>
      <c r="F3869" s="316">
        <v>0</v>
      </c>
      <c r="G3869" s="39"/>
      <c r="H3869" s="45"/>
    </row>
    <row r="3870" s="2" customFormat="1" ht="16.8" customHeight="1">
      <c r="A3870" s="39"/>
      <c r="B3870" s="45"/>
      <c r="C3870" s="315" t="s">
        <v>19</v>
      </c>
      <c r="D3870" s="315" t="s">
        <v>223</v>
      </c>
      <c r="E3870" s="18" t="s">
        <v>19</v>
      </c>
      <c r="F3870" s="316">
        <v>736.92600000000004</v>
      </c>
      <c r="G3870" s="39"/>
      <c r="H3870" s="45"/>
    </row>
    <row r="3871" s="2" customFormat="1" ht="16.8" customHeight="1">
      <c r="A3871" s="39"/>
      <c r="B3871" s="45"/>
      <c r="C3871" s="315" t="s">
        <v>19</v>
      </c>
      <c r="D3871" s="315" t="s">
        <v>471</v>
      </c>
      <c r="E3871" s="18" t="s">
        <v>19</v>
      </c>
      <c r="F3871" s="316">
        <v>-247.54599999999999</v>
      </c>
      <c r="G3871" s="39"/>
      <c r="H3871" s="45"/>
    </row>
    <row r="3872" s="2" customFormat="1" ht="16.8" customHeight="1">
      <c r="A3872" s="39"/>
      <c r="B3872" s="45"/>
      <c r="C3872" s="315" t="s">
        <v>225</v>
      </c>
      <c r="D3872" s="315" t="s">
        <v>363</v>
      </c>
      <c r="E3872" s="18" t="s">
        <v>19</v>
      </c>
      <c r="F3872" s="316">
        <v>489.38</v>
      </c>
      <c r="G3872" s="39"/>
      <c r="H3872" s="45"/>
    </row>
    <row r="3873" s="2" customFormat="1" ht="16.8" customHeight="1">
      <c r="A3873" s="39"/>
      <c r="B3873" s="45"/>
      <c r="C3873" s="317" t="s">
        <v>4959</v>
      </c>
      <c r="D3873" s="39"/>
      <c r="E3873" s="39"/>
      <c r="F3873" s="39"/>
      <c r="G3873" s="39"/>
      <c r="H3873" s="45"/>
    </row>
    <row r="3874" s="2" customFormat="1" ht="16.8" customHeight="1">
      <c r="A3874" s="39"/>
      <c r="B3874" s="45"/>
      <c r="C3874" s="315" t="s">
        <v>466</v>
      </c>
      <c r="D3874" s="315" t="s">
        <v>467</v>
      </c>
      <c r="E3874" s="18" t="s">
        <v>391</v>
      </c>
      <c r="F3874" s="316">
        <v>489.38</v>
      </c>
      <c r="G3874" s="39"/>
      <c r="H3874" s="45"/>
    </row>
    <row r="3875" s="2" customFormat="1">
      <c r="A3875" s="39"/>
      <c r="B3875" s="45"/>
      <c r="C3875" s="315" t="s">
        <v>389</v>
      </c>
      <c r="D3875" s="315" t="s">
        <v>390</v>
      </c>
      <c r="E3875" s="18" t="s">
        <v>391</v>
      </c>
      <c r="F3875" s="316">
        <v>489.38</v>
      </c>
      <c r="G3875" s="39"/>
      <c r="H3875" s="45"/>
    </row>
    <row r="3876" s="2" customFormat="1">
      <c r="A3876" s="39"/>
      <c r="B3876" s="45"/>
      <c r="C3876" s="315" t="s">
        <v>442</v>
      </c>
      <c r="D3876" s="315" t="s">
        <v>443</v>
      </c>
      <c r="E3876" s="18" t="s">
        <v>391</v>
      </c>
      <c r="F3876" s="316">
        <v>978.75999999999999</v>
      </c>
      <c r="G3876" s="39"/>
      <c r="H3876" s="45"/>
    </row>
    <row r="3877" s="2" customFormat="1">
      <c r="A3877" s="39"/>
      <c r="B3877" s="45"/>
      <c r="C3877" s="315" t="s">
        <v>462</v>
      </c>
      <c r="D3877" s="315" t="s">
        <v>463</v>
      </c>
      <c r="E3877" s="18" t="s">
        <v>391</v>
      </c>
      <c r="F3877" s="316">
        <v>489.38</v>
      </c>
      <c r="G3877" s="39"/>
      <c r="H3877" s="45"/>
    </row>
    <row r="3878" s="2" customFormat="1">
      <c r="A3878" s="39"/>
      <c r="B3878" s="45"/>
      <c r="C3878" s="315" t="s">
        <v>477</v>
      </c>
      <c r="D3878" s="315" t="s">
        <v>478</v>
      </c>
      <c r="E3878" s="18" t="s">
        <v>391</v>
      </c>
      <c r="F3878" s="316">
        <v>627.81899999999996</v>
      </c>
      <c r="G3878" s="39"/>
      <c r="H3878" s="45"/>
    </row>
    <row r="3879" s="2" customFormat="1" ht="26.4" customHeight="1">
      <c r="A3879" s="39"/>
      <c r="B3879" s="45"/>
      <c r="C3879" s="310" t="s">
        <v>4975</v>
      </c>
      <c r="D3879" s="310" t="s">
        <v>126</v>
      </c>
      <c r="E3879" s="39"/>
      <c r="F3879" s="39"/>
      <c r="G3879" s="39"/>
      <c r="H3879" s="45"/>
    </row>
    <row r="3880" s="2" customFormat="1" ht="16.8" customHeight="1">
      <c r="A3880" s="39"/>
      <c r="B3880" s="45"/>
      <c r="C3880" s="311" t="s">
        <v>248</v>
      </c>
      <c r="D3880" s="312" t="s">
        <v>19</v>
      </c>
      <c r="E3880" s="313" t="s">
        <v>19</v>
      </c>
      <c r="F3880" s="314">
        <v>0</v>
      </c>
      <c r="G3880" s="39"/>
      <c r="H3880" s="45"/>
    </row>
    <row r="3881" s="2" customFormat="1" ht="16.8" customHeight="1">
      <c r="A3881" s="39"/>
      <c r="B3881" s="45"/>
      <c r="C3881" s="317" t="s">
        <v>4959</v>
      </c>
      <c r="D3881" s="39"/>
      <c r="E3881" s="39"/>
      <c r="F3881" s="39"/>
      <c r="G3881" s="39"/>
      <c r="H3881" s="45"/>
    </row>
    <row r="3882" s="2" customFormat="1">
      <c r="A3882" s="39"/>
      <c r="B3882" s="45"/>
      <c r="C3882" s="315" t="s">
        <v>448</v>
      </c>
      <c r="D3882" s="315" t="s">
        <v>449</v>
      </c>
      <c r="E3882" s="18" t="s">
        <v>391</v>
      </c>
      <c r="F3882" s="316">
        <v>120.362</v>
      </c>
      <c r="G3882" s="39"/>
      <c r="H3882" s="45"/>
    </row>
    <row r="3883" s="2" customFormat="1" ht="16.8" customHeight="1">
      <c r="A3883" s="39"/>
      <c r="B3883" s="45"/>
      <c r="C3883" s="311" t="s">
        <v>294</v>
      </c>
      <c r="D3883" s="312" t="s">
        <v>19</v>
      </c>
      <c r="E3883" s="313" t="s">
        <v>19</v>
      </c>
      <c r="F3883" s="314">
        <v>183.90000000000001</v>
      </c>
      <c r="G3883" s="39"/>
      <c r="H3883" s="45"/>
    </row>
    <row r="3884" s="2" customFormat="1" ht="16.8" customHeight="1">
      <c r="A3884" s="39"/>
      <c r="B3884" s="45"/>
      <c r="C3884" s="315" t="s">
        <v>19</v>
      </c>
      <c r="D3884" s="315" t="s">
        <v>1829</v>
      </c>
      <c r="E3884" s="18" t="s">
        <v>19</v>
      </c>
      <c r="F3884" s="316">
        <v>171.30000000000001</v>
      </c>
      <c r="G3884" s="39"/>
      <c r="H3884" s="45"/>
    </row>
    <row r="3885" s="2" customFormat="1" ht="16.8" customHeight="1">
      <c r="A3885" s="39"/>
      <c r="B3885" s="45"/>
      <c r="C3885" s="315" t="s">
        <v>19</v>
      </c>
      <c r="D3885" s="315" t="s">
        <v>1831</v>
      </c>
      <c r="E3885" s="18" t="s">
        <v>19</v>
      </c>
      <c r="F3885" s="316">
        <v>12.6</v>
      </c>
      <c r="G3885" s="39"/>
      <c r="H3885" s="45"/>
    </row>
    <row r="3886" s="2" customFormat="1" ht="16.8" customHeight="1">
      <c r="A3886" s="39"/>
      <c r="B3886" s="45"/>
      <c r="C3886" s="315" t="s">
        <v>19</v>
      </c>
      <c r="D3886" s="315" t="s">
        <v>1821</v>
      </c>
      <c r="E3886" s="18" t="s">
        <v>19</v>
      </c>
      <c r="F3886" s="316">
        <v>0</v>
      </c>
      <c r="G3886" s="39"/>
      <c r="H3886" s="45"/>
    </row>
    <row r="3887" s="2" customFormat="1" ht="16.8" customHeight="1">
      <c r="A3887" s="39"/>
      <c r="B3887" s="45"/>
      <c r="C3887" s="315" t="s">
        <v>19</v>
      </c>
      <c r="D3887" s="315" t="s">
        <v>1822</v>
      </c>
      <c r="E3887" s="18" t="s">
        <v>19</v>
      </c>
      <c r="F3887" s="316">
        <v>0</v>
      </c>
      <c r="G3887" s="39"/>
      <c r="H3887" s="45"/>
    </row>
    <row r="3888" s="2" customFormat="1" ht="16.8" customHeight="1">
      <c r="A3888" s="39"/>
      <c r="B3888" s="45"/>
      <c r="C3888" s="315" t="s">
        <v>19</v>
      </c>
      <c r="D3888" s="315" t="s">
        <v>952</v>
      </c>
      <c r="E3888" s="18" t="s">
        <v>19</v>
      </c>
      <c r="F3888" s="316">
        <v>0</v>
      </c>
      <c r="G3888" s="39"/>
      <c r="H3888" s="45"/>
    </row>
    <row r="3889" s="2" customFormat="1" ht="16.8" customHeight="1">
      <c r="A3889" s="39"/>
      <c r="B3889" s="45"/>
      <c r="C3889" s="315" t="s">
        <v>19</v>
      </c>
      <c r="D3889" s="315" t="s">
        <v>258</v>
      </c>
      <c r="E3889" s="18" t="s">
        <v>19</v>
      </c>
      <c r="F3889" s="316">
        <v>0</v>
      </c>
      <c r="G3889" s="39"/>
      <c r="H3889" s="45"/>
    </row>
    <row r="3890" s="2" customFormat="1" ht="16.8" customHeight="1">
      <c r="A3890" s="39"/>
      <c r="B3890" s="45"/>
      <c r="C3890" s="315" t="s">
        <v>19</v>
      </c>
      <c r="D3890" s="315" t="s">
        <v>256</v>
      </c>
      <c r="E3890" s="18" t="s">
        <v>19</v>
      </c>
      <c r="F3890" s="316">
        <v>0</v>
      </c>
      <c r="G3890" s="39"/>
      <c r="H3890" s="45"/>
    </row>
    <row r="3891" s="2" customFormat="1" ht="16.8" customHeight="1">
      <c r="A3891" s="39"/>
      <c r="B3891" s="45"/>
      <c r="C3891" s="315" t="s">
        <v>294</v>
      </c>
      <c r="D3891" s="315" t="s">
        <v>363</v>
      </c>
      <c r="E3891" s="18" t="s">
        <v>19</v>
      </c>
      <c r="F3891" s="316">
        <v>183.90000000000001</v>
      </c>
      <c r="G3891" s="39"/>
      <c r="H3891" s="45"/>
    </row>
    <row r="3892" s="2" customFormat="1" ht="16.8" customHeight="1">
      <c r="A3892" s="39"/>
      <c r="B3892" s="45"/>
      <c r="C3892" s="317" t="s">
        <v>4959</v>
      </c>
      <c r="D3892" s="39"/>
      <c r="E3892" s="39"/>
      <c r="F3892" s="39"/>
      <c r="G3892" s="39"/>
      <c r="H3892" s="45"/>
    </row>
    <row r="3893" s="2" customFormat="1" ht="16.8" customHeight="1">
      <c r="A3893" s="39"/>
      <c r="B3893" s="45"/>
      <c r="C3893" s="315" t="s">
        <v>786</v>
      </c>
      <c r="D3893" s="315" t="s">
        <v>787</v>
      </c>
      <c r="E3893" s="18" t="s">
        <v>572</v>
      </c>
      <c r="F3893" s="316">
        <v>183.90000000000001</v>
      </c>
      <c r="G3893" s="39"/>
      <c r="H3893" s="45"/>
    </row>
    <row r="3894" s="2" customFormat="1">
      <c r="A3894" s="39"/>
      <c r="B3894" s="45"/>
      <c r="C3894" s="315" t="s">
        <v>343</v>
      </c>
      <c r="D3894" s="315" t="s">
        <v>344</v>
      </c>
      <c r="E3894" s="18" t="s">
        <v>345</v>
      </c>
      <c r="F3894" s="316">
        <v>142.70599999999999</v>
      </c>
      <c r="G3894" s="39"/>
      <c r="H3894" s="45"/>
    </row>
    <row r="3895" s="2" customFormat="1" ht="16.8" customHeight="1">
      <c r="A3895" s="39"/>
      <c r="B3895" s="45"/>
      <c r="C3895" s="315" t="s">
        <v>379</v>
      </c>
      <c r="D3895" s="315" t="s">
        <v>380</v>
      </c>
      <c r="E3895" s="18" t="s">
        <v>345</v>
      </c>
      <c r="F3895" s="316">
        <v>241.64500000000001</v>
      </c>
      <c r="G3895" s="39"/>
      <c r="H3895" s="45"/>
    </row>
    <row r="3896" s="2" customFormat="1">
      <c r="A3896" s="39"/>
      <c r="B3896" s="45"/>
      <c r="C3896" s="315" t="s">
        <v>425</v>
      </c>
      <c r="D3896" s="315" t="s">
        <v>426</v>
      </c>
      <c r="E3896" s="18" t="s">
        <v>345</v>
      </c>
      <c r="F3896" s="316">
        <v>1025.4259999999999</v>
      </c>
      <c r="G3896" s="39"/>
      <c r="H3896" s="45"/>
    </row>
    <row r="3897" s="2" customFormat="1">
      <c r="A3897" s="39"/>
      <c r="B3897" s="45"/>
      <c r="C3897" s="315" t="s">
        <v>570</v>
      </c>
      <c r="D3897" s="315" t="s">
        <v>571</v>
      </c>
      <c r="E3897" s="18" t="s">
        <v>572</v>
      </c>
      <c r="F3897" s="316">
        <v>91.950000000000003</v>
      </c>
      <c r="G3897" s="39"/>
      <c r="H3897" s="45"/>
    </row>
    <row r="3898" s="2" customFormat="1" ht="16.8" customHeight="1">
      <c r="A3898" s="39"/>
      <c r="B3898" s="45"/>
      <c r="C3898" s="315" t="s">
        <v>577</v>
      </c>
      <c r="D3898" s="315" t="s">
        <v>578</v>
      </c>
      <c r="E3898" s="18" t="s">
        <v>572</v>
      </c>
      <c r="F3898" s="316">
        <v>110.34</v>
      </c>
      <c r="G3898" s="39"/>
      <c r="H3898" s="45"/>
    </row>
    <row r="3899" s="2" customFormat="1" ht="16.8" customHeight="1">
      <c r="A3899" s="39"/>
      <c r="B3899" s="45"/>
      <c r="C3899" s="315" t="s">
        <v>2009</v>
      </c>
      <c r="D3899" s="315" t="s">
        <v>2010</v>
      </c>
      <c r="E3899" s="18" t="s">
        <v>572</v>
      </c>
      <c r="F3899" s="316">
        <v>183.90000000000001</v>
      </c>
      <c r="G3899" s="39"/>
      <c r="H3899" s="45"/>
    </row>
    <row r="3900" s="2" customFormat="1" ht="16.8" customHeight="1">
      <c r="A3900" s="39"/>
      <c r="B3900" s="45"/>
      <c r="C3900" s="315" t="s">
        <v>698</v>
      </c>
      <c r="D3900" s="315" t="s">
        <v>699</v>
      </c>
      <c r="E3900" s="18" t="s">
        <v>572</v>
      </c>
      <c r="F3900" s="316">
        <v>183.90000000000001</v>
      </c>
      <c r="G3900" s="39"/>
      <c r="H3900" s="45"/>
    </row>
    <row r="3901" s="2" customFormat="1" ht="16.8" customHeight="1">
      <c r="A3901" s="39"/>
      <c r="B3901" s="45"/>
      <c r="C3901" s="315" t="s">
        <v>487</v>
      </c>
      <c r="D3901" s="315" t="s">
        <v>488</v>
      </c>
      <c r="E3901" s="18" t="s">
        <v>489</v>
      </c>
      <c r="F3901" s="316">
        <v>175.072</v>
      </c>
      <c r="G3901" s="39"/>
      <c r="H3901" s="45"/>
    </row>
    <row r="3902" s="2" customFormat="1" ht="16.8" customHeight="1">
      <c r="A3902" s="39"/>
      <c r="B3902" s="45"/>
      <c r="C3902" s="315" t="s">
        <v>496</v>
      </c>
      <c r="D3902" s="315" t="s">
        <v>497</v>
      </c>
      <c r="E3902" s="18" t="s">
        <v>489</v>
      </c>
      <c r="F3902" s="316">
        <v>57.972000000000001</v>
      </c>
      <c r="G3902" s="39"/>
      <c r="H3902" s="45"/>
    </row>
    <row r="3903" s="2" customFormat="1" ht="16.8" customHeight="1">
      <c r="A3903" s="39"/>
      <c r="B3903" s="45"/>
      <c r="C3903" s="311" t="s">
        <v>263</v>
      </c>
      <c r="D3903" s="312" t="s">
        <v>19</v>
      </c>
      <c r="E3903" s="313" t="s">
        <v>19</v>
      </c>
      <c r="F3903" s="314">
        <v>0.14999999999999999</v>
      </c>
      <c r="G3903" s="39"/>
      <c r="H3903" s="45"/>
    </row>
    <row r="3904" s="2" customFormat="1" ht="16.8" customHeight="1">
      <c r="A3904" s="39"/>
      <c r="B3904" s="45"/>
      <c r="C3904" s="315" t="s">
        <v>19</v>
      </c>
      <c r="D3904" s="315" t="s">
        <v>1861</v>
      </c>
      <c r="E3904" s="18" t="s">
        <v>19</v>
      </c>
      <c r="F3904" s="316">
        <v>0</v>
      </c>
      <c r="G3904" s="39"/>
      <c r="H3904" s="45"/>
    </row>
    <row r="3905" s="2" customFormat="1" ht="16.8" customHeight="1">
      <c r="A3905" s="39"/>
      <c r="B3905" s="45"/>
      <c r="C3905" s="315" t="s">
        <v>263</v>
      </c>
      <c r="D3905" s="315" t="s">
        <v>1838</v>
      </c>
      <c r="E3905" s="18" t="s">
        <v>19</v>
      </c>
      <c r="F3905" s="316">
        <v>0.14999999999999999</v>
      </c>
      <c r="G3905" s="39"/>
      <c r="H3905" s="45"/>
    </row>
    <row r="3906" s="2" customFormat="1" ht="16.8" customHeight="1">
      <c r="A3906" s="39"/>
      <c r="B3906" s="45"/>
      <c r="C3906" s="317" t="s">
        <v>4959</v>
      </c>
      <c r="D3906" s="39"/>
      <c r="E3906" s="39"/>
      <c r="F3906" s="39"/>
      <c r="G3906" s="39"/>
      <c r="H3906" s="45"/>
    </row>
    <row r="3907" s="2" customFormat="1">
      <c r="A3907" s="39"/>
      <c r="B3907" s="45"/>
      <c r="C3907" s="315" t="s">
        <v>406</v>
      </c>
      <c r="D3907" s="315" t="s">
        <v>407</v>
      </c>
      <c r="E3907" s="18" t="s">
        <v>391</v>
      </c>
      <c r="F3907" s="316">
        <v>538.89599999999996</v>
      </c>
      <c r="G3907" s="39"/>
      <c r="H3907" s="45"/>
    </row>
    <row r="3908" s="2" customFormat="1" ht="16.8" customHeight="1">
      <c r="A3908" s="39"/>
      <c r="B3908" s="45"/>
      <c r="C3908" s="315" t="s">
        <v>496</v>
      </c>
      <c r="D3908" s="315" t="s">
        <v>497</v>
      </c>
      <c r="E3908" s="18" t="s">
        <v>489</v>
      </c>
      <c r="F3908" s="316">
        <v>57.972000000000001</v>
      </c>
      <c r="G3908" s="39"/>
      <c r="H3908" s="45"/>
    </row>
    <row r="3909" s="2" customFormat="1" ht="16.8" customHeight="1">
      <c r="A3909" s="39"/>
      <c r="B3909" s="45"/>
      <c r="C3909" s="311" t="s">
        <v>270</v>
      </c>
      <c r="D3909" s="312" t="s">
        <v>19</v>
      </c>
      <c r="E3909" s="313" t="s">
        <v>19</v>
      </c>
      <c r="F3909" s="314">
        <v>2.7879999999999998</v>
      </c>
      <c r="G3909" s="39"/>
      <c r="H3909" s="45"/>
    </row>
    <row r="3910" s="2" customFormat="1" ht="16.8" customHeight="1">
      <c r="A3910" s="39"/>
      <c r="B3910" s="45"/>
      <c r="C3910" s="315" t="s">
        <v>19</v>
      </c>
      <c r="D3910" s="315" t="s">
        <v>1865</v>
      </c>
      <c r="E3910" s="18" t="s">
        <v>19</v>
      </c>
      <c r="F3910" s="316">
        <v>0</v>
      </c>
      <c r="G3910" s="39"/>
      <c r="H3910" s="45"/>
    </row>
    <row r="3911" s="2" customFormat="1" ht="16.8" customHeight="1">
      <c r="A3911" s="39"/>
      <c r="B3911" s="45"/>
      <c r="C3911" s="315" t="s">
        <v>270</v>
      </c>
      <c r="D3911" s="315" t="s">
        <v>271</v>
      </c>
      <c r="E3911" s="18" t="s">
        <v>19</v>
      </c>
      <c r="F3911" s="316">
        <v>2.7879999999999998</v>
      </c>
      <c r="G3911" s="39"/>
      <c r="H3911" s="45"/>
    </row>
    <row r="3912" s="2" customFormat="1" ht="16.8" customHeight="1">
      <c r="A3912" s="39"/>
      <c r="B3912" s="45"/>
      <c r="C3912" s="317" t="s">
        <v>4959</v>
      </c>
      <c r="D3912" s="39"/>
      <c r="E3912" s="39"/>
      <c r="F3912" s="39"/>
      <c r="G3912" s="39"/>
      <c r="H3912" s="45"/>
    </row>
    <row r="3913" s="2" customFormat="1">
      <c r="A3913" s="39"/>
      <c r="B3913" s="45"/>
      <c r="C3913" s="315" t="s">
        <v>406</v>
      </c>
      <c r="D3913" s="315" t="s">
        <v>407</v>
      </c>
      <c r="E3913" s="18" t="s">
        <v>391</v>
      </c>
      <c r="F3913" s="316">
        <v>538.89599999999996</v>
      </c>
      <c r="G3913" s="39"/>
      <c r="H3913" s="45"/>
    </row>
    <row r="3914" s="2" customFormat="1">
      <c r="A3914" s="39"/>
      <c r="B3914" s="45"/>
      <c r="C3914" s="315" t="s">
        <v>425</v>
      </c>
      <c r="D3914" s="315" t="s">
        <v>426</v>
      </c>
      <c r="E3914" s="18" t="s">
        <v>345</v>
      </c>
      <c r="F3914" s="316">
        <v>1025.4259999999999</v>
      </c>
      <c r="G3914" s="39"/>
      <c r="H3914" s="45"/>
    </row>
    <row r="3915" s="2" customFormat="1">
      <c r="A3915" s="39"/>
      <c r="B3915" s="45"/>
      <c r="C3915" s="315" t="s">
        <v>448</v>
      </c>
      <c r="D3915" s="315" t="s">
        <v>449</v>
      </c>
      <c r="E3915" s="18" t="s">
        <v>391</v>
      </c>
      <c r="F3915" s="316">
        <v>120.362</v>
      </c>
      <c r="G3915" s="39"/>
      <c r="H3915" s="45"/>
    </row>
    <row r="3916" s="2" customFormat="1" ht="16.8" customHeight="1">
      <c r="A3916" s="39"/>
      <c r="B3916" s="45"/>
      <c r="C3916" s="311" t="s">
        <v>256</v>
      </c>
      <c r="D3916" s="312" t="s">
        <v>19</v>
      </c>
      <c r="E3916" s="313" t="s">
        <v>19</v>
      </c>
      <c r="F3916" s="314">
        <v>0</v>
      </c>
      <c r="G3916" s="39"/>
      <c r="H3916" s="45"/>
    </row>
    <row r="3917" s="2" customFormat="1" ht="16.8" customHeight="1">
      <c r="A3917" s="39"/>
      <c r="B3917" s="45"/>
      <c r="C3917" s="317" t="s">
        <v>4959</v>
      </c>
      <c r="D3917" s="39"/>
      <c r="E3917" s="39"/>
      <c r="F3917" s="39"/>
      <c r="G3917" s="39"/>
      <c r="H3917" s="45"/>
    </row>
    <row r="3918" s="2" customFormat="1" ht="16.8" customHeight="1">
      <c r="A3918" s="39"/>
      <c r="B3918" s="45"/>
      <c r="C3918" s="315" t="s">
        <v>786</v>
      </c>
      <c r="D3918" s="315" t="s">
        <v>787</v>
      </c>
      <c r="E3918" s="18" t="s">
        <v>572</v>
      </c>
      <c r="F3918" s="316">
        <v>183.90000000000001</v>
      </c>
      <c r="G3918" s="39"/>
      <c r="H3918" s="45"/>
    </row>
    <row r="3919" s="2" customFormat="1" ht="16.8" customHeight="1">
      <c r="A3919" s="39"/>
      <c r="B3919" s="45"/>
      <c r="C3919" s="315" t="s">
        <v>496</v>
      </c>
      <c r="D3919" s="315" t="s">
        <v>497</v>
      </c>
      <c r="E3919" s="18" t="s">
        <v>489</v>
      </c>
      <c r="F3919" s="316">
        <v>57.972000000000001</v>
      </c>
      <c r="G3919" s="39"/>
      <c r="H3919" s="45"/>
    </row>
    <row r="3920" s="2" customFormat="1" ht="16.8" customHeight="1">
      <c r="A3920" s="39"/>
      <c r="B3920" s="45"/>
      <c r="C3920" s="311" t="s">
        <v>265</v>
      </c>
      <c r="D3920" s="312" t="s">
        <v>19</v>
      </c>
      <c r="E3920" s="313" t="s">
        <v>19</v>
      </c>
      <c r="F3920" s="314">
        <v>0.29999999999999999</v>
      </c>
      <c r="G3920" s="39"/>
      <c r="H3920" s="45"/>
    </row>
    <row r="3921" s="2" customFormat="1" ht="16.8" customHeight="1">
      <c r="A3921" s="39"/>
      <c r="B3921" s="45"/>
      <c r="C3921" s="317" t="s">
        <v>4959</v>
      </c>
      <c r="D3921" s="39"/>
      <c r="E3921" s="39"/>
      <c r="F3921" s="39"/>
      <c r="G3921" s="39"/>
      <c r="H3921" s="45"/>
    </row>
    <row r="3922" s="2" customFormat="1" ht="16.8" customHeight="1">
      <c r="A3922" s="39"/>
      <c r="B3922" s="45"/>
      <c r="C3922" s="315" t="s">
        <v>496</v>
      </c>
      <c r="D3922" s="315" t="s">
        <v>497</v>
      </c>
      <c r="E3922" s="18" t="s">
        <v>489</v>
      </c>
      <c r="F3922" s="316">
        <v>57.972000000000001</v>
      </c>
      <c r="G3922" s="39"/>
      <c r="H3922" s="45"/>
    </row>
    <row r="3923" s="2" customFormat="1" ht="16.8" customHeight="1">
      <c r="A3923" s="39"/>
      <c r="B3923" s="45"/>
      <c r="C3923" s="311" t="s">
        <v>287</v>
      </c>
      <c r="D3923" s="312" t="s">
        <v>19</v>
      </c>
      <c r="E3923" s="313" t="s">
        <v>19</v>
      </c>
      <c r="F3923" s="314">
        <v>155.17500000000001</v>
      </c>
      <c r="G3923" s="39"/>
      <c r="H3923" s="45"/>
    </row>
    <row r="3924" s="2" customFormat="1" ht="16.8" customHeight="1">
      <c r="A3924" s="39"/>
      <c r="B3924" s="45"/>
      <c r="C3924" s="315" t="s">
        <v>19</v>
      </c>
      <c r="D3924" s="315" t="s">
        <v>796</v>
      </c>
      <c r="E3924" s="18" t="s">
        <v>19</v>
      </c>
      <c r="F3924" s="316">
        <v>147.12000000000001</v>
      </c>
      <c r="G3924" s="39"/>
      <c r="H3924" s="45"/>
    </row>
    <row r="3925" s="2" customFormat="1" ht="16.8" customHeight="1">
      <c r="A3925" s="39"/>
      <c r="B3925" s="45"/>
      <c r="C3925" s="315" t="s">
        <v>19</v>
      </c>
      <c r="D3925" s="315" t="s">
        <v>1437</v>
      </c>
      <c r="E3925" s="18" t="s">
        <v>19</v>
      </c>
      <c r="F3925" s="316">
        <v>8.0549999999999997</v>
      </c>
      <c r="G3925" s="39"/>
      <c r="H3925" s="45"/>
    </row>
    <row r="3926" s="2" customFormat="1" ht="16.8" customHeight="1">
      <c r="A3926" s="39"/>
      <c r="B3926" s="45"/>
      <c r="C3926" s="315" t="s">
        <v>287</v>
      </c>
      <c r="D3926" s="315" t="s">
        <v>363</v>
      </c>
      <c r="E3926" s="18" t="s">
        <v>19</v>
      </c>
      <c r="F3926" s="316">
        <v>155.17500000000001</v>
      </c>
      <c r="G3926" s="39"/>
      <c r="H3926" s="45"/>
    </row>
    <row r="3927" s="2" customFormat="1" ht="16.8" customHeight="1">
      <c r="A3927" s="39"/>
      <c r="B3927" s="45"/>
      <c r="C3927" s="317" t="s">
        <v>4959</v>
      </c>
      <c r="D3927" s="39"/>
      <c r="E3927" s="39"/>
      <c r="F3927" s="39"/>
      <c r="G3927" s="39"/>
      <c r="H3927" s="45"/>
    </row>
    <row r="3928" s="2" customFormat="1">
      <c r="A3928" s="39"/>
      <c r="B3928" s="45"/>
      <c r="C3928" s="315" t="s">
        <v>792</v>
      </c>
      <c r="D3928" s="315" t="s">
        <v>793</v>
      </c>
      <c r="E3928" s="18" t="s">
        <v>572</v>
      </c>
      <c r="F3928" s="316">
        <v>155.17500000000001</v>
      </c>
      <c r="G3928" s="39"/>
      <c r="H3928" s="45"/>
    </row>
    <row r="3929" s="2" customFormat="1">
      <c r="A3929" s="39"/>
      <c r="B3929" s="45"/>
      <c r="C3929" s="315" t="s">
        <v>799</v>
      </c>
      <c r="D3929" s="315" t="s">
        <v>800</v>
      </c>
      <c r="E3929" s="18" t="s">
        <v>572</v>
      </c>
      <c r="F3929" s="316">
        <v>155.17500000000001</v>
      </c>
      <c r="G3929" s="39"/>
      <c r="H3929" s="45"/>
    </row>
    <row r="3930" s="2" customFormat="1" ht="16.8" customHeight="1">
      <c r="A3930" s="39"/>
      <c r="B3930" s="45"/>
      <c r="C3930" s="315" t="s">
        <v>804</v>
      </c>
      <c r="D3930" s="315" t="s">
        <v>805</v>
      </c>
      <c r="E3930" s="18" t="s">
        <v>572</v>
      </c>
      <c r="F3930" s="316">
        <v>155.17500000000001</v>
      </c>
      <c r="G3930" s="39"/>
      <c r="H3930" s="45"/>
    </row>
    <row r="3931" s="2" customFormat="1" ht="16.8" customHeight="1">
      <c r="A3931" s="39"/>
      <c r="B3931" s="45"/>
      <c r="C3931" s="315" t="s">
        <v>809</v>
      </c>
      <c r="D3931" s="315" t="s">
        <v>810</v>
      </c>
      <c r="E3931" s="18" t="s">
        <v>572</v>
      </c>
      <c r="F3931" s="316">
        <v>155.17500000000001</v>
      </c>
      <c r="G3931" s="39"/>
      <c r="H3931" s="45"/>
    </row>
    <row r="3932" s="2" customFormat="1" ht="16.8" customHeight="1">
      <c r="A3932" s="39"/>
      <c r="B3932" s="45"/>
      <c r="C3932" s="311" t="s">
        <v>1310</v>
      </c>
      <c r="D3932" s="312" t="s">
        <v>19</v>
      </c>
      <c r="E3932" s="313" t="s">
        <v>19</v>
      </c>
      <c r="F3932" s="314">
        <v>0</v>
      </c>
      <c r="G3932" s="39"/>
      <c r="H3932" s="45"/>
    </row>
    <row r="3933" s="2" customFormat="1" ht="16.8" customHeight="1">
      <c r="A3933" s="39"/>
      <c r="B3933" s="45"/>
      <c r="C3933" s="317" t="s">
        <v>4959</v>
      </c>
      <c r="D3933" s="39"/>
      <c r="E3933" s="39"/>
      <c r="F3933" s="39"/>
      <c r="G3933" s="39"/>
      <c r="H3933" s="45"/>
    </row>
    <row r="3934" s="2" customFormat="1">
      <c r="A3934" s="39"/>
      <c r="B3934" s="45"/>
      <c r="C3934" s="315" t="s">
        <v>406</v>
      </c>
      <c r="D3934" s="315" t="s">
        <v>407</v>
      </c>
      <c r="E3934" s="18" t="s">
        <v>391</v>
      </c>
      <c r="F3934" s="316">
        <v>538.89599999999996</v>
      </c>
      <c r="G3934" s="39"/>
      <c r="H3934" s="45"/>
    </row>
    <row r="3935" s="2" customFormat="1" ht="16.8" customHeight="1">
      <c r="A3935" s="39"/>
      <c r="B3935" s="45"/>
      <c r="C3935" s="311" t="s">
        <v>1313</v>
      </c>
      <c r="D3935" s="312" t="s">
        <v>19</v>
      </c>
      <c r="E3935" s="313" t="s">
        <v>19</v>
      </c>
      <c r="F3935" s="314">
        <v>0</v>
      </c>
      <c r="G3935" s="39"/>
      <c r="H3935" s="45"/>
    </row>
    <row r="3936" s="2" customFormat="1" ht="16.8" customHeight="1">
      <c r="A3936" s="39"/>
      <c r="B3936" s="45"/>
      <c r="C3936" s="317" t="s">
        <v>4959</v>
      </c>
      <c r="D3936" s="39"/>
      <c r="E3936" s="39"/>
      <c r="F3936" s="39"/>
      <c r="G3936" s="39"/>
      <c r="H3936" s="45"/>
    </row>
    <row r="3937" s="2" customFormat="1" ht="16.8" customHeight="1">
      <c r="A3937" s="39"/>
      <c r="B3937" s="45"/>
      <c r="C3937" s="315" t="s">
        <v>511</v>
      </c>
      <c r="D3937" s="315" t="s">
        <v>512</v>
      </c>
      <c r="E3937" s="18" t="s">
        <v>345</v>
      </c>
      <c r="F3937" s="316">
        <v>384.351</v>
      </c>
      <c r="G3937" s="39"/>
      <c r="H3937" s="45"/>
    </row>
    <row r="3938" s="2" customFormat="1" ht="16.8" customHeight="1">
      <c r="A3938" s="39"/>
      <c r="B3938" s="45"/>
      <c r="C3938" s="311" t="s">
        <v>1312</v>
      </c>
      <c r="D3938" s="312" t="s">
        <v>19</v>
      </c>
      <c r="E3938" s="313" t="s">
        <v>19</v>
      </c>
      <c r="F3938" s="314">
        <v>0.25</v>
      </c>
      <c r="G3938" s="39"/>
      <c r="H3938" s="45"/>
    </row>
    <row r="3939" s="2" customFormat="1" ht="16.8" customHeight="1">
      <c r="A3939" s="39"/>
      <c r="B3939" s="45"/>
      <c r="C3939" s="317" t="s">
        <v>4959</v>
      </c>
      <c r="D3939" s="39"/>
      <c r="E3939" s="39"/>
      <c r="F3939" s="39"/>
      <c r="G3939" s="39"/>
      <c r="H3939" s="45"/>
    </row>
    <row r="3940" s="2" customFormat="1">
      <c r="A3940" s="39"/>
      <c r="B3940" s="45"/>
      <c r="C3940" s="315" t="s">
        <v>406</v>
      </c>
      <c r="D3940" s="315" t="s">
        <v>407</v>
      </c>
      <c r="E3940" s="18" t="s">
        <v>391</v>
      </c>
      <c r="F3940" s="316">
        <v>538.89599999999996</v>
      </c>
      <c r="G3940" s="39"/>
      <c r="H3940" s="45"/>
    </row>
    <row r="3941" s="2" customFormat="1" ht="16.8" customHeight="1">
      <c r="A3941" s="39"/>
      <c r="B3941" s="45"/>
      <c r="C3941" s="311" t="s">
        <v>1290</v>
      </c>
      <c r="D3941" s="312" t="s">
        <v>19</v>
      </c>
      <c r="E3941" s="313" t="s">
        <v>19</v>
      </c>
      <c r="F3941" s="314">
        <v>0</v>
      </c>
      <c r="G3941" s="39"/>
      <c r="H3941" s="45"/>
    </row>
    <row r="3942" s="2" customFormat="1" ht="16.8" customHeight="1">
      <c r="A3942" s="39"/>
      <c r="B3942" s="45"/>
      <c r="C3942" s="317" t="s">
        <v>4959</v>
      </c>
      <c r="D3942" s="39"/>
      <c r="E3942" s="39"/>
      <c r="F3942" s="39"/>
      <c r="G3942" s="39"/>
      <c r="H3942" s="45"/>
    </row>
    <row r="3943" s="2" customFormat="1">
      <c r="A3943" s="39"/>
      <c r="B3943" s="45"/>
      <c r="C3943" s="315" t="s">
        <v>343</v>
      </c>
      <c r="D3943" s="315" t="s">
        <v>344</v>
      </c>
      <c r="E3943" s="18" t="s">
        <v>345</v>
      </c>
      <c r="F3943" s="316">
        <v>142.70599999999999</v>
      </c>
      <c r="G3943" s="39"/>
      <c r="H3943" s="45"/>
    </row>
    <row r="3944" s="2" customFormat="1">
      <c r="A3944" s="39"/>
      <c r="B3944" s="45"/>
      <c r="C3944" s="315" t="s">
        <v>406</v>
      </c>
      <c r="D3944" s="315" t="s">
        <v>407</v>
      </c>
      <c r="E3944" s="18" t="s">
        <v>391</v>
      </c>
      <c r="F3944" s="316">
        <v>538.89599999999996</v>
      </c>
      <c r="G3944" s="39"/>
      <c r="H3944" s="45"/>
    </row>
    <row r="3945" s="2" customFormat="1" ht="16.8" customHeight="1">
      <c r="A3945" s="39"/>
      <c r="B3945" s="45"/>
      <c r="C3945" s="311" t="s">
        <v>1289</v>
      </c>
      <c r="D3945" s="312" t="s">
        <v>1289</v>
      </c>
      <c r="E3945" s="313" t="s">
        <v>19</v>
      </c>
      <c r="F3945" s="314">
        <v>0</v>
      </c>
      <c r="G3945" s="39"/>
      <c r="H3945" s="45"/>
    </row>
    <row r="3946" s="2" customFormat="1" ht="16.8" customHeight="1">
      <c r="A3946" s="39"/>
      <c r="B3946" s="45"/>
      <c r="C3946" s="315" t="s">
        <v>1289</v>
      </c>
      <c r="D3946" s="315" t="s">
        <v>1332</v>
      </c>
      <c r="E3946" s="18" t="s">
        <v>19</v>
      </c>
      <c r="F3946" s="316">
        <v>0</v>
      </c>
      <c r="G3946" s="39"/>
      <c r="H3946" s="45"/>
    </row>
    <row r="3947" s="2" customFormat="1" ht="16.8" customHeight="1">
      <c r="A3947" s="39"/>
      <c r="B3947" s="45"/>
      <c r="C3947" s="311" t="s">
        <v>1280</v>
      </c>
      <c r="D3947" s="312" t="s">
        <v>19</v>
      </c>
      <c r="E3947" s="313" t="s">
        <v>19</v>
      </c>
      <c r="F3947" s="314">
        <v>0.48999999999999999</v>
      </c>
      <c r="G3947" s="39"/>
      <c r="H3947" s="45"/>
    </row>
    <row r="3948" s="2" customFormat="1" ht="16.8" customHeight="1">
      <c r="A3948" s="39"/>
      <c r="B3948" s="45"/>
      <c r="C3948" s="315" t="s">
        <v>1280</v>
      </c>
      <c r="D3948" s="315" t="s">
        <v>357</v>
      </c>
      <c r="E3948" s="18" t="s">
        <v>19</v>
      </c>
      <c r="F3948" s="316">
        <v>0.48999999999999999</v>
      </c>
      <c r="G3948" s="39"/>
      <c r="H3948" s="45"/>
    </row>
    <row r="3949" s="2" customFormat="1" ht="16.8" customHeight="1">
      <c r="A3949" s="39"/>
      <c r="B3949" s="45"/>
      <c r="C3949" s="317" t="s">
        <v>4959</v>
      </c>
      <c r="D3949" s="39"/>
      <c r="E3949" s="39"/>
      <c r="F3949" s="39"/>
      <c r="G3949" s="39"/>
      <c r="H3949" s="45"/>
    </row>
    <row r="3950" s="2" customFormat="1">
      <c r="A3950" s="39"/>
      <c r="B3950" s="45"/>
      <c r="C3950" s="315" t="s">
        <v>343</v>
      </c>
      <c r="D3950" s="315" t="s">
        <v>344</v>
      </c>
      <c r="E3950" s="18" t="s">
        <v>345</v>
      </c>
      <c r="F3950" s="316">
        <v>142.70599999999999</v>
      </c>
      <c r="G3950" s="39"/>
      <c r="H3950" s="45"/>
    </row>
    <row r="3951" s="2" customFormat="1">
      <c r="A3951" s="39"/>
      <c r="B3951" s="45"/>
      <c r="C3951" s="315" t="s">
        <v>406</v>
      </c>
      <c r="D3951" s="315" t="s">
        <v>407</v>
      </c>
      <c r="E3951" s="18" t="s">
        <v>391</v>
      </c>
      <c r="F3951" s="316">
        <v>538.89599999999996</v>
      </c>
      <c r="G3951" s="39"/>
      <c r="H3951" s="45"/>
    </row>
    <row r="3952" s="2" customFormat="1" ht="16.8" customHeight="1">
      <c r="A3952" s="39"/>
      <c r="B3952" s="45"/>
      <c r="C3952" s="311" t="s">
        <v>1285</v>
      </c>
      <c r="D3952" s="312" t="s">
        <v>19</v>
      </c>
      <c r="E3952" s="313" t="s">
        <v>19</v>
      </c>
      <c r="F3952" s="314">
        <v>0</v>
      </c>
      <c r="G3952" s="39"/>
      <c r="H3952" s="45"/>
    </row>
    <row r="3953" s="2" customFormat="1" ht="16.8" customHeight="1">
      <c r="A3953" s="39"/>
      <c r="B3953" s="45"/>
      <c r="C3953" s="317" t="s">
        <v>4959</v>
      </c>
      <c r="D3953" s="39"/>
      <c r="E3953" s="39"/>
      <c r="F3953" s="39"/>
      <c r="G3953" s="39"/>
      <c r="H3953" s="45"/>
    </row>
    <row r="3954" s="2" customFormat="1">
      <c r="A3954" s="39"/>
      <c r="B3954" s="45"/>
      <c r="C3954" s="315" t="s">
        <v>343</v>
      </c>
      <c r="D3954" s="315" t="s">
        <v>344</v>
      </c>
      <c r="E3954" s="18" t="s">
        <v>345</v>
      </c>
      <c r="F3954" s="316">
        <v>142.70599999999999</v>
      </c>
      <c r="G3954" s="39"/>
      <c r="H3954" s="45"/>
    </row>
    <row r="3955" s="2" customFormat="1">
      <c r="A3955" s="39"/>
      <c r="B3955" s="45"/>
      <c r="C3955" s="315" t="s">
        <v>406</v>
      </c>
      <c r="D3955" s="315" t="s">
        <v>407</v>
      </c>
      <c r="E3955" s="18" t="s">
        <v>391</v>
      </c>
      <c r="F3955" s="316">
        <v>538.89599999999996</v>
      </c>
      <c r="G3955" s="39"/>
      <c r="H3955" s="45"/>
    </row>
    <row r="3956" s="2" customFormat="1" ht="16.8" customHeight="1">
      <c r="A3956" s="39"/>
      <c r="B3956" s="45"/>
      <c r="C3956" s="315" t="s">
        <v>1287</v>
      </c>
      <c r="D3956" s="315" t="s">
        <v>1331</v>
      </c>
      <c r="E3956" s="18" t="s">
        <v>19</v>
      </c>
      <c r="F3956" s="316">
        <v>0</v>
      </c>
      <c r="G3956" s="39"/>
      <c r="H3956" s="45"/>
    </row>
    <row r="3957" s="2" customFormat="1" ht="16.8" customHeight="1">
      <c r="A3957" s="39"/>
      <c r="B3957" s="45"/>
      <c r="C3957" s="311" t="s">
        <v>1287</v>
      </c>
      <c r="D3957" s="312" t="s">
        <v>1287</v>
      </c>
      <c r="E3957" s="313" t="s">
        <v>19</v>
      </c>
      <c r="F3957" s="314">
        <v>0</v>
      </c>
      <c r="G3957" s="39"/>
      <c r="H3957" s="45"/>
    </row>
    <row r="3958" s="2" customFormat="1" ht="16.8" customHeight="1">
      <c r="A3958" s="39"/>
      <c r="B3958" s="45"/>
      <c r="C3958" s="311" t="s">
        <v>1279</v>
      </c>
      <c r="D3958" s="312" t="s">
        <v>19</v>
      </c>
      <c r="E3958" s="313" t="s">
        <v>19</v>
      </c>
      <c r="F3958" s="314">
        <v>0.48999999999999999</v>
      </c>
      <c r="G3958" s="39"/>
      <c r="H3958" s="45"/>
    </row>
    <row r="3959" s="2" customFormat="1" ht="16.8" customHeight="1">
      <c r="A3959" s="39"/>
      <c r="B3959" s="45"/>
      <c r="C3959" s="315" t="s">
        <v>1279</v>
      </c>
      <c r="D3959" s="315" t="s">
        <v>357</v>
      </c>
      <c r="E3959" s="18" t="s">
        <v>19</v>
      </c>
      <c r="F3959" s="316">
        <v>0.48999999999999999</v>
      </c>
      <c r="G3959" s="39"/>
      <c r="H3959" s="45"/>
    </row>
    <row r="3960" s="2" customFormat="1" ht="16.8" customHeight="1">
      <c r="A3960" s="39"/>
      <c r="B3960" s="45"/>
      <c r="C3960" s="317" t="s">
        <v>4959</v>
      </c>
      <c r="D3960" s="39"/>
      <c r="E3960" s="39"/>
      <c r="F3960" s="39"/>
      <c r="G3960" s="39"/>
      <c r="H3960" s="45"/>
    </row>
    <row r="3961" s="2" customFormat="1">
      <c r="A3961" s="39"/>
      <c r="B3961" s="45"/>
      <c r="C3961" s="315" t="s">
        <v>343</v>
      </c>
      <c r="D3961" s="315" t="s">
        <v>344</v>
      </c>
      <c r="E3961" s="18" t="s">
        <v>345</v>
      </c>
      <c r="F3961" s="316">
        <v>142.70599999999999</v>
      </c>
      <c r="G3961" s="39"/>
      <c r="H3961" s="45"/>
    </row>
    <row r="3962" s="2" customFormat="1">
      <c r="A3962" s="39"/>
      <c r="B3962" s="45"/>
      <c r="C3962" s="315" t="s">
        <v>406</v>
      </c>
      <c r="D3962" s="315" t="s">
        <v>407</v>
      </c>
      <c r="E3962" s="18" t="s">
        <v>391</v>
      </c>
      <c r="F3962" s="316">
        <v>538.89599999999996</v>
      </c>
      <c r="G3962" s="39"/>
      <c r="H3962" s="45"/>
    </row>
    <row r="3963" s="2" customFormat="1" ht="16.8" customHeight="1">
      <c r="A3963" s="39"/>
      <c r="B3963" s="45"/>
      <c r="C3963" s="311" t="s">
        <v>1272</v>
      </c>
      <c r="D3963" s="312" t="s">
        <v>19</v>
      </c>
      <c r="E3963" s="313" t="s">
        <v>19</v>
      </c>
      <c r="F3963" s="314">
        <v>1</v>
      </c>
      <c r="G3963" s="39"/>
      <c r="H3963" s="45"/>
    </row>
    <row r="3964" s="2" customFormat="1" ht="16.8" customHeight="1">
      <c r="A3964" s="39"/>
      <c r="B3964" s="45"/>
      <c r="C3964" s="315" t="s">
        <v>19</v>
      </c>
      <c r="D3964" s="315" t="s">
        <v>351</v>
      </c>
      <c r="E3964" s="18" t="s">
        <v>19</v>
      </c>
      <c r="F3964" s="316">
        <v>0</v>
      </c>
      <c r="G3964" s="39"/>
      <c r="H3964" s="45"/>
    </row>
    <row r="3965" s="2" customFormat="1" ht="16.8" customHeight="1">
      <c r="A3965" s="39"/>
      <c r="B3965" s="45"/>
      <c r="C3965" s="315" t="s">
        <v>1272</v>
      </c>
      <c r="D3965" s="315" t="s">
        <v>352</v>
      </c>
      <c r="E3965" s="18" t="s">
        <v>19</v>
      </c>
      <c r="F3965" s="316">
        <v>1</v>
      </c>
      <c r="G3965" s="39"/>
      <c r="H3965" s="45"/>
    </row>
    <row r="3966" s="2" customFormat="1" ht="16.8" customHeight="1">
      <c r="A3966" s="39"/>
      <c r="B3966" s="45"/>
      <c r="C3966" s="317" t="s">
        <v>4959</v>
      </c>
      <c r="D3966" s="39"/>
      <c r="E3966" s="39"/>
      <c r="F3966" s="39"/>
      <c r="G3966" s="39"/>
      <c r="H3966" s="45"/>
    </row>
    <row r="3967" s="2" customFormat="1">
      <c r="A3967" s="39"/>
      <c r="B3967" s="45"/>
      <c r="C3967" s="315" t="s">
        <v>343</v>
      </c>
      <c r="D3967" s="315" t="s">
        <v>344</v>
      </c>
      <c r="E3967" s="18" t="s">
        <v>345</v>
      </c>
      <c r="F3967" s="316">
        <v>142.70599999999999</v>
      </c>
      <c r="G3967" s="39"/>
      <c r="H3967" s="45"/>
    </row>
    <row r="3968" s="2" customFormat="1">
      <c r="A3968" s="39"/>
      <c r="B3968" s="45"/>
      <c r="C3968" s="315" t="s">
        <v>792</v>
      </c>
      <c r="D3968" s="315" t="s">
        <v>793</v>
      </c>
      <c r="E3968" s="18" t="s">
        <v>572</v>
      </c>
      <c r="F3968" s="316">
        <v>155.17500000000001</v>
      </c>
      <c r="G3968" s="39"/>
      <c r="H3968" s="45"/>
    </row>
    <row r="3969" s="2" customFormat="1" ht="16.8" customHeight="1">
      <c r="A3969" s="39"/>
      <c r="B3969" s="45"/>
      <c r="C3969" s="311" t="s">
        <v>1273</v>
      </c>
      <c r="D3969" s="312" t="s">
        <v>19</v>
      </c>
      <c r="E3969" s="313" t="s">
        <v>19</v>
      </c>
      <c r="F3969" s="314">
        <v>27.585000000000001</v>
      </c>
      <c r="G3969" s="39"/>
      <c r="H3969" s="45"/>
    </row>
    <row r="3970" s="2" customFormat="1">
      <c r="A3970" s="39"/>
      <c r="B3970" s="45"/>
      <c r="C3970" s="315" t="s">
        <v>19</v>
      </c>
      <c r="D3970" s="315" t="s">
        <v>1848</v>
      </c>
      <c r="E3970" s="18" t="s">
        <v>19</v>
      </c>
      <c r="F3970" s="316">
        <v>0</v>
      </c>
      <c r="G3970" s="39"/>
      <c r="H3970" s="45"/>
    </row>
    <row r="3971" s="2" customFormat="1" ht="16.8" customHeight="1">
      <c r="A3971" s="39"/>
      <c r="B3971" s="45"/>
      <c r="C3971" s="315" t="s">
        <v>1273</v>
      </c>
      <c r="D3971" s="315" t="s">
        <v>1849</v>
      </c>
      <c r="E3971" s="18" t="s">
        <v>19</v>
      </c>
      <c r="F3971" s="316">
        <v>27.585000000000001</v>
      </c>
      <c r="G3971" s="39"/>
      <c r="H3971" s="45"/>
    </row>
    <row r="3972" s="2" customFormat="1" ht="16.8" customHeight="1">
      <c r="A3972" s="39"/>
      <c r="B3972" s="45"/>
      <c r="C3972" s="317" t="s">
        <v>4959</v>
      </c>
      <c r="D3972" s="39"/>
      <c r="E3972" s="39"/>
      <c r="F3972" s="39"/>
      <c r="G3972" s="39"/>
      <c r="H3972" s="45"/>
    </row>
    <row r="3973" s="2" customFormat="1">
      <c r="A3973" s="39"/>
      <c r="B3973" s="45"/>
      <c r="C3973" s="315" t="s">
        <v>343</v>
      </c>
      <c r="D3973" s="315" t="s">
        <v>344</v>
      </c>
      <c r="E3973" s="18" t="s">
        <v>345</v>
      </c>
      <c r="F3973" s="316">
        <v>142.70599999999999</v>
      </c>
      <c r="G3973" s="39"/>
      <c r="H3973" s="45"/>
    </row>
    <row r="3974" s="2" customFormat="1">
      <c r="A3974" s="39"/>
      <c r="B3974" s="45"/>
      <c r="C3974" s="315" t="s">
        <v>406</v>
      </c>
      <c r="D3974" s="315" t="s">
        <v>407</v>
      </c>
      <c r="E3974" s="18" t="s">
        <v>391</v>
      </c>
      <c r="F3974" s="316">
        <v>538.89599999999996</v>
      </c>
      <c r="G3974" s="39"/>
      <c r="H3974" s="45"/>
    </row>
    <row r="3975" s="2" customFormat="1" ht="16.8" customHeight="1">
      <c r="A3975" s="39"/>
      <c r="B3975" s="45"/>
      <c r="C3975" s="311" t="s">
        <v>1283</v>
      </c>
      <c r="D3975" s="312" t="s">
        <v>19</v>
      </c>
      <c r="E3975" s="313" t="s">
        <v>19</v>
      </c>
      <c r="F3975" s="314">
        <v>60.411000000000001</v>
      </c>
      <c r="G3975" s="39"/>
      <c r="H3975" s="45"/>
    </row>
    <row r="3976" s="2" customFormat="1" ht="16.8" customHeight="1">
      <c r="A3976" s="39"/>
      <c r="B3976" s="45"/>
      <c r="C3976" s="315" t="s">
        <v>1283</v>
      </c>
      <c r="D3976" s="315" t="s">
        <v>1330</v>
      </c>
      <c r="E3976" s="18" t="s">
        <v>19</v>
      </c>
      <c r="F3976" s="316">
        <v>60.411000000000001</v>
      </c>
      <c r="G3976" s="39"/>
      <c r="H3976" s="45"/>
    </row>
    <row r="3977" s="2" customFormat="1" ht="16.8" customHeight="1">
      <c r="A3977" s="39"/>
      <c r="B3977" s="45"/>
      <c r="C3977" s="317" t="s">
        <v>4959</v>
      </c>
      <c r="D3977" s="39"/>
      <c r="E3977" s="39"/>
      <c r="F3977" s="39"/>
      <c r="G3977" s="39"/>
      <c r="H3977" s="45"/>
    </row>
    <row r="3978" s="2" customFormat="1">
      <c r="A3978" s="39"/>
      <c r="B3978" s="45"/>
      <c r="C3978" s="315" t="s">
        <v>343</v>
      </c>
      <c r="D3978" s="315" t="s">
        <v>344</v>
      </c>
      <c r="E3978" s="18" t="s">
        <v>345</v>
      </c>
      <c r="F3978" s="316">
        <v>142.70599999999999</v>
      </c>
      <c r="G3978" s="39"/>
      <c r="H3978" s="45"/>
    </row>
    <row r="3979" s="2" customFormat="1">
      <c r="A3979" s="39"/>
      <c r="B3979" s="45"/>
      <c r="C3979" s="315" t="s">
        <v>373</v>
      </c>
      <c r="D3979" s="315" t="s">
        <v>374</v>
      </c>
      <c r="E3979" s="18" t="s">
        <v>345</v>
      </c>
      <c r="F3979" s="316">
        <v>54.369999999999997</v>
      </c>
      <c r="G3979" s="39"/>
      <c r="H3979" s="45"/>
    </row>
    <row r="3980" s="2" customFormat="1">
      <c r="A3980" s="39"/>
      <c r="B3980" s="45"/>
      <c r="C3980" s="315" t="s">
        <v>616</v>
      </c>
      <c r="D3980" s="315" t="s">
        <v>617</v>
      </c>
      <c r="E3980" s="18" t="s">
        <v>345</v>
      </c>
      <c r="F3980" s="316">
        <v>60.411000000000001</v>
      </c>
      <c r="G3980" s="39"/>
      <c r="H3980" s="45"/>
    </row>
    <row r="3981" s="2" customFormat="1" ht="16.8" customHeight="1">
      <c r="A3981" s="39"/>
      <c r="B3981" s="45"/>
      <c r="C3981" s="317" t="s">
        <v>4959</v>
      </c>
      <c r="D3981" s="39"/>
      <c r="E3981" s="39"/>
      <c r="F3981" s="39"/>
      <c r="G3981" s="39"/>
      <c r="H3981" s="45"/>
    </row>
    <row r="3982" s="2" customFormat="1">
      <c r="A3982" s="39"/>
      <c r="B3982" s="45"/>
      <c r="C3982" s="315" t="s">
        <v>425</v>
      </c>
      <c r="D3982" s="315" t="s">
        <v>426</v>
      </c>
      <c r="E3982" s="18" t="s">
        <v>345</v>
      </c>
      <c r="F3982" s="316">
        <v>1025.4259999999999</v>
      </c>
      <c r="G3982" s="39"/>
      <c r="H3982" s="45"/>
    </row>
    <row r="3983" s="2" customFormat="1">
      <c r="A3983" s="39"/>
      <c r="B3983" s="45"/>
      <c r="C3983" s="315" t="s">
        <v>431</v>
      </c>
      <c r="D3983" s="315" t="s">
        <v>432</v>
      </c>
      <c r="E3983" s="18" t="s">
        <v>345</v>
      </c>
      <c r="F3983" s="316">
        <v>1025.4259999999999</v>
      </c>
      <c r="G3983" s="39"/>
      <c r="H3983" s="45"/>
    </row>
    <row r="3984" s="2" customFormat="1" ht="16.8" customHeight="1">
      <c r="A3984" s="39"/>
      <c r="B3984" s="45"/>
      <c r="C3984" s="315" t="s">
        <v>435</v>
      </c>
      <c r="D3984" s="315" t="s">
        <v>436</v>
      </c>
      <c r="E3984" s="18" t="s">
        <v>391</v>
      </c>
      <c r="F3984" s="316">
        <v>610.12800000000004</v>
      </c>
      <c r="G3984" s="39"/>
      <c r="H3984" s="45"/>
    </row>
    <row r="3985" s="2" customFormat="1" ht="16.8" customHeight="1">
      <c r="A3985" s="39"/>
      <c r="B3985" s="45"/>
      <c r="C3985" s="311" t="s">
        <v>1277</v>
      </c>
      <c r="D3985" s="312" t="s">
        <v>19</v>
      </c>
      <c r="E3985" s="313" t="s">
        <v>19</v>
      </c>
      <c r="F3985" s="314">
        <v>0.46999999999999997</v>
      </c>
      <c r="G3985" s="39"/>
      <c r="H3985" s="45"/>
    </row>
    <row r="3986" s="2" customFormat="1" ht="16.8" customHeight="1">
      <c r="A3986" s="39"/>
      <c r="B3986" s="45"/>
      <c r="C3986" s="315" t="s">
        <v>19</v>
      </c>
      <c r="D3986" s="315" t="s">
        <v>355</v>
      </c>
      <c r="E3986" s="18" t="s">
        <v>19</v>
      </c>
      <c r="F3986" s="316">
        <v>0</v>
      </c>
      <c r="G3986" s="39"/>
      <c r="H3986" s="45"/>
    </row>
    <row r="3987" s="2" customFormat="1" ht="16.8" customHeight="1">
      <c r="A3987" s="39"/>
      <c r="B3987" s="45"/>
      <c r="C3987" s="315" t="s">
        <v>1277</v>
      </c>
      <c r="D3987" s="315" t="s">
        <v>356</v>
      </c>
      <c r="E3987" s="18" t="s">
        <v>19</v>
      </c>
      <c r="F3987" s="316">
        <v>0.46999999999999997</v>
      </c>
      <c r="G3987" s="39"/>
      <c r="H3987" s="45"/>
    </row>
    <row r="3988" s="2" customFormat="1" ht="16.8" customHeight="1">
      <c r="A3988" s="39"/>
      <c r="B3988" s="45"/>
      <c r="C3988" s="317" t="s">
        <v>4959</v>
      </c>
      <c r="D3988" s="39"/>
      <c r="E3988" s="39"/>
      <c r="F3988" s="39"/>
      <c r="G3988" s="39"/>
      <c r="H3988" s="45"/>
    </row>
    <row r="3989" s="2" customFormat="1">
      <c r="A3989" s="39"/>
      <c r="B3989" s="45"/>
      <c r="C3989" s="315" t="s">
        <v>343</v>
      </c>
      <c r="D3989" s="315" t="s">
        <v>344</v>
      </c>
      <c r="E3989" s="18" t="s">
        <v>345</v>
      </c>
      <c r="F3989" s="316">
        <v>142.70599999999999</v>
      </c>
      <c r="G3989" s="39"/>
      <c r="H3989" s="45"/>
    </row>
    <row r="3990" s="2" customFormat="1">
      <c r="A3990" s="39"/>
      <c r="B3990" s="45"/>
      <c r="C3990" s="315" t="s">
        <v>406</v>
      </c>
      <c r="D3990" s="315" t="s">
        <v>407</v>
      </c>
      <c r="E3990" s="18" t="s">
        <v>391</v>
      </c>
      <c r="F3990" s="316">
        <v>538.89599999999996</v>
      </c>
      <c r="G3990" s="39"/>
      <c r="H3990" s="45"/>
    </row>
    <row r="3991" s="2" customFormat="1" ht="16.8" customHeight="1">
      <c r="A3991" s="39"/>
      <c r="B3991" s="45"/>
      <c r="C3991" s="311" t="s">
        <v>1281</v>
      </c>
      <c r="D3991" s="312" t="s">
        <v>19</v>
      </c>
      <c r="E3991" s="313" t="s">
        <v>19</v>
      </c>
      <c r="F3991" s="314">
        <v>142.70599999999999</v>
      </c>
      <c r="G3991" s="39"/>
      <c r="H3991" s="45"/>
    </row>
    <row r="3992" s="2" customFormat="1" ht="16.8" customHeight="1">
      <c r="A3992" s="39"/>
      <c r="B3992" s="45"/>
      <c r="C3992" s="315" t="s">
        <v>1283</v>
      </c>
      <c r="D3992" s="315" t="s">
        <v>1330</v>
      </c>
      <c r="E3992" s="18" t="s">
        <v>19</v>
      </c>
      <c r="F3992" s="316">
        <v>60.411000000000001</v>
      </c>
      <c r="G3992" s="39"/>
      <c r="H3992" s="45"/>
    </row>
    <row r="3993" s="2" customFormat="1" ht="16.8" customHeight="1">
      <c r="A3993" s="39"/>
      <c r="B3993" s="45"/>
      <c r="C3993" s="315" t="s">
        <v>1287</v>
      </c>
      <c r="D3993" s="315" t="s">
        <v>1331</v>
      </c>
      <c r="E3993" s="18" t="s">
        <v>19</v>
      </c>
      <c r="F3993" s="316">
        <v>0</v>
      </c>
      <c r="G3993" s="39"/>
      <c r="H3993" s="45"/>
    </row>
    <row r="3994" s="2" customFormat="1" ht="16.8" customHeight="1">
      <c r="A3994" s="39"/>
      <c r="B3994" s="45"/>
      <c r="C3994" s="315" t="s">
        <v>1289</v>
      </c>
      <c r="D3994" s="315" t="s">
        <v>1332</v>
      </c>
      <c r="E3994" s="18" t="s">
        <v>19</v>
      </c>
      <c r="F3994" s="316">
        <v>0</v>
      </c>
      <c r="G3994" s="39"/>
      <c r="H3994" s="45"/>
    </row>
    <row r="3995" s="2" customFormat="1" ht="16.8" customHeight="1">
      <c r="A3995" s="39"/>
      <c r="B3995" s="45"/>
      <c r="C3995" s="315" t="s">
        <v>1308</v>
      </c>
      <c r="D3995" s="315" t="s">
        <v>1333</v>
      </c>
      <c r="E3995" s="18" t="s">
        <v>19</v>
      </c>
      <c r="F3995" s="316">
        <v>82.295000000000002</v>
      </c>
      <c r="G3995" s="39"/>
      <c r="H3995" s="45"/>
    </row>
    <row r="3996" s="2" customFormat="1" ht="16.8" customHeight="1">
      <c r="A3996" s="39"/>
      <c r="B3996" s="45"/>
      <c r="C3996" s="315" t="s">
        <v>1281</v>
      </c>
      <c r="D3996" s="315" t="s">
        <v>363</v>
      </c>
      <c r="E3996" s="18" t="s">
        <v>19</v>
      </c>
      <c r="F3996" s="316">
        <v>142.70599999999999</v>
      </c>
      <c r="G3996" s="39"/>
      <c r="H3996" s="45"/>
    </row>
    <row r="3997" s="2" customFormat="1" ht="16.8" customHeight="1">
      <c r="A3997" s="39"/>
      <c r="B3997" s="45"/>
      <c r="C3997" s="317" t="s">
        <v>4959</v>
      </c>
      <c r="D3997" s="39"/>
      <c r="E3997" s="39"/>
      <c r="F3997" s="39"/>
      <c r="G3997" s="39"/>
      <c r="H3997" s="45"/>
    </row>
    <row r="3998" s="2" customFormat="1">
      <c r="A3998" s="39"/>
      <c r="B3998" s="45"/>
      <c r="C3998" s="315" t="s">
        <v>343</v>
      </c>
      <c r="D3998" s="315" t="s">
        <v>344</v>
      </c>
      <c r="E3998" s="18" t="s">
        <v>345</v>
      </c>
      <c r="F3998" s="316">
        <v>142.70599999999999</v>
      </c>
      <c r="G3998" s="39"/>
      <c r="H3998" s="45"/>
    </row>
    <row r="3999" s="2" customFormat="1">
      <c r="A3999" s="39"/>
      <c r="B3999" s="45"/>
      <c r="C3999" s="315" t="s">
        <v>364</v>
      </c>
      <c r="D3999" s="315" t="s">
        <v>365</v>
      </c>
      <c r="E3999" s="18" t="s">
        <v>345</v>
      </c>
      <c r="F3999" s="316">
        <v>60.411000000000001</v>
      </c>
      <c r="G3999" s="39"/>
      <c r="H3999" s="45"/>
    </row>
    <row r="4000" s="2" customFormat="1">
      <c r="A4000" s="39"/>
      <c r="B4000" s="45"/>
      <c r="C4000" s="315" t="s">
        <v>368</v>
      </c>
      <c r="D4000" s="315" t="s">
        <v>369</v>
      </c>
      <c r="E4000" s="18" t="s">
        <v>345</v>
      </c>
      <c r="F4000" s="316">
        <v>57.390000000000001</v>
      </c>
      <c r="G4000" s="39"/>
      <c r="H4000" s="45"/>
    </row>
    <row r="4001" s="2" customFormat="1" ht="16.8" customHeight="1">
      <c r="A4001" s="39"/>
      <c r="B4001" s="45"/>
      <c r="C4001" s="315" t="s">
        <v>511</v>
      </c>
      <c r="D4001" s="315" t="s">
        <v>512</v>
      </c>
      <c r="E4001" s="18" t="s">
        <v>345</v>
      </c>
      <c r="F4001" s="316">
        <v>384.351</v>
      </c>
      <c r="G4001" s="39"/>
      <c r="H4001" s="45"/>
    </row>
    <row r="4002" s="2" customFormat="1">
      <c r="A4002" s="39"/>
      <c r="B4002" s="45"/>
      <c r="C4002" s="315" t="s">
        <v>606</v>
      </c>
      <c r="D4002" s="315" t="s">
        <v>607</v>
      </c>
      <c r="E4002" s="18" t="s">
        <v>345</v>
      </c>
      <c r="F4002" s="316">
        <v>142.70599999999999</v>
      </c>
      <c r="G4002" s="39"/>
      <c r="H4002" s="45"/>
    </row>
    <row r="4003" s="2" customFormat="1" ht="16.8" customHeight="1">
      <c r="A4003" s="39"/>
      <c r="B4003" s="45"/>
      <c r="C4003" s="315" t="s">
        <v>611</v>
      </c>
      <c r="D4003" s="315" t="s">
        <v>612</v>
      </c>
      <c r="E4003" s="18" t="s">
        <v>345</v>
      </c>
      <c r="F4003" s="316">
        <v>60.411000000000001</v>
      </c>
      <c r="G4003" s="39"/>
      <c r="H4003" s="45"/>
    </row>
    <row r="4004" s="2" customFormat="1" ht="16.8" customHeight="1">
      <c r="A4004" s="39"/>
      <c r="B4004" s="45"/>
      <c r="C4004" s="315" t="s">
        <v>631</v>
      </c>
      <c r="D4004" s="315" t="s">
        <v>632</v>
      </c>
      <c r="E4004" s="18" t="s">
        <v>345</v>
      </c>
      <c r="F4004" s="316">
        <v>60.411000000000001</v>
      </c>
      <c r="G4004" s="39"/>
      <c r="H4004" s="45"/>
    </row>
    <row r="4005" s="2" customFormat="1" ht="16.8" customHeight="1">
      <c r="A4005" s="39"/>
      <c r="B4005" s="45"/>
      <c r="C4005" s="315" t="s">
        <v>621</v>
      </c>
      <c r="D4005" s="315" t="s">
        <v>622</v>
      </c>
      <c r="E4005" s="18" t="s">
        <v>345</v>
      </c>
      <c r="F4005" s="316">
        <v>60.411000000000001</v>
      </c>
      <c r="G4005" s="39"/>
      <c r="H4005" s="45"/>
    </row>
    <row r="4006" s="2" customFormat="1">
      <c r="A4006" s="39"/>
      <c r="B4006" s="45"/>
      <c r="C4006" s="315" t="s">
        <v>636</v>
      </c>
      <c r="D4006" s="315" t="s">
        <v>637</v>
      </c>
      <c r="E4006" s="18" t="s">
        <v>345</v>
      </c>
      <c r="F4006" s="316">
        <v>60.411000000000001</v>
      </c>
      <c r="G4006" s="39"/>
      <c r="H4006" s="45"/>
    </row>
    <row r="4007" s="2" customFormat="1">
      <c r="A4007" s="39"/>
      <c r="B4007" s="45"/>
      <c r="C4007" s="315" t="s">
        <v>626</v>
      </c>
      <c r="D4007" s="315" t="s">
        <v>627</v>
      </c>
      <c r="E4007" s="18" t="s">
        <v>345</v>
      </c>
      <c r="F4007" s="316">
        <v>60.411000000000001</v>
      </c>
      <c r="G4007" s="39"/>
      <c r="H4007" s="45"/>
    </row>
    <row r="4008" s="2" customFormat="1" ht="16.8" customHeight="1">
      <c r="A4008" s="39"/>
      <c r="B4008" s="45"/>
      <c r="C4008" s="311" t="s">
        <v>216</v>
      </c>
      <c r="D4008" s="312" t="s">
        <v>19</v>
      </c>
      <c r="E4008" s="313" t="s">
        <v>19</v>
      </c>
      <c r="F4008" s="314">
        <v>28.986000000000001</v>
      </c>
      <c r="G4008" s="39"/>
      <c r="H4008" s="45"/>
    </row>
    <row r="4009" s="2" customFormat="1" ht="16.8" customHeight="1">
      <c r="A4009" s="39"/>
      <c r="B4009" s="45"/>
      <c r="C4009" s="315" t="s">
        <v>19</v>
      </c>
      <c r="D4009" s="315" t="s">
        <v>499</v>
      </c>
      <c r="E4009" s="18" t="s">
        <v>19</v>
      </c>
      <c r="F4009" s="316">
        <v>32.826000000000001</v>
      </c>
      <c r="G4009" s="39"/>
      <c r="H4009" s="45"/>
    </row>
    <row r="4010" s="2" customFormat="1" ht="16.8" customHeight="1">
      <c r="A4010" s="39"/>
      <c r="B4010" s="45"/>
      <c r="C4010" s="315" t="s">
        <v>19</v>
      </c>
      <c r="D4010" s="315" t="s">
        <v>1885</v>
      </c>
      <c r="E4010" s="18" t="s">
        <v>19</v>
      </c>
      <c r="F4010" s="316">
        <v>-3.444</v>
      </c>
      <c r="G4010" s="39"/>
      <c r="H4010" s="45"/>
    </row>
    <row r="4011" s="2" customFormat="1" ht="16.8" customHeight="1">
      <c r="A4011" s="39"/>
      <c r="B4011" s="45"/>
      <c r="C4011" s="315" t="s">
        <v>19</v>
      </c>
      <c r="D4011" s="315" t="s">
        <v>1886</v>
      </c>
      <c r="E4011" s="18" t="s">
        <v>19</v>
      </c>
      <c r="F4011" s="316">
        <v>-0.39600000000000002</v>
      </c>
      <c r="G4011" s="39"/>
      <c r="H4011" s="45"/>
    </row>
    <row r="4012" s="2" customFormat="1" ht="16.8" customHeight="1">
      <c r="A4012" s="39"/>
      <c r="B4012" s="45"/>
      <c r="C4012" s="315" t="s">
        <v>19</v>
      </c>
      <c r="D4012" s="315" t="s">
        <v>1887</v>
      </c>
      <c r="E4012" s="18" t="s">
        <v>19</v>
      </c>
      <c r="F4012" s="316">
        <v>0</v>
      </c>
      <c r="G4012" s="39"/>
      <c r="H4012" s="45"/>
    </row>
    <row r="4013" s="2" customFormat="1" ht="16.8" customHeight="1">
      <c r="A4013" s="39"/>
      <c r="B4013" s="45"/>
      <c r="C4013" s="315" t="s">
        <v>19</v>
      </c>
      <c r="D4013" s="315" t="s">
        <v>1888</v>
      </c>
      <c r="E4013" s="18" t="s">
        <v>19</v>
      </c>
      <c r="F4013" s="316">
        <v>0</v>
      </c>
      <c r="G4013" s="39"/>
      <c r="H4013" s="45"/>
    </row>
    <row r="4014" s="2" customFormat="1" ht="16.8" customHeight="1">
      <c r="A4014" s="39"/>
      <c r="B4014" s="45"/>
      <c r="C4014" s="315" t="s">
        <v>19</v>
      </c>
      <c r="D4014" s="315" t="s">
        <v>501</v>
      </c>
      <c r="E4014" s="18" t="s">
        <v>19</v>
      </c>
      <c r="F4014" s="316">
        <v>0</v>
      </c>
      <c r="G4014" s="39"/>
      <c r="H4014" s="45"/>
    </row>
    <row r="4015" s="2" customFormat="1" ht="16.8" customHeight="1">
      <c r="A4015" s="39"/>
      <c r="B4015" s="45"/>
      <c r="C4015" s="315" t="s">
        <v>19</v>
      </c>
      <c r="D4015" s="315" t="s">
        <v>993</v>
      </c>
      <c r="E4015" s="18" t="s">
        <v>19</v>
      </c>
      <c r="F4015" s="316">
        <v>0</v>
      </c>
      <c r="G4015" s="39"/>
      <c r="H4015" s="45"/>
    </row>
    <row r="4016" s="2" customFormat="1" ht="16.8" customHeight="1">
      <c r="A4016" s="39"/>
      <c r="B4016" s="45"/>
      <c r="C4016" s="315" t="s">
        <v>19</v>
      </c>
      <c r="D4016" s="315" t="s">
        <v>502</v>
      </c>
      <c r="E4016" s="18" t="s">
        <v>19</v>
      </c>
      <c r="F4016" s="316">
        <v>0</v>
      </c>
      <c r="G4016" s="39"/>
      <c r="H4016" s="45"/>
    </row>
    <row r="4017" s="2" customFormat="1" ht="16.8" customHeight="1">
      <c r="A4017" s="39"/>
      <c r="B4017" s="45"/>
      <c r="C4017" s="315" t="s">
        <v>216</v>
      </c>
      <c r="D4017" s="315" t="s">
        <v>363</v>
      </c>
      <c r="E4017" s="18" t="s">
        <v>19</v>
      </c>
      <c r="F4017" s="316">
        <v>28.986000000000001</v>
      </c>
      <c r="G4017" s="39"/>
      <c r="H4017" s="45"/>
    </row>
    <row r="4018" s="2" customFormat="1" ht="16.8" customHeight="1">
      <c r="A4018" s="39"/>
      <c r="B4018" s="45"/>
      <c r="C4018" s="317" t="s">
        <v>4959</v>
      </c>
      <c r="D4018" s="39"/>
      <c r="E4018" s="39"/>
      <c r="F4018" s="39"/>
      <c r="G4018" s="39"/>
      <c r="H4018" s="45"/>
    </row>
    <row r="4019" s="2" customFormat="1" ht="16.8" customHeight="1">
      <c r="A4019" s="39"/>
      <c r="B4019" s="45"/>
      <c r="C4019" s="315" t="s">
        <v>496</v>
      </c>
      <c r="D4019" s="315" t="s">
        <v>497</v>
      </c>
      <c r="E4019" s="18" t="s">
        <v>489</v>
      </c>
      <c r="F4019" s="316">
        <v>57.972000000000001</v>
      </c>
      <c r="G4019" s="39"/>
      <c r="H4019" s="45"/>
    </row>
    <row r="4020" s="2" customFormat="1">
      <c r="A4020" s="39"/>
      <c r="B4020" s="45"/>
      <c r="C4020" s="315" t="s">
        <v>448</v>
      </c>
      <c r="D4020" s="315" t="s">
        <v>449</v>
      </c>
      <c r="E4020" s="18" t="s">
        <v>391</v>
      </c>
      <c r="F4020" s="316">
        <v>120.362</v>
      </c>
      <c r="G4020" s="39"/>
      <c r="H4020" s="45"/>
    </row>
    <row r="4021" s="2" customFormat="1">
      <c r="A4021" s="39"/>
      <c r="B4021" s="45"/>
      <c r="C4021" s="315" t="s">
        <v>482</v>
      </c>
      <c r="D4021" s="315" t="s">
        <v>483</v>
      </c>
      <c r="E4021" s="18" t="s">
        <v>391</v>
      </c>
      <c r="F4021" s="316">
        <v>28.986000000000001</v>
      </c>
      <c r="G4021" s="39"/>
      <c r="H4021" s="45"/>
    </row>
    <row r="4022" s="2" customFormat="1" ht="16.8" customHeight="1">
      <c r="A4022" s="39"/>
      <c r="B4022" s="45"/>
      <c r="C4022" s="315" t="s">
        <v>19</v>
      </c>
      <c r="D4022" s="315" t="s">
        <v>429</v>
      </c>
      <c r="E4022" s="18" t="s">
        <v>19</v>
      </c>
      <c r="F4022" s="316">
        <v>1025.4259999999999</v>
      </c>
      <c r="G4022" s="39"/>
      <c r="H4022" s="45"/>
    </row>
    <row r="4023" s="2" customFormat="1" ht="16.8" customHeight="1">
      <c r="A4023" s="39"/>
      <c r="B4023" s="45"/>
      <c r="C4023" s="315" t="s">
        <v>19</v>
      </c>
      <c r="D4023" s="315" t="s">
        <v>1869</v>
      </c>
      <c r="E4023" s="18" t="s">
        <v>19</v>
      </c>
      <c r="F4023" s="316">
        <v>0</v>
      </c>
      <c r="G4023" s="39"/>
      <c r="H4023" s="45"/>
    </row>
    <row r="4024" s="2" customFormat="1" ht="16.8" customHeight="1">
      <c r="A4024" s="39"/>
      <c r="B4024" s="45"/>
      <c r="C4024" s="315" t="s">
        <v>296</v>
      </c>
      <c r="D4024" s="315" t="s">
        <v>363</v>
      </c>
      <c r="E4024" s="18" t="s">
        <v>19</v>
      </c>
      <c r="F4024" s="316">
        <v>1025.4259999999999</v>
      </c>
      <c r="G4024" s="39"/>
      <c r="H4024" s="45"/>
    </row>
    <row r="4025" s="2" customFormat="1" ht="16.8" customHeight="1">
      <c r="A4025" s="39"/>
      <c r="B4025" s="45"/>
      <c r="C4025" s="311" t="s">
        <v>296</v>
      </c>
      <c r="D4025" s="312" t="s">
        <v>19</v>
      </c>
      <c r="E4025" s="313" t="s">
        <v>19</v>
      </c>
      <c r="F4025" s="314">
        <v>1025.4259999999999</v>
      </c>
      <c r="G4025" s="39"/>
      <c r="H4025" s="45"/>
    </row>
    <row r="4026" s="2" customFormat="1" ht="16.8" customHeight="1">
      <c r="A4026" s="39"/>
      <c r="B4026" s="45"/>
      <c r="C4026" s="311" t="s">
        <v>1823</v>
      </c>
      <c r="D4026" s="312" t="s">
        <v>19</v>
      </c>
      <c r="E4026" s="313" t="s">
        <v>19</v>
      </c>
      <c r="F4026" s="314">
        <v>0</v>
      </c>
      <c r="G4026" s="39"/>
      <c r="H4026" s="45"/>
    </row>
    <row r="4027" s="2" customFormat="1" ht="16.8" customHeight="1">
      <c r="A4027" s="39"/>
      <c r="B4027" s="45"/>
      <c r="C4027" s="315" t="s">
        <v>1823</v>
      </c>
      <c r="D4027" s="315" t="s">
        <v>1867</v>
      </c>
      <c r="E4027" s="18" t="s">
        <v>19</v>
      </c>
      <c r="F4027" s="316">
        <v>0</v>
      </c>
      <c r="G4027" s="39"/>
      <c r="H4027" s="45"/>
    </row>
    <row r="4028" s="2" customFormat="1" ht="16.8" customHeight="1">
      <c r="A4028" s="39"/>
      <c r="B4028" s="45"/>
      <c r="C4028" s="317" t="s">
        <v>4959</v>
      </c>
      <c r="D4028" s="39"/>
      <c r="E4028" s="39"/>
      <c r="F4028" s="39"/>
      <c r="G4028" s="39"/>
      <c r="H4028" s="45"/>
    </row>
    <row r="4029" s="2" customFormat="1">
      <c r="A4029" s="39"/>
      <c r="B4029" s="45"/>
      <c r="C4029" s="315" t="s">
        <v>406</v>
      </c>
      <c r="D4029" s="315" t="s">
        <v>407</v>
      </c>
      <c r="E4029" s="18" t="s">
        <v>391</v>
      </c>
      <c r="F4029" s="316">
        <v>538.89599999999996</v>
      </c>
      <c r="G4029" s="39"/>
      <c r="H4029" s="45"/>
    </row>
    <row r="4030" s="2" customFormat="1">
      <c r="A4030" s="39"/>
      <c r="B4030" s="45"/>
      <c r="C4030" s="315" t="s">
        <v>425</v>
      </c>
      <c r="D4030" s="315" t="s">
        <v>426</v>
      </c>
      <c r="E4030" s="18" t="s">
        <v>345</v>
      </c>
      <c r="F4030" s="316">
        <v>1025.4259999999999</v>
      </c>
      <c r="G4030" s="39"/>
      <c r="H4030" s="45"/>
    </row>
    <row r="4031" s="2" customFormat="1" ht="16.8" customHeight="1">
      <c r="A4031" s="39"/>
      <c r="B4031" s="45"/>
      <c r="C4031" s="311" t="s">
        <v>269</v>
      </c>
      <c r="D4031" s="312" t="s">
        <v>19</v>
      </c>
      <c r="E4031" s="313" t="s">
        <v>19</v>
      </c>
      <c r="F4031" s="314">
        <v>1</v>
      </c>
      <c r="G4031" s="39"/>
      <c r="H4031" s="45"/>
    </row>
    <row r="4032" s="2" customFormat="1" ht="16.8" customHeight="1">
      <c r="A4032" s="39"/>
      <c r="B4032" s="45"/>
      <c r="C4032" s="315" t="s">
        <v>269</v>
      </c>
      <c r="D4032" s="315" t="s">
        <v>1866</v>
      </c>
      <c r="E4032" s="18" t="s">
        <v>19</v>
      </c>
      <c r="F4032" s="316">
        <v>1</v>
      </c>
      <c r="G4032" s="39"/>
      <c r="H4032" s="45"/>
    </row>
    <row r="4033" s="2" customFormat="1" ht="16.8" customHeight="1">
      <c r="A4033" s="39"/>
      <c r="B4033" s="45"/>
      <c r="C4033" s="317" t="s">
        <v>4959</v>
      </c>
      <c r="D4033" s="39"/>
      <c r="E4033" s="39"/>
      <c r="F4033" s="39"/>
      <c r="G4033" s="39"/>
      <c r="H4033" s="45"/>
    </row>
    <row r="4034" s="2" customFormat="1">
      <c r="A4034" s="39"/>
      <c r="B4034" s="45"/>
      <c r="C4034" s="315" t="s">
        <v>406</v>
      </c>
      <c r="D4034" s="315" t="s">
        <v>407</v>
      </c>
      <c r="E4034" s="18" t="s">
        <v>391</v>
      </c>
      <c r="F4034" s="316">
        <v>538.89599999999996</v>
      </c>
      <c r="G4034" s="39"/>
      <c r="H4034" s="45"/>
    </row>
    <row r="4035" s="2" customFormat="1">
      <c r="A4035" s="39"/>
      <c r="B4035" s="45"/>
      <c r="C4035" s="315" t="s">
        <v>425</v>
      </c>
      <c r="D4035" s="315" t="s">
        <v>426</v>
      </c>
      <c r="E4035" s="18" t="s">
        <v>345</v>
      </c>
      <c r="F4035" s="316">
        <v>1025.4259999999999</v>
      </c>
      <c r="G4035" s="39"/>
      <c r="H4035" s="45"/>
    </row>
    <row r="4036" s="2" customFormat="1" ht="16.8" customHeight="1">
      <c r="A4036" s="39"/>
      <c r="B4036" s="45"/>
      <c r="C4036" s="311" t="s">
        <v>1821</v>
      </c>
      <c r="D4036" s="312" t="s">
        <v>19</v>
      </c>
      <c r="E4036" s="313" t="s">
        <v>19</v>
      </c>
      <c r="F4036" s="314">
        <v>0</v>
      </c>
      <c r="G4036" s="39"/>
      <c r="H4036" s="45"/>
    </row>
    <row r="4037" s="2" customFormat="1" ht="16.8" customHeight="1">
      <c r="A4037" s="39"/>
      <c r="B4037" s="45"/>
      <c r="C4037" s="317" t="s">
        <v>4959</v>
      </c>
      <c r="D4037" s="39"/>
      <c r="E4037" s="39"/>
      <c r="F4037" s="39"/>
      <c r="G4037" s="39"/>
      <c r="H4037" s="45"/>
    </row>
    <row r="4038" s="2" customFormat="1" ht="16.8" customHeight="1">
      <c r="A4038" s="39"/>
      <c r="B4038" s="45"/>
      <c r="C4038" s="315" t="s">
        <v>786</v>
      </c>
      <c r="D4038" s="315" t="s">
        <v>787</v>
      </c>
      <c r="E4038" s="18" t="s">
        <v>572</v>
      </c>
      <c r="F4038" s="316">
        <v>183.90000000000001</v>
      </c>
      <c r="G4038" s="39"/>
      <c r="H4038" s="45"/>
    </row>
    <row r="4039" s="2" customFormat="1" ht="16.8" customHeight="1">
      <c r="A4039" s="39"/>
      <c r="B4039" s="45"/>
      <c r="C4039" s="315" t="s">
        <v>496</v>
      </c>
      <c r="D4039" s="315" t="s">
        <v>497</v>
      </c>
      <c r="E4039" s="18" t="s">
        <v>489</v>
      </c>
      <c r="F4039" s="316">
        <v>57.972000000000001</v>
      </c>
      <c r="G4039" s="39"/>
      <c r="H4039" s="45"/>
    </row>
    <row r="4040" s="2" customFormat="1" ht="16.8" customHeight="1">
      <c r="A4040" s="39"/>
      <c r="B4040" s="45"/>
      <c r="C4040" s="311" t="s">
        <v>1824</v>
      </c>
      <c r="D4040" s="312" t="s">
        <v>19</v>
      </c>
      <c r="E4040" s="313" t="s">
        <v>19</v>
      </c>
      <c r="F4040" s="314">
        <v>0.063</v>
      </c>
      <c r="G4040" s="39"/>
      <c r="H4040" s="45"/>
    </row>
    <row r="4041" s="2" customFormat="1" ht="16.8" customHeight="1">
      <c r="A4041" s="39"/>
      <c r="B4041" s="45"/>
      <c r="C4041" s="317" t="s">
        <v>4959</v>
      </c>
      <c r="D4041" s="39"/>
      <c r="E4041" s="39"/>
      <c r="F4041" s="39"/>
      <c r="G4041" s="39"/>
      <c r="H4041" s="45"/>
    </row>
    <row r="4042" s="2" customFormat="1" ht="16.8" customHeight="1">
      <c r="A4042" s="39"/>
      <c r="B4042" s="45"/>
      <c r="C4042" s="315" t="s">
        <v>496</v>
      </c>
      <c r="D4042" s="315" t="s">
        <v>497</v>
      </c>
      <c r="E4042" s="18" t="s">
        <v>489</v>
      </c>
      <c r="F4042" s="316">
        <v>57.972000000000001</v>
      </c>
      <c r="G4042" s="39"/>
      <c r="H4042" s="45"/>
    </row>
    <row r="4043" s="2" customFormat="1" ht="16.8" customHeight="1">
      <c r="A4043" s="39"/>
      <c r="B4043" s="45"/>
      <c r="C4043" s="311" t="s">
        <v>1822</v>
      </c>
      <c r="D4043" s="312" t="s">
        <v>19</v>
      </c>
      <c r="E4043" s="313" t="s">
        <v>19</v>
      </c>
      <c r="F4043" s="314">
        <v>0</v>
      </c>
      <c r="G4043" s="39"/>
      <c r="H4043" s="45"/>
    </row>
    <row r="4044" s="2" customFormat="1" ht="16.8" customHeight="1">
      <c r="A4044" s="39"/>
      <c r="B4044" s="45"/>
      <c r="C4044" s="317" t="s">
        <v>4959</v>
      </c>
      <c r="D4044" s="39"/>
      <c r="E4044" s="39"/>
      <c r="F4044" s="39"/>
      <c r="G4044" s="39"/>
      <c r="H4044" s="45"/>
    </row>
    <row r="4045" s="2" customFormat="1" ht="16.8" customHeight="1">
      <c r="A4045" s="39"/>
      <c r="B4045" s="45"/>
      <c r="C4045" s="315" t="s">
        <v>786</v>
      </c>
      <c r="D4045" s="315" t="s">
        <v>787</v>
      </c>
      <c r="E4045" s="18" t="s">
        <v>572</v>
      </c>
      <c r="F4045" s="316">
        <v>183.90000000000001</v>
      </c>
      <c r="G4045" s="39"/>
      <c r="H4045" s="45"/>
    </row>
    <row r="4046" s="2" customFormat="1" ht="16.8" customHeight="1">
      <c r="A4046" s="39"/>
      <c r="B4046" s="45"/>
      <c r="C4046" s="315" t="s">
        <v>496</v>
      </c>
      <c r="D4046" s="315" t="s">
        <v>497</v>
      </c>
      <c r="E4046" s="18" t="s">
        <v>489</v>
      </c>
      <c r="F4046" s="316">
        <v>57.972000000000001</v>
      </c>
      <c r="G4046" s="39"/>
      <c r="H4046" s="45"/>
    </row>
    <row r="4047" s="2" customFormat="1" ht="16.8" customHeight="1">
      <c r="A4047" s="39"/>
      <c r="B4047" s="45"/>
      <c r="C4047" s="311" t="s">
        <v>1826</v>
      </c>
      <c r="D4047" s="312" t="s">
        <v>19</v>
      </c>
      <c r="E4047" s="313" t="s">
        <v>19</v>
      </c>
      <c r="F4047" s="314">
        <v>0.074999999999999997</v>
      </c>
      <c r="G4047" s="39"/>
      <c r="H4047" s="45"/>
    </row>
    <row r="4048" s="2" customFormat="1" ht="16.8" customHeight="1">
      <c r="A4048" s="39"/>
      <c r="B4048" s="45"/>
      <c r="C4048" s="317" t="s">
        <v>4959</v>
      </c>
      <c r="D4048" s="39"/>
      <c r="E4048" s="39"/>
      <c r="F4048" s="39"/>
      <c r="G4048" s="39"/>
      <c r="H4048" s="45"/>
    </row>
    <row r="4049" s="2" customFormat="1" ht="16.8" customHeight="1">
      <c r="A4049" s="39"/>
      <c r="B4049" s="45"/>
      <c r="C4049" s="315" t="s">
        <v>496</v>
      </c>
      <c r="D4049" s="315" t="s">
        <v>497</v>
      </c>
      <c r="E4049" s="18" t="s">
        <v>489</v>
      </c>
      <c r="F4049" s="316">
        <v>57.972000000000001</v>
      </c>
      <c r="G4049" s="39"/>
      <c r="H4049" s="45"/>
    </row>
    <row r="4050" s="2" customFormat="1" ht="16.8" customHeight="1">
      <c r="A4050" s="39"/>
      <c r="B4050" s="45"/>
      <c r="C4050" s="311" t="s">
        <v>952</v>
      </c>
      <c r="D4050" s="312" t="s">
        <v>19</v>
      </c>
      <c r="E4050" s="313" t="s">
        <v>19</v>
      </c>
      <c r="F4050" s="314">
        <v>0</v>
      </c>
      <c r="G4050" s="39"/>
      <c r="H4050" s="45"/>
    </row>
    <row r="4051" s="2" customFormat="1" ht="16.8" customHeight="1">
      <c r="A4051" s="39"/>
      <c r="B4051" s="45"/>
      <c r="C4051" s="317" t="s">
        <v>4959</v>
      </c>
      <c r="D4051" s="39"/>
      <c r="E4051" s="39"/>
      <c r="F4051" s="39"/>
      <c r="G4051" s="39"/>
      <c r="H4051" s="45"/>
    </row>
    <row r="4052" s="2" customFormat="1" ht="16.8" customHeight="1">
      <c r="A4052" s="39"/>
      <c r="B4052" s="45"/>
      <c r="C4052" s="315" t="s">
        <v>786</v>
      </c>
      <c r="D4052" s="315" t="s">
        <v>787</v>
      </c>
      <c r="E4052" s="18" t="s">
        <v>572</v>
      </c>
      <c r="F4052" s="316">
        <v>183.90000000000001</v>
      </c>
      <c r="G4052" s="39"/>
      <c r="H4052" s="45"/>
    </row>
    <row r="4053" s="2" customFormat="1" ht="16.8" customHeight="1">
      <c r="A4053" s="39"/>
      <c r="B4053" s="45"/>
      <c r="C4053" s="315" t="s">
        <v>496</v>
      </c>
      <c r="D4053" s="315" t="s">
        <v>497</v>
      </c>
      <c r="E4053" s="18" t="s">
        <v>489</v>
      </c>
      <c r="F4053" s="316">
        <v>57.972000000000001</v>
      </c>
      <c r="G4053" s="39"/>
      <c r="H4053" s="45"/>
    </row>
    <row r="4054" s="2" customFormat="1" ht="16.8" customHeight="1">
      <c r="A4054" s="39"/>
      <c r="B4054" s="45"/>
      <c r="C4054" s="311" t="s">
        <v>954</v>
      </c>
      <c r="D4054" s="312" t="s">
        <v>19</v>
      </c>
      <c r="E4054" s="313" t="s">
        <v>19</v>
      </c>
      <c r="F4054" s="314">
        <v>0.25</v>
      </c>
      <c r="G4054" s="39"/>
      <c r="H4054" s="45"/>
    </row>
    <row r="4055" s="2" customFormat="1" ht="16.8" customHeight="1">
      <c r="A4055" s="39"/>
      <c r="B4055" s="45"/>
      <c r="C4055" s="317" t="s">
        <v>4959</v>
      </c>
      <c r="D4055" s="39"/>
      <c r="E4055" s="39"/>
      <c r="F4055" s="39"/>
      <c r="G4055" s="39"/>
      <c r="H4055" s="45"/>
    </row>
    <row r="4056" s="2" customFormat="1" ht="16.8" customHeight="1">
      <c r="A4056" s="39"/>
      <c r="B4056" s="45"/>
      <c r="C4056" s="315" t="s">
        <v>496</v>
      </c>
      <c r="D4056" s="315" t="s">
        <v>497</v>
      </c>
      <c r="E4056" s="18" t="s">
        <v>489</v>
      </c>
      <c r="F4056" s="316">
        <v>57.972000000000001</v>
      </c>
      <c r="G4056" s="39"/>
      <c r="H4056" s="45"/>
    </row>
    <row r="4057" s="2" customFormat="1" ht="16.8" customHeight="1">
      <c r="A4057" s="39"/>
      <c r="B4057" s="45"/>
      <c r="C4057" s="311" t="s">
        <v>258</v>
      </c>
      <c r="D4057" s="312" t="s">
        <v>19</v>
      </c>
      <c r="E4057" s="313" t="s">
        <v>19</v>
      </c>
      <c r="F4057" s="314">
        <v>0</v>
      </c>
      <c r="G4057" s="39"/>
      <c r="H4057" s="45"/>
    </row>
    <row r="4058" s="2" customFormat="1" ht="16.8" customHeight="1">
      <c r="A4058" s="39"/>
      <c r="B4058" s="45"/>
      <c r="C4058" s="317" t="s">
        <v>4959</v>
      </c>
      <c r="D4058" s="39"/>
      <c r="E4058" s="39"/>
      <c r="F4058" s="39"/>
      <c r="G4058" s="39"/>
      <c r="H4058" s="45"/>
    </row>
    <row r="4059" s="2" customFormat="1" ht="16.8" customHeight="1">
      <c r="A4059" s="39"/>
      <c r="B4059" s="45"/>
      <c r="C4059" s="315" t="s">
        <v>786</v>
      </c>
      <c r="D4059" s="315" t="s">
        <v>787</v>
      </c>
      <c r="E4059" s="18" t="s">
        <v>572</v>
      </c>
      <c r="F4059" s="316">
        <v>183.90000000000001</v>
      </c>
      <c r="G4059" s="39"/>
      <c r="H4059" s="45"/>
    </row>
    <row r="4060" s="2" customFormat="1" ht="16.8" customHeight="1">
      <c r="A4060" s="39"/>
      <c r="B4060" s="45"/>
      <c r="C4060" s="315" t="s">
        <v>496</v>
      </c>
      <c r="D4060" s="315" t="s">
        <v>497</v>
      </c>
      <c r="E4060" s="18" t="s">
        <v>489</v>
      </c>
      <c r="F4060" s="316">
        <v>57.972000000000001</v>
      </c>
      <c r="G4060" s="39"/>
      <c r="H4060" s="45"/>
    </row>
    <row r="4061" s="2" customFormat="1" ht="16.8" customHeight="1">
      <c r="A4061" s="39"/>
      <c r="B4061" s="45"/>
      <c r="C4061" s="311" t="s">
        <v>266</v>
      </c>
      <c r="D4061" s="312" t="s">
        <v>19</v>
      </c>
      <c r="E4061" s="313" t="s">
        <v>19</v>
      </c>
      <c r="F4061" s="314">
        <v>0.29999999999999999</v>
      </c>
      <c r="G4061" s="39"/>
      <c r="H4061" s="45"/>
    </row>
    <row r="4062" s="2" customFormat="1" ht="16.8" customHeight="1">
      <c r="A4062" s="39"/>
      <c r="B4062" s="45"/>
      <c r="C4062" s="317" t="s">
        <v>4959</v>
      </c>
      <c r="D4062" s="39"/>
      <c r="E4062" s="39"/>
      <c r="F4062" s="39"/>
      <c r="G4062" s="39"/>
      <c r="H4062" s="45"/>
    </row>
    <row r="4063" s="2" customFormat="1" ht="16.8" customHeight="1">
      <c r="A4063" s="39"/>
      <c r="B4063" s="45"/>
      <c r="C4063" s="315" t="s">
        <v>496</v>
      </c>
      <c r="D4063" s="315" t="s">
        <v>497</v>
      </c>
      <c r="E4063" s="18" t="s">
        <v>489</v>
      </c>
      <c r="F4063" s="316">
        <v>57.972000000000001</v>
      </c>
      <c r="G4063" s="39"/>
      <c r="H4063" s="45"/>
    </row>
    <row r="4064" s="2" customFormat="1" ht="16.8" customHeight="1">
      <c r="A4064" s="39"/>
      <c r="B4064" s="45"/>
      <c r="C4064" s="311" t="s">
        <v>855</v>
      </c>
      <c r="D4064" s="312" t="s">
        <v>19</v>
      </c>
      <c r="E4064" s="313" t="s">
        <v>19</v>
      </c>
      <c r="F4064" s="314">
        <v>0</v>
      </c>
      <c r="G4064" s="39"/>
      <c r="H4064" s="45"/>
    </row>
    <row r="4065" s="2" customFormat="1" ht="16.8" customHeight="1">
      <c r="A4065" s="39"/>
      <c r="B4065" s="45"/>
      <c r="C4065" s="317" t="s">
        <v>4959</v>
      </c>
      <c r="D4065" s="39"/>
      <c r="E4065" s="39"/>
      <c r="F4065" s="39"/>
      <c r="G4065" s="39"/>
      <c r="H4065" s="45"/>
    </row>
    <row r="4066" s="2" customFormat="1">
      <c r="A4066" s="39"/>
      <c r="B4066" s="45"/>
      <c r="C4066" s="315" t="s">
        <v>477</v>
      </c>
      <c r="D4066" s="315" t="s">
        <v>478</v>
      </c>
      <c r="E4066" s="18" t="s">
        <v>391</v>
      </c>
      <c r="F4066" s="316">
        <v>506.06999999999999</v>
      </c>
      <c r="G4066" s="39"/>
      <c r="H4066" s="45"/>
    </row>
    <row r="4067" s="2" customFormat="1" ht="16.8" customHeight="1">
      <c r="A4067" s="39"/>
      <c r="B4067" s="45"/>
      <c r="C4067" s="311" t="s">
        <v>1829</v>
      </c>
      <c r="D4067" s="312" t="s">
        <v>19</v>
      </c>
      <c r="E4067" s="313" t="s">
        <v>19</v>
      </c>
      <c r="F4067" s="314">
        <v>171.30000000000001</v>
      </c>
      <c r="G4067" s="39"/>
      <c r="H4067" s="45"/>
    </row>
    <row r="4068" s="2" customFormat="1" ht="16.8" customHeight="1">
      <c r="A4068" s="39"/>
      <c r="B4068" s="45"/>
      <c r="C4068" s="315" t="s">
        <v>19</v>
      </c>
      <c r="D4068" s="315" t="s">
        <v>1924</v>
      </c>
      <c r="E4068" s="18" t="s">
        <v>19</v>
      </c>
      <c r="F4068" s="316">
        <v>5.5</v>
      </c>
      <c r="G4068" s="39"/>
      <c r="H4068" s="45"/>
    </row>
    <row r="4069" s="2" customFormat="1" ht="16.8" customHeight="1">
      <c r="A4069" s="39"/>
      <c r="B4069" s="45"/>
      <c r="C4069" s="315" t="s">
        <v>19</v>
      </c>
      <c r="D4069" s="315" t="s">
        <v>1925</v>
      </c>
      <c r="E4069" s="18" t="s">
        <v>19</v>
      </c>
      <c r="F4069" s="316">
        <v>4.9000000000000004</v>
      </c>
      <c r="G4069" s="39"/>
      <c r="H4069" s="45"/>
    </row>
    <row r="4070" s="2" customFormat="1" ht="16.8" customHeight="1">
      <c r="A4070" s="39"/>
      <c r="B4070" s="45"/>
      <c r="C4070" s="315" t="s">
        <v>19</v>
      </c>
      <c r="D4070" s="315" t="s">
        <v>1926</v>
      </c>
      <c r="E4070" s="18" t="s">
        <v>19</v>
      </c>
      <c r="F4070" s="316">
        <v>3.6000000000000001</v>
      </c>
      <c r="G4070" s="39"/>
      <c r="H4070" s="45"/>
    </row>
    <row r="4071" s="2" customFormat="1" ht="16.8" customHeight="1">
      <c r="A4071" s="39"/>
      <c r="B4071" s="45"/>
      <c r="C4071" s="315" t="s">
        <v>19</v>
      </c>
      <c r="D4071" s="315" t="s">
        <v>1927</v>
      </c>
      <c r="E4071" s="18" t="s">
        <v>19</v>
      </c>
      <c r="F4071" s="316">
        <v>3.7000000000000002</v>
      </c>
      <c r="G4071" s="39"/>
      <c r="H4071" s="45"/>
    </row>
    <row r="4072" s="2" customFormat="1" ht="16.8" customHeight="1">
      <c r="A4072" s="39"/>
      <c r="B4072" s="45"/>
      <c r="C4072" s="315" t="s">
        <v>19</v>
      </c>
      <c r="D4072" s="315" t="s">
        <v>1928</v>
      </c>
      <c r="E4072" s="18" t="s">
        <v>19</v>
      </c>
      <c r="F4072" s="316">
        <v>3.8999999999999999</v>
      </c>
      <c r="G4072" s="39"/>
      <c r="H4072" s="45"/>
    </row>
    <row r="4073" s="2" customFormat="1" ht="16.8" customHeight="1">
      <c r="A4073" s="39"/>
      <c r="B4073" s="45"/>
      <c r="C4073" s="315" t="s">
        <v>19</v>
      </c>
      <c r="D4073" s="315" t="s">
        <v>1929</v>
      </c>
      <c r="E4073" s="18" t="s">
        <v>19</v>
      </c>
      <c r="F4073" s="316">
        <v>3.7999999999999998</v>
      </c>
      <c r="G4073" s="39"/>
      <c r="H4073" s="45"/>
    </row>
    <row r="4074" s="2" customFormat="1" ht="16.8" customHeight="1">
      <c r="A4074" s="39"/>
      <c r="B4074" s="45"/>
      <c r="C4074" s="315" t="s">
        <v>19</v>
      </c>
      <c r="D4074" s="315" t="s">
        <v>1930</v>
      </c>
      <c r="E4074" s="18" t="s">
        <v>19</v>
      </c>
      <c r="F4074" s="316">
        <v>3.7000000000000002</v>
      </c>
      <c r="G4074" s="39"/>
      <c r="H4074" s="45"/>
    </row>
    <row r="4075" s="2" customFormat="1" ht="16.8" customHeight="1">
      <c r="A4075" s="39"/>
      <c r="B4075" s="45"/>
      <c r="C4075" s="315" t="s">
        <v>19</v>
      </c>
      <c r="D4075" s="315" t="s">
        <v>1931</v>
      </c>
      <c r="E4075" s="18" t="s">
        <v>19</v>
      </c>
      <c r="F4075" s="316">
        <v>3.7000000000000002</v>
      </c>
      <c r="G4075" s="39"/>
      <c r="H4075" s="45"/>
    </row>
    <row r="4076" s="2" customFormat="1" ht="16.8" customHeight="1">
      <c r="A4076" s="39"/>
      <c r="B4076" s="45"/>
      <c r="C4076" s="315" t="s">
        <v>19</v>
      </c>
      <c r="D4076" s="315" t="s">
        <v>1932</v>
      </c>
      <c r="E4076" s="18" t="s">
        <v>19</v>
      </c>
      <c r="F4076" s="316">
        <v>3.6000000000000001</v>
      </c>
      <c r="G4076" s="39"/>
      <c r="H4076" s="45"/>
    </row>
    <row r="4077" s="2" customFormat="1" ht="16.8" customHeight="1">
      <c r="A4077" s="39"/>
      <c r="B4077" s="45"/>
      <c r="C4077" s="315" t="s">
        <v>19</v>
      </c>
      <c r="D4077" s="315" t="s">
        <v>1933</v>
      </c>
      <c r="E4077" s="18" t="s">
        <v>19</v>
      </c>
      <c r="F4077" s="316">
        <v>3.5</v>
      </c>
      <c r="G4077" s="39"/>
      <c r="H4077" s="45"/>
    </row>
    <row r="4078" s="2" customFormat="1" ht="16.8" customHeight="1">
      <c r="A4078" s="39"/>
      <c r="B4078" s="45"/>
      <c r="C4078" s="315" t="s">
        <v>19</v>
      </c>
      <c r="D4078" s="315" t="s">
        <v>1934</v>
      </c>
      <c r="E4078" s="18" t="s">
        <v>19</v>
      </c>
      <c r="F4078" s="316">
        <v>3.5</v>
      </c>
      <c r="G4078" s="39"/>
      <c r="H4078" s="45"/>
    </row>
    <row r="4079" s="2" customFormat="1" ht="16.8" customHeight="1">
      <c r="A4079" s="39"/>
      <c r="B4079" s="45"/>
      <c r="C4079" s="315" t="s">
        <v>19</v>
      </c>
      <c r="D4079" s="315" t="s">
        <v>1935</v>
      </c>
      <c r="E4079" s="18" t="s">
        <v>19</v>
      </c>
      <c r="F4079" s="316">
        <v>3.6000000000000001</v>
      </c>
      <c r="G4079" s="39"/>
      <c r="H4079" s="45"/>
    </row>
    <row r="4080" s="2" customFormat="1" ht="16.8" customHeight="1">
      <c r="A4080" s="39"/>
      <c r="B4080" s="45"/>
      <c r="C4080" s="315" t="s">
        <v>19</v>
      </c>
      <c r="D4080" s="315" t="s">
        <v>1936</v>
      </c>
      <c r="E4080" s="18" t="s">
        <v>19</v>
      </c>
      <c r="F4080" s="316">
        <v>3.7000000000000002</v>
      </c>
      <c r="G4080" s="39"/>
      <c r="H4080" s="45"/>
    </row>
    <row r="4081" s="2" customFormat="1" ht="16.8" customHeight="1">
      <c r="A4081" s="39"/>
      <c r="B4081" s="45"/>
      <c r="C4081" s="315" t="s">
        <v>19</v>
      </c>
      <c r="D4081" s="315" t="s">
        <v>1937</v>
      </c>
      <c r="E4081" s="18" t="s">
        <v>19</v>
      </c>
      <c r="F4081" s="316">
        <v>3.5</v>
      </c>
      <c r="G4081" s="39"/>
      <c r="H4081" s="45"/>
    </row>
    <row r="4082" s="2" customFormat="1" ht="16.8" customHeight="1">
      <c r="A4082" s="39"/>
      <c r="B4082" s="45"/>
      <c r="C4082" s="315" t="s">
        <v>19</v>
      </c>
      <c r="D4082" s="315" t="s">
        <v>1938</v>
      </c>
      <c r="E4082" s="18" t="s">
        <v>19</v>
      </c>
      <c r="F4082" s="316">
        <v>3.3999999999999999</v>
      </c>
      <c r="G4082" s="39"/>
      <c r="H4082" s="45"/>
    </row>
    <row r="4083" s="2" customFormat="1" ht="16.8" customHeight="1">
      <c r="A4083" s="39"/>
      <c r="B4083" s="45"/>
      <c r="C4083" s="315" t="s">
        <v>19</v>
      </c>
      <c r="D4083" s="315" t="s">
        <v>1939</v>
      </c>
      <c r="E4083" s="18" t="s">
        <v>19</v>
      </c>
      <c r="F4083" s="316">
        <v>3.5</v>
      </c>
      <c r="G4083" s="39"/>
      <c r="H4083" s="45"/>
    </row>
    <row r="4084" s="2" customFormat="1" ht="16.8" customHeight="1">
      <c r="A4084" s="39"/>
      <c r="B4084" s="45"/>
      <c r="C4084" s="315" t="s">
        <v>19</v>
      </c>
      <c r="D4084" s="315" t="s">
        <v>1940</v>
      </c>
      <c r="E4084" s="18" t="s">
        <v>19</v>
      </c>
      <c r="F4084" s="316">
        <v>3.6000000000000001</v>
      </c>
      <c r="G4084" s="39"/>
      <c r="H4084" s="45"/>
    </row>
    <row r="4085" s="2" customFormat="1" ht="16.8" customHeight="1">
      <c r="A4085" s="39"/>
      <c r="B4085" s="45"/>
      <c r="C4085" s="315" t="s">
        <v>19</v>
      </c>
      <c r="D4085" s="315" t="s">
        <v>1941</v>
      </c>
      <c r="E4085" s="18" t="s">
        <v>19</v>
      </c>
      <c r="F4085" s="316">
        <v>3.7000000000000002</v>
      </c>
      <c r="G4085" s="39"/>
      <c r="H4085" s="45"/>
    </row>
    <row r="4086" s="2" customFormat="1" ht="16.8" customHeight="1">
      <c r="A4086" s="39"/>
      <c r="B4086" s="45"/>
      <c r="C4086" s="315" t="s">
        <v>19</v>
      </c>
      <c r="D4086" s="315" t="s">
        <v>1942</v>
      </c>
      <c r="E4086" s="18" t="s">
        <v>19</v>
      </c>
      <c r="F4086" s="316">
        <v>3.7000000000000002</v>
      </c>
      <c r="G4086" s="39"/>
      <c r="H4086" s="45"/>
    </row>
    <row r="4087" s="2" customFormat="1" ht="16.8" customHeight="1">
      <c r="A4087" s="39"/>
      <c r="B4087" s="45"/>
      <c r="C4087" s="315" t="s">
        <v>19</v>
      </c>
      <c r="D4087" s="315" t="s">
        <v>1943</v>
      </c>
      <c r="E4087" s="18" t="s">
        <v>19</v>
      </c>
      <c r="F4087" s="316">
        <v>3.8999999999999999</v>
      </c>
      <c r="G4087" s="39"/>
      <c r="H4087" s="45"/>
    </row>
    <row r="4088" s="2" customFormat="1" ht="16.8" customHeight="1">
      <c r="A4088" s="39"/>
      <c r="B4088" s="45"/>
      <c r="C4088" s="315" t="s">
        <v>19</v>
      </c>
      <c r="D4088" s="315" t="s">
        <v>1944</v>
      </c>
      <c r="E4088" s="18" t="s">
        <v>19</v>
      </c>
      <c r="F4088" s="316">
        <v>3.6000000000000001</v>
      </c>
      <c r="G4088" s="39"/>
      <c r="H4088" s="45"/>
    </row>
    <row r="4089" s="2" customFormat="1" ht="16.8" customHeight="1">
      <c r="A4089" s="39"/>
      <c r="B4089" s="45"/>
      <c r="C4089" s="315" t="s">
        <v>19</v>
      </c>
      <c r="D4089" s="315" t="s">
        <v>1945</v>
      </c>
      <c r="E4089" s="18" t="s">
        <v>19</v>
      </c>
      <c r="F4089" s="316">
        <v>28.699999999999999</v>
      </c>
      <c r="G4089" s="39"/>
      <c r="H4089" s="45"/>
    </row>
    <row r="4090" s="2" customFormat="1" ht="16.8" customHeight="1">
      <c r="A4090" s="39"/>
      <c r="B4090" s="45"/>
      <c r="C4090" s="315" t="s">
        <v>19</v>
      </c>
      <c r="D4090" s="315" t="s">
        <v>1946</v>
      </c>
      <c r="E4090" s="18" t="s">
        <v>19</v>
      </c>
      <c r="F4090" s="316">
        <v>11.1</v>
      </c>
      <c r="G4090" s="39"/>
      <c r="H4090" s="45"/>
    </row>
    <row r="4091" s="2" customFormat="1" ht="16.8" customHeight="1">
      <c r="A4091" s="39"/>
      <c r="B4091" s="45"/>
      <c r="C4091" s="315" t="s">
        <v>19</v>
      </c>
      <c r="D4091" s="315" t="s">
        <v>1947</v>
      </c>
      <c r="E4091" s="18" t="s">
        <v>19</v>
      </c>
      <c r="F4091" s="316">
        <v>25.300000000000001</v>
      </c>
      <c r="G4091" s="39"/>
      <c r="H4091" s="45"/>
    </row>
    <row r="4092" s="2" customFormat="1" ht="16.8" customHeight="1">
      <c r="A4092" s="39"/>
      <c r="B4092" s="45"/>
      <c r="C4092" s="315" t="s">
        <v>19</v>
      </c>
      <c r="D4092" s="315" t="s">
        <v>1948</v>
      </c>
      <c r="E4092" s="18" t="s">
        <v>19</v>
      </c>
      <c r="F4092" s="316">
        <v>4.7000000000000002</v>
      </c>
      <c r="G4092" s="39"/>
      <c r="H4092" s="45"/>
    </row>
    <row r="4093" s="2" customFormat="1" ht="16.8" customHeight="1">
      <c r="A4093" s="39"/>
      <c r="B4093" s="45"/>
      <c r="C4093" s="315" t="s">
        <v>19</v>
      </c>
      <c r="D4093" s="315" t="s">
        <v>1949</v>
      </c>
      <c r="E4093" s="18" t="s">
        <v>19</v>
      </c>
      <c r="F4093" s="316">
        <v>5.9000000000000004</v>
      </c>
      <c r="G4093" s="39"/>
      <c r="H4093" s="45"/>
    </row>
    <row r="4094" s="2" customFormat="1" ht="16.8" customHeight="1">
      <c r="A4094" s="39"/>
      <c r="B4094" s="45"/>
      <c r="C4094" s="315" t="s">
        <v>19</v>
      </c>
      <c r="D4094" s="315" t="s">
        <v>1950</v>
      </c>
      <c r="E4094" s="18" t="s">
        <v>19</v>
      </c>
      <c r="F4094" s="316">
        <v>5.7999999999999998</v>
      </c>
      <c r="G4094" s="39"/>
      <c r="H4094" s="45"/>
    </row>
    <row r="4095" s="2" customFormat="1" ht="16.8" customHeight="1">
      <c r="A4095" s="39"/>
      <c r="B4095" s="45"/>
      <c r="C4095" s="315" t="s">
        <v>19</v>
      </c>
      <c r="D4095" s="315" t="s">
        <v>1951</v>
      </c>
      <c r="E4095" s="18" t="s">
        <v>19</v>
      </c>
      <c r="F4095" s="316">
        <v>5.0999999999999996</v>
      </c>
      <c r="G4095" s="39"/>
      <c r="H4095" s="45"/>
    </row>
    <row r="4096" s="2" customFormat="1" ht="16.8" customHeight="1">
      <c r="A4096" s="39"/>
      <c r="B4096" s="45"/>
      <c r="C4096" s="315" t="s">
        <v>19</v>
      </c>
      <c r="D4096" s="315" t="s">
        <v>1952</v>
      </c>
      <c r="E4096" s="18" t="s">
        <v>19</v>
      </c>
      <c r="F4096" s="316">
        <v>5.0999999999999996</v>
      </c>
      <c r="G4096" s="39"/>
      <c r="H4096" s="45"/>
    </row>
    <row r="4097" s="2" customFormat="1" ht="16.8" customHeight="1">
      <c r="A4097" s="39"/>
      <c r="B4097" s="45"/>
      <c r="C4097" s="315" t="s">
        <v>1829</v>
      </c>
      <c r="D4097" s="315" t="s">
        <v>363</v>
      </c>
      <c r="E4097" s="18" t="s">
        <v>19</v>
      </c>
      <c r="F4097" s="316">
        <v>171.30000000000001</v>
      </c>
      <c r="G4097" s="39"/>
      <c r="H4097" s="45"/>
    </row>
    <row r="4098" s="2" customFormat="1" ht="16.8" customHeight="1">
      <c r="A4098" s="39"/>
      <c r="B4098" s="45"/>
      <c r="C4098" s="317" t="s">
        <v>4959</v>
      </c>
      <c r="D4098" s="39"/>
      <c r="E4098" s="39"/>
      <c r="F4098" s="39"/>
      <c r="G4098" s="39"/>
      <c r="H4098" s="45"/>
    </row>
    <row r="4099" s="2" customFormat="1" ht="16.8" customHeight="1">
      <c r="A4099" s="39"/>
      <c r="B4099" s="45"/>
      <c r="C4099" s="315" t="s">
        <v>1921</v>
      </c>
      <c r="D4099" s="315" t="s">
        <v>1922</v>
      </c>
      <c r="E4099" s="18" t="s">
        <v>572</v>
      </c>
      <c r="F4099" s="316">
        <v>176.43899999999999</v>
      </c>
      <c r="G4099" s="39"/>
      <c r="H4099" s="45"/>
    </row>
    <row r="4100" s="2" customFormat="1" ht="16.8" customHeight="1">
      <c r="A4100" s="39"/>
      <c r="B4100" s="45"/>
      <c r="C4100" s="315" t="s">
        <v>786</v>
      </c>
      <c r="D4100" s="315" t="s">
        <v>787</v>
      </c>
      <c r="E4100" s="18" t="s">
        <v>572</v>
      </c>
      <c r="F4100" s="316">
        <v>183.90000000000001</v>
      </c>
      <c r="G4100" s="39"/>
      <c r="H4100" s="45"/>
    </row>
    <row r="4101" s="2" customFormat="1" ht="16.8" customHeight="1">
      <c r="A4101" s="39"/>
      <c r="B4101" s="45"/>
      <c r="C4101" s="315" t="s">
        <v>496</v>
      </c>
      <c r="D4101" s="315" t="s">
        <v>497</v>
      </c>
      <c r="E4101" s="18" t="s">
        <v>489</v>
      </c>
      <c r="F4101" s="316">
        <v>57.972000000000001</v>
      </c>
      <c r="G4101" s="39"/>
      <c r="H4101" s="45"/>
    </row>
    <row r="4102" s="2" customFormat="1" ht="16.8" customHeight="1">
      <c r="A4102" s="39"/>
      <c r="B4102" s="45"/>
      <c r="C4102" s="311" t="s">
        <v>1831</v>
      </c>
      <c r="D4102" s="312" t="s">
        <v>19</v>
      </c>
      <c r="E4102" s="313" t="s">
        <v>19</v>
      </c>
      <c r="F4102" s="314">
        <v>12.6</v>
      </c>
      <c r="G4102" s="39"/>
      <c r="H4102" s="45"/>
    </row>
    <row r="4103" s="2" customFormat="1" ht="16.8" customHeight="1">
      <c r="A4103" s="39"/>
      <c r="B4103" s="45"/>
      <c r="C4103" s="315" t="s">
        <v>19</v>
      </c>
      <c r="D4103" s="315" t="s">
        <v>1961</v>
      </c>
      <c r="E4103" s="18" t="s">
        <v>19</v>
      </c>
      <c r="F4103" s="316">
        <v>3.8999999999999999</v>
      </c>
      <c r="G4103" s="39"/>
      <c r="H4103" s="45"/>
    </row>
    <row r="4104" s="2" customFormat="1" ht="16.8" customHeight="1">
      <c r="A4104" s="39"/>
      <c r="B4104" s="45"/>
      <c r="C4104" s="315" t="s">
        <v>19</v>
      </c>
      <c r="D4104" s="315" t="s">
        <v>1962</v>
      </c>
      <c r="E4104" s="18" t="s">
        <v>19</v>
      </c>
      <c r="F4104" s="316">
        <v>3.1000000000000001</v>
      </c>
      <c r="G4104" s="39"/>
      <c r="H4104" s="45"/>
    </row>
    <row r="4105" s="2" customFormat="1" ht="16.8" customHeight="1">
      <c r="A4105" s="39"/>
      <c r="B4105" s="45"/>
      <c r="C4105" s="315" t="s">
        <v>19</v>
      </c>
      <c r="D4105" s="315" t="s">
        <v>1963</v>
      </c>
      <c r="E4105" s="18" t="s">
        <v>19</v>
      </c>
      <c r="F4105" s="316">
        <v>3.3999999999999999</v>
      </c>
      <c r="G4105" s="39"/>
      <c r="H4105" s="45"/>
    </row>
    <row r="4106" s="2" customFormat="1" ht="16.8" customHeight="1">
      <c r="A4106" s="39"/>
      <c r="B4106" s="45"/>
      <c r="C4106" s="315" t="s">
        <v>19</v>
      </c>
      <c r="D4106" s="315" t="s">
        <v>1964</v>
      </c>
      <c r="E4106" s="18" t="s">
        <v>19</v>
      </c>
      <c r="F4106" s="316">
        <v>2.2000000000000002</v>
      </c>
      <c r="G4106" s="39"/>
      <c r="H4106" s="45"/>
    </row>
    <row r="4107" s="2" customFormat="1" ht="16.8" customHeight="1">
      <c r="A4107" s="39"/>
      <c r="B4107" s="45"/>
      <c r="C4107" s="315" t="s">
        <v>1831</v>
      </c>
      <c r="D4107" s="315" t="s">
        <v>363</v>
      </c>
      <c r="E4107" s="18" t="s">
        <v>19</v>
      </c>
      <c r="F4107" s="316">
        <v>12.6</v>
      </c>
      <c r="G4107" s="39"/>
      <c r="H4107" s="45"/>
    </row>
    <row r="4108" s="2" customFormat="1" ht="16.8" customHeight="1">
      <c r="A4108" s="39"/>
      <c r="B4108" s="45"/>
      <c r="C4108" s="317" t="s">
        <v>4959</v>
      </c>
      <c r="D4108" s="39"/>
      <c r="E4108" s="39"/>
      <c r="F4108" s="39"/>
      <c r="G4108" s="39"/>
      <c r="H4108" s="45"/>
    </row>
    <row r="4109" s="2" customFormat="1" ht="16.8" customHeight="1">
      <c r="A4109" s="39"/>
      <c r="B4109" s="45"/>
      <c r="C4109" s="315" t="s">
        <v>1958</v>
      </c>
      <c r="D4109" s="315" t="s">
        <v>1959</v>
      </c>
      <c r="E4109" s="18" t="s">
        <v>572</v>
      </c>
      <c r="F4109" s="316">
        <v>12.978</v>
      </c>
      <c r="G4109" s="39"/>
      <c r="H4109" s="45"/>
    </row>
    <row r="4110" s="2" customFormat="1" ht="16.8" customHeight="1">
      <c r="A4110" s="39"/>
      <c r="B4110" s="45"/>
      <c r="C4110" s="315" t="s">
        <v>786</v>
      </c>
      <c r="D4110" s="315" t="s">
        <v>787</v>
      </c>
      <c r="E4110" s="18" t="s">
        <v>572</v>
      </c>
      <c r="F4110" s="316">
        <v>183.90000000000001</v>
      </c>
      <c r="G4110" s="39"/>
      <c r="H4110" s="45"/>
    </row>
    <row r="4111" s="2" customFormat="1" ht="16.8" customHeight="1">
      <c r="A4111" s="39"/>
      <c r="B4111" s="45"/>
      <c r="C4111" s="315" t="s">
        <v>496</v>
      </c>
      <c r="D4111" s="315" t="s">
        <v>497</v>
      </c>
      <c r="E4111" s="18" t="s">
        <v>489</v>
      </c>
      <c r="F4111" s="316">
        <v>57.972000000000001</v>
      </c>
      <c r="G4111" s="39"/>
      <c r="H4111" s="45"/>
    </row>
    <row r="4112" s="2" customFormat="1" ht="16.8" customHeight="1">
      <c r="A4112" s="39"/>
      <c r="B4112" s="45"/>
      <c r="C4112" s="311" t="s">
        <v>286</v>
      </c>
      <c r="D4112" s="312" t="s">
        <v>19</v>
      </c>
      <c r="E4112" s="313" t="s">
        <v>19</v>
      </c>
      <c r="F4112" s="314">
        <v>73.560000000000002</v>
      </c>
      <c r="G4112" s="39"/>
      <c r="H4112" s="45"/>
    </row>
    <row r="4113" s="2" customFormat="1">
      <c r="A4113" s="39"/>
      <c r="B4113" s="45"/>
      <c r="C4113" s="315" t="s">
        <v>19</v>
      </c>
      <c r="D4113" s="315" t="s">
        <v>1848</v>
      </c>
      <c r="E4113" s="18" t="s">
        <v>19</v>
      </c>
      <c r="F4113" s="316">
        <v>0</v>
      </c>
      <c r="G4113" s="39"/>
      <c r="H4113" s="45"/>
    </row>
    <row r="4114" s="2" customFormat="1" ht="16.8" customHeight="1">
      <c r="A4114" s="39"/>
      <c r="B4114" s="45"/>
      <c r="C4114" s="315" t="s">
        <v>1273</v>
      </c>
      <c r="D4114" s="315" t="s">
        <v>1849</v>
      </c>
      <c r="E4114" s="18" t="s">
        <v>19</v>
      </c>
      <c r="F4114" s="316">
        <v>27.585000000000001</v>
      </c>
      <c r="G4114" s="39"/>
      <c r="H4114" s="45"/>
    </row>
    <row r="4115" s="2" customFormat="1" ht="16.8" customHeight="1">
      <c r="A4115" s="39"/>
      <c r="B4115" s="45"/>
      <c r="C4115" s="315" t="s">
        <v>1305</v>
      </c>
      <c r="D4115" s="315" t="s">
        <v>1850</v>
      </c>
      <c r="E4115" s="18" t="s">
        <v>19</v>
      </c>
      <c r="F4115" s="316">
        <v>45.975000000000001</v>
      </c>
      <c r="G4115" s="39"/>
      <c r="H4115" s="45"/>
    </row>
    <row r="4116" s="2" customFormat="1" ht="16.8" customHeight="1">
      <c r="A4116" s="39"/>
      <c r="B4116" s="45"/>
      <c r="C4116" s="315" t="s">
        <v>286</v>
      </c>
      <c r="D4116" s="315" t="s">
        <v>353</v>
      </c>
      <c r="E4116" s="18" t="s">
        <v>19</v>
      </c>
      <c r="F4116" s="316">
        <v>73.560000000000002</v>
      </c>
      <c r="G4116" s="39"/>
      <c r="H4116" s="45"/>
    </row>
    <row r="4117" s="2" customFormat="1" ht="16.8" customHeight="1">
      <c r="A4117" s="39"/>
      <c r="B4117" s="45"/>
      <c r="C4117" s="317" t="s">
        <v>4959</v>
      </c>
      <c r="D4117" s="39"/>
      <c r="E4117" s="39"/>
      <c r="F4117" s="39"/>
      <c r="G4117" s="39"/>
      <c r="H4117" s="45"/>
    </row>
    <row r="4118" s="2" customFormat="1">
      <c r="A4118" s="39"/>
      <c r="B4118" s="45"/>
      <c r="C4118" s="315" t="s">
        <v>343</v>
      </c>
      <c r="D4118" s="315" t="s">
        <v>344</v>
      </c>
      <c r="E4118" s="18" t="s">
        <v>345</v>
      </c>
      <c r="F4118" s="316">
        <v>142.70599999999999</v>
      </c>
      <c r="G4118" s="39"/>
      <c r="H4118" s="45"/>
    </row>
    <row r="4119" s="2" customFormat="1">
      <c r="A4119" s="39"/>
      <c r="B4119" s="45"/>
      <c r="C4119" s="315" t="s">
        <v>792</v>
      </c>
      <c r="D4119" s="315" t="s">
        <v>793</v>
      </c>
      <c r="E4119" s="18" t="s">
        <v>572</v>
      </c>
      <c r="F4119" s="316">
        <v>155.17500000000001</v>
      </c>
      <c r="G4119" s="39"/>
      <c r="H4119" s="45"/>
    </row>
    <row r="4120" s="2" customFormat="1" ht="16.8" customHeight="1">
      <c r="A4120" s="39"/>
      <c r="B4120" s="45"/>
      <c r="C4120" s="311" t="s">
        <v>300</v>
      </c>
      <c r="D4120" s="312" t="s">
        <v>19</v>
      </c>
      <c r="E4120" s="313" t="s">
        <v>19</v>
      </c>
      <c r="F4120" s="314">
        <v>0</v>
      </c>
      <c r="G4120" s="39"/>
      <c r="H4120" s="45"/>
    </row>
    <row r="4121" s="2" customFormat="1" ht="16.8" customHeight="1">
      <c r="A4121" s="39"/>
      <c r="B4121" s="45"/>
      <c r="C4121" s="315" t="s">
        <v>19</v>
      </c>
      <c r="D4121" s="315" t="s">
        <v>1347</v>
      </c>
      <c r="E4121" s="18" t="s">
        <v>19</v>
      </c>
      <c r="F4121" s="316">
        <v>0</v>
      </c>
      <c r="G4121" s="39"/>
      <c r="H4121" s="45"/>
    </row>
    <row r="4122" s="2" customFormat="1" ht="16.8" customHeight="1">
      <c r="A4122" s="39"/>
      <c r="B4122" s="45"/>
      <c r="C4122" s="315" t="s">
        <v>300</v>
      </c>
      <c r="D4122" s="315" t="s">
        <v>72</v>
      </c>
      <c r="E4122" s="18" t="s">
        <v>19</v>
      </c>
      <c r="F4122" s="316">
        <v>0</v>
      </c>
      <c r="G4122" s="39"/>
      <c r="H4122" s="45"/>
    </row>
    <row r="4123" s="2" customFormat="1" ht="16.8" customHeight="1">
      <c r="A4123" s="39"/>
      <c r="B4123" s="45"/>
      <c r="C4123" s="317" t="s">
        <v>4959</v>
      </c>
      <c r="D4123" s="39"/>
      <c r="E4123" s="39"/>
      <c r="F4123" s="39"/>
      <c r="G4123" s="39"/>
      <c r="H4123" s="45"/>
    </row>
    <row r="4124" s="2" customFormat="1">
      <c r="A4124" s="39"/>
      <c r="B4124" s="45"/>
      <c r="C4124" s="315" t="s">
        <v>406</v>
      </c>
      <c r="D4124" s="315" t="s">
        <v>407</v>
      </c>
      <c r="E4124" s="18" t="s">
        <v>391</v>
      </c>
      <c r="F4124" s="316">
        <v>538.89599999999996</v>
      </c>
      <c r="G4124" s="39"/>
      <c r="H4124" s="45"/>
    </row>
    <row r="4125" s="2" customFormat="1" ht="16.8" customHeight="1">
      <c r="A4125" s="39"/>
      <c r="B4125" s="45"/>
      <c r="C4125" s="311" t="s">
        <v>245</v>
      </c>
      <c r="D4125" s="312" t="s">
        <v>19</v>
      </c>
      <c r="E4125" s="313" t="s">
        <v>19</v>
      </c>
      <c r="F4125" s="314">
        <v>0</v>
      </c>
      <c r="G4125" s="39"/>
      <c r="H4125" s="45"/>
    </row>
    <row r="4126" s="2" customFormat="1" ht="16.8" customHeight="1">
      <c r="A4126" s="39"/>
      <c r="B4126" s="45"/>
      <c r="C4126" s="317" t="s">
        <v>4959</v>
      </c>
      <c r="D4126" s="39"/>
      <c r="E4126" s="39"/>
      <c r="F4126" s="39"/>
      <c r="G4126" s="39"/>
      <c r="H4126" s="45"/>
    </row>
    <row r="4127" s="2" customFormat="1">
      <c r="A4127" s="39"/>
      <c r="B4127" s="45"/>
      <c r="C4127" s="315" t="s">
        <v>448</v>
      </c>
      <c r="D4127" s="315" t="s">
        <v>449</v>
      </c>
      <c r="E4127" s="18" t="s">
        <v>391</v>
      </c>
      <c r="F4127" s="316">
        <v>120.362</v>
      </c>
      <c r="G4127" s="39"/>
      <c r="H4127" s="45"/>
    </row>
    <row r="4128" s="2" customFormat="1" ht="16.8" customHeight="1">
      <c r="A4128" s="39"/>
      <c r="B4128" s="45"/>
      <c r="C4128" s="311" t="s">
        <v>267</v>
      </c>
      <c r="D4128" s="312" t="s">
        <v>19</v>
      </c>
      <c r="E4128" s="313" t="s">
        <v>19</v>
      </c>
      <c r="F4128" s="314">
        <v>1.19</v>
      </c>
      <c r="G4128" s="39"/>
      <c r="H4128" s="45"/>
    </row>
    <row r="4129" s="2" customFormat="1" ht="16.8" customHeight="1">
      <c r="A4129" s="39"/>
      <c r="B4129" s="45"/>
      <c r="C4129" s="315" t="s">
        <v>267</v>
      </c>
      <c r="D4129" s="315" t="s">
        <v>1864</v>
      </c>
      <c r="E4129" s="18" t="s">
        <v>19</v>
      </c>
      <c r="F4129" s="316">
        <v>1.19</v>
      </c>
      <c r="G4129" s="39"/>
      <c r="H4129" s="45"/>
    </row>
    <row r="4130" s="2" customFormat="1" ht="16.8" customHeight="1">
      <c r="A4130" s="39"/>
      <c r="B4130" s="45"/>
      <c r="C4130" s="317" t="s">
        <v>4959</v>
      </c>
      <c r="D4130" s="39"/>
      <c r="E4130" s="39"/>
      <c r="F4130" s="39"/>
      <c r="G4130" s="39"/>
      <c r="H4130" s="45"/>
    </row>
    <row r="4131" s="2" customFormat="1">
      <c r="A4131" s="39"/>
      <c r="B4131" s="45"/>
      <c r="C4131" s="315" t="s">
        <v>406</v>
      </c>
      <c r="D4131" s="315" t="s">
        <v>407</v>
      </c>
      <c r="E4131" s="18" t="s">
        <v>391</v>
      </c>
      <c r="F4131" s="316">
        <v>538.89599999999996</v>
      </c>
      <c r="G4131" s="39"/>
      <c r="H4131" s="45"/>
    </row>
    <row r="4132" s="2" customFormat="1">
      <c r="A4132" s="39"/>
      <c r="B4132" s="45"/>
      <c r="C4132" s="315" t="s">
        <v>343</v>
      </c>
      <c r="D4132" s="315" t="s">
        <v>344</v>
      </c>
      <c r="E4132" s="18" t="s">
        <v>345</v>
      </c>
      <c r="F4132" s="316">
        <v>142.70599999999999</v>
      </c>
      <c r="G4132" s="39"/>
      <c r="H4132" s="45"/>
    </row>
    <row r="4133" s="2" customFormat="1" ht="16.8" customHeight="1">
      <c r="A4133" s="39"/>
      <c r="B4133" s="45"/>
      <c r="C4133" s="315" t="s">
        <v>379</v>
      </c>
      <c r="D4133" s="315" t="s">
        <v>380</v>
      </c>
      <c r="E4133" s="18" t="s">
        <v>345</v>
      </c>
      <c r="F4133" s="316">
        <v>241.64500000000001</v>
      </c>
      <c r="G4133" s="39"/>
      <c r="H4133" s="45"/>
    </row>
    <row r="4134" s="2" customFormat="1" ht="16.8" customHeight="1">
      <c r="A4134" s="39"/>
      <c r="B4134" s="45"/>
      <c r="C4134" s="315" t="s">
        <v>435</v>
      </c>
      <c r="D4134" s="315" t="s">
        <v>436</v>
      </c>
      <c r="E4134" s="18" t="s">
        <v>391</v>
      </c>
      <c r="F4134" s="316">
        <v>610.12800000000004</v>
      </c>
      <c r="G4134" s="39"/>
      <c r="H4134" s="45"/>
    </row>
    <row r="4135" s="2" customFormat="1">
      <c r="A4135" s="39"/>
      <c r="B4135" s="45"/>
      <c r="C4135" s="315" t="s">
        <v>792</v>
      </c>
      <c r="D4135" s="315" t="s">
        <v>793</v>
      </c>
      <c r="E4135" s="18" t="s">
        <v>572</v>
      </c>
      <c r="F4135" s="316">
        <v>155.17500000000001</v>
      </c>
      <c r="G4135" s="39"/>
      <c r="H4135" s="45"/>
    </row>
    <row r="4136" s="2" customFormat="1" ht="16.8" customHeight="1">
      <c r="A4136" s="39"/>
      <c r="B4136" s="45"/>
      <c r="C4136" s="315" t="s">
        <v>487</v>
      </c>
      <c r="D4136" s="315" t="s">
        <v>488</v>
      </c>
      <c r="E4136" s="18" t="s">
        <v>489</v>
      </c>
      <c r="F4136" s="316">
        <v>175.072</v>
      </c>
      <c r="G4136" s="39"/>
      <c r="H4136" s="45"/>
    </row>
    <row r="4137" s="2" customFormat="1" ht="16.8" customHeight="1">
      <c r="A4137" s="39"/>
      <c r="B4137" s="45"/>
      <c r="C4137" s="315" t="s">
        <v>496</v>
      </c>
      <c r="D4137" s="315" t="s">
        <v>497</v>
      </c>
      <c r="E4137" s="18" t="s">
        <v>489</v>
      </c>
      <c r="F4137" s="316">
        <v>57.972000000000001</v>
      </c>
      <c r="G4137" s="39"/>
      <c r="H4137" s="45"/>
    </row>
    <row r="4138" s="2" customFormat="1" ht="16.8" customHeight="1">
      <c r="A4138" s="39"/>
      <c r="B4138" s="45"/>
      <c r="C4138" s="315" t="s">
        <v>1305</v>
      </c>
      <c r="D4138" s="315" t="s">
        <v>1850</v>
      </c>
      <c r="E4138" s="18" t="s">
        <v>19</v>
      </c>
      <c r="F4138" s="316">
        <v>45.975000000000001</v>
      </c>
      <c r="G4138" s="39"/>
      <c r="H4138" s="45"/>
    </row>
    <row r="4139" s="2" customFormat="1" ht="16.8" customHeight="1">
      <c r="A4139" s="39"/>
      <c r="B4139" s="45"/>
      <c r="C4139" s="317" t="s">
        <v>4959</v>
      </c>
      <c r="D4139" s="39"/>
      <c r="E4139" s="39"/>
      <c r="F4139" s="39"/>
      <c r="G4139" s="39"/>
      <c r="H4139" s="45"/>
    </row>
    <row r="4140" s="2" customFormat="1">
      <c r="A4140" s="39"/>
      <c r="B4140" s="45"/>
      <c r="C4140" s="315" t="s">
        <v>343</v>
      </c>
      <c r="D4140" s="315" t="s">
        <v>344</v>
      </c>
      <c r="E4140" s="18" t="s">
        <v>345</v>
      </c>
      <c r="F4140" s="316">
        <v>142.70599999999999</v>
      </c>
      <c r="G4140" s="39"/>
      <c r="H4140" s="45"/>
    </row>
    <row r="4141" s="2" customFormat="1">
      <c r="A4141" s="39"/>
      <c r="B4141" s="45"/>
      <c r="C4141" s="315" t="s">
        <v>406</v>
      </c>
      <c r="D4141" s="315" t="s">
        <v>407</v>
      </c>
      <c r="E4141" s="18" t="s">
        <v>391</v>
      </c>
      <c r="F4141" s="316">
        <v>538.89599999999996</v>
      </c>
      <c r="G4141" s="39"/>
      <c r="H4141" s="45"/>
    </row>
    <row r="4142" s="2" customFormat="1" ht="16.8" customHeight="1">
      <c r="A4142" s="39"/>
      <c r="B4142" s="45"/>
      <c r="C4142" s="315" t="s">
        <v>1308</v>
      </c>
      <c r="D4142" s="315" t="s">
        <v>1333</v>
      </c>
      <c r="E4142" s="18" t="s">
        <v>19</v>
      </c>
      <c r="F4142" s="316">
        <v>82.295000000000002</v>
      </c>
      <c r="G4142" s="39"/>
      <c r="H4142" s="45"/>
    </row>
    <row r="4143" s="2" customFormat="1" ht="16.8" customHeight="1">
      <c r="A4143" s="39"/>
      <c r="B4143" s="45"/>
      <c r="C4143" s="317" t="s">
        <v>4959</v>
      </c>
      <c r="D4143" s="39"/>
      <c r="E4143" s="39"/>
      <c r="F4143" s="39"/>
      <c r="G4143" s="39"/>
      <c r="H4143" s="45"/>
    </row>
    <row r="4144" s="2" customFormat="1" ht="16.8" customHeight="1">
      <c r="A4144" s="39"/>
      <c r="B4144" s="45"/>
      <c r="C4144" s="311" t="s">
        <v>1305</v>
      </c>
      <c r="D4144" s="312" t="s">
        <v>19</v>
      </c>
      <c r="E4144" s="313" t="s">
        <v>19</v>
      </c>
      <c r="F4144" s="314">
        <v>45.975000000000001</v>
      </c>
      <c r="G4144" s="39"/>
      <c r="H4144" s="45"/>
    </row>
    <row r="4145" s="2" customFormat="1" ht="16.8" customHeight="1">
      <c r="A4145" s="39"/>
      <c r="B4145" s="45"/>
      <c r="C4145" s="311" t="s">
        <v>1308</v>
      </c>
      <c r="D4145" s="312" t="s">
        <v>19</v>
      </c>
      <c r="E4145" s="313" t="s">
        <v>19</v>
      </c>
      <c r="F4145" s="314">
        <v>82.295000000000002</v>
      </c>
      <c r="G4145" s="39"/>
      <c r="H4145" s="45"/>
    </row>
    <row r="4146" s="2" customFormat="1">
      <c r="A4146" s="39"/>
      <c r="B4146" s="45"/>
      <c r="C4146" s="315" t="s">
        <v>343</v>
      </c>
      <c r="D4146" s="315" t="s">
        <v>344</v>
      </c>
      <c r="E4146" s="18" t="s">
        <v>345</v>
      </c>
      <c r="F4146" s="316">
        <v>142.70599999999999</v>
      </c>
      <c r="G4146" s="39"/>
      <c r="H4146" s="45"/>
    </row>
    <row r="4147" s="2" customFormat="1">
      <c r="A4147" s="39"/>
      <c r="B4147" s="45"/>
      <c r="C4147" s="315" t="s">
        <v>364</v>
      </c>
      <c r="D4147" s="315" t="s">
        <v>365</v>
      </c>
      <c r="E4147" s="18" t="s">
        <v>345</v>
      </c>
      <c r="F4147" s="316">
        <v>60.411000000000001</v>
      </c>
      <c r="G4147" s="39"/>
      <c r="H4147" s="45"/>
    </row>
    <row r="4148" s="2" customFormat="1">
      <c r="A4148" s="39"/>
      <c r="B4148" s="45"/>
      <c r="C4148" s="315" t="s">
        <v>368</v>
      </c>
      <c r="D4148" s="315" t="s">
        <v>369</v>
      </c>
      <c r="E4148" s="18" t="s">
        <v>345</v>
      </c>
      <c r="F4148" s="316">
        <v>57.390000000000001</v>
      </c>
      <c r="G4148" s="39"/>
      <c r="H4148" s="45"/>
    </row>
    <row r="4149" s="2" customFormat="1" ht="16.8" customHeight="1">
      <c r="A4149" s="39"/>
      <c r="B4149" s="45"/>
      <c r="C4149" s="315" t="s">
        <v>611</v>
      </c>
      <c r="D4149" s="315" t="s">
        <v>612</v>
      </c>
      <c r="E4149" s="18" t="s">
        <v>345</v>
      </c>
      <c r="F4149" s="316">
        <v>60.411000000000001</v>
      </c>
      <c r="G4149" s="39"/>
      <c r="H4149" s="45"/>
    </row>
    <row r="4150" s="2" customFormat="1" ht="16.8" customHeight="1">
      <c r="A4150" s="39"/>
      <c r="B4150" s="45"/>
      <c r="C4150" s="315" t="s">
        <v>631</v>
      </c>
      <c r="D4150" s="315" t="s">
        <v>632</v>
      </c>
      <c r="E4150" s="18" t="s">
        <v>345</v>
      </c>
      <c r="F4150" s="316">
        <v>60.411000000000001</v>
      </c>
      <c r="G4150" s="39"/>
      <c r="H4150" s="45"/>
    </row>
    <row r="4151" s="2" customFormat="1" ht="16.8" customHeight="1">
      <c r="A4151" s="39"/>
      <c r="B4151" s="45"/>
      <c r="C4151" s="315" t="s">
        <v>621</v>
      </c>
      <c r="D4151" s="315" t="s">
        <v>622</v>
      </c>
      <c r="E4151" s="18" t="s">
        <v>345</v>
      </c>
      <c r="F4151" s="316">
        <v>60.411000000000001</v>
      </c>
      <c r="G4151" s="39"/>
      <c r="H4151" s="45"/>
    </row>
    <row r="4152" s="2" customFormat="1">
      <c r="A4152" s="39"/>
      <c r="B4152" s="45"/>
      <c r="C4152" s="315" t="s">
        <v>636</v>
      </c>
      <c r="D4152" s="315" t="s">
        <v>637</v>
      </c>
      <c r="E4152" s="18" t="s">
        <v>345</v>
      </c>
      <c r="F4152" s="316">
        <v>60.411000000000001</v>
      </c>
      <c r="G4152" s="39"/>
      <c r="H4152" s="45"/>
    </row>
    <row r="4153" s="2" customFormat="1">
      <c r="A4153" s="39"/>
      <c r="B4153" s="45"/>
      <c r="C4153" s="315" t="s">
        <v>626</v>
      </c>
      <c r="D4153" s="315" t="s">
        <v>627</v>
      </c>
      <c r="E4153" s="18" t="s">
        <v>345</v>
      </c>
      <c r="F4153" s="316">
        <v>60.411000000000001</v>
      </c>
      <c r="G4153" s="39"/>
      <c r="H4153" s="45"/>
    </row>
    <row r="4154" s="2" customFormat="1" ht="16.8" customHeight="1">
      <c r="A4154" s="39"/>
      <c r="B4154" s="45"/>
      <c r="C4154" s="311" t="s">
        <v>1304</v>
      </c>
      <c r="D4154" s="312" t="s">
        <v>19</v>
      </c>
      <c r="E4154" s="313" t="s">
        <v>19</v>
      </c>
      <c r="F4154" s="314">
        <v>0.29999999999999999</v>
      </c>
      <c r="G4154" s="39"/>
      <c r="H4154" s="45"/>
    </row>
    <row r="4155" s="2" customFormat="1" ht="16.8" customHeight="1">
      <c r="A4155" s="39"/>
      <c r="B4155" s="45"/>
      <c r="C4155" s="315" t="s">
        <v>1304</v>
      </c>
      <c r="D4155" s="315" t="s">
        <v>1329</v>
      </c>
      <c r="E4155" s="18" t="s">
        <v>19</v>
      </c>
      <c r="F4155" s="316">
        <v>0.29999999999999999</v>
      </c>
      <c r="G4155" s="39"/>
      <c r="H4155" s="45"/>
    </row>
    <row r="4156" s="2" customFormat="1" ht="16.8" customHeight="1">
      <c r="A4156" s="39"/>
      <c r="B4156" s="45"/>
      <c r="C4156" s="317" t="s">
        <v>4959</v>
      </c>
      <c r="D4156" s="39"/>
      <c r="E4156" s="39"/>
      <c r="F4156" s="39"/>
      <c r="G4156" s="39"/>
      <c r="H4156" s="45"/>
    </row>
    <row r="4157" s="2" customFormat="1">
      <c r="A4157" s="39"/>
      <c r="B4157" s="45"/>
      <c r="C4157" s="315" t="s">
        <v>343</v>
      </c>
      <c r="D4157" s="315" t="s">
        <v>344</v>
      </c>
      <c r="E4157" s="18" t="s">
        <v>345</v>
      </c>
      <c r="F4157" s="316">
        <v>142.70599999999999</v>
      </c>
      <c r="G4157" s="39"/>
      <c r="H4157" s="45"/>
    </row>
    <row r="4158" s="2" customFormat="1">
      <c r="A4158" s="39"/>
      <c r="B4158" s="45"/>
      <c r="C4158" s="315" t="s">
        <v>406</v>
      </c>
      <c r="D4158" s="315" t="s">
        <v>407</v>
      </c>
      <c r="E4158" s="18" t="s">
        <v>391</v>
      </c>
      <c r="F4158" s="316">
        <v>538.89599999999996</v>
      </c>
      <c r="G4158" s="39"/>
      <c r="H4158" s="45"/>
    </row>
    <row r="4159" s="2" customFormat="1" ht="16.8" customHeight="1">
      <c r="A4159" s="39"/>
      <c r="B4159" s="45"/>
      <c r="C4159" s="311" t="s">
        <v>1306</v>
      </c>
      <c r="D4159" s="312" t="s">
        <v>19</v>
      </c>
      <c r="E4159" s="313" t="s">
        <v>19</v>
      </c>
      <c r="F4159" s="314">
        <v>0.59999999999999998</v>
      </c>
      <c r="G4159" s="39"/>
      <c r="H4159" s="45"/>
    </row>
    <row r="4160" s="2" customFormat="1" ht="16.8" customHeight="1">
      <c r="A4160" s="39"/>
      <c r="B4160" s="45"/>
      <c r="C4160" s="315" t="s">
        <v>1306</v>
      </c>
      <c r="D4160" s="315" t="s">
        <v>1321</v>
      </c>
      <c r="E4160" s="18" t="s">
        <v>19</v>
      </c>
      <c r="F4160" s="316">
        <v>0.59999999999999998</v>
      </c>
      <c r="G4160" s="39"/>
      <c r="H4160" s="45"/>
    </row>
    <row r="4161" s="2" customFormat="1" ht="16.8" customHeight="1">
      <c r="A4161" s="39"/>
      <c r="B4161" s="45"/>
      <c r="C4161" s="317" t="s">
        <v>4959</v>
      </c>
      <c r="D4161" s="39"/>
      <c r="E4161" s="39"/>
      <c r="F4161" s="39"/>
      <c r="G4161" s="39"/>
      <c r="H4161" s="45"/>
    </row>
    <row r="4162" s="2" customFormat="1">
      <c r="A4162" s="39"/>
      <c r="B4162" s="45"/>
      <c r="C4162" s="315" t="s">
        <v>343</v>
      </c>
      <c r="D4162" s="315" t="s">
        <v>344</v>
      </c>
      <c r="E4162" s="18" t="s">
        <v>345</v>
      </c>
      <c r="F4162" s="316">
        <v>142.70599999999999</v>
      </c>
      <c r="G4162" s="39"/>
      <c r="H4162" s="45"/>
    </row>
    <row r="4163" s="2" customFormat="1" ht="16.8" customHeight="1">
      <c r="A4163" s="39"/>
      <c r="B4163" s="45"/>
      <c r="C4163" s="311" t="s">
        <v>1835</v>
      </c>
      <c r="D4163" s="312" t="s">
        <v>19</v>
      </c>
      <c r="E4163" s="313" t="s">
        <v>19</v>
      </c>
      <c r="F4163" s="314">
        <v>0.40000000000000002</v>
      </c>
      <c r="G4163" s="39"/>
      <c r="H4163" s="45"/>
    </row>
    <row r="4164" s="2" customFormat="1" ht="16.8" customHeight="1">
      <c r="A4164" s="39"/>
      <c r="B4164" s="45"/>
      <c r="C4164" s="315" t="s">
        <v>19</v>
      </c>
      <c r="D4164" s="315" t="s">
        <v>1862</v>
      </c>
      <c r="E4164" s="18" t="s">
        <v>19</v>
      </c>
      <c r="F4164" s="316">
        <v>0</v>
      </c>
      <c r="G4164" s="39"/>
      <c r="H4164" s="45"/>
    </row>
    <row r="4165" s="2" customFormat="1" ht="16.8" customHeight="1">
      <c r="A4165" s="39"/>
      <c r="B4165" s="45"/>
      <c r="C4165" s="315" t="s">
        <v>1835</v>
      </c>
      <c r="D4165" s="315" t="s">
        <v>1863</v>
      </c>
      <c r="E4165" s="18" t="s">
        <v>19</v>
      </c>
      <c r="F4165" s="316">
        <v>0.40000000000000002</v>
      </c>
      <c r="G4165" s="39"/>
      <c r="H4165" s="45"/>
    </row>
    <row r="4166" s="2" customFormat="1" ht="16.8" customHeight="1">
      <c r="A4166" s="39"/>
      <c r="B4166" s="45"/>
      <c r="C4166" s="317" t="s">
        <v>4959</v>
      </c>
      <c r="D4166" s="39"/>
      <c r="E4166" s="39"/>
      <c r="F4166" s="39"/>
      <c r="G4166" s="39"/>
      <c r="H4166" s="45"/>
    </row>
    <row r="4167" s="2" customFormat="1">
      <c r="A4167" s="39"/>
      <c r="B4167" s="45"/>
      <c r="C4167" s="315" t="s">
        <v>406</v>
      </c>
      <c r="D4167" s="315" t="s">
        <v>407</v>
      </c>
      <c r="E4167" s="18" t="s">
        <v>391</v>
      </c>
      <c r="F4167" s="316">
        <v>538.89599999999996</v>
      </c>
      <c r="G4167" s="39"/>
      <c r="H4167" s="45"/>
    </row>
    <row r="4168" s="2" customFormat="1" ht="16.8" customHeight="1">
      <c r="A4168" s="39"/>
      <c r="B4168" s="45"/>
      <c r="C4168" s="311" t="s">
        <v>275</v>
      </c>
      <c r="D4168" s="312" t="s">
        <v>19</v>
      </c>
      <c r="E4168" s="313" t="s">
        <v>19</v>
      </c>
      <c r="F4168" s="314">
        <v>110.34</v>
      </c>
      <c r="G4168" s="39"/>
      <c r="H4168" s="45"/>
    </row>
    <row r="4169" s="2" customFormat="1" ht="16.8" customHeight="1">
      <c r="A4169" s="39"/>
      <c r="B4169" s="45"/>
      <c r="C4169" s="315" t="s">
        <v>19</v>
      </c>
      <c r="D4169" s="315" t="s">
        <v>1857</v>
      </c>
      <c r="E4169" s="18" t="s">
        <v>19</v>
      </c>
      <c r="F4169" s="316">
        <v>0</v>
      </c>
      <c r="G4169" s="39"/>
      <c r="H4169" s="45"/>
    </row>
    <row r="4170" s="2" customFormat="1" ht="16.8" customHeight="1">
      <c r="A4170" s="39"/>
      <c r="B4170" s="45"/>
      <c r="C4170" s="315" t="s">
        <v>275</v>
      </c>
      <c r="D4170" s="315" t="s">
        <v>1858</v>
      </c>
      <c r="E4170" s="18" t="s">
        <v>19</v>
      </c>
      <c r="F4170" s="316">
        <v>110.34</v>
      </c>
      <c r="G4170" s="39"/>
      <c r="H4170" s="45"/>
    </row>
    <row r="4171" s="2" customFormat="1" ht="16.8" customHeight="1">
      <c r="A4171" s="39"/>
      <c r="B4171" s="45"/>
      <c r="C4171" s="317" t="s">
        <v>4959</v>
      </c>
      <c r="D4171" s="39"/>
      <c r="E4171" s="39"/>
      <c r="F4171" s="39"/>
      <c r="G4171" s="39"/>
      <c r="H4171" s="45"/>
    </row>
    <row r="4172" s="2" customFormat="1" ht="16.8" customHeight="1">
      <c r="A4172" s="39"/>
      <c r="B4172" s="45"/>
      <c r="C4172" s="315" t="s">
        <v>379</v>
      </c>
      <c r="D4172" s="315" t="s">
        <v>380</v>
      </c>
      <c r="E4172" s="18" t="s">
        <v>345</v>
      </c>
      <c r="F4172" s="316">
        <v>241.64500000000001</v>
      </c>
      <c r="G4172" s="39"/>
      <c r="H4172" s="45"/>
    </row>
    <row r="4173" s="2" customFormat="1">
      <c r="A4173" s="39"/>
      <c r="B4173" s="45"/>
      <c r="C4173" s="315" t="s">
        <v>406</v>
      </c>
      <c r="D4173" s="315" t="s">
        <v>407</v>
      </c>
      <c r="E4173" s="18" t="s">
        <v>391</v>
      </c>
      <c r="F4173" s="316">
        <v>538.89599999999996</v>
      </c>
      <c r="G4173" s="39"/>
      <c r="H4173" s="45"/>
    </row>
    <row r="4174" s="2" customFormat="1" ht="16.8" customHeight="1">
      <c r="A4174" s="39"/>
      <c r="B4174" s="45"/>
      <c r="C4174" s="311" t="s">
        <v>227</v>
      </c>
      <c r="D4174" s="312" t="s">
        <v>19</v>
      </c>
      <c r="E4174" s="313" t="s">
        <v>19</v>
      </c>
      <c r="F4174" s="314">
        <v>241.64500000000001</v>
      </c>
      <c r="G4174" s="39"/>
      <c r="H4174" s="45"/>
    </row>
    <row r="4175" s="2" customFormat="1" ht="16.8" customHeight="1">
      <c r="A4175" s="39"/>
      <c r="B4175" s="45"/>
      <c r="C4175" s="315" t="s">
        <v>19</v>
      </c>
      <c r="D4175" s="315" t="s">
        <v>388</v>
      </c>
      <c r="E4175" s="18" t="s">
        <v>19</v>
      </c>
      <c r="F4175" s="316">
        <v>241.64500000000001</v>
      </c>
      <c r="G4175" s="39"/>
      <c r="H4175" s="45"/>
    </row>
    <row r="4176" s="2" customFormat="1" ht="16.8" customHeight="1">
      <c r="A4176" s="39"/>
      <c r="B4176" s="45"/>
      <c r="C4176" s="315" t="s">
        <v>227</v>
      </c>
      <c r="D4176" s="315" t="s">
        <v>363</v>
      </c>
      <c r="E4176" s="18" t="s">
        <v>19</v>
      </c>
      <c r="F4176" s="316">
        <v>241.64500000000001</v>
      </c>
      <c r="G4176" s="39"/>
      <c r="H4176" s="45"/>
    </row>
    <row r="4177" s="2" customFormat="1" ht="16.8" customHeight="1">
      <c r="A4177" s="39"/>
      <c r="B4177" s="45"/>
      <c r="C4177" s="317" t="s">
        <v>4959</v>
      </c>
      <c r="D4177" s="39"/>
      <c r="E4177" s="39"/>
      <c r="F4177" s="39"/>
      <c r="G4177" s="39"/>
      <c r="H4177" s="45"/>
    </row>
    <row r="4178" s="2" customFormat="1" ht="16.8" customHeight="1">
      <c r="A4178" s="39"/>
      <c r="B4178" s="45"/>
      <c r="C4178" s="315" t="s">
        <v>379</v>
      </c>
      <c r="D4178" s="315" t="s">
        <v>380</v>
      </c>
      <c r="E4178" s="18" t="s">
        <v>345</v>
      </c>
      <c r="F4178" s="316">
        <v>241.64500000000001</v>
      </c>
      <c r="G4178" s="39"/>
      <c r="H4178" s="45"/>
    </row>
    <row r="4179" s="2" customFormat="1" ht="16.8" customHeight="1">
      <c r="A4179" s="39"/>
      <c r="B4179" s="45"/>
      <c r="C4179" s="315" t="s">
        <v>511</v>
      </c>
      <c r="D4179" s="315" t="s">
        <v>512</v>
      </c>
      <c r="E4179" s="18" t="s">
        <v>345</v>
      </c>
      <c r="F4179" s="316">
        <v>384.351</v>
      </c>
      <c r="G4179" s="39"/>
      <c r="H4179" s="45"/>
    </row>
    <row r="4180" s="2" customFormat="1">
      <c r="A4180" s="39"/>
      <c r="B4180" s="45"/>
      <c r="C4180" s="315" t="s">
        <v>516</v>
      </c>
      <c r="D4180" s="315" t="s">
        <v>517</v>
      </c>
      <c r="E4180" s="18" t="s">
        <v>345</v>
      </c>
      <c r="F4180" s="316">
        <v>241.64500000000001</v>
      </c>
      <c r="G4180" s="39"/>
      <c r="H4180" s="45"/>
    </row>
    <row r="4181" s="2" customFormat="1">
      <c r="A4181" s="39"/>
      <c r="B4181" s="45"/>
      <c r="C4181" s="315" t="s">
        <v>521</v>
      </c>
      <c r="D4181" s="315" t="s">
        <v>522</v>
      </c>
      <c r="E4181" s="18" t="s">
        <v>345</v>
      </c>
      <c r="F4181" s="316">
        <v>241.64500000000001</v>
      </c>
      <c r="G4181" s="39"/>
      <c r="H4181" s="45"/>
    </row>
    <row r="4182" s="2" customFormat="1">
      <c r="A4182" s="39"/>
      <c r="B4182" s="45"/>
      <c r="C4182" s="315" t="s">
        <v>532</v>
      </c>
      <c r="D4182" s="315" t="s">
        <v>533</v>
      </c>
      <c r="E4182" s="18" t="s">
        <v>345</v>
      </c>
      <c r="F4182" s="316">
        <v>241.64500000000001</v>
      </c>
      <c r="G4182" s="39"/>
      <c r="H4182" s="45"/>
    </row>
    <row r="4183" s="2" customFormat="1" ht="16.8" customHeight="1">
      <c r="A4183" s="39"/>
      <c r="B4183" s="45"/>
      <c r="C4183" s="315" t="s">
        <v>537</v>
      </c>
      <c r="D4183" s="315" t="s">
        <v>538</v>
      </c>
      <c r="E4183" s="18" t="s">
        <v>489</v>
      </c>
      <c r="F4183" s="316">
        <v>0.0070000000000000001</v>
      </c>
      <c r="G4183" s="39"/>
      <c r="H4183" s="45"/>
    </row>
    <row r="4184" s="2" customFormat="1" ht="16.8" customHeight="1">
      <c r="A4184" s="39"/>
      <c r="B4184" s="45"/>
      <c r="C4184" s="315" t="s">
        <v>547</v>
      </c>
      <c r="D4184" s="315" t="s">
        <v>548</v>
      </c>
      <c r="E4184" s="18" t="s">
        <v>345</v>
      </c>
      <c r="F4184" s="316">
        <v>241.64500000000001</v>
      </c>
      <c r="G4184" s="39"/>
      <c r="H4184" s="45"/>
    </row>
    <row r="4185" s="2" customFormat="1" ht="16.8" customHeight="1">
      <c r="A4185" s="39"/>
      <c r="B4185" s="45"/>
      <c r="C4185" s="315" t="s">
        <v>552</v>
      </c>
      <c r="D4185" s="315" t="s">
        <v>553</v>
      </c>
      <c r="E4185" s="18" t="s">
        <v>391</v>
      </c>
      <c r="F4185" s="316">
        <v>4.8330000000000002</v>
      </c>
      <c r="G4185" s="39"/>
      <c r="H4185" s="45"/>
    </row>
    <row r="4186" s="2" customFormat="1" ht="16.8" customHeight="1">
      <c r="A4186" s="39"/>
      <c r="B4186" s="45"/>
      <c r="C4186" s="315" t="s">
        <v>557</v>
      </c>
      <c r="D4186" s="315" t="s">
        <v>558</v>
      </c>
      <c r="E4186" s="18" t="s">
        <v>391</v>
      </c>
      <c r="F4186" s="316">
        <v>4.8330000000000002</v>
      </c>
      <c r="G4186" s="39"/>
      <c r="H4186" s="45"/>
    </row>
    <row r="4187" s="2" customFormat="1" ht="16.8" customHeight="1">
      <c r="A4187" s="39"/>
      <c r="B4187" s="45"/>
      <c r="C4187" s="315" t="s">
        <v>562</v>
      </c>
      <c r="D4187" s="315" t="s">
        <v>563</v>
      </c>
      <c r="E4187" s="18" t="s">
        <v>391</v>
      </c>
      <c r="F4187" s="316">
        <v>48.329000000000001</v>
      </c>
      <c r="G4187" s="39"/>
      <c r="H4187" s="45"/>
    </row>
    <row r="4188" s="2" customFormat="1" ht="16.8" customHeight="1">
      <c r="A4188" s="39"/>
      <c r="B4188" s="45"/>
      <c r="C4188" s="315" t="s">
        <v>526</v>
      </c>
      <c r="D4188" s="315" t="s">
        <v>527</v>
      </c>
      <c r="E4188" s="18" t="s">
        <v>528</v>
      </c>
      <c r="F4188" s="316">
        <v>4.8330000000000002</v>
      </c>
      <c r="G4188" s="39"/>
      <c r="H4188" s="45"/>
    </row>
    <row r="4189" s="2" customFormat="1" ht="16.8" customHeight="1">
      <c r="A4189" s="39"/>
      <c r="B4189" s="45"/>
      <c r="C4189" s="315" t="s">
        <v>542</v>
      </c>
      <c r="D4189" s="315" t="s">
        <v>543</v>
      </c>
      <c r="E4189" s="18" t="s">
        <v>528</v>
      </c>
      <c r="F4189" s="316">
        <v>7.2489999999999997</v>
      </c>
      <c r="G4189" s="39"/>
      <c r="H4189" s="45"/>
    </row>
    <row r="4190" s="2" customFormat="1" ht="16.8" customHeight="1">
      <c r="A4190" s="39"/>
      <c r="B4190" s="45"/>
      <c r="C4190" s="311" t="s">
        <v>274</v>
      </c>
      <c r="D4190" s="312" t="s">
        <v>19</v>
      </c>
      <c r="E4190" s="313" t="s">
        <v>19</v>
      </c>
      <c r="F4190" s="314">
        <v>1</v>
      </c>
      <c r="G4190" s="39"/>
      <c r="H4190" s="45"/>
    </row>
    <row r="4191" s="2" customFormat="1" ht="16.8" customHeight="1">
      <c r="A4191" s="39"/>
      <c r="B4191" s="45"/>
      <c r="C4191" s="315" t="s">
        <v>19</v>
      </c>
      <c r="D4191" s="315" t="s">
        <v>383</v>
      </c>
      <c r="E4191" s="18" t="s">
        <v>19</v>
      </c>
      <c r="F4191" s="316">
        <v>0</v>
      </c>
      <c r="G4191" s="39"/>
      <c r="H4191" s="45"/>
    </row>
    <row r="4192" s="2" customFormat="1" ht="16.8" customHeight="1">
      <c r="A4192" s="39"/>
      <c r="B4192" s="45"/>
      <c r="C4192" s="315" t="s">
        <v>274</v>
      </c>
      <c r="D4192" s="315" t="s">
        <v>384</v>
      </c>
      <c r="E4192" s="18" t="s">
        <v>19</v>
      </c>
      <c r="F4192" s="316">
        <v>1</v>
      </c>
      <c r="G4192" s="39"/>
      <c r="H4192" s="45"/>
    </row>
    <row r="4193" s="2" customFormat="1" ht="16.8" customHeight="1">
      <c r="A4193" s="39"/>
      <c r="B4193" s="45"/>
      <c r="C4193" s="317" t="s">
        <v>4959</v>
      </c>
      <c r="D4193" s="39"/>
      <c r="E4193" s="39"/>
      <c r="F4193" s="39"/>
      <c r="G4193" s="39"/>
      <c r="H4193" s="45"/>
    </row>
    <row r="4194" s="2" customFormat="1" ht="16.8" customHeight="1">
      <c r="A4194" s="39"/>
      <c r="B4194" s="45"/>
      <c r="C4194" s="315" t="s">
        <v>379</v>
      </c>
      <c r="D4194" s="315" t="s">
        <v>380</v>
      </c>
      <c r="E4194" s="18" t="s">
        <v>345</v>
      </c>
      <c r="F4194" s="316">
        <v>241.64500000000001</v>
      </c>
      <c r="G4194" s="39"/>
      <c r="H4194" s="45"/>
    </row>
    <row r="4195" s="2" customFormat="1" ht="16.8" customHeight="1">
      <c r="A4195" s="39"/>
      <c r="B4195" s="45"/>
      <c r="C4195" s="311" t="s">
        <v>277</v>
      </c>
      <c r="D4195" s="312" t="s">
        <v>19</v>
      </c>
      <c r="E4195" s="313" t="s">
        <v>19</v>
      </c>
      <c r="F4195" s="314">
        <v>0.29999999999999999</v>
      </c>
      <c r="G4195" s="39"/>
      <c r="H4195" s="45"/>
    </row>
    <row r="4196" s="2" customFormat="1" ht="16.8" customHeight="1">
      <c r="A4196" s="39"/>
      <c r="B4196" s="45"/>
      <c r="C4196" s="315" t="s">
        <v>19</v>
      </c>
      <c r="D4196" s="315" t="s">
        <v>386</v>
      </c>
      <c r="E4196" s="18" t="s">
        <v>19</v>
      </c>
      <c r="F4196" s="316">
        <v>0</v>
      </c>
      <c r="G4196" s="39"/>
      <c r="H4196" s="45"/>
    </row>
    <row r="4197" s="2" customFormat="1" ht="16.8" customHeight="1">
      <c r="A4197" s="39"/>
      <c r="B4197" s="45"/>
      <c r="C4197" s="315" t="s">
        <v>277</v>
      </c>
      <c r="D4197" s="315" t="s">
        <v>387</v>
      </c>
      <c r="E4197" s="18" t="s">
        <v>19</v>
      </c>
      <c r="F4197" s="316">
        <v>0.29999999999999999</v>
      </c>
      <c r="G4197" s="39"/>
      <c r="H4197" s="45"/>
    </row>
    <row r="4198" s="2" customFormat="1" ht="16.8" customHeight="1">
      <c r="A4198" s="39"/>
      <c r="B4198" s="45"/>
      <c r="C4198" s="317" t="s">
        <v>4959</v>
      </c>
      <c r="D4198" s="39"/>
      <c r="E4198" s="39"/>
      <c r="F4198" s="39"/>
      <c r="G4198" s="39"/>
      <c r="H4198" s="45"/>
    </row>
    <row r="4199" s="2" customFormat="1" ht="16.8" customHeight="1">
      <c r="A4199" s="39"/>
      <c r="B4199" s="45"/>
      <c r="C4199" s="315" t="s">
        <v>379</v>
      </c>
      <c r="D4199" s="315" t="s">
        <v>380</v>
      </c>
      <c r="E4199" s="18" t="s">
        <v>345</v>
      </c>
      <c r="F4199" s="316">
        <v>241.64500000000001</v>
      </c>
      <c r="G4199" s="39"/>
      <c r="H4199" s="45"/>
    </row>
    <row r="4200" s="2" customFormat="1">
      <c r="A4200" s="39"/>
      <c r="B4200" s="45"/>
      <c r="C4200" s="315" t="s">
        <v>406</v>
      </c>
      <c r="D4200" s="315" t="s">
        <v>407</v>
      </c>
      <c r="E4200" s="18" t="s">
        <v>391</v>
      </c>
      <c r="F4200" s="316">
        <v>538.89599999999996</v>
      </c>
      <c r="G4200" s="39"/>
      <c r="H4200" s="45"/>
    </row>
    <row r="4201" s="2" customFormat="1" ht="16.8" customHeight="1">
      <c r="A4201" s="39"/>
      <c r="B4201" s="45"/>
      <c r="C4201" s="311" t="s">
        <v>1828</v>
      </c>
      <c r="D4201" s="312" t="s">
        <v>19</v>
      </c>
      <c r="E4201" s="313" t="s">
        <v>19</v>
      </c>
      <c r="F4201" s="314">
        <v>0</v>
      </c>
      <c r="G4201" s="39"/>
      <c r="H4201" s="45"/>
    </row>
    <row r="4202" s="2" customFormat="1" ht="16.8" customHeight="1">
      <c r="A4202" s="39"/>
      <c r="B4202" s="45"/>
      <c r="C4202" s="317" t="s">
        <v>4959</v>
      </c>
      <c r="D4202" s="39"/>
      <c r="E4202" s="39"/>
      <c r="F4202" s="39"/>
      <c r="G4202" s="39"/>
      <c r="H4202" s="45"/>
    </row>
    <row r="4203" s="2" customFormat="1" ht="16.8" customHeight="1">
      <c r="A4203" s="39"/>
      <c r="B4203" s="45"/>
      <c r="C4203" s="315" t="s">
        <v>466</v>
      </c>
      <c r="D4203" s="315" t="s">
        <v>467</v>
      </c>
      <c r="E4203" s="18" t="s">
        <v>391</v>
      </c>
      <c r="F4203" s="316">
        <v>418.53399999999999</v>
      </c>
      <c r="G4203" s="39"/>
      <c r="H4203" s="45"/>
    </row>
    <row r="4204" s="2" customFormat="1" ht="16.8" customHeight="1">
      <c r="A4204" s="39"/>
      <c r="B4204" s="45"/>
      <c r="C4204" s="311" t="s">
        <v>218</v>
      </c>
      <c r="D4204" s="312" t="s">
        <v>19</v>
      </c>
      <c r="E4204" s="313" t="s">
        <v>19</v>
      </c>
      <c r="F4204" s="314">
        <v>120.362</v>
      </c>
      <c r="G4204" s="39"/>
      <c r="H4204" s="45"/>
    </row>
    <row r="4205" s="2" customFormat="1" ht="16.8" customHeight="1">
      <c r="A4205" s="39"/>
      <c r="B4205" s="45"/>
      <c r="C4205" s="315" t="s">
        <v>19</v>
      </c>
      <c r="D4205" s="315" t="s">
        <v>216</v>
      </c>
      <c r="E4205" s="18" t="s">
        <v>19</v>
      </c>
      <c r="F4205" s="316">
        <v>28.986000000000001</v>
      </c>
      <c r="G4205" s="39"/>
      <c r="H4205" s="45"/>
    </row>
    <row r="4206" s="2" customFormat="1" ht="16.8" customHeight="1">
      <c r="A4206" s="39"/>
      <c r="B4206" s="45"/>
      <c r="C4206" s="315" t="s">
        <v>19</v>
      </c>
      <c r="D4206" s="315" t="s">
        <v>221</v>
      </c>
      <c r="E4206" s="18" t="s">
        <v>19</v>
      </c>
      <c r="F4206" s="316">
        <v>87.536000000000001</v>
      </c>
      <c r="G4206" s="39"/>
      <c r="H4206" s="45"/>
    </row>
    <row r="4207" s="2" customFormat="1" ht="16.8" customHeight="1">
      <c r="A4207" s="39"/>
      <c r="B4207" s="45"/>
      <c r="C4207" s="315" t="s">
        <v>19</v>
      </c>
      <c r="D4207" s="315" t="s">
        <v>452</v>
      </c>
      <c r="E4207" s="18" t="s">
        <v>19</v>
      </c>
      <c r="F4207" s="316">
        <v>3.8399999999999999</v>
      </c>
      <c r="G4207" s="39"/>
      <c r="H4207" s="45"/>
    </row>
    <row r="4208" s="2" customFormat="1" ht="16.8" customHeight="1">
      <c r="A4208" s="39"/>
      <c r="B4208" s="45"/>
      <c r="C4208" s="315" t="s">
        <v>19</v>
      </c>
      <c r="D4208" s="315" t="s">
        <v>453</v>
      </c>
      <c r="E4208" s="18" t="s">
        <v>19</v>
      </c>
      <c r="F4208" s="316">
        <v>0</v>
      </c>
      <c r="G4208" s="39"/>
      <c r="H4208" s="45"/>
    </row>
    <row r="4209" s="2" customFormat="1" ht="16.8" customHeight="1">
      <c r="A4209" s="39"/>
      <c r="B4209" s="45"/>
      <c r="C4209" s="315" t="s">
        <v>19</v>
      </c>
      <c r="D4209" s="315" t="s">
        <v>248</v>
      </c>
      <c r="E4209" s="18" t="s">
        <v>19</v>
      </c>
      <c r="F4209" s="316">
        <v>0</v>
      </c>
      <c r="G4209" s="39"/>
      <c r="H4209" s="45"/>
    </row>
    <row r="4210" s="2" customFormat="1" ht="16.8" customHeight="1">
      <c r="A4210" s="39"/>
      <c r="B4210" s="45"/>
      <c r="C4210" s="315" t="s">
        <v>218</v>
      </c>
      <c r="D4210" s="315" t="s">
        <v>363</v>
      </c>
      <c r="E4210" s="18" t="s">
        <v>19</v>
      </c>
      <c r="F4210" s="316">
        <v>120.362</v>
      </c>
      <c r="G4210" s="39"/>
      <c r="H4210" s="45"/>
    </row>
    <row r="4211" s="2" customFormat="1" ht="16.8" customHeight="1">
      <c r="A4211" s="39"/>
      <c r="B4211" s="45"/>
      <c r="C4211" s="317" t="s">
        <v>4959</v>
      </c>
      <c r="D4211" s="39"/>
      <c r="E4211" s="39"/>
      <c r="F4211" s="39"/>
      <c r="G4211" s="39"/>
      <c r="H4211" s="45"/>
    </row>
    <row r="4212" s="2" customFormat="1">
      <c r="A4212" s="39"/>
      <c r="B4212" s="45"/>
      <c r="C4212" s="315" t="s">
        <v>448</v>
      </c>
      <c r="D4212" s="315" t="s">
        <v>449</v>
      </c>
      <c r="E4212" s="18" t="s">
        <v>391</v>
      </c>
      <c r="F4212" s="316">
        <v>120.362</v>
      </c>
      <c r="G4212" s="39"/>
      <c r="H4212" s="45"/>
    </row>
    <row r="4213" s="2" customFormat="1">
      <c r="A4213" s="39"/>
      <c r="B4213" s="45"/>
      <c r="C4213" s="315" t="s">
        <v>455</v>
      </c>
      <c r="D4213" s="315" t="s">
        <v>4960</v>
      </c>
      <c r="E4213" s="18" t="s">
        <v>391</v>
      </c>
      <c r="F4213" s="316">
        <v>1203.6199999999999</v>
      </c>
      <c r="G4213" s="39"/>
      <c r="H4213" s="45"/>
    </row>
    <row r="4214" s="2" customFormat="1">
      <c r="A4214" s="39"/>
      <c r="B4214" s="45"/>
      <c r="C4214" s="315" t="s">
        <v>504</v>
      </c>
      <c r="D4214" s="315" t="s">
        <v>505</v>
      </c>
      <c r="E4214" s="18" t="s">
        <v>489</v>
      </c>
      <c r="F4214" s="316">
        <v>240.72399999999999</v>
      </c>
      <c r="G4214" s="39"/>
      <c r="H4214" s="45"/>
    </row>
    <row r="4215" s="2" customFormat="1" ht="16.8" customHeight="1">
      <c r="A4215" s="39"/>
      <c r="B4215" s="45"/>
      <c r="C4215" s="315" t="s">
        <v>466</v>
      </c>
      <c r="D4215" s="315" t="s">
        <v>467</v>
      </c>
      <c r="E4215" s="18" t="s">
        <v>391</v>
      </c>
      <c r="F4215" s="316">
        <v>418.53399999999999</v>
      </c>
      <c r="G4215" s="39"/>
      <c r="H4215" s="45"/>
    </row>
    <row r="4216" s="2" customFormat="1" ht="16.8" customHeight="1">
      <c r="A4216" s="39"/>
      <c r="B4216" s="45"/>
      <c r="C4216" s="311" t="s">
        <v>223</v>
      </c>
      <c r="D4216" s="312" t="s">
        <v>19</v>
      </c>
      <c r="E4216" s="313" t="s">
        <v>19</v>
      </c>
      <c r="F4216" s="314">
        <v>538.89599999999996</v>
      </c>
      <c r="G4216" s="39"/>
      <c r="H4216" s="45"/>
    </row>
    <row r="4217" s="2" customFormat="1" ht="16.8" customHeight="1">
      <c r="A4217" s="39"/>
      <c r="B4217" s="45"/>
      <c r="C4217" s="315" t="s">
        <v>19</v>
      </c>
      <c r="D4217" s="315" t="s">
        <v>418</v>
      </c>
      <c r="E4217" s="18" t="s">
        <v>19</v>
      </c>
      <c r="F4217" s="316">
        <v>326.68599999999998</v>
      </c>
      <c r="G4217" s="39"/>
      <c r="H4217" s="45"/>
    </row>
    <row r="4218" s="2" customFormat="1" ht="16.8" customHeight="1">
      <c r="A4218" s="39"/>
      <c r="B4218" s="45"/>
      <c r="C4218" s="315" t="s">
        <v>19</v>
      </c>
      <c r="D4218" s="315" t="s">
        <v>1348</v>
      </c>
      <c r="E4218" s="18" t="s">
        <v>19</v>
      </c>
      <c r="F4218" s="316">
        <v>76.090999999999994</v>
      </c>
      <c r="G4218" s="39"/>
      <c r="H4218" s="45"/>
    </row>
    <row r="4219" s="2" customFormat="1" ht="16.8" customHeight="1">
      <c r="A4219" s="39"/>
      <c r="B4219" s="45"/>
      <c r="C4219" s="315" t="s">
        <v>19</v>
      </c>
      <c r="D4219" s="315" t="s">
        <v>1349</v>
      </c>
      <c r="E4219" s="18" t="s">
        <v>19</v>
      </c>
      <c r="F4219" s="316">
        <v>0</v>
      </c>
      <c r="G4219" s="39"/>
      <c r="H4219" s="45"/>
    </row>
    <row r="4220" s="2" customFormat="1" ht="16.8" customHeight="1">
      <c r="A4220" s="39"/>
      <c r="B4220" s="45"/>
      <c r="C4220" s="315" t="s">
        <v>19</v>
      </c>
      <c r="D4220" s="315" t="s">
        <v>1350</v>
      </c>
      <c r="E4220" s="18" t="s">
        <v>19</v>
      </c>
      <c r="F4220" s="316">
        <v>0</v>
      </c>
      <c r="G4220" s="39"/>
      <c r="H4220" s="45"/>
    </row>
    <row r="4221" s="2" customFormat="1" ht="16.8" customHeight="1">
      <c r="A4221" s="39"/>
      <c r="B4221" s="45"/>
      <c r="C4221" s="315" t="s">
        <v>19</v>
      </c>
      <c r="D4221" s="315" t="s">
        <v>1350</v>
      </c>
      <c r="E4221" s="18" t="s">
        <v>19</v>
      </c>
      <c r="F4221" s="316">
        <v>0</v>
      </c>
      <c r="G4221" s="39"/>
      <c r="H4221" s="45"/>
    </row>
    <row r="4222" s="2" customFormat="1" ht="16.8" customHeight="1">
      <c r="A4222" s="39"/>
      <c r="B4222" s="45"/>
      <c r="C4222" s="315" t="s">
        <v>19</v>
      </c>
      <c r="D4222" s="315" t="s">
        <v>1351</v>
      </c>
      <c r="E4222" s="18" t="s">
        <v>19</v>
      </c>
      <c r="F4222" s="316">
        <v>0</v>
      </c>
      <c r="G4222" s="39"/>
      <c r="H4222" s="45"/>
    </row>
    <row r="4223" s="2" customFormat="1" ht="16.8" customHeight="1">
      <c r="A4223" s="39"/>
      <c r="B4223" s="45"/>
      <c r="C4223" s="315" t="s">
        <v>19</v>
      </c>
      <c r="D4223" s="315" t="s">
        <v>1352</v>
      </c>
      <c r="E4223" s="18" t="s">
        <v>19</v>
      </c>
      <c r="F4223" s="316">
        <v>136.119</v>
      </c>
      <c r="G4223" s="39"/>
      <c r="H4223" s="45"/>
    </row>
    <row r="4224" s="2" customFormat="1" ht="16.8" customHeight="1">
      <c r="A4224" s="39"/>
      <c r="B4224" s="45"/>
      <c r="C4224" s="315" t="s">
        <v>19</v>
      </c>
      <c r="D4224" s="315" t="s">
        <v>422</v>
      </c>
      <c r="E4224" s="18" t="s">
        <v>19</v>
      </c>
      <c r="F4224" s="316">
        <v>0</v>
      </c>
      <c r="G4224" s="39"/>
      <c r="H4224" s="45"/>
    </row>
    <row r="4225" s="2" customFormat="1" ht="16.8" customHeight="1">
      <c r="A4225" s="39"/>
      <c r="B4225" s="45"/>
      <c r="C4225" s="315" t="s">
        <v>223</v>
      </c>
      <c r="D4225" s="315" t="s">
        <v>363</v>
      </c>
      <c r="E4225" s="18" t="s">
        <v>19</v>
      </c>
      <c r="F4225" s="316">
        <v>538.89599999999996</v>
      </c>
      <c r="G4225" s="39"/>
      <c r="H4225" s="45"/>
    </row>
    <row r="4226" s="2" customFormat="1" ht="16.8" customHeight="1">
      <c r="A4226" s="39"/>
      <c r="B4226" s="45"/>
      <c r="C4226" s="317" t="s">
        <v>4959</v>
      </c>
      <c r="D4226" s="39"/>
      <c r="E4226" s="39"/>
      <c r="F4226" s="39"/>
      <c r="G4226" s="39"/>
      <c r="H4226" s="45"/>
    </row>
    <row r="4227" s="2" customFormat="1">
      <c r="A4227" s="39"/>
      <c r="B4227" s="45"/>
      <c r="C4227" s="315" t="s">
        <v>406</v>
      </c>
      <c r="D4227" s="315" t="s">
        <v>407</v>
      </c>
      <c r="E4227" s="18" t="s">
        <v>391</v>
      </c>
      <c r="F4227" s="316">
        <v>538.89599999999996</v>
      </c>
      <c r="G4227" s="39"/>
      <c r="H4227" s="45"/>
    </row>
    <row r="4228" s="2" customFormat="1" ht="16.8" customHeight="1">
      <c r="A4228" s="39"/>
      <c r="B4228" s="45"/>
      <c r="C4228" s="315" t="s">
        <v>466</v>
      </c>
      <c r="D4228" s="315" t="s">
        <v>467</v>
      </c>
      <c r="E4228" s="18" t="s">
        <v>391</v>
      </c>
      <c r="F4228" s="316">
        <v>418.53399999999999</v>
      </c>
      <c r="G4228" s="39"/>
      <c r="H4228" s="45"/>
    </row>
    <row r="4229" s="2" customFormat="1" ht="16.8" customHeight="1">
      <c r="A4229" s="39"/>
      <c r="B4229" s="45"/>
      <c r="C4229" s="311" t="s">
        <v>298</v>
      </c>
      <c r="D4229" s="312" t="s">
        <v>19</v>
      </c>
      <c r="E4229" s="313" t="s">
        <v>19</v>
      </c>
      <c r="F4229" s="314">
        <v>-3.8399999999999999</v>
      </c>
      <c r="G4229" s="39"/>
      <c r="H4229" s="45"/>
    </row>
    <row r="4230" s="2" customFormat="1" ht="16.8" customHeight="1">
      <c r="A4230" s="39"/>
      <c r="B4230" s="45"/>
      <c r="C4230" s="315" t="s">
        <v>19</v>
      </c>
      <c r="D4230" s="315" t="s">
        <v>1885</v>
      </c>
      <c r="E4230" s="18" t="s">
        <v>19</v>
      </c>
      <c r="F4230" s="316">
        <v>-3.444</v>
      </c>
      <c r="G4230" s="39"/>
      <c r="H4230" s="45"/>
    </row>
    <row r="4231" s="2" customFormat="1" ht="16.8" customHeight="1">
      <c r="A4231" s="39"/>
      <c r="B4231" s="45"/>
      <c r="C4231" s="315" t="s">
        <v>19</v>
      </c>
      <c r="D4231" s="315" t="s">
        <v>1886</v>
      </c>
      <c r="E4231" s="18" t="s">
        <v>19</v>
      </c>
      <c r="F4231" s="316">
        <v>-0.39600000000000002</v>
      </c>
      <c r="G4231" s="39"/>
      <c r="H4231" s="45"/>
    </row>
    <row r="4232" s="2" customFormat="1" ht="16.8" customHeight="1">
      <c r="A4232" s="39"/>
      <c r="B4232" s="45"/>
      <c r="C4232" s="315" t="s">
        <v>19</v>
      </c>
      <c r="D4232" s="315" t="s">
        <v>1887</v>
      </c>
      <c r="E4232" s="18" t="s">
        <v>19</v>
      </c>
      <c r="F4232" s="316">
        <v>0</v>
      </c>
      <c r="G4232" s="39"/>
      <c r="H4232" s="45"/>
    </row>
    <row r="4233" s="2" customFormat="1" ht="16.8" customHeight="1">
      <c r="A4233" s="39"/>
      <c r="B4233" s="45"/>
      <c r="C4233" s="315" t="s">
        <v>19</v>
      </c>
      <c r="D4233" s="315" t="s">
        <v>1888</v>
      </c>
      <c r="E4233" s="18" t="s">
        <v>19</v>
      </c>
      <c r="F4233" s="316">
        <v>0</v>
      </c>
      <c r="G4233" s="39"/>
      <c r="H4233" s="45"/>
    </row>
    <row r="4234" s="2" customFormat="1" ht="16.8" customHeight="1">
      <c r="A4234" s="39"/>
      <c r="B4234" s="45"/>
      <c r="C4234" s="315" t="s">
        <v>19</v>
      </c>
      <c r="D4234" s="315" t="s">
        <v>501</v>
      </c>
      <c r="E4234" s="18" t="s">
        <v>19</v>
      </c>
      <c r="F4234" s="316">
        <v>0</v>
      </c>
      <c r="G4234" s="39"/>
      <c r="H4234" s="45"/>
    </row>
    <row r="4235" s="2" customFormat="1" ht="16.8" customHeight="1">
      <c r="A4235" s="39"/>
      <c r="B4235" s="45"/>
      <c r="C4235" s="315" t="s">
        <v>19</v>
      </c>
      <c r="D4235" s="315" t="s">
        <v>993</v>
      </c>
      <c r="E4235" s="18" t="s">
        <v>19</v>
      </c>
      <c r="F4235" s="316">
        <v>0</v>
      </c>
      <c r="G4235" s="39"/>
      <c r="H4235" s="45"/>
    </row>
    <row r="4236" s="2" customFormat="1" ht="16.8" customHeight="1">
      <c r="A4236" s="39"/>
      <c r="B4236" s="45"/>
      <c r="C4236" s="315" t="s">
        <v>19</v>
      </c>
      <c r="D4236" s="315" t="s">
        <v>502</v>
      </c>
      <c r="E4236" s="18" t="s">
        <v>19</v>
      </c>
      <c r="F4236" s="316">
        <v>0</v>
      </c>
      <c r="G4236" s="39"/>
      <c r="H4236" s="45"/>
    </row>
    <row r="4237" s="2" customFormat="1" ht="16.8" customHeight="1">
      <c r="A4237" s="39"/>
      <c r="B4237" s="45"/>
      <c r="C4237" s="315" t="s">
        <v>298</v>
      </c>
      <c r="D4237" s="315" t="s">
        <v>500</v>
      </c>
      <c r="E4237" s="18" t="s">
        <v>19</v>
      </c>
      <c r="F4237" s="316">
        <v>-3.8399999999999999</v>
      </c>
      <c r="G4237" s="39"/>
      <c r="H4237" s="45"/>
    </row>
    <row r="4238" s="2" customFormat="1" ht="16.8" customHeight="1">
      <c r="A4238" s="39"/>
      <c r="B4238" s="45"/>
      <c r="C4238" s="317" t="s">
        <v>4959</v>
      </c>
      <c r="D4238" s="39"/>
      <c r="E4238" s="39"/>
      <c r="F4238" s="39"/>
      <c r="G4238" s="39"/>
      <c r="H4238" s="45"/>
    </row>
    <row r="4239" s="2" customFormat="1" ht="16.8" customHeight="1">
      <c r="A4239" s="39"/>
      <c r="B4239" s="45"/>
      <c r="C4239" s="315" t="s">
        <v>496</v>
      </c>
      <c r="D4239" s="315" t="s">
        <v>497</v>
      </c>
      <c r="E4239" s="18" t="s">
        <v>489</v>
      </c>
      <c r="F4239" s="316">
        <v>57.972000000000001</v>
      </c>
      <c r="G4239" s="39"/>
      <c r="H4239" s="45"/>
    </row>
    <row r="4240" s="2" customFormat="1">
      <c r="A4240" s="39"/>
      <c r="B4240" s="45"/>
      <c r="C4240" s="315" t="s">
        <v>448</v>
      </c>
      <c r="D4240" s="315" t="s">
        <v>449</v>
      </c>
      <c r="E4240" s="18" t="s">
        <v>391</v>
      </c>
      <c r="F4240" s="316">
        <v>120.362</v>
      </c>
      <c r="G4240" s="39"/>
      <c r="H4240" s="45"/>
    </row>
    <row r="4241" s="2" customFormat="1" ht="16.8" customHeight="1">
      <c r="A4241" s="39"/>
      <c r="B4241" s="45"/>
      <c r="C4241" s="311" t="s">
        <v>221</v>
      </c>
      <c r="D4241" s="312" t="s">
        <v>19</v>
      </c>
      <c r="E4241" s="313" t="s">
        <v>19</v>
      </c>
      <c r="F4241" s="314">
        <v>87.536000000000001</v>
      </c>
      <c r="G4241" s="39"/>
      <c r="H4241" s="45"/>
    </row>
    <row r="4242" s="2" customFormat="1" ht="16.8" customHeight="1">
      <c r="A4242" s="39"/>
      <c r="B4242" s="45"/>
      <c r="C4242" s="315" t="s">
        <v>19</v>
      </c>
      <c r="D4242" s="315" t="s">
        <v>491</v>
      </c>
      <c r="E4242" s="18" t="s">
        <v>19</v>
      </c>
      <c r="F4242" s="316">
        <v>0</v>
      </c>
      <c r="G4242" s="39"/>
      <c r="H4242" s="45"/>
    </row>
    <row r="4243" s="2" customFormat="1" ht="16.8" customHeight="1">
      <c r="A4243" s="39"/>
      <c r="B4243" s="45"/>
      <c r="C4243" s="315" t="s">
        <v>19</v>
      </c>
      <c r="D4243" s="315" t="s">
        <v>492</v>
      </c>
      <c r="E4243" s="18" t="s">
        <v>19</v>
      </c>
      <c r="F4243" s="316">
        <v>21.884</v>
      </c>
      <c r="G4243" s="39"/>
      <c r="H4243" s="45"/>
    </row>
    <row r="4244" s="2" customFormat="1" ht="16.8" customHeight="1">
      <c r="A4244" s="39"/>
      <c r="B4244" s="45"/>
      <c r="C4244" s="315" t="s">
        <v>19</v>
      </c>
      <c r="D4244" s="315" t="s">
        <v>493</v>
      </c>
      <c r="E4244" s="18" t="s">
        <v>19</v>
      </c>
      <c r="F4244" s="316">
        <v>0</v>
      </c>
      <c r="G4244" s="39"/>
      <c r="H4244" s="45"/>
    </row>
    <row r="4245" s="2" customFormat="1" ht="16.8" customHeight="1">
      <c r="A4245" s="39"/>
      <c r="B4245" s="45"/>
      <c r="C4245" s="315" t="s">
        <v>19</v>
      </c>
      <c r="D4245" s="315" t="s">
        <v>494</v>
      </c>
      <c r="E4245" s="18" t="s">
        <v>19</v>
      </c>
      <c r="F4245" s="316">
        <v>65.652000000000001</v>
      </c>
      <c r="G4245" s="39"/>
      <c r="H4245" s="45"/>
    </row>
    <row r="4246" s="2" customFormat="1" ht="16.8" customHeight="1">
      <c r="A4246" s="39"/>
      <c r="B4246" s="45"/>
      <c r="C4246" s="315" t="s">
        <v>221</v>
      </c>
      <c r="D4246" s="315" t="s">
        <v>363</v>
      </c>
      <c r="E4246" s="18" t="s">
        <v>19</v>
      </c>
      <c r="F4246" s="316">
        <v>87.536000000000001</v>
      </c>
      <c r="G4246" s="39"/>
      <c r="H4246" s="45"/>
    </row>
    <row r="4247" s="2" customFormat="1" ht="16.8" customHeight="1">
      <c r="A4247" s="39"/>
      <c r="B4247" s="45"/>
      <c r="C4247" s="317" t="s">
        <v>4959</v>
      </c>
      <c r="D4247" s="39"/>
      <c r="E4247" s="39"/>
      <c r="F4247" s="39"/>
      <c r="G4247" s="39"/>
      <c r="H4247" s="45"/>
    </row>
    <row r="4248" s="2" customFormat="1" ht="16.8" customHeight="1">
      <c r="A4248" s="39"/>
      <c r="B4248" s="45"/>
      <c r="C4248" s="315" t="s">
        <v>487</v>
      </c>
      <c r="D4248" s="315" t="s">
        <v>488</v>
      </c>
      <c r="E4248" s="18" t="s">
        <v>489</v>
      </c>
      <c r="F4248" s="316">
        <v>175.072</v>
      </c>
      <c r="G4248" s="39"/>
      <c r="H4248" s="45"/>
    </row>
    <row r="4249" s="2" customFormat="1">
      <c r="A4249" s="39"/>
      <c r="B4249" s="45"/>
      <c r="C4249" s="315" t="s">
        <v>448</v>
      </c>
      <c r="D4249" s="315" t="s">
        <v>449</v>
      </c>
      <c r="E4249" s="18" t="s">
        <v>391</v>
      </c>
      <c r="F4249" s="316">
        <v>120.362</v>
      </c>
      <c r="G4249" s="39"/>
      <c r="H4249" s="45"/>
    </row>
    <row r="4250" s="2" customFormat="1">
      <c r="A4250" s="39"/>
      <c r="B4250" s="45"/>
      <c r="C4250" s="315" t="s">
        <v>477</v>
      </c>
      <c r="D4250" s="315" t="s">
        <v>478</v>
      </c>
      <c r="E4250" s="18" t="s">
        <v>391</v>
      </c>
      <c r="F4250" s="316">
        <v>506.06999999999999</v>
      </c>
      <c r="G4250" s="39"/>
      <c r="H4250" s="45"/>
    </row>
    <row r="4251" s="2" customFormat="1" ht="16.8" customHeight="1">
      <c r="A4251" s="39"/>
      <c r="B4251" s="45"/>
      <c r="C4251" s="311" t="s">
        <v>225</v>
      </c>
      <c r="D4251" s="312" t="s">
        <v>19</v>
      </c>
      <c r="E4251" s="313" t="s">
        <v>19</v>
      </c>
      <c r="F4251" s="314">
        <v>418.53399999999999</v>
      </c>
      <c r="G4251" s="39"/>
      <c r="H4251" s="45"/>
    </row>
    <row r="4252" s="2" customFormat="1" ht="16.8" customHeight="1">
      <c r="A4252" s="39"/>
      <c r="B4252" s="45"/>
      <c r="C4252" s="315" t="s">
        <v>19</v>
      </c>
      <c r="D4252" s="315" t="s">
        <v>470</v>
      </c>
      <c r="E4252" s="18" t="s">
        <v>19</v>
      </c>
      <c r="F4252" s="316">
        <v>0</v>
      </c>
      <c r="G4252" s="39"/>
      <c r="H4252" s="45"/>
    </row>
    <row r="4253" s="2" customFormat="1" ht="16.8" customHeight="1">
      <c r="A4253" s="39"/>
      <c r="B4253" s="45"/>
      <c r="C4253" s="315" t="s">
        <v>19</v>
      </c>
      <c r="D4253" s="315" t="s">
        <v>1879</v>
      </c>
      <c r="E4253" s="18" t="s">
        <v>19</v>
      </c>
      <c r="F4253" s="316">
        <v>538.89599999999996</v>
      </c>
      <c r="G4253" s="39"/>
      <c r="H4253" s="45"/>
    </row>
    <row r="4254" s="2" customFormat="1" ht="16.8" customHeight="1">
      <c r="A4254" s="39"/>
      <c r="B4254" s="45"/>
      <c r="C4254" s="315" t="s">
        <v>19</v>
      </c>
      <c r="D4254" s="315" t="s">
        <v>471</v>
      </c>
      <c r="E4254" s="18" t="s">
        <v>19</v>
      </c>
      <c r="F4254" s="316">
        <v>-120.362</v>
      </c>
      <c r="G4254" s="39"/>
      <c r="H4254" s="45"/>
    </row>
    <row r="4255" s="2" customFormat="1" ht="16.8" customHeight="1">
      <c r="A4255" s="39"/>
      <c r="B4255" s="45"/>
      <c r="C4255" s="315" t="s">
        <v>225</v>
      </c>
      <c r="D4255" s="315" t="s">
        <v>363</v>
      </c>
      <c r="E4255" s="18" t="s">
        <v>19</v>
      </c>
      <c r="F4255" s="316">
        <v>418.53399999999999</v>
      </c>
      <c r="G4255" s="39"/>
      <c r="H4255" s="45"/>
    </row>
    <row r="4256" s="2" customFormat="1" ht="16.8" customHeight="1">
      <c r="A4256" s="39"/>
      <c r="B4256" s="45"/>
      <c r="C4256" s="317" t="s">
        <v>4959</v>
      </c>
      <c r="D4256" s="39"/>
      <c r="E4256" s="39"/>
      <c r="F4256" s="39"/>
      <c r="G4256" s="39"/>
      <c r="H4256" s="45"/>
    </row>
    <row r="4257" s="2" customFormat="1" ht="16.8" customHeight="1">
      <c r="A4257" s="39"/>
      <c r="B4257" s="45"/>
      <c r="C4257" s="315" t="s">
        <v>466</v>
      </c>
      <c r="D4257" s="315" t="s">
        <v>467</v>
      </c>
      <c r="E4257" s="18" t="s">
        <v>391</v>
      </c>
      <c r="F4257" s="316">
        <v>418.53399999999999</v>
      </c>
      <c r="G4257" s="39"/>
      <c r="H4257" s="45"/>
    </row>
    <row r="4258" s="2" customFormat="1">
      <c r="A4258" s="39"/>
      <c r="B4258" s="45"/>
      <c r="C4258" s="315" t="s">
        <v>389</v>
      </c>
      <c r="D4258" s="315" t="s">
        <v>390</v>
      </c>
      <c r="E4258" s="18" t="s">
        <v>391</v>
      </c>
      <c r="F4258" s="316">
        <v>418.53399999999999</v>
      </c>
      <c r="G4258" s="39"/>
      <c r="H4258" s="45"/>
    </row>
    <row r="4259" s="2" customFormat="1">
      <c r="A4259" s="39"/>
      <c r="B4259" s="45"/>
      <c r="C4259" s="315" t="s">
        <v>442</v>
      </c>
      <c r="D4259" s="315" t="s">
        <v>443</v>
      </c>
      <c r="E4259" s="18" t="s">
        <v>391</v>
      </c>
      <c r="F4259" s="316">
        <v>837.06799999999998</v>
      </c>
      <c r="G4259" s="39"/>
      <c r="H4259" s="45"/>
    </row>
    <row r="4260" s="2" customFormat="1">
      <c r="A4260" s="39"/>
      <c r="B4260" s="45"/>
      <c r="C4260" s="315" t="s">
        <v>462</v>
      </c>
      <c r="D4260" s="315" t="s">
        <v>463</v>
      </c>
      <c r="E4260" s="18" t="s">
        <v>391</v>
      </c>
      <c r="F4260" s="316">
        <v>418.53399999999999</v>
      </c>
      <c r="G4260" s="39"/>
      <c r="H4260" s="45"/>
    </row>
    <row r="4261" s="2" customFormat="1">
      <c r="A4261" s="39"/>
      <c r="B4261" s="45"/>
      <c r="C4261" s="315" t="s">
        <v>477</v>
      </c>
      <c r="D4261" s="315" t="s">
        <v>478</v>
      </c>
      <c r="E4261" s="18" t="s">
        <v>391</v>
      </c>
      <c r="F4261" s="316">
        <v>506.06999999999999</v>
      </c>
      <c r="G4261" s="39"/>
      <c r="H4261" s="45"/>
    </row>
    <row r="4262" s="2" customFormat="1" ht="26.4" customHeight="1">
      <c r="A4262" s="39"/>
      <c r="B4262" s="45"/>
      <c r="C4262" s="310" t="s">
        <v>4976</v>
      </c>
      <c r="D4262" s="310" t="s">
        <v>129</v>
      </c>
      <c r="E4262" s="39"/>
      <c r="F4262" s="39"/>
      <c r="G4262" s="39"/>
      <c r="H4262" s="45"/>
    </row>
    <row r="4263" s="2" customFormat="1" ht="16.8" customHeight="1">
      <c r="A4263" s="39"/>
      <c r="B4263" s="45"/>
      <c r="C4263" s="311" t="s">
        <v>248</v>
      </c>
      <c r="D4263" s="312" t="s">
        <v>19</v>
      </c>
      <c r="E4263" s="313" t="s">
        <v>19</v>
      </c>
      <c r="F4263" s="314">
        <v>0</v>
      </c>
      <c r="G4263" s="39"/>
      <c r="H4263" s="45"/>
    </row>
    <row r="4264" s="2" customFormat="1" ht="16.8" customHeight="1">
      <c r="A4264" s="39"/>
      <c r="B4264" s="45"/>
      <c r="C4264" s="317" t="s">
        <v>4959</v>
      </c>
      <c r="D4264" s="39"/>
      <c r="E4264" s="39"/>
      <c r="F4264" s="39"/>
      <c r="G4264" s="39"/>
      <c r="H4264" s="45"/>
    </row>
    <row r="4265" s="2" customFormat="1">
      <c r="A4265" s="39"/>
      <c r="B4265" s="45"/>
      <c r="C4265" s="315" t="s">
        <v>448</v>
      </c>
      <c r="D4265" s="315" t="s">
        <v>449</v>
      </c>
      <c r="E4265" s="18" t="s">
        <v>391</v>
      </c>
      <c r="F4265" s="316">
        <v>80.525999999999996</v>
      </c>
      <c r="G4265" s="39"/>
      <c r="H4265" s="45"/>
    </row>
    <row r="4266" s="2" customFormat="1" ht="16.8" customHeight="1">
      <c r="A4266" s="39"/>
      <c r="B4266" s="45"/>
      <c r="C4266" s="311" t="s">
        <v>294</v>
      </c>
      <c r="D4266" s="312" t="s">
        <v>19</v>
      </c>
      <c r="E4266" s="313" t="s">
        <v>19</v>
      </c>
      <c r="F4266" s="314">
        <v>58.100000000000001</v>
      </c>
      <c r="G4266" s="39"/>
      <c r="H4266" s="45"/>
    </row>
    <row r="4267" s="2" customFormat="1" ht="16.8" customHeight="1">
      <c r="A4267" s="39"/>
      <c r="B4267" s="45"/>
      <c r="C4267" s="315" t="s">
        <v>19</v>
      </c>
      <c r="D4267" s="315" t="s">
        <v>1829</v>
      </c>
      <c r="E4267" s="18" t="s">
        <v>19</v>
      </c>
      <c r="F4267" s="316">
        <v>38.200000000000003</v>
      </c>
      <c r="G4267" s="39"/>
      <c r="H4267" s="45"/>
    </row>
    <row r="4268" s="2" customFormat="1" ht="16.8" customHeight="1">
      <c r="A4268" s="39"/>
      <c r="B4268" s="45"/>
      <c r="C4268" s="315" t="s">
        <v>19</v>
      </c>
      <c r="D4268" s="315" t="s">
        <v>1831</v>
      </c>
      <c r="E4268" s="18" t="s">
        <v>19</v>
      </c>
      <c r="F4268" s="316">
        <v>0</v>
      </c>
      <c r="G4268" s="39"/>
      <c r="H4268" s="45"/>
    </row>
    <row r="4269" s="2" customFormat="1" ht="16.8" customHeight="1">
      <c r="A4269" s="39"/>
      <c r="B4269" s="45"/>
      <c r="C4269" s="315" t="s">
        <v>19</v>
      </c>
      <c r="D4269" s="315" t="s">
        <v>2047</v>
      </c>
      <c r="E4269" s="18" t="s">
        <v>19</v>
      </c>
      <c r="F4269" s="316">
        <v>19.899999999999999</v>
      </c>
      <c r="G4269" s="39"/>
      <c r="H4269" s="45"/>
    </row>
    <row r="4270" s="2" customFormat="1" ht="16.8" customHeight="1">
      <c r="A4270" s="39"/>
      <c r="B4270" s="45"/>
      <c r="C4270" s="315" t="s">
        <v>19</v>
      </c>
      <c r="D4270" s="315" t="s">
        <v>2049</v>
      </c>
      <c r="E4270" s="18" t="s">
        <v>19</v>
      </c>
      <c r="F4270" s="316">
        <v>0</v>
      </c>
      <c r="G4270" s="39"/>
      <c r="H4270" s="45"/>
    </row>
    <row r="4271" s="2" customFormat="1" ht="16.8" customHeight="1">
      <c r="A4271" s="39"/>
      <c r="B4271" s="45"/>
      <c r="C4271" s="315" t="s">
        <v>19</v>
      </c>
      <c r="D4271" s="315" t="s">
        <v>1821</v>
      </c>
      <c r="E4271" s="18" t="s">
        <v>19</v>
      </c>
      <c r="F4271" s="316">
        <v>0</v>
      </c>
      <c r="G4271" s="39"/>
      <c r="H4271" s="45"/>
    </row>
    <row r="4272" s="2" customFormat="1" ht="16.8" customHeight="1">
      <c r="A4272" s="39"/>
      <c r="B4272" s="45"/>
      <c r="C4272" s="315" t="s">
        <v>19</v>
      </c>
      <c r="D4272" s="315" t="s">
        <v>1822</v>
      </c>
      <c r="E4272" s="18" t="s">
        <v>19</v>
      </c>
      <c r="F4272" s="316">
        <v>0</v>
      </c>
      <c r="G4272" s="39"/>
      <c r="H4272" s="45"/>
    </row>
    <row r="4273" s="2" customFormat="1" ht="16.8" customHeight="1">
      <c r="A4273" s="39"/>
      <c r="B4273" s="45"/>
      <c r="C4273" s="315" t="s">
        <v>19</v>
      </c>
      <c r="D4273" s="315" t="s">
        <v>952</v>
      </c>
      <c r="E4273" s="18" t="s">
        <v>19</v>
      </c>
      <c r="F4273" s="316">
        <v>0</v>
      </c>
      <c r="G4273" s="39"/>
      <c r="H4273" s="45"/>
    </row>
    <row r="4274" s="2" customFormat="1" ht="16.8" customHeight="1">
      <c r="A4274" s="39"/>
      <c r="B4274" s="45"/>
      <c r="C4274" s="315" t="s">
        <v>19</v>
      </c>
      <c r="D4274" s="315" t="s">
        <v>258</v>
      </c>
      <c r="E4274" s="18" t="s">
        <v>19</v>
      </c>
      <c r="F4274" s="316">
        <v>0</v>
      </c>
      <c r="G4274" s="39"/>
      <c r="H4274" s="45"/>
    </row>
    <row r="4275" s="2" customFormat="1" ht="16.8" customHeight="1">
      <c r="A4275" s="39"/>
      <c r="B4275" s="45"/>
      <c r="C4275" s="315" t="s">
        <v>19</v>
      </c>
      <c r="D4275" s="315" t="s">
        <v>256</v>
      </c>
      <c r="E4275" s="18" t="s">
        <v>19</v>
      </c>
      <c r="F4275" s="316">
        <v>0</v>
      </c>
      <c r="G4275" s="39"/>
      <c r="H4275" s="45"/>
    </row>
    <row r="4276" s="2" customFormat="1" ht="16.8" customHeight="1">
      <c r="A4276" s="39"/>
      <c r="B4276" s="45"/>
      <c r="C4276" s="315" t="s">
        <v>294</v>
      </c>
      <c r="D4276" s="315" t="s">
        <v>363</v>
      </c>
      <c r="E4276" s="18" t="s">
        <v>19</v>
      </c>
      <c r="F4276" s="316">
        <v>58.100000000000001</v>
      </c>
      <c r="G4276" s="39"/>
      <c r="H4276" s="45"/>
    </row>
    <row r="4277" s="2" customFormat="1" ht="16.8" customHeight="1">
      <c r="A4277" s="39"/>
      <c r="B4277" s="45"/>
      <c r="C4277" s="317" t="s">
        <v>4959</v>
      </c>
      <c r="D4277" s="39"/>
      <c r="E4277" s="39"/>
      <c r="F4277" s="39"/>
      <c r="G4277" s="39"/>
      <c r="H4277" s="45"/>
    </row>
    <row r="4278" s="2" customFormat="1" ht="16.8" customHeight="1">
      <c r="A4278" s="39"/>
      <c r="B4278" s="45"/>
      <c r="C4278" s="315" t="s">
        <v>786</v>
      </c>
      <c r="D4278" s="315" t="s">
        <v>787</v>
      </c>
      <c r="E4278" s="18" t="s">
        <v>572</v>
      </c>
      <c r="F4278" s="316">
        <v>58.100000000000001</v>
      </c>
      <c r="G4278" s="39"/>
      <c r="H4278" s="45"/>
    </row>
    <row r="4279" s="2" customFormat="1">
      <c r="A4279" s="39"/>
      <c r="B4279" s="45"/>
      <c r="C4279" s="315" t="s">
        <v>343</v>
      </c>
      <c r="D4279" s="315" t="s">
        <v>344</v>
      </c>
      <c r="E4279" s="18" t="s">
        <v>345</v>
      </c>
      <c r="F4279" s="316">
        <v>53.219999999999999</v>
      </c>
      <c r="G4279" s="39"/>
      <c r="H4279" s="45"/>
    </row>
    <row r="4280" s="2" customFormat="1" ht="16.8" customHeight="1">
      <c r="A4280" s="39"/>
      <c r="B4280" s="45"/>
      <c r="C4280" s="315" t="s">
        <v>379</v>
      </c>
      <c r="D4280" s="315" t="s">
        <v>380</v>
      </c>
      <c r="E4280" s="18" t="s">
        <v>345</v>
      </c>
      <c r="F4280" s="316">
        <v>88.543999999999997</v>
      </c>
      <c r="G4280" s="39"/>
      <c r="H4280" s="45"/>
    </row>
    <row r="4281" s="2" customFormat="1">
      <c r="A4281" s="39"/>
      <c r="B4281" s="45"/>
      <c r="C4281" s="315" t="s">
        <v>425</v>
      </c>
      <c r="D4281" s="315" t="s">
        <v>426</v>
      </c>
      <c r="E4281" s="18" t="s">
        <v>345</v>
      </c>
      <c r="F4281" s="316">
        <v>306.41899999999998</v>
      </c>
      <c r="G4281" s="39"/>
      <c r="H4281" s="45"/>
    </row>
    <row r="4282" s="2" customFormat="1">
      <c r="A4282" s="39"/>
      <c r="B4282" s="45"/>
      <c r="C4282" s="315" t="s">
        <v>570</v>
      </c>
      <c r="D4282" s="315" t="s">
        <v>571</v>
      </c>
      <c r="E4282" s="18" t="s">
        <v>572</v>
      </c>
      <c r="F4282" s="316">
        <v>29.050000000000001</v>
      </c>
      <c r="G4282" s="39"/>
      <c r="H4282" s="45"/>
    </row>
    <row r="4283" s="2" customFormat="1" ht="16.8" customHeight="1">
      <c r="A4283" s="39"/>
      <c r="B4283" s="45"/>
      <c r="C4283" s="315" t="s">
        <v>577</v>
      </c>
      <c r="D4283" s="315" t="s">
        <v>578</v>
      </c>
      <c r="E4283" s="18" t="s">
        <v>572</v>
      </c>
      <c r="F4283" s="316">
        <v>34.859999999999999</v>
      </c>
      <c r="G4283" s="39"/>
      <c r="H4283" s="45"/>
    </row>
    <row r="4284" s="2" customFormat="1" ht="16.8" customHeight="1">
      <c r="A4284" s="39"/>
      <c r="B4284" s="45"/>
      <c r="C4284" s="315" t="s">
        <v>2009</v>
      </c>
      <c r="D4284" s="315" t="s">
        <v>2010</v>
      </c>
      <c r="E4284" s="18" t="s">
        <v>572</v>
      </c>
      <c r="F4284" s="316">
        <v>58.100000000000001</v>
      </c>
      <c r="G4284" s="39"/>
      <c r="H4284" s="45"/>
    </row>
    <row r="4285" s="2" customFormat="1" ht="16.8" customHeight="1">
      <c r="A4285" s="39"/>
      <c r="B4285" s="45"/>
      <c r="C4285" s="315" t="s">
        <v>698</v>
      </c>
      <c r="D4285" s="315" t="s">
        <v>699</v>
      </c>
      <c r="E4285" s="18" t="s">
        <v>572</v>
      </c>
      <c r="F4285" s="316">
        <v>58.100000000000001</v>
      </c>
      <c r="G4285" s="39"/>
      <c r="H4285" s="45"/>
    </row>
    <row r="4286" s="2" customFormat="1" ht="16.8" customHeight="1">
      <c r="A4286" s="39"/>
      <c r="B4286" s="45"/>
      <c r="C4286" s="315" t="s">
        <v>487</v>
      </c>
      <c r="D4286" s="315" t="s">
        <v>488</v>
      </c>
      <c r="E4286" s="18" t="s">
        <v>489</v>
      </c>
      <c r="F4286" s="316">
        <v>71.578000000000003</v>
      </c>
      <c r="G4286" s="39"/>
      <c r="H4286" s="45"/>
    </row>
    <row r="4287" s="2" customFormat="1" ht="16.8" customHeight="1">
      <c r="A4287" s="39"/>
      <c r="B4287" s="45"/>
      <c r="C4287" s="315" t="s">
        <v>496</v>
      </c>
      <c r="D4287" s="315" t="s">
        <v>497</v>
      </c>
      <c r="E4287" s="18" t="s">
        <v>489</v>
      </c>
      <c r="F4287" s="316">
        <v>87.888000000000005</v>
      </c>
      <c r="G4287" s="39"/>
      <c r="H4287" s="45"/>
    </row>
    <row r="4288" s="2" customFormat="1" ht="16.8" customHeight="1">
      <c r="A4288" s="39"/>
      <c r="B4288" s="45"/>
      <c r="C4288" s="311" t="s">
        <v>263</v>
      </c>
      <c r="D4288" s="312" t="s">
        <v>19</v>
      </c>
      <c r="E4288" s="313" t="s">
        <v>19</v>
      </c>
      <c r="F4288" s="314">
        <v>0.5</v>
      </c>
      <c r="G4288" s="39"/>
      <c r="H4288" s="45"/>
    </row>
    <row r="4289" s="2" customFormat="1" ht="16.8" customHeight="1">
      <c r="A4289" s="39"/>
      <c r="B4289" s="45"/>
      <c r="C4289" s="315" t="s">
        <v>19</v>
      </c>
      <c r="D4289" s="315" t="s">
        <v>1861</v>
      </c>
      <c r="E4289" s="18" t="s">
        <v>19</v>
      </c>
      <c r="F4289" s="316">
        <v>0</v>
      </c>
      <c r="G4289" s="39"/>
      <c r="H4289" s="45"/>
    </row>
    <row r="4290" s="2" customFormat="1" ht="16.8" customHeight="1">
      <c r="A4290" s="39"/>
      <c r="B4290" s="45"/>
      <c r="C4290" s="315" t="s">
        <v>263</v>
      </c>
      <c r="D4290" s="315" t="s">
        <v>943</v>
      </c>
      <c r="E4290" s="18" t="s">
        <v>19</v>
      </c>
      <c r="F4290" s="316">
        <v>0.5</v>
      </c>
      <c r="G4290" s="39"/>
      <c r="H4290" s="45"/>
    </row>
    <row r="4291" s="2" customFormat="1" ht="16.8" customHeight="1">
      <c r="A4291" s="39"/>
      <c r="B4291" s="45"/>
      <c r="C4291" s="317" t="s">
        <v>4959</v>
      </c>
      <c r="D4291" s="39"/>
      <c r="E4291" s="39"/>
      <c r="F4291" s="39"/>
      <c r="G4291" s="39"/>
      <c r="H4291" s="45"/>
    </row>
    <row r="4292" s="2" customFormat="1">
      <c r="A4292" s="39"/>
      <c r="B4292" s="45"/>
      <c r="C4292" s="315" t="s">
        <v>406</v>
      </c>
      <c r="D4292" s="315" t="s">
        <v>407</v>
      </c>
      <c r="E4292" s="18" t="s">
        <v>391</v>
      </c>
      <c r="F4292" s="316">
        <v>206.81899999999999</v>
      </c>
      <c r="G4292" s="39"/>
      <c r="H4292" s="45"/>
    </row>
    <row r="4293" s="2" customFormat="1" ht="16.8" customHeight="1">
      <c r="A4293" s="39"/>
      <c r="B4293" s="45"/>
      <c r="C4293" s="315" t="s">
        <v>496</v>
      </c>
      <c r="D4293" s="315" t="s">
        <v>497</v>
      </c>
      <c r="E4293" s="18" t="s">
        <v>489</v>
      </c>
      <c r="F4293" s="316">
        <v>87.888000000000005</v>
      </c>
      <c r="G4293" s="39"/>
      <c r="H4293" s="45"/>
    </row>
    <row r="4294" s="2" customFormat="1" ht="16.8" customHeight="1">
      <c r="A4294" s="39"/>
      <c r="B4294" s="45"/>
      <c r="C4294" s="315" t="s">
        <v>19</v>
      </c>
      <c r="D4294" s="315" t="s">
        <v>1865</v>
      </c>
      <c r="E4294" s="18" t="s">
        <v>19</v>
      </c>
      <c r="F4294" s="316">
        <v>0</v>
      </c>
      <c r="G4294" s="39"/>
      <c r="H4294" s="45"/>
    </row>
    <row r="4295" s="2" customFormat="1" ht="16.8" customHeight="1">
      <c r="A4295" s="39"/>
      <c r="B4295" s="45"/>
      <c r="C4295" s="315" t="s">
        <v>270</v>
      </c>
      <c r="D4295" s="315" t="s">
        <v>976</v>
      </c>
      <c r="E4295" s="18" t="s">
        <v>19</v>
      </c>
      <c r="F4295" s="316">
        <v>2.637</v>
      </c>
      <c r="G4295" s="39"/>
      <c r="H4295" s="45"/>
    </row>
    <row r="4296" s="2" customFormat="1" ht="16.8" customHeight="1">
      <c r="A4296" s="39"/>
      <c r="B4296" s="45"/>
      <c r="C4296" s="317" t="s">
        <v>4959</v>
      </c>
      <c r="D4296" s="39"/>
      <c r="E4296" s="39"/>
      <c r="F4296" s="39"/>
      <c r="G4296" s="39"/>
      <c r="H4296" s="45"/>
    </row>
    <row r="4297" s="2" customFormat="1">
      <c r="A4297" s="39"/>
      <c r="B4297" s="45"/>
      <c r="C4297" s="315" t="s">
        <v>406</v>
      </c>
      <c r="D4297" s="315" t="s">
        <v>407</v>
      </c>
      <c r="E4297" s="18" t="s">
        <v>391</v>
      </c>
      <c r="F4297" s="316">
        <v>206.81899999999999</v>
      </c>
      <c r="G4297" s="39"/>
      <c r="H4297" s="45"/>
    </row>
    <row r="4298" s="2" customFormat="1" ht="16.8" customHeight="1">
      <c r="A4298" s="39"/>
      <c r="B4298" s="45"/>
      <c r="C4298" s="311" t="s">
        <v>270</v>
      </c>
      <c r="D4298" s="312" t="s">
        <v>19</v>
      </c>
      <c r="E4298" s="313" t="s">
        <v>19</v>
      </c>
      <c r="F4298" s="314">
        <v>2.637</v>
      </c>
      <c r="G4298" s="39"/>
      <c r="H4298" s="45"/>
    </row>
    <row r="4299" s="2" customFormat="1">
      <c r="A4299" s="39"/>
      <c r="B4299" s="45"/>
      <c r="C4299" s="315" t="s">
        <v>425</v>
      </c>
      <c r="D4299" s="315" t="s">
        <v>426</v>
      </c>
      <c r="E4299" s="18" t="s">
        <v>345</v>
      </c>
      <c r="F4299" s="316">
        <v>306.41899999999998</v>
      </c>
      <c r="G4299" s="39"/>
      <c r="H4299" s="45"/>
    </row>
    <row r="4300" s="2" customFormat="1">
      <c r="A4300" s="39"/>
      <c r="B4300" s="45"/>
      <c r="C4300" s="315" t="s">
        <v>448</v>
      </c>
      <c r="D4300" s="315" t="s">
        <v>449</v>
      </c>
      <c r="E4300" s="18" t="s">
        <v>391</v>
      </c>
      <c r="F4300" s="316">
        <v>80.525999999999996</v>
      </c>
      <c r="G4300" s="39"/>
      <c r="H4300" s="45"/>
    </row>
    <row r="4301" s="2" customFormat="1" ht="16.8" customHeight="1">
      <c r="A4301" s="39"/>
      <c r="B4301" s="45"/>
      <c r="C4301" s="311" t="s">
        <v>256</v>
      </c>
      <c r="D4301" s="312" t="s">
        <v>19</v>
      </c>
      <c r="E4301" s="313" t="s">
        <v>19</v>
      </c>
      <c r="F4301" s="314">
        <v>0</v>
      </c>
      <c r="G4301" s="39"/>
      <c r="H4301" s="45"/>
    </row>
    <row r="4302" s="2" customFormat="1" ht="16.8" customHeight="1">
      <c r="A4302" s="39"/>
      <c r="B4302" s="45"/>
      <c r="C4302" s="317" t="s">
        <v>4959</v>
      </c>
      <c r="D4302" s="39"/>
      <c r="E4302" s="39"/>
      <c r="F4302" s="39"/>
      <c r="G4302" s="39"/>
      <c r="H4302" s="45"/>
    </row>
    <row r="4303" s="2" customFormat="1" ht="16.8" customHeight="1">
      <c r="A4303" s="39"/>
      <c r="B4303" s="45"/>
      <c r="C4303" s="315" t="s">
        <v>786</v>
      </c>
      <c r="D4303" s="315" t="s">
        <v>787</v>
      </c>
      <c r="E4303" s="18" t="s">
        <v>572</v>
      </c>
      <c r="F4303" s="316">
        <v>58.100000000000001</v>
      </c>
      <c r="G4303" s="39"/>
      <c r="H4303" s="45"/>
    </row>
    <row r="4304" s="2" customFormat="1" ht="16.8" customHeight="1">
      <c r="A4304" s="39"/>
      <c r="B4304" s="45"/>
      <c r="C4304" s="315" t="s">
        <v>496</v>
      </c>
      <c r="D4304" s="315" t="s">
        <v>497</v>
      </c>
      <c r="E4304" s="18" t="s">
        <v>489</v>
      </c>
      <c r="F4304" s="316">
        <v>87.888000000000005</v>
      </c>
      <c r="G4304" s="39"/>
      <c r="H4304" s="45"/>
    </row>
    <row r="4305" s="2" customFormat="1" ht="16.8" customHeight="1">
      <c r="A4305" s="39"/>
      <c r="B4305" s="45"/>
      <c r="C4305" s="311" t="s">
        <v>265</v>
      </c>
      <c r="D4305" s="312" t="s">
        <v>19</v>
      </c>
      <c r="E4305" s="313" t="s">
        <v>19</v>
      </c>
      <c r="F4305" s="314">
        <v>0.29999999999999999</v>
      </c>
      <c r="G4305" s="39"/>
      <c r="H4305" s="45"/>
    </row>
    <row r="4306" s="2" customFormat="1" ht="16.8" customHeight="1">
      <c r="A4306" s="39"/>
      <c r="B4306" s="45"/>
      <c r="C4306" s="317" t="s">
        <v>4959</v>
      </c>
      <c r="D4306" s="39"/>
      <c r="E4306" s="39"/>
      <c r="F4306" s="39"/>
      <c r="G4306" s="39"/>
      <c r="H4306" s="45"/>
    </row>
    <row r="4307" s="2" customFormat="1" ht="16.8" customHeight="1">
      <c r="A4307" s="39"/>
      <c r="B4307" s="45"/>
      <c r="C4307" s="315" t="s">
        <v>496</v>
      </c>
      <c r="D4307" s="315" t="s">
        <v>497</v>
      </c>
      <c r="E4307" s="18" t="s">
        <v>489</v>
      </c>
      <c r="F4307" s="316">
        <v>87.888000000000005</v>
      </c>
      <c r="G4307" s="39"/>
      <c r="H4307" s="45"/>
    </row>
    <row r="4308" s="2" customFormat="1" ht="16.8" customHeight="1">
      <c r="A4308" s="39"/>
      <c r="B4308" s="45"/>
      <c r="C4308" s="311" t="s">
        <v>287</v>
      </c>
      <c r="D4308" s="312" t="s">
        <v>19</v>
      </c>
      <c r="E4308" s="313" t="s">
        <v>19</v>
      </c>
      <c r="F4308" s="314">
        <v>49.430999999999997</v>
      </c>
      <c r="G4308" s="39"/>
      <c r="H4308" s="45"/>
    </row>
    <row r="4309" s="2" customFormat="1" ht="16.8" customHeight="1">
      <c r="A4309" s="39"/>
      <c r="B4309" s="45"/>
      <c r="C4309" s="315" t="s">
        <v>19</v>
      </c>
      <c r="D4309" s="315" t="s">
        <v>796</v>
      </c>
      <c r="E4309" s="18" t="s">
        <v>19</v>
      </c>
      <c r="F4309" s="316">
        <v>46.479999999999997</v>
      </c>
      <c r="G4309" s="39"/>
      <c r="H4309" s="45"/>
    </row>
    <row r="4310" s="2" customFormat="1" ht="16.8" customHeight="1">
      <c r="A4310" s="39"/>
      <c r="B4310" s="45"/>
      <c r="C4310" s="315" t="s">
        <v>19</v>
      </c>
      <c r="D4310" s="315" t="s">
        <v>1437</v>
      </c>
      <c r="E4310" s="18" t="s">
        <v>19</v>
      </c>
      <c r="F4310" s="316">
        <v>2.9510000000000001</v>
      </c>
      <c r="G4310" s="39"/>
      <c r="H4310" s="45"/>
    </row>
    <row r="4311" s="2" customFormat="1" ht="16.8" customHeight="1">
      <c r="A4311" s="39"/>
      <c r="B4311" s="45"/>
      <c r="C4311" s="315" t="s">
        <v>287</v>
      </c>
      <c r="D4311" s="315" t="s">
        <v>363</v>
      </c>
      <c r="E4311" s="18" t="s">
        <v>19</v>
      </c>
      <c r="F4311" s="316">
        <v>49.430999999999997</v>
      </c>
      <c r="G4311" s="39"/>
      <c r="H4311" s="45"/>
    </row>
    <row r="4312" s="2" customFormat="1" ht="16.8" customHeight="1">
      <c r="A4312" s="39"/>
      <c r="B4312" s="45"/>
      <c r="C4312" s="317" t="s">
        <v>4959</v>
      </c>
      <c r="D4312" s="39"/>
      <c r="E4312" s="39"/>
      <c r="F4312" s="39"/>
      <c r="G4312" s="39"/>
      <c r="H4312" s="45"/>
    </row>
    <row r="4313" s="2" customFormat="1">
      <c r="A4313" s="39"/>
      <c r="B4313" s="45"/>
      <c r="C4313" s="315" t="s">
        <v>792</v>
      </c>
      <c r="D4313" s="315" t="s">
        <v>793</v>
      </c>
      <c r="E4313" s="18" t="s">
        <v>572</v>
      </c>
      <c r="F4313" s="316">
        <v>49.430999999999997</v>
      </c>
      <c r="G4313" s="39"/>
      <c r="H4313" s="45"/>
    </row>
    <row r="4314" s="2" customFormat="1">
      <c r="A4314" s="39"/>
      <c r="B4314" s="45"/>
      <c r="C4314" s="315" t="s">
        <v>799</v>
      </c>
      <c r="D4314" s="315" t="s">
        <v>800</v>
      </c>
      <c r="E4314" s="18" t="s">
        <v>572</v>
      </c>
      <c r="F4314" s="316">
        <v>49.430999999999997</v>
      </c>
      <c r="G4314" s="39"/>
      <c r="H4314" s="45"/>
    </row>
    <row r="4315" s="2" customFormat="1" ht="16.8" customHeight="1">
      <c r="A4315" s="39"/>
      <c r="B4315" s="45"/>
      <c r="C4315" s="315" t="s">
        <v>804</v>
      </c>
      <c r="D4315" s="315" t="s">
        <v>805</v>
      </c>
      <c r="E4315" s="18" t="s">
        <v>572</v>
      </c>
      <c r="F4315" s="316">
        <v>49.430999999999997</v>
      </c>
      <c r="G4315" s="39"/>
      <c r="H4315" s="45"/>
    </row>
    <row r="4316" s="2" customFormat="1" ht="16.8" customHeight="1">
      <c r="A4316" s="39"/>
      <c r="B4316" s="45"/>
      <c r="C4316" s="315" t="s">
        <v>809</v>
      </c>
      <c r="D4316" s="315" t="s">
        <v>810</v>
      </c>
      <c r="E4316" s="18" t="s">
        <v>572</v>
      </c>
      <c r="F4316" s="316">
        <v>49.430999999999997</v>
      </c>
      <c r="G4316" s="39"/>
      <c r="H4316" s="45"/>
    </row>
    <row r="4317" s="2" customFormat="1" ht="16.8" customHeight="1">
      <c r="A4317" s="39"/>
      <c r="B4317" s="45"/>
      <c r="C4317" s="311" t="s">
        <v>1310</v>
      </c>
      <c r="D4317" s="312" t="s">
        <v>19</v>
      </c>
      <c r="E4317" s="313" t="s">
        <v>19</v>
      </c>
      <c r="F4317" s="314">
        <v>0</v>
      </c>
      <c r="G4317" s="39"/>
      <c r="H4317" s="45"/>
    </row>
    <row r="4318" s="2" customFormat="1" ht="16.8" customHeight="1">
      <c r="A4318" s="39"/>
      <c r="B4318" s="45"/>
      <c r="C4318" s="317" t="s">
        <v>4959</v>
      </c>
      <c r="D4318" s="39"/>
      <c r="E4318" s="39"/>
      <c r="F4318" s="39"/>
      <c r="G4318" s="39"/>
      <c r="H4318" s="45"/>
    </row>
    <row r="4319" s="2" customFormat="1">
      <c r="A4319" s="39"/>
      <c r="B4319" s="45"/>
      <c r="C4319" s="315" t="s">
        <v>406</v>
      </c>
      <c r="D4319" s="315" t="s">
        <v>407</v>
      </c>
      <c r="E4319" s="18" t="s">
        <v>391</v>
      </c>
      <c r="F4319" s="316">
        <v>206.81899999999999</v>
      </c>
      <c r="G4319" s="39"/>
      <c r="H4319" s="45"/>
    </row>
    <row r="4320" s="2" customFormat="1" ht="16.8" customHeight="1">
      <c r="A4320" s="39"/>
      <c r="B4320" s="45"/>
      <c r="C4320" s="311" t="s">
        <v>1313</v>
      </c>
      <c r="D4320" s="312" t="s">
        <v>19</v>
      </c>
      <c r="E4320" s="313" t="s">
        <v>19</v>
      </c>
      <c r="F4320" s="314">
        <v>0</v>
      </c>
      <c r="G4320" s="39"/>
      <c r="H4320" s="45"/>
    </row>
    <row r="4321" s="2" customFormat="1" ht="16.8" customHeight="1">
      <c r="A4321" s="39"/>
      <c r="B4321" s="45"/>
      <c r="C4321" s="317" t="s">
        <v>4959</v>
      </c>
      <c r="D4321" s="39"/>
      <c r="E4321" s="39"/>
      <c r="F4321" s="39"/>
      <c r="G4321" s="39"/>
      <c r="H4321" s="45"/>
    </row>
    <row r="4322" s="2" customFormat="1" ht="16.8" customHeight="1">
      <c r="A4322" s="39"/>
      <c r="B4322" s="45"/>
      <c r="C4322" s="315" t="s">
        <v>511</v>
      </c>
      <c r="D4322" s="315" t="s">
        <v>512</v>
      </c>
      <c r="E4322" s="18" t="s">
        <v>345</v>
      </c>
      <c r="F4322" s="316">
        <v>141.76400000000001</v>
      </c>
      <c r="G4322" s="39"/>
      <c r="H4322" s="45"/>
    </row>
    <row r="4323" s="2" customFormat="1" ht="16.8" customHeight="1">
      <c r="A4323" s="39"/>
      <c r="B4323" s="45"/>
      <c r="C4323" s="311" t="s">
        <v>1312</v>
      </c>
      <c r="D4323" s="312" t="s">
        <v>19</v>
      </c>
      <c r="E4323" s="313" t="s">
        <v>19</v>
      </c>
      <c r="F4323" s="314">
        <v>0.25</v>
      </c>
      <c r="G4323" s="39"/>
      <c r="H4323" s="45"/>
    </row>
    <row r="4324" s="2" customFormat="1" ht="16.8" customHeight="1">
      <c r="A4324" s="39"/>
      <c r="B4324" s="45"/>
      <c r="C4324" s="317" t="s">
        <v>4959</v>
      </c>
      <c r="D4324" s="39"/>
      <c r="E4324" s="39"/>
      <c r="F4324" s="39"/>
      <c r="G4324" s="39"/>
      <c r="H4324" s="45"/>
    </row>
    <row r="4325" s="2" customFormat="1">
      <c r="A4325" s="39"/>
      <c r="B4325" s="45"/>
      <c r="C4325" s="315" t="s">
        <v>406</v>
      </c>
      <c r="D4325" s="315" t="s">
        <v>407</v>
      </c>
      <c r="E4325" s="18" t="s">
        <v>391</v>
      </c>
      <c r="F4325" s="316">
        <v>206.81899999999999</v>
      </c>
      <c r="G4325" s="39"/>
      <c r="H4325" s="45"/>
    </row>
    <row r="4326" s="2" customFormat="1" ht="16.8" customHeight="1">
      <c r="A4326" s="39"/>
      <c r="B4326" s="45"/>
      <c r="C4326" s="311" t="s">
        <v>1290</v>
      </c>
      <c r="D4326" s="312" t="s">
        <v>19</v>
      </c>
      <c r="E4326" s="313" t="s">
        <v>19</v>
      </c>
      <c r="F4326" s="314">
        <v>0</v>
      </c>
      <c r="G4326" s="39"/>
      <c r="H4326" s="45"/>
    </row>
    <row r="4327" s="2" customFormat="1" ht="16.8" customHeight="1">
      <c r="A4327" s="39"/>
      <c r="B4327" s="45"/>
      <c r="C4327" s="317" t="s">
        <v>4959</v>
      </c>
      <c r="D4327" s="39"/>
      <c r="E4327" s="39"/>
      <c r="F4327" s="39"/>
      <c r="G4327" s="39"/>
      <c r="H4327" s="45"/>
    </row>
    <row r="4328" s="2" customFormat="1">
      <c r="A4328" s="39"/>
      <c r="B4328" s="45"/>
      <c r="C4328" s="315" t="s">
        <v>343</v>
      </c>
      <c r="D4328" s="315" t="s">
        <v>344</v>
      </c>
      <c r="E4328" s="18" t="s">
        <v>345</v>
      </c>
      <c r="F4328" s="316">
        <v>53.219999999999999</v>
      </c>
      <c r="G4328" s="39"/>
      <c r="H4328" s="45"/>
    </row>
    <row r="4329" s="2" customFormat="1">
      <c r="A4329" s="39"/>
      <c r="B4329" s="45"/>
      <c r="C4329" s="315" t="s">
        <v>406</v>
      </c>
      <c r="D4329" s="315" t="s">
        <v>407</v>
      </c>
      <c r="E4329" s="18" t="s">
        <v>391</v>
      </c>
      <c r="F4329" s="316">
        <v>206.81899999999999</v>
      </c>
      <c r="G4329" s="39"/>
      <c r="H4329" s="45"/>
    </row>
    <row r="4330" s="2" customFormat="1">
      <c r="A4330" s="39"/>
      <c r="B4330" s="45"/>
      <c r="C4330" s="315" t="s">
        <v>406</v>
      </c>
      <c r="D4330" s="315" t="s">
        <v>407</v>
      </c>
      <c r="E4330" s="18" t="s">
        <v>391</v>
      </c>
      <c r="F4330" s="316">
        <v>206.81899999999999</v>
      </c>
      <c r="G4330" s="39"/>
      <c r="H4330" s="45"/>
    </row>
    <row r="4331" s="2" customFormat="1" ht="16.8" customHeight="1">
      <c r="A4331" s="39"/>
      <c r="B4331" s="45"/>
      <c r="C4331" s="315" t="s">
        <v>1283</v>
      </c>
      <c r="D4331" s="315" t="s">
        <v>1330</v>
      </c>
      <c r="E4331" s="18" t="s">
        <v>19</v>
      </c>
      <c r="F4331" s="316">
        <v>22.135999999999999</v>
      </c>
      <c r="G4331" s="39"/>
      <c r="H4331" s="45"/>
    </row>
    <row r="4332" s="2" customFormat="1" ht="16.8" customHeight="1">
      <c r="A4332" s="39"/>
      <c r="B4332" s="45"/>
      <c r="C4332" s="317" t="s">
        <v>4959</v>
      </c>
      <c r="D4332" s="39"/>
      <c r="E4332" s="39"/>
      <c r="F4332" s="39"/>
      <c r="G4332" s="39"/>
      <c r="H4332" s="45"/>
    </row>
    <row r="4333" s="2" customFormat="1">
      <c r="A4333" s="39"/>
      <c r="B4333" s="45"/>
      <c r="C4333" s="315" t="s">
        <v>343</v>
      </c>
      <c r="D4333" s="315" t="s">
        <v>344</v>
      </c>
      <c r="E4333" s="18" t="s">
        <v>345</v>
      </c>
      <c r="F4333" s="316">
        <v>53.219999999999999</v>
      </c>
      <c r="G4333" s="39"/>
      <c r="H4333" s="45"/>
    </row>
    <row r="4334" s="2" customFormat="1">
      <c r="A4334" s="39"/>
      <c r="B4334" s="45"/>
      <c r="C4334" s="315" t="s">
        <v>373</v>
      </c>
      <c r="D4334" s="315" t="s">
        <v>374</v>
      </c>
      <c r="E4334" s="18" t="s">
        <v>345</v>
      </c>
      <c r="F4334" s="316">
        <v>19.922000000000001</v>
      </c>
      <c r="G4334" s="39"/>
      <c r="H4334" s="45"/>
    </row>
    <row r="4335" s="2" customFormat="1">
      <c r="A4335" s="39"/>
      <c r="B4335" s="45"/>
      <c r="C4335" s="315" t="s">
        <v>616</v>
      </c>
      <c r="D4335" s="315" t="s">
        <v>617</v>
      </c>
      <c r="E4335" s="18" t="s">
        <v>345</v>
      </c>
      <c r="F4335" s="316">
        <v>22.135999999999999</v>
      </c>
      <c r="G4335" s="39"/>
      <c r="H4335" s="45"/>
    </row>
    <row r="4336" s="2" customFormat="1" ht="16.8" customHeight="1">
      <c r="A4336" s="39"/>
      <c r="B4336" s="45"/>
      <c r="C4336" s="311" t="s">
        <v>1289</v>
      </c>
      <c r="D4336" s="312" t="s">
        <v>1289</v>
      </c>
      <c r="E4336" s="313" t="s">
        <v>19</v>
      </c>
      <c r="F4336" s="314">
        <v>0</v>
      </c>
      <c r="G4336" s="39"/>
      <c r="H4336" s="45"/>
    </row>
    <row r="4337" s="2" customFormat="1" ht="16.8" customHeight="1">
      <c r="A4337" s="39"/>
      <c r="B4337" s="45"/>
      <c r="C4337" s="315" t="s">
        <v>1289</v>
      </c>
      <c r="D4337" s="315" t="s">
        <v>1332</v>
      </c>
      <c r="E4337" s="18" t="s">
        <v>19</v>
      </c>
      <c r="F4337" s="316">
        <v>0</v>
      </c>
      <c r="G4337" s="39"/>
      <c r="H4337" s="45"/>
    </row>
    <row r="4338" s="2" customFormat="1" ht="16.8" customHeight="1">
      <c r="A4338" s="39"/>
      <c r="B4338" s="45"/>
      <c r="C4338" s="311" t="s">
        <v>1280</v>
      </c>
      <c r="D4338" s="312" t="s">
        <v>19</v>
      </c>
      <c r="E4338" s="313" t="s">
        <v>19</v>
      </c>
      <c r="F4338" s="314">
        <v>0.48999999999999999</v>
      </c>
      <c r="G4338" s="39"/>
      <c r="H4338" s="45"/>
    </row>
    <row r="4339" s="2" customFormat="1" ht="16.8" customHeight="1">
      <c r="A4339" s="39"/>
      <c r="B4339" s="45"/>
      <c r="C4339" s="315" t="s">
        <v>1280</v>
      </c>
      <c r="D4339" s="315" t="s">
        <v>357</v>
      </c>
      <c r="E4339" s="18" t="s">
        <v>19</v>
      </c>
      <c r="F4339" s="316">
        <v>0.48999999999999999</v>
      </c>
      <c r="G4339" s="39"/>
      <c r="H4339" s="45"/>
    </row>
    <row r="4340" s="2" customFormat="1" ht="16.8" customHeight="1">
      <c r="A4340" s="39"/>
      <c r="B4340" s="45"/>
      <c r="C4340" s="317" t="s">
        <v>4959</v>
      </c>
      <c r="D4340" s="39"/>
      <c r="E4340" s="39"/>
      <c r="F4340" s="39"/>
      <c r="G4340" s="39"/>
      <c r="H4340" s="45"/>
    </row>
    <row r="4341" s="2" customFormat="1">
      <c r="A4341" s="39"/>
      <c r="B4341" s="45"/>
      <c r="C4341" s="315" t="s">
        <v>343</v>
      </c>
      <c r="D4341" s="315" t="s">
        <v>344</v>
      </c>
      <c r="E4341" s="18" t="s">
        <v>345</v>
      </c>
      <c r="F4341" s="316">
        <v>53.219999999999999</v>
      </c>
      <c r="G4341" s="39"/>
      <c r="H4341" s="45"/>
    </row>
    <row r="4342" s="2" customFormat="1">
      <c r="A4342" s="39"/>
      <c r="B4342" s="45"/>
      <c r="C4342" s="315" t="s">
        <v>406</v>
      </c>
      <c r="D4342" s="315" t="s">
        <v>407</v>
      </c>
      <c r="E4342" s="18" t="s">
        <v>391</v>
      </c>
      <c r="F4342" s="316">
        <v>206.81899999999999</v>
      </c>
      <c r="G4342" s="39"/>
      <c r="H4342" s="45"/>
    </row>
    <row r="4343" s="2" customFormat="1" ht="16.8" customHeight="1">
      <c r="A4343" s="39"/>
      <c r="B4343" s="45"/>
      <c r="C4343" s="311" t="s">
        <v>1285</v>
      </c>
      <c r="D4343" s="312" t="s">
        <v>19</v>
      </c>
      <c r="E4343" s="313" t="s">
        <v>19</v>
      </c>
      <c r="F4343" s="314">
        <v>0</v>
      </c>
      <c r="G4343" s="39"/>
      <c r="H4343" s="45"/>
    </row>
    <row r="4344" s="2" customFormat="1" ht="16.8" customHeight="1">
      <c r="A4344" s="39"/>
      <c r="B4344" s="45"/>
      <c r="C4344" s="317" t="s">
        <v>4959</v>
      </c>
      <c r="D4344" s="39"/>
      <c r="E4344" s="39"/>
      <c r="F4344" s="39"/>
      <c r="G4344" s="39"/>
      <c r="H4344" s="45"/>
    </row>
    <row r="4345" s="2" customFormat="1">
      <c r="A4345" s="39"/>
      <c r="B4345" s="45"/>
      <c r="C4345" s="315" t="s">
        <v>343</v>
      </c>
      <c r="D4345" s="315" t="s">
        <v>344</v>
      </c>
      <c r="E4345" s="18" t="s">
        <v>345</v>
      </c>
      <c r="F4345" s="316">
        <v>53.219999999999999</v>
      </c>
      <c r="G4345" s="39"/>
      <c r="H4345" s="45"/>
    </row>
    <row r="4346" s="2" customFormat="1">
      <c r="A4346" s="39"/>
      <c r="B4346" s="45"/>
      <c r="C4346" s="315" t="s">
        <v>406</v>
      </c>
      <c r="D4346" s="315" t="s">
        <v>407</v>
      </c>
      <c r="E4346" s="18" t="s">
        <v>391</v>
      </c>
      <c r="F4346" s="316">
        <v>206.81899999999999</v>
      </c>
      <c r="G4346" s="39"/>
      <c r="H4346" s="45"/>
    </row>
    <row r="4347" s="2" customFormat="1" ht="16.8" customHeight="1">
      <c r="A4347" s="39"/>
      <c r="B4347" s="45"/>
      <c r="C4347" s="311" t="s">
        <v>1287</v>
      </c>
      <c r="D4347" s="312" t="s">
        <v>1287</v>
      </c>
      <c r="E4347" s="313" t="s">
        <v>19</v>
      </c>
      <c r="F4347" s="314">
        <v>0</v>
      </c>
      <c r="G4347" s="39"/>
      <c r="H4347" s="45"/>
    </row>
    <row r="4348" s="2" customFormat="1" ht="16.8" customHeight="1">
      <c r="A4348" s="39"/>
      <c r="B4348" s="45"/>
      <c r="C4348" s="315" t="s">
        <v>1287</v>
      </c>
      <c r="D4348" s="315" t="s">
        <v>1331</v>
      </c>
      <c r="E4348" s="18" t="s">
        <v>19</v>
      </c>
      <c r="F4348" s="316">
        <v>0</v>
      </c>
      <c r="G4348" s="39"/>
      <c r="H4348" s="45"/>
    </row>
    <row r="4349" s="2" customFormat="1" ht="16.8" customHeight="1">
      <c r="A4349" s="39"/>
      <c r="B4349" s="45"/>
      <c r="C4349" s="311" t="s">
        <v>1279</v>
      </c>
      <c r="D4349" s="312" t="s">
        <v>19</v>
      </c>
      <c r="E4349" s="313" t="s">
        <v>19</v>
      </c>
      <c r="F4349" s="314">
        <v>0.48999999999999999</v>
      </c>
      <c r="G4349" s="39"/>
      <c r="H4349" s="45"/>
    </row>
    <row r="4350" s="2" customFormat="1" ht="16.8" customHeight="1">
      <c r="A4350" s="39"/>
      <c r="B4350" s="45"/>
      <c r="C4350" s="315" t="s">
        <v>1279</v>
      </c>
      <c r="D4350" s="315" t="s">
        <v>357</v>
      </c>
      <c r="E4350" s="18" t="s">
        <v>19</v>
      </c>
      <c r="F4350" s="316">
        <v>0.48999999999999999</v>
      </c>
      <c r="G4350" s="39"/>
      <c r="H4350" s="45"/>
    </row>
    <row r="4351" s="2" customFormat="1" ht="16.8" customHeight="1">
      <c r="A4351" s="39"/>
      <c r="B4351" s="45"/>
      <c r="C4351" s="317" t="s">
        <v>4959</v>
      </c>
      <c r="D4351" s="39"/>
      <c r="E4351" s="39"/>
      <c r="F4351" s="39"/>
      <c r="G4351" s="39"/>
      <c r="H4351" s="45"/>
    </row>
    <row r="4352" s="2" customFormat="1">
      <c r="A4352" s="39"/>
      <c r="B4352" s="45"/>
      <c r="C4352" s="315" t="s">
        <v>343</v>
      </c>
      <c r="D4352" s="315" t="s">
        <v>344</v>
      </c>
      <c r="E4352" s="18" t="s">
        <v>345</v>
      </c>
      <c r="F4352" s="316">
        <v>53.219999999999999</v>
      </c>
      <c r="G4352" s="39"/>
      <c r="H4352" s="45"/>
    </row>
    <row r="4353" s="2" customFormat="1">
      <c r="A4353" s="39"/>
      <c r="B4353" s="45"/>
      <c r="C4353" s="315" t="s">
        <v>406</v>
      </c>
      <c r="D4353" s="315" t="s">
        <v>407</v>
      </c>
      <c r="E4353" s="18" t="s">
        <v>391</v>
      </c>
      <c r="F4353" s="316">
        <v>206.81899999999999</v>
      </c>
      <c r="G4353" s="39"/>
      <c r="H4353" s="45"/>
    </row>
    <row r="4354" s="2" customFormat="1" ht="16.8" customHeight="1">
      <c r="A4354" s="39"/>
      <c r="B4354" s="45"/>
      <c r="C4354" s="311" t="s">
        <v>1272</v>
      </c>
      <c r="D4354" s="312" t="s">
        <v>19</v>
      </c>
      <c r="E4354" s="313" t="s">
        <v>19</v>
      </c>
      <c r="F4354" s="314">
        <v>1</v>
      </c>
      <c r="G4354" s="39"/>
      <c r="H4354" s="45"/>
    </row>
    <row r="4355" s="2" customFormat="1" ht="16.8" customHeight="1">
      <c r="A4355" s="39"/>
      <c r="B4355" s="45"/>
      <c r="C4355" s="315" t="s">
        <v>19</v>
      </c>
      <c r="D4355" s="315" t="s">
        <v>351</v>
      </c>
      <c r="E4355" s="18" t="s">
        <v>19</v>
      </c>
      <c r="F4355" s="316">
        <v>0</v>
      </c>
      <c r="G4355" s="39"/>
      <c r="H4355" s="45"/>
    </row>
    <row r="4356" s="2" customFormat="1" ht="16.8" customHeight="1">
      <c r="A4356" s="39"/>
      <c r="B4356" s="45"/>
      <c r="C4356" s="315" t="s">
        <v>1272</v>
      </c>
      <c r="D4356" s="315" t="s">
        <v>352</v>
      </c>
      <c r="E4356" s="18" t="s">
        <v>19</v>
      </c>
      <c r="F4356" s="316">
        <v>1</v>
      </c>
      <c r="G4356" s="39"/>
      <c r="H4356" s="45"/>
    </row>
    <row r="4357" s="2" customFormat="1" ht="16.8" customHeight="1">
      <c r="A4357" s="39"/>
      <c r="B4357" s="45"/>
      <c r="C4357" s="317" t="s">
        <v>4959</v>
      </c>
      <c r="D4357" s="39"/>
      <c r="E4357" s="39"/>
      <c r="F4357" s="39"/>
      <c r="G4357" s="39"/>
      <c r="H4357" s="45"/>
    </row>
    <row r="4358" s="2" customFormat="1">
      <c r="A4358" s="39"/>
      <c r="B4358" s="45"/>
      <c r="C4358" s="315" t="s">
        <v>343</v>
      </c>
      <c r="D4358" s="315" t="s">
        <v>344</v>
      </c>
      <c r="E4358" s="18" t="s">
        <v>345</v>
      </c>
      <c r="F4358" s="316">
        <v>53.219999999999999</v>
      </c>
      <c r="G4358" s="39"/>
      <c r="H4358" s="45"/>
    </row>
    <row r="4359" s="2" customFormat="1">
      <c r="A4359" s="39"/>
      <c r="B4359" s="45"/>
      <c r="C4359" s="315" t="s">
        <v>792</v>
      </c>
      <c r="D4359" s="315" t="s">
        <v>793</v>
      </c>
      <c r="E4359" s="18" t="s">
        <v>572</v>
      </c>
      <c r="F4359" s="316">
        <v>49.430999999999997</v>
      </c>
      <c r="G4359" s="39"/>
      <c r="H4359" s="45"/>
    </row>
    <row r="4360" s="2" customFormat="1">
      <c r="A4360" s="39"/>
      <c r="B4360" s="45"/>
      <c r="C4360" s="315" t="s">
        <v>19</v>
      </c>
      <c r="D4360" s="315" t="s">
        <v>1848</v>
      </c>
      <c r="E4360" s="18" t="s">
        <v>19</v>
      </c>
      <c r="F4360" s="316">
        <v>0</v>
      </c>
      <c r="G4360" s="39"/>
      <c r="H4360" s="45"/>
    </row>
    <row r="4361" s="2" customFormat="1" ht="16.8" customHeight="1">
      <c r="A4361" s="39"/>
      <c r="B4361" s="45"/>
      <c r="C4361" s="315" t="s">
        <v>1273</v>
      </c>
      <c r="D4361" s="315" t="s">
        <v>1849</v>
      </c>
      <c r="E4361" s="18" t="s">
        <v>19</v>
      </c>
      <c r="F4361" s="316">
        <v>8.7149999999999999</v>
      </c>
      <c r="G4361" s="39"/>
      <c r="H4361" s="45"/>
    </row>
    <row r="4362" s="2" customFormat="1" ht="16.8" customHeight="1">
      <c r="A4362" s="39"/>
      <c r="B4362" s="45"/>
      <c r="C4362" s="317" t="s">
        <v>4959</v>
      </c>
      <c r="D4362" s="39"/>
      <c r="E4362" s="39"/>
      <c r="F4362" s="39"/>
      <c r="G4362" s="39"/>
      <c r="H4362" s="45"/>
    </row>
    <row r="4363" s="2" customFormat="1">
      <c r="A4363" s="39"/>
      <c r="B4363" s="45"/>
      <c r="C4363" s="315" t="s">
        <v>343</v>
      </c>
      <c r="D4363" s="315" t="s">
        <v>344</v>
      </c>
      <c r="E4363" s="18" t="s">
        <v>345</v>
      </c>
      <c r="F4363" s="316">
        <v>53.219999999999999</v>
      </c>
      <c r="G4363" s="39"/>
      <c r="H4363" s="45"/>
    </row>
    <row r="4364" s="2" customFormat="1" ht="16.8" customHeight="1">
      <c r="A4364" s="39"/>
      <c r="B4364" s="45"/>
      <c r="C4364" s="311" t="s">
        <v>1273</v>
      </c>
      <c r="D4364" s="312" t="s">
        <v>19</v>
      </c>
      <c r="E4364" s="313" t="s">
        <v>19</v>
      </c>
      <c r="F4364" s="314">
        <v>8.7149999999999999</v>
      </c>
      <c r="G4364" s="39"/>
      <c r="H4364" s="45"/>
    </row>
    <row r="4365" s="2" customFormat="1" ht="16.8" customHeight="1">
      <c r="A4365" s="39"/>
      <c r="B4365" s="45"/>
      <c r="C4365" s="311" t="s">
        <v>1283</v>
      </c>
      <c r="D4365" s="312" t="s">
        <v>19</v>
      </c>
      <c r="E4365" s="313" t="s">
        <v>19</v>
      </c>
      <c r="F4365" s="314">
        <v>22.135999999999999</v>
      </c>
      <c r="G4365" s="39"/>
      <c r="H4365" s="45"/>
    </row>
    <row r="4366" s="2" customFormat="1" ht="16.8" customHeight="1">
      <c r="A4366" s="39"/>
      <c r="B4366" s="45"/>
      <c r="C4366" s="311" t="s">
        <v>1277</v>
      </c>
      <c r="D4366" s="312" t="s">
        <v>19</v>
      </c>
      <c r="E4366" s="313" t="s">
        <v>19</v>
      </c>
      <c r="F4366" s="314">
        <v>0.46999999999999997</v>
      </c>
      <c r="G4366" s="39"/>
      <c r="H4366" s="45"/>
    </row>
    <row r="4367" s="2" customFormat="1" ht="16.8" customHeight="1">
      <c r="A4367" s="39"/>
      <c r="B4367" s="45"/>
      <c r="C4367" s="315" t="s">
        <v>19</v>
      </c>
      <c r="D4367" s="315" t="s">
        <v>355</v>
      </c>
      <c r="E4367" s="18" t="s">
        <v>19</v>
      </c>
      <c r="F4367" s="316">
        <v>0</v>
      </c>
      <c r="G4367" s="39"/>
      <c r="H4367" s="45"/>
    </row>
    <row r="4368" s="2" customFormat="1" ht="16.8" customHeight="1">
      <c r="A4368" s="39"/>
      <c r="B4368" s="45"/>
      <c r="C4368" s="315" t="s">
        <v>1277</v>
      </c>
      <c r="D4368" s="315" t="s">
        <v>356</v>
      </c>
      <c r="E4368" s="18" t="s">
        <v>19</v>
      </c>
      <c r="F4368" s="316">
        <v>0.46999999999999997</v>
      </c>
      <c r="G4368" s="39"/>
      <c r="H4368" s="45"/>
    </row>
    <row r="4369" s="2" customFormat="1" ht="16.8" customHeight="1">
      <c r="A4369" s="39"/>
      <c r="B4369" s="45"/>
      <c r="C4369" s="317" t="s">
        <v>4959</v>
      </c>
      <c r="D4369" s="39"/>
      <c r="E4369" s="39"/>
      <c r="F4369" s="39"/>
      <c r="G4369" s="39"/>
      <c r="H4369" s="45"/>
    </row>
    <row r="4370" s="2" customFormat="1">
      <c r="A4370" s="39"/>
      <c r="B4370" s="45"/>
      <c r="C4370" s="315" t="s">
        <v>343</v>
      </c>
      <c r="D4370" s="315" t="s">
        <v>344</v>
      </c>
      <c r="E4370" s="18" t="s">
        <v>345</v>
      </c>
      <c r="F4370" s="316">
        <v>53.219999999999999</v>
      </c>
      <c r="G4370" s="39"/>
      <c r="H4370" s="45"/>
    </row>
    <row r="4371" s="2" customFormat="1">
      <c r="A4371" s="39"/>
      <c r="B4371" s="45"/>
      <c r="C4371" s="315" t="s">
        <v>406</v>
      </c>
      <c r="D4371" s="315" t="s">
        <v>407</v>
      </c>
      <c r="E4371" s="18" t="s">
        <v>391</v>
      </c>
      <c r="F4371" s="316">
        <v>206.81899999999999</v>
      </c>
      <c r="G4371" s="39"/>
      <c r="H4371" s="45"/>
    </row>
    <row r="4372" s="2" customFormat="1" ht="16.8" customHeight="1">
      <c r="A4372" s="39"/>
      <c r="B4372" s="45"/>
      <c r="C4372" s="311" t="s">
        <v>1281</v>
      </c>
      <c r="D4372" s="312" t="s">
        <v>19</v>
      </c>
      <c r="E4372" s="313" t="s">
        <v>19</v>
      </c>
      <c r="F4372" s="314">
        <v>53.219999999999999</v>
      </c>
      <c r="G4372" s="39"/>
      <c r="H4372" s="45"/>
    </row>
    <row r="4373" s="2" customFormat="1" ht="16.8" customHeight="1">
      <c r="A4373" s="39"/>
      <c r="B4373" s="45"/>
      <c r="C4373" s="315" t="s">
        <v>1283</v>
      </c>
      <c r="D4373" s="315" t="s">
        <v>1330</v>
      </c>
      <c r="E4373" s="18" t="s">
        <v>19</v>
      </c>
      <c r="F4373" s="316">
        <v>22.135999999999999</v>
      </c>
      <c r="G4373" s="39"/>
      <c r="H4373" s="45"/>
    </row>
    <row r="4374" s="2" customFormat="1" ht="16.8" customHeight="1">
      <c r="A4374" s="39"/>
      <c r="B4374" s="45"/>
      <c r="C4374" s="315" t="s">
        <v>1287</v>
      </c>
      <c r="D4374" s="315" t="s">
        <v>1331</v>
      </c>
      <c r="E4374" s="18" t="s">
        <v>19</v>
      </c>
      <c r="F4374" s="316">
        <v>0</v>
      </c>
      <c r="G4374" s="39"/>
      <c r="H4374" s="45"/>
    </row>
    <row r="4375" s="2" customFormat="1" ht="16.8" customHeight="1">
      <c r="A4375" s="39"/>
      <c r="B4375" s="45"/>
      <c r="C4375" s="315" t="s">
        <v>1289</v>
      </c>
      <c r="D4375" s="315" t="s">
        <v>1332</v>
      </c>
      <c r="E4375" s="18" t="s">
        <v>19</v>
      </c>
      <c r="F4375" s="316">
        <v>0</v>
      </c>
      <c r="G4375" s="39"/>
      <c r="H4375" s="45"/>
    </row>
    <row r="4376" s="2" customFormat="1" ht="16.8" customHeight="1">
      <c r="A4376" s="39"/>
      <c r="B4376" s="45"/>
      <c r="C4376" s="315" t="s">
        <v>1308</v>
      </c>
      <c r="D4376" s="315" t="s">
        <v>1333</v>
      </c>
      <c r="E4376" s="18" t="s">
        <v>19</v>
      </c>
      <c r="F4376" s="316">
        <v>31.084</v>
      </c>
      <c r="G4376" s="39"/>
      <c r="H4376" s="45"/>
    </row>
    <row r="4377" s="2" customFormat="1" ht="16.8" customHeight="1">
      <c r="A4377" s="39"/>
      <c r="B4377" s="45"/>
      <c r="C4377" s="315" t="s">
        <v>1281</v>
      </c>
      <c r="D4377" s="315" t="s">
        <v>363</v>
      </c>
      <c r="E4377" s="18" t="s">
        <v>19</v>
      </c>
      <c r="F4377" s="316">
        <v>53.219999999999999</v>
      </c>
      <c r="G4377" s="39"/>
      <c r="H4377" s="45"/>
    </row>
    <row r="4378" s="2" customFormat="1" ht="16.8" customHeight="1">
      <c r="A4378" s="39"/>
      <c r="B4378" s="45"/>
      <c r="C4378" s="317" t="s">
        <v>4959</v>
      </c>
      <c r="D4378" s="39"/>
      <c r="E4378" s="39"/>
      <c r="F4378" s="39"/>
      <c r="G4378" s="39"/>
      <c r="H4378" s="45"/>
    </row>
    <row r="4379" s="2" customFormat="1">
      <c r="A4379" s="39"/>
      <c r="B4379" s="45"/>
      <c r="C4379" s="315" t="s">
        <v>343</v>
      </c>
      <c r="D4379" s="315" t="s">
        <v>344</v>
      </c>
      <c r="E4379" s="18" t="s">
        <v>345</v>
      </c>
      <c r="F4379" s="316">
        <v>53.219999999999999</v>
      </c>
      <c r="G4379" s="39"/>
      <c r="H4379" s="45"/>
    </row>
    <row r="4380" s="2" customFormat="1">
      <c r="A4380" s="39"/>
      <c r="B4380" s="45"/>
      <c r="C4380" s="315" t="s">
        <v>364</v>
      </c>
      <c r="D4380" s="315" t="s">
        <v>365</v>
      </c>
      <c r="E4380" s="18" t="s">
        <v>345</v>
      </c>
      <c r="F4380" s="316">
        <v>22.135999999999999</v>
      </c>
      <c r="G4380" s="39"/>
      <c r="H4380" s="45"/>
    </row>
    <row r="4381" s="2" customFormat="1">
      <c r="A4381" s="39"/>
      <c r="B4381" s="45"/>
      <c r="C4381" s="315" t="s">
        <v>368</v>
      </c>
      <c r="D4381" s="315" t="s">
        <v>369</v>
      </c>
      <c r="E4381" s="18" t="s">
        <v>345</v>
      </c>
      <c r="F4381" s="316">
        <v>21.029</v>
      </c>
      <c r="G4381" s="39"/>
      <c r="H4381" s="45"/>
    </row>
    <row r="4382" s="2" customFormat="1" ht="16.8" customHeight="1">
      <c r="A4382" s="39"/>
      <c r="B4382" s="45"/>
      <c r="C4382" s="315" t="s">
        <v>511</v>
      </c>
      <c r="D4382" s="315" t="s">
        <v>512</v>
      </c>
      <c r="E4382" s="18" t="s">
        <v>345</v>
      </c>
      <c r="F4382" s="316">
        <v>141.76400000000001</v>
      </c>
      <c r="G4382" s="39"/>
      <c r="H4382" s="45"/>
    </row>
    <row r="4383" s="2" customFormat="1">
      <c r="A4383" s="39"/>
      <c r="B4383" s="45"/>
      <c r="C4383" s="315" t="s">
        <v>606</v>
      </c>
      <c r="D4383" s="315" t="s">
        <v>607</v>
      </c>
      <c r="E4383" s="18" t="s">
        <v>345</v>
      </c>
      <c r="F4383" s="316">
        <v>53.219999999999999</v>
      </c>
      <c r="G4383" s="39"/>
      <c r="H4383" s="45"/>
    </row>
    <row r="4384" s="2" customFormat="1" ht="16.8" customHeight="1">
      <c r="A4384" s="39"/>
      <c r="B4384" s="45"/>
      <c r="C4384" s="315" t="s">
        <v>611</v>
      </c>
      <c r="D4384" s="315" t="s">
        <v>612</v>
      </c>
      <c r="E4384" s="18" t="s">
        <v>345</v>
      </c>
      <c r="F4384" s="316">
        <v>22.135999999999999</v>
      </c>
      <c r="G4384" s="39"/>
      <c r="H4384" s="45"/>
    </row>
    <row r="4385" s="2" customFormat="1" ht="16.8" customHeight="1">
      <c r="A4385" s="39"/>
      <c r="B4385" s="45"/>
      <c r="C4385" s="315" t="s">
        <v>631</v>
      </c>
      <c r="D4385" s="315" t="s">
        <v>632</v>
      </c>
      <c r="E4385" s="18" t="s">
        <v>345</v>
      </c>
      <c r="F4385" s="316">
        <v>22.135999999999999</v>
      </c>
      <c r="G4385" s="39"/>
      <c r="H4385" s="45"/>
    </row>
    <row r="4386" s="2" customFormat="1" ht="16.8" customHeight="1">
      <c r="A4386" s="39"/>
      <c r="B4386" s="45"/>
      <c r="C4386" s="315" t="s">
        <v>621</v>
      </c>
      <c r="D4386" s="315" t="s">
        <v>622</v>
      </c>
      <c r="E4386" s="18" t="s">
        <v>345</v>
      </c>
      <c r="F4386" s="316">
        <v>22.135999999999999</v>
      </c>
      <c r="G4386" s="39"/>
      <c r="H4386" s="45"/>
    </row>
    <row r="4387" s="2" customFormat="1">
      <c r="A4387" s="39"/>
      <c r="B4387" s="45"/>
      <c r="C4387" s="315" t="s">
        <v>636</v>
      </c>
      <c r="D4387" s="315" t="s">
        <v>637</v>
      </c>
      <c r="E4387" s="18" t="s">
        <v>345</v>
      </c>
      <c r="F4387" s="316">
        <v>22.135999999999999</v>
      </c>
      <c r="G4387" s="39"/>
      <c r="H4387" s="45"/>
    </row>
    <row r="4388" s="2" customFormat="1">
      <c r="A4388" s="39"/>
      <c r="B4388" s="45"/>
      <c r="C4388" s="315" t="s">
        <v>626</v>
      </c>
      <c r="D4388" s="315" t="s">
        <v>627</v>
      </c>
      <c r="E4388" s="18" t="s">
        <v>345</v>
      </c>
      <c r="F4388" s="316">
        <v>22.135999999999999</v>
      </c>
      <c r="G4388" s="39"/>
      <c r="H4388" s="45"/>
    </row>
    <row r="4389" s="2" customFormat="1" ht="16.8" customHeight="1">
      <c r="A4389" s="39"/>
      <c r="B4389" s="45"/>
      <c r="C4389" s="311" t="s">
        <v>216</v>
      </c>
      <c r="D4389" s="312" t="s">
        <v>19</v>
      </c>
      <c r="E4389" s="313" t="s">
        <v>19</v>
      </c>
      <c r="F4389" s="314">
        <v>43.944000000000003</v>
      </c>
      <c r="G4389" s="39"/>
      <c r="H4389" s="45"/>
    </row>
    <row r="4390" s="2" customFormat="1" ht="16.8" customHeight="1">
      <c r="A4390" s="39"/>
      <c r="B4390" s="45"/>
      <c r="C4390" s="315" t="s">
        <v>19</v>
      </c>
      <c r="D4390" s="315" t="s">
        <v>499</v>
      </c>
      <c r="E4390" s="18" t="s">
        <v>19</v>
      </c>
      <c r="F4390" s="316">
        <v>44.737000000000002</v>
      </c>
      <c r="G4390" s="39"/>
      <c r="H4390" s="45"/>
    </row>
    <row r="4391" s="2" customFormat="1" ht="16.8" customHeight="1">
      <c r="A4391" s="39"/>
      <c r="B4391" s="45"/>
      <c r="C4391" s="315" t="s">
        <v>19</v>
      </c>
      <c r="D4391" s="315" t="s">
        <v>2074</v>
      </c>
      <c r="E4391" s="18" t="s">
        <v>19</v>
      </c>
      <c r="F4391" s="316">
        <v>-0.025000000000000001</v>
      </c>
      <c r="G4391" s="39"/>
      <c r="H4391" s="45"/>
    </row>
    <row r="4392" s="2" customFormat="1" ht="16.8" customHeight="1">
      <c r="A4392" s="39"/>
      <c r="B4392" s="45"/>
      <c r="C4392" s="315" t="s">
        <v>19</v>
      </c>
      <c r="D4392" s="315" t="s">
        <v>2075</v>
      </c>
      <c r="E4392" s="18" t="s">
        <v>19</v>
      </c>
      <c r="F4392" s="316">
        <v>0</v>
      </c>
      <c r="G4392" s="39"/>
      <c r="H4392" s="45"/>
    </row>
    <row r="4393" s="2" customFormat="1" ht="16.8" customHeight="1">
      <c r="A4393" s="39"/>
      <c r="B4393" s="45"/>
      <c r="C4393" s="315" t="s">
        <v>19</v>
      </c>
      <c r="D4393" s="315" t="s">
        <v>1885</v>
      </c>
      <c r="E4393" s="18" t="s">
        <v>19</v>
      </c>
      <c r="F4393" s="316">
        <v>-0.76800000000000002</v>
      </c>
      <c r="G4393" s="39"/>
      <c r="H4393" s="45"/>
    </row>
    <row r="4394" s="2" customFormat="1" ht="16.8" customHeight="1">
      <c r="A4394" s="39"/>
      <c r="B4394" s="45"/>
      <c r="C4394" s="315" t="s">
        <v>19</v>
      </c>
      <c r="D4394" s="315" t="s">
        <v>1886</v>
      </c>
      <c r="E4394" s="18" t="s">
        <v>19</v>
      </c>
      <c r="F4394" s="316">
        <v>0</v>
      </c>
      <c r="G4394" s="39"/>
      <c r="H4394" s="45"/>
    </row>
    <row r="4395" s="2" customFormat="1" ht="16.8" customHeight="1">
      <c r="A4395" s="39"/>
      <c r="B4395" s="45"/>
      <c r="C4395" s="315" t="s">
        <v>19</v>
      </c>
      <c r="D4395" s="315" t="s">
        <v>1887</v>
      </c>
      <c r="E4395" s="18" t="s">
        <v>19</v>
      </c>
      <c r="F4395" s="316">
        <v>0</v>
      </c>
      <c r="G4395" s="39"/>
      <c r="H4395" s="45"/>
    </row>
    <row r="4396" s="2" customFormat="1" ht="16.8" customHeight="1">
      <c r="A4396" s="39"/>
      <c r="B4396" s="45"/>
      <c r="C4396" s="315" t="s">
        <v>19</v>
      </c>
      <c r="D4396" s="315" t="s">
        <v>1888</v>
      </c>
      <c r="E4396" s="18" t="s">
        <v>19</v>
      </c>
      <c r="F4396" s="316">
        <v>0</v>
      </c>
      <c r="G4396" s="39"/>
      <c r="H4396" s="45"/>
    </row>
    <row r="4397" s="2" customFormat="1" ht="16.8" customHeight="1">
      <c r="A4397" s="39"/>
      <c r="B4397" s="45"/>
      <c r="C4397" s="315" t="s">
        <v>19</v>
      </c>
      <c r="D4397" s="315" t="s">
        <v>501</v>
      </c>
      <c r="E4397" s="18" t="s">
        <v>19</v>
      </c>
      <c r="F4397" s="316">
        <v>0</v>
      </c>
      <c r="G4397" s="39"/>
      <c r="H4397" s="45"/>
    </row>
    <row r="4398" s="2" customFormat="1" ht="16.8" customHeight="1">
      <c r="A4398" s="39"/>
      <c r="B4398" s="45"/>
      <c r="C4398" s="315" t="s">
        <v>19</v>
      </c>
      <c r="D4398" s="315" t="s">
        <v>993</v>
      </c>
      <c r="E4398" s="18" t="s">
        <v>19</v>
      </c>
      <c r="F4398" s="316">
        <v>0</v>
      </c>
      <c r="G4398" s="39"/>
      <c r="H4398" s="45"/>
    </row>
    <row r="4399" s="2" customFormat="1" ht="16.8" customHeight="1">
      <c r="A4399" s="39"/>
      <c r="B4399" s="45"/>
      <c r="C4399" s="315" t="s">
        <v>19</v>
      </c>
      <c r="D4399" s="315" t="s">
        <v>502</v>
      </c>
      <c r="E4399" s="18" t="s">
        <v>19</v>
      </c>
      <c r="F4399" s="316">
        <v>0</v>
      </c>
      <c r="G4399" s="39"/>
      <c r="H4399" s="45"/>
    </row>
    <row r="4400" s="2" customFormat="1" ht="16.8" customHeight="1">
      <c r="A4400" s="39"/>
      <c r="B4400" s="45"/>
      <c r="C4400" s="315" t="s">
        <v>216</v>
      </c>
      <c r="D4400" s="315" t="s">
        <v>363</v>
      </c>
      <c r="E4400" s="18" t="s">
        <v>19</v>
      </c>
      <c r="F4400" s="316">
        <v>43.944000000000003</v>
      </c>
      <c r="G4400" s="39"/>
      <c r="H4400" s="45"/>
    </row>
    <row r="4401" s="2" customFormat="1" ht="16.8" customHeight="1">
      <c r="A4401" s="39"/>
      <c r="B4401" s="45"/>
      <c r="C4401" s="317" t="s">
        <v>4959</v>
      </c>
      <c r="D4401" s="39"/>
      <c r="E4401" s="39"/>
      <c r="F4401" s="39"/>
      <c r="G4401" s="39"/>
      <c r="H4401" s="45"/>
    </row>
    <row r="4402" s="2" customFormat="1" ht="16.8" customHeight="1">
      <c r="A4402" s="39"/>
      <c r="B4402" s="45"/>
      <c r="C4402" s="315" t="s">
        <v>496</v>
      </c>
      <c r="D4402" s="315" t="s">
        <v>497</v>
      </c>
      <c r="E4402" s="18" t="s">
        <v>489</v>
      </c>
      <c r="F4402" s="316">
        <v>87.888000000000005</v>
      </c>
      <c r="G4402" s="39"/>
      <c r="H4402" s="45"/>
    </row>
    <row r="4403" s="2" customFormat="1">
      <c r="A4403" s="39"/>
      <c r="B4403" s="45"/>
      <c r="C4403" s="315" t="s">
        <v>448</v>
      </c>
      <c r="D4403" s="315" t="s">
        <v>449</v>
      </c>
      <c r="E4403" s="18" t="s">
        <v>391</v>
      </c>
      <c r="F4403" s="316">
        <v>80.525999999999996</v>
      </c>
      <c r="G4403" s="39"/>
      <c r="H4403" s="45"/>
    </row>
    <row r="4404" s="2" customFormat="1">
      <c r="A4404" s="39"/>
      <c r="B4404" s="45"/>
      <c r="C4404" s="315" t="s">
        <v>482</v>
      </c>
      <c r="D4404" s="315" t="s">
        <v>483</v>
      </c>
      <c r="E4404" s="18" t="s">
        <v>391</v>
      </c>
      <c r="F4404" s="316">
        <v>43.944000000000003</v>
      </c>
      <c r="G4404" s="39"/>
      <c r="H4404" s="45"/>
    </row>
    <row r="4405" s="2" customFormat="1" ht="16.8" customHeight="1">
      <c r="A4405" s="39"/>
      <c r="B4405" s="45"/>
      <c r="C4405" s="311" t="s">
        <v>296</v>
      </c>
      <c r="D4405" s="312" t="s">
        <v>19</v>
      </c>
      <c r="E4405" s="313" t="s">
        <v>19</v>
      </c>
      <c r="F4405" s="314">
        <v>306.41899999999998</v>
      </c>
      <c r="G4405" s="39"/>
      <c r="H4405" s="45"/>
    </row>
    <row r="4406" s="2" customFormat="1" ht="16.8" customHeight="1">
      <c r="A4406" s="39"/>
      <c r="B4406" s="45"/>
      <c r="C4406" s="315" t="s">
        <v>19</v>
      </c>
      <c r="D4406" s="315" t="s">
        <v>429</v>
      </c>
      <c r="E4406" s="18" t="s">
        <v>19</v>
      </c>
      <c r="F4406" s="316">
        <v>306.41899999999998</v>
      </c>
      <c r="G4406" s="39"/>
      <c r="H4406" s="45"/>
    </row>
    <row r="4407" s="2" customFormat="1" ht="16.8" customHeight="1">
      <c r="A4407" s="39"/>
      <c r="B4407" s="45"/>
      <c r="C4407" s="315" t="s">
        <v>19</v>
      </c>
      <c r="D4407" s="315" t="s">
        <v>1869</v>
      </c>
      <c r="E4407" s="18" t="s">
        <v>19</v>
      </c>
      <c r="F4407" s="316">
        <v>0</v>
      </c>
      <c r="G4407" s="39"/>
      <c r="H4407" s="45"/>
    </row>
    <row r="4408" s="2" customFormat="1" ht="16.8" customHeight="1">
      <c r="A4408" s="39"/>
      <c r="B4408" s="45"/>
      <c r="C4408" s="315" t="s">
        <v>296</v>
      </c>
      <c r="D4408" s="315" t="s">
        <v>363</v>
      </c>
      <c r="E4408" s="18" t="s">
        <v>19</v>
      </c>
      <c r="F4408" s="316">
        <v>306.41899999999998</v>
      </c>
      <c r="G4408" s="39"/>
      <c r="H4408" s="45"/>
    </row>
    <row r="4409" s="2" customFormat="1" ht="16.8" customHeight="1">
      <c r="A4409" s="39"/>
      <c r="B4409" s="45"/>
      <c r="C4409" s="317" t="s">
        <v>4959</v>
      </c>
      <c r="D4409" s="39"/>
      <c r="E4409" s="39"/>
      <c r="F4409" s="39"/>
      <c r="G4409" s="39"/>
      <c r="H4409" s="45"/>
    </row>
    <row r="4410" s="2" customFormat="1">
      <c r="A4410" s="39"/>
      <c r="B4410" s="45"/>
      <c r="C4410" s="315" t="s">
        <v>425</v>
      </c>
      <c r="D4410" s="315" t="s">
        <v>426</v>
      </c>
      <c r="E4410" s="18" t="s">
        <v>345</v>
      </c>
      <c r="F4410" s="316">
        <v>306.41899999999998</v>
      </c>
      <c r="G4410" s="39"/>
      <c r="H4410" s="45"/>
    </row>
    <row r="4411" s="2" customFormat="1">
      <c r="A4411" s="39"/>
      <c r="B4411" s="45"/>
      <c r="C4411" s="315" t="s">
        <v>431</v>
      </c>
      <c r="D4411" s="315" t="s">
        <v>432</v>
      </c>
      <c r="E4411" s="18" t="s">
        <v>345</v>
      </c>
      <c r="F4411" s="316">
        <v>306.41899999999998</v>
      </c>
      <c r="G4411" s="39"/>
      <c r="H4411" s="45"/>
    </row>
    <row r="4412" s="2" customFormat="1" ht="16.8" customHeight="1">
      <c r="A4412" s="39"/>
      <c r="B4412" s="45"/>
      <c r="C4412" s="315" t="s">
        <v>435</v>
      </c>
      <c r="D4412" s="315" t="s">
        <v>436</v>
      </c>
      <c r="E4412" s="18" t="s">
        <v>391</v>
      </c>
      <c r="F4412" s="316">
        <v>235.94300000000001</v>
      </c>
      <c r="G4412" s="39"/>
      <c r="H4412" s="45"/>
    </row>
    <row r="4413" s="2" customFormat="1" ht="16.8" customHeight="1">
      <c r="A4413" s="39"/>
      <c r="B4413" s="45"/>
      <c r="C4413" s="311" t="s">
        <v>1823</v>
      </c>
      <c r="D4413" s="312" t="s">
        <v>19</v>
      </c>
      <c r="E4413" s="313" t="s">
        <v>19</v>
      </c>
      <c r="F4413" s="314">
        <v>0</v>
      </c>
      <c r="G4413" s="39"/>
      <c r="H4413" s="45"/>
    </row>
    <row r="4414" s="2" customFormat="1" ht="16.8" customHeight="1">
      <c r="A4414" s="39"/>
      <c r="B4414" s="45"/>
      <c r="C4414" s="315" t="s">
        <v>1823</v>
      </c>
      <c r="D4414" s="315" t="s">
        <v>1867</v>
      </c>
      <c r="E4414" s="18" t="s">
        <v>19</v>
      </c>
      <c r="F4414" s="316">
        <v>0</v>
      </c>
      <c r="G4414" s="39"/>
      <c r="H4414" s="45"/>
    </row>
    <row r="4415" s="2" customFormat="1" ht="16.8" customHeight="1">
      <c r="A4415" s="39"/>
      <c r="B4415" s="45"/>
      <c r="C4415" s="317" t="s">
        <v>4959</v>
      </c>
      <c r="D4415" s="39"/>
      <c r="E4415" s="39"/>
      <c r="F4415" s="39"/>
      <c r="G4415" s="39"/>
      <c r="H4415" s="45"/>
    </row>
    <row r="4416" s="2" customFormat="1">
      <c r="A4416" s="39"/>
      <c r="B4416" s="45"/>
      <c r="C4416" s="315" t="s">
        <v>406</v>
      </c>
      <c r="D4416" s="315" t="s">
        <v>407</v>
      </c>
      <c r="E4416" s="18" t="s">
        <v>391</v>
      </c>
      <c r="F4416" s="316">
        <v>206.81899999999999</v>
      </c>
      <c r="G4416" s="39"/>
      <c r="H4416" s="45"/>
    </row>
    <row r="4417" s="2" customFormat="1">
      <c r="A4417" s="39"/>
      <c r="B4417" s="45"/>
      <c r="C4417" s="315" t="s">
        <v>425</v>
      </c>
      <c r="D4417" s="315" t="s">
        <v>426</v>
      </c>
      <c r="E4417" s="18" t="s">
        <v>345</v>
      </c>
      <c r="F4417" s="316">
        <v>306.41899999999998</v>
      </c>
      <c r="G4417" s="39"/>
      <c r="H4417" s="45"/>
    </row>
    <row r="4418" s="2" customFormat="1" ht="16.8" customHeight="1">
      <c r="A4418" s="39"/>
      <c r="B4418" s="45"/>
      <c r="C4418" s="311" t="s">
        <v>269</v>
      </c>
      <c r="D4418" s="312" t="s">
        <v>19</v>
      </c>
      <c r="E4418" s="313" t="s">
        <v>19</v>
      </c>
      <c r="F4418" s="314">
        <v>1</v>
      </c>
      <c r="G4418" s="39"/>
      <c r="H4418" s="45"/>
    </row>
    <row r="4419" s="2" customFormat="1" ht="16.8" customHeight="1">
      <c r="A4419" s="39"/>
      <c r="B4419" s="45"/>
      <c r="C4419" s="315" t="s">
        <v>269</v>
      </c>
      <c r="D4419" s="315" t="s">
        <v>1866</v>
      </c>
      <c r="E4419" s="18" t="s">
        <v>19</v>
      </c>
      <c r="F4419" s="316">
        <v>1</v>
      </c>
      <c r="G4419" s="39"/>
      <c r="H4419" s="45"/>
    </row>
    <row r="4420" s="2" customFormat="1" ht="16.8" customHeight="1">
      <c r="A4420" s="39"/>
      <c r="B4420" s="45"/>
      <c r="C4420" s="317" t="s">
        <v>4959</v>
      </c>
      <c r="D4420" s="39"/>
      <c r="E4420" s="39"/>
      <c r="F4420" s="39"/>
      <c r="G4420" s="39"/>
      <c r="H4420" s="45"/>
    </row>
    <row r="4421" s="2" customFormat="1">
      <c r="A4421" s="39"/>
      <c r="B4421" s="45"/>
      <c r="C4421" s="315" t="s">
        <v>406</v>
      </c>
      <c r="D4421" s="315" t="s">
        <v>407</v>
      </c>
      <c r="E4421" s="18" t="s">
        <v>391</v>
      </c>
      <c r="F4421" s="316">
        <v>206.81899999999999</v>
      </c>
      <c r="G4421" s="39"/>
      <c r="H4421" s="45"/>
    </row>
    <row r="4422" s="2" customFormat="1">
      <c r="A4422" s="39"/>
      <c r="B4422" s="45"/>
      <c r="C4422" s="315" t="s">
        <v>425</v>
      </c>
      <c r="D4422" s="315" t="s">
        <v>426</v>
      </c>
      <c r="E4422" s="18" t="s">
        <v>345</v>
      </c>
      <c r="F4422" s="316">
        <v>306.41899999999998</v>
      </c>
      <c r="G4422" s="39"/>
      <c r="H4422" s="45"/>
    </row>
    <row r="4423" s="2" customFormat="1" ht="16.8" customHeight="1">
      <c r="A4423" s="39"/>
      <c r="B4423" s="45"/>
      <c r="C4423" s="311" t="s">
        <v>1821</v>
      </c>
      <c r="D4423" s="312" t="s">
        <v>19</v>
      </c>
      <c r="E4423" s="313" t="s">
        <v>19</v>
      </c>
      <c r="F4423" s="314">
        <v>0</v>
      </c>
      <c r="G4423" s="39"/>
      <c r="H4423" s="45"/>
    </row>
    <row r="4424" s="2" customFormat="1" ht="16.8" customHeight="1">
      <c r="A4424" s="39"/>
      <c r="B4424" s="45"/>
      <c r="C4424" s="317" t="s">
        <v>4959</v>
      </c>
      <c r="D4424" s="39"/>
      <c r="E4424" s="39"/>
      <c r="F4424" s="39"/>
      <c r="G4424" s="39"/>
      <c r="H4424" s="45"/>
    </row>
    <row r="4425" s="2" customFormat="1" ht="16.8" customHeight="1">
      <c r="A4425" s="39"/>
      <c r="B4425" s="45"/>
      <c r="C4425" s="315" t="s">
        <v>786</v>
      </c>
      <c r="D4425" s="315" t="s">
        <v>787</v>
      </c>
      <c r="E4425" s="18" t="s">
        <v>572</v>
      </c>
      <c r="F4425" s="316">
        <v>58.100000000000001</v>
      </c>
      <c r="G4425" s="39"/>
      <c r="H4425" s="45"/>
    </row>
    <row r="4426" s="2" customFormat="1" ht="16.8" customHeight="1">
      <c r="A4426" s="39"/>
      <c r="B4426" s="45"/>
      <c r="C4426" s="315" t="s">
        <v>496</v>
      </c>
      <c r="D4426" s="315" t="s">
        <v>497</v>
      </c>
      <c r="E4426" s="18" t="s">
        <v>489</v>
      </c>
      <c r="F4426" s="316">
        <v>87.888000000000005</v>
      </c>
      <c r="G4426" s="39"/>
      <c r="H4426" s="45"/>
    </row>
    <row r="4427" s="2" customFormat="1" ht="16.8" customHeight="1">
      <c r="A4427" s="39"/>
      <c r="B4427" s="45"/>
      <c r="C4427" s="311" t="s">
        <v>1824</v>
      </c>
      <c r="D4427" s="312" t="s">
        <v>19</v>
      </c>
      <c r="E4427" s="313" t="s">
        <v>19</v>
      </c>
      <c r="F4427" s="314">
        <v>0.063</v>
      </c>
      <c r="G4427" s="39"/>
      <c r="H4427" s="45"/>
    </row>
    <row r="4428" s="2" customFormat="1" ht="16.8" customHeight="1">
      <c r="A4428" s="39"/>
      <c r="B4428" s="45"/>
      <c r="C4428" s="317" t="s">
        <v>4959</v>
      </c>
      <c r="D4428" s="39"/>
      <c r="E4428" s="39"/>
      <c r="F4428" s="39"/>
      <c r="G4428" s="39"/>
      <c r="H4428" s="45"/>
    </row>
    <row r="4429" s="2" customFormat="1" ht="16.8" customHeight="1">
      <c r="A4429" s="39"/>
      <c r="B4429" s="45"/>
      <c r="C4429" s="315" t="s">
        <v>496</v>
      </c>
      <c r="D4429" s="315" t="s">
        <v>497</v>
      </c>
      <c r="E4429" s="18" t="s">
        <v>489</v>
      </c>
      <c r="F4429" s="316">
        <v>87.888000000000005</v>
      </c>
      <c r="G4429" s="39"/>
      <c r="H4429" s="45"/>
    </row>
    <row r="4430" s="2" customFormat="1" ht="16.8" customHeight="1">
      <c r="A4430" s="39"/>
      <c r="B4430" s="45"/>
      <c r="C4430" s="311" t="s">
        <v>1822</v>
      </c>
      <c r="D4430" s="312" t="s">
        <v>19</v>
      </c>
      <c r="E4430" s="313" t="s">
        <v>19</v>
      </c>
      <c r="F4430" s="314">
        <v>0</v>
      </c>
      <c r="G4430" s="39"/>
      <c r="H4430" s="45"/>
    </row>
    <row r="4431" s="2" customFormat="1" ht="16.8" customHeight="1">
      <c r="A4431" s="39"/>
      <c r="B4431" s="45"/>
      <c r="C4431" s="317" t="s">
        <v>4959</v>
      </c>
      <c r="D4431" s="39"/>
      <c r="E4431" s="39"/>
      <c r="F4431" s="39"/>
      <c r="G4431" s="39"/>
      <c r="H4431" s="45"/>
    </row>
    <row r="4432" s="2" customFormat="1" ht="16.8" customHeight="1">
      <c r="A4432" s="39"/>
      <c r="B4432" s="45"/>
      <c r="C4432" s="315" t="s">
        <v>786</v>
      </c>
      <c r="D4432" s="315" t="s">
        <v>787</v>
      </c>
      <c r="E4432" s="18" t="s">
        <v>572</v>
      </c>
      <c r="F4432" s="316">
        <v>58.100000000000001</v>
      </c>
      <c r="G4432" s="39"/>
      <c r="H4432" s="45"/>
    </row>
    <row r="4433" s="2" customFormat="1" ht="16.8" customHeight="1">
      <c r="A4433" s="39"/>
      <c r="B4433" s="45"/>
      <c r="C4433" s="315" t="s">
        <v>496</v>
      </c>
      <c r="D4433" s="315" t="s">
        <v>497</v>
      </c>
      <c r="E4433" s="18" t="s">
        <v>489</v>
      </c>
      <c r="F4433" s="316">
        <v>87.888000000000005</v>
      </c>
      <c r="G4433" s="39"/>
      <c r="H4433" s="45"/>
    </row>
    <row r="4434" s="2" customFormat="1" ht="16.8" customHeight="1">
      <c r="A4434" s="39"/>
      <c r="B4434" s="45"/>
      <c r="C4434" s="311" t="s">
        <v>1826</v>
      </c>
      <c r="D4434" s="312" t="s">
        <v>19</v>
      </c>
      <c r="E4434" s="313" t="s">
        <v>19</v>
      </c>
      <c r="F4434" s="314">
        <v>0.074999999999999997</v>
      </c>
      <c r="G4434" s="39"/>
      <c r="H4434" s="45"/>
    </row>
    <row r="4435" s="2" customFormat="1" ht="16.8" customHeight="1">
      <c r="A4435" s="39"/>
      <c r="B4435" s="45"/>
      <c r="C4435" s="317" t="s">
        <v>4959</v>
      </c>
      <c r="D4435" s="39"/>
      <c r="E4435" s="39"/>
      <c r="F4435" s="39"/>
      <c r="G4435" s="39"/>
      <c r="H4435" s="45"/>
    </row>
    <row r="4436" s="2" customFormat="1" ht="16.8" customHeight="1">
      <c r="A4436" s="39"/>
      <c r="B4436" s="45"/>
      <c r="C4436" s="315" t="s">
        <v>496</v>
      </c>
      <c r="D4436" s="315" t="s">
        <v>497</v>
      </c>
      <c r="E4436" s="18" t="s">
        <v>489</v>
      </c>
      <c r="F4436" s="316">
        <v>87.888000000000005</v>
      </c>
      <c r="G4436" s="39"/>
      <c r="H4436" s="45"/>
    </row>
    <row r="4437" s="2" customFormat="1" ht="16.8" customHeight="1">
      <c r="A4437" s="39"/>
      <c r="B4437" s="45"/>
      <c r="C4437" s="311" t="s">
        <v>952</v>
      </c>
      <c r="D4437" s="312" t="s">
        <v>19</v>
      </c>
      <c r="E4437" s="313" t="s">
        <v>19</v>
      </c>
      <c r="F4437" s="314">
        <v>0</v>
      </c>
      <c r="G4437" s="39"/>
      <c r="H4437" s="45"/>
    </row>
    <row r="4438" s="2" customFormat="1" ht="16.8" customHeight="1">
      <c r="A4438" s="39"/>
      <c r="B4438" s="45"/>
      <c r="C4438" s="317" t="s">
        <v>4959</v>
      </c>
      <c r="D4438" s="39"/>
      <c r="E4438" s="39"/>
      <c r="F4438" s="39"/>
      <c r="G4438" s="39"/>
      <c r="H4438" s="45"/>
    </row>
    <row r="4439" s="2" customFormat="1" ht="16.8" customHeight="1">
      <c r="A4439" s="39"/>
      <c r="B4439" s="45"/>
      <c r="C4439" s="315" t="s">
        <v>786</v>
      </c>
      <c r="D4439" s="315" t="s">
        <v>787</v>
      </c>
      <c r="E4439" s="18" t="s">
        <v>572</v>
      </c>
      <c r="F4439" s="316">
        <v>58.100000000000001</v>
      </c>
      <c r="G4439" s="39"/>
      <c r="H4439" s="45"/>
    </row>
    <row r="4440" s="2" customFormat="1" ht="16.8" customHeight="1">
      <c r="A4440" s="39"/>
      <c r="B4440" s="45"/>
      <c r="C4440" s="315" t="s">
        <v>496</v>
      </c>
      <c r="D4440" s="315" t="s">
        <v>497</v>
      </c>
      <c r="E4440" s="18" t="s">
        <v>489</v>
      </c>
      <c r="F4440" s="316">
        <v>87.888000000000005</v>
      </c>
      <c r="G4440" s="39"/>
      <c r="H4440" s="45"/>
    </row>
    <row r="4441" s="2" customFormat="1" ht="16.8" customHeight="1">
      <c r="A4441" s="39"/>
      <c r="B4441" s="45"/>
      <c r="C4441" s="311" t="s">
        <v>954</v>
      </c>
      <c r="D4441" s="312" t="s">
        <v>19</v>
      </c>
      <c r="E4441" s="313" t="s">
        <v>19</v>
      </c>
      <c r="F4441" s="314">
        <v>0.25</v>
      </c>
      <c r="G4441" s="39"/>
      <c r="H4441" s="45"/>
    </row>
    <row r="4442" s="2" customFormat="1" ht="16.8" customHeight="1">
      <c r="A4442" s="39"/>
      <c r="B4442" s="45"/>
      <c r="C4442" s="317" t="s">
        <v>4959</v>
      </c>
      <c r="D4442" s="39"/>
      <c r="E4442" s="39"/>
      <c r="F4442" s="39"/>
      <c r="G4442" s="39"/>
      <c r="H4442" s="45"/>
    </row>
    <row r="4443" s="2" customFormat="1" ht="16.8" customHeight="1">
      <c r="A4443" s="39"/>
      <c r="B4443" s="45"/>
      <c r="C4443" s="315" t="s">
        <v>496</v>
      </c>
      <c r="D4443" s="315" t="s">
        <v>497</v>
      </c>
      <c r="E4443" s="18" t="s">
        <v>489</v>
      </c>
      <c r="F4443" s="316">
        <v>87.888000000000005</v>
      </c>
      <c r="G4443" s="39"/>
      <c r="H4443" s="45"/>
    </row>
    <row r="4444" s="2" customFormat="1" ht="16.8" customHeight="1">
      <c r="A4444" s="39"/>
      <c r="B4444" s="45"/>
      <c r="C4444" s="311" t="s">
        <v>258</v>
      </c>
      <c r="D4444" s="312" t="s">
        <v>19</v>
      </c>
      <c r="E4444" s="313" t="s">
        <v>19</v>
      </c>
      <c r="F4444" s="314">
        <v>0</v>
      </c>
      <c r="G4444" s="39"/>
      <c r="H4444" s="45"/>
    </row>
    <row r="4445" s="2" customFormat="1" ht="16.8" customHeight="1">
      <c r="A4445" s="39"/>
      <c r="B4445" s="45"/>
      <c r="C4445" s="317" t="s">
        <v>4959</v>
      </c>
      <c r="D4445" s="39"/>
      <c r="E4445" s="39"/>
      <c r="F4445" s="39"/>
      <c r="G4445" s="39"/>
      <c r="H4445" s="45"/>
    </row>
    <row r="4446" s="2" customFormat="1" ht="16.8" customHeight="1">
      <c r="A4446" s="39"/>
      <c r="B4446" s="45"/>
      <c r="C4446" s="315" t="s">
        <v>786</v>
      </c>
      <c r="D4446" s="315" t="s">
        <v>787</v>
      </c>
      <c r="E4446" s="18" t="s">
        <v>572</v>
      </c>
      <c r="F4446" s="316">
        <v>58.100000000000001</v>
      </c>
      <c r="G4446" s="39"/>
      <c r="H4446" s="45"/>
    </row>
    <row r="4447" s="2" customFormat="1" ht="16.8" customHeight="1">
      <c r="A4447" s="39"/>
      <c r="B4447" s="45"/>
      <c r="C4447" s="315" t="s">
        <v>496</v>
      </c>
      <c r="D4447" s="315" t="s">
        <v>497</v>
      </c>
      <c r="E4447" s="18" t="s">
        <v>489</v>
      </c>
      <c r="F4447" s="316">
        <v>87.888000000000005</v>
      </c>
      <c r="G4447" s="39"/>
      <c r="H4447" s="45"/>
    </row>
    <row r="4448" s="2" customFormat="1" ht="16.8" customHeight="1">
      <c r="A4448" s="39"/>
      <c r="B4448" s="45"/>
      <c r="C4448" s="311" t="s">
        <v>266</v>
      </c>
      <c r="D4448" s="312" t="s">
        <v>19</v>
      </c>
      <c r="E4448" s="313" t="s">
        <v>19</v>
      </c>
      <c r="F4448" s="314">
        <v>0.29999999999999999</v>
      </c>
      <c r="G4448" s="39"/>
      <c r="H4448" s="45"/>
    </row>
    <row r="4449" s="2" customFormat="1" ht="16.8" customHeight="1">
      <c r="A4449" s="39"/>
      <c r="B4449" s="45"/>
      <c r="C4449" s="317" t="s">
        <v>4959</v>
      </c>
      <c r="D4449" s="39"/>
      <c r="E4449" s="39"/>
      <c r="F4449" s="39"/>
      <c r="G4449" s="39"/>
      <c r="H4449" s="45"/>
    </row>
    <row r="4450" s="2" customFormat="1" ht="16.8" customHeight="1">
      <c r="A4450" s="39"/>
      <c r="B4450" s="45"/>
      <c r="C4450" s="315" t="s">
        <v>496</v>
      </c>
      <c r="D4450" s="315" t="s">
        <v>497</v>
      </c>
      <c r="E4450" s="18" t="s">
        <v>489</v>
      </c>
      <c r="F4450" s="316">
        <v>87.888000000000005</v>
      </c>
      <c r="G4450" s="39"/>
      <c r="H4450" s="45"/>
    </row>
    <row r="4451" s="2" customFormat="1" ht="16.8" customHeight="1">
      <c r="A4451" s="39"/>
      <c r="B4451" s="45"/>
      <c r="C4451" s="311" t="s">
        <v>855</v>
      </c>
      <c r="D4451" s="312" t="s">
        <v>19</v>
      </c>
      <c r="E4451" s="313" t="s">
        <v>19</v>
      </c>
      <c r="F4451" s="314">
        <v>0</v>
      </c>
      <c r="G4451" s="39"/>
      <c r="H4451" s="45"/>
    </row>
    <row r="4452" s="2" customFormat="1" ht="16.8" customHeight="1">
      <c r="A4452" s="39"/>
      <c r="B4452" s="45"/>
      <c r="C4452" s="317" t="s">
        <v>4959</v>
      </c>
      <c r="D4452" s="39"/>
      <c r="E4452" s="39"/>
      <c r="F4452" s="39"/>
      <c r="G4452" s="39"/>
      <c r="H4452" s="45"/>
    </row>
    <row r="4453" s="2" customFormat="1">
      <c r="A4453" s="39"/>
      <c r="B4453" s="45"/>
      <c r="C4453" s="315" t="s">
        <v>477</v>
      </c>
      <c r="D4453" s="315" t="s">
        <v>478</v>
      </c>
      <c r="E4453" s="18" t="s">
        <v>391</v>
      </c>
      <c r="F4453" s="316">
        <v>162.08199999999999</v>
      </c>
      <c r="G4453" s="39"/>
      <c r="H4453" s="45"/>
    </row>
    <row r="4454" s="2" customFormat="1" ht="16.8" customHeight="1">
      <c r="A4454" s="39"/>
      <c r="B4454" s="45"/>
      <c r="C4454" s="311" t="s">
        <v>2047</v>
      </c>
      <c r="D4454" s="312" t="s">
        <v>19</v>
      </c>
      <c r="E4454" s="313" t="s">
        <v>19</v>
      </c>
      <c r="F4454" s="314">
        <v>19.899999999999999</v>
      </c>
      <c r="G4454" s="39"/>
      <c r="H4454" s="45"/>
    </row>
    <row r="4455" s="2" customFormat="1" ht="16.8" customHeight="1">
      <c r="A4455" s="39"/>
      <c r="B4455" s="45"/>
      <c r="C4455" s="315" t="s">
        <v>19</v>
      </c>
      <c r="D4455" s="315" t="s">
        <v>2111</v>
      </c>
      <c r="E4455" s="18" t="s">
        <v>19</v>
      </c>
      <c r="F4455" s="316">
        <v>19.899999999999999</v>
      </c>
      <c r="G4455" s="39"/>
      <c r="H4455" s="45"/>
    </row>
    <row r="4456" s="2" customFormat="1" ht="16.8" customHeight="1">
      <c r="A4456" s="39"/>
      <c r="B4456" s="45"/>
      <c r="C4456" s="315" t="s">
        <v>2047</v>
      </c>
      <c r="D4456" s="315" t="s">
        <v>363</v>
      </c>
      <c r="E4456" s="18" t="s">
        <v>19</v>
      </c>
      <c r="F4456" s="316">
        <v>19.899999999999999</v>
      </c>
      <c r="G4456" s="39"/>
      <c r="H4456" s="45"/>
    </row>
    <row r="4457" s="2" customFormat="1" ht="16.8" customHeight="1">
      <c r="A4457" s="39"/>
      <c r="B4457" s="45"/>
      <c r="C4457" s="317" t="s">
        <v>4959</v>
      </c>
      <c r="D4457" s="39"/>
      <c r="E4457" s="39"/>
      <c r="F4457" s="39"/>
      <c r="G4457" s="39"/>
      <c r="H4457" s="45"/>
    </row>
    <row r="4458" s="2" customFormat="1">
      <c r="A4458" s="39"/>
      <c r="B4458" s="45"/>
      <c r="C4458" s="315" t="s">
        <v>2108</v>
      </c>
      <c r="D4458" s="315" t="s">
        <v>2109</v>
      </c>
      <c r="E4458" s="18" t="s">
        <v>572</v>
      </c>
      <c r="F4458" s="316">
        <v>20.199000000000002</v>
      </c>
      <c r="G4458" s="39"/>
      <c r="H4458" s="45"/>
    </row>
    <row r="4459" s="2" customFormat="1" ht="16.8" customHeight="1">
      <c r="A4459" s="39"/>
      <c r="B4459" s="45"/>
      <c r="C4459" s="315" t="s">
        <v>786</v>
      </c>
      <c r="D4459" s="315" t="s">
        <v>787</v>
      </c>
      <c r="E4459" s="18" t="s">
        <v>572</v>
      </c>
      <c r="F4459" s="316">
        <v>58.100000000000001</v>
      </c>
      <c r="G4459" s="39"/>
      <c r="H4459" s="45"/>
    </row>
    <row r="4460" s="2" customFormat="1" ht="16.8" customHeight="1">
      <c r="A4460" s="39"/>
      <c r="B4460" s="45"/>
      <c r="C4460" s="315" t="s">
        <v>496</v>
      </c>
      <c r="D4460" s="315" t="s">
        <v>497</v>
      </c>
      <c r="E4460" s="18" t="s">
        <v>489</v>
      </c>
      <c r="F4460" s="316">
        <v>87.888000000000005</v>
      </c>
      <c r="G4460" s="39"/>
      <c r="H4460" s="45"/>
    </row>
    <row r="4461" s="2" customFormat="1" ht="16.8" customHeight="1">
      <c r="A4461" s="39"/>
      <c r="B4461" s="45"/>
      <c r="C4461" s="311" t="s">
        <v>2049</v>
      </c>
      <c r="D4461" s="312" t="s">
        <v>19</v>
      </c>
      <c r="E4461" s="313" t="s">
        <v>19</v>
      </c>
      <c r="F4461" s="314">
        <v>0</v>
      </c>
      <c r="G4461" s="39"/>
      <c r="H4461" s="45"/>
    </row>
    <row r="4462" s="2" customFormat="1" ht="16.8" customHeight="1">
      <c r="A4462" s="39"/>
      <c r="B4462" s="45"/>
      <c r="C4462" s="317" t="s">
        <v>4959</v>
      </c>
      <c r="D4462" s="39"/>
      <c r="E4462" s="39"/>
      <c r="F4462" s="39"/>
      <c r="G4462" s="39"/>
      <c r="H4462" s="45"/>
    </row>
    <row r="4463" s="2" customFormat="1" ht="16.8" customHeight="1">
      <c r="A4463" s="39"/>
      <c r="B4463" s="45"/>
      <c r="C4463" s="315" t="s">
        <v>786</v>
      </c>
      <c r="D4463" s="315" t="s">
        <v>787</v>
      </c>
      <c r="E4463" s="18" t="s">
        <v>572</v>
      </c>
      <c r="F4463" s="316">
        <v>58.100000000000001</v>
      </c>
      <c r="G4463" s="39"/>
      <c r="H4463" s="45"/>
    </row>
    <row r="4464" s="2" customFormat="1" ht="16.8" customHeight="1">
      <c r="A4464" s="39"/>
      <c r="B4464" s="45"/>
      <c r="C4464" s="315" t="s">
        <v>496</v>
      </c>
      <c r="D4464" s="315" t="s">
        <v>497</v>
      </c>
      <c r="E4464" s="18" t="s">
        <v>489</v>
      </c>
      <c r="F4464" s="316">
        <v>87.888000000000005</v>
      </c>
      <c r="G4464" s="39"/>
      <c r="H4464" s="45"/>
    </row>
    <row r="4465" s="2" customFormat="1" ht="16.8" customHeight="1">
      <c r="A4465" s="39"/>
      <c r="B4465" s="45"/>
      <c r="C4465" s="311" t="s">
        <v>1829</v>
      </c>
      <c r="D4465" s="312" t="s">
        <v>19</v>
      </c>
      <c r="E4465" s="313" t="s">
        <v>19</v>
      </c>
      <c r="F4465" s="314">
        <v>38.200000000000003</v>
      </c>
      <c r="G4465" s="39"/>
      <c r="H4465" s="45"/>
    </row>
    <row r="4466" s="2" customFormat="1" ht="16.8" customHeight="1">
      <c r="A4466" s="39"/>
      <c r="B4466" s="45"/>
      <c r="C4466" s="315" t="s">
        <v>19</v>
      </c>
      <c r="D4466" s="315" t="s">
        <v>2115</v>
      </c>
      <c r="E4466" s="18" t="s">
        <v>19</v>
      </c>
      <c r="F4466" s="316">
        <v>8.9000000000000004</v>
      </c>
      <c r="G4466" s="39"/>
      <c r="H4466" s="45"/>
    </row>
    <row r="4467" s="2" customFormat="1" ht="16.8" customHeight="1">
      <c r="A4467" s="39"/>
      <c r="B4467" s="45"/>
      <c r="C4467" s="315" t="s">
        <v>19</v>
      </c>
      <c r="D4467" s="315" t="s">
        <v>2116</v>
      </c>
      <c r="E4467" s="18" t="s">
        <v>19</v>
      </c>
      <c r="F4467" s="316">
        <v>3.1000000000000001</v>
      </c>
      <c r="G4467" s="39"/>
      <c r="H4467" s="45"/>
    </row>
    <row r="4468" s="2" customFormat="1" ht="16.8" customHeight="1">
      <c r="A4468" s="39"/>
      <c r="B4468" s="45"/>
      <c r="C4468" s="315" t="s">
        <v>19</v>
      </c>
      <c r="D4468" s="315" t="s">
        <v>2117</v>
      </c>
      <c r="E4468" s="18" t="s">
        <v>19</v>
      </c>
      <c r="F4468" s="316">
        <v>13.5</v>
      </c>
      <c r="G4468" s="39"/>
      <c r="H4468" s="45"/>
    </row>
    <row r="4469" s="2" customFormat="1" ht="16.8" customHeight="1">
      <c r="A4469" s="39"/>
      <c r="B4469" s="45"/>
      <c r="C4469" s="315" t="s">
        <v>19</v>
      </c>
      <c r="D4469" s="315" t="s">
        <v>2118</v>
      </c>
      <c r="E4469" s="18" t="s">
        <v>19</v>
      </c>
      <c r="F4469" s="316">
        <v>12.699999999999999</v>
      </c>
      <c r="G4469" s="39"/>
      <c r="H4469" s="45"/>
    </row>
    <row r="4470" s="2" customFormat="1" ht="16.8" customHeight="1">
      <c r="A4470" s="39"/>
      <c r="B4470" s="45"/>
      <c r="C4470" s="315" t="s">
        <v>1829</v>
      </c>
      <c r="D4470" s="315" t="s">
        <v>363</v>
      </c>
      <c r="E4470" s="18" t="s">
        <v>19</v>
      </c>
      <c r="F4470" s="316">
        <v>38.200000000000003</v>
      </c>
      <c r="G4470" s="39"/>
      <c r="H4470" s="45"/>
    </row>
    <row r="4471" s="2" customFormat="1" ht="16.8" customHeight="1">
      <c r="A4471" s="39"/>
      <c r="B4471" s="45"/>
      <c r="C4471" s="317" t="s">
        <v>4959</v>
      </c>
      <c r="D4471" s="39"/>
      <c r="E4471" s="39"/>
      <c r="F4471" s="39"/>
      <c r="G4471" s="39"/>
      <c r="H4471" s="45"/>
    </row>
    <row r="4472" s="2" customFormat="1" ht="16.8" customHeight="1">
      <c r="A4472" s="39"/>
      <c r="B4472" s="45"/>
      <c r="C4472" s="315" t="s">
        <v>1921</v>
      </c>
      <c r="D4472" s="315" t="s">
        <v>1922</v>
      </c>
      <c r="E4472" s="18" t="s">
        <v>572</v>
      </c>
      <c r="F4472" s="316">
        <v>39.345999999999997</v>
      </c>
      <c r="G4472" s="39"/>
      <c r="H4472" s="45"/>
    </row>
    <row r="4473" s="2" customFormat="1" ht="16.8" customHeight="1">
      <c r="A4473" s="39"/>
      <c r="B4473" s="45"/>
      <c r="C4473" s="315" t="s">
        <v>786</v>
      </c>
      <c r="D4473" s="315" t="s">
        <v>787</v>
      </c>
      <c r="E4473" s="18" t="s">
        <v>572</v>
      </c>
      <c r="F4473" s="316">
        <v>58.100000000000001</v>
      </c>
      <c r="G4473" s="39"/>
      <c r="H4473" s="45"/>
    </row>
    <row r="4474" s="2" customFormat="1" ht="16.8" customHeight="1">
      <c r="A4474" s="39"/>
      <c r="B4474" s="45"/>
      <c r="C4474" s="315" t="s">
        <v>496</v>
      </c>
      <c r="D4474" s="315" t="s">
        <v>497</v>
      </c>
      <c r="E4474" s="18" t="s">
        <v>489</v>
      </c>
      <c r="F4474" s="316">
        <v>87.888000000000005</v>
      </c>
      <c r="G4474" s="39"/>
      <c r="H4474" s="45"/>
    </row>
    <row r="4475" s="2" customFormat="1" ht="16.8" customHeight="1">
      <c r="A4475" s="39"/>
      <c r="B4475" s="45"/>
      <c r="C4475" s="311" t="s">
        <v>1831</v>
      </c>
      <c r="D4475" s="312" t="s">
        <v>19</v>
      </c>
      <c r="E4475" s="313" t="s">
        <v>19</v>
      </c>
      <c r="F4475" s="314">
        <v>0</v>
      </c>
      <c r="G4475" s="39"/>
      <c r="H4475" s="45"/>
    </row>
    <row r="4476" s="2" customFormat="1" ht="16.8" customHeight="1">
      <c r="A4476" s="39"/>
      <c r="B4476" s="45"/>
      <c r="C4476" s="317" t="s">
        <v>4959</v>
      </c>
      <c r="D4476" s="39"/>
      <c r="E4476" s="39"/>
      <c r="F4476" s="39"/>
      <c r="G4476" s="39"/>
      <c r="H4476" s="45"/>
    </row>
    <row r="4477" s="2" customFormat="1" ht="16.8" customHeight="1">
      <c r="A4477" s="39"/>
      <c r="B4477" s="45"/>
      <c r="C4477" s="315" t="s">
        <v>786</v>
      </c>
      <c r="D4477" s="315" t="s">
        <v>787</v>
      </c>
      <c r="E4477" s="18" t="s">
        <v>572</v>
      </c>
      <c r="F4477" s="316">
        <v>58.100000000000001</v>
      </c>
      <c r="G4477" s="39"/>
      <c r="H4477" s="45"/>
    </row>
    <row r="4478" s="2" customFormat="1" ht="16.8" customHeight="1">
      <c r="A4478" s="39"/>
      <c r="B4478" s="45"/>
      <c r="C4478" s="315" t="s">
        <v>496</v>
      </c>
      <c r="D4478" s="315" t="s">
        <v>497</v>
      </c>
      <c r="E4478" s="18" t="s">
        <v>489</v>
      </c>
      <c r="F4478" s="316">
        <v>87.888000000000005</v>
      </c>
      <c r="G4478" s="39"/>
      <c r="H4478" s="45"/>
    </row>
    <row r="4479" s="2" customFormat="1" ht="16.8" customHeight="1">
      <c r="A4479" s="39"/>
      <c r="B4479" s="45"/>
      <c r="C4479" s="311" t="s">
        <v>286</v>
      </c>
      <c r="D4479" s="312" t="s">
        <v>19</v>
      </c>
      <c r="E4479" s="313" t="s">
        <v>19</v>
      </c>
      <c r="F4479" s="314">
        <v>23.239999999999998</v>
      </c>
      <c r="G4479" s="39"/>
      <c r="H4479" s="45"/>
    </row>
    <row r="4480" s="2" customFormat="1">
      <c r="A4480" s="39"/>
      <c r="B4480" s="45"/>
      <c r="C4480" s="315" t="s">
        <v>19</v>
      </c>
      <c r="D4480" s="315" t="s">
        <v>1848</v>
      </c>
      <c r="E4480" s="18" t="s">
        <v>19</v>
      </c>
      <c r="F4480" s="316">
        <v>0</v>
      </c>
      <c r="G4480" s="39"/>
      <c r="H4480" s="45"/>
    </row>
    <row r="4481" s="2" customFormat="1" ht="16.8" customHeight="1">
      <c r="A4481" s="39"/>
      <c r="B4481" s="45"/>
      <c r="C4481" s="315" t="s">
        <v>1273</v>
      </c>
      <c r="D4481" s="315" t="s">
        <v>1849</v>
      </c>
      <c r="E4481" s="18" t="s">
        <v>19</v>
      </c>
      <c r="F4481" s="316">
        <v>8.7149999999999999</v>
      </c>
      <c r="G4481" s="39"/>
      <c r="H4481" s="45"/>
    </row>
    <row r="4482" s="2" customFormat="1" ht="16.8" customHeight="1">
      <c r="A4482" s="39"/>
      <c r="B4482" s="45"/>
      <c r="C4482" s="315" t="s">
        <v>1305</v>
      </c>
      <c r="D4482" s="315" t="s">
        <v>1850</v>
      </c>
      <c r="E4482" s="18" t="s">
        <v>19</v>
      </c>
      <c r="F4482" s="316">
        <v>14.525</v>
      </c>
      <c r="G4482" s="39"/>
      <c r="H4482" s="45"/>
    </row>
    <row r="4483" s="2" customFormat="1" ht="16.8" customHeight="1">
      <c r="A4483" s="39"/>
      <c r="B4483" s="45"/>
      <c r="C4483" s="315" t="s">
        <v>286</v>
      </c>
      <c r="D4483" s="315" t="s">
        <v>353</v>
      </c>
      <c r="E4483" s="18" t="s">
        <v>19</v>
      </c>
      <c r="F4483" s="316">
        <v>23.239999999999998</v>
      </c>
      <c r="G4483" s="39"/>
      <c r="H4483" s="45"/>
    </row>
    <row r="4484" s="2" customFormat="1" ht="16.8" customHeight="1">
      <c r="A4484" s="39"/>
      <c r="B4484" s="45"/>
      <c r="C4484" s="317" t="s">
        <v>4959</v>
      </c>
      <c r="D4484" s="39"/>
      <c r="E4484" s="39"/>
      <c r="F4484" s="39"/>
      <c r="G4484" s="39"/>
      <c r="H4484" s="45"/>
    </row>
    <row r="4485" s="2" customFormat="1">
      <c r="A4485" s="39"/>
      <c r="B4485" s="45"/>
      <c r="C4485" s="315" t="s">
        <v>343</v>
      </c>
      <c r="D4485" s="315" t="s">
        <v>344</v>
      </c>
      <c r="E4485" s="18" t="s">
        <v>345</v>
      </c>
      <c r="F4485" s="316">
        <v>53.219999999999999</v>
      </c>
      <c r="G4485" s="39"/>
      <c r="H4485" s="45"/>
    </row>
    <row r="4486" s="2" customFormat="1">
      <c r="A4486" s="39"/>
      <c r="B4486" s="45"/>
      <c r="C4486" s="315" t="s">
        <v>792</v>
      </c>
      <c r="D4486" s="315" t="s">
        <v>793</v>
      </c>
      <c r="E4486" s="18" t="s">
        <v>572</v>
      </c>
      <c r="F4486" s="316">
        <v>49.430999999999997</v>
      </c>
      <c r="G4486" s="39"/>
      <c r="H4486" s="45"/>
    </row>
    <row r="4487" s="2" customFormat="1" ht="16.8" customHeight="1">
      <c r="A4487" s="39"/>
      <c r="B4487" s="45"/>
      <c r="C4487" s="311" t="s">
        <v>300</v>
      </c>
      <c r="D4487" s="312" t="s">
        <v>19</v>
      </c>
      <c r="E4487" s="313" t="s">
        <v>19</v>
      </c>
      <c r="F4487" s="314">
        <v>0</v>
      </c>
      <c r="G4487" s="39"/>
      <c r="H4487" s="45"/>
    </row>
    <row r="4488" s="2" customFormat="1" ht="16.8" customHeight="1">
      <c r="A4488" s="39"/>
      <c r="B4488" s="45"/>
      <c r="C4488" s="315" t="s">
        <v>19</v>
      </c>
      <c r="D4488" s="315" t="s">
        <v>1347</v>
      </c>
      <c r="E4488" s="18" t="s">
        <v>19</v>
      </c>
      <c r="F4488" s="316">
        <v>0</v>
      </c>
      <c r="G4488" s="39"/>
      <c r="H4488" s="45"/>
    </row>
    <row r="4489" s="2" customFormat="1" ht="16.8" customHeight="1">
      <c r="A4489" s="39"/>
      <c r="B4489" s="45"/>
      <c r="C4489" s="315" t="s">
        <v>300</v>
      </c>
      <c r="D4489" s="315" t="s">
        <v>72</v>
      </c>
      <c r="E4489" s="18" t="s">
        <v>19</v>
      </c>
      <c r="F4489" s="316">
        <v>0</v>
      </c>
      <c r="G4489" s="39"/>
      <c r="H4489" s="45"/>
    </row>
    <row r="4490" s="2" customFormat="1" ht="16.8" customHeight="1">
      <c r="A4490" s="39"/>
      <c r="B4490" s="45"/>
      <c r="C4490" s="317" t="s">
        <v>4959</v>
      </c>
      <c r="D4490" s="39"/>
      <c r="E4490" s="39"/>
      <c r="F4490" s="39"/>
      <c r="G4490" s="39"/>
      <c r="H4490" s="45"/>
    </row>
    <row r="4491" s="2" customFormat="1">
      <c r="A4491" s="39"/>
      <c r="B4491" s="45"/>
      <c r="C4491" s="315" t="s">
        <v>406</v>
      </c>
      <c r="D4491" s="315" t="s">
        <v>407</v>
      </c>
      <c r="E4491" s="18" t="s">
        <v>391</v>
      </c>
      <c r="F4491" s="316">
        <v>206.81899999999999</v>
      </c>
      <c r="G4491" s="39"/>
      <c r="H4491" s="45"/>
    </row>
    <row r="4492" s="2" customFormat="1" ht="16.8" customHeight="1">
      <c r="A4492" s="39"/>
      <c r="B4492" s="45"/>
      <c r="C4492" s="311" t="s">
        <v>245</v>
      </c>
      <c r="D4492" s="312" t="s">
        <v>19</v>
      </c>
      <c r="E4492" s="313" t="s">
        <v>19</v>
      </c>
      <c r="F4492" s="314">
        <v>0</v>
      </c>
      <c r="G4492" s="39"/>
      <c r="H4492" s="45"/>
    </row>
    <row r="4493" s="2" customFormat="1" ht="16.8" customHeight="1">
      <c r="A4493" s="39"/>
      <c r="B4493" s="45"/>
      <c r="C4493" s="317" t="s">
        <v>4959</v>
      </c>
      <c r="D4493" s="39"/>
      <c r="E4493" s="39"/>
      <c r="F4493" s="39"/>
      <c r="G4493" s="39"/>
      <c r="H4493" s="45"/>
    </row>
    <row r="4494" s="2" customFormat="1">
      <c r="A4494" s="39"/>
      <c r="B4494" s="45"/>
      <c r="C4494" s="315" t="s">
        <v>448</v>
      </c>
      <c r="D4494" s="315" t="s">
        <v>449</v>
      </c>
      <c r="E4494" s="18" t="s">
        <v>391</v>
      </c>
      <c r="F4494" s="316">
        <v>80.525999999999996</v>
      </c>
      <c r="G4494" s="39"/>
      <c r="H4494" s="45"/>
    </row>
    <row r="4495" s="2" customFormat="1" ht="16.8" customHeight="1">
      <c r="A4495" s="39"/>
      <c r="B4495" s="45"/>
      <c r="C4495" s="311" t="s">
        <v>267</v>
      </c>
      <c r="D4495" s="312" t="s">
        <v>19</v>
      </c>
      <c r="E4495" s="313" t="s">
        <v>19</v>
      </c>
      <c r="F4495" s="314">
        <v>1.54</v>
      </c>
      <c r="G4495" s="39"/>
      <c r="H4495" s="45"/>
    </row>
    <row r="4496" s="2" customFormat="1" ht="16.8" customHeight="1">
      <c r="A4496" s="39"/>
      <c r="B4496" s="45"/>
      <c r="C4496" s="315" t="s">
        <v>267</v>
      </c>
      <c r="D4496" s="315" t="s">
        <v>1864</v>
      </c>
      <c r="E4496" s="18" t="s">
        <v>19</v>
      </c>
      <c r="F4496" s="316">
        <v>1.54</v>
      </c>
      <c r="G4496" s="39"/>
      <c r="H4496" s="45"/>
    </row>
    <row r="4497" s="2" customFormat="1" ht="16.8" customHeight="1">
      <c r="A4497" s="39"/>
      <c r="B4497" s="45"/>
      <c r="C4497" s="317" t="s">
        <v>4959</v>
      </c>
      <c r="D4497" s="39"/>
      <c r="E4497" s="39"/>
      <c r="F4497" s="39"/>
      <c r="G4497" s="39"/>
      <c r="H4497" s="45"/>
    </row>
    <row r="4498" s="2" customFormat="1">
      <c r="A4498" s="39"/>
      <c r="B4498" s="45"/>
      <c r="C4498" s="315" t="s">
        <v>406</v>
      </c>
      <c r="D4498" s="315" t="s">
        <v>407</v>
      </c>
      <c r="E4498" s="18" t="s">
        <v>391</v>
      </c>
      <c r="F4498" s="316">
        <v>206.81899999999999</v>
      </c>
      <c r="G4498" s="39"/>
      <c r="H4498" s="45"/>
    </row>
    <row r="4499" s="2" customFormat="1">
      <c r="A4499" s="39"/>
      <c r="B4499" s="45"/>
      <c r="C4499" s="315" t="s">
        <v>343</v>
      </c>
      <c r="D4499" s="315" t="s">
        <v>344</v>
      </c>
      <c r="E4499" s="18" t="s">
        <v>345</v>
      </c>
      <c r="F4499" s="316">
        <v>53.219999999999999</v>
      </c>
      <c r="G4499" s="39"/>
      <c r="H4499" s="45"/>
    </row>
    <row r="4500" s="2" customFormat="1" ht="16.8" customHeight="1">
      <c r="A4500" s="39"/>
      <c r="B4500" s="45"/>
      <c r="C4500" s="315" t="s">
        <v>379</v>
      </c>
      <c r="D4500" s="315" t="s">
        <v>380</v>
      </c>
      <c r="E4500" s="18" t="s">
        <v>345</v>
      </c>
      <c r="F4500" s="316">
        <v>88.543999999999997</v>
      </c>
      <c r="G4500" s="39"/>
      <c r="H4500" s="45"/>
    </row>
    <row r="4501" s="2" customFormat="1" ht="16.8" customHeight="1">
      <c r="A4501" s="39"/>
      <c r="B4501" s="45"/>
      <c r="C4501" s="315" t="s">
        <v>435</v>
      </c>
      <c r="D4501" s="315" t="s">
        <v>436</v>
      </c>
      <c r="E4501" s="18" t="s">
        <v>391</v>
      </c>
      <c r="F4501" s="316">
        <v>235.94300000000001</v>
      </c>
      <c r="G4501" s="39"/>
      <c r="H4501" s="45"/>
    </row>
    <row r="4502" s="2" customFormat="1">
      <c r="A4502" s="39"/>
      <c r="B4502" s="45"/>
      <c r="C4502" s="315" t="s">
        <v>792</v>
      </c>
      <c r="D4502" s="315" t="s">
        <v>793</v>
      </c>
      <c r="E4502" s="18" t="s">
        <v>572</v>
      </c>
      <c r="F4502" s="316">
        <v>49.430999999999997</v>
      </c>
      <c r="G4502" s="39"/>
      <c r="H4502" s="45"/>
    </row>
    <row r="4503" s="2" customFormat="1" ht="16.8" customHeight="1">
      <c r="A4503" s="39"/>
      <c r="B4503" s="45"/>
      <c r="C4503" s="315" t="s">
        <v>487</v>
      </c>
      <c r="D4503" s="315" t="s">
        <v>488</v>
      </c>
      <c r="E4503" s="18" t="s">
        <v>489</v>
      </c>
      <c r="F4503" s="316">
        <v>71.578000000000003</v>
      </c>
      <c r="G4503" s="39"/>
      <c r="H4503" s="45"/>
    </row>
    <row r="4504" s="2" customFormat="1" ht="16.8" customHeight="1">
      <c r="A4504" s="39"/>
      <c r="B4504" s="45"/>
      <c r="C4504" s="315" t="s">
        <v>496</v>
      </c>
      <c r="D4504" s="315" t="s">
        <v>497</v>
      </c>
      <c r="E4504" s="18" t="s">
        <v>489</v>
      </c>
      <c r="F4504" s="316">
        <v>87.888000000000005</v>
      </c>
      <c r="G4504" s="39"/>
      <c r="H4504" s="45"/>
    </row>
    <row r="4505" s="2" customFormat="1" ht="16.8" customHeight="1">
      <c r="A4505" s="39"/>
      <c r="B4505" s="45"/>
      <c r="C4505" s="315" t="s">
        <v>1305</v>
      </c>
      <c r="D4505" s="315" t="s">
        <v>1850</v>
      </c>
      <c r="E4505" s="18" t="s">
        <v>19</v>
      </c>
      <c r="F4505" s="316">
        <v>14.525</v>
      </c>
      <c r="G4505" s="39"/>
      <c r="H4505" s="45"/>
    </row>
    <row r="4506" s="2" customFormat="1" ht="16.8" customHeight="1">
      <c r="A4506" s="39"/>
      <c r="B4506" s="45"/>
      <c r="C4506" s="317" t="s">
        <v>4959</v>
      </c>
      <c r="D4506" s="39"/>
      <c r="E4506" s="39"/>
      <c r="F4506" s="39"/>
      <c r="G4506" s="39"/>
      <c r="H4506" s="45"/>
    </row>
    <row r="4507" s="2" customFormat="1">
      <c r="A4507" s="39"/>
      <c r="B4507" s="45"/>
      <c r="C4507" s="315" t="s">
        <v>343</v>
      </c>
      <c r="D4507" s="315" t="s">
        <v>344</v>
      </c>
      <c r="E4507" s="18" t="s">
        <v>345</v>
      </c>
      <c r="F4507" s="316">
        <v>53.219999999999999</v>
      </c>
      <c r="G4507" s="39"/>
      <c r="H4507" s="45"/>
    </row>
    <row r="4508" s="2" customFormat="1">
      <c r="A4508" s="39"/>
      <c r="B4508" s="45"/>
      <c r="C4508" s="315" t="s">
        <v>406</v>
      </c>
      <c r="D4508" s="315" t="s">
        <v>407</v>
      </c>
      <c r="E4508" s="18" t="s">
        <v>391</v>
      </c>
      <c r="F4508" s="316">
        <v>206.81899999999999</v>
      </c>
      <c r="G4508" s="39"/>
      <c r="H4508" s="45"/>
    </row>
    <row r="4509" s="2" customFormat="1" ht="16.8" customHeight="1">
      <c r="A4509" s="39"/>
      <c r="B4509" s="45"/>
      <c r="C4509" s="315" t="s">
        <v>1308</v>
      </c>
      <c r="D4509" s="315" t="s">
        <v>1333</v>
      </c>
      <c r="E4509" s="18" t="s">
        <v>19</v>
      </c>
      <c r="F4509" s="316">
        <v>31.084</v>
      </c>
      <c r="G4509" s="39"/>
      <c r="H4509" s="45"/>
    </row>
    <row r="4510" s="2" customFormat="1" ht="16.8" customHeight="1">
      <c r="A4510" s="39"/>
      <c r="B4510" s="45"/>
      <c r="C4510" s="317" t="s">
        <v>4959</v>
      </c>
      <c r="D4510" s="39"/>
      <c r="E4510" s="39"/>
      <c r="F4510" s="39"/>
      <c r="G4510" s="39"/>
      <c r="H4510" s="45"/>
    </row>
    <row r="4511" s="2" customFormat="1" ht="16.8" customHeight="1">
      <c r="A4511" s="39"/>
      <c r="B4511" s="45"/>
      <c r="C4511" s="311" t="s">
        <v>1305</v>
      </c>
      <c r="D4511" s="312" t="s">
        <v>19</v>
      </c>
      <c r="E4511" s="313" t="s">
        <v>19</v>
      </c>
      <c r="F4511" s="314">
        <v>14.525</v>
      </c>
      <c r="G4511" s="39"/>
      <c r="H4511" s="45"/>
    </row>
    <row r="4512" s="2" customFormat="1" ht="16.8" customHeight="1">
      <c r="A4512" s="39"/>
      <c r="B4512" s="45"/>
      <c r="C4512" s="311" t="s">
        <v>1308</v>
      </c>
      <c r="D4512" s="312" t="s">
        <v>19</v>
      </c>
      <c r="E4512" s="313" t="s">
        <v>19</v>
      </c>
      <c r="F4512" s="314">
        <v>31.084</v>
      </c>
      <c r="G4512" s="39"/>
      <c r="H4512" s="45"/>
    </row>
    <row r="4513" s="2" customFormat="1">
      <c r="A4513" s="39"/>
      <c r="B4513" s="45"/>
      <c r="C4513" s="315" t="s">
        <v>343</v>
      </c>
      <c r="D4513" s="315" t="s">
        <v>344</v>
      </c>
      <c r="E4513" s="18" t="s">
        <v>345</v>
      </c>
      <c r="F4513" s="316">
        <v>53.219999999999999</v>
      </c>
      <c r="G4513" s="39"/>
      <c r="H4513" s="45"/>
    </row>
    <row r="4514" s="2" customFormat="1">
      <c r="A4514" s="39"/>
      <c r="B4514" s="45"/>
      <c r="C4514" s="315" t="s">
        <v>364</v>
      </c>
      <c r="D4514" s="315" t="s">
        <v>365</v>
      </c>
      <c r="E4514" s="18" t="s">
        <v>345</v>
      </c>
      <c r="F4514" s="316">
        <v>22.135999999999999</v>
      </c>
      <c r="G4514" s="39"/>
      <c r="H4514" s="45"/>
    </row>
    <row r="4515" s="2" customFormat="1">
      <c r="A4515" s="39"/>
      <c r="B4515" s="45"/>
      <c r="C4515" s="315" t="s">
        <v>368</v>
      </c>
      <c r="D4515" s="315" t="s">
        <v>369</v>
      </c>
      <c r="E4515" s="18" t="s">
        <v>345</v>
      </c>
      <c r="F4515" s="316">
        <v>21.029</v>
      </c>
      <c r="G4515" s="39"/>
      <c r="H4515" s="45"/>
    </row>
    <row r="4516" s="2" customFormat="1" ht="16.8" customHeight="1">
      <c r="A4516" s="39"/>
      <c r="B4516" s="45"/>
      <c r="C4516" s="315" t="s">
        <v>611</v>
      </c>
      <c r="D4516" s="315" t="s">
        <v>612</v>
      </c>
      <c r="E4516" s="18" t="s">
        <v>345</v>
      </c>
      <c r="F4516" s="316">
        <v>22.135999999999999</v>
      </c>
      <c r="G4516" s="39"/>
      <c r="H4516" s="45"/>
    </row>
    <row r="4517" s="2" customFormat="1" ht="16.8" customHeight="1">
      <c r="A4517" s="39"/>
      <c r="B4517" s="45"/>
      <c r="C4517" s="315" t="s">
        <v>631</v>
      </c>
      <c r="D4517" s="315" t="s">
        <v>632</v>
      </c>
      <c r="E4517" s="18" t="s">
        <v>345</v>
      </c>
      <c r="F4517" s="316">
        <v>22.135999999999999</v>
      </c>
      <c r="G4517" s="39"/>
      <c r="H4517" s="45"/>
    </row>
    <row r="4518" s="2" customFormat="1" ht="16.8" customHeight="1">
      <c r="A4518" s="39"/>
      <c r="B4518" s="45"/>
      <c r="C4518" s="315" t="s">
        <v>621</v>
      </c>
      <c r="D4518" s="315" t="s">
        <v>622</v>
      </c>
      <c r="E4518" s="18" t="s">
        <v>345</v>
      </c>
      <c r="F4518" s="316">
        <v>22.135999999999999</v>
      </c>
      <c r="G4518" s="39"/>
      <c r="H4518" s="45"/>
    </row>
    <row r="4519" s="2" customFormat="1">
      <c r="A4519" s="39"/>
      <c r="B4519" s="45"/>
      <c r="C4519" s="315" t="s">
        <v>636</v>
      </c>
      <c r="D4519" s="315" t="s">
        <v>637</v>
      </c>
      <c r="E4519" s="18" t="s">
        <v>345</v>
      </c>
      <c r="F4519" s="316">
        <v>22.135999999999999</v>
      </c>
      <c r="G4519" s="39"/>
      <c r="H4519" s="45"/>
    </row>
    <row r="4520" s="2" customFormat="1">
      <c r="A4520" s="39"/>
      <c r="B4520" s="45"/>
      <c r="C4520" s="315" t="s">
        <v>626</v>
      </c>
      <c r="D4520" s="315" t="s">
        <v>627</v>
      </c>
      <c r="E4520" s="18" t="s">
        <v>345</v>
      </c>
      <c r="F4520" s="316">
        <v>22.135999999999999</v>
      </c>
      <c r="G4520" s="39"/>
      <c r="H4520" s="45"/>
    </row>
    <row r="4521" s="2" customFormat="1" ht="16.8" customHeight="1">
      <c r="A4521" s="39"/>
      <c r="B4521" s="45"/>
      <c r="C4521" s="311" t="s">
        <v>1304</v>
      </c>
      <c r="D4521" s="312" t="s">
        <v>19</v>
      </c>
      <c r="E4521" s="313" t="s">
        <v>19</v>
      </c>
      <c r="F4521" s="314">
        <v>0.29999999999999999</v>
      </c>
      <c r="G4521" s="39"/>
      <c r="H4521" s="45"/>
    </row>
    <row r="4522" s="2" customFormat="1" ht="16.8" customHeight="1">
      <c r="A4522" s="39"/>
      <c r="B4522" s="45"/>
      <c r="C4522" s="315" t="s">
        <v>1304</v>
      </c>
      <c r="D4522" s="315" t="s">
        <v>1329</v>
      </c>
      <c r="E4522" s="18" t="s">
        <v>19</v>
      </c>
      <c r="F4522" s="316">
        <v>0.29999999999999999</v>
      </c>
      <c r="G4522" s="39"/>
      <c r="H4522" s="45"/>
    </row>
    <row r="4523" s="2" customFormat="1" ht="16.8" customHeight="1">
      <c r="A4523" s="39"/>
      <c r="B4523" s="45"/>
      <c r="C4523" s="317" t="s">
        <v>4959</v>
      </c>
      <c r="D4523" s="39"/>
      <c r="E4523" s="39"/>
      <c r="F4523" s="39"/>
      <c r="G4523" s="39"/>
      <c r="H4523" s="45"/>
    </row>
    <row r="4524" s="2" customFormat="1">
      <c r="A4524" s="39"/>
      <c r="B4524" s="45"/>
      <c r="C4524" s="315" t="s">
        <v>343</v>
      </c>
      <c r="D4524" s="315" t="s">
        <v>344</v>
      </c>
      <c r="E4524" s="18" t="s">
        <v>345</v>
      </c>
      <c r="F4524" s="316">
        <v>53.219999999999999</v>
      </c>
      <c r="G4524" s="39"/>
      <c r="H4524" s="45"/>
    </row>
    <row r="4525" s="2" customFormat="1">
      <c r="A4525" s="39"/>
      <c r="B4525" s="45"/>
      <c r="C4525" s="315" t="s">
        <v>406</v>
      </c>
      <c r="D4525" s="315" t="s">
        <v>407</v>
      </c>
      <c r="E4525" s="18" t="s">
        <v>391</v>
      </c>
      <c r="F4525" s="316">
        <v>206.81899999999999</v>
      </c>
      <c r="G4525" s="39"/>
      <c r="H4525" s="45"/>
    </row>
    <row r="4526" s="2" customFormat="1" ht="16.8" customHeight="1">
      <c r="A4526" s="39"/>
      <c r="B4526" s="45"/>
      <c r="C4526" s="311" t="s">
        <v>1306</v>
      </c>
      <c r="D4526" s="312" t="s">
        <v>19</v>
      </c>
      <c r="E4526" s="313" t="s">
        <v>19</v>
      </c>
      <c r="F4526" s="314">
        <v>0.59999999999999998</v>
      </c>
      <c r="G4526" s="39"/>
      <c r="H4526" s="45"/>
    </row>
    <row r="4527" s="2" customFormat="1" ht="16.8" customHeight="1">
      <c r="A4527" s="39"/>
      <c r="B4527" s="45"/>
      <c r="C4527" s="315" t="s">
        <v>1306</v>
      </c>
      <c r="D4527" s="315" t="s">
        <v>1321</v>
      </c>
      <c r="E4527" s="18" t="s">
        <v>19</v>
      </c>
      <c r="F4527" s="316">
        <v>0.59999999999999998</v>
      </c>
      <c r="G4527" s="39"/>
      <c r="H4527" s="45"/>
    </row>
    <row r="4528" s="2" customFormat="1" ht="16.8" customHeight="1">
      <c r="A4528" s="39"/>
      <c r="B4528" s="45"/>
      <c r="C4528" s="317" t="s">
        <v>4959</v>
      </c>
      <c r="D4528" s="39"/>
      <c r="E4528" s="39"/>
      <c r="F4528" s="39"/>
      <c r="G4528" s="39"/>
      <c r="H4528" s="45"/>
    </row>
    <row r="4529" s="2" customFormat="1">
      <c r="A4529" s="39"/>
      <c r="B4529" s="45"/>
      <c r="C4529" s="315" t="s">
        <v>343</v>
      </c>
      <c r="D4529" s="315" t="s">
        <v>344</v>
      </c>
      <c r="E4529" s="18" t="s">
        <v>345</v>
      </c>
      <c r="F4529" s="316">
        <v>53.219999999999999</v>
      </c>
      <c r="G4529" s="39"/>
      <c r="H4529" s="45"/>
    </row>
    <row r="4530" s="2" customFormat="1" ht="16.8" customHeight="1">
      <c r="A4530" s="39"/>
      <c r="B4530" s="45"/>
      <c r="C4530" s="311" t="s">
        <v>1835</v>
      </c>
      <c r="D4530" s="312" t="s">
        <v>19</v>
      </c>
      <c r="E4530" s="313" t="s">
        <v>19</v>
      </c>
      <c r="F4530" s="314">
        <v>0.40000000000000002</v>
      </c>
      <c r="G4530" s="39"/>
      <c r="H4530" s="45"/>
    </row>
    <row r="4531" s="2" customFormat="1" ht="16.8" customHeight="1">
      <c r="A4531" s="39"/>
      <c r="B4531" s="45"/>
      <c r="C4531" s="315" t="s">
        <v>19</v>
      </c>
      <c r="D4531" s="315" t="s">
        <v>1862</v>
      </c>
      <c r="E4531" s="18" t="s">
        <v>19</v>
      </c>
      <c r="F4531" s="316">
        <v>0</v>
      </c>
      <c r="G4531" s="39"/>
      <c r="H4531" s="45"/>
    </row>
    <row r="4532" s="2" customFormat="1" ht="16.8" customHeight="1">
      <c r="A4532" s="39"/>
      <c r="B4532" s="45"/>
      <c r="C4532" s="315" t="s">
        <v>1835</v>
      </c>
      <c r="D4532" s="315" t="s">
        <v>1863</v>
      </c>
      <c r="E4532" s="18" t="s">
        <v>19</v>
      </c>
      <c r="F4532" s="316">
        <v>0.40000000000000002</v>
      </c>
      <c r="G4532" s="39"/>
      <c r="H4532" s="45"/>
    </row>
    <row r="4533" s="2" customFormat="1" ht="16.8" customHeight="1">
      <c r="A4533" s="39"/>
      <c r="B4533" s="45"/>
      <c r="C4533" s="317" t="s">
        <v>4959</v>
      </c>
      <c r="D4533" s="39"/>
      <c r="E4533" s="39"/>
      <c r="F4533" s="39"/>
      <c r="G4533" s="39"/>
      <c r="H4533" s="45"/>
    </row>
    <row r="4534" s="2" customFormat="1">
      <c r="A4534" s="39"/>
      <c r="B4534" s="45"/>
      <c r="C4534" s="315" t="s">
        <v>406</v>
      </c>
      <c r="D4534" s="315" t="s">
        <v>407</v>
      </c>
      <c r="E4534" s="18" t="s">
        <v>391</v>
      </c>
      <c r="F4534" s="316">
        <v>206.81899999999999</v>
      </c>
      <c r="G4534" s="39"/>
      <c r="H4534" s="45"/>
    </row>
    <row r="4535" s="2" customFormat="1" ht="16.8" customHeight="1">
      <c r="A4535" s="39"/>
      <c r="B4535" s="45"/>
      <c r="C4535" s="311" t="s">
        <v>275</v>
      </c>
      <c r="D4535" s="312" t="s">
        <v>19</v>
      </c>
      <c r="E4535" s="313" t="s">
        <v>19</v>
      </c>
      <c r="F4535" s="314">
        <v>34.859999999999999</v>
      </c>
      <c r="G4535" s="39"/>
      <c r="H4535" s="45"/>
    </row>
    <row r="4536" s="2" customFormat="1" ht="16.8" customHeight="1">
      <c r="A4536" s="39"/>
      <c r="B4536" s="45"/>
      <c r="C4536" s="315" t="s">
        <v>19</v>
      </c>
      <c r="D4536" s="315" t="s">
        <v>1857</v>
      </c>
      <c r="E4536" s="18" t="s">
        <v>19</v>
      </c>
      <c r="F4536" s="316">
        <v>0</v>
      </c>
      <c r="G4536" s="39"/>
      <c r="H4536" s="45"/>
    </row>
    <row r="4537" s="2" customFormat="1" ht="16.8" customHeight="1">
      <c r="A4537" s="39"/>
      <c r="B4537" s="45"/>
      <c r="C4537" s="315" t="s">
        <v>275</v>
      </c>
      <c r="D4537" s="315" t="s">
        <v>1858</v>
      </c>
      <c r="E4537" s="18" t="s">
        <v>19</v>
      </c>
      <c r="F4537" s="316">
        <v>34.859999999999999</v>
      </c>
      <c r="G4537" s="39"/>
      <c r="H4537" s="45"/>
    </row>
    <row r="4538" s="2" customFormat="1" ht="16.8" customHeight="1">
      <c r="A4538" s="39"/>
      <c r="B4538" s="45"/>
      <c r="C4538" s="317" t="s">
        <v>4959</v>
      </c>
      <c r="D4538" s="39"/>
      <c r="E4538" s="39"/>
      <c r="F4538" s="39"/>
      <c r="G4538" s="39"/>
      <c r="H4538" s="45"/>
    </row>
    <row r="4539" s="2" customFormat="1" ht="16.8" customHeight="1">
      <c r="A4539" s="39"/>
      <c r="B4539" s="45"/>
      <c r="C4539" s="315" t="s">
        <v>379</v>
      </c>
      <c r="D4539" s="315" t="s">
        <v>380</v>
      </c>
      <c r="E4539" s="18" t="s">
        <v>345</v>
      </c>
      <c r="F4539" s="316">
        <v>88.543999999999997</v>
      </c>
      <c r="G4539" s="39"/>
      <c r="H4539" s="45"/>
    </row>
    <row r="4540" s="2" customFormat="1">
      <c r="A4540" s="39"/>
      <c r="B4540" s="45"/>
      <c r="C4540" s="315" t="s">
        <v>406</v>
      </c>
      <c r="D4540" s="315" t="s">
        <v>407</v>
      </c>
      <c r="E4540" s="18" t="s">
        <v>391</v>
      </c>
      <c r="F4540" s="316">
        <v>206.81899999999999</v>
      </c>
      <c r="G4540" s="39"/>
      <c r="H4540" s="45"/>
    </row>
    <row r="4541" s="2" customFormat="1" ht="16.8" customHeight="1">
      <c r="A4541" s="39"/>
      <c r="B4541" s="45"/>
      <c r="C4541" s="311" t="s">
        <v>227</v>
      </c>
      <c r="D4541" s="312" t="s">
        <v>19</v>
      </c>
      <c r="E4541" s="313" t="s">
        <v>19</v>
      </c>
      <c r="F4541" s="314">
        <v>88.543999999999997</v>
      </c>
      <c r="G4541" s="39"/>
      <c r="H4541" s="45"/>
    </row>
    <row r="4542" s="2" customFormat="1" ht="16.8" customHeight="1">
      <c r="A4542" s="39"/>
      <c r="B4542" s="45"/>
      <c r="C4542" s="315" t="s">
        <v>19</v>
      </c>
      <c r="D4542" s="315" t="s">
        <v>388</v>
      </c>
      <c r="E4542" s="18" t="s">
        <v>19</v>
      </c>
      <c r="F4542" s="316">
        <v>88.543999999999997</v>
      </c>
      <c r="G4542" s="39"/>
      <c r="H4542" s="45"/>
    </row>
    <row r="4543" s="2" customFormat="1" ht="16.8" customHeight="1">
      <c r="A4543" s="39"/>
      <c r="B4543" s="45"/>
      <c r="C4543" s="315" t="s">
        <v>227</v>
      </c>
      <c r="D4543" s="315" t="s">
        <v>363</v>
      </c>
      <c r="E4543" s="18" t="s">
        <v>19</v>
      </c>
      <c r="F4543" s="316">
        <v>88.543999999999997</v>
      </c>
      <c r="G4543" s="39"/>
      <c r="H4543" s="45"/>
    </row>
    <row r="4544" s="2" customFormat="1" ht="16.8" customHeight="1">
      <c r="A4544" s="39"/>
      <c r="B4544" s="45"/>
      <c r="C4544" s="317" t="s">
        <v>4959</v>
      </c>
      <c r="D4544" s="39"/>
      <c r="E4544" s="39"/>
      <c r="F4544" s="39"/>
      <c r="G4544" s="39"/>
      <c r="H4544" s="45"/>
    </row>
    <row r="4545" s="2" customFormat="1" ht="16.8" customHeight="1">
      <c r="A4545" s="39"/>
      <c r="B4545" s="45"/>
      <c r="C4545" s="315" t="s">
        <v>379</v>
      </c>
      <c r="D4545" s="315" t="s">
        <v>380</v>
      </c>
      <c r="E4545" s="18" t="s">
        <v>345</v>
      </c>
      <c r="F4545" s="316">
        <v>88.543999999999997</v>
      </c>
      <c r="G4545" s="39"/>
      <c r="H4545" s="45"/>
    </row>
    <row r="4546" s="2" customFormat="1" ht="16.8" customHeight="1">
      <c r="A4546" s="39"/>
      <c r="B4546" s="45"/>
      <c r="C4546" s="315" t="s">
        <v>511</v>
      </c>
      <c r="D4546" s="315" t="s">
        <v>512</v>
      </c>
      <c r="E4546" s="18" t="s">
        <v>345</v>
      </c>
      <c r="F4546" s="316">
        <v>141.76400000000001</v>
      </c>
      <c r="G4546" s="39"/>
      <c r="H4546" s="45"/>
    </row>
    <row r="4547" s="2" customFormat="1">
      <c r="A4547" s="39"/>
      <c r="B4547" s="45"/>
      <c r="C4547" s="315" t="s">
        <v>516</v>
      </c>
      <c r="D4547" s="315" t="s">
        <v>517</v>
      </c>
      <c r="E4547" s="18" t="s">
        <v>345</v>
      </c>
      <c r="F4547" s="316">
        <v>88.543999999999997</v>
      </c>
      <c r="G4547" s="39"/>
      <c r="H4547" s="45"/>
    </row>
    <row r="4548" s="2" customFormat="1">
      <c r="A4548" s="39"/>
      <c r="B4548" s="45"/>
      <c r="C4548" s="315" t="s">
        <v>521</v>
      </c>
      <c r="D4548" s="315" t="s">
        <v>522</v>
      </c>
      <c r="E4548" s="18" t="s">
        <v>345</v>
      </c>
      <c r="F4548" s="316">
        <v>88.543999999999997</v>
      </c>
      <c r="G4548" s="39"/>
      <c r="H4548" s="45"/>
    </row>
    <row r="4549" s="2" customFormat="1">
      <c r="A4549" s="39"/>
      <c r="B4549" s="45"/>
      <c r="C4549" s="315" t="s">
        <v>532</v>
      </c>
      <c r="D4549" s="315" t="s">
        <v>533</v>
      </c>
      <c r="E4549" s="18" t="s">
        <v>345</v>
      </c>
      <c r="F4549" s="316">
        <v>88.543999999999997</v>
      </c>
      <c r="G4549" s="39"/>
      <c r="H4549" s="45"/>
    </row>
    <row r="4550" s="2" customFormat="1" ht="16.8" customHeight="1">
      <c r="A4550" s="39"/>
      <c r="B4550" s="45"/>
      <c r="C4550" s="315" t="s">
        <v>537</v>
      </c>
      <c r="D4550" s="315" t="s">
        <v>538</v>
      </c>
      <c r="E4550" s="18" t="s">
        <v>489</v>
      </c>
      <c r="F4550" s="316">
        <v>0.0030000000000000001</v>
      </c>
      <c r="G4550" s="39"/>
      <c r="H4550" s="45"/>
    </row>
    <row r="4551" s="2" customFormat="1" ht="16.8" customHeight="1">
      <c r="A4551" s="39"/>
      <c r="B4551" s="45"/>
      <c r="C4551" s="315" t="s">
        <v>547</v>
      </c>
      <c r="D4551" s="315" t="s">
        <v>548</v>
      </c>
      <c r="E4551" s="18" t="s">
        <v>345</v>
      </c>
      <c r="F4551" s="316">
        <v>88.543999999999997</v>
      </c>
      <c r="G4551" s="39"/>
      <c r="H4551" s="45"/>
    </row>
    <row r="4552" s="2" customFormat="1" ht="16.8" customHeight="1">
      <c r="A4552" s="39"/>
      <c r="B4552" s="45"/>
      <c r="C4552" s="315" t="s">
        <v>552</v>
      </c>
      <c r="D4552" s="315" t="s">
        <v>553</v>
      </c>
      <c r="E4552" s="18" t="s">
        <v>391</v>
      </c>
      <c r="F4552" s="316">
        <v>1.7709999999999999</v>
      </c>
      <c r="G4552" s="39"/>
      <c r="H4552" s="45"/>
    </row>
    <row r="4553" s="2" customFormat="1" ht="16.8" customHeight="1">
      <c r="A4553" s="39"/>
      <c r="B4553" s="45"/>
      <c r="C4553" s="315" t="s">
        <v>557</v>
      </c>
      <c r="D4553" s="315" t="s">
        <v>558</v>
      </c>
      <c r="E4553" s="18" t="s">
        <v>391</v>
      </c>
      <c r="F4553" s="316">
        <v>1.7709999999999999</v>
      </c>
      <c r="G4553" s="39"/>
      <c r="H4553" s="45"/>
    </row>
    <row r="4554" s="2" customFormat="1" ht="16.8" customHeight="1">
      <c r="A4554" s="39"/>
      <c r="B4554" s="45"/>
      <c r="C4554" s="315" t="s">
        <v>562</v>
      </c>
      <c r="D4554" s="315" t="s">
        <v>563</v>
      </c>
      <c r="E4554" s="18" t="s">
        <v>391</v>
      </c>
      <c r="F4554" s="316">
        <v>17.709</v>
      </c>
      <c r="G4554" s="39"/>
      <c r="H4554" s="45"/>
    </row>
    <row r="4555" s="2" customFormat="1" ht="16.8" customHeight="1">
      <c r="A4555" s="39"/>
      <c r="B4555" s="45"/>
      <c r="C4555" s="315" t="s">
        <v>526</v>
      </c>
      <c r="D4555" s="315" t="s">
        <v>527</v>
      </c>
      <c r="E4555" s="18" t="s">
        <v>528</v>
      </c>
      <c r="F4555" s="316">
        <v>1.7709999999999999</v>
      </c>
      <c r="G4555" s="39"/>
      <c r="H4555" s="45"/>
    </row>
    <row r="4556" s="2" customFormat="1" ht="16.8" customHeight="1">
      <c r="A4556" s="39"/>
      <c r="B4556" s="45"/>
      <c r="C4556" s="315" t="s">
        <v>542</v>
      </c>
      <c r="D4556" s="315" t="s">
        <v>543</v>
      </c>
      <c r="E4556" s="18" t="s">
        <v>528</v>
      </c>
      <c r="F4556" s="316">
        <v>2.6560000000000001</v>
      </c>
      <c r="G4556" s="39"/>
      <c r="H4556" s="45"/>
    </row>
    <row r="4557" s="2" customFormat="1" ht="16.8" customHeight="1">
      <c r="A4557" s="39"/>
      <c r="B4557" s="45"/>
      <c r="C4557" s="311" t="s">
        <v>274</v>
      </c>
      <c r="D4557" s="312" t="s">
        <v>19</v>
      </c>
      <c r="E4557" s="313" t="s">
        <v>19</v>
      </c>
      <c r="F4557" s="314">
        <v>1</v>
      </c>
      <c r="G4557" s="39"/>
      <c r="H4557" s="45"/>
    </row>
    <row r="4558" s="2" customFormat="1" ht="16.8" customHeight="1">
      <c r="A4558" s="39"/>
      <c r="B4558" s="45"/>
      <c r="C4558" s="315" t="s">
        <v>19</v>
      </c>
      <c r="D4558" s="315" t="s">
        <v>383</v>
      </c>
      <c r="E4558" s="18" t="s">
        <v>19</v>
      </c>
      <c r="F4558" s="316">
        <v>0</v>
      </c>
      <c r="G4558" s="39"/>
      <c r="H4558" s="45"/>
    </row>
    <row r="4559" s="2" customFormat="1" ht="16.8" customHeight="1">
      <c r="A4559" s="39"/>
      <c r="B4559" s="45"/>
      <c r="C4559" s="315" t="s">
        <v>274</v>
      </c>
      <c r="D4559" s="315" t="s">
        <v>384</v>
      </c>
      <c r="E4559" s="18" t="s">
        <v>19</v>
      </c>
      <c r="F4559" s="316">
        <v>1</v>
      </c>
      <c r="G4559" s="39"/>
      <c r="H4559" s="45"/>
    </row>
    <row r="4560" s="2" customFormat="1" ht="16.8" customHeight="1">
      <c r="A4560" s="39"/>
      <c r="B4560" s="45"/>
      <c r="C4560" s="317" t="s">
        <v>4959</v>
      </c>
      <c r="D4560" s="39"/>
      <c r="E4560" s="39"/>
      <c r="F4560" s="39"/>
      <c r="G4560" s="39"/>
      <c r="H4560" s="45"/>
    </row>
    <row r="4561" s="2" customFormat="1" ht="16.8" customHeight="1">
      <c r="A4561" s="39"/>
      <c r="B4561" s="45"/>
      <c r="C4561" s="315" t="s">
        <v>379</v>
      </c>
      <c r="D4561" s="315" t="s">
        <v>380</v>
      </c>
      <c r="E4561" s="18" t="s">
        <v>345</v>
      </c>
      <c r="F4561" s="316">
        <v>88.543999999999997</v>
      </c>
      <c r="G4561" s="39"/>
      <c r="H4561" s="45"/>
    </row>
    <row r="4562" s="2" customFormat="1" ht="16.8" customHeight="1">
      <c r="A4562" s="39"/>
      <c r="B4562" s="45"/>
      <c r="C4562" s="311" t="s">
        <v>277</v>
      </c>
      <c r="D4562" s="312" t="s">
        <v>19</v>
      </c>
      <c r="E4562" s="313" t="s">
        <v>19</v>
      </c>
      <c r="F4562" s="314">
        <v>0.29999999999999999</v>
      </c>
      <c r="G4562" s="39"/>
      <c r="H4562" s="45"/>
    </row>
    <row r="4563" s="2" customFormat="1" ht="16.8" customHeight="1">
      <c r="A4563" s="39"/>
      <c r="B4563" s="45"/>
      <c r="C4563" s="315" t="s">
        <v>19</v>
      </c>
      <c r="D4563" s="315" t="s">
        <v>386</v>
      </c>
      <c r="E4563" s="18" t="s">
        <v>19</v>
      </c>
      <c r="F4563" s="316">
        <v>0</v>
      </c>
      <c r="G4563" s="39"/>
      <c r="H4563" s="45"/>
    </row>
    <row r="4564" s="2" customFormat="1" ht="16.8" customHeight="1">
      <c r="A4564" s="39"/>
      <c r="B4564" s="45"/>
      <c r="C4564" s="315" t="s">
        <v>277</v>
      </c>
      <c r="D4564" s="315" t="s">
        <v>387</v>
      </c>
      <c r="E4564" s="18" t="s">
        <v>19</v>
      </c>
      <c r="F4564" s="316">
        <v>0.29999999999999999</v>
      </c>
      <c r="G4564" s="39"/>
      <c r="H4564" s="45"/>
    </row>
    <row r="4565" s="2" customFormat="1" ht="16.8" customHeight="1">
      <c r="A4565" s="39"/>
      <c r="B4565" s="45"/>
      <c r="C4565" s="317" t="s">
        <v>4959</v>
      </c>
      <c r="D4565" s="39"/>
      <c r="E4565" s="39"/>
      <c r="F4565" s="39"/>
      <c r="G4565" s="39"/>
      <c r="H4565" s="45"/>
    </row>
    <row r="4566" s="2" customFormat="1" ht="16.8" customHeight="1">
      <c r="A4566" s="39"/>
      <c r="B4566" s="45"/>
      <c r="C4566" s="315" t="s">
        <v>379</v>
      </c>
      <c r="D4566" s="315" t="s">
        <v>380</v>
      </c>
      <c r="E4566" s="18" t="s">
        <v>345</v>
      </c>
      <c r="F4566" s="316">
        <v>88.543999999999997</v>
      </c>
      <c r="G4566" s="39"/>
      <c r="H4566" s="45"/>
    </row>
    <row r="4567" s="2" customFormat="1">
      <c r="A4567" s="39"/>
      <c r="B4567" s="45"/>
      <c r="C4567" s="315" t="s">
        <v>406</v>
      </c>
      <c r="D4567" s="315" t="s">
        <v>407</v>
      </c>
      <c r="E4567" s="18" t="s">
        <v>391</v>
      </c>
      <c r="F4567" s="316">
        <v>206.81899999999999</v>
      </c>
      <c r="G4567" s="39"/>
      <c r="H4567" s="45"/>
    </row>
    <row r="4568" s="2" customFormat="1" ht="16.8" customHeight="1">
      <c r="A4568" s="39"/>
      <c r="B4568" s="45"/>
      <c r="C4568" s="311" t="s">
        <v>1828</v>
      </c>
      <c r="D4568" s="312" t="s">
        <v>19</v>
      </c>
      <c r="E4568" s="313" t="s">
        <v>19</v>
      </c>
      <c r="F4568" s="314">
        <v>0</v>
      </c>
      <c r="G4568" s="39"/>
      <c r="H4568" s="45"/>
    </row>
    <row r="4569" s="2" customFormat="1" ht="16.8" customHeight="1">
      <c r="A4569" s="39"/>
      <c r="B4569" s="45"/>
      <c r="C4569" s="317" t="s">
        <v>4959</v>
      </c>
      <c r="D4569" s="39"/>
      <c r="E4569" s="39"/>
      <c r="F4569" s="39"/>
      <c r="G4569" s="39"/>
      <c r="H4569" s="45"/>
    </row>
    <row r="4570" s="2" customFormat="1" ht="16.8" customHeight="1">
      <c r="A4570" s="39"/>
      <c r="B4570" s="45"/>
      <c r="C4570" s="315" t="s">
        <v>466</v>
      </c>
      <c r="D4570" s="315" t="s">
        <v>467</v>
      </c>
      <c r="E4570" s="18" t="s">
        <v>391</v>
      </c>
      <c r="F4570" s="316">
        <v>126.29300000000001</v>
      </c>
      <c r="G4570" s="39"/>
      <c r="H4570" s="45"/>
    </row>
    <row r="4571" s="2" customFormat="1" ht="16.8" customHeight="1">
      <c r="A4571" s="39"/>
      <c r="B4571" s="45"/>
      <c r="C4571" s="311" t="s">
        <v>218</v>
      </c>
      <c r="D4571" s="312" t="s">
        <v>19</v>
      </c>
      <c r="E4571" s="313" t="s">
        <v>19</v>
      </c>
      <c r="F4571" s="314">
        <v>80.525999999999996</v>
      </c>
      <c r="G4571" s="39"/>
      <c r="H4571" s="45"/>
    </row>
    <row r="4572" s="2" customFormat="1" ht="16.8" customHeight="1">
      <c r="A4572" s="39"/>
      <c r="B4572" s="45"/>
      <c r="C4572" s="315" t="s">
        <v>19</v>
      </c>
      <c r="D4572" s="315" t="s">
        <v>216</v>
      </c>
      <c r="E4572" s="18" t="s">
        <v>19</v>
      </c>
      <c r="F4572" s="316">
        <v>43.944000000000003</v>
      </c>
      <c r="G4572" s="39"/>
      <c r="H4572" s="45"/>
    </row>
    <row r="4573" s="2" customFormat="1" ht="16.8" customHeight="1">
      <c r="A4573" s="39"/>
      <c r="B4573" s="45"/>
      <c r="C4573" s="315" t="s">
        <v>19</v>
      </c>
      <c r="D4573" s="315" t="s">
        <v>221</v>
      </c>
      <c r="E4573" s="18" t="s">
        <v>19</v>
      </c>
      <c r="F4573" s="316">
        <v>35.789000000000001</v>
      </c>
      <c r="G4573" s="39"/>
      <c r="H4573" s="45"/>
    </row>
    <row r="4574" s="2" customFormat="1" ht="16.8" customHeight="1">
      <c r="A4574" s="39"/>
      <c r="B4574" s="45"/>
      <c r="C4574" s="315" t="s">
        <v>19</v>
      </c>
      <c r="D4574" s="315" t="s">
        <v>452</v>
      </c>
      <c r="E4574" s="18" t="s">
        <v>19</v>
      </c>
      <c r="F4574" s="316">
        <v>0.79300000000000004</v>
      </c>
      <c r="G4574" s="39"/>
      <c r="H4574" s="45"/>
    </row>
    <row r="4575" s="2" customFormat="1" ht="16.8" customHeight="1">
      <c r="A4575" s="39"/>
      <c r="B4575" s="45"/>
      <c r="C4575" s="315" t="s">
        <v>19</v>
      </c>
      <c r="D4575" s="315" t="s">
        <v>453</v>
      </c>
      <c r="E4575" s="18" t="s">
        <v>19</v>
      </c>
      <c r="F4575" s="316">
        <v>0</v>
      </c>
      <c r="G4575" s="39"/>
      <c r="H4575" s="45"/>
    </row>
    <row r="4576" s="2" customFormat="1" ht="16.8" customHeight="1">
      <c r="A4576" s="39"/>
      <c r="B4576" s="45"/>
      <c r="C4576" s="315" t="s">
        <v>19</v>
      </c>
      <c r="D4576" s="315" t="s">
        <v>248</v>
      </c>
      <c r="E4576" s="18" t="s">
        <v>19</v>
      </c>
      <c r="F4576" s="316">
        <v>0</v>
      </c>
      <c r="G4576" s="39"/>
      <c r="H4576" s="45"/>
    </row>
    <row r="4577" s="2" customFormat="1" ht="16.8" customHeight="1">
      <c r="A4577" s="39"/>
      <c r="B4577" s="45"/>
      <c r="C4577" s="315" t="s">
        <v>218</v>
      </c>
      <c r="D4577" s="315" t="s">
        <v>363</v>
      </c>
      <c r="E4577" s="18" t="s">
        <v>19</v>
      </c>
      <c r="F4577" s="316">
        <v>80.525999999999996</v>
      </c>
      <c r="G4577" s="39"/>
      <c r="H4577" s="45"/>
    </row>
    <row r="4578" s="2" customFormat="1" ht="16.8" customHeight="1">
      <c r="A4578" s="39"/>
      <c r="B4578" s="45"/>
      <c r="C4578" s="317" t="s">
        <v>4959</v>
      </c>
      <c r="D4578" s="39"/>
      <c r="E4578" s="39"/>
      <c r="F4578" s="39"/>
      <c r="G4578" s="39"/>
      <c r="H4578" s="45"/>
    </row>
    <row r="4579" s="2" customFormat="1">
      <c r="A4579" s="39"/>
      <c r="B4579" s="45"/>
      <c r="C4579" s="315" t="s">
        <v>448</v>
      </c>
      <c r="D4579" s="315" t="s">
        <v>449</v>
      </c>
      <c r="E4579" s="18" t="s">
        <v>391</v>
      </c>
      <c r="F4579" s="316">
        <v>80.525999999999996</v>
      </c>
      <c r="G4579" s="39"/>
      <c r="H4579" s="45"/>
    </row>
    <row r="4580" s="2" customFormat="1">
      <c r="A4580" s="39"/>
      <c r="B4580" s="45"/>
      <c r="C4580" s="315" t="s">
        <v>455</v>
      </c>
      <c r="D4580" s="315" t="s">
        <v>4960</v>
      </c>
      <c r="E4580" s="18" t="s">
        <v>391</v>
      </c>
      <c r="F4580" s="316">
        <v>805.25999999999999</v>
      </c>
      <c r="G4580" s="39"/>
      <c r="H4580" s="45"/>
    </row>
    <row r="4581" s="2" customFormat="1">
      <c r="A4581" s="39"/>
      <c r="B4581" s="45"/>
      <c r="C4581" s="315" t="s">
        <v>504</v>
      </c>
      <c r="D4581" s="315" t="s">
        <v>505</v>
      </c>
      <c r="E4581" s="18" t="s">
        <v>489</v>
      </c>
      <c r="F4581" s="316">
        <v>161.05199999999999</v>
      </c>
      <c r="G4581" s="39"/>
      <c r="H4581" s="45"/>
    </row>
    <row r="4582" s="2" customFormat="1" ht="16.8" customHeight="1">
      <c r="A4582" s="39"/>
      <c r="B4582" s="45"/>
      <c r="C4582" s="315" t="s">
        <v>466</v>
      </c>
      <c r="D4582" s="315" t="s">
        <v>467</v>
      </c>
      <c r="E4582" s="18" t="s">
        <v>391</v>
      </c>
      <c r="F4582" s="316">
        <v>126.29300000000001</v>
      </c>
      <c r="G4582" s="39"/>
      <c r="H4582" s="45"/>
    </row>
    <row r="4583" s="2" customFormat="1" ht="16.8" customHeight="1">
      <c r="A4583" s="39"/>
      <c r="B4583" s="45"/>
      <c r="C4583" s="311" t="s">
        <v>223</v>
      </c>
      <c r="D4583" s="312" t="s">
        <v>19</v>
      </c>
      <c r="E4583" s="313" t="s">
        <v>19</v>
      </c>
      <c r="F4583" s="314">
        <v>206.81899999999999</v>
      </c>
      <c r="G4583" s="39"/>
      <c r="H4583" s="45"/>
    </row>
    <row r="4584" s="2" customFormat="1" ht="16.8" customHeight="1">
      <c r="A4584" s="39"/>
      <c r="B4584" s="45"/>
      <c r="C4584" s="315" t="s">
        <v>19</v>
      </c>
      <c r="D4584" s="315" t="s">
        <v>418</v>
      </c>
      <c r="E4584" s="18" t="s">
        <v>19</v>
      </c>
      <c r="F4584" s="316">
        <v>125.45999999999999</v>
      </c>
      <c r="G4584" s="39"/>
      <c r="H4584" s="45"/>
    </row>
    <row r="4585" s="2" customFormat="1" ht="16.8" customHeight="1">
      <c r="A4585" s="39"/>
      <c r="B4585" s="45"/>
      <c r="C4585" s="315" t="s">
        <v>19</v>
      </c>
      <c r="D4585" s="315" t="s">
        <v>1348</v>
      </c>
      <c r="E4585" s="18" t="s">
        <v>19</v>
      </c>
      <c r="F4585" s="316">
        <v>29.084</v>
      </c>
      <c r="G4585" s="39"/>
      <c r="H4585" s="45"/>
    </row>
    <row r="4586" s="2" customFormat="1" ht="16.8" customHeight="1">
      <c r="A4586" s="39"/>
      <c r="B4586" s="45"/>
      <c r="C4586" s="315" t="s">
        <v>19</v>
      </c>
      <c r="D4586" s="315" t="s">
        <v>1349</v>
      </c>
      <c r="E4586" s="18" t="s">
        <v>19</v>
      </c>
      <c r="F4586" s="316">
        <v>0</v>
      </c>
      <c r="G4586" s="39"/>
      <c r="H4586" s="45"/>
    </row>
    <row r="4587" s="2" customFormat="1" ht="16.8" customHeight="1">
      <c r="A4587" s="39"/>
      <c r="B4587" s="45"/>
      <c r="C4587" s="315" t="s">
        <v>19</v>
      </c>
      <c r="D4587" s="315" t="s">
        <v>1350</v>
      </c>
      <c r="E4587" s="18" t="s">
        <v>19</v>
      </c>
      <c r="F4587" s="316">
        <v>0</v>
      </c>
      <c r="G4587" s="39"/>
      <c r="H4587" s="45"/>
    </row>
    <row r="4588" s="2" customFormat="1" ht="16.8" customHeight="1">
      <c r="A4588" s="39"/>
      <c r="B4588" s="45"/>
      <c r="C4588" s="315" t="s">
        <v>19</v>
      </c>
      <c r="D4588" s="315" t="s">
        <v>1350</v>
      </c>
      <c r="E4588" s="18" t="s">
        <v>19</v>
      </c>
      <c r="F4588" s="316">
        <v>0</v>
      </c>
      <c r="G4588" s="39"/>
      <c r="H4588" s="45"/>
    </row>
    <row r="4589" s="2" customFormat="1" ht="16.8" customHeight="1">
      <c r="A4589" s="39"/>
      <c r="B4589" s="45"/>
      <c r="C4589" s="315" t="s">
        <v>19</v>
      </c>
      <c r="D4589" s="315" t="s">
        <v>1351</v>
      </c>
      <c r="E4589" s="18" t="s">
        <v>19</v>
      </c>
      <c r="F4589" s="316">
        <v>0</v>
      </c>
      <c r="G4589" s="39"/>
      <c r="H4589" s="45"/>
    </row>
    <row r="4590" s="2" customFormat="1" ht="16.8" customHeight="1">
      <c r="A4590" s="39"/>
      <c r="B4590" s="45"/>
      <c r="C4590" s="315" t="s">
        <v>19</v>
      </c>
      <c r="D4590" s="315" t="s">
        <v>1352</v>
      </c>
      <c r="E4590" s="18" t="s">
        <v>19</v>
      </c>
      <c r="F4590" s="316">
        <v>52.274999999999999</v>
      </c>
      <c r="G4590" s="39"/>
      <c r="H4590" s="45"/>
    </row>
    <row r="4591" s="2" customFormat="1" ht="16.8" customHeight="1">
      <c r="A4591" s="39"/>
      <c r="B4591" s="45"/>
      <c r="C4591" s="315" t="s">
        <v>19</v>
      </c>
      <c r="D4591" s="315" t="s">
        <v>422</v>
      </c>
      <c r="E4591" s="18" t="s">
        <v>19</v>
      </c>
      <c r="F4591" s="316">
        <v>0</v>
      </c>
      <c r="G4591" s="39"/>
      <c r="H4591" s="45"/>
    </row>
    <row r="4592" s="2" customFormat="1" ht="16.8" customHeight="1">
      <c r="A4592" s="39"/>
      <c r="B4592" s="45"/>
      <c r="C4592" s="315" t="s">
        <v>223</v>
      </c>
      <c r="D4592" s="315" t="s">
        <v>363</v>
      </c>
      <c r="E4592" s="18" t="s">
        <v>19</v>
      </c>
      <c r="F4592" s="316">
        <v>206.81899999999999</v>
      </c>
      <c r="G4592" s="39"/>
      <c r="H4592" s="45"/>
    </row>
    <row r="4593" s="2" customFormat="1" ht="16.8" customHeight="1">
      <c r="A4593" s="39"/>
      <c r="B4593" s="45"/>
      <c r="C4593" s="317" t="s">
        <v>4959</v>
      </c>
      <c r="D4593" s="39"/>
      <c r="E4593" s="39"/>
      <c r="F4593" s="39"/>
      <c r="G4593" s="39"/>
      <c r="H4593" s="45"/>
    </row>
    <row r="4594" s="2" customFormat="1">
      <c r="A4594" s="39"/>
      <c r="B4594" s="45"/>
      <c r="C4594" s="315" t="s">
        <v>406</v>
      </c>
      <c r="D4594" s="315" t="s">
        <v>407</v>
      </c>
      <c r="E4594" s="18" t="s">
        <v>391</v>
      </c>
      <c r="F4594" s="316">
        <v>206.81899999999999</v>
      </c>
      <c r="G4594" s="39"/>
      <c r="H4594" s="45"/>
    </row>
    <row r="4595" s="2" customFormat="1" ht="16.8" customHeight="1">
      <c r="A4595" s="39"/>
      <c r="B4595" s="45"/>
      <c r="C4595" s="315" t="s">
        <v>466</v>
      </c>
      <c r="D4595" s="315" t="s">
        <v>467</v>
      </c>
      <c r="E4595" s="18" t="s">
        <v>391</v>
      </c>
      <c r="F4595" s="316">
        <v>126.29300000000001</v>
      </c>
      <c r="G4595" s="39"/>
      <c r="H4595" s="45"/>
    </row>
    <row r="4596" s="2" customFormat="1" ht="16.8" customHeight="1">
      <c r="A4596" s="39"/>
      <c r="B4596" s="45"/>
      <c r="C4596" s="311" t="s">
        <v>298</v>
      </c>
      <c r="D4596" s="312" t="s">
        <v>19</v>
      </c>
      <c r="E4596" s="313" t="s">
        <v>19</v>
      </c>
      <c r="F4596" s="314">
        <v>-0.79300000000000004</v>
      </c>
      <c r="G4596" s="39"/>
      <c r="H4596" s="45"/>
    </row>
    <row r="4597" s="2" customFormat="1" ht="16.8" customHeight="1">
      <c r="A4597" s="39"/>
      <c r="B4597" s="45"/>
      <c r="C4597" s="315" t="s">
        <v>19</v>
      </c>
      <c r="D4597" s="315" t="s">
        <v>2074</v>
      </c>
      <c r="E4597" s="18" t="s">
        <v>19</v>
      </c>
      <c r="F4597" s="316">
        <v>-0.025000000000000001</v>
      </c>
      <c r="G4597" s="39"/>
      <c r="H4597" s="45"/>
    </row>
    <row r="4598" s="2" customFormat="1" ht="16.8" customHeight="1">
      <c r="A4598" s="39"/>
      <c r="B4598" s="45"/>
      <c r="C4598" s="315" t="s">
        <v>19</v>
      </c>
      <c r="D4598" s="315" t="s">
        <v>2075</v>
      </c>
      <c r="E4598" s="18" t="s">
        <v>19</v>
      </c>
      <c r="F4598" s="316">
        <v>0</v>
      </c>
      <c r="G4598" s="39"/>
      <c r="H4598" s="45"/>
    </row>
    <row r="4599" s="2" customFormat="1" ht="16.8" customHeight="1">
      <c r="A4599" s="39"/>
      <c r="B4599" s="45"/>
      <c r="C4599" s="315" t="s">
        <v>19</v>
      </c>
      <c r="D4599" s="315" t="s">
        <v>1885</v>
      </c>
      <c r="E4599" s="18" t="s">
        <v>19</v>
      </c>
      <c r="F4599" s="316">
        <v>-0.76800000000000002</v>
      </c>
      <c r="G4599" s="39"/>
      <c r="H4599" s="45"/>
    </row>
    <row r="4600" s="2" customFormat="1" ht="16.8" customHeight="1">
      <c r="A4600" s="39"/>
      <c r="B4600" s="45"/>
      <c r="C4600" s="315" t="s">
        <v>19</v>
      </c>
      <c r="D4600" s="315" t="s">
        <v>1886</v>
      </c>
      <c r="E4600" s="18" t="s">
        <v>19</v>
      </c>
      <c r="F4600" s="316">
        <v>0</v>
      </c>
      <c r="G4600" s="39"/>
      <c r="H4600" s="45"/>
    </row>
    <row r="4601" s="2" customFormat="1" ht="16.8" customHeight="1">
      <c r="A4601" s="39"/>
      <c r="B4601" s="45"/>
      <c r="C4601" s="315" t="s">
        <v>19</v>
      </c>
      <c r="D4601" s="315" t="s">
        <v>1887</v>
      </c>
      <c r="E4601" s="18" t="s">
        <v>19</v>
      </c>
      <c r="F4601" s="316">
        <v>0</v>
      </c>
      <c r="G4601" s="39"/>
      <c r="H4601" s="45"/>
    </row>
    <row r="4602" s="2" customFormat="1" ht="16.8" customHeight="1">
      <c r="A4602" s="39"/>
      <c r="B4602" s="45"/>
      <c r="C4602" s="315" t="s">
        <v>19</v>
      </c>
      <c r="D4602" s="315" t="s">
        <v>1888</v>
      </c>
      <c r="E4602" s="18" t="s">
        <v>19</v>
      </c>
      <c r="F4602" s="316">
        <v>0</v>
      </c>
      <c r="G4602" s="39"/>
      <c r="H4602" s="45"/>
    </row>
    <row r="4603" s="2" customFormat="1" ht="16.8" customHeight="1">
      <c r="A4603" s="39"/>
      <c r="B4603" s="45"/>
      <c r="C4603" s="315" t="s">
        <v>19</v>
      </c>
      <c r="D4603" s="315" t="s">
        <v>501</v>
      </c>
      <c r="E4603" s="18" t="s">
        <v>19</v>
      </c>
      <c r="F4603" s="316">
        <v>0</v>
      </c>
      <c r="G4603" s="39"/>
      <c r="H4603" s="45"/>
    </row>
    <row r="4604" s="2" customFormat="1" ht="16.8" customHeight="1">
      <c r="A4604" s="39"/>
      <c r="B4604" s="45"/>
      <c r="C4604" s="315" t="s">
        <v>19</v>
      </c>
      <c r="D4604" s="315" t="s">
        <v>993</v>
      </c>
      <c r="E4604" s="18" t="s">
        <v>19</v>
      </c>
      <c r="F4604" s="316">
        <v>0</v>
      </c>
      <c r="G4604" s="39"/>
      <c r="H4604" s="45"/>
    </row>
    <row r="4605" s="2" customFormat="1" ht="16.8" customHeight="1">
      <c r="A4605" s="39"/>
      <c r="B4605" s="45"/>
      <c r="C4605" s="315" t="s">
        <v>19</v>
      </c>
      <c r="D4605" s="315" t="s">
        <v>502</v>
      </c>
      <c r="E4605" s="18" t="s">
        <v>19</v>
      </c>
      <c r="F4605" s="316">
        <v>0</v>
      </c>
      <c r="G4605" s="39"/>
      <c r="H4605" s="45"/>
    </row>
    <row r="4606" s="2" customFormat="1" ht="16.8" customHeight="1">
      <c r="A4606" s="39"/>
      <c r="B4606" s="45"/>
      <c r="C4606" s="315" t="s">
        <v>298</v>
      </c>
      <c r="D4606" s="315" t="s">
        <v>500</v>
      </c>
      <c r="E4606" s="18" t="s">
        <v>19</v>
      </c>
      <c r="F4606" s="316">
        <v>-0.79300000000000004</v>
      </c>
      <c r="G4606" s="39"/>
      <c r="H4606" s="45"/>
    </row>
    <row r="4607" s="2" customFormat="1" ht="16.8" customHeight="1">
      <c r="A4607" s="39"/>
      <c r="B4607" s="45"/>
      <c r="C4607" s="317" t="s">
        <v>4959</v>
      </c>
      <c r="D4607" s="39"/>
      <c r="E4607" s="39"/>
      <c r="F4607" s="39"/>
      <c r="G4607" s="39"/>
      <c r="H4607" s="45"/>
    </row>
    <row r="4608" s="2" customFormat="1" ht="16.8" customHeight="1">
      <c r="A4608" s="39"/>
      <c r="B4608" s="45"/>
      <c r="C4608" s="315" t="s">
        <v>496</v>
      </c>
      <c r="D4608" s="315" t="s">
        <v>497</v>
      </c>
      <c r="E4608" s="18" t="s">
        <v>489</v>
      </c>
      <c r="F4608" s="316">
        <v>87.888000000000005</v>
      </c>
      <c r="G4608" s="39"/>
      <c r="H4608" s="45"/>
    </row>
    <row r="4609" s="2" customFormat="1">
      <c r="A4609" s="39"/>
      <c r="B4609" s="45"/>
      <c r="C4609" s="315" t="s">
        <v>448</v>
      </c>
      <c r="D4609" s="315" t="s">
        <v>449</v>
      </c>
      <c r="E4609" s="18" t="s">
        <v>391</v>
      </c>
      <c r="F4609" s="316">
        <v>80.525999999999996</v>
      </c>
      <c r="G4609" s="39"/>
      <c r="H4609" s="45"/>
    </row>
    <row r="4610" s="2" customFormat="1" ht="16.8" customHeight="1">
      <c r="A4610" s="39"/>
      <c r="B4610" s="45"/>
      <c r="C4610" s="311" t="s">
        <v>221</v>
      </c>
      <c r="D4610" s="312" t="s">
        <v>19</v>
      </c>
      <c r="E4610" s="313" t="s">
        <v>19</v>
      </c>
      <c r="F4610" s="314">
        <v>35.789000000000001</v>
      </c>
      <c r="G4610" s="39"/>
      <c r="H4610" s="45"/>
    </row>
    <row r="4611" s="2" customFormat="1" ht="16.8" customHeight="1">
      <c r="A4611" s="39"/>
      <c r="B4611" s="45"/>
      <c r="C4611" s="315" t="s">
        <v>19</v>
      </c>
      <c r="D4611" s="315" t="s">
        <v>491</v>
      </c>
      <c r="E4611" s="18" t="s">
        <v>19</v>
      </c>
      <c r="F4611" s="316">
        <v>0</v>
      </c>
      <c r="G4611" s="39"/>
      <c r="H4611" s="45"/>
    </row>
    <row r="4612" s="2" customFormat="1" ht="16.8" customHeight="1">
      <c r="A4612" s="39"/>
      <c r="B4612" s="45"/>
      <c r="C4612" s="315" t="s">
        <v>19</v>
      </c>
      <c r="D4612" s="315" t="s">
        <v>492</v>
      </c>
      <c r="E4612" s="18" t="s">
        <v>19</v>
      </c>
      <c r="F4612" s="316">
        <v>8.9469999999999992</v>
      </c>
      <c r="G4612" s="39"/>
      <c r="H4612" s="45"/>
    </row>
    <row r="4613" s="2" customFormat="1" ht="16.8" customHeight="1">
      <c r="A4613" s="39"/>
      <c r="B4613" s="45"/>
      <c r="C4613" s="315" t="s">
        <v>19</v>
      </c>
      <c r="D4613" s="315" t="s">
        <v>493</v>
      </c>
      <c r="E4613" s="18" t="s">
        <v>19</v>
      </c>
      <c r="F4613" s="316">
        <v>0</v>
      </c>
      <c r="G4613" s="39"/>
      <c r="H4613" s="45"/>
    </row>
    <row r="4614" s="2" customFormat="1" ht="16.8" customHeight="1">
      <c r="A4614" s="39"/>
      <c r="B4614" s="45"/>
      <c r="C4614" s="315" t="s">
        <v>19</v>
      </c>
      <c r="D4614" s="315" t="s">
        <v>494</v>
      </c>
      <c r="E4614" s="18" t="s">
        <v>19</v>
      </c>
      <c r="F4614" s="316">
        <v>26.841999999999999</v>
      </c>
      <c r="G4614" s="39"/>
      <c r="H4614" s="45"/>
    </row>
    <row r="4615" s="2" customFormat="1" ht="16.8" customHeight="1">
      <c r="A4615" s="39"/>
      <c r="B4615" s="45"/>
      <c r="C4615" s="315" t="s">
        <v>221</v>
      </c>
      <c r="D4615" s="315" t="s">
        <v>363</v>
      </c>
      <c r="E4615" s="18" t="s">
        <v>19</v>
      </c>
      <c r="F4615" s="316">
        <v>35.789000000000001</v>
      </c>
      <c r="G4615" s="39"/>
      <c r="H4615" s="45"/>
    </row>
    <row r="4616" s="2" customFormat="1" ht="16.8" customHeight="1">
      <c r="A4616" s="39"/>
      <c r="B4616" s="45"/>
      <c r="C4616" s="317" t="s">
        <v>4959</v>
      </c>
      <c r="D4616" s="39"/>
      <c r="E4616" s="39"/>
      <c r="F4616" s="39"/>
      <c r="G4616" s="39"/>
      <c r="H4616" s="45"/>
    </row>
    <row r="4617" s="2" customFormat="1" ht="16.8" customHeight="1">
      <c r="A4617" s="39"/>
      <c r="B4617" s="45"/>
      <c r="C4617" s="315" t="s">
        <v>487</v>
      </c>
      <c r="D4617" s="315" t="s">
        <v>488</v>
      </c>
      <c r="E4617" s="18" t="s">
        <v>489</v>
      </c>
      <c r="F4617" s="316">
        <v>71.578000000000003</v>
      </c>
      <c r="G4617" s="39"/>
      <c r="H4617" s="45"/>
    </row>
    <row r="4618" s="2" customFormat="1">
      <c r="A4618" s="39"/>
      <c r="B4618" s="45"/>
      <c r="C4618" s="315" t="s">
        <v>448</v>
      </c>
      <c r="D4618" s="315" t="s">
        <v>449</v>
      </c>
      <c r="E4618" s="18" t="s">
        <v>391</v>
      </c>
      <c r="F4618" s="316">
        <v>80.525999999999996</v>
      </c>
      <c r="G4618" s="39"/>
      <c r="H4618" s="45"/>
    </row>
    <row r="4619" s="2" customFormat="1">
      <c r="A4619" s="39"/>
      <c r="B4619" s="45"/>
      <c r="C4619" s="315" t="s">
        <v>477</v>
      </c>
      <c r="D4619" s="315" t="s">
        <v>478</v>
      </c>
      <c r="E4619" s="18" t="s">
        <v>391</v>
      </c>
      <c r="F4619" s="316">
        <v>162.08199999999999</v>
      </c>
      <c r="G4619" s="39"/>
      <c r="H4619" s="45"/>
    </row>
    <row r="4620" s="2" customFormat="1" ht="16.8" customHeight="1">
      <c r="A4620" s="39"/>
      <c r="B4620" s="45"/>
      <c r="C4620" s="311" t="s">
        <v>225</v>
      </c>
      <c r="D4620" s="312" t="s">
        <v>19</v>
      </c>
      <c r="E4620" s="313" t="s">
        <v>19</v>
      </c>
      <c r="F4620" s="314">
        <v>126.29300000000001</v>
      </c>
      <c r="G4620" s="39"/>
      <c r="H4620" s="45"/>
    </row>
    <row r="4621" s="2" customFormat="1" ht="16.8" customHeight="1">
      <c r="A4621" s="39"/>
      <c r="B4621" s="45"/>
      <c r="C4621" s="315" t="s">
        <v>19</v>
      </c>
      <c r="D4621" s="315" t="s">
        <v>470</v>
      </c>
      <c r="E4621" s="18" t="s">
        <v>19</v>
      </c>
      <c r="F4621" s="316">
        <v>0</v>
      </c>
      <c r="G4621" s="39"/>
      <c r="H4621" s="45"/>
    </row>
    <row r="4622" s="2" customFormat="1" ht="16.8" customHeight="1">
      <c r="A4622" s="39"/>
      <c r="B4622" s="45"/>
      <c r="C4622" s="315" t="s">
        <v>19</v>
      </c>
      <c r="D4622" s="315" t="s">
        <v>1879</v>
      </c>
      <c r="E4622" s="18" t="s">
        <v>19</v>
      </c>
      <c r="F4622" s="316">
        <v>206.81899999999999</v>
      </c>
      <c r="G4622" s="39"/>
      <c r="H4622" s="45"/>
    </row>
    <row r="4623" s="2" customFormat="1" ht="16.8" customHeight="1">
      <c r="A4623" s="39"/>
      <c r="B4623" s="45"/>
      <c r="C4623" s="315" t="s">
        <v>19</v>
      </c>
      <c r="D4623" s="315" t="s">
        <v>471</v>
      </c>
      <c r="E4623" s="18" t="s">
        <v>19</v>
      </c>
      <c r="F4623" s="316">
        <v>-80.525999999999996</v>
      </c>
      <c r="G4623" s="39"/>
      <c r="H4623" s="45"/>
    </row>
    <row r="4624" s="2" customFormat="1" ht="16.8" customHeight="1">
      <c r="A4624" s="39"/>
      <c r="B4624" s="45"/>
      <c r="C4624" s="315" t="s">
        <v>225</v>
      </c>
      <c r="D4624" s="315" t="s">
        <v>363</v>
      </c>
      <c r="E4624" s="18" t="s">
        <v>19</v>
      </c>
      <c r="F4624" s="316">
        <v>126.29300000000001</v>
      </c>
      <c r="G4624" s="39"/>
      <c r="H4624" s="45"/>
    </row>
    <row r="4625" s="2" customFormat="1" ht="16.8" customHeight="1">
      <c r="A4625" s="39"/>
      <c r="B4625" s="45"/>
      <c r="C4625" s="317" t="s">
        <v>4959</v>
      </c>
      <c r="D4625" s="39"/>
      <c r="E4625" s="39"/>
      <c r="F4625" s="39"/>
      <c r="G4625" s="39"/>
      <c r="H4625" s="45"/>
    </row>
    <row r="4626" s="2" customFormat="1" ht="16.8" customHeight="1">
      <c r="A4626" s="39"/>
      <c r="B4626" s="45"/>
      <c r="C4626" s="315" t="s">
        <v>466</v>
      </c>
      <c r="D4626" s="315" t="s">
        <v>467</v>
      </c>
      <c r="E4626" s="18" t="s">
        <v>391</v>
      </c>
      <c r="F4626" s="316">
        <v>126.29300000000001</v>
      </c>
      <c r="G4626" s="39"/>
      <c r="H4626" s="45"/>
    </row>
    <row r="4627" s="2" customFormat="1">
      <c r="A4627" s="39"/>
      <c r="B4627" s="45"/>
      <c r="C4627" s="315" t="s">
        <v>389</v>
      </c>
      <c r="D4627" s="315" t="s">
        <v>390</v>
      </c>
      <c r="E4627" s="18" t="s">
        <v>391</v>
      </c>
      <c r="F4627" s="316">
        <v>126.29300000000001</v>
      </c>
      <c r="G4627" s="39"/>
      <c r="H4627" s="45"/>
    </row>
    <row r="4628" s="2" customFormat="1">
      <c r="A4628" s="39"/>
      <c r="B4628" s="45"/>
      <c r="C4628" s="315" t="s">
        <v>442</v>
      </c>
      <c r="D4628" s="315" t="s">
        <v>443</v>
      </c>
      <c r="E4628" s="18" t="s">
        <v>391</v>
      </c>
      <c r="F4628" s="316">
        <v>252.58600000000001</v>
      </c>
      <c r="G4628" s="39"/>
      <c r="H4628" s="45"/>
    </row>
    <row r="4629" s="2" customFormat="1">
      <c r="A4629" s="39"/>
      <c r="B4629" s="45"/>
      <c r="C4629" s="315" t="s">
        <v>462</v>
      </c>
      <c r="D4629" s="315" t="s">
        <v>463</v>
      </c>
      <c r="E4629" s="18" t="s">
        <v>391</v>
      </c>
      <c r="F4629" s="316">
        <v>126.29300000000001</v>
      </c>
      <c r="G4629" s="39"/>
      <c r="H4629" s="45"/>
    </row>
    <row r="4630" s="2" customFormat="1">
      <c r="A4630" s="39"/>
      <c r="B4630" s="45"/>
      <c r="C4630" s="315" t="s">
        <v>477</v>
      </c>
      <c r="D4630" s="315" t="s">
        <v>478</v>
      </c>
      <c r="E4630" s="18" t="s">
        <v>391</v>
      </c>
      <c r="F4630" s="316">
        <v>162.08199999999999</v>
      </c>
      <c r="G4630" s="39"/>
      <c r="H4630" s="45"/>
    </row>
    <row r="4631" s="2" customFormat="1" ht="26.4" customHeight="1">
      <c r="A4631" s="39"/>
      <c r="B4631" s="45"/>
      <c r="C4631" s="310" t="s">
        <v>4977</v>
      </c>
      <c r="D4631" s="310" t="s">
        <v>132</v>
      </c>
      <c r="E4631" s="39"/>
      <c r="F4631" s="39"/>
      <c r="G4631" s="39"/>
      <c r="H4631" s="45"/>
    </row>
    <row r="4632" s="2" customFormat="1" ht="16.8" customHeight="1">
      <c r="A4632" s="39"/>
      <c r="B4632" s="45"/>
      <c r="C4632" s="311" t="s">
        <v>248</v>
      </c>
      <c r="D4632" s="312" t="s">
        <v>19</v>
      </c>
      <c r="E4632" s="313" t="s">
        <v>19</v>
      </c>
      <c r="F4632" s="314">
        <v>0</v>
      </c>
      <c r="G4632" s="39"/>
      <c r="H4632" s="45"/>
    </row>
    <row r="4633" s="2" customFormat="1" ht="16.8" customHeight="1">
      <c r="A4633" s="39"/>
      <c r="B4633" s="45"/>
      <c r="C4633" s="317" t="s">
        <v>4959</v>
      </c>
      <c r="D4633" s="39"/>
      <c r="E4633" s="39"/>
      <c r="F4633" s="39"/>
      <c r="G4633" s="39"/>
      <c r="H4633" s="45"/>
    </row>
    <row r="4634" s="2" customFormat="1">
      <c r="A4634" s="39"/>
      <c r="B4634" s="45"/>
      <c r="C4634" s="315" t="s">
        <v>448</v>
      </c>
      <c r="D4634" s="315" t="s">
        <v>449</v>
      </c>
      <c r="E4634" s="18" t="s">
        <v>391</v>
      </c>
      <c r="F4634" s="316">
        <v>16.951000000000001</v>
      </c>
      <c r="G4634" s="39"/>
      <c r="H4634" s="45"/>
    </row>
    <row r="4635" s="2" customFormat="1" ht="16.8" customHeight="1">
      <c r="A4635" s="39"/>
      <c r="B4635" s="45"/>
      <c r="C4635" s="311" t="s">
        <v>294</v>
      </c>
      <c r="D4635" s="312" t="s">
        <v>19</v>
      </c>
      <c r="E4635" s="313" t="s">
        <v>19</v>
      </c>
      <c r="F4635" s="314">
        <v>25.899999999999999</v>
      </c>
      <c r="G4635" s="39"/>
      <c r="H4635" s="45"/>
    </row>
    <row r="4636" s="2" customFormat="1" ht="16.8" customHeight="1">
      <c r="A4636" s="39"/>
      <c r="B4636" s="45"/>
      <c r="C4636" s="315" t="s">
        <v>19</v>
      </c>
      <c r="D4636" s="315" t="s">
        <v>1829</v>
      </c>
      <c r="E4636" s="18" t="s">
        <v>19</v>
      </c>
      <c r="F4636" s="316">
        <v>25.899999999999999</v>
      </c>
      <c r="G4636" s="39"/>
      <c r="H4636" s="45"/>
    </row>
    <row r="4637" s="2" customFormat="1" ht="16.8" customHeight="1">
      <c r="A4637" s="39"/>
      <c r="B4637" s="45"/>
      <c r="C4637" s="315" t="s">
        <v>19</v>
      </c>
      <c r="D4637" s="315" t="s">
        <v>1831</v>
      </c>
      <c r="E4637" s="18" t="s">
        <v>19</v>
      </c>
      <c r="F4637" s="316">
        <v>0</v>
      </c>
      <c r="G4637" s="39"/>
      <c r="H4637" s="45"/>
    </row>
    <row r="4638" s="2" customFormat="1" ht="16.8" customHeight="1">
      <c r="A4638" s="39"/>
      <c r="B4638" s="45"/>
      <c r="C4638" s="315" t="s">
        <v>19</v>
      </c>
      <c r="D4638" s="315" t="s">
        <v>2047</v>
      </c>
      <c r="E4638" s="18" t="s">
        <v>19</v>
      </c>
      <c r="F4638" s="316">
        <v>0</v>
      </c>
      <c r="G4638" s="39"/>
      <c r="H4638" s="45"/>
    </row>
    <row r="4639" s="2" customFormat="1" ht="16.8" customHeight="1">
      <c r="A4639" s="39"/>
      <c r="B4639" s="45"/>
      <c r="C4639" s="315" t="s">
        <v>19</v>
      </c>
      <c r="D4639" s="315" t="s">
        <v>2049</v>
      </c>
      <c r="E4639" s="18" t="s">
        <v>19</v>
      </c>
      <c r="F4639" s="316">
        <v>0</v>
      </c>
      <c r="G4639" s="39"/>
      <c r="H4639" s="45"/>
    </row>
    <row r="4640" s="2" customFormat="1" ht="16.8" customHeight="1">
      <c r="A4640" s="39"/>
      <c r="B4640" s="45"/>
      <c r="C4640" s="315" t="s">
        <v>19</v>
      </c>
      <c r="D4640" s="315" t="s">
        <v>1821</v>
      </c>
      <c r="E4640" s="18" t="s">
        <v>19</v>
      </c>
      <c r="F4640" s="316">
        <v>0</v>
      </c>
      <c r="G4640" s="39"/>
      <c r="H4640" s="45"/>
    </row>
    <row r="4641" s="2" customFormat="1" ht="16.8" customHeight="1">
      <c r="A4641" s="39"/>
      <c r="B4641" s="45"/>
      <c r="C4641" s="315" t="s">
        <v>19</v>
      </c>
      <c r="D4641" s="315" t="s">
        <v>1822</v>
      </c>
      <c r="E4641" s="18" t="s">
        <v>19</v>
      </c>
      <c r="F4641" s="316">
        <v>0</v>
      </c>
      <c r="G4641" s="39"/>
      <c r="H4641" s="45"/>
    </row>
    <row r="4642" s="2" customFormat="1" ht="16.8" customHeight="1">
      <c r="A4642" s="39"/>
      <c r="B4642" s="45"/>
      <c r="C4642" s="315" t="s">
        <v>19</v>
      </c>
      <c r="D4642" s="315" t="s">
        <v>952</v>
      </c>
      <c r="E4642" s="18" t="s">
        <v>19</v>
      </c>
      <c r="F4642" s="316">
        <v>0</v>
      </c>
      <c r="G4642" s="39"/>
      <c r="H4642" s="45"/>
    </row>
    <row r="4643" s="2" customFormat="1" ht="16.8" customHeight="1">
      <c r="A4643" s="39"/>
      <c r="B4643" s="45"/>
      <c r="C4643" s="315" t="s">
        <v>19</v>
      </c>
      <c r="D4643" s="315" t="s">
        <v>258</v>
      </c>
      <c r="E4643" s="18" t="s">
        <v>19</v>
      </c>
      <c r="F4643" s="316">
        <v>0</v>
      </c>
      <c r="G4643" s="39"/>
      <c r="H4643" s="45"/>
    </row>
    <row r="4644" s="2" customFormat="1" ht="16.8" customHeight="1">
      <c r="A4644" s="39"/>
      <c r="B4644" s="45"/>
      <c r="C4644" s="315" t="s">
        <v>19</v>
      </c>
      <c r="D4644" s="315" t="s">
        <v>256</v>
      </c>
      <c r="E4644" s="18" t="s">
        <v>19</v>
      </c>
      <c r="F4644" s="316">
        <v>0</v>
      </c>
      <c r="G4644" s="39"/>
      <c r="H4644" s="45"/>
    </row>
    <row r="4645" s="2" customFormat="1" ht="16.8" customHeight="1">
      <c r="A4645" s="39"/>
      <c r="B4645" s="45"/>
      <c r="C4645" s="315" t="s">
        <v>294</v>
      </c>
      <c r="D4645" s="315" t="s">
        <v>363</v>
      </c>
      <c r="E4645" s="18" t="s">
        <v>19</v>
      </c>
      <c r="F4645" s="316">
        <v>25.899999999999999</v>
      </c>
      <c r="G4645" s="39"/>
      <c r="H4645" s="45"/>
    </row>
    <row r="4646" s="2" customFormat="1" ht="16.8" customHeight="1">
      <c r="A4646" s="39"/>
      <c r="B4646" s="45"/>
      <c r="C4646" s="317" t="s">
        <v>4959</v>
      </c>
      <c r="D4646" s="39"/>
      <c r="E4646" s="39"/>
      <c r="F4646" s="39"/>
      <c r="G4646" s="39"/>
      <c r="H4646" s="45"/>
    </row>
    <row r="4647" s="2" customFormat="1" ht="16.8" customHeight="1">
      <c r="A4647" s="39"/>
      <c r="B4647" s="45"/>
      <c r="C4647" s="315" t="s">
        <v>786</v>
      </c>
      <c r="D4647" s="315" t="s">
        <v>787</v>
      </c>
      <c r="E4647" s="18" t="s">
        <v>572</v>
      </c>
      <c r="F4647" s="316">
        <v>25.899999999999999</v>
      </c>
      <c r="G4647" s="39"/>
      <c r="H4647" s="45"/>
    </row>
    <row r="4648" s="2" customFormat="1">
      <c r="A4648" s="39"/>
      <c r="B4648" s="45"/>
      <c r="C4648" s="315" t="s">
        <v>343</v>
      </c>
      <c r="D4648" s="315" t="s">
        <v>344</v>
      </c>
      <c r="E4648" s="18" t="s">
        <v>345</v>
      </c>
      <c r="F4648" s="316">
        <v>20.097999999999999</v>
      </c>
      <c r="G4648" s="39"/>
      <c r="H4648" s="45"/>
    </row>
    <row r="4649" s="2" customFormat="1" ht="16.8" customHeight="1">
      <c r="A4649" s="39"/>
      <c r="B4649" s="45"/>
      <c r="C4649" s="315" t="s">
        <v>379</v>
      </c>
      <c r="D4649" s="315" t="s">
        <v>380</v>
      </c>
      <c r="E4649" s="18" t="s">
        <v>345</v>
      </c>
      <c r="F4649" s="316">
        <v>34.033000000000001</v>
      </c>
      <c r="G4649" s="39"/>
      <c r="H4649" s="45"/>
    </row>
    <row r="4650" s="2" customFormat="1">
      <c r="A4650" s="39"/>
      <c r="B4650" s="45"/>
      <c r="C4650" s="315" t="s">
        <v>425</v>
      </c>
      <c r="D4650" s="315" t="s">
        <v>426</v>
      </c>
      <c r="E4650" s="18" t="s">
        <v>345</v>
      </c>
      <c r="F4650" s="316">
        <v>151.20400000000001</v>
      </c>
      <c r="G4650" s="39"/>
      <c r="H4650" s="45"/>
    </row>
    <row r="4651" s="2" customFormat="1">
      <c r="A4651" s="39"/>
      <c r="B4651" s="45"/>
      <c r="C4651" s="315" t="s">
        <v>570</v>
      </c>
      <c r="D4651" s="315" t="s">
        <v>571</v>
      </c>
      <c r="E4651" s="18" t="s">
        <v>572</v>
      </c>
      <c r="F4651" s="316">
        <v>12.949999999999999</v>
      </c>
      <c r="G4651" s="39"/>
      <c r="H4651" s="45"/>
    </row>
    <row r="4652" s="2" customFormat="1" ht="16.8" customHeight="1">
      <c r="A4652" s="39"/>
      <c r="B4652" s="45"/>
      <c r="C4652" s="315" t="s">
        <v>577</v>
      </c>
      <c r="D4652" s="315" t="s">
        <v>578</v>
      </c>
      <c r="E4652" s="18" t="s">
        <v>572</v>
      </c>
      <c r="F4652" s="316">
        <v>15.539999999999999</v>
      </c>
      <c r="G4652" s="39"/>
      <c r="H4652" s="45"/>
    </row>
    <row r="4653" s="2" customFormat="1" ht="16.8" customHeight="1">
      <c r="A4653" s="39"/>
      <c r="B4653" s="45"/>
      <c r="C4653" s="315" t="s">
        <v>2009</v>
      </c>
      <c r="D4653" s="315" t="s">
        <v>2010</v>
      </c>
      <c r="E4653" s="18" t="s">
        <v>572</v>
      </c>
      <c r="F4653" s="316">
        <v>25.899999999999999</v>
      </c>
      <c r="G4653" s="39"/>
      <c r="H4653" s="45"/>
    </row>
    <row r="4654" s="2" customFormat="1" ht="16.8" customHeight="1">
      <c r="A4654" s="39"/>
      <c r="B4654" s="45"/>
      <c r="C4654" s="315" t="s">
        <v>698</v>
      </c>
      <c r="D4654" s="315" t="s">
        <v>699</v>
      </c>
      <c r="E4654" s="18" t="s">
        <v>572</v>
      </c>
      <c r="F4654" s="316">
        <v>25.899999999999999</v>
      </c>
      <c r="G4654" s="39"/>
      <c r="H4654" s="45"/>
    </row>
    <row r="4655" s="2" customFormat="1" ht="16.8" customHeight="1">
      <c r="A4655" s="39"/>
      <c r="B4655" s="45"/>
      <c r="C4655" s="315" t="s">
        <v>487</v>
      </c>
      <c r="D4655" s="315" t="s">
        <v>488</v>
      </c>
      <c r="E4655" s="18" t="s">
        <v>489</v>
      </c>
      <c r="F4655" s="316">
        <v>24.655999999999999</v>
      </c>
      <c r="G4655" s="39"/>
      <c r="H4655" s="45"/>
    </row>
    <row r="4656" s="2" customFormat="1" ht="16.8" customHeight="1">
      <c r="A4656" s="39"/>
      <c r="B4656" s="45"/>
      <c r="C4656" s="315" t="s">
        <v>496</v>
      </c>
      <c r="D4656" s="315" t="s">
        <v>497</v>
      </c>
      <c r="E4656" s="18" t="s">
        <v>489</v>
      </c>
      <c r="F4656" s="316">
        <v>8.2040000000000006</v>
      </c>
      <c r="G4656" s="39"/>
      <c r="H4656" s="45"/>
    </row>
    <row r="4657" s="2" customFormat="1" ht="16.8" customHeight="1">
      <c r="A4657" s="39"/>
      <c r="B4657" s="45"/>
      <c r="C4657" s="311" t="s">
        <v>263</v>
      </c>
      <c r="D4657" s="312" t="s">
        <v>19</v>
      </c>
      <c r="E4657" s="313" t="s">
        <v>19</v>
      </c>
      <c r="F4657" s="314">
        <v>0.14999999999999999</v>
      </c>
      <c r="G4657" s="39"/>
      <c r="H4657" s="45"/>
    </row>
    <row r="4658" s="2" customFormat="1" ht="16.8" customHeight="1">
      <c r="A4658" s="39"/>
      <c r="B4658" s="45"/>
      <c r="C4658" s="315" t="s">
        <v>19</v>
      </c>
      <c r="D4658" s="315" t="s">
        <v>1861</v>
      </c>
      <c r="E4658" s="18" t="s">
        <v>19</v>
      </c>
      <c r="F4658" s="316">
        <v>0</v>
      </c>
      <c r="G4658" s="39"/>
      <c r="H4658" s="45"/>
    </row>
    <row r="4659" s="2" customFormat="1" ht="16.8" customHeight="1">
      <c r="A4659" s="39"/>
      <c r="B4659" s="45"/>
      <c r="C4659" s="315" t="s">
        <v>263</v>
      </c>
      <c r="D4659" s="315" t="s">
        <v>1838</v>
      </c>
      <c r="E4659" s="18" t="s">
        <v>19</v>
      </c>
      <c r="F4659" s="316">
        <v>0.14999999999999999</v>
      </c>
      <c r="G4659" s="39"/>
      <c r="H4659" s="45"/>
    </row>
    <row r="4660" s="2" customFormat="1" ht="16.8" customHeight="1">
      <c r="A4660" s="39"/>
      <c r="B4660" s="45"/>
      <c r="C4660" s="317" t="s">
        <v>4959</v>
      </c>
      <c r="D4660" s="39"/>
      <c r="E4660" s="39"/>
      <c r="F4660" s="39"/>
      <c r="G4660" s="39"/>
      <c r="H4660" s="45"/>
    </row>
    <row r="4661" s="2" customFormat="1">
      <c r="A4661" s="39"/>
      <c r="B4661" s="45"/>
      <c r="C4661" s="315" t="s">
        <v>406</v>
      </c>
      <c r="D4661" s="315" t="s">
        <v>407</v>
      </c>
      <c r="E4661" s="18" t="s">
        <v>391</v>
      </c>
      <c r="F4661" s="316">
        <v>79.933999999999998</v>
      </c>
      <c r="G4661" s="39"/>
      <c r="H4661" s="45"/>
    </row>
    <row r="4662" s="2" customFormat="1" ht="16.8" customHeight="1">
      <c r="A4662" s="39"/>
      <c r="B4662" s="45"/>
      <c r="C4662" s="315" t="s">
        <v>496</v>
      </c>
      <c r="D4662" s="315" t="s">
        <v>497</v>
      </c>
      <c r="E4662" s="18" t="s">
        <v>489</v>
      </c>
      <c r="F4662" s="316">
        <v>8.2040000000000006</v>
      </c>
      <c r="G4662" s="39"/>
      <c r="H4662" s="45"/>
    </row>
    <row r="4663" s="2" customFormat="1" ht="16.8" customHeight="1">
      <c r="A4663" s="39"/>
      <c r="B4663" s="45"/>
      <c r="C4663" s="315" t="s">
        <v>19</v>
      </c>
      <c r="D4663" s="315" t="s">
        <v>1865</v>
      </c>
      <c r="E4663" s="18" t="s">
        <v>19</v>
      </c>
      <c r="F4663" s="316">
        <v>0</v>
      </c>
      <c r="G4663" s="39"/>
      <c r="H4663" s="45"/>
    </row>
    <row r="4664" s="2" customFormat="1" ht="16.8" customHeight="1">
      <c r="A4664" s="39"/>
      <c r="B4664" s="45"/>
      <c r="C4664" s="315" t="s">
        <v>270</v>
      </c>
      <c r="D4664" s="315" t="s">
        <v>1066</v>
      </c>
      <c r="E4664" s="18" t="s">
        <v>19</v>
      </c>
      <c r="F4664" s="316">
        <v>2.919</v>
      </c>
      <c r="G4664" s="39"/>
      <c r="H4664" s="45"/>
    </row>
    <row r="4665" s="2" customFormat="1" ht="16.8" customHeight="1">
      <c r="A4665" s="39"/>
      <c r="B4665" s="45"/>
      <c r="C4665" s="311" t="s">
        <v>270</v>
      </c>
      <c r="D4665" s="312" t="s">
        <v>19</v>
      </c>
      <c r="E4665" s="313" t="s">
        <v>19</v>
      </c>
      <c r="F4665" s="314">
        <v>2.919</v>
      </c>
      <c r="G4665" s="39"/>
      <c r="H4665" s="45"/>
    </row>
    <row r="4666" s="2" customFormat="1" ht="16.8" customHeight="1">
      <c r="A4666" s="39"/>
      <c r="B4666" s="45"/>
      <c r="C4666" s="317" t="s">
        <v>4959</v>
      </c>
      <c r="D4666" s="39"/>
      <c r="E4666" s="39"/>
      <c r="F4666" s="39"/>
      <c r="G4666" s="39"/>
      <c r="H4666" s="45"/>
    </row>
    <row r="4667" s="2" customFormat="1">
      <c r="A4667" s="39"/>
      <c r="B4667" s="45"/>
      <c r="C4667" s="315" t="s">
        <v>406</v>
      </c>
      <c r="D4667" s="315" t="s">
        <v>407</v>
      </c>
      <c r="E4667" s="18" t="s">
        <v>391</v>
      </c>
      <c r="F4667" s="316">
        <v>79.933999999999998</v>
      </c>
      <c r="G4667" s="39"/>
      <c r="H4667" s="45"/>
    </row>
    <row r="4668" s="2" customFormat="1">
      <c r="A4668" s="39"/>
      <c r="B4668" s="45"/>
      <c r="C4668" s="315" t="s">
        <v>425</v>
      </c>
      <c r="D4668" s="315" t="s">
        <v>426</v>
      </c>
      <c r="E4668" s="18" t="s">
        <v>345</v>
      </c>
      <c r="F4668" s="316">
        <v>151.20400000000001</v>
      </c>
      <c r="G4668" s="39"/>
      <c r="H4668" s="45"/>
    </row>
    <row r="4669" s="2" customFormat="1">
      <c r="A4669" s="39"/>
      <c r="B4669" s="45"/>
      <c r="C4669" s="315" t="s">
        <v>448</v>
      </c>
      <c r="D4669" s="315" t="s">
        <v>449</v>
      </c>
      <c r="E4669" s="18" t="s">
        <v>391</v>
      </c>
      <c r="F4669" s="316">
        <v>16.951000000000001</v>
      </c>
      <c r="G4669" s="39"/>
      <c r="H4669" s="45"/>
    </row>
    <row r="4670" s="2" customFormat="1" ht="16.8" customHeight="1">
      <c r="A4670" s="39"/>
      <c r="B4670" s="45"/>
      <c r="C4670" s="311" t="s">
        <v>256</v>
      </c>
      <c r="D4670" s="312" t="s">
        <v>19</v>
      </c>
      <c r="E4670" s="313" t="s">
        <v>19</v>
      </c>
      <c r="F4670" s="314">
        <v>0</v>
      </c>
      <c r="G4670" s="39"/>
      <c r="H4670" s="45"/>
    </row>
    <row r="4671" s="2" customFormat="1" ht="16.8" customHeight="1">
      <c r="A4671" s="39"/>
      <c r="B4671" s="45"/>
      <c r="C4671" s="317" t="s">
        <v>4959</v>
      </c>
      <c r="D4671" s="39"/>
      <c r="E4671" s="39"/>
      <c r="F4671" s="39"/>
      <c r="G4671" s="39"/>
      <c r="H4671" s="45"/>
    </row>
    <row r="4672" s="2" customFormat="1" ht="16.8" customHeight="1">
      <c r="A4672" s="39"/>
      <c r="B4672" s="45"/>
      <c r="C4672" s="315" t="s">
        <v>786</v>
      </c>
      <c r="D4672" s="315" t="s">
        <v>787</v>
      </c>
      <c r="E4672" s="18" t="s">
        <v>572</v>
      </c>
      <c r="F4672" s="316">
        <v>25.899999999999999</v>
      </c>
      <c r="G4672" s="39"/>
      <c r="H4672" s="45"/>
    </row>
    <row r="4673" s="2" customFormat="1" ht="16.8" customHeight="1">
      <c r="A4673" s="39"/>
      <c r="B4673" s="45"/>
      <c r="C4673" s="315" t="s">
        <v>496</v>
      </c>
      <c r="D4673" s="315" t="s">
        <v>497</v>
      </c>
      <c r="E4673" s="18" t="s">
        <v>489</v>
      </c>
      <c r="F4673" s="316">
        <v>8.2040000000000006</v>
      </c>
      <c r="G4673" s="39"/>
      <c r="H4673" s="45"/>
    </row>
    <row r="4674" s="2" customFormat="1" ht="16.8" customHeight="1">
      <c r="A4674" s="39"/>
      <c r="B4674" s="45"/>
      <c r="C4674" s="311" t="s">
        <v>265</v>
      </c>
      <c r="D4674" s="312" t="s">
        <v>19</v>
      </c>
      <c r="E4674" s="313" t="s">
        <v>19</v>
      </c>
      <c r="F4674" s="314">
        <v>0.29999999999999999</v>
      </c>
      <c r="G4674" s="39"/>
      <c r="H4674" s="45"/>
    </row>
    <row r="4675" s="2" customFormat="1" ht="16.8" customHeight="1">
      <c r="A4675" s="39"/>
      <c r="B4675" s="45"/>
      <c r="C4675" s="317" t="s">
        <v>4959</v>
      </c>
      <c r="D4675" s="39"/>
      <c r="E4675" s="39"/>
      <c r="F4675" s="39"/>
      <c r="G4675" s="39"/>
      <c r="H4675" s="45"/>
    </row>
    <row r="4676" s="2" customFormat="1" ht="16.8" customHeight="1">
      <c r="A4676" s="39"/>
      <c r="B4676" s="45"/>
      <c r="C4676" s="315" t="s">
        <v>496</v>
      </c>
      <c r="D4676" s="315" t="s">
        <v>497</v>
      </c>
      <c r="E4676" s="18" t="s">
        <v>489</v>
      </c>
      <c r="F4676" s="316">
        <v>8.2040000000000006</v>
      </c>
      <c r="G4676" s="39"/>
      <c r="H4676" s="45"/>
    </row>
    <row r="4677" s="2" customFormat="1" ht="16.8" customHeight="1">
      <c r="A4677" s="39"/>
      <c r="B4677" s="45"/>
      <c r="C4677" s="311" t="s">
        <v>287</v>
      </c>
      <c r="D4677" s="312" t="s">
        <v>19</v>
      </c>
      <c r="E4677" s="313" t="s">
        <v>19</v>
      </c>
      <c r="F4677" s="314">
        <v>21.853999999999999</v>
      </c>
      <c r="G4677" s="39"/>
      <c r="H4677" s="45"/>
    </row>
    <row r="4678" s="2" customFormat="1" ht="16.8" customHeight="1">
      <c r="A4678" s="39"/>
      <c r="B4678" s="45"/>
      <c r="C4678" s="315" t="s">
        <v>19</v>
      </c>
      <c r="D4678" s="315" t="s">
        <v>796</v>
      </c>
      <c r="E4678" s="18" t="s">
        <v>19</v>
      </c>
      <c r="F4678" s="316">
        <v>20.719999999999999</v>
      </c>
      <c r="G4678" s="39"/>
      <c r="H4678" s="45"/>
    </row>
    <row r="4679" s="2" customFormat="1" ht="16.8" customHeight="1">
      <c r="A4679" s="39"/>
      <c r="B4679" s="45"/>
      <c r="C4679" s="315" t="s">
        <v>19</v>
      </c>
      <c r="D4679" s="315" t="s">
        <v>1437</v>
      </c>
      <c r="E4679" s="18" t="s">
        <v>19</v>
      </c>
      <c r="F4679" s="316">
        <v>1.1339999999999999</v>
      </c>
      <c r="G4679" s="39"/>
      <c r="H4679" s="45"/>
    </row>
    <row r="4680" s="2" customFormat="1" ht="16.8" customHeight="1">
      <c r="A4680" s="39"/>
      <c r="B4680" s="45"/>
      <c r="C4680" s="315" t="s">
        <v>287</v>
      </c>
      <c r="D4680" s="315" t="s">
        <v>363</v>
      </c>
      <c r="E4680" s="18" t="s">
        <v>19</v>
      </c>
      <c r="F4680" s="316">
        <v>21.853999999999999</v>
      </c>
      <c r="G4680" s="39"/>
      <c r="H4680" s="45"/>
    </row>
    <row r="4681" s="2" customFormat="1" ht="16.8" customHeight="1">
      <c r="A4681" s="39"/>
      <c r="B4681" s="45"/>
      <c r="C4681" s="317" t="s">
        <v>4959</v>
      </c>
      <c r="D4681" s="39"/>
      <c r="E4681" s="39"/>
      <c r="F4681" s="39"/>
      <c r="G4681" s="39"/>
      <c r="H4681" s="45"/>
    </row>
    <row r="4682" s="2" customFormat="1">
      <c r="A4682" s="39"/>
      <c r="B4682" s="45"/>
      <c r="C4682" s="315" t="s">
        <v>792</v>
      </c>
      <c r="D4682" s="315" t="s">
        <v>793</v>
      </c>
      <c r="E4682" s="18" t="s">
        <v>572</v>
      </c>
      <c r="F4682" s="316">
        <v>21.853999999999999</v>
      </c>
      <c r="G4682" s="39"/>
      <c r="H4682" s="45"/>
    </row>
    <row r="4683" s="2" customFormat="1">
      <c r="A4683" s="39"/>
      <c r="B4683" s="45"/>
      <c r="C4683" s="315" t="s">
        <v>799</v>
      </c>
      <c r="D4683" s="315" t="s">
        <v>800</v>
      </c>
      <c r="E4683" s="18" t="s">
        <v>572</v>
      </c>
      <c r="F4683" s="316">
        <v>21.853999999999999</v>
      </c>
      <c r="G4683" s="39"/>
      <c r="H4683" s="45"/>
    </row>
    <row r="4684" s="2" customFormat="1" ht="16.8" customHeight="1">
      <c r="A4684" s="39"/>
      <c r="B4684" s="45"/>
      <c r="C4684" s="315" t="s">
        <v>804</v>
      </c>
      <c r="D4684" s="315" t="s">
        <v>805</v>
      </c>
      <c r="E4684" s="18" t="s">
        <v>572</v>
      </c>
      <c r="F4684" s="316">
        <v>21.853999999999999</v>
      </c>
      <c r="G4684" s="39"/>
      <c r="H4684" s="45"/>
    </row>
    <row r="4685" s="2" customFormat="1" ht="16.8" customHeight="1">
      <c r="A4685" s="39"/>
      <c r="B4685" s="45"/>
      <c r="C4685" s="315" t="s">
        <v>809</v>
      </c>
      <c r="D4685" s="315" t="s">
        <v>810</v>
      </c>
      <c r="E4685" s="18" t="s">
        <v>572</v>
      </c>
      <c r="F4685" s="316">
        <v>21.853999999999999</v>
      </c>
      <c r="G4685" s="39"/>
      <c r="H4685" s="45"/>
    </row>
    <row r="4686" s="2" customFormat="1" ht="16.8" customHeight="1">
      <c r="A4686" s="39"/>
      <c r="B4686" s="45"/>
      <c r="C4686" s="311" t="s">
        <v>1310</v>
      </c>
      <c r="D4686" s="312" t="s">
        <v>19</v>
      </c>
      <c r="E4686" s="313" t="s">
        <v>19</v>
      </c>
      <c r="F4686" s="314">
        <v>0</v>
      </c>
      <c r="G4686" s="39"/>
      <c r="H4686" s="45"/>
    </row>
    <row r="4687" s="2" customFormat="1" ht="16.8" customHeight="1">
      <c r="A4687" s="39"/>
      <c r="B4687" s="45"/>
      <c r="C4687" s="317" t="s">
        <v>4959</v>
      </c>
      <c r="D4687" s="39"/>
      <c r="E4687" s="39"/>
      <c r="F4687" s="39"/>
      <c r="G4687" s="39"/>
      <c r="H4687" s="45"/>
    </row>
    <row r="4688" s="2" customFormat="1">
      <c r="A4688" s="39"/>
      <c r="B4688" s="45"/>
      <c r="C4688" s="315" t="s">
        <v>406</v>
      </c>
      <c r="D4688" s="315" t="s">
        <v>407</v>
      </c>
      <c r="E4688" s="18" t="s">
        <v>391</v>
      </c>
      <c r="F4688" s="316">
        <v>79.933999999999998</v>
      </c>
      <c r="G4688" s="39"/>
      <c r="H4688" s="45"/>
    </row>
    <row r="4689" s="2" customFormat="1" ht="16.8" customHeight="1">
      <c r="A4689" s="39"/>
      <c r="B4689" s="45"/>
      <c r="C4689" s="311" t="s">
        <v>1313</v>
      </c>
      <c r="D4689" s="312" t="s">
        <v>19</v>
      </c>
      <c r="E4689" s="313" t="s">
        <v>19</v>
      </c>
      <c r="F4689" s="314">
        <v>0</v>
      </c>
      <c r="G4689" s="39"/>
      <c r="H4689" s="45"/>
    </row>
    <row r="4690" s="2" customFormat="1" ht="16.8" customHeight="1">
      <c r="A4690" s="39"/>
      <c r="B4690" s="45"/>
      <c r="C4690" s="317" t="s">
        <v>4959</v>
      </c>
      <c r="D4690" s="39"/>
      <c r="E4690" s="39"/>
      <c r="F4690" s="39"/>
      <c r="G4690" s="39"/>
      <c r="H4690" s="45"/>
    </row>
    <row r="4691" s="2" customFormat="1" ht="16.8" customHeight="1">
      <c r="A4691" s="39"/>
      <c r="B4691" s="45"/>
      <c r="C4691" s="315" t="s">
        <v>511</v>
      </c>
      <c r="D4691" s="315" t="s">
        <v>512</v>
      </c>
      <c r="E4691" s="18" t="s">
        <v>345</v>
      </c>
      <c r="F4691" s="316">
        <v>54.131</v>
      </c>
      <c r="G4691" s="39"/>
      <c r="H4691" s="45"/>
    </row>
    <row r="4692" s="2" customFormat="1" ht="16.8" customHeight="1">
      <c r="A4692" s="39"/>
      <c r="B4692" s="45"/>
      <c r="C4692" s="311" t="s">
        <v>1312</v>
      </c>
      <c r="D4692" s="312" t="s">
        <v>19</v>
      </c>
      <c r="E4692" s="313" t="s">
        <v>19</v>
      </c>
      <c r="F4692" s="314">
        <v>0.25</v>
      </c>
      <c r="G4692" s="39"/>
      <c r="H4692" s="45"/>
    </row>
    <row r="4693" s="2" customFormat="1" ht="16.8" customHeight="1">
      <c r="A4693" s="39"/>
      <c r="B4693" s="45"/>
      <c r="C4693" s="317" t="s">
        <v>4959</v>
      </c>
      <c r="D4693" s="39"/>
      <c r="E4693" s="39"/>
      <c r="F4693" s="39"/>
      <c r="G4693" s="39"/>
      <c r="H4693" s="45"/>
    </row>
    <row r="4694" s="2" customFormat="1">
      <c r="A4694" s="39"/>
      <c r="B4694" s="45"/>
      <c r="C4694" s="315" t="s">
        <v>406</v>
      </c>
      <c r="D4694" s="315" t="s">
        <v>407</v>
      </c>
      <c r="E4694" s="18" t="s">
        <v>391</v>
      </c>
      <c r="F4694" s="316">
        <v>79.933999999999998</v>
      </c>
      <c r="G4694" s="39"/>
      <c r="H4694" s="45"/>
    </row>
    <row r="4695" s="2" customFormat="1" ht="16.8" customHeight="1">
      <c r="A4695" s="39"/>
      <c r="B4695" s="45"/>
      <c r="C4695" s="311" t="s">
        <v>1290</v>
      </c>
      <c r="D4695" s="312" t="s">
        <v>19</v>
      </c>
      <c r="E4695" s="313" t="s">
        <v>19</v>
      </c>
      <c r="F4695" s="314">
        <v>0</v>
      </c>
      <c r="G4695" s="39"/>
      <c r="H4695" s="45"/>
    </row>
    <row r="4696" s="2" customFormat="1" ht="16.8" customHeight="1">
      <c r="A4696" s="39"/>
      <c r="B4696" s="45"/>
      <c r="C4696" s="317" t="s">
        <v>4959</v>
      </c>
      <c r="D4696" s="39"/>
      <c r="E4696" s="39"/>
      <c r="F4696" s="39"/>
      <c r="G4696" s="39"/>
      <c r="H4696" s="45"/>
    </row>
    <row r="4697" s="2" customFormat="1">
      <c r="A4697" s="39"/>
      <c r="B4697" s="45"/>
      <c r="C4697" s="315" t="s">
        <v>343</v>
      </c>
      <c r="D4697" s="315" t="s">
        <v>344</v>
      </c>
      <c r="E4697" s="18" t="s">
        <v>345</v>
      </c>
      <c r="F4697" s="316">
        <v>20.097999999999999</v>
      </c>
      <c r="G4697" s="39"/>
      <c r="H4697" s="45"/>
    </row>
    <row r="4698" s="2" customFormat="1">
      <c r="A4698" s="39"/>
      <c r="B4698" s="45"/>
      <c r="C4698" s="315" t="s">
        <v>406</v>
      </c>
      <c r="D4698" s="315" t="s">
        <v>407</v>
      </c>
      <c r="E4698" s="18" t="s">
        <v>391</v>
      </c>
      <c r="F4698" s="316">
        <v>79.933999999999998</v>
      </c>
      <c r="G4698" s="39"/>
      <c r="H4698" s="45"/>
    </row>
    <row r="4699" s="2" customFormat="1">
      <c r="A4699" s="39"/>
      <c r="B4699" s="45"/>
      <c r="C4699" s="315" t="s">
        <v>406</v>
      </c>
      <c r="D4699" s="315" t="s">
        <v>407</v>
      </c>
      <c r="E4699" s="18" t="s">
        <v>391</v>
      </c>
      <c r="F4699" s="316">
        <v>79.933999999999998</v>
      </c>
      <c r="G4699" s="39"/>
      <c r="H4699" s="45"/>
    </row>
    <row r="4700" s="2" customFormat="1" ht="16.8" customHeight="1">
      <c r="A4700" s="39"/>
      <c r="B4700" s="45"/>
      <c r="C4700" s="315" t="s">
        <v>1283</v>
      </c>
      <c r="D4700" s="315" t="s">
        <v>1330</v>
      </c>
      <c r="E4700" s="18" t="s">
        <v>19</v>
      </c>
      <c r="F4700" s="316">
        <v>8.5079999999999991</v>
      </c>
      <c r="G4700" s="39"/>
      <c r="H4700" s="45"/>
    </row>
    <row r="4701" s="2" customFormat="1" ht="16.8" customHeight="1">
      <c r="A4701" s="39"/>
      <c r="B4701" s="45"/>
      <c r="C4701" s="317" t="s">
        <v>4959</v>
      </c>
      <c r="D4701" s="39"/>
      <c r="E4701" s="39"/>
      <c r="F4701" s="39"/>
      <c r="G4701" s="39"/>
      <c r="H4701" s="45"/>
    </row>
    <row r="4702" s="2" customFormat="1">
      <c r="A4702" s="39"/>
      <c r="B4702" s="45"/>
      <c r="C4702" s="315" t="s">
        <v>343</v>
      </c>
      <c r="D4702" s="315" t="s">
        <v>344</v>
      </c>
      <c r="E4702" s="18" t="s">
        <v>345</v>
      </c>
      <c r="F4702" s="316">
        <v>20.097999999999999</v>
      </c>
      <c r="G4702" s="39"/>
      <c r="H4702" s="45"/>
    </row>
    <row r="4703" s="2" customFormat="1">
      <c r="A4703" s="39"/>
      <c r="B4703" s="45"/>
      <c r="C4703" s="315" t="s">
        <v>373</v>
      </c>
      <c r="D4703" s="315" t="s">
        <v>374</v>
      </c>
      <c r="E4703" s="18" t="s">
        <v>345</v>
      </c>
      <c r="F4703" s="316">
        <v>7.657</v>
      </c>
      <c r="G4703" s="39"/>
      <c r="H4703" s="45"/>
    </row>
    <row r="4704" s="2" customFormat="1" ht="16.8" customHeight="1">
      <c r="A4704" s="39"/>
      <c r="B4704" s="45"/>
      <c r="C4704" s="311" t="s">
        <v>1289</v>
      </c>
      <c r="D4704" s="312" t="s">
        <v>1289</v>
      </c>
      <c r="E4704" s="313" t="s">
        <v>19</v>
      </c>
      <c r="F4704" s="314">
        <v>0</v>
      </c>
      <c r="G4704" s="39"/>
      <c r="H4704" s="45"/>
    </row>
    <row r="4705" s="2" customFormat="1" ht="16.8" customHeight="1">
      <c r="A4705" s="39"/>
      <c r="B4705" s="45"/>
      <c r="C4705" s="315" t="s">
        <v>1289</v>
      </c>
      <c r="D4705" s="315" t="s">
        <v>1332</v>
      </c>
      <c r="E4705" s="18" t="s">
        <v>19</v>
      </c>
      <c r="F4705" s="316">
        <v>0</v>
      </c>
      <c r="G4705" s="39"/>
      <c r="H4705" s="45"/>
    </row>
    <row r="4706" s="2" customFormat="1" ht="16.8" customHeight="1">
      <c r="A4706" s="39"/>
      <c r="B4706" s="45"/>
      <c r="C4706" s="311" t="s">
        <v>1280</v>
      </c>
      <c r="D4706" s="312" t="s">
        <v>19</v>
      </c>
      <c r="E4706" s="313" t="s">
        <v>19</v>
      </c>
      <c r="F4706" s="314">
        <v>0.48999999999999999</v>
      </c>
      <c r="G4706" s="39"/>
      <c r="H4706" s="45"/>
    </row>
    <row r="4707" s="2" customFormat="1" ht="16.8" customHeight="1">
      <c r="A4707" s="39"/>
      <c r="B4707" s="45"/>
      <c r="C4707" s="315" t="s">
        <v>1280</v>
      </c>
      <c r="D4707" s="315" t="s">
        <v>357</v>
      </c>
      <c r="E4707" s="18" t="s">
        <v>19</v>
      </c>
      <c r="F4707" s="316">
        <v>0.48999999999999999</v>
      </c>
      <c r="G4707" s="39"/>
      <c r="H4707" s="45"/>
    </row>
    <row r="4708" s="2" customFormat="1" ht="16.8" customHeight="1">
      <c r="A4708" s="39"/>
      <c r="B4708" s="45"/>
      <c r="C4708" s="317" t="s">
        <v>4959</v>
      </c>
      <c r="D4708" s="39"/>
      <c r="E4708" s="39"/>
      <c r="F4708" s="39"/>
      <c r="G4708" s="39"/>
      <c r="H4708" s="45"/>
    </row>
    <row r="4709" s="2" customFormat="1">
      <c r="A4709" s="39"/>
      <c r="B4709" s="45"/>
      <c r="C4709" s="315" t="s">
        <v>343</v>
      </c>
      <c r="D4709" s="315" t="s">
        <v>344</v>
      </c>
      <c r="E4709" s="18" t="s">
        <v>345</v>
      </c>
      <c r="F4709" s="316">
        <v>20.097999999999999</v>
      </c>
      <c r="G4709" s="39"/>
      <c r="H4709" s="45"/>
    </row>
    <row r="4710" s="2" customFormat="1">
      <c r="A4710" s="39"/>
      <c r="B4710" s="45"/>
      <c r="C4710" s="315" t="s">
        <v>406</v>
      </c>
      <c r="D4710" s="315" t="s">
        <v>407</v>
      </c>
      <c r="E4710" s="18" t="s">
        <v>391</v>
      </c>
      <c r="F4710" s="316">
        <v>79.933999999999998</v>
      </c>
      <c r="G4710" s="39"/>
      <c r="H4710" s="45"/>
    </row>
    <row r="4711" s="2" customFormat="1" ht="16.8" customHeight="1">
      <c r="A4711" s="39"/>
      <c r="B4711" s="45"/>
      <c r="C4711" s="311" t="s">
        <v>1285</v>
      </c>
      <c r="D4711" s="312" t="s">
        <v>19</v>
      </c>
      <c r="E4711" s="313" t="s">
        <v>19</v>
      </c>
      <c r="F4711" s="314">
        <v>0</v>
      </c>
      <c r="G4711" s="39"/>
      <c r="H4711" s="45"/>
    </row>
    <row r="4712" s="2" customFormat="1" ht="16.8" customHeight="1">
      <c r="A4712" s="39"/>
      <c r="B4712" s="45"/>
      <c r="C4712" s="317" t="s">
        <v>4959</v>
      </c>
      <c r="D4712" s="39"/>
      <c r="E4712" s="39"/>
      <c r="F4712" s="39"/>
      <c r="G4712" s="39"/>
      <c r="H4712" s="45"/>
    </row>
    <row r="4713" s="2" customFormat="1">
      <c r="A4713" s="39"/>
      <c r="B4713" s="45"/>
      <c r="C4713" s="315" t="s">
        <v>343</v>
      </c>
      <c r="D4713" s="315" t="s">
        <v>344</v>
      </c>
      <c r="E4713" s="18" t="s">
        <v>345</v>
      </c>
      <c r="F4713" s="316">
        <v>20.097999999999999</v>
      </c>
      <c r="G4713" s="39"/>
      <c r="H4713" s="45"/>
    </row>
    <row r="4714" s="2" customFormat="1">
      <c r="A4714" s="39"/>
      <c r="B4714" s="45"/>
      <c r="C4714" s="315" t="s">
        <v>406</v>
      </c>
      <c r="D4714" s="315" t="s">
        <v>407</v>
      </c>
      <c r="E4714" s="18" t="s">
        <v>391</v>
      </c>
      <c r="F4714" s="316">
        <v>79.933999999999998</v>
      </c>
      <c r="G4714" s="39"/>
      <c r="H4714" s="45"/>
    </row>
    <row r="4715" s="2" customFormat="1" ht="16.8" customHeight="1">
      <c r="A4715" s="39"/>
      <c r="B4715" s="45"/>
      <c r="C4715" s="311" t="s">
        <v>1287</v>
      </c>
      <c r="D4715" s="312" t="s">
        <v>1287</v>
      </c>
      <c r="E4715" s="313" t="s">
        <v>19</v>
      </c>
      <c r="F4715" s="314">
        <v>0</v>
      </c>
      <c r="G4715" s="39"/>
      <c r="H4715" s="45"/>
    </row>
    <row r="4716" s="2" customFormat="1" ht="16.8" customHeight="1">
      <c r="A4716" s="39"/>
      <c r="B4716" s="45"/>
      <c r="C4716" s="315" t="s">
        <v>1287</v>
      </c>
      <c r="D4716" s="315" t="s">
        <v>1331</v>
      </c>
      <c r="E4716" s="18" t="s">
        <v>19</v>
      </c>
      <c r="F4716" s="316">
        <v>0</v>
      </c>
      <c r="G4716" s="39"/>
      <c r="H4716" s="45"/>
    </row>
    <row r="4717" s="2" customFormat="1" ht="16.8" customHeight="1">
      <c r="A4717" s="39"/>
      <c r="B4717" s="45"/>
      <c r="C4717" s="311" t="s">
        <v>1279</v>
      </c>
      <c r="D4717" s="312" t="s">
        <v>19</v>
      </c>
      <c r="E4717" s="313" t="s">
        <v>19</v>
      </c>
      <c r="F4717" s="314">
        <v>0.48999999999999999</v>
      </c>
      <c r="G4717" s="39"/>
      <c r="H4717" s="45"/>
    </row>
    <row r="4718" s="2" customFormat="1" ht="16.8" customHeight="1">
      <c r="A4718" s="39"/>
      <c r="B4718" s="45"/>
      <c r="C4718" s="315" t="s">
        <v>1279</v>
      </c>
      <c r="D4718" s="315" t="s">
        <v>357</v>
      </c>
      <c r="E4718" s="18" t="s">
        <v>19</v>
      </c>
      <c r="F4718" s="316">
        <v>0.48999999999999999</v>
      </c>
      <c r="G4718" s="39"/>
      <c r="H4718" s="45"/>
    </row>
    <row r="4719" s="2" customFormat="1" ht="16.8" customHeight="1">
      <c r="A4719" s="39"/>
      <c r="B4719" s="45"/>
      <c r="C4719" s="317" t="s">
        <v>4959</v>
      </c>
      <c r="D4719" s="39"/>
      <c r="E4719" s="39"/>
      <c r="F4719" s="39"/>
      <c r="G4719" s="39"/>
      <c r="H4719" s="45"/>
    </row>
    <row r="4720" s="2" customFormat="1">
      <c r="A4720" s="39"/>
      <c r="B4720" s="45"/>
      <c r="C4720" s="315" t="s">
        <v>343</v>
      </c>
      <c r="D4720" s="315" t="s">
        <v>344</v>
      </c>
      <c r="E4720" s="18" t="s">
        <v>345</v>
      </c>
      <c r="F4720" s="316">
        <v>20.097999999999999</v>
      </c>
      <c r="G4720" s="39"/>
      <c r="H4720" s="45"/>
    </row>
    <row r="4721" s="2" customFormat="1">
      <c r="A4721" s="39"/>
      <c r="B4721" s="45"/>
      <c r="C4721" s="315" t="s">
        <v>406</v>
      </c>
      <c r="D4721" s="315" t="s">
        <v>407</v>
      </c>
      <c r="E4721" s="18" t="s">
        <v>391</v>
      </c>
      <c r="F4721" s="316">
        <v>79.933999999999998</v>
      </c>
      <c r="G4721" s="39"/>
      <c r="H4721" s="45"/>
    </row>
    <row r="4722" s="2" customFormat="1" ht="16.8" customHeight="1">
      <c r="A4722" s="39"/>
      <c r="B4722" s="45"/>
      <c r="C4722" s="311" t="s">
        <v>1272</v>
      </c>
      <c r="D4722" s="312" t="s">
        <v>19</v>
      </c>
      <c r="E4722" s="313" t="s">
        <v>19</v>
      </c>
      <c r="F4722" s="314">
        <v>1</v>
      </c>
      <c r="G4722" s="39"/>
      <c r="H4722" s="45"/>
    </row>
    <row r="4723" s="2" customFormat="1" ht="16.8" customHeight="1">
      <c r="A4723" s="39"/>
      <c r="B4723" s="45"/>
      <c r="C4723" s="315" t="s">
        <v>19</v>
      </c>
      <c r="D4723" s="315" t="s">
        <v>351</v>
      </c>
      <c r="E4723" s="18" t="s">
        <v>19</v>
      </c>
      <c r="F4723" s="316">
        <v>0</v>
      </c>
      <c r="G4723" s="39"/>
      <c r="H4723" s="45"/>
    </row>
    <row r="4724" s="2" customFormat="1" ht="16.8" customHeight="1">
      <c r="A4724" s="39"/>
      <c r="B4724" s="45"/>
      <c r="C4724" s="315" t="s">
        <v>1272</v>
      </c>
      <c r="D4724" s="315" t="s">
        <v>352</v>
      </c>
      <c r="E4724" s="18" t="s">
        <v>19</v>
      </c>
      <c r="F4724" s="316">
        <v>1</v>
      </c>
      <c r="G4724" s="39"/>
      <c r="H4724" s="45"/>
    </row>
    <row r="4725" s="2" customFormat="1" ht="16.8" customHeight="1">
      <c r="A4725" s="39"/>
      <c r="B4725" s="45"/>
      <c r="C4725" s="317" t="s">
        <v>4959</v>
      </c>
      <c r="D4725" s="39"/>
      <c r="E4725" s="39"/>
      <c r="F4725" s="39"/>
      <c r="G4725" s="39"/>
      <c r="H4725" s="45"/>
    </row>
    <row r="4726" s="2" customFormat="1">
      <c r="A4726" s="39"/>
      <c r="B4726" s="45"/>
      <c r="C4726" s="315" t="s">
        <v>343</v>
      </c>
      <c r="D4726" s="315" t="s">
        <v>344</v>
      </c>
      <c r="E4726" s="18" t="s">
        <v>345</v>
      </c>
      <c r="F4726" s="316">
        <v>20.097999999999999</v>
      </c>
      <c r="G4726" s="39"/>
      <c r="H4726" s="45"/>
    </row>
    <row r="4727" s="2" customFormat="1">
      <c r="A4727" s="39"/>
      <c r="B4727" s="45"/>
      <c r="C4727" s="315" t="s">
        <v>792</v>
      </c>
      <c r="D4727" s="315" t="s">
        <v>793</v>
      </c>
      <c r="E4727" s="18" t="s">
        <v>572</v>
      </c>
      <c r="F4727" s="316">
        <v>21.853999999999999</v>
      </c>
      <c r="G4727" s="39"/>
      <c r="H4727" s="45"/>
    </row>
    <row r="4728" s="2" customFormat="1">
      <c r="A4728" s="39"/>
      <c r="B4728" s="45"/>
      <c r="C4728" s="315" t="s">
        <v>19</v>
      </c>
      <c r="D4728" s="315" t="s">
        <v>1848</v>
      </c>
      <c r="E4728" s="18" t="s">
        <v>19</v>
      </c>
      <c r="F4728" s="316">
        <v>0</v>
      </c>
      <c r="G4728" s="39"/>
      <c r="H4728" s="45"/>
    </row>
    <row r="4729" s="2" customFormat="1" ht="16.8" customHeight="1">
      <c r="A4729" s="39"/>
      <c r="B4729" s="45"/>
      <c r="C4729" s="315" t="s">
        <v>1273</v>
      </c>
      <c r="D4729" s="315" t="s">
        <v>2161</v>
      </c>
      <c r="E4729" s="18" t="s">
        <v>19</v>
      </c>
      <c r="F4729" s="316">
        <v>3.8849999999999998</v>
      </c>
      <c r="G4729" s="39"/>
      <c r="H4729" s="45"/>
    </row>
    <row r="4730" s="2" customFormat="1" ht="16.8" customHeight="1">
      <c r="A4730" s="39"/>
      <c r="B4730" s="45"/>
      <c r="C4730" s="317" t="s">
        <v>4959</v>
      </c>
      <c r="D4730" s="39"/>
      <c r="E4730" s="39"/>
      <c r="F4730" s="39"/>
      <c r="G4730" s="39"/>
      <c r="H4730" s="45"/>
    </row>
    <row r="4731" s="2" customFormat="1">
      <c r="A4731" s="39"/>
      <c r="B4731" s="45"/>
      <c r="C4731" s="315" t="s">
        <v>343</v>
      </c>
      <c r="D4731" s="315" t="s">
        <v>344</v>
      </c>
      <c r="E4731" s="18" t="s">
        <v>345</v>
      </c>
      <c r="F4731" s="316">
        <v>20.097999999999999</v>
      </c>
      <c r="G4731" s="39"/>
      <c r="H4731" s="45"/>
    </row>
    <row r="4732" s="2" customFormat="1" ht="16.8" customHeight="1">
      <c r="A4732" s="39"/>
      <c r="B4732" s="45"/>
      <c r="C4732" s="311" t="s">
        <v>1273</v>
      </c>
      <c r="D4732" s="312" t="s">
        <v>19</v>
      </c>
      <c r="E4732" s="313" t="s">
        <v>19</v>
      </c>
      <c r="F4732" s="314">
        <v>3.8849999999999998</v>
      </c>
      <c r="G4732" s="39"/>
      <c r="H4732" s="45"/>
    </row>
    <row r="4733" s="2" customFormat="1" ht="16.8" customHeight="1">
      <c r="A4733" s="39"/>
      <c r="B4733" s="45"/>
      <c r="C4733" s="311" t="s">
        <v>1283</v>
      </c>
      <c r="D4733" s="312" t="s">
        <v>19</v>
      </c>
      <c r="E4733" s="313" t="s">
        <v>19</v>
      </c>
      <c r="F4733" s="314">
        <v>8.5079999999999991</v>
      </c>
      <c r="G4733" s="39"/>
      <c r="H4733" s="45"/>
    </row>
    <row r="4734" s="2" customFormat="1">
      <c r="A4734" s="39"/>
      <c r="B4734" s="45"/>
      <c r="C4734" s="315" t="s">
        <v>616</v>
      </c>
      <c r="D4734" s="315" t="s">
        <v>617</v>
      </c>
      <c r="E4734" s="18" t="s">
        <v>345</v>
      </c>
      <c r="F4734" s="316">
        <v>8.5079999999999991</v>
      </c>
      <c r="G4734" s="39"/>
      <c r="H4734" s="45"/>
    </row>
    <row r="4735" s="2" customFormat="1" ht="16.8" customHeight="1">
      <c r="A4735" s="39"/>
      <c r="B4735" s="45"/>
      <c r="C4735" s="311" t="s">
        <v>1277</v>
      </c>
      <c r="D4735" s="312" t="s">
        <v>19</v>
      </c>
      <c r="E4735" s="313" t="s">
        <v>19</v>
      </c>
      <c r="F4735" s="314">
        <v>0.46999999999999997</v>
      </c>
      <c r="G4735" s="39"/>
      <c r="H4735" s="45"/>
    </row>
    <row r="4736" s="2" customFormat="1" ht="16.8" customHeight="1">
      <c r="A4736" s="39"/>
      <c r="B4736" s="45"/>
      <c r="C4736" s="315" t="s">
        <v>19</v>
      </c>
      <c r="D4736" s="315" t="s">
        <v>355</v>
      </c>
      <c r="E4736" s="18" t="s">
        <v>19</v>
      </c>
      <c r="F4736" s="316">
        <v>0</v>
      </c>
      <c r="G4736" s="39"/>
      <c r="H4736" s="45"/>
    </row>
    <row r="4737" s="2" customFormat="1" ht="16.8" customHeight="1">
      <c r="A4737" s="39"/>
      <c r="B4737" s="45"/>
      <c r="C4737" s="315" t="s">
        <v>1277</v>
      </c>
      <c r="D4737" s="315" t="s">
        <v>356</v>
      </c>
      <c r="E4737" s="18" t="s">
        <v>19</v>
      </c>
      <c r="F4737" s="316">
        <v>0.46999999999999997</v>
      </c>
      <c r="G4737" s="39"/>
      <c r="H4737" s="45"/>
    </row>
    <row r="4738" s="2" customFormat="1" ht="16.8" customHeight="1">
      <c r="A4738" s="39"/>
      <c r="B4738" s="45"/>
      <c r="C4738" s="317" t="s">
        <v>4959</v>
      </c>
      <c r="D4738" s="39"/>
      <c r="E4738" s="39"/>
      <c r="F4738" s="39"/>
      <c r="G4738" s="39"/>
      <c r="H4738" s="45"/>
    </row>
    <row r="4739" s="2" customFormat="1">
      <c r="A4739" s="39"/>
      <c r="B4739" s="45"/>
      <c r="C4739" s="315" t="s">
        <v>343</v>
      </c>
      <c r="D4739" s="315" t="s">
        <v>344</v>
      </c>
      <c r="E4739" s="18" t="s">
        <v>345</v>
      </c>
      <c r="F4739" s="316">
        <v>20.097999999999999</v>
      </c>
      <c r="G4739" s="39"/>
      <c r="H4739" s="45"/>
    </row>
    <row r="4740" s="2" customFormat="1">
      <c r="A4740" s="39"/>
      <c r="B4740" s="45"/>
      <c r="C4740" s="315" t="s">
        <v>406</v>
      </c>
      <c r="D4740" s="315" t="s">
        <v>407</v>
      </c>
      <c r="E4740" s="18" t="s">
        <v>391</v>
      </c>
      <c r="F4740" s="316">
        <v>79.933999999999998</v>
      </c>
      <c r="G4740" s="39"/>
      <c r="H4740" s="45"/>
    </row>
    <row r="4741" s="2" customFormat="1" ht="16.8" customHeight="1">
      <c r="A4741" s="39"/>
      <c r="B4741" s="45"/>
      <c r="C4741" s="311" t="s">
        <v>1281</v>
      </c>
      <c r="D4741" s="312" t="s">
        <v>19</v>
      </c>
      <c r="E4741" s="313" t="s">
        <v>19</v>
      </c>
      <c r="F4741" s="314">
        <v>20.097999999999999</v>
      </c>
      <c r="G4741" s="39"/>
      <c r="H4741" s="45"/>
    </row>
    <row r="4742" s="2" customFormat="1" ht="16.8" customHeight="1">
      <c r="A4742" s="39"/>
      <c r="B4742" s="45"/>
      <c r="C4742" s="315" t="s">
        <v>1283</v>
      </c>
      <c r="D4742" s="315" t="s">
        <v>1330</v>
      </c>
      <c r="E4742" s="18" t="s">
        <v>19</v>
      </c>
      <c r="F4742" s="316">
        <v>8.5079999999999991</v>
      </c>
      <c r="G4742" s="39"/>
      <c r="H4742" s="45"/>
    </row>
    <row r="4743" s="2" customFormat="1" ht="16.8" customHeight="1">
      <c r="A4743" s="39"/>
      <c r="B4743" s="45"/>
      <c r="C4743" s="315" t="s">
        <v>1287</v>
      </c>
      <c r="D4743" s="315" t="s">
        <v>1331</v>
      </c>
      <c r="E4743" s="18" t="s">
        <v>19</v>
      </c>
      <c r="F4743" s="316">
        <v>0</v>
      </c>
      <c r="G4743" s="39"/>
      <c r="H4743" s="45"/>
    </row>
    <row r="4744" s="2" customFormat="1" ht="16.8" customHeight="1">
      <c r="A4744" s="39"/>
      <c r="B4744" s="45"/>
      <c r="C4744" s="315" t="s">
        <v>1289</v>
      </c>
      <c r="D4744" s="315" t="s">
        <v>1332</v>
      </c>
      <c r="E4744" s="18" t="s">
        <v>19</v>
      </c>
      <c r="F4744" s="316">
        <v>0</v>
      </c>
      <c r="G4744" s="39"/>
      <c r="H4744" s="45"/>
    </row>
    <row r="4745" s="2" customFormat="1" ht="16.8" customHeight="1">
      <c r="A4745" s="39"/>
      <c r="B4745" s="45"/>
      <c r="C4745" s="315" t="s">
        <v>1308</v>
      </c>
      <c r="D4745" s="315" t="s">
        <v>1333</v>
      </c>
      <c r="E4745" s="18" t="s">
        <v>19</v>
      </c>
      <c r="F4745" s="316">
        <v>11.59</v>
      </c>
      <c r="G4745" s="39"/>
      <c r="H4745" s="45"/>
    </row>
    <row r="4746" s="2" customFormat="1" ht="16.8" customHeight="1">
      <c r="A4746" s="39"/>
      <c r="B4746" s="45"/>
      <c r="C4746" s="315" t="s">
        <v>1281</v>
      </c>
      <c r="D4746" s="315" t="s">
        <v>363</v>
      </c>
      <c r="E4746" s="18" t="s">
        <v>19</v>
      </c>
      <c r="F4746" s="316">
        <v>20.097999999999999</v>
      </c>
      <c r="G4746" s="39"/>
      <c r="H4746" s="45"/>
    </row>
    <row r="4747" s="2" customFormat="1" ht="16.8" customHeight="1">
      <c r="A4747" s="39"/>
      <c r="B4747" s="45"/>
      <c r="C4747" s="317" t="s">
        <v>4959</v>
      </c>
      <c r="D4747" s="39"/>
      <c r="E4747" s="39"/>
      <c r="F4747" s="39"/>
      <c r="G4747" s="39"/>
      <c r="H4747" s="45"/>
    </row>
    <row r="4748" s="2" customFormat="1">
      <c r="A4748" s="39"/>
      <c r="B4748" s="45"/>
      <c r="C4748" s="315" t="s">
        <v>343</v>
      </c>
      <c r="D4748" s="315" t="s">
        <v>344</v>
      </c>
      <c r="E4748" s="18" t="s">
        <v>345</v>
      </c>
      <c r="F4748" s="316">
        <v>20.097999999999999</v>
      </c>
      <c r="G4748" s="39"/>
      <c r="H4748" s="45"/>
    </row>
    <row r="4749" s="2" customFormat="1">
      <c r="A4749" s="39"/>
      <c r="B4749" s="45"/>
      <c r="C4749" s="315" t="s">
        <v>364</v>
      </c>
      <c r="D4749" s="315" t="s">
        <v>365</v>
      </c>
      <c r="E4749" s="18" t="s">
        <v>345</v>
      </c>
      <c r="F4749" s="316">
        <v>8.5079999999999991</v>
      </c>
      <c r="G4749" s="39"/>
      <c r="H4749" s="45"/>
    </row>
    <row r="4750" s="2" customFormat="1">
      <c r="A4750" s="39"/>
      <c r="B4750" s="45"/>
      <c r="C4750" s="315" t="s">
        <v>368</v>
      </c>
      <c r="D4750" s="315" t="s">
        <v>369</v>
      </c>
      <c r="E4750" s="18" t="s">
        <v>345</v>
      </c>
      <c r="F4750" s="316">
        <v>8.0830000000000002</v>
      </c>
      <c r="G4750" s="39"/>
      <c r="H4750" s="45"/>
    </row>
    <row r="4751" s="2" customFormat="1" ht="16.8" customHeight="1">
      <c r="A4751" s="39"/>
      <c r="B4751" s="45"/>
      <c r="C4751" s="315" t="s">
        <v>511</v>
      </c>
      <c r="D4751" s="315" t="s">
        <v>512</v>
      </c>
      <c r="E4751" s="18" t="s">
        <v>345</v>
      </c>
      <c r="F4751" s="316">
        <v>54.131</v>
      </c>
      <c r="G4751" s="39"/>
      <c r="H4751" s="45"/>
    </row>
    <row r="4752" s="2" customFormat="1">
      <c r="A4752" s="39"/>
      <c r="B4752" s="45"/>
      <c r="C4752" s="315" t="s">
        <v>606</v>
      </c>
      <c r="D4752" s="315" t="s">
        <v>607</v>
      </c>
      <c r="E4752" s="18" t="s">
        <v>345</v>
      </c>
      <c r="F4752" s="316">
        <v>20.097999999999999</v>
      </c>
      <c r="G4752" s="39"/>
      <c r="H4752" s="45"/>
    </row>
    <row r="4753" s="2" customFormat="1" ht="16.8" customHeight="1">
      <c r="A4753" s="39"/>
      <c r="B4753" s="45"/>
      <c r="C4753" s="315" t="s">
        <v>611</v>
      </c>
      <c r="D4753" s="315" t="s">
        <v>612</v>
      </c>
      <c r="E4753" s="18" t="s">
        <v>345</v>
      </c>
      <c r="F4753" s="316">
        <v>8.5079999999999991</v>
      </c>
      <c r="G4753" s="39"/>
      <c r="H4753" s="45"/>
    </row>
    <row r="4754" s="2" customFormat="1" ht="16.8" customHeight="1">
      <c r="A4754" s="39"/>
      <c r="B4754" s="45"/>
      <c r="C4754" s="315" t="s">
        <v>631</v>
      </c>
      <c r="D4754" s="315" t="s">
        <v>632</v>
      </c>
      <c r="E4754" s="18" t="s">
        <v>345</v>
      </c>
      <c r="F4754" s="316">
        <v>8.5079999999999991</v>
      </c>
      <c r="G4754" s="39"/>
      <c r="H4754" s="45"/>
    </row>
    <row r="4755" s="2" customFormat="1" ht="16.8" customHeight="1">
      <c r="A4755" s="39"/>
      <c r="B4755" s="45"/>
      <c r="C4755" s="315" t="s">
        <v>621</v>
      </c>
      <c r="D4755" s="315" t="s">
        <v>622</v>
      </c>
      <c r="E4755" s="18" t="s">
        <v>345</v>
      </c>
      <c r="F4755" s="316">
        <v>8.5079999999999991</v>
      </c>
      <c r="G4755" s="39"/>
      <c r="H4755" s="45"/>
    </row>
    <row r="4756" s="2" customFormat="1">
      <c r="A4756" s="39"/>
      <c r="B4756" s="45"/>
      <c r="C4756" s="315" t="s">
        <v>636</v>
      </c>
      <c r="D4756" s="315" t="s">
        <v>637</v>
      </c>
      <c r="E4756" s="18" t="s">
        <v>345</v>
      </c>
      <c r="F4756" s="316">
        <v>8.5079999999999991</v>
      </c>
      <c r="G4756" s="39"/>
      <c r="H4756" s="45"/>
    </row>
    <row r="4757" s="2" customFormat="1">
      <c r="A4757" s="39"/>
      <c r="B4757" s="45"/>
      <c r="C4757" s="315" t="s">
        <v>626</v>
      </c>
      <c r="D4757" s="315" t="s">
        <v>627</v>
      </c>
      <c r="E4757" s="18" t="s">
        <v>345</v>
      </c>
      <c r="F4757" s="316">
        <v>8.5079999999999991</v>
      </c>
      <c r="G4757" s="39"/>
      <c r="H4757" s="45"/>
    </row>
    <row r="4758" s="2" customFormat="1" ht="16.8" customHeight="1">
      <c r="A4758" s="39"/>
      <c r="B4758" s="45"/>
      <c r="C4758" s="311" t="s">
        <v>216</v>
      </c>
      <c r="D4758" s="312" t="s">
        <v>19</v>
      </c>
      <c r="E4758" s="313" t="s">
        <v>19</v>
      </c>
      <c r="F4758" s="314">
        <v>4.1020000000000003</v>
      </c>
      <c r="G4758" s="39"/>
      <c r="H4758" s="45"/>
    </row>
    <row r="4759" s="2" customFormat="1" ht="16.8" customHeight="1">
      <c r="A4759" s="39"/>
      <c r="B4759" s="45"/>
      <c r="C4759" s="315" t="s">
        <v>19</v>
      </c>
      <c r="D4759" s="315" t="s">
        <v>499</v>
      </c>
      <c r="E4759" s="18" t="s">
        <v>19</v>
      </c>
      <c r="F4759" s="316">
        <v>4.6230000000000002</v>
      </c>
      <c r="G4759" s="39"/>
      <c r="H4759" s="45"/>
    </row>
    <row r="4760" s="2" customFormat="1" ht="16.8" customHeight="1">
      <c r="A4760" s="39"/>
      <c r="B4760" s="45"/>
      <c r="C4760" s="315" t="s">
        <v>19</v>
      </c>
      <c r="D4760" s="315" t="s">
        <v>2074</v>
      </c>
      <c r="E4760" s="18" t="s">
        <v>19</v>
      </c>
      <c r="F4760" s="316">
        <v>0</v>
      </c>
      <c r="G4760" s="39"/>
      <c r="H4760" s="45"/>
    </row>
    <row r="4761" s="2" customFormat="1" ht="16.8" customHeight="1">
      <c r="A4761" s="39"/>
      <c r="B4761" s="45"/>
      <c r="C4761" s="315" t="s">
        <v>19</v>
      </c>
      <c r="D4761" s="315" t="s">
        <v>2075</v>
      </c>
      <c r="E4761" s="18" t="s">
        <v>19</v>
      </c>
      <c r="F4761" s="316">
        <v>0</v>
      </c>
      <c r="G4761" s="39"/>
      <c r="H4761" s="45"/>
    </row>
    <row r="4762" s="2" customFormat="1" ht="16.8" customHeight="1">
      <c r="A4762" s="39"/>
      <c r="B4762" s="45"/>
      <c r="C4762" s="315" t="s">
        <v>19</v>
      </c>
      <c r="D4762" s="315" t="s">
        <v>1885</v>
      </c>
      <c r="E4762" s="18" t="s">
        <v>19</v>
      </c>
      <c r="F4762" s="316">
        <v>-0.52100000000000002</v>
      </c>
      <c r="G4762" s="39"/>
      <c r="H4762" s="45"/>
    </row>
    <row r="4763" s="2" customFormat="1" ht="16.8" customHeight="1">
      <c r="A4763" s="39"/>
      <c r="B4763" s="45"/>
      <c r="C4763" s="315" t="s">
        <v>19</v>
      </c>
      <c r="D4763" s="315" t="s">
        <v>1886</v>
      </c>
      <c r="E4763" s="18" t="s">
        <v>19</v>
      </c>
      <c r="F4763" s="316">
        <v>0</v>
      </c>
      <c r="G4763" s="39"/>
      <c r="H4763" s="45"/>
    </row>
    <row r="4764" s="2" customFormat="1" ht="16.8" customHeight="1">
      <c r="A4764" s="39"/>
      <c r="B4764" s="45"/>
      <c r="C4764" s="315" t="s">
        <v>19</v>
      </c>
      <c r="D4764" s="315" t="s">
        <v>1887</v>
      </c>
      <c r="E4764" s="18" t="s">
        <v>19</v>
      </c>
      <c r="F4764" s="316">
        <v>0</v>
      </c>
      <c r="G4764" s="39"/>
      <c r="H4764" s="45"/>
    </row>
    <row r="4765" s="2" customFormat="1" ht="16.8" customHeight="1">
      <c r="A4765" s="39"/>
      <c r="B4765" s="45"/>
      <c r="C4765" s="315" t="s">
        <v>19</v>
      </c>
      <c r="D4765" s="315" t="s">
        <v>1888</v>
      </c>
      <c r="E4765" s="18" t="s">
        <v>19</v>
      </c>
      <c r="F4765" s="316">
        <v>0</v>
      </c>
      <c r="G4765" s="39"/>
      <c r="H4765" s="45"/>
    </row>
    <row r="4766" s="2" customFormat="1" ht="16.8" customHeight="1">
      <c r="A4766" s="39"/>
      <c r="B4766" s="45"/>
      <c r="C4766" s="315" t="s">
        <v>19</v>
      </c>
      <c r="D4766" s="315" t="s">
        <v>501</v>
      </c>
      <c r="E4766" s="18" t="s">
        <v>19</v>
      </c>
      <c r="F4766" s="316">
        <v>0</v>
      </c>
      <c r="G4766" s="39"/>
      <c r="H4766" s="45"/>
    </row>
    <row r="4767" s="2" customFormat="1" ht="16.8" customHeight="1">
      <c r="A4767" s="39"/>
      <c r="B4767" s="45"/>
      <c r="C4767" s="315" t="s">
        <v>19</v>
      </c>
      <c r="D4767" s="315" t="s">
        <v>993</v>
      </c>
      <c r="E4767" s="18" t="s">
        <v>19</v>
      </c>
      <c r="F4767" s="316">
        <v>0</v>
      </c>
      <c r="G4767" s="39"/>
      <c r="H4767" s="45"/>
    </row>
    <row r="4768" s="2" customFormat="1" ht="16.8" customHeight="1">
      <c r="A4768" s="39"/>
      <c r="B4768" s="45"/>
      <c r="C4768" s="315" t="s">
        <v>19</v>
      </c>
      <c r="D4768" s="315" t="s">
        <v>502</v>
      </c>
      <c r="E4768" s="18" t="s">
        <v>19</v>
      </c>
      <c r="F4768" s="316">
        <v>0</v>
      </c>
      <c r="G4768" s="39"/>
      <c r="H4768" s="45"/>
    </row>
    <row r="4769" s="2" customFormat="1" ht="16.8" customHeight="1">
      <c r="A4769" s="39"/>
      <c r="B4769" s="45"/>
      <c r="C4769" s="315" t="s">
        <v>216</v>
      </c>
      <c r="D4769" s="315" t="s">
        <v>363</v>
      </c>
      <c r="E4769" s="18" t="s">
        <v>19</v>
      </c>
      <c r="F4769" s="316">
        <v>4.1020000000000003</v>
      </c>
      <c r="G4769" s="39"/>
      <c r="H4769" s="45"/>
    </row>
    <row r="4770" s="2" customFormat="1" ht="16.8" customHeight="1">
      <c r="A4770" s="39"/>
      <c r="B4770" s="45"/>
      <c r="C4770" s="317" t="s">
        <v>4959</v>
      </c>
      <c r="D4770" s="39"/>
      <c r="E4770" s="39"/>
      <c r="F4770" s="39"/>
      <c r="G4770" s="39"/>
      <c r="H4770" s="45"/>
    </row>
    <row r="4771" s="2" customFormat="1" ht="16.8" customHeight="1">
      <c r="A4771" s="39"/>
      <c r="B4771" s="45"/>
      <c r="C4771" s="315" t="s">
        <v>496</v>
      </c>
      <c r="D4771" s="315" t="s">
        <v>497</v>
      </c>
      <c r="E4771" s="18" t="s">
        <v>489</v>
      </c>
      <c r="F4771" s="316">
        <v>8.2040000000000006</v>
      </c>
      <c r="G4771" s="39"/>
      <c r="H4771" s="45"/>
    </row>
    <row r="4772" s="2" customFormat="1">
      <c r="A4772" s="39"/>
      <c r="B4772" s="45"/>
      <c r="C4772" s="315" t="s">
        <v>448</v>
      </c>
      <c r="D4772" s="315" t="s">
        <v>449</v>
      </c>
      <c r="E4772" s="18" t="s">
        <v>391</v>
      </c>
      <c r="F4772" s="316">
        <v>16.951000000000001</v>
      </c>
      <c r="G4772" s="39"/>
      <c r="H4772" s="45"/>
    </row>
    <row r="4773" s="2" customFormat="1">
      <c r="A4773" s="39"/>
      <c r="B4773" s="45"/>
      <c r="C4773" s="315" t="s">
        <v>482</v>
      </c>
      <c r="D4773" s="315" t="s">
        <v>483</v>
      </c>
      <c r="E4773" s="18" t="s">
        <v>391</v>
      </c>
      <c r="F4773" s="316">
        <v>4.1020000000000003</v>
      </c>
      <c r="G4773" s="39"/>
      <c r="H4773" s="45"/>
    </row>
    <row r="4774" s="2" customFormat="1" ht="16.8" customHeight="1">
      <c r="A4774" s="39"/>
      <c r="B4774" s="45"/>
      <c r="C4774" s="311" t="s">
        <v>296</v>
      </c>
      <c r="D4774" s="312" t="s">
        <v>19</v>
      </c>
      <c r="E4774" s="313" t="s">
        <v>19</v>
      </c>
      <c r="F4774" s="314">
        <v>151.20400000000001</v>
      </c>
      <c r="G4774" s="39"/>
      <c r="H4774" s="45"/>
    </row>
    <row r="4775" s="2" customFormat="1" ht="16.8" customHeight="1">
      <c r="A4775" s="39"/>
      <c r="B4775" s="45"/>
      <c r="C4775" s="315" t="s">
        <v>19</v>
      </c>
      <c r="D4775" s="315" t="s">
        <v>429</v>
      </c>
      <c r="E4775" s="18" t="s">
        <v>19</v>
      </c>
      <c r="F4775" s="316">
        <v>151.20400000000001</v>
      </c>
      <c r="G4775" s="39"/>
      <c r="H4775" s="45"/>
    </row>
    <row r="4776" s="2" customFormat="1" ht="16.8" customHeight="1">
      <c r="A4776" s="39"/>
      <c r="B4776" s="45"/>
      <c r="C4776" s="315" t="s">
        <v>19</v>
      </c>
      <c r="D4776" s="315" t="s">
        <v>1869</v>
      </c>
      <c r="E4776" s="18" t="s">
        <v>19</v>
      </c>
      <c r="F4776" s="316">
        <v>0</v>
      </c>
      <c r="G4776" s="39"/>
      <c r="H4776" s="45"/>
    </row>
    <row r="4777" s="2" customFormat="1" ht="16.8" customHeight="1">
      <c r="A4777" s="39"/>
      <c r="B4777" s="45"/>
      <c r="C4777" s="315" t="s">
        <v>296</v>
      </c>
      <c r="D4777" s="315" t="s">
        <v>363</v>
      </c>
      <c r="E4777" s="18" t="s">
        <v>19</v>
      </c>
      <c r="F4777" s="316">
        <v>151.20400000000001</v>
      </c>
      <c r="G4777" s="39"/>
      <c r="H4777" s="45"/>
    </row>
    <row r="4778" s="2" customFormat="1" ht="16.8" customHeight="1">
      <c r="A4778" s="39"/>
      <c r="B4778" s="45"/>
      <c r="C4778" s="317" t="s">
        <v>4959</v>
      </c>
      <c r="D4778" s="39"/>
      <c r="E4778" s="39"/>
      <c r="F4778" s="39"/>
      <c r="G4778" s="39"/>
      <c r="H4778" s="45"/>
    </row>
    <row r="4779" s="2" customFormat="1">
      <c r="A4779" s="39"/>
      <c r="B4779" s="45"/>
      <c r="C4779" s="315" t="s">
        <v>425</v>
      </c>
      <c r="D4779" s="315" t="s">
        <v>426</v>
      </c>
      <c r="E4779" s="18" t="s">
        <v>345</v>
      </c>
      <c r="F4779" s="316">
        <v>151.20400000000001</v>
      </c>
      <c r="G4779" s="39"/>
      <c r="H4779" s="45"/>
    </row>
    <row r="4780" s="2" customFormat="1">
      <c r="A4780" s="39"/>
      <c r="B4780" s="45"/>
      <c r="C4780" s="315" t="s">
        <v>431</v>
      </c>
      <c r="D4780" s="315" t="s">
        <v>432</v>
      </c>
      <c r="E4780" s="18" t="s">
        <v>345</v>
      </c>
      <c r="F4780" s="316">
        <v>151.20400000000001</v>
      </c>
      <c r="G4780" s="39"/>
      <c r="H4780" s="45"/>
    </row>
    <row r="4781" s="2" customFormat="1" ht="16.8" customHeight="1">
      <c r="A4781" s="39"/>
      <c r="B4781" s="45"/>
      <c r="C4781" s="315" t="s">
        <v>435</v>
      </c>
      <c r="D4781" s="315" t="s">
        <v>436</v>
      </c>
      <c r="E4781" s="18" t="s">
        <v>391</v>
      </c>
      <c r="F4781" s="316">
        <v>89.965999999999994</v>
      </c>
      <c r="G4781" s="39"/>
      <c r="H4781" s="45"/>
    </row>
    <row r="4782" s="2" customFormat="1" ht="16.8" customHeight="1">
      <c r="A4782" s="39"/>
      <c r="B4782" s="45"/>
      <c r="C4782" s="311" t="s">
        <v>1823</v>
      </c>
      <c r="D4782" s="312" t="s">
        <v>19</v>
      </c>
      <c r="E4782" s="313" t="s">
        <v>19</v>
      </c>
      <c r="F4782" s="314">
        <v>0</v>
      </c>
      <c r="G4782" s="39"/>
      <c r="H4782" s="45"/>
    </row>
    <row r="4783" s="2" customFormat="1" ht="16.8" customHeight="1">
      <c r="A4783" s="39"/>
      <c r="B4783" s="45"/>
      <c r="C4783" s="315" t="s">
        <v>1823</v>
      </c>
      <c r="D4783" s="315" t="s">
        <v>1867</v>
      </c>
      <c r="E4783" s="18" t="s">
        <v>19</v>
      </c>
      <c r="F4783" s="316">
        <v>0</v>
      </c>
      <c r="G4783" s="39"/>
      <c r="H4783" s="45"/>
    </row>
    <row r="4784" s="2" customFormat="1" ht="16.8" customHeight="1">
      <c r="A4784" s="39"/>
      <c r="B4784" s="45"/>
      <c r="C4784" s="317" t="s">
        <v>4959</v>
      </c>
      <c r="D4784" s="39"/>
      <c r="E4784" s="39"/>
      <c r="F4784" s="39"/>
      <c r="G4784" s="39"/>
      <c r="H4784" s="45"/>
    </row>
    <row r="4785" s="2" customFormat="1">
      <c r="A4785" s="39"/>
      <c r="B4785" s="45"/>
      <c r="C4785" s="315" t="s">
        <v>406</v>
      </c>
      <c r="D4785" s="315" t="s">
        <v>407</v>
      </c>
      <c r="E4785" s="18" t="s">
        <v>391</v>
      </c>
      <c r="F4785" s="316">
        <v>79.933999999999998</v>
      </c>
      <c r="G4785" s="39"/>
      <c r="H4785" s="45"/>
    </row>
    <row r="4786" s="2" customFormat="1">
      <c r="A4786" s="39"/>
      <c r="B4786" s="45"/>
      <c r="C4786" s="315" t="s">
        <v>425</v>
      </c>
      <c r="D4786" s="315" t="s">
        <v>426</v>
      </c>
      <c r="E4786" s="18" t="s">
        <v>345</v>
      </c>
      <c r="F4786" s="316">
        <v>151.20400000000001</v>
      </c>
      <c r="G4786" s="39"/>
      <c r="H4786" s="45"/>
    </row>
    <row r="4787" s="2" customFormat="1" ht="16.8" customHeight="1">
      <c r="A4787" s="39"/>
      <c r="B4787" s="45"/>
      <c r="C4787" s="311" t="s">
        <v>269</v>
      </c>
      <c r="D4787" s="312" t="s">
        <v>19</v>
      </c>
      <c r="E4787" s="313" t="s">
        <v>19</v>
      </c>
      <c r="F4787" s="314">
        <v>1</v>
      </c>
      <c r="G4787" s="39"/>
      <c r="H4787" s="45"/>
    </row>
    <row r="4788" s="2" customFormat="1" ht="16.8" customHeight="1">
      <c r="A4788" s="39"/>
      <c r="B4788" s="45"/>
      <c r="C4788" s="315" t="s">
        <v>269</v>
      </c>
      <c r="D4788" s="315" t="s">
        <v>1866</v>
      </c>
      <c r="E4788" s="18" t="s">
        <v>19</v>
      </c>
      <c r="F4788" s="316">
        <v>1</v>
      </c>
      <c r="G4788" s="39"/>
      <c r="H4788" s="45"/>
    </row>
    <row r="4789" s="2" customFormat="1" ht="16.8" customHeight="1">
      <c r="A4789" s="39"/>
      <c r="B4789" s="45"/>
      <c r="C4789" s="317" t="s">
        <v>4959</v>
      </c>
      <c r="D4789" s="39"/>
      <c r="E4789" s="39"/>
      <c r="F4789" s="39"/>
      <c r="G4789" s="39"/>
      <c r="H4789" s="45"/>
    </row>
    <row r="4790" s="2" customFormat="1">
      <c r="A4790" s="39"/>
      <c r="B4790" s="45"/>
      <c r="C4790" s="315" t="s">
        <v>406</v>
      </c>
      <c r="D4790" s="315" t="s">
        <v>407</v>
      </c>
      <c r="E4790" s="18" t="s">
        <v>391</v>
      </c>
      <c r="F4790" s="316">
        <v>79.933999999999998</v>
      </c>
      <c r="G4790" s="39"/>
      <c r="H4790" s="45"/>
    </row>
    <row r="4791" s="2" customFormat="1">
      <c r="A4791" s="39"/>
      <c r="B4791" s="45"/>
      <c r="C4791" s="315" t="s">
        <v>425</v>
      </c>
      <c r="D4791" s="315" t="s">
        <v>426</v>
      </c>
      <c r="E4791" s="18" t="s">
        <v>345</v>
      </c>
      <c r="F4791" s="316">
        <v>151.20400000000001</v>
      </c>
      <c r="G4791" s="39"/>
      <c r="H4791" s="45"/>
    </row>
    <row r="4792" s="2" customFormat="1" ht="16.8" customHeight="1">
      <c r="A4792" s="39"/>
      <c r="B4792" s="45"/>
      <c r="C4792" s="311" t="s">
        <v>1821</v>
      </c>
      <c r="D4792" s="312" t="s">
        <v>19</v>
      </c>
      <c r="E4792" s="313" t="s">
        <v>19</v>
      </c>
      <c r="F4792" s="314">
        <v>0</v>
      </c>
      <c r="G4792" s="39"/>
      <c r="H4792" s="45"/>
    </row>
    <row r="4793" s="2" customFormat="1" ht="16.8" customHeight="1">
      <c r="A4793" s="39"/>
      <c r="B4793" s="45"/>
      <c r="C4793" s="317" t="s">
        <v>4959</v>
      </c>
      <c r="D4793" s="39"/>
      <c r="E4793" s="39"/>
      <c r="F4793" s="39"/>
      <c r="G4793" s="39"/>
      <c r="H4793" s="45"/>
    </row>
    <row r="4794" s="2" customFormat="1" ht="16.8" customHeight="1">
      <c r="A4794" s="39"/>
      <c r="B4794" s="45"/>
      <c r="C4794" s="315" t="s">
        <v>786</v>
      </c>
      <c r="D4794" s="315" t="s">
        <v>787</v>
      </c>
      <c r="E4794" s="18" t="s">
        <v>572</v>
      </c>
      <c r="F4794" s="316">
        <v>25.899999999999999</v>
      </c>
      <c r="G4794" s="39"/>
      <c r="H4794" s="45"/>
    </row>
    <row r="4795" s="2" customFormat="1" ht="16.8" customHeight="1">
      <c r="A4795" s="39"/>
      <c r="B4795" s="45"/>
      <c r="C4795" s="315" t="s">
        <v>496</v>
      </c>
      <c r="D4795" s="315" t="s">
        <v>497</v>
      </c>
      <c r="E4795" s="18" t="s">
        <v>489</v>
      </c>
      <c r="F4795" s="316">
        <v>8.2040000000000006</v>
      </c>
      <c r="G4795" s="39"/>
      <c r="H4795" s="45"/>
    </row>
    <row r="4796" s="2" customFormat="1" ht="16.8" customHeight="1">
      <c r="A4796" s="39"/>
      <c r="B4796" s="45"/>
      <c r="C4796" s="311" t="s">
        <v>1824</v>
      </c>
      <c r="D4796" s="312" t="s">
        <v>19</v>
      </c>
      <c r="E4796" s="313" t="s">
        <v>19</v>
      </c>
      <c r="F4796" s="314">
        <v>0.063</v>
      </c>
      <c r="G4796" s="39"/>
      <c r="H4796" s="45"/>
    </row>
    <row r="4797" s="2" customFormat="1" ht="16.8" customHeight="1">
      <c r="A4797" s="39"/>
      <c r="B4797" s="45"/>
      <c r="C4797" s="317" t="s">
        <v>4959</v>
      </c>
      <c r="D4797" s="39"/>
      <c r="E4797" s="39"/>
      <c r="F4797" s="39"/>
      <c r="G4797" s="39"/>
      <c r="H4797" s="45"/>
    </row>
    <row r="4798" s="2" customFormat="1" ht="16.8" customHeight="1">
      <c r="A4798" s="39"/>
      <c r="B4798" s="45"/>
      <c r="C4798" s="315" t="s">
        <v>496</v>
      </c>
      <c r="D4798" s="315" t="s">
        <v>497</v>
      </c>
      <c r="E4798" s="18" t="s">
        <v>489</v>
      </c>
      <c r="F4798" s="316">
        <v>8.2040000000000006</v>
      </c>
      <c r="G4798" s="39"/>
      <c r="H4798" s="45"/>
    </row>
    <row r="4799" s="2" customFormat="1" ht="16.8" customHeight="1">
      <c r="A4799" s="39"/>
      <c r="B4799" s="45"/>
      <c r="C4799" s="311" t="s">
        <v>1822</v>
      </c>
      <c r="D4799" s="312" t="s">
        <v>19</v>
      </c>
      <c r="E4799" s="313" t="s">
        <v>19</v>
      </c>
      <c r="F4799" s="314">
        <v>0</v>
      </c>
      <c r="G4799" s="39"/>
      <c r="H4799" s="45"/>
    </row>
    <row r="4800" s="2" customFormat="1" ht="16.8" customHeight="1">
      <c r="A4800" s="39"/>
      <c r="B4800" s="45"/>
      <c r="C4800" s="317" t="s">
        <v>4959</v>
      </c>
      <c r="D4800" s="39"/>
      <c r="E4800" s="39"/>
      <c r="F4800" s="39"/>
      <c r="G4800" s="39"/>
      <c r="H4800" s="45"/>
    </row>
    <row r="4801" s="2" customFormat="1" ht="16.8" customHeight="1">
      <c r="A4801" s="39"/>
      <c r="B4801" s="45"/>
      <c r="C4801" s="315" t="s">
        <v>786</v>
      </c>
      <c r="D4801" s="315" t="s">
        <v>787</v>
      </c>
      <c r="E4801" s="18" t="s">
        <v>572</v>
      </c>
      <c r="F4801" s="316">
        <v>25.899999999999999</v>
      </c>
      <c r="G4801" s="39"/>
      <c r="H4801" s="45"/>
    </row>
    <row r="4802" s="2" customFormat="1" ht="16.8" customHeight="1">
      <c r="A4802" s="39"/>
      <c r="B4802" s="45"/>
      <c r="C4802" s="315" t="s">
        <v>496</v>
      </c>
      <c r="D4802" s="315" t="s">
        <v>497</v>
      </c>
      <c r="E4802" s="18" t="s">
        <v>489</v>
      </c>
      <c r="F4802" s="316">
        <v>8.2040000000000006</v>
      </c>
      <c r="G4802" s="39"/>
      <c r="H4802" s="45"/>
    </row>
    <row r="4803" s="2" customFormat="1" ht="16.8" customHeight="1">
      <c r="A4803" s="39"/>
      <c r="B4803" s="45"/>
      <c r="C4803" s="311" t="s">
        <v>1826</v>
      </c>
      <c r="D4803" s="312" t="s">
        <v>19</v>
      </c>
      <c r="E4803" s="313" t="s">
        <v>19</v>
      </c>
      <c r="F4803" s="314">
        <v>0.074999999999999997</v>
      </c>
      <c r="G4803" s="39"/>
      <c r="H4803" s="45"/>
    </row>
    <row r="4804" s="2" customFormat="1" ht="16.8" customHeight="1">
      <c r="A4804" s="39"/>
      <c r="B4804" s="45"/>
      <c r="C4804" s="317" t="s">
        <v>4959</v>
      </c>
      <c r="D4804" s="39"/>
      <c r="E4804" s="39"/>
      <c r="F4804" s="39"/>
      <c r="G4804" s="39"/>
      <c r="H4804" s="45"/>
    </row>
    <row r="4805" s="2" customFormat="1" ht="16.8" customHeight="1">
      <c r="A4805" s="39"/>
      <c r="B4805" s="45"/>
      <c r="C4805" s="315" t="s">
        <v>496</v>
      </c>
      <c r="D4805" s="315" t="s">
        <v>497</v>
      </c>
      <c r="E4805" s="18" t="s">
        <v>489</v>
      </c>
      <c r="F4805" s="316">
        <v>8.2040000000000006</v>
      </c>
      <c r="G4805" s="39"/>
      <c r="H4805" s="45"/>
    </row>
    <row r="4806" s="2" customFormat="1" ht="16.8" customHeight="1">
      <c r="A4806" s="39"/>
      <c r="B4806" s="45"/>
      <c r="C4806" s="311" t="s">
        <v>952</v>
      </c>
      <c r="D4806" s="312" t="s">
        <v>19</v>
      </c>
      <c r="E4806" s="313" t="s">
        <v>19</v>
      </c>
      <c r="F4806" s="314">
        <v>0</v>
      </c>
      <c r="G4806" s="39"/>
      <c r="H4806" s="45"/>
    </row>
    <row r="4807" s="2" customFormat="1" ht="16.8" customHeight="1">
      <c r="A4807" s="39"/>
      <c r="B4807" s="45"/>
      <c r="C4807" s="317" t="s">
        <v>4959</v>
      </c>
      <c r="D4807" s="39"/>
      <c r="E4807" s="39"/>
      <c r="F4807" s="39"/>
      <c r="G4807" s="39"/>
      <c r="H4807" s="45"/>
    </row>
    <row r="4808" s="2" customFormat="1" ht="16.8" customHeight="1">
      <c r="A4808" s="39"/>
      <c r="B4808" s="45"/>
      <c r="C4808" s="315" t="s">
        <v>786</v>
      </c>
      <c r="D4808" s="315" t="s">
        <v>787</v>
      </c>
      <c r="E4808" s="18" t="s">
        <v>572</v>
      </c>
      <c r="F4808" s="316">
        <v>25.899999999999999</v>
      </c>
      <c r="G4808" s="39"/>
      <c r="H4808" s="45"/>
    </row>
    <row r="4809" s="2" customFormat="1" ht="16.8" customHeight="1">
      <c r="A4809" s="39"/>
      <c r="B4809" s="45"/>
      <c r="C4809" s="315" t="s">
        <v>496</v>
      </c>
      <c r="D4809" s="315" t="s">
        <v>497</v>
      </c>
      <c r="E4809" s="18" t="s">
        <v>489</v>
      </c>
      <c r="F4809" s="316">
        <v>8.2040000000000006</v>
      </c>
      <c r="G4809" s="39"/>
      <c r="H4809" s="45"/>
    </row>
    <row r="4810" s="2" customFormat="1" ht="16.8" customHeight="1">
      <c r="A4810" s="39"/>
      <c r="B4810" s="45"/>
      <c r="C4810" s="311" t="s">
        <v>954</v>
      </c>
      <c r="D4810" s="312" t="s">
        <v>19</v>
      </c>
      <c r="E4810" s="313" t="s">
        <v>19</v>
      </c>
      <c r="F4810" s="314">
        <v>0.25</v>
      </c>
      <c r="G4810" s="39"/>
      <c r="H4810" s="45"/>
    </row>
    <row r="4811" s="2" customFormat="1" ht="16.8" customHeight="1">
      <c r="A4811" s="39"/>
      <c r="B4811" s="45"/>
      <c r="C4811" s="317" t="s">
        <v>4959</v>
      </c>
      <c r="D4811" s="39"/>
      <c r="E4811" s="39"/>
      <c r="F4811" s="39"/>
      <c r="G4811" s="39"/>
      <c r="H4811" s="45"/>
    </row>
    <row r="4812" s="2" customFormat="1" ht="16.8" customHeight="1">
      <c r="A4812" s="39"/>
      <c r="B4812" s="45"/>
      <c r="C4812" s="315" t="s">
        <v>496</v>
      </c>
      <c r="D4812" s="315" t="s">
        <v>497</v>
      </c>
      <c r="E4812" s="18" t="s">
        <v>489</v>
      </c>
      <c r="F4812" s="316">
        <v>8.2040000000000006</v>
      </c>
      <c r="G4812" s="39"/>
      <c r="H4812" s="45"/>
    </row>
    <row r="4813" s="2" customFormat="1" ht="16.8" customHeight="1">
      <c r="A4813" s="39"/>
      <c r="B4813" s="45"/>
      <c r="C4813" s="311" t="s">
        <v>258</v>
      </c>
      <c r="D4813" s="312" t="s">
        <v>19</v>
      </c>
      <c r="E4813" s="313" t="s">
        <v>19</v>
      </c>
      <c r="F4813" s="314">
        <v>0</v>
      </c>
      <c r="G4813" s="39"/>
      <c r="H4813" s="45"/>
    </row>
    <row r="4814" s="2" customFormat="1" ht="16.8" customHeight="1">
      <c r="A4814" s="39"/>
      <c r="B4814" s="45"/>
      <c r="C4814" s="317" t="s">
        <v>4959</v>
      </c>
      <c r="D4814" s="39"/>
      <c r="E4814" s="39"/>
      <c r="F4814" s="39"/>
      <c r="G4814" s="39"/>
      <c r="H4814" s="45"/>
    </row>
    <row r="4815" s="2" customFormat="1" ht="16.8" customHeight="1">
      <c r="A4815" s="39"/>
      <c r="B4815" s="45"/>
      <c r="C4815" s="315" t="s">
        <v>786</v>
      </c>
      <c r="D4815" s="315" t="s">
        <v>787</v>
      </c>
      <c r="E4815" s="18" t="s">
        <v>572</v>
      </c>
      <c r="F4815" s="316">
        <v>25.899999999999999</v>
      </c>
      <c r="G4815" s="39"/>
      <c r="H4815" s="45"/>
    </row>
    <row r="4816" s="2" customFormat="1" ht="16.8" customHeight="1">
      <c r="A4816" s="39"/>
      <c r="B4816" s="45"/>
      <c r="C4816" s="315" t="s">
        <v>496</v>
      </c>
      <c r="D4816" s="315" t="s">
        <v>497</v>
      </c>
      <c r="E4816" s="18" t="s">
        <v>489</v>
      </c>
      <c r="F4816" s="316">
        <v>8.2040000000000006</v>
      </c>
      <c r="G4816" s="39"/>
      <c r="H4816" s="45"/>
    </row>
    <row r="4817" s="2" customFormat="1" ht="16.8" customHeight="1">
      <c r="A4817" s="39"/>
      <c r="B4817" s="45"/>
      <c r="C4817" s="311" t="s">
        <v>266</v>
      </c>
      <c r="D4817" s="312" t="s">
        <v>19</v>
      </c>
      <c r="E4817" s="313" t="s">
        <v>19</v>
      </c>
      <c r="F4817" s="314">
        <v>0.29999999999999999</v>
      </c>
      <c r="G4817" s="39"/>
      <c r="H4817" s="45"/>
    </row>
    <row r="4818" s="2" customFormat="1" ht="16.8" customHeight="1">
      <c r="A4818" s="39"/>
      <c r="B4818" s="45"/>
      <c r="C4818" s="317" t="s">
        <v>4959</v>
      </c>
      <c r="D4818" s="39"/>
      <c r="E4818" s="39"/>
      <c r="F4818" s="39"/>
      <c r="G4818" s="39"/>
      <c r="H4818" s="45"/>
    </row>
    <row r="4819" s="2" customFormat="1" ht="16.8" customHeight="1">
      <c r="A4819" s="39"/>
      <c r="B4819" s="45"/>
      <c r="C4819" s="315" t="s">
        <v>496</v>
      </c>
      <c r="D4819" s="315" t="s">
        <v>497</v>
      </c>
      <c r="E4819" s="18" t="s">
        <v>489</v>
      </c>
      <c r="F4819" s="316">
        <v>8.2040000000000006</v>
      </c>
      <c r="G4819" s="39"/>
      <c r="H4819" s="45"/>
    </row>
    <row r="4820" s="2" customFormat="1" ht="16.8" customHeight="1">
      <c r="A4820" s="39"/>
      <c r="B4820" s="45"/>
      <c r="C4820" s="311" t="s">
        <v>855</v>
      </c>
      <c r="D4820" s="312" t="s">
        <v>19</v>
      </c>
      <c r="E4820" s="313" t="s">
        <v>19</v>
      </c>
      <c r="F4820" s="314">
        <v>0</v>
      </c>
      <c r="G4820" s="39"/>
      <c r="H4820" s="45"/>
    </row>
    <row r="4821" s="2" customFormat="1" ht="16.8" customHeight="1">
      <c r="A4821" s="39"/>
      <c r="B4821" s="45"/>
      <c r="C4821" s="317" t="s">
        <v>4959</v>
      </c>
      <c r="D4821" s="39"/>
      <c r="E4821" s="39"/>
      <c r="F4821" s="39"/>
      <c r="G4821" s="39"/>
      <c r="H4821" s="45"/>
    </row>
    <row r="4822" s="2" customFormat="1">
      <c r="A4822" s="39"/>
      <c r="B4822" s="45"/>
      <c r="C4822" s="315" t="s">
        <v>477</v>
      </c>
      <c r="D4822" s="315" t="s">
        <v>478</v>
      </c>
      <c r="E4822" s="18" t="s">
        <v>391</v>
      </c>
      <c r="F4822" s="316">
        <v>75.311000000000007</v>
      </c>
      <c r="G4822" s="39"/>
      <c r="H4822" s="45"/>
    </row>
    <row r="4823" s="2" customFormat="1" ht="16.8" customHeight="1">
      <c r="A4823" s="39"/>
      <c r="B4823" s="45"/>
      <c r="C4823" s="311" t="s">
        <v>2047</v>
      </c>
      <c r="D4823" s="312" t="s">
        <v>19</v>
      </c>
      <c r="E4823" s="313" t="s">
        <v>19</v>
      </c>
      <c r="F4823" s="314">
        <v>0</v>
      </c>
      <c r="G4823" s="39"/>
      <c r="H4823" s="45"/>
    </row>
    <row r="4824" s="2" customFormat="1" ht="16.8" customHeight="1">
      <c r="A4824" s="39"/>
      <c r="B4824" s="45"/>
      <c r="C4824" s="317" t="s">
        <v>4959</v>
      </c>
      <c r="D4824" s="39"/>
      <c r="E4824" s="39"/>
      <c r="F4824" s="39"/>
      <c r="G4824" s="39"/>
      <c r="H4824" s="45"/>
    </row>
    <row r="4825" s="2" customFormat="1" ht="16.8" customHeight="1">
      <c r="A4825" s="39"/>
      <c r="B4825" s="45"/>
      <c r="C4825" s="315" t="s">
        <v>786</v>
      </c>
      <c r="D4825" s="315" t="s">
        <v>787</v>
      </c>
      <c r="E4825" s="18" t="s">
        <v>572</v>
      </c>
      <c r="F4825" s="316">
        <v>25.899999999999999</v>
      </c>
      <c r="G4825" s="39"/>
      <c r="H4825" s="45"/>
    </row>
    <row r="4826" s="2" customFormat="1" ht="16.8" customHeight="1">
      <c r="A4826" s="39"/>
      <c r="B4826" s="45"/>
      <c r="C4826" s="315" t="s">
        <v>496</v>
      </c>
      <c r="D4826" s="315" t="s">
        <v>497</v>
      </c>
      <c r="E4826" s="18" t="s">
        <v>489</v>
      </c>
      <c r="F4826" s="316">
        <v>8.2040000000000006</v>
      </c>
      <c r="G4826" s="39"/>
      <c r="H4826" s="45"/>
    </row>
    <row r="4827" s="2" customFormat="1" ht="16.8" customHeight="1">
      <c r="A4827" s="39"/>
      <c r="B4827" s="45"/>
      <c r="C4827" s="311" t="s">
        <v>2049</v>
      </c>
      <c r="D4827" s="312" t="s">
        <v>19</v>
      </c>
      <c r="E4827" s="313" t="s">
        <v>19</v>
      </c>
      <c r="F4827" s="314">
        <v>0</v>
      </c>
      <c r="G4827" s="39"/>
      <c r="H4827" s="45"/>
    </row>
    <row r="4828" s="2" customFormat="1" ht="16.8" customHeight="1">
      <c r="A4828" s="39"/>
      <c r="B4828" s="45"/>
      <c r="C4828" s="317" t="s">
        <v>4959</v>
      </c>
      <c r="D4828" s="39"/>
      <c r="E4828" s="39"/>
      <c r="F4828" s="39"/>
      <c r="G4828" s="39"/>
      <c r="H4828" s="45"/>
    </row>
    <row r="4829" s="2" customFormat="1" ht="16.8" customHeight="1">
      <c r="A4829" s="39"/>
      <c r="B4829" s="45"/>
      <c r="C4829" s="315" t="s">
        <v>786</v>
      </c>
      <c r="D4829" s="315" t="s">
        <v>787</v>
      </c>
      <c r="E4829" s="18" t="s">
        <v>572</v>
      </c>
      <c r="F4829" s="316">
        <v>25.899999999999999</v>
      </c>
      <c r="G4829" s="39"/>
      <c r="H4829" s="45"/>
    </row>
    <row r="4830" s="2" customFormat="1" ht="16.8" customHeight="1">
      <c r="A4830" s="39"/>
      <c r="B4830" s="45"/>
      <c r="C4830" s="315" t="s">
        <v>496</v>
      </c>
      <c r="D4830" s="315" t="s">
        <v>497</v>
      </c>
      <c r="E4830" s="18" t="s">
        <v>489</v>
      </c>
      <c r="F4830" s="316">
        <v>8.2040000000000006</v>
      </c>
      <c r="G4830" s="39"/>
      <c r="H4830" s="45"/>
    </row>
    <row r="4831" s="2" customFormat="1" ht="16.8" customHeight="1">
      <c r="A4831" s="39"/>
      <c r="B4831" s="45"/>
      <c r="C4831" s="311" t="s">
        <v>1829</v>
      </c>
      <c r="D4831" s="312" t="s">
        <v>19</v>
      </c>
      <c r="E4831" s="313" t="s">
        <v>19</v>
      </c>
      <c r="F4831" s="314">
        <v>25.899999999999999</v>
      </c>
      <c r="G4831" s="39"/>
      <c r="H4831" s="45"/>
    </row>
    <row r="4832" s="2" customFormat="1" ht="16.8" customHeight="1">
      <c r="A4832" s="39"/>
      <c r="B4832" s="45"/>
      <c r="C4832" s="315" t="s">
        <v>19</v>
      </c>
      <c r="D4832" s="315" t="s">
        <v>2217</v>
      </c>
      <c r="E4832" s="18" t="s">
        <v>19</v>
      </c>
      <c r="F4832" s="316">
        <v>4</v>
      </c>
      <c r="G4832" s="39"/>
      <c r="H4832" s="45"/>
    </row>
    <row r="4833" s="2" customFormat="1" ht="16.8" customHeight="1">
      <c r="A4833" s="39"/>
      <c r="B4833" s="45"/>
      <c r="C4833" s="315" t="s">
        <v>19</v>
      </c>
      <c r="D4833" s="315" t="s">
        <v>2218</v>
      </c>
      <c r="E4833" s="18" t="s">
        <v>19</v>
      </c>
      <c r="F4833" s="316">
        <v>3.2000000000000002</v>
      </c>
      <c r="G4833" s="39"/>
      <c r="H4833" s="45"/>
    </row>
    <row r="4834" s="2" customFormat="1" ht="16.8" customHeight="1">
      <c r="A4834" s="39"/>
      <c r="B4834" s="45"/>
      <c r="C4834" s="315" t="s">
        <v>19</v>
      </c>
      <c r="D4834" s="315" t="s">
        <v>2219</v>
      </c>
      <c r="E4834" s="18" t="s">
        <v>19</v>
      </c>
      <c r="F4834" s="316">
        <v>3.2999999999999998</v>
      </c>
      <c r="G4834" s="39"/>
      <c r="H4834" s="45"/>
    </row>
    <row r="4835" s="2" customFormat="1" ht="16.8" customHeight="1">
      <c r="A4835" s="39"/>
      <c r="B4835" s="45"/>
      <c r="C4835" s="315" t="s">
        <v>19</v>
      </c>
      <c r="D4835" s="315" t="s">
        <v>2220</v>
      </c>
      <c r="E4835" s="18" t="s">
        <v>19</v>
      </c>
      <c r="F4835" s="316">
        <v>5.5</v>
      </c>
      <c r="G4835" s="39"/>
      <c r="H4835" s="45"/>
    </row>
    <row r="4836" s="2" customFormat="1" ht="16.8" customHeight="1">
      <c r="A4836" s="39"/>
      <c r="B4836" s="45"/>
      <c r="C4836" s="315" t="s">
        <v>19</v>
      </c>
      <c r="D4836" s="315" t="s">
        <v>2221</v>
      </c>
      <c r="E4836" s="18" t="s">
        <v>19</v>
      </c>
      <c r="F4836" s="316">
        <v>4.5</v>
      </c>
      <c r="G4836" s="39"/>
      <c r="H4836" s="45"/>
    </row>
    <row r="4837" s="2" customFormat="1" ht="16.8" customHeight="1">
      <c r="A4837" s="39"/>
      <c r="B4837" s="45"/>
      <c r="C4837" s="315" t="s">
        <v>19</v>
      </c>
      <c r="D4837" s="315" t="s">
        <v>2222</v>
      </c>
      <c r="E4837" s="18" t="s">
        <v>19</v>
      </c>
      <c r="F4837" s="316">
        <v>5.4000000000000004</v>
      </c>
      <c r="G4837" s="39"/>
      <c r="H4837" s="45"/>
    </row>
    <row r="4838" s="2" customFormat="1" ht="16.8" customHeight="1">
      <c r="A4838" s="39"/>
      <c r="B4838" s="45"/>
      <c r="C4838" s="315" t="s">
        <v>1829</v>
      </c>
      <c r="D4838" s="315" t="s">
        <v>363</v>
      </c>
      <c r="E4838" s="18" t="s">
        <v>19</v>
      </c>
      <c r="F4838" s="316">
        <v>25.899999999999999</v>
      </c>
      <c r="G4838" s="39"/>
      <c r="H4838" s="45"/>
    </row>
    <row r="4839" s="2" customFormat="1" ht="16.8" customHeight="1">
      <c r="A4839" s="39"/>
      <c r="B4839" s="45"/>
      <c r="C4839" s="317" t="s">
        <v>4959</v>
      </c>
      <c r="D4839" s="39"/>
      <c r="E4839" s="39"/>
      <c r="F4839" s="39"/>
      <c r="G4839" s="39"/>
      <c r="H4839" s="45"/>
    </row>
    <row r="4840" s="2" customFormat="1" ht="16.8" customHeight="1">
      <c r="A4840" s="39"/>
      <c r="B4840" s="45"/>
      <c r="C4840" s="315" t="s">
        <v>1921</v>
      </c>
      <c r="D4840" s="315" t="s">
        <v>1922</v>
      </c>
      <c r="E4840" s="18" t="s">
        <v>572</v>
      </c>
      <c r="F4840" s="316">
        <v>26.677</v>
      </c>
      <c r="G4840" s="39"/>
      <c r="H4840" s="45"/>
    </row>
    <row r="4841" s="2" customFormat="1" ht="16.8" customHeight="1">
      <c r="A4841" s="39"/>
      <c r="B4841" s="45"/>
      <c r="C4841" s="315" t="s">
        <v>786</v>
      </c>
      <c r="D4841" s="315" t="s">
        <v>787</v>
      </c>
      <c r="E4841" s="18" t="s">
        <v>572</v>
      </c>
      <c r="F4841" s="316">
        <v>25.899999999999999</v>
      </c>
      <c r="G4841" s="39"/>
      <c r="H4841" s="45"/>
    </row>
    <row r="4842" s="2" customFormat="1" ht="16.8" customHeight="1">
      <c r="A4842" s="39"/>
      <c r="B4842" s="45"/>
      <c r="C4842" s="315" t="s">
        <v>496</v>
      </c>
      <c r="D4842" s="315" t="s">
        <v>497</v>
      </c>
      <c r="E4842" s="18" t="s">
        <v>489</v>
      </c>
      <c r="F4842" s="316">
        <v>8.2040000000000006</v>
      </c>
      <c r="G4842" s="39"/>
      <c r="H4842" s="45"/>
    </row>
    <row r="4843" s="2" customFormat="1" ht="16.8" customHeight="1">
      <c r="A4843" s="39"/>
      <c r="B4843" s="45"/>
      <c r="C4843" s="311" t="s">
        <v>1831</v>
      </c>
      <c r="D4843" s="312" t="s">
        <v>19</v>
      </c>
      <c r="E4843" s="313" t="s">
        <v>19</v>
      </c>
      <c r="F4843" s="314">
        <v>0</v>
      </c>
      <c r="G4843" s="39"/>
      <c r="H4843" s="45"/>
    </row>
    <row r="4844" s="2" customFormat="1" ht="16.8" customHeight="1">
      <c r="A4844" s="39"/>
      <c r="B4844" s="45"/>
      <c r="C4844" s="317" t="s">
        <v>4959</v>
      </c>
      <c r="D4844" s="39"/>
      <c r="E4844" s="39"/>
      <c r="F4844" s="39"/>
      <c r="G4844" s="39"/>
      <c r="H4844" s="45"/>
    </row>
    <row r="4845" s="2" customFormat="1" ht="16.8" customHeight="1">
      <c r="A4845" s="39"/>
      <c r="B4845" s="45"/>
      <c r="C4845" s="315" t="s">
        <v>786</v>
      </c>
      <c r="D4845" s="315" t="s">
        <v>787</v>
      </c>
      <c r="E4845" s="18" t="s">
        <v>572</v>
      </c>
      <c r="F4845" s="316">
        <v>25.899999999999999</v>
      </c>
      <c r="G4845" s="39"/>
      <c r="H4845" s="45"/>
    </row>
    <row r="4846" s="2" customFormat="1" ht="16.8" customHeight="1">
      <c r="A4846" s="39"/>
      <c r="B4846" s="45"/>
      <c r="C4846" s="315" t="s">
        <v>496</v>
      </c>
      <c r="D4846" s="315" t="s">
        <v>497</v>
      </c>
      <c r="E4846" s="18" t="s">
        <v>489</v>
      </c>
      <c r="F4846" s="316">
        <v>8.2040000000000006</v>
      </c>
      <c r="G4846" s="39"/>
      <c r="H4846" s="45"/>
    </row>
    <row r="4847" s="2" customFormat="1" ht="16.8" customHeight="1">
      <c r="A4847" s="39"/>
      <c r="B4847" s="45"/>
      <c r="C4847" s="311" t="s">
        <v>286</v>
      </c>
      <c r="D4847" s="312" t="s">
        <v>19</v>
      </c>
      <c r="E4847" s="313" t="s">
        <v>19</v>
      </c>
      <c r="F4847" s="314">
        <v>10.359999999999999</v>
      </c>
      <c r="G4847" s="39"/>
      <c r="H4847" s="45"/>
    </row>
    <row r="4848" s="2" customFormat="1">
      <c r="A4848" s="39"/>
      <c r="B4848" s="45"/>
      <c r="C4848" s="315" t="s">
        <v>19</v>
      </c>
      <c r="D4848" s="315" t="s">
        <v>1848</v>
      </c>
      <c r="E4848" s="18" t="s">
        <v>19</v>
      </c>
      <c r="F4848" s="316">
        <v>0</v>
      </c>
      <c r="G4848" s="39"/>
      <c r="H4848" s="45"/>
    </row>
    <row r="4849" s="2" customFormat="1" ht="16.8" customHeight="1">
      <c r="A4849" s="39"/>
      <c r="B4849" s="45"/>
      <c r="C4849" s="315" t="s">
        <v>1273</v>
      </c>
      <c r="D4849" s="315" t="s">
        <v>2161</v>
      </c>
      <c r="E4849" s="18" t="s">
        <v>19</v>
      </c>
      <c r="F4849" s="316">
        <v>3.8849999999999998</v>
      </c>
      <c r="G4849" s="39"/>
      <c r="H4849" s="45"/>
    </row>
    <row r="4850" s="2" customFormat="1" ht="16.8" customHeight="1">
      <c r="A4850" s="39"/>
      <c r="B4850" s="45"/>
      <c r="C4850" s="315" t="s">
        <v>1305</v>
      </c>
      <c r="D4850" s="315" t="s">
        <v>2162</v>
      </c>
      <c r="E4850" s="18" t="s">
        <v>19</v>
      </c>
      <c r="F4850" s="316">
        <v>6.4749999999999996</v>
      </c>
      <c r="G4850" s="39"/>
      <c r="H4850" s="45"/>
    </row>
    <row r="4851" s="2" customFormat="1" ht="16.8" customHeight="1">
      <c r="A4851" s="39"/>
      <c r="B4851" s="45"/>
      <c r="C4851" s="315" t="s">
        <v>286</v>
      </c>
      <c r="D4851" s="315" t="s">
        <v>353</v>
      </c>
      <c r="E4851" s="18" t="s">
        <v>19</v>
      </c>
      <c r="F4851" s="316">
        <v>10.359999999999999</v>
      </c>
      <c r="G4851" s="39"/>
      <c r="H4851" s="45"/>
    </row>
    <row r="4852" s="2" customFormat="1" ht="16.8" customHeight="1">
      <c r="A4852" s="39"/>
      <c r="B4852" s="45"/>
      <c r="C4852" s="317" t="s">
        <v>4959</v>
      </c>
      <c r="D4852" s="39"/>
      <c r="E4852" s="39"/>
      <c r="F4852" s="39"/>
      <c r="G4852" s="39"/>
      <c r="H4852" s="45"/>
    </row>
    <row r="4853" s="2" customFormat="1">
      <c r="A4853" s="39"/>
      <c r="B4853" s="45"/>
      <c r="C4853" s="315" t="s">
        <v>343</v>
      </c>
      <c r="D4853" s="315" t="s">
        <v>344</v>
      </c>
      <c r="E4853" s="18" t="s">
        <v>345</v>
      </c>
      <c r="F4853" s="316">
        <v>20.097999999999999</v>
      </c>
      <c r="G4853" s="39"/>
      <c r="H4853" s="45"/>
    </row>
    <row r="4854" s="2" customFormat="1">
      <c r="A4854" s="39"/>
      <c r="B4854" s="45"/>
      <c r="C4854" s="315" t="s">
        <v>792</v>
      </c>
      <c r="D4854" s="315" t="s">
        <v>793</v>
      </c>
      <c r="E4854" s="18" t="s">
        <v>572</v>
      </c>
      <c r="F4854" s="316">
        <v>21.853999999999999</v>
      </c>
      <c r="G4854" s="39"/>
      <c r="H4854" s="45"/>
    </row>
    <row r="4855" s="2" customFormat="1" ht="16.8" customHeight="1">
      <c r="A4855" s="39"/>
      <c r="B4855" s="45"/>
      <c r="C4855" s="311" t="s">
        <v>300</v>
      </c>
      <c r="D4855" s="312" t="s">
        <v>19</v>
      </c>
      <c r="E4855" s="313" t="s">
        <v>19</v>
      </c>
      <c r="F4855" s="314">
        <v>0</v>
      </c>
      <c r="G4855" s="39"/>
      <c r="H4855" s="45"/>
    </row>
    <row r="4856" s="2" customFormat="1" ht="16.8" customHeight="1">
      <c r="A4856" s="39"/>
      <c r="B4856" s="45"/>
      <c r="C4856" s="315" t="s">
        <v>19</v>
      </c>
      <c r="D4856" s="315" t="s">
        <v>1347</v>
      </c>
      <c r="E4856" s="18" t="s">
        <v>19</v>
      </c>
      <c r="F4856" s="316">
        <v>0</v>
      </c>
      <c r="G4856" s="39"/>
      <c r="H4856" s="45"/>
    </row>
    <row r="4857" s="2" customFormat="1" ht="16.8" customHeight="1">
      <c r="A4857" s="39"/>
      <c r="B4857" s="45"/>
      <c r="C4857" s="315" t="s">
        <v>300</v>
      </c>
      <c r="D4857" s="315" t="s">
        <v>72</v>
      </c>
      <c r="E4857" s="18" t="s">
        <v>19</v>
      </c>
      <c r="F4857" s="316">
        <v>0</v>
      </c>
      <c r="G4857" s="39"/>
      <c r="H4857" s="45"/>
    </row>
    <row r="4858" s="2" customFormat="1" ht="16.8" customHeight="1">
      <c r="A4858" s="39"/>
      <c r="B4858" s="45"/>
      <c r="C4858" s="317" t="s">
        <v>4959</v>
      </c>
      <c r="D4858" s="39"/>
      <c r="E4858" s="39"/>
      <c r="F4858" s="39"/>
      <c r="G4858" s="39"/>
      <c r="H4858" s="45"/>
    </row>
    <row r="4859" s="2" customFormat="1">
      <c r="A4859" s="39"/>
      <c r="B4859" s="45"/>
      <c r="C4859" s="315" t="s">
        <v>406</v>
      </c>
      <c r="D4859" s="315" t="s">
        <v>407</v>
      </c>
      <c r="E4859" s="18" t="s">
        <v>391</v>
      </c>
      <c r="F4859" s="316">
        <v>79.933999999999998</v>
      </c>
      <c r="G4859" s="39"/>
      <c r="H4859" s="45"/>
    </row>
    <row r="4860" s="2" customFormat="1" ht="16.8" customHeight="1">
      <c r="A4860" s="39"/>
      <c r="B4860" s="45"/>
      <c r="C4860" s="311" t="s">
        <v>245</v>
      </c>
      <c r="D4860" s="312" t="s">
        <v>19</v>
      </c>
      <c r="E4860" s="313" t="s">
        <v>19</v>
      </c>
      <c r="F4860" s="314">
        <v>0</v>
      </c>
      <c r="G4860" s="39"/>
      <c r="H4860" s="45"/>
    </row>
    <row r="4861" s="2" customFormat="1" ht="16.8" customHeight="1">
      <c r="A4861" s="39"/>
      <c r="B4861" s="45"/>
      <c r="C4861" s="317" t="s">
        <v>4959</v>
      </c>
      <c r="D4861" s="39"/>
      <c r="E4861" s="39"/>
      <c r="F4861" s="39"/>
      <c r="G4861" s="39"/>
      <c r="H4861" s="45"/>
    </row>
    <row r="4862" s="2" customFormat="1">
      <c r="A4862" s="39"/>
      <c r="B4862" s="45"/>
      <c r="C4862" s="315" t="s">
        <v>448</v>
      </c>
      <c r="D4862" s="315" t="s">
        <v>449</v>
      </c>
      <c r="E4862" s="18" t="s">
        <v>391</v>
      </c>
      <c r="F4862" s="316">
        <v>16.951000000000001</v>
      </c>
      <c r="G4862" s="39"/>
      <c r="H4862" s="45"/>
    </row>
    <row r="4863" s="2" customFormat="1" ht="16.8" customHeight="1">
      <c r="A4863" s="39"/>
      <c r="B4863" s="45"/>
      <c r="C4863" s="311" t="s">
        <v>267</v>
      </c>
      <c r="D4863" s="312" t="s">
        <v>19</v>
      </c>
      <c r="E4863" s="313" t="s">
        <v>19</v>
      </c>
      <c r="F4863" s="314">
        <v>1.19</v>
      </c>
      <c r="G4863" s="39"/>
      <c r="H4863" s="45"/>
    </row>
    <row r="4864" s="2" customFormat="1" ht="16.8" customHeight="1">
      <c r="A4864" s="39"/>
      <c r="B4864" s="45"/>
      <c r="C4864" s="315" t="s">
        <v>267</v>
      </c>
      <c r="D4864" s="315" t="s">
        <v>1864</v>
      </c>
      <c r="E4864" s="18" t="s">
        <v>19</v>
      </c>
      <c r="F4864" s="316">
        <v>1.19</v>
      </c>
      <c r="G4864" s="39"/>
      <c r="H4864" s="45"/>
    </row>
    <row r="4865" s="2" customFormat="1" ht="16.8" customHeight="1">
      <c r="A4865" s="39"/>
      <c r="B4865" s="45"/>
      <c r="C4865" s="317" t="s">
        <v>4959</v>
      </c>
      <c r="D4865" s="39"/>
      <c r="E4865" s="39"/>
      <c r="F4865" s="39"/>
      <c r="G4865" s="39"/>
      <c r="H4865" s="45"/>
    </row>
    <row r="4866" s="2" customFormat="1">
      <c r="A4866" s="39"/>
      <c r="B4866" s="45"/>
      <c r="C4866" s="315" t="s">
        <v>406</v>
      </c>
      <c r="D4866" s="315" t="s">
        <v>407</v>
      </c>
      <c r="E4866" s="18" t="s">
        <v>391</v>
      </c>
      <c r="F4866" s="316">
        <v>79.933999999999998</v>
      </c>
      <c r="G4866" s="39"/>
      <c r="H4866" s="45"/>
    </row>
    <row r="4867" s="2" customFormat="1">
      <c r="A4867" s="39"/>
      <c r="B4867" s="45"/>
      <c r="C4867" s="315" t="s">
        <v>343</v>
      </c>
      <c r="D4867" s="315" t="s">
        <v>344</v>
      </c>
      <c r="E4867" s="18" t="s">
        <v>345</v>
      </c>
      <c r="F4867" s="316">
        <v>20.097999999999999</v>
      </c>
      <c r="G4867" s="39"/>
      <c r="H4867" s="45"/>
    </row>
    <row r="4868" s="2" customFormat="1" ht="16.8" customHeight="1">
      <c r="A4868" s="39"/>
      <c r="B4868" s="45"/>
      <c r="C4868" s="315" t="s">
        <v>379</v>
      </c>
      <c r="D4868" s="315" t="s">
        <v>380</v>
      </c>
      <c r="E4868" s="18" t="s">
        <v>345</v>
      </c>
      <c r="F4868" s="316">
        <v>34.033000000000001</v>
      </c>
      <c r="G4868" s="39"/>
      <c r="H4868" s="45"/>
    </row>
    <row r="4869" s="2" customFormat="1" ht="16.8" customHeight="1">
      <c r="A4869" s="39"/>
      <c r="B4869" s="45"/>
      <c r="C4869" s="315" t="s">
        <v>435</v>
      </c>
      <c r="D4869" s="315" t="s">
        <v>436</v>
      </c>
      <c r="E4869" s="18" t="s">
        <v>391</v>
      </c>
      <c r="F4869" s="316">
        <v>89.965999999999994</v>
      </c>
      <c r="G4869" s="39"/>
      <c r="H4869" s="45"/>
    </row>
    <row r="4870" s="2" customFormat="1">
      <c r="A4870" s="39"/>
      <c r="B4870" s="45"/>
      <c r="C4870" s="315" t="s">
        <v>792</v>
      </c>
      <c r="D4870" s="315" t="s">
        <v>793</v>
      </c>
      <c r="E4870" s="18" t="s">
        <v>572</v>
      </c>
      <c r="F4870" s="316">
        <v>21.853999999999999</v>
      </c>
      <c r="G4870" s="39"/>
      <c r="H4870" s="45"/>
    </row>
    <row r="4871" s="2" customFormat="1" ht="16.8" customHeight="1">
      <c r="A4871" s="39"/>
      <c r="B4871" s="45"/>
      <c r="C4871" s="315" t="s">
        <v>487</v>
      </c>
      <c r="D4871" s="315" t="s">
        <v>488</v>
      </c>
      <c r="E4871" s="18" t="s">
        <v>489</v>
      </c>
      <c r="F4871" s="316">
        <v>24.655999999999999</v>
      </c>
      <c r="G4871" s="39"/>
      <c r="H4871" s="45"/>
    </row>
    <row r="4872" s="2" customFormat="1" ht="16.8" customHeight="1">
      <c r="A4872" s="39"/>
      <c r="B4872" s="45"/>
      <c r="C4872" s="315" t="s">
        <v>496</v>
      </c>
      <c r="D4872" s="315" t="s">
        <v>497</v>
      </c>
      <c r="E4872" s="18" t="s">
        <v>489</v>
      </c>
      <c r="F4872" s="316">
        <v>8.2040000000000006</v>
      </c>
      <c r="G4872" s="39"/>
      <c r="H4872" s="45"/>
    </row>
    <row r="4873" s="2" customFormat="1" ht="16.8" customHeight="1">
      <c r="A4873" s="39"/>
      <c r="B4873" s="45"/>
      <c r="C4873" s="311" t="s">
        <v>1305</v>
      </c>
      <c r="D4873" s="312" t="s">
        <v>19</v>
      </c>
      <c r="E4873" s="313" t="s">
        <v>19</v>
      </c>
      <c r="F4873" s="314">
        <v>6.4749999999999996</v>
      </c>
      <c r="G4873" s="39"/>
      <c r="H4873" s="45"/>
    </row>
    <row r="4874" s="2" customFormat="1" ht="16.8" customHeight="1">
      <c r="A4874" s="39"/>
      <c r="B4874" s="45"/>
      <c r="C4874" s="315" t="s">
        <v>1305</v>
      </c>
      <c r="D4874" s="315" t="s">
        <v>2162</v>
      </c>
      <c r="E4874" s="18" t="s">
        <v>19</v>
      </c>
      <c r="F4874" s="316">
        <v>6.4749999999999996</v>
      </c>
      <c r="G4874" s="39"/>
      <c r="H4874" s="45"/>
    </row>
    <row r="4875" s="2" customFormat="1" ht="16.8" customHeight="1">
      <c r="A4875" s="39"/>
      <c r="B4875" s="45"/>
      <c r="C4875" s="317" t="s">
        <v>4959</v>
      </c>
      <c r="D4875" s="39"/>
      <c r="E4875" s="39"/>
      <c r="F4875" s="39"/>
      <c r="G4875" s="39"/>
      <c r="H4875" s="45"/>
    </row>
    <row r="4876" s="2" customFormat="1">
      <c r="A4876" s="39"/>
      <c r="B4876" s="45"/>
      <c r="C4876" s="315" t="s">
        <v>343</v>
      </c>
      <c r="D4876" s="315" t="s">
        <v>344</v>
      </c>
      <c r="E4876" s="18" t="s">
        <v>345</v>
      </c>
      <c r="F4876" s="316">
        <v>20.097999999999999</v>
      </c>
      <c r="G4876" s="39"/>
      <c r="H4876" s="45"/>
    </row>
    <row r="4877" s="2" customFormat="1">
      <c r="A4877" s="39"/>
      <c r="B4877" s="45"/>
      <c r="C4877" s="315" t="s">
        <v>406</v>
      </c>
      <c r="D4877" s="315" t="s">
        <v>407</v>
      </c>
      <c r="E4877" s="18" t="s">
        <v>391</v>
      </c>
      <c r="F4877" s="316">
        <v>79.933999999999998</v>
      </c>
      <c r="G4877" s="39"/>
      <c r="H4877" s="45"/>
    </row>
    <row r="4878" s="2" customFormat="1" ht="16.8" customHeight="1">
      <c r="A4878" s="39"/>
      <c r="B4878" s="45"/>
      <c r="C4878" s="315" t="s">
        <v>1308</v>
      </c>
      <c r="D4878" s="315" t="s">
        <v>1333</v>
      </c>
      <c r="E4878" s="18" t="s">
        <v>19</v>
      </c>
      <c r="F4878" s="316">
        <v>11.59</v>
      </c>
      <c r="G4878" s="39"/>
      <c r="H4878" s="45"/>
    </row>
    <row r="4879" s="2" customFormat="1" ht="16.8" customHeight="1">
      <c r="A4879" s="39"/>
      <c r="B4879" s="45"/>
      <c r="C4879" s="311" t="s">
        <v>1308</v>
      </c>
      <c r="D4879" s="312" t="s">
        <v>19</v>
      </c>
      <c r="E4879" s="313" t="s">
        <v>19</v>
      </c>
      <c r="F4879" s="314">
        <v>11.59</v>
      </c>
      <c r="G4879" s="39"/>
      <c r="H4879" s="45"/>
    </row>
    <row r="4880" s="2" customFormat="1" ht="16.8" customHeight="1">
      <c r="A4880" s="39"/>
      <c r="B4880" s="45"/>
      <c r="C4880" s="317" t="s">
        <v>4959</v>
      </c>
      <c r="D4880" s="39"/>
      <c r="E4880" s="39"/>
      <c r="F4880" s="39"/>
      <c r="G4880" s="39"/>
      <c r="H4880" s="45"/>
    </row>
    <row r="4881" s="2" customFormat="1">
      <c r="A4881" s="39"/>
      <c r="B4881" s="45"/>
      <c r="C4881" s="315" t="s">
        <v>343</v>
      </c>
      <c r="D4881" s="315" t="s">
        <v>344</v>
      </c>
      <c r="E4881" s="18" t="s">
        <v>345</v>
      </c>
      <c r="F4881" s="316">
        <v>20.097999999999999</v>
      </c>
      <c r="G4881" s="39"/>
      <c r="H4881" s="45"/>
    </row>
    <row r="4882" s="2" customFormat="1">
      <c r="A4882" s="39"/>
      <c r="B4882" s="45"/>
      <c r="C4882" s="315" t="s">
        <v>364</v>
      </c>
      <c r="D4882" s="315" t="s">
        <v>365</v>
      </c>
      <c r="E4882" s="18" t="s">
        <v>345</v>
      </c>
      <c r="F4882" s="316">
        <v>8.5079999999999991</v>
      </c>
      <c r="G4882" s="39"/>
      <c r="H4882" s="45"/>
    </row>
    <row r="4883" s="2" customFormat="1">
      <c r="A4883" s="39"/>
      <c r="B4883" s="45"/>
      <c r="C4883" s="315" t="s">
        <v>368</v>
      </c>
      <c r="D4883" s="315" t="s">
        <v>369</v>
      </c>
      <c r="E4883" s="18" t="s">
        <v>345</v>
      </c>
      <c r="F4883" s="316">
        <v>8.0830000000000002</v>
      </c>
      <c r="G4883" s="39"/>
      <c r="H4883" s="45"/>
    </row>
    <row r="4884" s="2" customFormat="1" ht="16.8" customHeight="1">
      <c r="A4884" s="39"/>
      <c r="B4884" s="45"/>
      <c r="C4884" s="315" t="s">
        <v>611</v>
      </c>
      <c r="D4884" s="315" t="s">
        <v>612</v>
      </c>
      <c r="E4884" s="18" t="s">
        <v>345</v>
      </c>
      <c r="F4884" s="316">
        <v>8.5079999999999991</v>
      </c>
      <c r="G4884" s="39"/>
      <c r="H4884" s="45"/>
    </row>
    <row r="4885" s="2" customFormat="1" ht="16.8" customHeight="1">
      <c r="A4885" s="39"/>
      <c r="B4885" s="45"/>
      <c r="C4885" s="315" t="s">
        <v>631</v>
      </c>
      <c r="D4885" s="315" t="s">
        <v>632</v>
      </c>
      <c r="E4885" s="18" t="s">
        <v>345</v>
      </c>
      <c r="F4885" s="316">
        <v>8.5079999999999991</v>
      </c>
      <c r="G4885" s="39"/>
      <c r="H4885" s="45"/>
    </row>
    <row r="4886" s="2" customFormat="1" ht="16.8" customHeight="1">
      <c r="A4886" s="39"/>
      <c r="B4886" s="45"/>
      <c r="C4886" s="315" t="s">
        <v>621</v>
      </c>
      <c r="D4886" s="315" t="s">
        <v>622</v>
      </c>
      <c r="E4886" s="18" t="s">
        <v>345</v>
      </c>
      <c r="F4886" s="316">
        <v>8.5079999999999991</v>
      </c>
      <c r="G4886" s="39"/>
      <c r="H4886" s="45"/>
    </row>
    <row r="4887" s="2" customFormat="1">
      <c r="A4887" s="39"/>
      <c r="B4887" s="45"/>
      <c r="C4887" s="315" t="s">
        <v>636</v>
      </c>
      <c r="D4887" s="315" t="s">
        <v>637</v>
      </c>
      <c r="E4887" s="18" t="s">
        <v>345</v>
      </c>
      <c r="F4887" s="316">
        <v>8.5079999999999991</v>
      </c>
      <c r="G4887" s="39"/>
      <c r="H4887" s="45"/>
    </row>
    <row r="4888" s="2" customFormat="1">
      <c r="A4888" s="39"/>
      <c r="B4888" s="45"/>
      <c r="C4888" s="315" t="s">
        <v>626</v>
      </c>
      <c r="D4888" s="315" t="s">
        <v>627</v>
      </c>
      <c r="E4888" s="18" t="s">
        <v>345</v>
      </c>
      <c r="F4888" s="316">
        <v>8.5079999999999991</v>
      </c>
      <c r="G4888" s="39"/>
      <c r="H4888" s="45"/>
    </row>
    <row r="4889" s="2" customFormat="1" ht="16.8" customHeight="1">
      <c r="A4889" s="39"/>
      <c r="B4889" s="45"/>
      <c r="C4889" s="311" t="s">
        <v>1304</v>
      </c>
      <c r="D4889" s="312" t="s">
        <v>19</v>
      </c>
      <c r="E4889" s="313" t="s">
        <v>19</v>
      </c>
      <c r="F4889" s="314">
        <v>0.29999999999999999</v>
      </c>
      <c r="G4889" s="39"/>
      <c r="H4889" s="45"/>
    </row>
    <row r="4890" s="2" customFormat="1" ht="16.8" customHeight="1">
      <c r="A4890" s="39"/>
      <c r="B4890" s="45"/>
      <c r="C4890" s="315" t="s">
        <v>1304</v>
      </c>
      <c r="D4890" s="315" t="s">
        <v>1329</v>
      </c>
      <c r="E4890" s="18" t="s">
        <v>19</v>
      </c>
      <c r="F4890" s="316">
        <v>0.29999999999999999</v>
      </c>
      <c r="G4890" s="39"/>
      <c r="H4890" s="45"/>
    </row>
    <row r="4891" s="2" customFormat="1" ht="16.8" customHeight="1">
      <c r="A4891" s="39"/>
      <c r="B4891" s="45"/>
      <c r="C4891" s="317" t="s">
        <v>4959</v>
      </c>
      <c r="D4891" s="39"/>
      <c r="E4891" s="39"/>
      <c r="F4891" s="39"/>
      <c r="G4891" s="39"/>
      <c r="H4891" s="45"/>
    </row>
    <row r="4892" s="2" customFormat="1">
      <c r="A4892" s="39"/>
      <c r="B4892" s="45"/>
      <c r="C4892" s="315" t="s">
        <v>343</v>
      </c>
      <c r="D4892" s="315" t="s">
        <v>344</v>
      </c>
      <c r="E4892" s="18" t="s">
        <v>345</v>
      </c>
      <c r="F4892" s="316">
        <v>20.097999999999999</v>
      </c>
      <c r="G4892" s="39"/>
      <c r="H4892" s="45"/>
    </row>
    <row r="4893" s="2" customFormat="1">
      <c r="A4893" s="39"/>
      <c r="B4893" s="45"/>
      <c r="C4893" s="315" t="s">
        <v>406</v>
      </c>
      <c r="D4893" s="315" t="s">
        <v>407</v>
      </c>
      <c r="E4893" s="18" t="s">
        <v>391</v>
      </c>
      <c r="F4893" s="316">
        <v>79.933999999999998</v>
      </c>
      <c r="G4893" s="39"/>
      <c r="H4893" s="45"/>
    </row>
    <row r="4894" s="2" customFormat="1" ht="16.8" customHeight="1">
      <c r="A4894" s="39"/>
      <c r="B4894" s="45"/>
      <c r="C4894" s="311" t="s">
        <v>1306</v>
      </c>
      <c r="D4894" s="312" t="s">
        <v>19</v>
      </c>
      <c r="E4894" s="313" t="s">
        <v>19</v>
      </c>
      <c r="F4894" s="314">
        <v>0.59999999999999998</v>
      </c>
      <c r="G4894" s="39"/>
      <c r="H4894" s="45"/>
    </row>
    <row r="4895" s="2" customFormat="1" ht="16.8" customHeight="1">
      <c r="A4895" s="39"/>
      <c r="B4895" s="45"/>
      <c r="C4895" s="315" t="s">
        <v>1306</v>
      </c>
      <c r="D4895" s="315" t="s">
        <v>1321</v>
      </c>
      <c r="E4895" s="18" t="s">
        <v>19</v>
      </c>
      <c r="F4895" s="316">
        <v>0.59999999999999998</v>
      </c>
      <c r="G4895" s="39"/>
      <c r="H4895" s="45"/>
    </row>
    <row r="4896" s="2" customFormat="1" ht="16.8" customHeight="1">
      <c r="A4896" s="39"/>
      <c r="B4896" s="45"/>
      <c r="C4896" s="317" t="s">
        <v>4959</v>
      </c>
      <c r="D4896" s="39"/>
      <c r="E4896" s="39"/>
      <c r="F4896" s="39"/>
      <c r="G4896" s="39"/>
      <c r="H4896" s="45"/>
    </row>
    <row r="4897" s="2" customFormat="1">
      <c r="A4897" s="39"/>
      <c r="B4897" s="45"/>
      <c r="C4897" s="315" t="s">
        <v>343</v>
      </c>
      <c r="D4897" s="315" t="s">
        <v>344</v>
      </c>
      <c r="E4897" s="18" t="s">
        <v>345</v>
      </c>
      <c r="F4897" s="316">
        <v>20.097999999999999</v>
      </c>
      <c r="G4897" s="39"/>
      <c r="H4897" s="45"/>
    </row>
    <row r="4898" s="2" customFormat="1" ht="16.8" customHeight="1">
      <c r="A4898" s="39"/>
      <c r="B4898" s="45"/>
      <c r="C4898" s="311" t="s">
        <v>1835</v>
      </c>
      <c r="D4898" s="312" t="s">
        <v>19</v>
      </c>
      <c r="E4898" s="313" t="s">
        <v>19</v>
      </c>
      <c r="F4898" s="314">
        <v>0.40000000000000002</v>
      </c>
      <c r="G4898" s="39"/>
      <c r="H4898" s="45"/>
    </row>
    <row r="4899" s="2" customFormat="1" ht="16.8" customHeight="1">
      <c r="A4899" s="39"/>
      <c r="B4899" s="45"/>
      <c r="C4899" s="315" t="s">
        <v>19</v>
      </c>
      <c r="D4899" s="315" t="s">
        <v>1862</v>
      </c>
      <c r="E4899" s="18" t="s">
        <v>19</v>
      </c>
      <c r="F4899" s="316">
        <v>0</v>
      </c>
      <c r="G4899" s="39"/>
      <c r="H4899" s="45"/>
    </row>
    <row r="4900" s="2" customFormat="1" ht="16.8" customHeight="1">
      <c r="A4900" s="39"/>
      <c r="B4900" s="45"/>
      <c r="C4900" s="315" t="s">
        <v>1835</v>
      </c>
      <c r="D4900" s="315" t="s">
        <v>1863</v>
      </c>
      <c r="E4900" s="18" t="s">
        <v>19</v>
      </c>
      <c r="F4900" s="316">
        <v>0.40000000000000002</v>
      </c>
      <c r="G4900" s="39"/>
      <c r="H4900" s="45"/>
    </row>
    <row r="4901" s="2" customFormat="1" ht="16.8" customHeight="1">
      <c r="A4901" s="39"/>
      <c r="B4901" s="45"/>
      <c r="C4901" s="317" t="s">
        <v>4959</v>
      </c>
      <c r="D4901" s="39"/>
      <c r="E4901" s="39"/>
      <c r="F4901" s="39"/>
      <c r="G4901" s="39"/>
      <c r="H4901" s="45"/>
    </row>
    <row r="4902" s="2" customFormat="1">
      <c r="A4902" s="39"/>
      <c r="B4902" s="45"/>
      <c r="C4902" s="315" t="s">
        <v>406</v>
      </c>
      <c r="D4902" s="315" t="s">
        <v>407</v>
      </c>
      <c r="E4902" s="18" t="s">
        <v>391</v>
      </c>
      <c r="F4902" s="316">
        <v>79.933999999999998</v>
      </c>
      <c r="G4902" s="39"/>
      <c r="H4902" s="45"/>
    </row>
    <row r="4903" s="2" customFormat="1" ht="16.8" customHeight="1">
      <c r="A4903" s="39"/>
      <c r="B4903" s="45"/>
      <c r="C4903" s="311" t="s">
        <v>275</v>
      </c>
      <c r="D4903" s="312" t="s">
        <v>19</v>
      </c>
      <c r="E4903" s="313" t="s">
        <v>19</v>
      </c>
      <c r="F4903" s="314">
        <v>15.539999999999999</v>
      </c>
      <c r="G4903" s="39"/>
      <c r="H4903" s="45"/>
    </row>
    <row r="4904" s="2" customFormat="1" ht="16.8" customHeight="1">
      <c r="A4904" s="39"/>
      <c r="B4904" s="45"/>
      <c r="C4904" s="315" t="s">
        <v>19</v>
      </c>
      <c r="D4904" s="315" t="s">
        <v>1857</v>
      </c>
      <c r="E4904" s="18" t="s">
        <v>19</v>
      </c>
      <c r="F4904" s="316">
        <v>0</v>
      </c>
      <c r="G4904" s="39"/>
      <c r="H4904" s="45"/>
    </row>
    <row r="4905" s="2" customFormat="1" ht="16.8" customHeight="1">
      <c r="A4905" s="39"/>
      <c r="B4905" s="45"/>
      <c r="C4905" s="315" t="s">
        <v>275</v>
      </c>
      <c r="D4905" s="315" t="s">
        <v>2169</v>
      </c>
      <c r="E4905" s="18" t="s">
        <v>19</v>
      </c>
      <c r="F4905" s="316">
        <v>15.539999999999999</v>
      </c>
      <c r="G4905" s="39"/>
      <c r="H4905" s="45"/>
    </row>
    <row r="4906" s="2" customFormat="1" ht="16.8" customHeight="1">
      <c r="A4906" s="39"/>
      <c r="B4906" s="45"/>
      <c r="C4906" s="317" t="s">
        <v>4959</v>
      </c>
      <c r="D4906" s="39"/>
      <c r="E4906" s="39"/>
      <c r="F4906" s="39"/>
      <c r="G4906" s="39"/>
      <c r="H4906" s="45"/>
    </row>
    <row r="4907" s="2" customFormat="1" ht="16.8" customHeight="1">
      <c r="A4907" s="39"/>
      <c r="B4907" s="45"/>
      <c r="C4907" s="315" t="s">
        <v>379</v>
      </c>
      <c r="D4907" s="315" t="s">
        <v>380</v>
      </c>
      <c r="E4907" s="18" t="s">
        <v>345</v>
      </c>
      <c r="F4907" s="316">
        <v>34.033000000000001</v>
      </c>
      <c r="G4907" s="39"/>
      <c r="H4907" s="45"/>
    </row>
    <row r="4908" s="2" customFormat="1">
      <c r="A4908" s="39"/>
      <c r="B4908" s="45"/>
      <c r="C4908" s="315" t="s">
        <v>406</v>
      </c>
      <c r="D4908" s="315" t="s">
        <v>407</v>
      </c>
      <c r="E4908" s="18" t="s">
        <v>391</v>
      </c>
      <c r="F4908" s="316">
        <v>79.933999999999998</v>
      </c>
      <c r="G4908" s="39"/>
      <c r="H4908" s="45"/>
    </row>
    <row r="4909" s="2" customFormat="1" ht="16.8" customHeight="1">
      <c r="A4909" s="39"/>
      <c r="B4909" s="45"/>
      <c r="C4909" s="311" t="s">
        <v>227</v>
      </c>
      <c r="D4909" s="312" t="s">
        <v>19</v>
      </c>
      <c r="E4909" s="313" t="s">
        <v>19</v>
      </c>
      <c r="F4909" s="314">
        <v>34.033000000000001</v>
      </c>
      <c r="G4909" s="39"/>
      <c r="H4909" s="45"/>
    </row>
    <row r="4910" s="2" customFormat="1" ht="16.8" customHeight="1">
      <c r="A4910" s="39"/>
      <c r="B4910" s="45"/>
      <c r="C4910" s="315" t="s">
        <v>19</v>
      </c>
      <c r="D4910" s="315" t="s">
        <v>388</v>
      </c>
      <c r="E4910" s="18" t="s">
        <v>19</v>
      </c>
      <c r="F4910" s="316">
        <v>34.033000000000001</v>
      </c>
      <c r="G4910" s="39"/>
      <c r="H4910" s="45"/>
    </row>
    <row r="4911" s="2" customFormat="1" ht="16.8" customHeight="1">
      <c r="A4911" s="39"/>
      <c r="B4911" s="45"/>
      <c r="C4911" s="315" t="s">
        <v>227</v>
      </c>
      <c r="D4911" s="315" t="s">
        <v>363</v>
      </c>
      <c r="E4911" s="18" t="s">
        <v>19</v>
      </c>
      <c r="F4911" s="316">
        <v>34.033000000000001</v>
      </c>
      <c r="G4911" s="39"/>
      <c r="H4911" s="45"/>
    </row>
    <row r="4912" s="2" customFormat="1" ht="16.8" customHeight="1">
      <c r="A4912" s="39"/>
      <c r="B4912" s="45"/>
      <c r="C4912" s="317" t="s">
        <v>4959</v>
      </c>
      <c r="D4912" s="39"/>
      <c r="E4912" s="39"/>
      <c r="F4912" s="39"/>
      <c r="G4912" s="39"/>
      <c r="H4912" s="45"/>
    </row>
    <row r="4913" s="2" customFormat="1" ht="16.8" customHeight="1">
      <c r="A4913" s="39"/>
      <c r="B4913" s="45"/>
      <c r="C4913" s="315" t="s">
        <v>379</v>
      </c>
      <c r="D4913" s="315" t="s">
        <v>380</v>
      </c>
      <c r="E4913" s="18" t="s">
        <v>345</v>
      </c>
      <c r="F4913" s="316">
        <v>34.033000000000001</v>
      </c>
      <c r="G4913" s="39"/>
      <c r="H4913" s="45"/>
    </row>
    <row r="4914" s="2" customFormat="1" ht="16.8" customHeight="1">
      <c r="A4914" s="39"/>
      <c r="B4914" s="45"/>
      <c r="C4914" s="315" t="s">
        <v>511</v>
      </c>
      <c r="D4914" s="315" t="s">
        <v>512</v>
      </c>
      <c r="E4914" s="18" t="s">
        <v>345</v>
      </c>
      <c r="F4914" s="316">
        <v>54.131</v>
      </c>
      <c r="G4914" s="39"/>
      <c r="H4914" s="45"/>
    </row>
    <row r="4915" s="2" customFormat="1">
      <c r="A4915" s="39"/>
      <c r="B4915" s="45"/>
      <c r="C4915" s="315" t="s">
        <v>516</v>
      </c>
      <c r="D4915" s="315" t="s">
        <v>517</v>
      </c>
      <c r="E4915" s="18" t="s">
        <v>345</v>
      </c>
      <c r="F4915" s="316">
        <v>34.033000000000001</v>
      </c>
      <c r="G4915" s="39"/>
      <c r="H4915" s="45"/>
    </row>
    <row r="4916" s="2" customFormat="1">
      <c r="A4916" s="39"/>
      <c r="B4916" s="45"/>
      <c r="C4916" s="315" t="s">
        <v>521</v>
      </c>
      <c r="D4916" s="315" t="s">
        <v>522</v>
      </c>
      <c r="E4916" s="18" t="s">
        <v>345</v>
      </c>
      <c r="F4916" s="316">
        <v>34.033000000000001</v>
      </c>
      <c r="G4916" s="39"/>
      <c r="H4916" s="45"/>
    </row>
    <row r="4917" s="2" customFormat="1">
      <c r="A4917" s="39"/>
      <c r="B4917" s="45"/>
      <c r="C4917" s="315" t="s">
        <v>532</v>
      </c>
      <c r="D4917" s="315" t="s">
        <v>533</v>
      </c>
      <c r="E4917" s="18" t="s">
        <v>345</v>
      </c>
      <c r="F4917" s="316">
        <v>34.033000000000001</v>
      </c>
      <c r="G4917" s="39"/>
      <c r="H4917" s="45"/>
    </row>
    <row r="4918" s="2" customFormat="1" ht="16.8" customHeight="1">
      <c r="A4918" s="39"/>
      <c r="B4918" s="45"/>
      <c r="C4918" s="315" t="s">
        <v>537</v>
      </c>
      <c r="D4918" s="315" t="s">
        <v>538</v>
      </c>
      <c r="E4918" s="18" t="s">
        <v>489</v>
      </c>
      <c r="F4918" s="316">
        <v>0.001</v>
      </c>
      <c r="G4918" s="39"/>
      <c r="H4918" s="45"/>
    </row>
    <row r="4919" s="2" customFormat="1" ht="16.8" customHeight="1">
      <c r="A4919" s="39"/>
      <c r="B4919" s="45"/>
      <c r="C4919" s="315" t="s">
        <v>547</v>
      </c>
      <c r="D4919" s="315" t="s">
        <v>548</v>
      </c>
      <c r="E4919" s="18" t="s">
        <v>345</v>
      </c>
      <c r="F4919" s="316">
        <v>34.033000000000001</v>
      </c>
      <c r="G4919" s="39"/>
      <c r="H4919" s="45"/>
    </row>
    <row r="4920" s="2" customFormat="1" ht="16.8" customHeight="1">
      <c r="A4920" s="39"/>
      <c r="B4920" s="45"/>
      <c r="C4920" s="315" t="s">
        <v>552</v>
      </c>
      <c r="D4920" s="315" t="s">
        <v>553</v>
      </c>
      <c r="E4920" s="18" t="s">
        <v>391</v>
      </c>
      <c r="F4920" s="316">
        <v>0.68100000000000005</v>
      </c>
      <c r="G4920" s="39"/>
      <c r="H4920" s="45"/>
    </row>
    <row r="4921" s="2" customFormat="1" ht="16.8" customHeight="1">
      <c r="A4921" s="39"/>
      <c r="B4921" s="45"/>
      <c r="C4921" s="315" t="s">
        <v>557</v>
      </c>
      <c r="D4921" s="315" t="s">
        <v>558</v>
      </c>
      <c r="E4921" s="18" t="s">
        <v>391</v>
      </c>
      <c r="F4921" s="316">
        <v>0.68100000000000005</v>
      </c>
      <c r="G4921" s="39"/>
      <c r="H4921" s="45"/>
    </row>
    <row r="4922" s="2" customFormat="1" ht="16.8" customHeight="1">
      <c r="A4922" s="39"/>
      <c r="B4922" s="45"/>
      <c r="C4922" s="315" t="s">
        <v>562</v>
      </c>
      <c r="D4922" s="315" t="s">
        <v>563</v>
      </c>
      <c r="E4922" s="18" t="s">
        <v>391</v>
      </c>
      <c r="F4922" s="316">
        <v>6.8070000000000004</v>
      </c>
      <c r="G4922" s="39"/>
      <c r="H4922" s="45"/>
    </row>
    <row r="4923" s="2" customFormat="1" ht="16.8" customHeight="1">
      <c r="A4923" s="39"/>
      <c r="B4923" s="45"/>
      <c r="C4923" s="315" t="s">
        <v>526</v>
      </c>
      <c r="D4923" s="315" t="s">
        <v>527</v>
      </c>
      <c r="E4923" s="18" t="s">
        <v>528</v>
      </c>
      <c r="F4923" s="316">
        <v>0.68100000000000005</v>
      </c>
      <c r="G4923" s="39"/>
      <c r="H4923" s="45"/>
    </row>
    <row r="4924" s="2" customFormat="1" ht="16.8" customHeight="1">
      <c r="A4924" s="39"/>
      <c r="B4924" s="45"/>
      <c r="C4924" s="315" t="s">
        <v>542</v>
      </c>
      <c r="D4924" s="315" t="s">
        <v>543</v>
      </c>
      <c r="E4924" s="18" t="s">
        <v>528</v>
      </c>
      <c r="F4924" s="316">
        <v>1.0209999999999999</v>
      </c>
      <c r="G4924" s="39"/>
      <c r="H4924" s="45"/>
    </row>
    <row r="4925" s="2" customFormat="1" ht="16.8" customHeight="1">
      <c r="A4925" s="39"/>
      <c r="B4925" s="45"/>
      <c r="C4925" s="311" t="s">
        <v>274</v>
      </c>
      <c r="D4925" s="312" t="s">
        <v>19</v>
      </c>
      <c r="E4925" s="313" t="s">
        <v>19</v>
      </c>
      <c r="F4925" s="314">
        <v>1</v>
      </c>
      <c r="G4925" s="39"/>
      <c r="H4925" s="45"/>
    </row>
    <row r="4926" s="2" customFormat="1" ht="16.8" customHeight="1">
      <c r="A4926" s="39"/>
      <c r="B4926" s="45"/>
      <c r="C4926" s="315" t="s">
        <v>19</v>
      </c>
      <c r="D4926" s="315" t="s">
        <v>383</v>
      </c>
      <c r="E4926" s="18" t="s">
        <v>19</v>
      </c>
      <c r="F4926" s="316">
        <v>0</v>
      </c>
      <c r="G4926" s="39"/>
      <c r="H4926" s="45"/>
    </row>
    <row r="4927" s="2" customFormat="1" ht="16.8" customHeight="1">
      <c r="A4927" s="39"/>
      <c r="B4927" s="45"/>
      <c r="C4927" s="315" t="s">
        <v>274</v>
      </c>
      <c r="D4927" s="315" t="s">
        <v>384</v>
      </c>
      <c r="E4927" s="18" t="s">
        <v>19</v>
      </c>
      <c r="F4927" s="316">
        <v>1</v>
      </c>
      <c r="G4927" s="39"/>
      <c r="H4927" s="45"/>
    </row>
    <row r="4928" s="2" customFormat="1" ht="16.8" customHeight="1">
      <c r="A4928" s="39"/>
      <c r="B4928" s="45"/>
      <c r="C4928" s="317" t="s">
        <v>4959</v>
      </c>
      <c r="D4928" s="39"/>
      <c r="E4928" s="39"/>
      <c r="F4928" s="39"/>
      <c r="G4928" s="39"/>
      <c r="H4928" s="45"/>
    </row>
    <row r="4929" s="2" customFormat="1" ht="16.8" customHeight="1">
      <c r="A4929" s="39"/>
      <c r="B4929" s="45"/>
      <c r="C4929" s="315" t="s">
        <v>379</v>
      </c>
      <c r="D4929" s="315" t="s">
        <v>380</v>
      </c>
      <c r="E4929" s="18" t="s">
        <v>345</v>
      </c>
      <c r="F4929" s="316">
        <v>34.033000000000001</v>
      </c>
      <c r="G4929" s="39"/>
      <c r="H4929" s="45"/>
    </row>
    <row r="4930" s="2" customFormat="1" ht="16.8" customHeight="1">
      <c r="A4930" s="39"/>
      <c r="B4930" s="45"/>
      <c r="C4930" s="311" t="s">
        <v>277</v>
      </c>
      <c r="D4930" s="312" t="s">
        <v>19</v>
      </c>
      <c r="E4930" s="313" t="s">
        <v>19</v>
      </c>
      <c r="F4930" s="314">
        <v>0.29999999999999999</v>
      </c>
      <c r="G4930" s="39"/>
      <c r="H4930" s="45"/>
    </row>
    <row r="4931" s="2" customFormat="1" ht="16.8" customHeight="1">
      <c r="A4931" s="39"/>
      <c r="B4931" s="45"/>
      <c r="C4931" s="315" t="s">
        <v>19</v>
      </c>
      <c r="D4931" s="315" t="s">
        <v>386</v>
      </c>
      <c r="E4931" s="18" t="s">
        <v>19</v>
      </c>
      <c r="F4931" s="316">
        <v>0</v>
      </c>
      <c r="G4931" s="39"/>
      <c r="H4931" s="45"/>
    </row>
    <row r="4932" s="2" customFormat="1" ht="16.8" customHeight="1">
      <c r="A4932" s="39"/>
      <c r="B4932" s="45"/>
      <c r="C4932" s="315" t="s">
        <v>277</v>
      </c>
      <c r="D4932" s="315" t="s">
        <v>387</v>
      </c>
      <c r="E4932" s="18" t="s">
        <v>19</v>
      </c>
      <c r="F4932" s="316">
        <v>0.29999999999999999</v>
      </c>
      <c r="G4932" s="39"/>
      <c r="H4932" s="45"/>
    </row>
    <row r="4933" s="2" customFormat="1" ht="16.8" customHeight="1">
      <c r="A4933" s="39"/>
      <c r="B4933" s="45"/>
      <c r="C4933" s="317" t="s">
        <v>4959</v>
      </c>
      <c r="D4933" s="39"/>
      <c r="E4933" s="39"/>
      <c r="F4933" s="39"/>
      <c r="G4933" s="39"/>
      <c r="H4933" s="45"/>
    </row>
    <row r="4934" s="2" customFormat="1" ht="16.8" customHeight="1">
      <c r="A4934" s="39"/>
      <c r="B4934" s="45"/>
      <c r="C4934" s="315" t="s">
        <v>379</v>
      </c>
      <c r="D4934" s="315" t="s">
        <v>380</v>
      </c>
      <c r="E4934" s="18" t="s">
        <v>345</v>
      </c>
      <c r="F4934" s="316">
        <v>34.033000000000001</v>
      </c>
      <c r="G4934" s="39"/>
      <c r="H4934" s="45"/>
    </row>
    <row r="4935" s="2" customFormat="1">
      <c r="A4935" s="39"/>
      <c r="B4935" s="45"/>
      <c r="C4935" s="315" t="s">
        <v>406</v>
      </c>
      <c r="D4935" s="315" t="s">
        <v>407</v>
      </c>
      <c r="E4935" s="18" t="s">
        <v>391</v>
      </c>
      <c r="F4935" s="316">
        <v>79.933999999999998</v>
      </c>
      <c r="G4935" s="39"/>
      <c r="H4935" s="45"/>
    </row>
    <row r="4936" s="2" customFormat="1" ht="16.8" customHeight="1">
      <c r="A4936" s="39"/>
      <c r="B4936" s="45"/>
      <c r="C4936" s="311" t="s">
        <v>1828</v>
      </c>
      <c r="D4936" s="312" t="s">
        <v>19</v>
      </c>
      <c r="E4936" s="313" t="s">
        <v>19</v>
      </c>
      <c r="F4936" s="314">
        <v>0</v>
      </c>
      <c r="G4936" s="39"/>
      <c r="H4936" s="45"/>
    </row>
    <row r="4937" s="2" customFormat="1" ht="16.8" customHeight="1">
      <c r="A4937" s="39"/>
      <c r="B4937" s="45"/>
      <c r="C4937" s="317" t="s">
        <v>4959</v>
      </c>
      <c r="D4937" s="39"/>
      <c r="E4937" s="39"/>
      <c r="F4937" s="39"/>
      <c r="G4937" s="39"/>
      <c r="H4937" s="45"/>
    </row>
    <row r="4938" s="2" customFormat="1" ht="16.8" customHeight="1">
      <c r="A4938" s="39"/>
      <c r="B4938" s="45"/>
      <c r="C4938" s="315" t="s">
        <v>466</v>
      </c>
      <c r="D4938" s="315" t="s">
        <v>467</v>
      </c>
      <c r="E4938" s="18" t="s">
        <v>391</v>
      </c>
      <c r="F4938" s="316">
        <v>62.982999999999997</v>
      </c>
      <c r="G4938" s="39"/>
      <c r="H4938" s="45"/>
    </row>
    <row r="4939" s="2" customFormat="1" ht="16.8" customHeight="1">
      <c r="A4939" s="39"/>
      <c r="B4939" s="45"/>
      <c r="C4939" s="311" t="s">
        <v>218</v>
      </c>
      <c r="D4939" s="312" t="s">
        <v>19</v>
      </c>
      <c r="E4939" s="313" t="s">
        <v>19</v>
      </c>
      <c r="F4939" s="314">
        <v>16.951000000000001</v>
      </c>
      <c r="G4939" s="39"/>
      <c r="H4939" s="45"/>
    </row>
    <row r="4940" s="2" customFormat="1" ht="16.8" customHeight="1">
      <c r="A4940" s="39"/>
      <c r="B4940" s="45"/>
      <c r="C4940" s="315" t="s">
        <v>19</v>
      </c>
      <c r="D4940" s="315" t="s">
        <v>216</v>
      </c>
      <c r="E4940" s="18" t="s">
        <v>19</v>
      </c>
      <c r="F4940" s="316">
        <v>4.1020000000000003</v>
      </c>
      <c r="G4940" s="39"/>
      <c r="H4940" s="45"/>
    </row>
    <row r="4941" s="2" customFormat="1" ht="16.8" customHeight="1">
      <c r="A4941" s="39"/>
      <c r="B4941" s="45"/>
      <c r="C4941" s="315" t="s">
        <v>19</v>
      </c>
      <c r="D4941" s="315" t="s">
        <v>221</v>
      </c>
      <c r="E4941" s="18" t="s">
        <v>19</v>
      </c>
      <c r="F4941" s="316">
        <v>12.327999999999999</v>
      </c>
      <c r="G4941" s="39"/>
      <c r="H4941" s="45"/>
    </row>
    <row r="4942" s="2" customFormat="1" ht="16.8" customHeight="1">
      <c r="A4942" s="39"/>
      <c r="B4942" s="45"/>
      <c r="C4942" s="315" t="s">
        <v>19</v>
      </c>
      <c r="D4942" s="315" t="s">
        <v>452</v>
      </c>
      <c r="E4942" s="18" t="s">
        <v>19</v>
      </c>
      <c r="F4942" s="316">
        <v>0.52100000000000002</v>
      </c>
      <c r="G4942" s="39"/>
      <c r="H4942" s="45"/>
    </row>
    <row r="4943" s="2" customFormat="1" ht="16.8" customHeight="1">
      <c r="A4943" s="39"/>
      <c r="B4943" s="45"/>
      <c r="C4943" s="315" t="s">
        <v>19</v>
      </c>
      <c r="D4943" s="315" t="s">
        <v>453</v>
      </c>
      <c r="E4943" s="18" t="s">
        <v>19</v>
      </c>
      <c r="F4943" s="316">
        <v>0</v>
      </c>
      <c r="G4943" s="39"/>
      <c r="H4943" s="45"/>
    </row>
    <row r="4944" s="2" customFormat="1" ht="16.8" customHeight="1">
      <c r="A4944" s="39"/>
      <c r="B4944" s="45"/>
      <c r="C4944" s="315" t="s">
        <v>19</v>
      </c>
      <c r="D4944" s="315" t="s">
        <v>248</v>
      </c>
      <c r="E4944" s="18" t="s">
        <v>19</v>
      </c>
      <c r="F4944" s="316">
        <v>0</v>
      </c>
      <c r="G4944" s="39"/>
      <c r="H4944" s="45"/>
    </row>
    <row r="4945" s="2" customFormat="1" ht="16.8" customHeight="1">
      <c r="A4945" s="39"/>
      <c r="B4945" s="45"/>
      <c r="C4945" s="315" t="s">
        <v>218</v>
      </c>
      <c r="D4945" s="315" t="s">
        <v>363</v>
      </c>
      <c r="E4945" s="18" t="s">
        <v>19</v>
      </c>
      <c r="F4945" s="316">
        <v>16.951000000000001</v>
      </c>
      <c r="G4945" s="39"/>
      <c r="H4945" s="45"/>
    </row>
    <row r="4946" s="2" customFormat="1" ht="16.8" customHeight="1">
      <c r="A4946" s="39"/>
      <c r="B4946" s="45"/>
      <c r="C4946" s="317" t="s">
        <v>4959</v>
      </c>
      <c r="D4946" s="39"/>
      <c r="E4946" s="39"/>
      <c r="F4946" s="39"/>
      <c r="G4946" s="39"/>
      <c r="H4946" s="45"/>
    </row>
    <row r="4947" s="2" customFormat="1">
      <c r="A4947" s="39"/>
      <c r="B4947" s="45"/>
      <c r="C4947" s="315" t="s">
        <v>448</v>
      </c>
      <c r="D4947" s="315" t="s">
        <v>449</v>
      </c>
      <c r="E4947" s="18" t="s">
        <v>391</v>
      </c>
      <c r="F4947" s="316">
        <v>16.951000000000001</v>
      </c>
      <c r="G4947" s="39"/>
      <c r="H4947" s="45"/>
    </row>
    <row r="4948" s="2" customFormat="1">
      <c r="A4948" s="39"/>
      <c r="B4948" s="45"/>
      <c r="C4948" s="315" t="s">
        <v>455</v>
      </c>
      <c r="D4948" s="315" t="s">
        <v>4960</v>
      </c>
      <c r="E4948" s="18" t="s">
        <v>391</v>
      </c>
      <c r="F4948" s="316">
        <v>169.50999999999999</v>
      </c>
      <c r="G4948" s="39"/>
      <c r="H4948" s="45"/>
    </row>
    <row r="4949" s="2" customFormat="1">
      <c r="A4949" s="39"/>
      <c r="B4949" s="45"/>
      <c r="C4949" s="315" t="s">
        <v>504</v>
      </c>
      <c r="D4949" s="315" t="s">
        <v>505</v>
      </c>
      <c r="E4949" s="18" t="s">
        <v>489</v>
      </c>
      <c r="F4949" s="316">
        <v>33.902000000000001</v>
      </c>
      <c r="G4949" s="39"/>
      <c r="H4949" s="45"/>
    </row>
    <row r="4950" s="2" customFormat="1" ht="16.8" customHeight="1">
      <c r="A4950" s="39"/>
      <c r="B4950" s="45"/>
      <c r="C4950" s="315" t="s">
        <v>466</v>
      </c>
      <c r="D4950" s="315" t="s">
        <v>467</v>
      </c>
      <c r="E4950" s="18" t="s">
        <v>391</v>
      </c>
      <c r="F4950" s="316">
        <v>62.982999999999997</v>
      </c>
      <c r="G4950" s="39"/>
      <c r="H4950" s="45"/>
    </row>
    <row r="4951" s="2" customFormat="1" ht="16.8" customHeight="1">
      <c r="A4951" s="39"/>
      <c r="B4951" s="45"/>
      <c r="C4951" s="311" t="s">
        <v>223</v>
      </c>
      <c r="D4951" s="312" t="s">
        <v>19</v>
      </c>
      <c r="E4951" s="313" t="s">
        <v>19</v>
      </c>
      <c r="F4951" s="314">
        <v>79.933999999999998</v>
      </c>
      <c r="G4951" s="39"/>
      <c r="H4951" s="45"/>
    </row>
    <row r="4952" s="2" customFormat="1" ht="16.8" customHeight="1">
      <c r="A4952" s="39"/>
      <c r="B4952" s="45"/>
      <c r="C4952" s="315" t="s">
        <v>19</v>
      </c>
      <c r="D4952" s="315" t="s">
        <v>418</v>
      </c>
      <c r="E4952" s="18" t="s">
        <v>19</v>
      </c>
      <c r="F4952" s="316">
        <v>48.432000000000002</v>
      </c>
      <c r="G4952" s="39"/>
      <c r="H4952" s="45"/>
    </row>
    <row r="4953" s="2" customFormat="1" ht="16.8" customHeight="1">
      <c r="A4953" s="39"/>
      <c r="B4953" s="45"/>
      <c r="C4953" s="315" t="s">
        <v>19</v>
      </c>
      <c r="D4953" s="315" t="s">
        <v>1348</v>
      </c>
      <c r="E4953" s="18" t="s">
        <v>19</v>
      </c>
      <c r="F4953" s="316">
        <v>11.321999999999999</v>
      </c>
      <c r="G4953" s="39"/>
      <c r="H4953" s="45"/>
    </row>
    <row r="4954" s="2" customFormat="1" ht="16.8" customHeight="1">
      <c r="A4954" s="39"/>
      <c r="B4954" s="45"/>
      <c r="C4954" s="315" t="s">
        <v>19</v>
      </c>
      <c r="D4954" s="315" t="s">
        <v>1349</v>
      </c>
      <c r="E4954" s="18" t="s">
        <v>19</v>
      </c>
      <c r="F4954" s="316">
        <v>0</v>
      </c>
      <c r="G4954" s="39"/>
      <c r="H4954" s="45"/>
    </row>
    <row r="4955" s="2" customFormat="1" ht="16.8" customHeight="1">
      <c r="A4955" s="39"/>
      <c r="B4955" s="45"/>
      <c r="C4955" s="315" t="s">
        <v>19</v>
      </c>
      <c r="D4955" s="315" t="s">
        <v>1350</v>
      </c>
      <c r="E4955" s="18" t="s">
        <v>19</v>
      </c>
      <c r="F4955" s="316">
        <v>0</v>
      </c>
      <c r="G4955" s="39"/>
      <c r="H4955" s="45"/>
    </row>
    <row r="4956" s="2" customFormat="1" ht="16.8" customHeight="1">
      <c r="A4956" s="39"/>
      <c r="B4956" s="45"/>
      <c r="C4956" s="315" t="s">
        <v>19</v>
      </c>
      <c r="D4956" s="315" t="s">
        <v>1350</v>
      </c>
      <c r="E4956" s="18" t="s">
        <v>19</v>
      </c>
      <c r="F4956" s="316">
        <v>0</v>
      </c>
      <c r="G4956" s="39"/>
      <c r="H4956" s="45"/>
    </row>
    <row r="4957" s="2" customFormat="1" ht="16.8" customHeight="1">
      <c r="A4957" s="39"/>
      <c r="B4957" s="45"/>
      <c r="C4957" s="315" t="s">
        <v>19</v>
      </c>
      <c r="D4957" s="315" t="s">
        <v>1351</v>
      </c>
      <c r="E4957" s="18" t="s">
        <v>19</v>
      </c>
      <c r="F4957" s="316">
        <v>0</v>
      </c>
      <c r="G4957" s="39"/>
      <c r="H4957" s="45"/>
    </row>
    <row r="4958" s="2" customFormat="1" ht="16.8" customHeight="1">
      <c r="A4958" s="39"/>
      <c r="B4958" s="45"/>
      <c r="C4958" s="315" t="s">
        <v>19</v>
      </c>
      <c r="D4958" s="315" t="s">
        <v>1352</v>
      </c>
      <c r="E4958" s="18" t="s">
        <v>19</v>
      </c>
      <c r="F4958" s="316">
        <v>20.18</v>
      </c>
      <c r="G4958" s="39"/>
      <c r="H4958" s="45"/>
    </row>
    <row r="4959" s="2" customFormat="1" ht="16.8" customHeight="1">
      <c r="A4959" s="39"/>
      <c r="B4959" s="45"/>
      <c r="C4959" s="315" t="s">
        <v>19</v>
      </c>
      <c r="D4959" s="315" t="s">
        <v>422</v>
      </c>
      <c r="E4959" s="18" t="s">
        <v>19</v>
      </c>
      <c r="F4959" s="316">
        <v>0</v>
      </c>
      <c r="G4959" s="39"/>
      <c r="H4959" s="45"/>
    </row>
    <row r="4960" s="2" customFormat="1" ht="16.8" customHeight="1">
      <c r="A4960" s="39"/>
      <c r="B4960" s="45"/>
      <c r="C4960" s="315" t="s">
        <v>223</v>
      </c>
      <c r="D4960" s="315" t="s">
        <v>363</v>
      </c>
      <c r="E4960" s="18" t="s">
        <v>19</v>
      </c>
      <c r="F4960" s="316">
        <v>79.933999999999998</v>
      </c>
      <c r="G4960" s="39"/>
      <c r="H4960" s="45"/>
    </row>
    <row r="4961" s="2" customFormat="1" ht="16.8" customHeight="1">
      <c r="A4961" s="39"/>
      <c r="B4961" s="45"/>
      <c r="C4961" s="317" t="s">
        <v>4959</v>
      </c>
      <c r="D4961" s="39"/>
      <c r="E4961" s="39"/>
      <c r="F4961" s="39"/>
      <c r="G4961" s="39"/>
      <c r="H4961" s="45"/>
    </row>
    <row r="4962" s="2" customFormat="1">
      <c r="A4962" s="39"/>
      <c r="B4962" s="45"/>
      <c r="C4962" s="315" t="s">
        <v>406</v>
      </c>
      <c r="D4962" s="315" t="s">
        <v>407</v>
      </c>
      <c r="E4962" s="18" t="s">
        <v>391</v>
      </c>
      <c r="F4962" s="316">
        <v>79.933999999999998</v>
      </c>
      <c r="G4962" s="39"/>
      <c r="H4962" s="45"/>
    </row>
    <row r="4963" s="2" customFormat="1" ht="16.8" customHeight="1">
      <c r="A4963" s="39"/>
      <c r="B4963" s="45"/>
      <c r="C4963" s="315" t="s">
        <v>466</v>
      </c>
      <c r="D4963" s="315" t="s">
        <v>467</v>
      </c>
      <c r="E4963" s="18" t="s">
        <v>391</v>
      </c>
      <c r="F4963" s="316">
        <v>62.982999999999997</v>
      </c>
      <c r="G4963" s="39"/>
      <c r="H4963" s="45"/>
    </row>
    <row r="4964" s="2" customFormat="1" ht="16.8" customHeight="1">
      <c r="A4964" s="39"/>
      <c r="B4964" s="45"/>
      <c r="C4964" s="311" t="s">
        <v>298</v>
      </c>
      <c r="D4964" s="312" t="s">
        <v>19</v>
      </c>
      <c r="E4964" s="313" t="s">
        <v>19</v>
      </c>
      <c r="F4964" s="314">
        <v>-0.52100000000000002</v>
      </c>
      <c r="G4964" s="39"/>
      <c r="H4964" s="45"/>
    </row>
    <row r="4965" s="2" customFormat="1" ht="16.8" customHeight="1">
      <c r="A4965" s="39"/>
      <c r="B4965" s="45"/>
      <c r="C4965" s="315" t="s">
        <v>19</v>
      </c>
      <c r="D4965" s="315" t="s">
        <v>2074</v>
      </c>
      <c r="E4965" s="18" t="s">
        <v>19</v>
      </c>
      <c r="F4965" s="316">
        <v>0</v>
      </c>
      <c r="G4965" s="39"/>
      <c r="H4965" s="45"/>
    </row>
    <row r="4966" s="2" customFormat="1" ht="16.8" customHeight="1">
      <c r="A4966" s="39"/>
      <c r="B4966" s="45"/>
      <c r="C4966" s="315" t="s">
        <v>19</v>
      </c>
      <c r="D4966" s="315" t="s">
        <v>2075</v>
      </c>
      <c r="E4966" s="18" t="s">
        <v>19</v>
      </c>
      <c r="F4966" s="316">
        <v>0</v>
      </c>
      <c r="G4966" s="39"/>
      <c r="H4966" s="45"/>
    </row>
    <row r="4967" s="2" customFormat="1" ht="16.8" customHeight="1">
      <c r="A4967" s="39"/>
      <c r="B4967" s="45"/>
      <c r="C4967" s="315" t="s">
        <v>19</v>
      </c>
      <c r="D4967" s="315" t="s">
        <v>1885</v>
      </c>
      <c r="E4967" s="18" t="s">
        <v>19</v>
      </c>
      <c r="F4967" s="316">
        <v>-0.52100000000000002</v>
      </c>
      <c r="G4967" s="39"/>
      <c r="H4967" s="45"/>
    </row>
    <row r="4968" s="2" customFormat="1" ht="16.8" customHeight="1">
      <c r="A4968" s="39"/>
      <c r="B4968" s="45"/>
      <c r="C4968" s="315" t="s">
        <v>19</v>
      </c>
      <c r="D4968" s="315" t="s">
        <v>1886</v>
      </c>
      <c r="E4968" s="18" t="s">
        <v>19</v>
      </c>
      <c r="F4968" s="316">
        <v>0</v>
      </c>
      <c r="G4968" s="39"/>
      <c r="H4968" s="45"/>
    </row>
    <row r="4969" s="2" customFormat="1" ht="16.8" customHeight="1">
      <c r="A4969" s="39"/>
      <c r="B4969" s="45"/>
      <c r="C4969" s="315" t="s">
        <v>19</v>
      </c>
      <c r="D4969" s="315" t="s">
        <v>1887</v>
      </c>
      <c r="E4969" s="18" t="s">
        <v>19</v>
      </c>
      <c r="F4969" s="316">
        <v>0</v>
      </c>
      <c r="G4969" s="39"/>
      <c r="H4969" s="45"/>
    </row>
    <row r="4970" s="2" customFormat="1" ht="16.8" customHeight="1">
      <c r="A4970" s="39"/>
      <c r="B4970" s="45"/>
      <c r="C4970" s="315" t="s">
        <v>19</v>
      </c>
      <c r="D4970" s="315" t="s">
        <v>1888</v>
      </c>
      <c r="E4970" s="18" t="s">
        <v>19</v>
      </c>
      <c r="F4970" s="316">
        <v>0</v>
      </c>
      <c r="G4970" s="39"/>
      <c r="H4970" s="45"/>
    </row>
    <row r="4971" s="2" customFormat="1" ht="16.8" customHeight="1">
      <c r="A4971" s="39"/>
      <c r="B4971" s="45"/>
      <c r="C4971" s="315" t="s">
        <v>19</v>
      </c>
      <c r="D4971" s="315" t="s">
        <v>501</v>
      </c>
      <c r="E4971" s="18" t="s">
        <v>19</v>
      </c>
      <c r="F4971" s="316">
        <v>0</v>
      </c>
      <c r="G4971" s="39"/>
      <c r="H4971" s="45"/>
    </row>
    <row r="4972" s="2" customFormat="1" ht="16.8" customHeight="1">
      <c r="A4972" s="39"/>
      <c r="B4972" s="45"/>
      <c r="C4972" s="315" t="s">
        <v>19</v>
      </c>
      <c r="D4972" s="315" t="s">
        <v>993</v>
      </c>
      <c r="E4972" s="18" t="s">
        <v>19</v>
      </c>
      <c r="F4972" s="316">
        <v>0</v>
      </c>
      <c r="G4972" s="39"/>
      <c r="H4972" s="45"/>
    </row>
    <row r="4973" s="2" customFormat="1" ht="16.8" customHeight="1">
      <c r="A4973" s="39"/>
      <c r="B4973" s="45"/>
      <c r="C4973" s="315" t="s">
        <v>19</v>
      </c>
      <c r="D4973" s="315" t="s">
        <v>502</v>
      </c>
      <c r="E4973" s="18" t="s">
        <v>19</v>
      </c>
      <c r="F4973" s="316">
        <v>0</v>
      </c>
      <c r="G4973" s="39"/>
      <c r="H4973" s="45"/>
    </row>
    <row r="4974" s="2" customFormat="1" ht="16.8" customHeight="1">
      <c r="A4974" s="39"/>
      <c r="B4974" s="45"/>
      <c r="C4974" s="315" t="s">
        <v>298</v>
      </c>
      <c r="D4974" s="315" t="s">
        <v>500</v>
      </c>
      <c r="E4974" s="18" t="s">
        <v>19</v>
      </c>
      <c r="F4974" s="316">
        <v>-0.52100000000000002</v>
      </c>
      <c r="G4974" s="39"/>
      <c r="H4974" s="45"/>
    </row>
    <row r="4975" s="2" customFormat="1" ht="16.8" customHeight="1">
      <c r="A4975" s="39"/>
      <c r="B4975" s="45"/>
      <c r="C4975" s="317" t="s">
        <v>4959</v>
      </c>
      <c r="D4975" s="39"/>
      <c r="E4975" s="39"/>
      <c r="F4975" s="39"/>
      <c r="G4975" s="39"/>
      <c r="H4975" s="45"/>
    </row>
    <row r="4976" s="2" customFormat="1" ht="16.8" customHeight="1">
      <c r="A4976" s="39"/>
      <c r="B4976" s="45"/>
      <c r="C4976" s="315" t="s">
        <v>496</v>
      </c>
      <c r="D4976" s="315" t="s">
        <v>497</v>
      </c>
      <c r="E4976" s="18" t="s">
        <v>489</v>
      </c>
      <c r="F4976" s="316">
        <v>8.2040000000000006</v>
      </c>
      <c r="G4976" s="39"/>
      <c r="H4976" s="45"/>
    </row>
    <row r="4977" s="2" customFormat="1">
      <c r="A4977" s="39"/>
      <c r="B4977" s="45"/>
      <c r="C4977" s="315" t="s">
        <v>448</v>
      </c>
      <c r="D4977" s="315" t="s">
        <v>449</v>
      </c>
      <c r="E4977" s="18" t="s">
        <v>391</v>
      </c>
      <c r="F4977" s="316">
        <v>16.951000000000001</v>
      </c>
      <c r="G4977" s="39"/>
      <c r="H4977" s="45"/>
    </row>
    <row r="4978" s="2" customFormat="1" ht="16.8" customHeight="1">
      <c r="A4978" s="39"/>
      <c r="B4978" s="45"/>
      <c r="C4978" s="311" t="s">
        <v>221</v>
      </c>
      <c r="D4978" s="312" t="s">
        <v>19</v>
      </c>
      <c r="E4978" s="313" t="s">
        <v>19</v>
      </c>
      <c r="F4978" s="314">
        <v>12.327999999999999</v>
      </c>
      <c r="G4978" s="39"/>
      <c r="H4978" s="45"/>
    </row>
    <row r="4979" s="2" customFormat="1" ht="16.8" customHeight="1">
      <c r="A4979" s="39"/>
      <c r="B4979" s="45"/>
      <c r="C4979" s="315" t="s">
        <v>19</v>
      </c>
      <c r="D4979" s="315" t="s">
        <v>491</v>
      </c>
      <c r="E4979" s="18" t="s">
        <v>19</v>
      </c>
      <c r="F4979" s="316">
        <v>0</v>
      </c>
      <c r="G4979" s="39"/>
      <c r="H4979" s="45"/>
    </row>
    <row r="4980" s="2" customFormat="1" ht="16.8" customHeight="1">
      <c r="A4980" s="39"/>
      <c r="B4980" s="45"/>
      <c r="C4980" s="315" t="s">
        <v>19</v>
      </c>
      <c r="D4980" s="315" t="s">
        <v>492</v>
      </c>
      <c r="E4980" s="18" t="s">
        <v>19</v>
      </c>
      <c r="F4980" s="316">
        <v>3.0819999999999999</v>
      </c>
      <c r="G4980" s="39"/>
      <c r="H4980" s="45"/>
    </row>
    <row r="4981" s="2" customFormat="1" ht="16.8" customHeight="1">
      <c r="A4981" s="39"/>
      <c r="B4981" s="45"/>
      <c r="C4981" s="315" t="s">
        <v>19</v>
      </c>
      <c r="D4981" s="315" t="s">
        <v>493</v>
      </c>
      <c r="E4981" s="18" t="s">
        <v>19</v>
      </c>
      <c r="F4981" s="316">
        <v>0</v>
      </c>
      <c r="G4981" s="39"/>
      <c r="H4981" s="45"/>
    </row>
    <row r="4982" s="2" customFormat="1" ht="16.8" customHeight="1">
      <c r="A4982" s="39"/>
      <c r="B4982" s="45"/>
      <c r="C4982" s="315" t="s">
        <v>19</v>
      </c>
      <c r="D4982" s="315" t="s">
        <v>494</v>
      </c>
      <c r="E4982" s="18" t="s">
        <v>19</v>
      </c>
      <c r="F4982" s="316">
        <v>9.2460000000000004</v>
      </c>
      <c r="G4982" s="39"/>
      <c r="H4982" s="45"/>
    </row>
    <row r="4983" s="2" customFormat="1" ht="16.8" customHeight="1">
      <c r="A4983" s="39"/>
      <c r="B4983" s="45"/>
      <c r="C4983" s="315" t="s">
        <v>221</v>
      </c>
      <c r="D4983" s="315" t="s">
        <v>363</v>
      </c>
      <c r="E4983" s="18" t="s">
        <v>19</v>
      </c>
      <c r="F4983" s="316">
        <v>12.327999999999999</v>
      </c>
      <c r="G4983" s="39"/>
      <c r="H4983" s="45"/>
    </row>
    <row r="4984" s="2" customFormat="1" ht="16.8" customHeight="1">
      <c r="A4984" s="39"/>
      <c r="B4984" s="45"/>
      <c r="C4984" s="317" t="s">
        <v>4959</v>
      </c>
      <c r="D4984" s="39"/>
      <c r="E4984" s="39"/>
      <c r="F4984" s="39"/>
      <c r="G4984" s="39"/>
      <c r="H4984" s="45"/>
    </row>
    <row r="4985" s="2" customFormat="1" ht="16.8" customHeight="1">
      <c r="A4985" s="39"/>
      <c r="B4985" s="45"/>
      <c r="C4985" s="315" t="s">
        <v>487</v>
      </c>
      <c r="D4985" s="315" t="s">
        <v>488</v>
      </c>
      <c r="E4985" s="18" t="s">
        <v>489</v>
      </c>
      <c r="F4985" s="316">
        <v>24.655999999999999</v>
      </c>
      <c r="G4985" s="39"/>
      <c r="H4985" s="45"/>
    </row>
    <row r="4986" s="2" customFormat="1">
      <c r="A4986" s="39"/>
      <c r="B4986" s="45"/>
      <c r="C4986" s="315" t="s">
        <v>448</v>
      </c>
      <c r="D4986" s="315" t="s">
        <v>449</v>
      </c>
      <c r="E4986" s="18" t="s">
        <v>391</v>
      </c>
      <c r="F4986" s="316">
        <v>16.951000000000001</v>
      </c>
      <c r="G4986" s="39"/>
      <c r="H4986" s="45"/>
    </row>
    <row r="4987" s="2" customFormat="1">
      <c r="A4987" s="39"/>
      <c r="B4987" s="45"/>
      <c r="C4987" s="315" t="s">
        <v>477</v>
      </c>
      <c r="D4987" s="315" t="s">
        <v>478</v>
      </c>
      <c r="E4987" s="18" t="s">
        <v>391</v>
      </c>
      <c r="F4987" s="316">
        <v>75.311000000000007</v>
      </c>
      <c r="G4987" s="39"/>
      <c r="H4987" s="45"/>
    </row>
    <row r="4988" s="2" customFormat="1" ht="16.8" customHeight="1">
      <c r="A4988" s="39"/>
      <c r="B4988" s="45"/>
      <c r="C4988" s="311" t="s">
        <v>225</v>
      </c>
      <c r="D4988" s="312" t="s">
        <v>19</v>
      </c>
      <c r="E4988" s="313" t="s">
        <v>19</v>
      </c>
      <c r="F4988" s="314">
        <v>62.982999999999997</v>
      </c>
      <c r="G4988" s="39"/>
      <c r="H4988" s="45"/>
    </row>
    <row r="4989" s="2" customFormat="1" ht="16.8" customHeight="1">
      <c r="A4989" s="39"/>
      <c r="B4989" s="45"/>
      <c r="C4989" s="315" t="s">
        <v>19</v>
      </c>
      <c r="D4989" s="315" t="s">
        <v>470</v>
      </c>
      <c r="E4989" s="18" t="s">
        <v>19</v>
      </c>
      <c r="F4989" s="316">
        <v>0</v>
      </c>
      <c r="G4989" s="39"/>
      <c r="H4989" s="45"/>
    </row>
    <row r="4990" s="2" customFormat="1" ht="16.8" customHeight="1">
      <c r="A4990" s="39"/>
      <c r="B4990" s="45"/>
      <c r="C4990" s="315" t="s">
        <v>19</v>
      </c>
      <c r="D4990" s="315" t="s">
        <v>1879</v>
      </c>
      <c r="E4990" s="18" t="s">
        <v>19</v>
      </c>
      <c r="F4990" s="316">
        <v>79.933999999999998</v>
      </c>
      <c r="G4990" s="39"/>
      <c r="H4990" s="45"/>
    </row>
    <row r="4991" s="2" customFormat="1" ht="16.8" customHeight="1">
      <c r="A4991" s="39"/>
      <c r="B4991" s="45"/>
      <c r="C4991" s="315" t="s">
        <v>19</v>
      </c>
      <c r="D4991" s="315" t="s">
        <v>471</v>
      </c>
      <c r="E4991" s="18" t="s">
        <v>19</v>
      </c>
      <c r="F4991" s="316">
        <v>-16.951000000000001</v>
      </c>
      <c r="G4991" s="39"/>
      <c r="H4991" s="45"/>
    </row>
    <row r="4992" s="2" customFormat="1" ht="16.8" customHeight="1">
      <c r="A4992" s="39"/>
      <c r="B4992" s="45"/>
      <c r="C4992" s="315" t="s">
        <v>225</v>
      </c>
      <c r="D4992" s="315" t="s">
        <v>363</v>
      </c>
      <c r="E4992" s="18" t="s">
        <v>19</v>
      </c>
      <c r="F4992" s="316">
        <v>62.982999999999997</v>
      </c>
      <c r="G4992" s="39"/>
      <c r="H4992" s="45"/>
    </row>
    <row r="4993" s="2" customFormat="1" ht="16.8" customHeight="1">
      <c r="A4993" s="39"/>
      <c r="B4993" s="45"/>
      <c r="C4993" s="317" t="s">
        <v>4959</v>
      </c>
      <c r="D4993" s="39"/>
      <c r="E4993" s="39"/>
      <c r="F4993" s="39"/>
      <c r="G4993" s="39"/>
      <c r="H4993" s="45"/>
    </row>
    <row r="4994" s="2" customFormat="1" ht="16.8" customHeight="1">
      <c r="A4994" s="39"/>
      <c r="B4994" s="45"/>
      <c r="C4994" s="315" t="s">
        <v>466</v>
      </c>
      <c r="D4994" s="315" t="s">
        <v>467</v>
      </c>
      <c r="E4994" s="18" t="s">
        <v>391</v>
      </c>
      <c r="F4994" s="316">
        <v>62.982999999999997</v>
      </c>
      <c r="G4994" s="39"/>
      <c r="H4994" s="45"/>
    </row>
    <row r="4995" s="2" customFormat="1">
      <c r="A4995" s="39"/>
      <c r="B4995" s="45"/>
      <c r="C4995" s="315" t="s">
        <v>389</v>
      </c>
      <c r="D4995" s="315" t="s">
        <v>390</v>
      </c>
      <c r="E4995" s="18" t="s">
        <v>391</v>
      </c>
      <c r="F4995" s="316">
        <v>62.982999999999997</v>
      </c>
      <c r="G4995" s="39"/>
      <c r="H4995" s="45"/>
    </row>
    <row r="4996" s="2" customFormat="1">
      <c r="A4996" s="39"/>
      <c r="B4996" s="45"/>
      <c r="C4996" s="315" t="s">
        <v>442</v>
      </c>
      <c r="D4996" s="315" t="s">
        <v>443</v>
      </c>
      <c r="E4996" s="18" t="s">
        <v>391</v>
      </c>
      <c r="F4996" s="316">
        <v>125.96599999999999</v>
      </c>
      <c r="G4996" s="39"/>
      <c r="H4996" s="45"/>
    </row>
    <row r="4997" s="2" customFormat="1">
      <c r="A4997" s="39"/>
      <c r="B4997" s="45"/>
      <c r="C4997" s="315" t="s">
        <v>462</v>
      </c>
      <c r="D4997" s="315" t="s">
        <v>463</v>
      </c>
      <c r="E4997" s="18" t="s">
        <v>391</v>
      </c>
      <c r="F4997" s="316">
        <v>62.982999999999997</v>
      </c>
      <c r="G4997" s="39"/>
      <c r="H4997" s="45"/>
    </row>
    <row r="4998" s="2" customFormat="1">
      <c r="A4998" s="39"/>
      <c r="B4998" s="45"/>
      <c r="C4998" s="315" t="s">
        <v>477</v>
      </c>
      <c r="D4998" s="315" t="s">
        <v>478</v>
      </c>
      <c r="E4998" s="18" t="s">
        <v>391</v>
      </c>
      <c r="F4998" s="316">
        <v>75.311000000000007</v>
      </c>
      <c r="G4998" s="39"/>
      <c r="H4998" s="45"/>
    </row>
    <row r="4999" s="2" customFormat="1" ht="26.4" customHeight="1">
      <c r="A4999" s="39"/>
      <c r="B4999" s="45"/>
      <c r="C4999" s="310" t="s">
        <v>4978</v>
      </c>
      <c r="D4999" s="310" t="s">
        <v>135</v>
      </c>
      <c r="E4999" s="39"/>
      <c r="F4999" s="39"/>
      <c r="G4999" s="39"/>
      <c r="H4999" s="45"/>
    </row>
    <row r="5000" s="2" customFormat="1" ht="16.8" customHeight="1">
      <c r="A5000" s="39"/>
      <c r="B5000" s="45"/>
      <c r="C5000" s="311" t="s">
        <v>248</v>
      </c>
      <c r="D5000" s="312" t="s">
        <v>19</v>
      </c>
      <c r="E5000" s="313" t="s">
        <v>19</v>
      </c>
      <c r="F5000" s="314">
        <v>0</v>
      </c>
      <c r="G5000" s="39"/>
      <c r="H5000" s="45"/>
    </row>
    <row r="5001" s="2" customFormat="1" ht="16.8" customHeight="1">
      <c r="A5001" s="39"/>
      <c r="B5001" s="45"/>
      <c r="C5001" s="317" t="s">
        <v>4959</v>
      </c>
      <c r="D5001" s="39"/>
      <c r="E5001" s="39"/>
      <c r="F5001" s="39"/>
      <c r="G5001" s="39"/>
      <c r="H5001" s="45"/>
    </row>
    <row r="5002" s="2" customFormat="1">
      <c r="A5002" s="39"/>
      <c r="B5002" s="45"/>
      <c r="C5002" s="315" t="s">
        <v>448</v>
      </c>
      <c r="D5002" s="315" t="s">
        <v>449</v>
      </c>
      <c r="E5002" s="18" t="s">
        <v>391</v>
      </c>
      <c r="F5002" s="316">
        <v>2.6040000000000001</v>
      </c>
      <c r="G5002" s="39"/>
      <c r="H5002" s="45"/>
    </row>
    <row r="5003" s="2" customFormat="1" ht="16.8" customHeight="1">
      <c r="A5003" s="39"/>
      <c r="B5003" s="45"/>
      <c r="C5003" s="311" t="s">
        <v>294</v>
      </c>
      <c r="D5003" s="312" t="s">
        <v>19</v>
      </c>
      <c r="E5003" s="313" t="s">
        <v>19</v>
      </c>
      <c r="F5003" s="314">
        <v>3.5</v>
      </c>
      <c r="G5003" s="39"/>
      <c r="H5003" s="45"/>
    </row>
    <row r="5004" s="2" customFormat="1" ht="16.8" customHeight="1">
      <c r="A5004" s="39"/>
      <c r="B5004" s="45"/>
      <c r="C5004" s="315" t="s">
        <v>19</v>
      </c>
      <c r="D5004" s="315" t="s">
        <v>1829</v>
      </c>
      <c r="E5004" s="18" t="s">
        <v>19</v>
      </c>
      <c r="F5004" s="316">
        <v>0</v>
      </c>
      <c r="G5004" s="39"/>
      <c r="H5004" s="45"/>
    </row>
    <row r="5005" s="2" customFormat="1" ht="16.8" customHeight="1">
      <c r="A5005" s="39"/>
      <c r="B5005" s="45"/>
      <c r="C5005" s="315" t="s">
        <v>19</v>
      </c>
      <c r="D5005" s="315" t="s">
        <v>1831</v>
      </c>
      <c r="E5005" s="18" t="s">
        <v>19</v>
      </c>
      <c r="F5005" s="316">
        <v>3.5</v>
      </c>
      <c r="G5005" s="39"/>
      <c r="H5005" s="45"/>
    </row>
    <row r="5006" s="2" customFormat="1" ht="16.8" customHeight="1">
      <c r="A5006" s="39"/>
      <c r="B5006" s="45"/>
      <c r="C5006" s="315" t="s">
        <v>19</v>
      </c>
      <c r="D5006" s="315" t="s">
        <v>2047</v>
      </c>
      <c r="E5006" s="18" t="s">
        <v>19</v>
      </c>
      <c r="F5006" s="316">
        <v>0</v>
      </c>
      <c r="G5006" s="39"/>
      <c r="H5006" s="45"/>
    </row>
    <row r="5007" s="2" customFormat="1" ht="16.8" customHeight="1">
      <c r="A5007" s="39"/>
      <c r="B5007" s="45"/>
      <c r="C5007" s="315" t="s">
        <v>19</v>
      </c>
      <c r="D5007" s="315" t="s">
        <v>2049</v>
      </c>
      <c r="E5007" s="18" t="s">
        <v>19</v>
      </c>
      <c r="F5007" s="316">
        <v>0</v>
      </c>
      <c r="G5007" s="39"/>
      <c r="H5007" s="45"/>
    </row>
    <row r="5008" s="2" customFormat="1" ht="16.8" customHeight="1">
      <c r="A5008" s="39"/>
      <c r="B5008" s="45"/>
      <c r="C5008" s="315" t="s">
        <v>19</v>
      </c>
      <c r="D5008" s="315" t="s">
        <v>1821</v>
      </c>
      <c r="E5008" s="18" t="s">
        <v>19</v>
      </c>
      <c r="F5008" s="316">
        <v>0</v>
      </c>
      <c r="G5008" s="39"/>
      <c r="H5008" s="45"/>
    </row>
    <row r="5009" s="2" customFormat="1" ht="16.8" customHeight="1">
      <c r="A5009" s="39"/>
      <c r="B5009" s="45"/>
      <c r="C5009" s="315" t="s">
        <v>19</v>
      </c>
      <c r="D5009" s="315" t="s">
        <v>1822</v>
      </c>
      <c r="E5009" s="18" t="s">
        <v>19</v>
      </c>
      <c r="F5009" s="316">
        <v>0</v>
      </c>
      <c r="G5009" s="39"/>
      <c r="H5009" s="45"/>
    </row>
    <row r="5010" s="2" customFormat="1" ht="16.8" customHeight="1">
      <c r="A5010" s="39"/>
      <c r="B5010" s="45"/>
      <c r="C5010" s="315" t="s">
        <v>19</v>
      </c>
      <c r="D5010" s="315" t="s">
        <v>952</v>
      </c>
      <c r="E5010" s="18" t="s">
        <v>19</v>
      </c>
      <c r="F5010" s="316">
        <v>0</v>
      </c>
      <c r="G5010" s="39"/>
      <c r="H5010" s="45"/>
    </row>
    <row r="5011" s="2" customFormat="1" ht="16.8" customHeight="1">
      <c r="A5011" s="39"/>
      <c r="B5011" s="45"/>
      <c r="C5011" s="315" t="s">
        <v>19</v>
      </c>
      <c r="D5011" s="315" t="s">
        <v>258</v>
      </c>
      <c r="E5011" s="18" t="s">
        <v>19</v>
      </c>
      <c r="F5011" s="316">
        <v>0</v>
      </c>
      <c r="G5011" s="39"/>
      <c r="H5011" s="45"/>
    </row>
    <row r="5012" s="2" customFormat="1" ht="16.8" customHeight="1">
      <c r="A5012" s="39"/>
      <c r="B5012" s="45"/>
      <c r="C5012" s="315" t="s">
        <v>19</v>
      </c>
      <c r="D5012" s="315" t="s">
        <v>256</v>
      </c>
      <c r="E5012" s="18" t="s">
        <v>19</v>
      </c>
      <c r="F5012" s="316">
        <v>0</v>
      </c>
      <c r="G5012" s="39"/>
      <c r="H5012" s="45"/>
    </row>
    <row r="5013" s="2" customFormat="1" ht="16.8" customHeight="1">
      <c r="A5013" s="39"/>
      <c r="B5013" s="45"/>
      <c r="C5013" s="315" t="s">
        <v>294</v>
      </c>
      <c r="D5013" s="315" t="s">
        <v>363</v>
      </c>
      <c r="E5013" s="18" t="s">
        <v>19</v>
      </c>
      <c r="F5013" s="316">
        <v>3.5</v>
      </c>
      <c r="G5013" s="39"/>
      <c r="H5013" s="45"/>
    </row>
    <row r="5014" s="2" customFormat="1" ht="16.8" customHeight="1">
      <c r="A5014" s="39"/>
      <c r="B5014" s="45"/>
      <c r="C5014" s="317" t="s">
        <v>4959</v>
      </c>
      <c r="D5014" s="39"/>
      <c r="E5014" s="39"/>
      <c r="F5014" s="39"/>
      <c r="G5014" s="39"/>
      <c r="H5014" s="45"/>
    </row>
    <row r="5015" s="2" customFormat="1" ht="16.8" customHeight="1">
      <c r="A5015" s="39"/>
      <c r="B5015" s="45"/>
      <c r="C5015" s="315" t="s">
        <v>786</v>
      </c>
      <c r="D5015" s="315" t="s">
        <v>787</v>
      </c>
      <c r="E5015" s="18" t="s">
        <v>572</v>
      </c>
      <c r="F5015" s="316">
        <v>3.5</v>
      </c>
      <c r="G5015" s="39"/>
      <c r="H5015" s="45"/>
    </row>
    <row r="5016" s="2" customFormat="1">
      <c r="A5016" s="39"/>
      <c r="B5016" s="45"/>
      <c r="C5016" s="315" t="s">
        <v>343</v>
      </c>
      <c r="D5016" s="315" t="s">
        <v>344</v>
      </c>
      <c r="E5016" s="18" t="s">
        <v>345</v>
      </c>
      <c r="F5016" s="316">
        <v>2.786</v>
      </c>
      <c r="G5016" s="39"/>
      <c r="H5016" s="45"/>
    </row>
    <row r="5017" s="2" customFormat="1" ht="16.8" customHeight="1">
      <c r="A5017" s="39"/>
      <c r="B5017" s="45"/>
      <c r="C5017" s="315" t="s">
        <v>379</v>
      </c>
      <c r="D5017" s="315" t="s">
        <v>380</v>
      </c>
      <c r="E5017" s="18" t="s">
        <v>345</v>
      </c>
      <c r="F5017" s="316">
        <v>4.7039999999999997</v>
      </c>
      <c r="G5017" s="39"/>
      <c r="H5017" s="45"/>
    </row>
    <row r="5018" s="2" customFormat="1">
      <c r="A5018" s="39"/>
      <c r="B5018" s="45"/>
      <c r="C5018" s="315" t="s">
        <v>425</v>
      </c>
      <c r="D5018" s="315" t="s">
        <v>426</v>
      </c>
      <c r="E5018" s="18" t="s">
        <v>345</v>
      </c>
      <c r="F5018" s="316">
        <v>15.231999999999999</v>
      </c>
      <c r="G5018" s="39"/>
      <c r="H5018" s="45"/>
    </row>
    <row r="5019" s="2" customFormat="1">
      <c r="A5019" s="39"/>
      <c r="B5019" s="45"/>
      <c r="C5019" s="315" t="s">
        <v>570</v>
      </c>
      <c r="D5019" s="315" t="s">
        <v>571</v>
      </c>
      <c r="E5019" s="18" t="s">
        <v>572</v>
      </c>
      <c r="F5019" s="316">
        <v>1.75</v>
      </c>
      <c r="G5019" s="39"/>
      <c r="H5019" s="45"/>
    </row>
    <row r="5020" s="2" customFormat="1" ht="16.8" customHeight="1">
      <c r="A5020" s="39"/>
      <c r="B5020" s="45"/>
      <c r="C5020" s="315" t="s">
        <v>577</v>
      </c>
      <c r="D5020" s="315" t="s">
        <v>578</v>
      </c>
      <c r="E5020" s="18" t="s">
        <v>572</v>
      </c>
      <c r="F5020" s="316">
        <v>2.1000000000000001</v>
      </c>
      <c r="G5020" s="39"/>
      <c r="H5020" s="45"/>
    </row>
    <row r="5021" s="2" customFormat="1" ht="16.8" customHeight="1">
      <c r="A5021" s="39"/>
      <c r="B5021" s="45"/>
      <c r="C5021" s="315" t="s">
        <v>2009</v>
      </c>
      <c r="D5021" s="315" t="s">
        <v>2010</v>
      </c>
      <c r="E5021" s="18" t="s">
        <v>572</v>
      </c>
      <c r="F5021" s="316">
        <v>3.5</v>
      </c>
      <c r="G5021" s="39"/>
      <c r="H5021" s="45"/>
    </row>
    <row r="5022" s="2" customFormat="1" ht="16.8" customHeight="1">
      <c r="A5022" s="39"/>
      <c r="B5022" s="45"/>
      <c r="C5022" s="315" t="s">
        <v>698</v>
      </c>
      <c r="D5022" s="315" t="s">
        <v>699</v>
      </c>
      <c r="E5022" s="18" t="s">
        <v>572</v>
      </c>
      <c r="F5022" s="316">
        <v>3.5</v>
      </c>
      <c r="G5022" s="39"/>
      <c r="H5022" s="45"/>
    </row>
    <row r="5023" s="2" customFormat="1" ht="16.8" customHeight="1">
      <c r="A5023" s="39"/>
      <c r="B5023" s="45"/>
      <c r="C5023" s="315" t="s">
        <v>487</v>
      </c>
      <c r="D5023" s="315" t="s">
        <v>488</v>
      </c>
      <c r="E5023" s="18" t="s">
        <v>489</v>
      </c>
      <c r="F5023" s="316">
        <v>3.472</v>
      </c>
      <c r="G5023" s="39"/>
      <c r="H5023" s="45"/>
    </row>
    <row r="5024" s="2" customFormat="1" ht="16.8" customHeight="1">
      <c r="A5024" s="39"/>
      <c r="B5024" s="45"/>
      <c r="C5024" s="315" t="s">
        <v>496</v>
      </c>
      <c r="D5024" s="315" t="s">
        <v>497</v>
      </c>
      <c r="E5024" s="18" t="s">
        <v>489</v>
      </c>
      <c r="F5024" s="316">
        <v>1.516</v>
      </c>
      <c r="G5024" s="39"/>
      <c r="H5024" s="45"/>
    </row>
    <row r="5025" s="2" customFormat="1" ht="16.8" customHeight="1">
      <c r="A5025" s="39"/>
      <c r="B5025" s="45"/>
      <c r="C5025" s="311" t="s">
        <v>263</v>
      </c>
      <c r="D5025" s="312" t="s">
        <v>19</v>
      </c>
      <c r="E5025" s="313" t="s">
        <v>19</v>
      </c>
      <c r="F5025" s="314">
        <v>0.20000000000000001</v>
      </c>
      <c r="G5025" s="39"/>
      <c r="H5025" s="45"/>
    </row>
    <row r="5026" s="2" customFormat="1" ht="16.8" customHeight="1">
      <c r="A5026" s="39"/>
      <c r="B5026" s="45"/>
      <c r="C5026" s="315" t="s">
        <v>19</v>
      </c>
      <c r="D5026" s="315" t="s">
        <v>1861</v>
      </c>
      <c r="E5026" s="18" t="s">
        <v>19</v>
      </c>
      <c r="F5026" s="316">
        <v>0</v>
      </c>
      <c r="G5026" s="39"/>
      <c r="H5026" s="45"/>
    </row>
    <row r="5027" s="2" customFormat="1" ht="16.8" customHeight="1">
      <c r="A5027" s="39"/>
      <c r="B5027" s="45"/>
      <c r="C5027" s="315" t="s">
        <v>263</v>
      </c>
      <c r="D5027" s="315" t="s">
        <v>2277</v>
      </c>
      <c r="E5027" s="18" t="s">
        <v>19</v>
      </c>
      <c r="F5027" s="316">
        <v>0.20000000000000001</v>
      </c>
      <c r="G5027" s="39"/>
      <c r="H5027" s="45"/>
    </row>
    <row r="5028" s="2" customFormat="1" ht="16.8" customHeight="1">
      <c r="A5028" s="39"/>
      <c r="B5028" s="45"/>
      <c r="C5028" s="317" t="s">
        <v>4959</v>
      </c>
      <c r="D5028" s="39"/>
      <c r="E5028" s="39"/>
      <c r="F5028" s="39"/>
      <c r="G5028" s="39"/>
      <c r="H5028" s="45"/>
    </row>
    <row r="5029" s="2" customFormat="1">
      <c r="A5029" s="39"/>
      <c r="B5029" s="45"/>
      <c r="C5029" s="315" t="s">
        <v>406</v>
      </c>
      <c r="D5029" s="315" t="s">
        <v>407</v>
      </c>
      <c r="E5029" s="18" t="s">
        <v>391</v>
      </c>
      <c r="F5029" s="316">
        <v>8.0310000000000006</v>
      </c>
      <c r="G5029" s="39"/>
      <c r="H5029" s="45"/>
    </row>
    <row r="5030" s="2" customFormat="1" ht="16.8" customHeight="1">
      <c r="A5030" s="39"/>
      <c r="B5030" s="45"/>
      <c r="C5030" s="315" t="s">
        <v>496</v>
      </c>
      <c r="D5030" s="315" t="s">
        <v>497</v>
      </c>
      <c r="E5030" s="18" t="s">
        <v>489</v>
      </c>
      <c r="F5030" s="316">
        <v>1.516</v>
      </c>
      <c r="G5030" s="39"/>
      <c r="H5030" s="45"/>
    </row>
    <row r="5031" s="2" customFormat="1" ht="16.8" customHeight="1">
      <c r="A5031" s="39"/>
      <c r="B5031" s="45"/>
      <c r="C5031" s="315" t="s">
        <v>19</v>
      </c>
      <c r="D5031" s="315" t="s">
        <v>1865</v>
      </c>
      <c r="E5031" s="18" t="s">
        <v>19</v>
      </c>
      <c r="F5031" s="316">
        <v>0</v>
      </c>
      <c r="G5031" s="39"/>
      <c r="H5031" s="45"/>
    </row>
    <row r="5032" s="2" customFormat="1" ht="16.8" customHeight="1">
      <c r="A5032" s="39"/>
      <c r="B5032" s="45"/>
      <c r="C5032" s="315" t="s">
        <v>270</v>
      </c>
      <c r="D5032" s="315" t="s">
        <v>1163</v>
      </c>
      <c r="E5032" s="18" t="s">
        <v>19</v>
      </c>
      <c r="F5032" s="316">
        <v>2.1760000000000002</v>
      </c>
      <c r="G5032" s="39"/>
      <c r="H5032" s="45"/>
    </row>
    <row r="5033" s="2" customFormat="1" ht="16.8" customHeight="1">
      <c r="A5033" s="39"/>
      <c r="B5033" s="45"/>
      <c r="C5033" s="317" t="s">
        <v>4959</v>
      </c>
      <c r="D5033" s="39"/>
      <c r="E5033" s="39"/>
      <c r="F5033" s="39"/>
      <c r="G5033" s="39"/>
      <c r="H5033" s="45"/>
    </row>
    <row r="5034" s="2" customFormat="1">
      <c r="A5034" s="39"/>
      <c r="B5034" s="45"/>
      <c r="C5034" s="315" t="s">
        <v>406</v>
      </c>
      <c r="D5034" s="315" t="s">
        <v>407</v>
      </c>
      <c r="E5034" s="18" t="s">
        <v>391</v>
      </c>
      <c r="F5034" s="316">
        <v>8.0310000000000006</v>
      </c>
      <c r="G5034" s="39"/>
      <c r="H5034" s="45"/>
    </row>
    <row r="5035" s="2" customFormat="1">
      <c r="A5035" s="39"/>
      <c r="B5035" s="45"/>
      <c r="C5035" s="315" t="s">
        <v>425</v>
      </c>
      <c r="D5035" s="315" t="s">
        <v>426</v>
      </c>
      <c r="E5035" s="18" t="s">
        <v>345</v>
      </c>
      <c r="F5035" s="316">
        <v>15.231999999999999</v>
      </c>
      <c r="G5035" s="39"/>
      <c r="H5035" s="45"/>
    </row>
    <row r="5036" s="2" customFormat="1">
      <c r="A5036" s="39"/>
      <c r="B5036" s="45"/>
      <c r="C5036" s="315" t="s">
        <v>448</v>
      </c>
      <c r="D5036" s="315" t="s">
        <v>449</v>
      </c>
      <c r="E5036" s="18" t="s">
        <v>391</v>
      </c>
      <c r="F5036" s="316">
        <v>2.6040000000000001</v>
      </c>
      <c r="G5036" s="39"/>
      <c r="H5036" s="45"/>
    </row>
    <row r="5037" s="2" customFormat="1" ht="16.8" customHeight="1">
      <c r="A5037" s="39"/>
      <c r="B5037" s="45"/>
      <c r="C5037" s="311" t="s">
        <v>270</v>
      </c>
      <c r="D5037" s="312" t="s">
        <v>19</v>
      </c>
      <c r="E5037" s="313" t="s">
        <v>19</v>
      </c>
      <c r="F5037" s="314">
        <v>2.1760000000000002</v>
      </c>
      <c r="G5037" s="39"/>
      <c r="H5037" s="45"/>
    </row>
    <row r="5038" s="2" customFormat="1" ht="16.8" customHeight="1">
      <c r="A5038" s="39"/>
      <c r="B5038" s="45"/>
      <c r="C5038" s="311" t="s">
        <v>256</v>
      </c>
      <c r="D5038" s="312" t="s">
        <v>19</v>
      </c>
      <c r="E5038" s="313" t="s">
        <v>19</v>
      </c>
      <c r="F5038" s="314">
        <v>0</v>
      </c>
      <c r="G5038" s="39"/>
      <c r="H5038" s="45"/>
    </row>
    <row r="5039" s="2" customFormat="1" ht="16.8" customHeight="1">
      <c r="A5039" s="39"/>
      <c r="B5039" s="45"/>
      <c r="C5039" s="317" t="s">
        <v>4959</v>
      </c>
      <c r="D5039" s="39"/>
      <c r="E5039" s="39"/>
      <c r="F5039" s="39"/>
      <c r="G5039" s="39"/>
      <c r="H5039" s="45"/>
    </row>
    <row r="5040" s="2" customFormat="1" ht="16.8" customHeight="1">
      <c r="A5040" s="39"/>
      <c r="B5040" s="45"/>
      <c r="C5040" s="315" t="s">
        <v>786</v>
      </c>
      <c r="D5040" s="315" t="s">
        <v>787</v>
      </c>
      <c r="E5040" s="18" t="s">
        <v>572</v>
      </c>
      <c r="F5040" s="316">
        <v>3.5</v>
      </c>
      <c r="G5040" s="39"/>
      <c r="H5040" s="45"/>
    </row>
    <row r="5041" s="2" customFormat="1" ht="16.8" customHeight="1">
      <c r="A5041" s="39"/>
      <c r="B5041" s="45"/>
      <c r="C5041" s="315" t="s">
        <v>496</v>
      </c>
      <c r="D5041" s="315" t="s">
        <v>497</v>
      </c>
      <c r="E5041" s="18" t="s">
        <v>489</v>
      </c>
      <c r="F5041" s="316">
        <v>1.516</v>
      </c>
      <c r="G5041" s="39"/>
      <c r="H5041" s="45"/>
    </row>
    <row r="5042" s="2" customFormat="1" ht="16.8" customHeight="1">
      <c r="A5042" s="39"/>
      <c r="B5042" s="45"/>
      <c r="C5042" s="311" t="s">
        <v>265</v>
      </c>
      <c r="D5042" s="312" t="s">
        <v>19</v>
      </c>
      <c r="E5042" s="313" t="s">
        <v>19</v>
      </c>
      <c r="F5042" s="314">
        <v>0.29999999999999999</v>
      </c>
      <c r="G5042" s="39"/>
      <c r="H5042" s="45"/>
    </row>
    <row r="5043" s="2" customFormat="1" ht="16.8" customHeight="1">
      <c r="A5043" s="39"/>
      <c r="B5043" s="45"/>
      <c r="C5043" s="317" t="s">
        <v>4959</v>
      </c>
      <c r="D5043" s="39"/>
      <c r="E5043" s="39"/>
      <c r="F5043" s="39"/>
      <c r="G5043" s="39"/>
      <c r="H5043" s="45"/>
    </row>
    <row r="5044" s="2" customFormat="1" ht="16.8" customHeight="1">
      <c r="A5044" s="39"/>
      <c r="B5044" s="45"/>
      <c r="C5044" s="315" t="s">
        <v>496</v>
      </c>
      <c r="D5044" s="315" t="s">
        <v>497</v>
      </c>
      <c r="E5044" s="18" t="s">
        <v>489</v>
      </c>
      <c r="F5044" s="316">
        <v>1.516</v>
      </c>
      <c r="G5044" s="39"/>
      <c r="H5044" s="45"/>
    </row>
    <row r="5045" s="2" customFormat="1" ht="16.8" customHeight="1">
      <c r="A5045" s="39"/>
      <c r="B5045" s="45"/>
      <c r="C5045" s="311" t="s">
        <v>287</v>
      </c>
      <c r="D5045" s="312" t="s">
        <v>19</v>
      </c>
      <c r="E5045" s="313" t="s">
        <v>19</v>
      </c>
      <c r="F5045" s="314">
        <v>2.9569999999999999</v>
      </c>
      <c r="G5045" s="39"/>
      <c r="H5045" s="45"/>
    </row>
    <row r="5046" s="2" customFormat="1" ht="16.8" customHeight="1">
      <c r="A5046" s="39"/>
      <c r="B5046" s="45"/>
      <c r="C5046" s="315" t="s">
        <v>19</v>
      </c>
      <c r="D5046" s="315" t="s">
        <v>796</v>
      </c>
      <c r="E5046" s="18" t="s">
        <v>19</v>
      </c>
      <c r="F5046" s="316">
        <v>2.7999999999999998</v>
      </c>
      <c r="G5046" s="39"/>
      <c r="H5046" s="45"/>
    </row>
    <row r="5047" s="2" customFormat="1" ht="16.8" customHeight="1">
      <c r="A5047" s="39"/>
      <c r="B5047" s="45"/>
      <c r="C5047" s="315" t="s">
        <v>19</v>
      </c>
      <c r="D5047" s="315" t="s">
        <v>1437</v>
      </c>
      <c r="E5047" s="18" t="s">
        <v>19</v>
      </c>
      <c r="F5047" s="316">
        <v>0.157</v>
      </c>
      <c r="G5047" s="39"/>
      <c r="H5047" s="45"/>
    </row>
    <row r="5048" s="2" customFormat="1" ht="16.8" customHeight="1">
      <c r="A5048" s="39"/>
      <c r="B5048" s="45"/>
      <c r="C5048" s="315" t="s">
        <v>287</v>
      </c>
      <c r="D5048" s="315" t="s">
        <v>363</v>
      </c>
      <c r="E5048" s="18" t="s">
        <v>19</v>
      </c>
      <c r="F5048" s="316">
        <v>2.9569999999999999</v>
      </c>
      <c r="G5048" s="39"/>
      <c r="H5048" s="45"/>
    </row>
    <row r="5049" s="2" customFormat="1" ht="16.8" customHeight="1">
      <c r="A5049" s="39"/>
      <c r="B5049" s="45"/>
      <c r="C5049" s="317" t="s">
        <v>4959</v>
      </c>
      <c r="D5049" s="39"/>
      <c r="E5049" s="39"/>
      <c r="F5049" s="39"/>
      <c r="G5049" s="39"/>
      <c r="H5049" s="45"/>
    </row>
    <row r="5050" s="2" customFormat="1">
      <c r="A5050" s="39"/>
      <c r="B5050" s="45"/>
      <c r="C5050" s="315" t="s">
        <v>792</v>
      </c>
      <c r="D5050" s="315" t="s">
        <v>793</v>
      </c>
      <c r="E5050" s="18" t="s">
        <v>572</v>
      </c>
      <c r="F5050" s="316">
        <v>2.9569999999999999</v>
      </c>
      <c r="G5050" s="39"/>
      <c r="H5050" s="45"/>
    </row>
    <row r="5051" s="2" customFormat="1">
      <c r="A5051" s="39"/>
      <c r="B5051" s="45"/>
      <c r="C5051" s="315" t="s">
        <v>799</v>
      </c>
      <c r="D5051" s="315" t="s">
        <v>800</v>
      </c>
      <c r="E5051" s="18" t="s">
        <v>572</v>
      </c>
      <c r="F5051" s="316">
        <v>2.9569999999999999</v>
      </c>
      <c r="G5051" s="39"/>
      <c r="H5051" s="45"/>
    </row>
    <row r="5052" s="2" customFormat="1" ht="16.8" customHeight="1">
      <c r="A5052" s="39"/>
      <c r="B5052" s="45"/>
      <c r="C5052" s="315" t="s">
        <v>804</v>
      </c>
      <c r="D5052" s="315" t="s">
        <v>805</v>
      </c>
      <c r="E5052" s="18" t="s">
        <v>572</v>
      </c>
      <c r="F5052" s="316">
        <v>2.9569999999999999</v>
      </c>
      <c r="G5052" s="39"/>
      <c r="H5052" s="45"/>
    </row>
    <row r="5053" s="2" customFormat="1" ht="16.8" customHeight="1">
      <c r="A5053" s="39"/>
      <c r="B5053" s="45"/>
      <c r="C5053" s="315" t="s">
        <v>809</v>
      </c>
      <c r="D5053" s="315" t="s">
        <v>810</v>
      </c>
      <c r="E5053" s="18" t="s">
        <v>572</v>
      </c>
      <c r="F5053" s="316">
        <v>2.9569999999999999</v>
      </c>
      <c r="G5053" s="39"/>
      <c r="H5053" s="45"/>
    </row>
    <row r="5054" s="2" customFormat="1" ht="16.8" customHeight="1">
      <c r="A5054" s="39"/>
      <c r="B5054" s="45"/>
      <c r="C5054" s="311" t="s">
        <v>1310</v>
      </c>
      <c r="D5054" s="312" t="s">
        <v>19</v>
      </c>
      <c r="E5054" s="313" t="s">
        <v>19</v>
      </c>
      <c r="F5054" s="314">
        <v>0</v>
      </c>
      <c r="G5054" s="39"/>
      <c r="H5054" s="45"/>
    </row>
    <row r="5055" s="2" customFormat="1" ht="16.8" customHeight="1">
      <c r="A5055" s="39"/>
      <c r="B5055" s="45"/>
      <c r="C5055" s="317" t="s">
        <v>4959</v>
      </c>
      <c r="D5055" s="39"/>
      <c r="E5055" s="39"/>
      <c r="F5055" s="39"/>
      <c r="G5055" s="39"/>
      <c r="H5055" s="45"/>
    </row>
    <row r="5056" s="2" customFormat="1">
      <c r="A5056" s="39"/>
      <c r="B5056" s="45"/>
      <c r="C5056" s="315" t="s">
        <v>406</v>
      </c>
      <c r="D5056" s="315" t="s">
        <v>407</v>
      </c>
      <c r="E5056" s="18" t="s">
        <v>391</v>
      </c>
      <c r="F5056" s="316">
        <v>8.0310000000000006</v>
      </c>
      <c r="G5056" s="39"/>
      <c r="H5056" s="45"/>
    </row>
    <row r="5057" s="2" customFormat="1" ht="16.8" customHeight="1">
      <c r="A5057" s="39"/>
      <c r="B5057" s="45"/>
      <c r="C5057" s="311" t="s">
        <v>1313</v>
      </c>
      <c r="D5057" s="312" t="s">
        <v>19</v>
      </c>
      <c r="E5057" s="313" t="s">
        <v>19</v>
      </c>
      <c r="F5057" s="314">
        <v>0</v>
      </c>
      <c r="G5057" s="39"/>
      <c r="H5057" s="45"/>
    </row>
    <row r="5058" s="2" customFormat="1" ht="16.8" customHeight="1">
      <c r="A5058" s="39"/>
      <c r="B5058" s="45"/>
      <c r="C5058" s="317" t="s">
        <v>4959</v>
      </c>
      <c r="D5058" s="39"/>
      <c r="E5058" s="39"/>
      <c r="F5058" s="39"/>
      <c r="G5058" s="39"/>
      <c r="H5058" s="45"/>
    </row>
    <row r="5059" s="2" customFormat="1" ht="16.8" customHeight="1">
      <c r="A5059" s="39"/>
      <c r="B5059" s="45"/>
      <c r="C5059" s="315" t="s">
        <v>511</v>
      </c>
      <c r="D5059" s="315" t="s">
        <v>512</v>
      </c>
      <c r="E5059" s="18" t="s">
        <v>345</v>
      </c>
      <c r="F5059" s="316">
        <v>7.4900000000000002</v>
      </c>
      <c r="G5059" s="39"/>
      <c r="H5059" s="45"/>
    </row>
    <row r="5060" s="2" customFormat="1" ht="16.8" customHeight="1">
      <c r="A5060" s="39"/>
      <c r="B5060" s="45"/>
      <c r="C5060" s="311" t="s">
        <v>1312</v>
      </c>
      <c r="D5060" s="312" t="s">
        <v>19</v>
      </c>
      <c r="E5060" s="313" t="s">
        <v>19</v>
      </c>
      <c r="F5060" s="314">
        <v>0.25</v>
      </c>
      <c r="G5060" s="39"/>
      <c r="H5060" s="45"/>
    </row>
    <row r="5061" s="2" customFormat="1" ht="16.8" customHeight="1">
      <c r="A5061" s="39"/>
      <c r="B5061" s="45"/>
      <c r="C5061" s="317" t="s">
        <v>4959</v>
      </c>
      <c r="D5061" s="39"/>
      <c r="E5061" s="39"/>
      <c r="F5061" s="39"/>
      <c r="G5061" s="39"/>
      <c r="H5061" s="45"/>
    </row>
    <row r="5062" s="2" customFormat="1">
      <c r="A5062" s="39"/>
      <c r="B5062" s="45"/>
      <c r="C5062" s="315" t="s">
        <v>406</v>
      </c>
      <c r="D5062" s="315" t="s">
        <v>407</v>
      </c>
      <c r="E5062" s="18" t="s">
        <v>391</v>
      </c>
      <c r="F5062" s="316">
        <v>8.0310000000000006</v>
      </c>
      <c r="G5062" s="39"/>
      <c r="H5062" s="45"/>
    </row>
    <row r="5063" s="2" customFormat="1" ht="16.8" customHeight="1">
      <c r="A5063" s="39"/>
      <c r="B5063" s="45"/>
      <c r="C5063" s="311" t="s">
        <v>1290</v>
      </c>
      <c r="D5063" s="312" t="s">
        <v>19</v>
      </c>
      <c r="E5063" s="313" t="s">
        <v>19</v>
      </c>
      <c r="F5063" s="314">
        <v>0</v>
      </c>
      <c r="G5063" s="39"/>
      <c r="H5063" s="45"/>
    </row>
    <row r="5064" s="2" customFormat="1" ht="16.8" customHeight="1">
      <c r="A5064" s="39"/>
      <c r="B5064" s="45"/>
      <c r="C5064" s="317" t="s">
        <v>4959</v>
      </c>
      <c r="D5064" s="39"/>
      <c r="E5064" s="39"/>
      <c r="F5064" s="39"/>
      <c r="G5064" s="39"/>
      <c r="H5064" s="45"/>
    </row>
    <row r="5065" s="2" customFormat="1">
      <c r="A5065" s="39"/>
      <c r="B5065" s="45"/>
      <c r="C5065" s="315" t="s">
        <v>343</v>
      </c>
      <c r="D5065" s="315" t="s">
        <v>344</v>
      </c>
      <c r="E5065" s="18" t="s">
        <v>345</v>
      </c>
      <c r="F5065" s="316">
        <v>2.786</v>
      </c>
      <c r="G5065" s="39"/>
      <c r="H5065" s="45"/>
    </row>
    <row r="5066" s="2" customFormat="1">
      <c r="A5066" s="39"/>
      <c r="B5066" s="45"/>
      <c r="C5066" s="315" t="s">
        <v>406</v>
      </c>
      <c r="D5066" s="315" t="s">
        <v>407</v>
      </c>
      <c r="E5066" s="18" t="s">
        <v>391</v>
      </c>
      <c r="F5066" s="316">
        <v>8.0310000000000006</v>
      </c>
      <c r="G5066" s="39"/>
      <c r="H5066" s="45"/>
    </row>
    <row r="5067" s="2" customFormat="1" ht="16.8" customHeight="1">
      <c r="A5067" s="39"/>
      <c r="B5067" s="45"/>
      <c r="C5067" s="311" t="s">
        <v>1289</v>
      </c>
      <c r="D5067" s="312" t="s">
        <v>1289</v>
      </c>
      <c r="E5067" s="313" t="s">
        <v>19</v>
      </c>
      <c r="F5067" s="314">
        <v>0</v>
      </c>
      <c r="G5067" s="39"/>
      <c r="H5067" s="45"/>
    </row>
    <row r="5068" s="2" customFormat="1" ht="16.8" customHeight="1">
      <c r="A5068" s="39"/>
      <c r="B5068" s="45"/>
      <c r="C5068" s="315" t="s">
        <v>1289</v>
      </c>
      <c r="D5068" s="315" t="s">
        <v>1332</v>
      </c>
      <c r="E5068" s="18" t="s">
        <v>19</v>
      </c>
      <c r="F5068" s="316">
        <v>0</v>
      </c>
      <c r="G5068" s="39"/>
      <c r="H5068" s="45"/>
    </row>
    <row r="5069" s="2" customFormat="1" ht="16.8" customHeight="1">
      <c r="A5069" s="39"/>
      <c r="B5069" s="45"/>
      <c r="C5069" s="315" t="s">
        <v>19</v>
      </c>
      <c r="D5069" s="315" t="s">
        <v>501</v>
      </c>
      <c r="E5069" s="18" t="s">
        <v>19</v>
      </c>
      <c r="F5069" s="316">
        <v>0</v>
      </c>
      <c r="G5069" s="39"/>
      <c r="H5069" s="45"/>
    </row>
    <row r="5070" s="2" customFormat="1" ht="16.8" customHeight="1">
      <c r="A5070" s="39"/>
      <c r="B5070" s="45"/>
      <c r="C5070" s="315" t="s">
        <v>19</v>
      </c>
      <c r="D5070" s="315" t="s">
        <v>993</v>
      </c>
      <c r="E5070" s="18" t="s">
        <v>19</v>
      </c>
      <c r="F5070" s="316">
        <v>0</v>
      </c>
      <c r="G5070" s="39"/>
      <c r="H5070" s="45"/>
    </row>
    <row r="5071" s="2" customFormat="1" ht="16.8" customHeight="1">
      <c r="A5071" s="39"/>
      <c r="B5071" s="45"/>
      <c r="C5071" s="315" t="s">
        <v>19</v>
      </c>
      <c r="D5071" s="315" t="s">
        <v>502</v>
      </c>
      <c r="E5071" s="18" t="s">
        <v>19</v>
      </c>
      <c r="F5071" s="316">
        <v>0</v>
      </c>
      <c r="G5071" s="39"/>
      <c r="H5071" s="45"/>
    </row>
    <row r="5072" s="2" customFormat="1" ht="16.8" customHeight="1">
      <c r="A5072" s="39"/>
      <c r="B5072" s="45"/>
      <c r="C5072" s="315" t="s">
        <v>216</v>
      </c>
      <c r="D5072" s="315" t="s">
        <v>363</v>
      </c>
      <c r="E5072" s="18" t="s">
        <v>19</v>
      </c>
      <c r="F5072" s="316">
        <v>0.75800000000000001</v>
      </c>
      <c r="G5072" s="39"/>
      <c r="H5072" s="45"/>
    </row>
    <row r="5073" s="2" customFormat="1" ht="16.8" customHeight="1">
      <c r="A5073" s="39"/>
      <c r="B5073" s="45"/>
      <c r="C5073" s="317" t="s">
        <v>4959</v>
      </c>
      <c r="D5073" s="39"/>
      <c r="E5073" s="39"/>
      <c r="F5073" s="39"/>
      <c r="G5073" s="39"/>
      <c r="H5073" s="45"/>
    </row>
    <row r="5074" s="2" customFormat="1" ht="16.8" customHeight="1">
      <c r="A5074" s="39"/>
      <c r="B5074" s="45"/>
      <c r="C5074" s="311" t="s">
        <v>1280</v>
      </c>
      <c r="D5074" s="312" t="s">
        <v>19</v>
      </c>
      <c r="E5074" s="313" t="s">
        <v>19</v>
      </c>
      <c r="F5074" s="314">
        <v>0.48999999999999999</v>
      </c>
      <c r="G5074" s="39"/>
      <c r="H5074" s="45"/>
    </row>
    <row r="5075" s="2" customFormat="1" ht="16.8" customHeight="1">
      <c r="A5075" s="39"/>
      <c r="B5075" s="45"/>
      <c r="C5075" s="315" t="s">
        <v>1280</v>
      </c>
      <c r="D5075" s="315" t="s">
        <v>357</v>
      </c>
      <c r="E5075" s="18" t="s">
        <v>19</v>
      </c>
      <c r="F5075" s="316">
        <v>0.48999999999999999</v>
      </c>
      <c r="G5075" s="39"/>
      <c r="H5075" s="45"/>
    </row>
    <row r="5076" s="2" customFormat="1" ht="16.8" customHeight="1">
      <c r="A5076" s="39"/>
      <c r="B5076" s="45"/>
      <c r="C5076" s="317" t="s">
        <v>4959</v>
      </c>
      <c r="D5076" s="39"/>
      <c r="E5076" s="39"/>
      <c r="F5076" s="39"/>
      <c r="G5076" s="39"/>
      <c r="H5076" s="45"/>
    </row>
    <row r="5077" s="2" customFormat="1">
      <c r="A5077" s="39"/>
      <c r="B5077" s="45"/>
      <c r="C5077" s="315" t="s">
        <v>343</v>
      </c>
      <c r="D5077" s="315" t="s">
        <v>344</v>
      </c>
      <c r="E5077" s="18" t="s">
        <v>345</v>
      </c>
      <c r="F5077" s="316">
        <v>2.786</v>
      </c>
      <c r="G5077" s="39"/>
      <c r="H5077" s="45"/>
    </row>
    <row r="5078" s="2" customFormat="1">
      <c r="A5078" s="39"/>
      <c r="B5078" s="45"/>
      <c r="C5078" s="315" t="s">
        <v>406</v>
      </c>
      <c r="D5078" s="315" t="s">
        <v>407</v>
      </c>
      <c r="E5078" s="18" t="s">
        <v>391</v>
      </c>
      <c r="F5078" s="316">
        <v>8.0310000000000006</v>
      </c>
      <c r="G5078" s="39"/>
      <c r="H5078" s="45"/>
    </row>
    <row r="5079" s="2" customFormat="1" ht="16.8" customHeight="1">
      <c r="A5079" s="39"/>
      <c r="B5079" s="45"/>
      <c r="C5079" s="311" t="s">
        <v>1285</v>
      </c>
      <c r="D5079" s="312" t="s">
        <v>19</v>
      </c>
      <c r="E5079" s="313" t="s">
        <v>19</v>
      </c>
      <c r="F5079" s="314">
        <v>0</v>
      </c>
      <c r="G5079" s="39"/>
      <c r="H5079" s="45"/>
    </row>
    <row r="5080" s="2" customFormat="1" ht="16.8" customHeight="1">
      <c r="A5080" s="39"/>
      <c r="B5080" s="45"/>
      <c r="C5080" s="317" t="s">
        <v>4959</v>
      </c>
      <c r="D5080" s="39"/>
      <c r="E5080" s="39"/>
      <c r="F5080" s="39"/>
      <c r="G5080" s="39"/>
      <c r="H5080" s="45"/>
    </row>
    <row r="5081" s="2" customFormat="1">
      <c r="A5081" s="39"/>
      <c r="B5081" s="45"/>
      <c r="C5081" s="315" t="s">
        <v>343</v>
      </c>
      <c r="D5081" s="315" t="s">
        <v>344</v>
      </c>
      <c r="E5081" s="18" t="s">
        <v>345</v>
      </c>
      <c r="F5081" s="316">
        <v>2.786</v>
      </c>
      <c r="G5081" s="39"/>
      <c r="H5081" s="45"/>
    </row>
    <row r="5082" s="2" customFormat="1">
      <c r="A5082" s="39"/>
      <c r="B5082" s="45"/>
      <c r="C5082" s="315" t="s">
        <v>406</v>
      </c>
      <c r="D5082" s="315" t="s">
        <v>407</v>
      </c>
      <c r="E5082" s="18" t="s">
        <v>391</v>
      </c>
      <c r="F5082" s="316">
        <v>8.0310000000000006</v>
      </c>
      <c r="G5082" s="39"/>
      <c r="H5082" s="45"/>
    </row>
    <row r="5083" s="2" customFormat="1" ht="16.8" customHeight="1">
      <c r="A5083" s="39"/>
      <c r="B5083" s="45"/>
      <c r="C5083" s="311" t="s">
        <v>1287</v>
      </c>
      <c r="D5083" s="312" t="s">
        <v>1287</v>
      </c>
      <c r="E5083" s="313" t="s">
        <v>19</v>
      </c>
      <c r="F5083" s="314">
        <v>0</v>
      </c>
      <c r="G5083" s="39"/>
      <c r="H5083" s="45"/>
    </row>
    <row r="5084" s="2" customFormat="1" ht="16.8" customHeight="1">
      <c r="A5084" s="39"/>
      <c r="B5084" s="45"/>
      <c r="C5084" s="315" t="s">
        <v>1287</v>
      </c>
      <c r="D5084" s="315" t="s">
        <v>1331</v>
      </c>
      <c r="E5084" s="18" t="s">
        <v>19</v>
      </c>
      <c r="F5084" s="316">
        <v>0</v>
      </c>
      <c r="G5084" s="39"/>
      <c r="H5084" s="45"/>
    </row>
    <row r="5085" s="2" customFormat="1" ht="16.8" customHeight="1">
      <c r="A5085" s="39"/>
      <c r="B5085" s="45"/>
      <c r="C5085" s="311" t="s">
        <v>1279</v>
      </c>
      <c r="D5085" s="312" t="s">
        <v>19</v>
      </c>
      <c r="E5085" s="313" t="s">
        <v>19</v>
      </c>
      <c r="F5085" s="314">
        <v>0.48999999999999999</v>
      </c>
      <c r="G5085" s="39"/>
      <c r="H5085" s="45"/>
    </row>
    <row r="5086" s="2" customFormat="1" ht="16.8" customHeight="1">
      <c r="A5086" s="39"/>
      <c r="B5086" s="45"/>
      <c r="C5086" s="315" t="s">
        <v>1279</v>
      </c>
      <c r="D5086" s="315" t="s">
        <v>357</v>
      </c>
      <c r="E5086" s="18" t="s">
        <v>19</v>
      </c>
      <c r="F5086" s="316">
        <v>0.48999999999999999</v>
      </c>
      <c r="G5086" s="39"/>
      <c r="H5086" s="45"/>
    </row>
    <row r="5087" s="2" customFormat="1" ht="16.8" customHeight="1">
      <c r="A5087" s="39"/>
      <c r="B5087" s="45"/>
      <c r="C5087" s="317" t="s">
        <v>4959</v>
      </c>
      <c r="D5087" s="39"/>
      <c r="E5087" s="39"/>
      <c r="F5087" s="39"/>
      <c r="G5087" s="39"/>
      <c r="H5087" s="45"/>
    </row>
    <row r="5088" s="2" customFormat="1">
      <c r="A5088" s="39"/>
      <c r="B5088" s="45"/>
      <c r="C5088" s="315" t="s">
        <v>343</v>
      </c>
      <c r="D5088" s="315" t="s">
        <v>344</v>
      </c>
      <c r="E5088" s="18" t="s">
        <v>345</v>
      </c>
      <c r="F5088" s="316">
        <v>2.786</v>
      </c>
      <c r="G5088" s="39"/>
      <c r="H5088" s="45"/>
    </row>
    <row r="5089" s="2" customFormat="1">
      <c r="A5089" s="39"/>
      <c r="B5089" s="45"/>
      <c r="C5089" s="315" t="s">
        <v>406</v>
      </c>
      <c r="D5089" s="315" t="s">
        <v>407</v>
      </c>
      <c r="E5089" s="18" t="s">
        <v>391</v>
      </c>
      <c r="F5089" s="316">
        <v>8.0310000000000006</v>
      </c>
      <c r="G5089" s="39"/>
      <c r="H5089" s="45"/>
    </row>
    <row r="5090" s="2" customFormat="1" ht="16.8" customHeight="1">
      <c r="A5090" s="39"/>
      <c r="B5090" s="45"/>
      <c r="C5090" s="311" t="s">
        <v>1272</v>
      </c>
      <c r="D5090" s="312" t="s">
        <v>19</v>
      </c>
      <c r="E5090" s="313" t="s">
        <v>19</v>
      </c>
      <c r="F5090" s="314">
        <v>1</v>
      </c>
      <c r="G5090" s="39"/>
      <c r="H5090" s="45"/>
    </row>
    <row r="5091" s="2" customFormat="1" ht="16.8" customHeight="1">
      <c r="A5091" s="39"/>
      <c r="B5091" s="45"/>
      <c r="C5091" s="315" t="s">
        <v>19</v>
      </c>
      <c r="D5091" s="315" t="s">
        <v>351</v>
      </c>
      <c r="E5091" s="18" t="s">
        <v>19</v>
      </c>
      <c r="F5091" s="316">
        <v>0</v>
      </c>
      <c r="G5091" s="39"/>
      <c r="H5091" s="45"/>
    </row>
    <row r="5092" s="2" customFormat="1" ht="16.8" customHeight="1">
      <c r="A5092" s="39"/>
      <c r="B5092" s="45"/>
      <c r="C5092" s="315" t="s">
        <v>1272</v>
      </c>
      <c r="D5092" s="315" t="s">
        <v>352</v>
      </c>
      <c r="E5092" s="18" t="s">
        <v>19</v>
      </c>
      <c r="F5092" s="316">
        <v>1</v>
      </c>
      <c r="G5092" s="39"/>
      <c r="H5092" s="45"/>
    </row>
    <row r="5093" s="2" customFormat="1" ht="16.8" customHeight="1">
      <c r="A5093" s="39"/>
      <c r="B5093" s="45"/>
      <c r="C5093" s="317" t="s">
        <v>4959</v>
      </c>
      <c r="D5093" s="39"/>
      <c r="E5093" s="39"/>
      <c r="F5093" s="39"/>
      <c r="G5093" s="39"/>
      <c r="H5093" s="45"/>
    </row>
    <row r="5094" s="2" customFormat="1">
      <c r="A5094" s="39"/>
      <c r="B5094" s="45"/>
      <c r="C5094" s="315" t="s">
        <v>343</v>
      </c>
      <c r="D5094" s="315" t="s">
        <v>344</v>
      </c>
      <c r="E5094" s="18" t="s">
        <v>345</v>
      </c>
      <c r="F5094" s="316">
        <v>2.786</v>
      </c>
      <c r="G5094" s="39"/>
      <c r="H5094" s="45"/>
    </row>
    <row r="5095" s="2" customFormat="1">
      <c r="A5095" s="39"/>
      <c r="B5095" s="45"/>
      <c r="C5095" s="315" t="s">
        <v>792</v>
      </c>
      <c r="D5095" s="315" t="s">
        <v>793</v>
      </c>
      <c r="E5095" s="18" t="s">
        <v>572</v>
      </c>
      <c r="F5095" s="316">
        <v>2.9569999999999999</v>
      </c>
      <c r="G5095" s="39"/>
      <c r="H5095" s="45"/>
    </row>
    <row r="5096" s="2" customFormat="1" ht="16.8" customHeight="1">
      <c r="A5096" s="39"/>
      <c r="B5096" s="45"/>
      <c r="C5096" s="311" t="s">
        <v>1273</v>
      </c>
      <c r="D5096" s="312" t="s">
        <v>19</v>
      </c>
      <c r="E5096" s="313" t="s">
        <v>19</v>
      </c>
      <c r="F5096" s="314">
        <v>0.52500000000000002</v>
      </c>
      <c r="G5096" s="39"/>
      <c r="H5096" s="45"/>
    </row>
    <row r="5097" s="2" customFormat="1">
      <c r="A5097" s="39"/>
      <c r="B5097" s="45"/>
      <c r="C5097" s="315" t="s">
        <v>19</v>
      </c>
      <c r="D5097" s="315" t="s">
        <v>1848</v>
      </c>
      <c r="E5097" s="18" t="s">
        <v>19</v>
      </c>
      <c r="F5097" s="316">
        <v>0</v>
      </c>
      <c r="G5097" s="39"/>
      <c r="H5097" s="45"/>
    </row>
    <row r="5098" s="2" customFormat="1" ht="16.8" customHeight="1">
      <c r="A5098" s="39"/>
      <c r="B5098" s="45"/>
      <c r="C5098" s="315" t="s">
        <v>1273</v>
      </c>
      <c r="D5098" s="315" t="s">
        <v>2161</v>
      </c>
      <c r="E5098" s="18" t="s">
        <v>19</v>
      </c>
      <c r="F5098" s="316">
        <v>0.52500000000000002</v>
      </c>
      <c r="G5098" s="39"/>
      <c r="H5098" s="45"/>
    </row>
    <row r="5099" s="2" customFormat="1" ht="16.8" customHeight="1">
      <c r="A5099" s="39"/>
      <c r="B5099" s="45"/>
      <c r="C5099" s="317" t="s">
        <v>4959</v>
      </c>
      <c r="D5099" s="39"/>
      <c r="E5099" s="39"/>
      <c r="F5099" s="39"/>
      <c r="G5099" s="39"/>
      <c r="H5099" s="45"/>
    </row>
    <row r="5100" s="2" customFormat="1">
      <c r="A5100" s="39"/>
      <c r="B5100" s="45"/>
      <c r="C5100" s="315" t="s">
        <v>343</v>
      </c>
      <c r="D5100" s="315" t="s">
        <v>344</v>
      </c>
      <c r="E5100" s="18" t="s">
        <v>345</v>
      </c>
      <c r="F5100" s="316">
        <v>2.786</v>
      </c>
      <c r="G5100" s="39"/>
      <c r="H5100" s="45"/>
    </row>
    <row r="5101" s="2" customFormat="1">
      <c r="A5101" s="39"/>
      <c r="B5101" s="45"/>
      <c r="C5101" s="315" t="s">
        <v>406</v>
      </c>
      <c r="D5101" s="315" t="s">
        <v>407</v>
      </c>
      <c r="E5101" s="18" t="s">
        <v>391</v>
      </c>
      <c r="F5101" s="316">
        <v>8.0310000000000006</v>
      </c>
      <c r="G5101" s="39"/>
      <c r="H5101" s="45"/>
    </row>
    <row r="5102" s="2" customFormat="1" ht="16.8" customHeight="1">
      <c r="A5102" s="39"/>
      <c r="B5102" s="45"/>
      <c r="C5102" s="311" t="s">
        <v>1283</v>
      </c>
      <c r="D5102" s="312" t="s">
        <v>19</v>
      </c>
      <c r="E5102" s="313" t="s">
        <v>19</v>
      </c>
      <c r="F5102" s="314">
        <v>1.1759999999999999</v>
      </c>
      <c r="G5102" s="39"/>
      <c r="H5102" s="45"/>
    </row>
    <row r="5103" s="2" customFormat="1" ht="16.8" customHeight="1">
      <c r="A5103" s="39"/>
      <c r="B5103" s="45"/>
      <c r="C5103" s="315" t="s">
        <v>1283</v>
      </c>
      <c r="D5103" s="315" t="s">
        <v>1330</v>
      </c>
      <c r="E5103" s="18" t="s">
        <v>19</v>
      </c>
      <c r="F5103" s="316">
        <v>1.1759999999999999</v>
      </c>
      <c r="G5103" s="39"/>
      <c r="H5103" s="45"/>
    </row>
    <row r="5104" s="2" customFormat="1" ht="16.8" customHeight="1">
      <c r="A5104" s="39"/>
      <c r="B5104" s="45"/>
      <c r="C5104" s="317" t="s">
        <v>4959</v>
      </c>
      <c r="D5104" s="39"/>
      <c r="E5104" s="39"/>
      <c r="F5104" s="39"/>
      <c r="G5104" s="39"/>
      <c r="H5104" s="45"/>
    </row>
    <row r="5105" s="2" customFormat="1">
      <c r="A5105" s="39"/>
      <c r="B5105" s="45"/>
      <c r="C5105" s="315" t="s">
        <v>343</v>
      </c>
      <c r="D5105" s="315" t="s">
        <v>344</v>
      </c>
      <c r="E5105" s="18" t="s">
        <v>345</v>
      </c>
      <c r="F5105" s="316">
        <v>2.786</v>
      </c>
      <c r="G5105" s="39"/>
      <c r="H5105" s="45"/>
    </row>
    <row r="5106" s="2" customFormat="1">
      <c r="A5106" s="39"/>
      <c r="B5106" s="45"/>
      <c r="C5106" s="315" t="s">
        <v>373</v>
      </c>
      <c r="D5106" s="315" t="s">
        <v>374</v>
      </c>
      <c r="E5106" s="18" t="s">
        <v>345</v>
      </c>
      <c r="F5106" s="316">
        <v>1.0580000000000001</v>
      </c>
      <c r="G5106" s="39"/>
      <c r="H5106" s="45"/>
    </row>
    <row r="5107" s="2" customFormat="1">
      <c r="A5107" s="39"/>
      <c r="B5107" s="45"/>
      <c r="C5107" s="315" t="s">
        <v>616</v>
      </c>
      <c r="D5107" s="315" t="s">
        <v>617</v>
      </c>
      <c r="E5107" s="18" t="s">
        <v>345</v>
      </c>
      <c r="F5107" s="316">
        <v>1.1759999999999999</v>
      </c>
      <c r="G5107" s="39"/>
      <c r="H5107" s="45"/>
    </row>
    <row r="5108" s="2" customFormat="1" ht="16.8" customHeight="1">
      <c r="A5108" s="39"/>
      <c r="B5108" s="45"/>
      <c r="C5108" s="311" t="s">
        <v>1277</v>
      </c>
      <c r="D5108" s="312" t="s">
        <v>19</v>
      </c>
      <c r="E5108" s="313" t="s">
        <v>19</v>
      </c>
      <c r="F5108" s="314">
        <v>0.46999999999999997</v>
      </c>
      <c r="G5108" s="39"/>
      <c r="H5108" s="45"/>
    </row>
    <row r="5109" s="2" customFormat="1" ht="16.8" customHeight="1">
      <c r="A5109" s="39"/>
      <c r="B5109" s="45"/>
      <c r="C5109" s="315" t="s">
        <v>19</v>
      </c>
      <c r="D5109" s="315" t="s">
        <v>355</v>
      </c>
      <c r="E5109" s="18" t="s">
        <v>19</v>
      </c>
      <c r="F5109" s="316">
        <v>0</v>
      </c>
      <c r="G5109" s="39"/>
      <c r="H5109" s="45"/>
    </row>
    <row r="5110" s="2" customFormat="1" ht="16.8" customHeight="1">
      <c r="A5110" s="39"/>
      <c r="B5110" s="45"/>
      <c r="C5110" s="315" t="s">
        <v>1277</v>
      </c>
      <c r="D5110" s="315" t="s">
        <v>356</v>
      </c>
      <c r="E5110" s="18" t="s">
        <v>19</v>
      </c>
      <c r="F5110" s="316">
        <v>0.46999999999999997</v>
      </c>
      <c r="G5110" s="39"/>
      <c r="H5110" s="45"/>
    </row>
    <row r="5111" s="2" customFormat="1" ht="16.8" customHeight="1">
      <c r="A5111" s="39"/>
      <c r="B5111" s="45"/>
      <c r="C5111" s="317" t="s">
        <v>4959</v>
      </c>
      <c r="D5111" s="39"/>
      <c r="E5111" s="39"/>
      <c r="F5111" s="39"/>
      <c r="G5111" s="39"/>
      <c r="H5111" s="45"/>
    </row>
    <row r="5112" s="2" customFormat="1">
      <c r="A5112" s="39"/>
      <c r="B5112" s="45"/>
      <c r="C5112" s="315" t="s">
        <v>343</v>
      </c>
      <c r="D5112" s="315" t="s">
        <v>344</v>
      </c>
      <c r="E5112" s="18" t="s">
        <v>345</v>
      </c>
      <c r="F5112" s="316">
        <v>2.786</v>
      </c>
      <c r="G5112" s="39"/>
      <c r="H5112" s="45"/>
    </row>
    <row r="5113" s="2" customFormat="1">
      <c r="A5113" s="39"/>
      <c r="B5113" s="45"/>
      <c r="C5113" s="315" t="s">
        <v>406</v>
      </c>
      <c r="D5113" s="315" t="s">
        <v>407</v>
      </c>
      <c r="E5113" s="18" t="s">
        <v>391</v>
      </c>
      <c r="F5113" s="316">
        <v>8.0310000000000006</v>
      </c>
      <c r="G5113" s="39"/>
      <c r="H5113" s="45"/>
    </row>
    <row r="5114" s="2" customFormat="1" ht="16.8" customHeight="1">
      <c r="A5114" s="39"/>
      <c r="B5114" s="45"/>
      <c r="C5114" s="311" t="s">
        <v>1281</v>
      </c>
      <c r="D5114" s="312" t="s">
        <v>19</v>
      </c>
      <c r="E5114" s="313" t="s">
        <v>19</v>
      </c>
      <c r="F5114" s="314">
        <v>2.786</v>
      </c>
      <c r="G5114" s="39"/>
      <c r="H5114" s="45"/>
    </row>
    <row r="5115" s="2" customFormat="1" ht="16.8" customHeight="1">
      <c r="A5115" s="39"/>
      <c r="B5115" s="45"/>
      <c r="C5115" s="315" t="s">
        <v>1283</v>
      </c>
      <c r="D5115" s="315" t="s">
        <v>1330</v>
      </c>
      <c r="E5115" s="18" t="s">
        <v>19</v>
      </c>
      <c r="F5115" s="316">
        <v>1.1759999999999999</v>
      </c>
      <c r="G5115" s="39"/>
      <c r="H5115" s="45"/>
    </row>
    <row r="5116" s="2" customFormat="1" ht="16.8" customHeight="1">
      <c r="A5116" s="39"/>
      <c r="B5116" s="45"/>
      <c r="C5116" s="315" t="s">
        <v>1287</v>
      </c>
      <c r="D5116" s="315" t="s">
        <v>1331</v>
      </c>
      <c r="E5116" s="18" t="s">
        <v>19</v>
      </c>
      <c r="F5116" s="316">
        <v>0</v>
      </c>
      <c r="G5116" s="39"/>
      <c r="H5116" s="45"/>
    </row>
    <row r="5117" s="2" customFormat="1" ht="16.8" customHeight="1">
      <c r="A5117" s="39"/>
      <c r="B5117" s="45"/>
      <c r="C5117" s="315" t="s">
        <v>1289</v>
      </c>
      <c r="D5117" s="315" t="s">
        <v>1332</v>
      </c>
      <c r="E5117" s="18" t="s">
        <v>19</v>
      </c>
      <c r="F5117" s="316">
        <v>0</v>
      </c>
      <c r="G5117" s="39"/>
      <c r="H5117" s="45"/>
    </row>
    <row r="5118" s="2" customFormat="1" ht="16.8" customHeight="1">
      <c r="A5118" s="39"/>
      <c r="B5118" s="45"/>
      <c r="C5118" s="315" t="s">
        <v>1308</v>
      </c>
      <c r="D5118" s="315" t="s">
        <v>1333</v>
      </c>
      <c r="E5118" s="18" t="s">
        <v>19</v>
      </c>
      <c r="F5118" s="316">
        <v>1.6100000000000001</v>
      </c>
      <c r="G5118" s="39"/>
      <c r="H5118" s="45"/>
    </row>
    <row r="5119" s="2" customFormat="1" ht="16.8" customHeight="1">
      <c r="A5119" s="39"/>
      <c r="B5119" s="45"/>
      <c r="C5119" s="315" t="s">
        <v>1281</v>
      </c>
      <c r="D5119" s="315" t="s">
        <v>363</v>
      </c>
      <c r="E5119" s="18" t="s">
        <v>19</v>
      </c>
      <c r="F5119" s="316">
        <v>2.786</v>
      </c>
      <c r="G5119" s="39"/>
      <c r="H5119" s="45"/>
    </row>
    <row r="5120" s="2" customFormat="1" ht="16.8" customHeight="1">
      <c r="A5120" s="39"/>
      <c r="B5120" s="45"/>
      <c r="C5120" s="317" t="s">
        <v>4959</v>
      </c>
      <c r="D5120" s="39"/>
      <c r="E5120" s="39"/>
      <c r="F5120" s="39"/>
      <c r="G5120" s="39"/>
      <c r="H5120" s="45"/>
    </row>
    <row r="5121" s="2" customFormat="1">
      <c r="A5121" s="39"/>
      <c r="B5121" s="45"/>
      <c r="C5121" s="315" t="s">
        <v>343</v>
      </c>
      <c r="D5121" s="315" t="s">
        <v>344</v>
      </c>
      <c r="E5121" s="18" t="s">
        <v>345</v>
      </c>
      <c r="F5121" s="316">
        <v>2.786</v>
      </c>
      <c r="G5121" s="39"/>
      <c r="H5121" s="45"/>
    </row>
    <row r="5122" s="2" customFormat="1">
      <c r="A5122" s="39"/>
      <c r="B5122" s="45"/>
      <c r="C5122" s="315" t="s">
        <v>364</v>
      </c>
      <c r="D5122" s="315" t="s">
        <v>365</v>
      </c>
      <c r="E5122" s="18" t="s">
        <v>345</v>
      </c>
      <c r="F5122" s="316">
        <v>1.1759999999999999</v>
      </c>
      <c r="G5122" s="39"/>
      <c r="H5122" s="45"/>
    </row>
    <row r="5123" s="2" customFormat="1">
      <c r="A5123" s="39"/>
      <c r="B5123" s="45"/>
      <c r="C5123" s="315" t="s">
        <v>368</v>
      </c>
      <c r="D5123" s="315" t="s">
        <v>369</v>
      </c>
      <c r="E5123" s="18" t="s">
        <v>345</v>
      </c>
      <c r="F5123" s="316">
        <v>1.117</v>
      </c>
      <c r="G5123" s="39"/>
      <c r="H5123" s="45"/>
    </row>
    <row r="5124" s="2" customFormat="1" ht="16.8" customHeight="1">
      <c r="A5124" s="39"/>
      <c r="B5124" s="45"/>
      <c r="C5124" s="315" t="s">
        <v>511</v>
      </c>
      <c r="D5124" s="315" t="s">
        <v>512</v>
      </c>
      <c r="E5124" s="18" t="s">
        <v>345</v>
      </c>
      <c r="F5124" s="316">
        <v>7.4900000000000002</v>
      </c>
      <c r="G5124" s="39"/>
      <c r="H5124" s="45"/>
    </row>
    <row r="5125" s="2" customFormat="1">
      <c r="A5125" s="39"/>
      <c r="B5125" s="45"/>
      <c r="C5125" s="315" t="s">
        <v>606</v>
      </c>
      <c r="D5125" s="315" t="s">
        <v>607</v>
      </c>
      <c r="E5125" s="18" t="s">
        <v>345</v>
      </c>
      <c r="F5125" s="316">
        <v>2.786</v>
      </c>
      <c r="G5125" s="39"/>
      <c r="H5125" s="45"/>
    </row>
    <row r="5126" s="2" customFormat="1" ht="16.8" customHeight="1">
      <c r="A5126" s="39"/>
      <c r="B5126" s="45"/>
      <c r="C5126" s="315" t="s">
        <v>611</v>
      </c>
      <c r="D5126" s="315" t="s">
        <v>612</v>
      </c>
      <c r="E5126" s="18" t="s">
        <v>345</v>
      </c>
      <c r="F5126" s="316">
        <v>1.1759999999999999</v>
      </c>
      <c r="G5126" s="39"/>
      <c r="H5126" s="45"/>
    </row>
    <row r="5127" s="2" customFormat="1" ht="16.8" customHeight="1">
      <c r="A5127" s="39"/>
      <c r="B5127" s="45"/>
      <c r="C5127" s="315" t="s">
        <v>631</v>
      </c>
      <c r="D5127" s="315" t="s">
        <v>632</v>
      </c>
      <c r="E5127" s="18" t="s">
        <v>345</v>
      </c>
      <c r="F5127" s="316">
        <v>1.1759999999999999</v>
      </c>
      <c r="G5127" s="39"/>
      <c r="H5127" s="45"/>
    </row>
    <row r="5128" s="2" customFormat="1" ht="16.8" customHeight="1">
      <c r="A5128" s="39"/>
      <c r="B5128" s="45"/>
      <c r="C5128" s="315" t="s">
        <v>621</v>
      </c>
      <c r="D5128" s="315" t="s">
        <v>622</v>
      </c>
      <c r="E5128" s="18" t="s">
        <v>345</v>
      </c>
      <c r="F5128" s="316">
        <v>1.1759999999999999</v>
      </c>
      <c r="G5128" s="39"/>
      <c r="H5128" s="45"/>
    </row>
    <row r="5129" s="2" customFormat="1">
      <c r="A5129" s="39"/>
      <c r="B5129" s="45"/>
      <c r="C5129" s="315" t="s">
        <v>636</v>
      </c>
      <c r="D5129" s="315" t="s">
        <v>637</v>
      </c>
      <c r="E5129" s="18" t="s">
        <v>345</v>
      </c>
      <c r="F5129" s="316">
        <v>1.1759999999999999</v>
      </c>
      <c r="G5129" s="39"/>
      <c r="H5129" s="45"/>
    </row>
    <row r="5130" s="2" customFormat="1">
      <c r="A5130" s="39"/>
      <c r="B5130" s="45"/>
      <c r="C5130" s="315" t="s">
        <v>626</v>
      </c>
      <c r="D5130" s="315" t="s">
        <v>627</v>
      </c>
      <c r="E5130" s="18" t="s">
        <v>345</v>
      </c>
      <c r="F5130" s="316">
        <v>1.1759999999999999</v>
      </c>
      <c r="G5130" s="39"/>
      <c r="H5130" s="45"/>
    </row>
    <row r="5131" s="2" customFormat="1" ht="16.8" customHeight="1">
      <c r="A5131" s="39"/>
      <c r="B5131" s="45"/>
      <c r="C5131" s="311" t="s">
        <v>216</v>
      </c>
      <c r="D5131" s="312" t="s">
        <v>19</v>
      </c>
      <c r="E5131" s="313" t="s">
        <v>19</v>
      </c>
      <c r="F5131" s="314">
        <v>0.75800000000000001</v>
      </c>
      <c r="G5131" s="39"/>
      <c r="H5131" s="45"/>
    </row>
    <row r="5132" s="2" customFormat="1" ht="16.8" customHeight="1">
      <c r="A5132" s="39"/>
      <c r="B5132" s="45"/>
      <c r="C5132" s="315" t="s">
        <v>19</v>
      </c>
      <c r="D5132" s="315" t="s">
        <v>499</v>
      </c>
      <c r="E5132" s="18" t="s">
        <v>19</v>
      </c>
      <c r="F5132" s="316">
        <v>0.86799999999999999</v>
      </c>
      <c r="G5132" s="39"/>
      <c r="H5132" s="45"/>
    </row>
    <row r="5133" s="2" customFormat="1" ht="16.8" customHeight="1">
      <c r="A5133" s="39"/>
      <c r="B5133" s="45"/>
      <c r="C5133" s="315" t="s">
        <v>19</v>
      </c>
      <c r="D5133" s="315" t="s">
        <v>2074</v>
      </c>
      <c r="E5133" s="18" t="s">
        <v>19</v>
      </c>
      <c r="F5133" s="316">
        <v>0</v>
      </c>
      <c r="G5133" s="39"/>
      <c r="H5133" s="45"/>
    </row>
    <row r="5134" s="2" customFormat="1" ht="16.8" customHeight="1">
      <c r="A5134" s="39"/>
      <c r="B5134" s="45"/>
      <c r="C5134" s="315" t="s">
        <v>19</v>
      </c>
      <c r="D5134" s="315" t="s">
        <v>2075</v>
      </c>
      <c r="E5134" s="18" t="s">
        <v>19</v>
      </c>
      <c r="F5134" s="316">
        <v>0</v>
      </c>
      <c r="G5134" s="39"/>
      <c r="H5134" s="45"/>
    </row>
    <row r="5135" s="2" customFormat="1" ht="16.8" customHeight="1">
      <c r="A5135" s="39"/>
      <c r="B5135" s="45"/>
      <c r="C5135" s="315" t="s">
        <v>19</v>
      </c>
      <c r="D5135" s="315" t="s">
        <v>1885</v>
      </c>
      <c r="E5135" s="18" t="s">
        <v>19</v>
      </c>
      <c r="F5135" s="316">
        <v>0</v>
      </c>
      <c r="G5135" s="39"/>
      <c r="H5135" s="45"/>
    </row>
    <row r="5136" s="2" customFormat="1" ht="16.8" customHeight="1">
      <c r="A5136" s="39"/>
      <c r="B5136" s="45"/>
      <c r="C5136" s="315" t="s">
        <v>19</v>
      </c>
      <c r="D5136" s="315" t="s">
        <v>1886</v>
      </c>
      <c r="E5136" s="18" t="s">
        <v>19</v>
      </c>
      <c r="F5136" s="316">
        <v>-0.11</v>
      </c>
      <c r="G5136" s="39"/>
      <c r="H5136" s="45"/>
    </row>
    <row r="5137" s="2" customFormat="1" ht="16.8" customHeight="1">
      <c r="A5137" s="39"/>
      <c r="B5137" s="45"/>
      <c r="C5137" s="315" t="s">
        <v>19</v>
      </c>
      <c r="D5137" s="315" t="s">
        <v>1887</v>
      </c>
      <c r="E5137" s="18" t="s">
        <v>19</v>
      </c>
      <c r="F5137" s="316">
        <v>0</v>
      </c>
      <c r="G5137" s="39"/>
      <c r="H5137" s="45"/>
    </row>
    <row r="5138" s="2" customFormat="1" ht="16.8" customHeight="1">
      <c r="A5138" s="39"/>
      <c r="B5138" s="45"/>
      <c r="C5138" s="315" t="s">
        <v>19</v>
      </c>
      <c r="D5138" s="315" t="s">
        <v>1888</v>
      </c>
      <c r="E5138" s="18" t="s">
        <v>19</v>
      </c>
      <c r="F5138" s="316">
        <v>0</v>
      </c>
      <c r="G5138" s="39"/>
      <c r="H5138" s="45"/>
    </row>
    <row r="5139" s="2" customFormat="1" ht="16.8" customHeight="1">
      <c r="A5139" s="39"/>
      <c r="B5139" s="45"/>
      <c r="C5139" s="315" t="s">
        <v>496</v>
      </c>
      <c r="D5139" s="315" t="s">
        <v>497</v>
      </c>
      <c r="E5139" s="18" t="s">
        <v>489</v>
      </c>
      <c r="F5139" s="316">
        <v>1.516</v>
      </c>
      <c r="G5139" s="39"/>
      <c r="H5139" s="45"/>
    </row>
    <row r="5140" s="2" customFormat="1">
      <c r="A5140" s="39"/>
      <c r="B5140" s="45"/>
      <c r="C5140" s="315" t="s">
        <v>448</v>
      </c>
      <c r="D5140" s="315" t="s">
        <v>449</v>
      </c>
      <c r="E5140" s="18" t="s">
        <v>391</v>
      </c>
      <c r="F5140" s="316">
        <v>2.6040000000000001</v>
      </c>
      <c r="G5140" s="39"/>
      <c r="H5140" s="45"/>
    </row>
    <row r="5141" s="2" customFormat="1">
      <c r="A5141" s="39"/>
      <c r="B5141" s="45"/>
      <c r="C5141" s="315" t="s">
        <v>482</v>
      </c>
      <c r="D5141" s="315" t="s">
        <v>483</v>
      </c>
      <c r="E5141" s="18" t="s">
        <v>391</v>
      </c>
      <c r="F5141" s="316">
        <v>0.75800000000000001</v>
      </c>
      <c r="G5141" s="39"/>
      <c r="H5141" s="45"/>
    </row>
    <row r="5142" s="2" customFormat="1" ht="16.8" customHeight="1">
      <c r="A5142" s="39"/>
      <c r="B5142" s="45"/>
      <c r="C5142" s="311" t="s">
        <v>296</v>
      </c>
      <c r="D5142" s="312" t="s">
        <v>19</v>
      </c>
      <c r="E5142" s="313" t="s">
        <v>19</v>
      </c>
      <c r="F5142" s="314">
        <v>15.231999999999999</v>
      </c>
      <c r="G5142" s="39"/>
      <c r="H5142" s="45"/>
    </row>
    <row r="5143" s="2" customFormat="1" ht="16.8" customHeight="1">
      <c r="A5143" s="39"/>
      <c r="B5143" s="45"/>
      <c r="C5143" s="315" t="s">
        <v>19</v>
      </c>
      <c r="D5143" s="315" t="s">
        <v>429</v>
      </c>
      <c r="E5143" s="18" t="s">
        <v>19</v>
      </c>
      <c r="F5143" s="316">
        <v>15.231999999999999</v>
      </c>
      <c r="G5143" s="39"/>
      <c r="H5143" s="45"/>
    </row>
    <row r="5144" s="2" customFormat="1" ht="16.8" customHeight="1">
      <c r="A5144" s="39"/>
      <c r="B5144" s="45"/>
      <c r="C5144" s="315" t="s">
        <v>19</v>
      </c>
      <c r="D5144" s="315" t="s">
        <v>1869</v>
      </c>
      <c r="E5144" s="18" t="s">
        <v>19</v>
      </c>
      <c r="F5144" s="316">
        <v>0</v>
      </c>
      <c r="G5144" s="39"/>
      <c r="H5144" s="45"/>
    </row>
    <row r="5145" s="2" customFormat="1" ht="16.8" customHeight="1">
      <c r="A5145" s="39"/>
      <c r="B5145" s="45"/>
      <c r="C5145" s="315" t="s">
        <v>296</v>
      </c>
      <c r="D5145" s="315" t="s">
        <v>363</v>
      </c>
      <c r="E5145" s="18" t="s">
        <v>19</v>
      </c>
      <c r="F5145" s="316">
        <v>15.231999999999999</v>
      </c>
      <c r="G5145" s="39"/>
      <c r="H5145" s="45"/>
    </row>
    <row r="5146" s="2" customFormat="1" ht="16.8" customHeight="1">
      <c r="A5146" s="39"/>
      <c r="B5146" s="45"/>
      <c r="C5146" s="317" t="s">
        <v>4959</v>
      </c>
      <c r="D5146" s="39"/>
      <c r="E5146" s="39"/>
      <c r="F5146" s="39"/>
      <c r="G5146" s="39"/>
      <c r="H5146" s="45"/>
    </row>
    <row r="5147" s="2" customFormat="1">
      <c r="A5147" s="39"/>
      <c r="B5147" s="45"/>
      <c r="C5147" s="315" t="s">
        <v>425</v>
      </c>
      <c r="D5147" s="315" t="s">
        <v>426</v>
      </c>
      <c r="E5147" s="18" t="s">
        <v>345</v>
      </c>
      <c r="F5147" s="316">
        <v>15.231999999999999</v>
      </c>
      <c r="G5147" s="39"/>
      <c r="H5147" s="45"/>
    </row>
    <row r="5148" s="2" customFormat="1">
      <c r="A5148" s="39"/>
      <c r="B5148" s="45"/>
      <c r="C5148" s="315" t="s">
        <v>431</v>
      </c>
      <c r="D5148" s="315" t="s">
        <v>432</v>
      </c>
      <c r="E5148" s="18" t="s">
        <v>345</v>
      </c>
      <c r="F5148" s="316">
        <v>15.231999999999999</v>
      </c>
      <c r="G5148" s="39"/>
      <c r="H5148" s="45"/>
    </row>
    <row r="5149" s="2" customFormat="1" ht="16.8" customHeight="1">
      <c r="A5149" s="39"/>
      <c r="B5149" s="45"/>
      <c r="C5149" s="315" t="s">
        <v>435</v>
      </c>
      <c r="D5149" s="315" t="s">
        <v>436</v>
      </c>
      <c r="E5149" s="18" t="s">
        <v>391</v>
      </c>
      <c r="F5149" s="316">
        <v>9.4440000000000008</v>
      </c>
      <c r="G5149" s="39"/>
      <c r="H5149" s="45"/>
    </row>
    <row r="5150" s="2" customFormat="1" ht="16.8" customHeight="1">
      <c r="A5150" s="39"/>
      <c r="B5150" s="45"/>
      <c r="C5150" s="311" t="s">
        <v>1823</v>
      </c>
      <c r="D5150" s="312" t="s">
        <v>19</v>
      </c>
      <c r="E5150" s="313" t="s">
        <v>19</v>
      </c>
      <c r="F5150" s="314">
        <v>0</v>
      </c>
      <c r="G5150" s="39"/>
      <c r="H5150" s="45"/>
    </row>
    <row r="5151" s="2" customFormat="1" ht="16.8" customHeight="1">
      <c r="A5151" s="39"/>
      <c r="B5151" s="45"/>
      <c r="C5151" s="315" t="s">
        <v>1823</v>
      </c>
      <c r="D5151" s="315" t="s">
        <v>1867</v>
      </c>
      <c r="E5151" s="18" t="s">
        <v>19</v>
      </c>
      <c r="F5151" s="316">
        <v>0</v>
      </c>
      <c r="G5151" s="39"/>
      <c r="H5151" s="45"/>
    </row>
    <row r="5152" s="2" customFormat="1" ht="16.8" customHeight="1">
      <c r="A5152" s="39"/>
      <c r="B5152" s="45"/>
      <c r="C5152" s="317" t="s">
        <v>4959</v>
      </c>
      <c r="D5152" s="39"/>
      <c r="E5152" s="39"/>
      <c r="F5152" s="39"/>
      <c r="G5152" s="39"/>
      <c r="H5152" s="45"/>
    </row>
    <row r="5153" s="2" customFormat="1">
      <c r="A5153" s="39"/>
      <c r="B5153" s="45"/>
      <c r="C5153" s="315" t="s">
        <v>406</v>
      </c>
      <c r="D5153" s="315" t="s">
        <v>407</v>
      </c>
      <c r="E5153" s="18" t="s">
        <v>391</v>
      </c>
      <c r="F5153" s="316">
        <v>8.0310000000000006</v>
      </c>
      <c r="G5153" s="39"/>
      <c r="H5153" s="45"/>
    </row>
    <row r="5154" s="2" customFormat="1">
      <c r="A5154" s="39"/>
      <c r="B5154" s="45"/>
      <c r="C5154" s="315" t="s">
        <v>425</v>
      </c>
      <c r="D5154" s="315" t="s">
        <v>426</v>
      </c>
      <c r="E5154" s="18" t="s">
        <v>345</v>
      </c>
      <c r="F5154" s="316">
        <v>15.231999999999999</v>
      </c>
      <c r="G5154" s="39"/>
      <c r="H5154" s="45"/>
    </row>
    <row r="5155" s="2" customFormat="1" ht="16.8" customHeight="1">
      <c r="A5155" s="39"/>
      <c r="B5155" s="45"/>
      <c r="C5155" s="311" t="s">
        <v>269</v>
      </c>
      <c r="D5155" s="312" t="s">
        <v>19</v>
      </c>
      <c r="E5155" s="313" t="s">
        <v>19</v>
      </c>
      <c r="F5155" s="314">
        <v>1</v>
      </c>
      <c r="G5155" s="39"/>
      <c r="H5155" s="45"/>
    </row>
    <row r="5156" s="2" customFormat="1" ht="16.8" customHeight="1">
      <c r="A5156" s="39"/>
      <c r="B5156" s="45"/>
      <c r="C5156" s="315" t="s">
        <v>269</v>
      </c>
      <c r="D5156" s="315" t="s">
        <v>1866</v>
      </c>
      <c r="E5156" s="18" t="s">
        <v>19</v>
      </c>
      <c r="F5156" s="316">
        <v>1</v>
      </c>
      <c r="G5156" s="39"/>
      <c r="H5156" s="45"/>
    </row>
    <row r="5157" s="2" customFormat="1" ht="16.8" customHeight="1">
      <c r="A5157" s="39"/>
      <c r="B5157" s="45"/>
      <c r="C5157" s="317" t="s">
        <v>4959</v>
      </c>
      <c r="D5157" s="39"/>
      <c r="E5157" s="39"/>
      <c r="F5157" s="39"/>
      <c r="G5157" s="39"/>
      <c r="H5157" s="45"/>
    </row>
    <row r="5158" s="2" customFormat="1">
      <c r="A5158" s="39"/>
      <c r="B5158" s="45"/>
      <c r="C5158" s="315" t="s">
        <v>406</v>
      </c>
      <c r="D5158" s="315" t="s">
        <v>407</v>
      </c>
      <c r="E5158" s="18" t="s">
        <v>391</v>
      </c>
      <c r="F5158" s="316">
        <v>8.0310000000000006</v>
      </c>
      <c r="G5158" s="39"/>
      <c r="H5158" s="45"/>
    </row>
    <row r="5159" s="2" customFormat="1">
      <c r="A5159" s="39"/>
      <c r="B5159" s="45"/>
      <c r="C5159" s="315" t="s">
        <v>425</v>
      </c>
      <c r="D5159" s="315" t="s">
        <v>426</v>
      </c>
      <c r="E5159" s="18" t="s">
        <v>345</v>
      </c>
      <c r="F5159" s="316">
        <v>15.231999999999999</v>
      </c>
      <c r="G5159" s="39"/>
      <c r="H5159" s="45"/>
    </row>
    <row r="5160" s="2" customFormat="1" ht="16.8" customHeight="1">
      <c r="A5160" s="39"/>
      <c r="B5160" s="45"/>
      <c r="C5160" s="311" t="s">
        <v>1821</v>
      </c>
      <c r="D5160" s="312" t="s">
        <v>19</v>
      </c>
      <c r="E5160" s="313" t="s">
        <v>19</v>
      </c>
      <c r="F5160" s="314">
        <v>0</v>
      </c>
      <c r="G5160" s="39"/>
      <c r="H5160" s="45"/>
    </row>
    <row r="5161" s="2" customFormat="1" ht="16.8" customHeight="1">
      <c r="A5161" s="39"/>
      <c r="B5161" s="45"/>
      <c r="C5161" s="317" t="s">
        <v>4959</v>
      </c>
      <c r="D5161" s="39"/>
      <c r="E5161" s="39"/>
      <c r="F5161" s="39"/>
      <c r="G5161" s="39"/>
      <c r="H5161" s="45"/>
    </row>
    <row r="5162" s="2" customFormat="1" ht="16.8" customHeight="1">
      <c r="A5162" s="39"/>
      <c r="B5162" s="45"/>
      <c r="C5162" s="315" t="s">
        <v>786</v>
      </c>
      <c r="D5162" s="315" t="s">
        <v>787</v>
      </c>
      <c r="E5162" s="18" t="s">
        <v>572</v>
      </c>
      <c r="F5162" s="316">
        <v>3.5</v>
      </c>
      <c r="G5162" s="39"/>
      <c r="H5162" s="45"/>
    </row>
    <row r="5163" s="2" customFormat="1" ht="16.8" customHeight="1">
      <c r="A5163" s="39"/>
      <c r="B5163" s="45"/>
      <c r="C5163" s="315" t="s">
        <v>496</v>
      </c>
      <c r="D5163" s="315" t="s">
        <v>497</v>
      </c>
      <c r="E5163" s="18" t="s">
        <v>489</v>
      </c>
      <c r="F5163" s="316">
        <v>1.516</v>
      </c>
      <c r="G5163" s="39"/>
      <c r="H5163" s="45"/>
    </row>
    <row r="5164" s="2" customFormat="1" ht="16.8" customHeight="1">
      <c r="A5164" s="39"/>
      <c r="B5164" s="45"/>
      <c r="C5164" s="311" t="s">
        <v>1824</v>
      </c>
      <c r="D5164" s="312" t="s">
        <v>19</v>
      </c>
      <c r="E5164" s="313" t="s">
        <v>19</v>
      </c>
      <c r="F5164" s="314">
        <v>0.063</v>
      </c>
      <c r="G5164" s="39"/>
      <c r="H5164" s="45"/>
    </row>
    <row r="5165" s="2" customFormat="1" ht="16.8" customHeight="1">
      <c r="A5165" s="39"/>
      <c r="B5165" s="45"/>
      <c r="C5165" s="317" t="s">
        <v>4959</v>
      </c>
      <c r="D5165" s="39"/>
      <c r="E5165" s="39"/>
      <c r="F5165" s="39"/>
      <c r="G5165" s="39"/>
      <c r="H5165" s="45"/>
    </row>
    <row r="5166" s="2" customFormat="1" ht="16.8" customHeight="1">
      <c r="A5166" s="39"/>
      <c r="B5166" s="45"/>
      <c r="C5166" s="315" t="s">
        <v>496</v>
      </c>
      <c r="D5166" s="315" t="s">
        <v>497</v>
      </c>
      <c r="E5166" s="18" t="s">
        <v>489</v>
      </c>
      <c r="F5166" s="316">
        <v>1.516</v>
      </c>
      <c r="G5166" s="39"/>
      <c r="H5166" s="45"/>
    </row>
    <row r="5167" s="2" customFormat="1" ht="16.8" customHeight="1">
      <c r="A5167" s="39"/>
      <c r="B5167" s="45"/>
      <c r="C5167" s="311" t="s">
        <v>1822</v>
      </c>
      <c r="D5167" s="312" t="s">
        <v>19</v>
      </c>
      <c r="E5167" s="313" t="s">
        <v>19</v>
      </c>
      <c r="F5167" s="314">
        <v>0</v>
      </c>
      <c r="G5167" s="39"/>
      <c r="H5167" s="45"/>
    </row>
    <row r="5168" s="2" customFormat="1" ht="16.8" customHeight="1">
      <c r="A5168" s="39"/>
      <c r="B5168" s="45"/>
      <c r="C5168" s="317" t="s">
        <v>4959</v>
      </c>
      <c r="D5168" s="39"/>
      <c r="E5168" s="39"/>
      <c r="F5168" s="39"/>
      <c r="G5168" s="39"/>
      <c r="H5168" s="45"/>
    </row>
    <row r="5169" s="2" customFormat="1" ht="16.8" customHeight="1">
      <c r="A5169" s="39"/>
      <c r="B5169" s="45"/>
      <c r="C5169" s="315" t="s">
        <v>786</v>
      </c>
      <c r="D5169" s="315" t="s">
        <v>787</v>
      </c>
      <c r="E5169" s="18" t="s">
        <v>572</v>
      </c>
      <c r="F5169" s="316">
        <v>3.5</v>
      </c>
      <c r="G5169" s="39"/>
      <c r="H5169" s="45"/>
    </row>
    <row r="5170" s="2" customFormat="1" ht="16.8" customHeight="1">
      <c r="A5170" s="39"/>
      <c r="B5170" s="45"/>
      <c r="C5170" s="315" t="s">
        <v>496</v>
      </c>
      <c r="D5170" s="315" t="s">
        <v>497</v>
      </c>
      <c r="E5170" s="18" t="s">
        <v>489</v>
      </c>
      <c r="F5170" s="316">
        <v>1.516</v>
      </c>
      <c r="G5170" s="39"/>
      <c r="H5170" s="45"/>
    </row>
    <row r="5171" s="2" customFormat="1" ht="16.8" customHeight="1">
      <c r="A5171" s="39"/>
      <c r="B5171" s="45"/>
      <c r="C5171" s="311" t="s">
        <v>1826</v>
      </c>
      <c r="D5171" s="312" t="s">
        <v>19</v>
      </c>
      <c r="E5171" s="313" t="s">
        <v>19</v>
      </c>
      <c r="F5171" s="314">
        <v>0.074999999999999997</v>
      </c>
      <c r="G5171" s="39"/>
      <c r="H5171" s="45"/>
    </row>
    <row r="5172" s="2" customFormat="1" ht="16.8" customHeight="1">
      <c r="A5172" s="39"/>
      <c r="B5172" s="45"/>
      <c r="C5172" s="317" t="s">
        <v>4959</v>
      </c>
      <c r="D5172" s="39"/>
      <c r="E5172" s="39"/>
      <c r="F5172" s="39"/>
      <c r="G5172" s="39"/>
      <c r="H5172" s="45"/>
    </row>
    <row r="5173" s="2" customFormat="1" ht="16.8" customHeight="1">
      <c r="A5173" s="39"/>
      <c r="B5173" s="45"/>
      <c r="C5173" s="315" t="s">
        <v>496</v>
      </c>
      <c r="D5173" s="315" t="s">
        <v>497</v>
      </c>
      <c r="E5173" s="18" t="s">
        <v>489</v>
      </c>
      <c r="F5173" s="316">
        <v>1.516</v>
      </c>
      <c r="G5173" s="39"/>
      <c r="H5173" s="45"/>
    </row>
    <row r="5174" s="2" customFormat="1" ht="16.8" customHeight="1">
      <c r="A5174" s="39"/>
      <c r="B5174" s="45"/>
      <c r="C5174" s="311" t="s">
        <v>952</v>
      </c>
      <c r="D5174" s="312" t="s">
        <v>19</v>
      </c>
      <c r="E5174" s="313" t="s">
        <v>19</v>
      </c>
      <c r="F5174" s="314">
        <v>0</v>
      </c>
      <c r="G5174" s="39"/>
      <c r="H5174" s="45"/>
    </row>
    <row r="5175" s="2" customFormat="1" ht="16.8" customHeight="1">
      <c r="A5175" s="39"/>
      <c r="B5175" s="45"/>
      <c r="C5175" s="317" t="s">
        <v>4959</v>
      </c>
      <c r="D5175" s="39"/>
      <c r="E5175" s="39"/>
      <c r="F5175" s="39"/>
      <c r="G5175" s="39"/>
      <c r="H5175" s="45"/>
    </row>
    <row r="5176" s="2" customFormat="1" ht="16.8" customHeight="1">
      <c r="A5176" s="39"/>
      <c r="B5176" s="45"/>
      <c r="C5176" s="315" t="s">
        <v>786</v>
      </c>
      <c r="D5176" s="315" t="s">
        <v>787</v>
      </c>
      <c r="E5176" s="18" t="s">
        <v>572</v>
      </c>
      <c r="F5176" s="316">
        <v>3.5</v>
      </c>
      <c r="G5176" s="39"/>
      <c r="H5176" s="45"/>
    </row>
    <row r="5177" s="2" customFormat="1" ht="16.8" customHeight="1">
      <c r="A5177" s="39"/>
      <c r="B5177" s="45"/>
      <c r="C5177" s="315" t="s">
        <v>496</v>
      </c>
      <c r="D5177" s="315" t="s">
        <v>497</v>
      </c>
      <c r="E5177" s="18" t="s">
        <v>489</v>
      </c>
      <c r="F5177" s="316">
        <v>1.516</v>
      </c>
      <c r="G5177" s="39"/>
      <c r="H5177" s="45"/>
    </row>
    <row r="5178" s="2" customFormat="1" ht="16.8" customHeight="1">
      <c r="A5178" s="39"/>
      <c r="B5178" s="45"/>
      <c r="C5178" s="311" t="s">
        <v>954</v>
      </c>
      <c r="D5178" s="312" t="s">
        <v>19</v>
      </c>
      <c r="E5178" s="313" t="s">
        <v>19</v>
      </c>
      <c r="F5178" s="314">
        <v>0.25</v>
      </c>
      <c r="G5178" s="39"/>
      <c r="H5178" s="45"/>
    </row>
    <row r="5179" s="2" customFormat="1" ht="16.8" customHeight="1">
      <c r="A5179" s="39"/>
      <c r="B5179" s="45"/>
      <c r="C5179" s="317" t="s">
        <v>4959</v>
      </c>
      <c r="D5179" s="39"/>
      <c r="E5179" s="39"/>
      <c r="F5179" s="39"/>
      <c r="G5179" s="39"/>
      <c r="H5179" s="45"/>
    </row>
    <row r="5180" s="2" customFormat="1" ht="16.8" customHeight="1">
      <c r="A5180" s="39"/>
      <c r="B5180" s="45"/>
      <c r="C5180" s="315" t="s">
        <v>496</v>
      </c>
      <c r="D5180" s="315" t="s">
        <v>497</v>
      </c>
      <c r="E5180" s="18" t="s">
        <v>489</v>
      </c>
      <c r="F5180" s="316">
        <v>1.516</v>
      </c>
      <c r="G5180" s="39"/>
      <c r="H5180" s="45"/>
    </row>
    <row r="5181" s="2" customFormat="1" ht="16.8" customHeight="1">
      <c r="A5181" s="39"/>
      <c r="B5181" s="45"/>
      <c r="C5181" s="311" t="s">
        <v>258</v>
      </c>
      <c r="D5181" s="312" t="s">
        <v>19</v>
      </c>
      <c r="E5181" s="313" t="s">
        <v>19</v>
      </c>
      <c r="F5181" s="314">
        <v>0</v>
      </c>
      <c r="G5181" s="39"/>
      <c r="H5181" s="45"/>
    </row>
    <row r="5182" s="2" customFormat="1" ht="16.8" customHeight="1">
      <c r="A5182" s="39"/>
      <c r="B5182" s="45"/>
      <c r="C5182" s="317" t="s">
        <v>4959</v>
      </c>
      <c r="D5182" s="39"/>
      <c r="E5182" s="39"/>
      <c r="F5182" s="39"/>
      <c r="G5182" s="39"/>
      <c r="H5182" s="45"/>
    </row>
    <row r="5183" s="2" customFormat="1" ht="16.8" customHeight="1">
      <c r="A5183" s="39"/>
      <c r="B5183" s="45"/>
      <c r="C5183" s="315" t="s">
        <v>786</v>
      </c>
      <c r="D5183" s="315" t="s">
        <v>787</v>
      </c>
      <c r="E5183" s="18" t="s">
        <v>572</v>
      </c>
      <c r="F5183" s="316">
        <v>3.5</v>
      </c>
      <c r="G5183" s="39"/>
      <c r="H5183" s="45"/>
    </row>
    <row r="5184" s="2" customFormat="1" ht="16.8" customHeight="1">
      <c r="A5184" s="39"/>
      <c r="B5184" s="45"/>
      <c r="C5184" s="315" t="s">
        <v>496</v>
      </c>
      <c r="D5184" s="315" t="s">
        <v>497</v>
      </c>
      <c r="E5184" s="18" t="s">
        <v>489</v>
      </c>
      <c r="F5184" s="316">
        <v>1.516</v>
      </c>
      <c r="G5184" s="39"/>
      <c r="H5184" s="45"/>
    </row>
    <row r="5185" s="2" customFormat="1" ht="16.8" customHeight="1">
      <c r="A5185" s="39"/>
      <c r="B5185" s="45"/>
      <c r="C5185" s="311" t="s">
        <v>266</v>
      </c>
      <c r="D5185" s="312" t="s">
        <v>19</v>
      </c>
      <c r="E5185" s="313" t="s">
        <v>19</v>
      </c>
      <c r="F5185" s="314">
        <v>0.29999999999999999</v>
      </c>
      <c r="G5185" s="39"/>
      <c r="H5185" s="45"/>
    </row>
    <row r="5186" s="2" customFormat="1" ht="16.8" customHeight="1">
      <c r="A5186" s="39"/>
      <c r="B5186" s="45"/>
      <c r="C5186" s="317" t="s">
        <v>4959</v>
      </c>
      <c r="D5186" s="39"/>
      <c r="E5186" s="39"/>
      <c r="F5186" s="39"/>
      <c r="G5186" s="39"/>
      <c r="H5186" s="45"/>
    </row>
    <row r="5187" s="2" customFormat="1" ht="16.8" customHeight="1">
      <c r="A5187" s="39"/>
      <c r="B5187" s="45"/>
      <c r="C5187" s="315" t="s">
        <v>496</v>
      </c>
      <c r="D5187" s="315" t="s">
        <v>497</v>
      </c>
      <c r="E5187" s="18" t="s">
        <v>489</v>
      </c>
      <c r="F5187" s="316">
        <v>1.516</v>
      </c>
      <c r="G5187" s="39"/>
      <c r="H5187" s="45"/>
    </row>
    <row r="5188" s="2" customFormat="1" ht="16.8" customHeight="1">
      <c r="A5188" s="39"/>
      <c r="B5188" s="45"/>
      <c r="C5188" s="311" t="s">
        <v>855</v>
      </c>
      <c r="D5188" s="312" t="s">
        <v>19</v>
      </c>
      <c r="E5188" s="313" t="s">
        <v>19</v>
      </c>
      <c r="F5188" s="314">
        <v>0</v>
      </c>
      <c r="G5188" s="39"/>
      <c r="H5188" s="45"/>
    </row>
    <row r="5189" s="2" customFormat="1" ht="16.8" customHeight="1">
      <c r="A5189" s="39"/>
      <c r="B5189" s="45"/>
      <c r="C5189" s="317" t="s">
        <v>4959</v>
      </c>
      <c r="D5189" s="39"/>
      <c r="E5189" s="39"/>
      <c r="F5189" s="39"/>
      <c r="G5189" s="39"/>
      <c r="H5189" s="45"/>
    </row>
    <row r="5190" s="2" customFormat="1">
      <c r="A5190" s="39"/>
      <c r="B5190" s="45"/>
      <c r="C5190" s="315" t="s">
        <v>477</v>
      </c>
      <c r="D5190" s="315" t="s">
        <v>478</v>
      </c>
      <c r="E5190" s="18" t="s">
        <v>391</v>
      </c>
      <c r="F5190" s="316">
        <v>7.1630000000000003</v>
      </c>
      <c r="G5190" s="39"/>
      <c r="H5190" s="45"/>
    </row>
    <row r="5191" s="2" customFormat="1" ht="16.8" customHeight="1">
      <c r="A5191" s="39"/>
      <c r="B5191" s="45"/>
      <c r="C5191" s="311" t="s">
        <v>2047</v>
      </c>
      <c r="D5191" s="312" t="s">
        <v>19</v>
      </c>
      <c r="E5191" s="313" t="s">
        <v>19</v>
      </c>
      <c r="F5191" s="314">
        <v>0</v>
      </c>
      <c r="G5191" s="39"/>
      <c r="H5191" s="45"/>
    </row>
    <row r="5192" s="2" customFormat="1" ht="16.8" customHeight="1">
      <c r="A5192" s="39"/>
      <c r="B5192" s="45"/>
      <c r="C5192" s="317" t="s">
        <v>4959</v>
      </c>
      <c r="D5192" s="39"/>
      <c r="E5192" s="39"/>
      <c r="F5192" s="39"/>
      <c r="G5192" s="39"/>
      <c r="H5192" s="45"/>
    </row>
    <row r="5193" s="2" customFormat="1" ht="16.8" customHeight="1">
      <c r="A5193" s="39"/>
      <c r="B5193" s="45"/>
      <c r="C5193" s="315" t="s">
        <v>786</v>
      </c>
      <c r="D5193" s="315" t="s">
        <v>787</v>
      </c>
      <c r="E5193" s="18" t="s">
        <v>572</v>
      </c>
      <c r="F5193" s="316">
        <v>3.5</v>
      </c>
      <c r="G5193" s="39"/>
      <c r="H5193" s="45"/>
    </row>
    <row r="5194" s="2" customFormat="1" ht="16.8" customHeight="1">
      <c r="A5194" s="39"/>
      <c r="B5194" s="45"/>
      <c r="C5194" s="315" t="s">
        <v>496</v>
      </c>
      <c r="D5194" s="315" t="s">
        <v>497</v>
      </c>
      <c r="E5194" s="18" t="s">
        <v>489</v>
      </c>
      <c r="F5194" s="316">
        <v>1.516</v>
      </c>
      <c r="G5194" s="39"/>
      <c r="H5194" s="45"/>
    </row>
    <row r="5195" s="2" customFormat="1" ht="16.8" customHeight="1">
      <c r="A5195" s="39"/>
      <c r="B5195" s="45"/>
      <c r="C5195" s="311" t="s">
        <v>2049</v>
      </c>
      <c r="D5195" s="312" t="s">
        <v>19</v>
      </c>
      <c r="E5195" s="313" t="s">
        <v>19</v>
      </c>
      <c r="F5195" s="314">
        <v>0</v>
      </c>
      <c r="G5195" s="39"/>
      <c r="H5195" s="45"/>
    </row>
    <row r="5196" s="2" customFormat="1" ht="16.8" customHeight="1">
      <c r="A5196" s="39"/>
      <c r="B5196" s="45"/>
      <c r="C5196" s="317" t="s">
        <v>4959</v>
      </c>
      <c r="D5196" s="39"/>
      <c r="E5196" s="39"/>
      <c r="F5196" s="39"/>
      <c r="G5196" s="39"/>
      <c r="H5196" s="45"/>
    </row>
    <row r="5197" s="2" customFormat="1" ht="16.8" customHeight="1">
      <c r="A5197" s="39"/>
      <c r="B5197" s="45"/>
      <c r="C5197" s="315" t="s">
        <v>786</v>
      </c>
      <c r="D5197" s="315" t="s">
        <v>787</v>
      </c>
      <c r="E5197" s="18" t="s">
        <v>572</v>
      </c>
      <c r="F5197" s="316">
        <v>3.5</v>
      </c>
      <c r="G5197" s="39"/>
      <c r="H5197" s="45"/>
    </row>
    <row r="5198" s="2" customFormat="1" ht="16.8" customHeight="1">
      <c r="A5198" s="39"/>
      <c r="B5198" s="45"/>
      <c r="C5198" s="315" t="s">
        <v>496</v>
      </c>
      <c r="D5198" s="315" t="s">
        <v>497</v>
      </c>
      <c r="E5198" s="18" t="s">
        <v>489</v>
      </c>
      <c r="F5198" s="316">
        <v>1.516</v>
      </c>
      <c r="G5198" s="39"/>
      <c r="H5198" s="45"/>
    </row>
    <row r="5199" s="2" customFormat="1" ht="16.8" customHeight="1">
      <c r="A5199" s="39"/>
      <c r="B5199" s="45"/>
      <c r="C5199" s="311" t="s">
        <v>1829</v>
      </c>
      <c r="D5199" s="312" t="s">
        <v>19</v>
      </c>
      <c r="E5199" s="313" t="s">
        <v>19</v>
      </c>
      <c r="F5199" s="314">
        <v>0</v>
      </c>
      <c r="G5199" s="39"/>
      <c r="H5199" s="45"/>
    </row>
    <row r="5200" s="2" customFormat="1" ht="16.8" customHeight="1">
      <c r="A5200" s="39"/>
      <c r="B5200" s="45"/>
      <c r="C5200" s="317" t="s">
        <v>4959</v>
      </c>
      <c r="D5200" s="39"/>
      <c r="E5200" s="39"/>
      <c r="F5200" s="39"/>
      <c r="G5200" s="39"/>
      <c r="H5200" s="45"/>
    </row>
    <row r="5201" s="2" customFormat="1" ht="16.8" customHeight="1">
      <c r="A5201" s="39"/>
      <c r="B5201" s="45"/>
      <c r="C5201" s="315" t="s">
        <v>786</v>
      </c>
      <c r="D5201" s="315" t="s">
        <v>787</v>
      </c>
      <c r="E5201" s="18" t="s">
        <v>572</v>
      </c>
      <c r="F5201" s="316">
        <v>3.5</v>
      </c>
      <c r="G5201" s="39"/>
      <c r="H5201" s="45"/>
    </row>
    <row r="5202" s="2" customFormat="1" ht="16.8" customHeight="1">
      <c r="A5202" s="39"/>
      <c r="B5202" s="45"/>
      <c r="C5202" s="315" t="s">
        <v>496</v>
      </c>
      <c r="D5202" s="315" t="s">
        <v>497</v>
      </c>
      <c r="E5202" s="18" t="s">
        <v>489</v>
      </c>
      <c r="F5202" s="316">
        <v>1.516</v>
      </c>
      <c r="G5202" s="39"/>
      <c r="H5202" s="45"/>
    </row>
    <row r="5203" s="2" customFormat="1" ht="16.8" customHeight="1">
      <c r="A5203" s="39"/>
      <c r="B5203" s="45"/>
      <c r="C5203" s="311" t="s">
        <v>1831</v>
      </c>
      <c r="D5203" s="312" t="s">
        <v>19</v>
      </c>
      <c r="E5203" s="313" t="s">
        <v>19</v>
      </c>
      <c r="F5203" s="314">
        <v>3.5</v>
      </c>
      <c r="G5203" s="39"/>
      <c r="H5203" s="45"/>
    </row>
    <row r="5204" s="2" customFormat="1" ht="16.8" customHeight="1">
      <c r="A5204" s="39"/>
      <c r="B5204" s="45"/>
      <c r="C5204" s="315" t="s">
        <v>19</v>
      </c>
      <c r="D5204" s="315" t="s">
        <v>2322</v>
      </c>
      <c r="E5204" s="18" t="s">
        <v>19</v>
      </c>
      <c r="F5204" s="316">
        <v>3.5</v>
      </c>
      <c r="G5204" s="39"/>
      <c r="H5204" s="45"/>
    </row>
    <row r="5205" s="2" customFormat="1" ht="16.8" customHeight="1">
      <c r="A5205" s="39"/>
      <c r="B5205" s="45"/>
      <c r="C5205" s="315" t="s">
        <v>1831</v>
      </c>
      <c r="D5205" s="315" t="s">
        <v>363</v>
      </c>
      <c r="E5205" s="18" t="s">
        <v>19</v>
      </c>
      <c r="F5205" s="316">
        <v>3.5</v>
      </c>
      <c r="G5205" s="39"/>
      <c r="H5205" s="45"/>
    </row>
    <row r="5206" s="2" customFormat="1" ht="16.8" customHeight="1">
      <c r="A5206" s="39"/>
      <c r="B5206" s="45"/>
      <c r="C5206" s="317" t="s">
        <v>4959</v>
      </c>
      <c r="D5206" s="39"/>
      <c r="E5206" s="39"/>
      <c r="F5206" s="39"/>
      <c r="G5206" s="39"/>
      <c r="H5206" s="45"/>
    </row>
    <row r="5207" s="2" customFormat="1" ht="16.8" customHeight="1">
      <c r="A5207" s="39"/>
      <c r="B5207" s="45"/>
      <c r="C5207" s="315" t="s">
        <v>1958</v>
      </c>
      <c r="D5207" s="315" t="s">
        <v>1959</v>
      </c>
      <c r="E5207" s="18" t="s">
        <v>572</v>
      </c>
      <c r="F5207" s="316">
        <v>3.605</v>
      </c>
      <c r="G5207" s="39"/>
      <c r="H5207" s="45"/>
    </row>
    <row r="5208" s="2" customFormat="1" ht="16.8" customHeight="1">
      <c r="A5208" s="39"/>
      <c r="B5208" s="45"/>
      <c r="C5208" s="315" t="s">
        <v>786</v>
      </c>
      <c r="D5208" s="315" t="s">
        <v>787</v>
      </c>
      <c r="E5208" s="18" t="s">
        <v>572</v>
      </c>
      <c r="F5208" s="316">
        <v>3.5</v>
      </c>
      <c r="G5208" s="39"/>
      <c r="H5208" s="45"/>
    </row>
    <row r="5209" s="2" customFormat="1" ht="16.8" customHeight="1">
      <c r="A5209" s="39"/>
      <c r="B5209" s="45"/>
      <c r="C5209" s="315" t="s">
        <v>496</v>
      </c>
      <c r="D5209" s="315" t="s">
        <v>497</v>
      </c>
      <c r="E5209" s="18" t="s">
        <v>489</v>
      </c>
      <c r="F5209" s="316">
        <v>1.516</v>
      </c>
      <c r="G5209" s="39"/>
      <c r="H5209" s="45"/>
    </row>
    <row r="5210" s="2" customFormat="1">
      <c r="A5210" s="39"/>
      <c r="B5210" s="45"/>
      <c r="C5210" s="315" t="s">
        <v>19</v>
      </c>
      <c r="D5210" s="315" t="s">
        <v>1848</v>
      </c>
      <c r="E5210" s="18" t="s">
        <v>19</v>
      </c>
      <c r="F5210" s="316">
        <v>0</v>
      </c>
      <c r="G5210" s="39"/>
      <c r="H5210" s="45"/>
    </row>
    <row r="5211" s="2" customFormat="1" ht="16.8" customHeight="1">
      <c r="A5211" s="39"/>
      <c r="B5211" s="45"/>
      <c r="C5211" s="315" t="s">
        <v>1273</v>
      </c>
      <c r="D5211" s="315" t="s">
        <v>2161</v>
      </c>
      <c r="E5211" s="18" t="s">
        <v>19</v>
      </c>
      <c r="F5211" s="316">
        <v>0.52500000000000002</v>
      </c>
      <c r="G5211" s="39"/>
      <c r="H5211" s="45"/>
    </row>
    <row r="5212" s="2" customFormat="1" ht="16.8" customHeight="1">
      <c r="A5212" s="39"/>
      <c r="B5212" s="45"/>
      <c r="C5212" s="315" t="s">
        <v>1305</v>
      </c>
      <c r="D5212" s="315" t="s">
        <v>2162</v>
      </c>
      <c r="E5212" s="18" t="s">
        <v>19</v>
      </c>
      <c r="F5212" s="316">
        <v>0.875</v>
      </c>
      <c r="G5212" s="39"/>
      <c r="H5212" s="45"/>
    </row>
    <row r="5213" s="2" customFormat="1" ht="16.8" customHeight="1">
      <c r="A5213" s="39"/>
      <c r="B5213" s="45"/>
      <c r="C5213" s="315" t="s">
        <v>286</v>
      </c>
      <c r="D5213" s="315" t="s">
        <v>353</v>
      </c>
      <c r="E5213" s="18" t="s">
        <v>19</v>
      </c>
      <c r="F5213" s="316">
        <v>1.3999999999999999</v>
      </c>
      <c r="G5213" s="39"/>
      <c r="H5213" s="45"/>
    </row>
    <row r="5214" s="2" customFormat="1" ht="16.8" customHeight="1">
      <c r="A5214" s="39"/>
      <c r="B5214" s="45"/>
      <c r="C5214" s="317" t="s">
        <v>4959</v>
      </c>
      <c r="D5214" s="39"/>
      <c r="E5214" s="39"/>
      <c r="F5214" s="39"/>
      <c r="G5214" s="39"/>
      <c r="H5214" s="45"/>
    </row>
    <row r="5215" s="2" customFormat="1">
      <c r="A5215" s="39"/>
      <c r="B5215" s="45"/>
      <c r="C5215" s="315" t="s">
        <v>343</v>
      </c>
      <c r="D5215" s="315" t="s">
        <v>344</v>
      </c>
      <c r="E5215" s="18" t="s">
        <v>345</v>
      </c>
      <c r="F5215" s="316">
        <v>2.786</v>
      </c>
      <c r="G5215" s="39"/>
      <c r="H5215" s="45"/>
    </row>
    <row r="5216" s="2" customFormat="1" ht="16.8" customHeight="1">
      <c r="A5216" s="39"/>
      <c r="B5216" s="45"/>
      <c r="C5216" s="311" t="s">
        <v>286</v>
      </c>
      <c r="D5216" s="312" t="s">
        <v>19</v>
      </c>
      <c r="E5216" s="313" t="s">
        <v>19</v>
      </c>
      <c r="F5216" s="314">
        <v>1.3999999999999999</v>
      </c>
      <c r="G5216" s="39"/>
      <c r="H5216" s="45"/>
    </row>
    <row r="5217" s="2" customFormat="1">
      <c r="A5217" s="39"/>
      <c r="B5217" s="45"/>
      <c r="C5217" s="315" t="s">
        <v>792</v>
      </c>
      <c r="D5217" s="315" t="s">
        <v>793</v>
      </c>
      <c r="E5217" s="18" t="s">
        <v>572</v>
      </c>
      <c r="F5217" s="316">
        <v>2.9569999999999999</v>
      </c>
      <c r="G5217" s="39"/>
      <c r="H5217" s="45"/>
    </row>
    <row r="5218" s="2" customFormat="1" ht="16.8" customHeight="1">
      <c r="A5218" s="39"/>
      <c r="B5218" s="45"/>
      <c r="C5218" s="311" t="s">
        <v>300</v>
      </c>
      <c r="D5218" s="312" t="s">
        <v>19</v>
      </c>
      <c r="E5218" s="313" t="s">
        <v>19</v>
      </c>
      <c r="F5218" s="314">
        <v>0</v>
      </c>
      <c r="G5218" s="39"/>
      <c r="H5218" s="45"/>
    </row>
    <row r="5219" s="2" customFormat="1" ht="16.8" customHeight="1">
      <c r="A5219" s="39"/>
      <c r="B5219" s="45"/>
      <c r="C5219" s="315" t="s">
        <v>19</v>
      </c>
      <c r="D5219" s="315" t="s">
        <v>1347</v>
      </c>
      <c r="E5219" s="18" t="s">
        <v>19</v>
      </c>
      <c r="F5219" s="316">
        <v>0</v>
      </c>
      <c r="G5219" s="39"/>
      <c r="H5219" s="45"/>
    </row>
    <row r="5220" s="2" customFormat="1" ht="16.8" customHeight="1">
      <c r="A5220" s="39"/>
      <c r="B5220" s="45"/>
      <c r="C5220" s="315" t="s">
        <v>300</v>
      </c>
      <c r="D5220" s="315" t="s">
        <v>72</v>
      </c>
      <c r="E5220" s="18" t="s">
        <v>19</v>
      </c>
      <c r="F5220" s="316">
        <v>0</v>
      </c>
      <c r="G5220" s="39"/>
      <c r="H5220" s="45"/>
    </row>
    <row r="5221" s="2" customFormat="1" ht="16.8" customHeight="1">
      <c r="A5221" s="39"/>
      <c r="B5221" s="45"/>
      <c r="C5221" s="317" t="s">
        <v>4959</v>
      </c>
      <c r="D5221" s="39"/>
      <c r="E5221" s="39"/>
      <c r="F5221" s="39"/>
      <c r="G5221" s="39"/>
      <c r="H5221" s="45"/>
    </row>
    <row r="5222" s="2" customFormat="1">
      <c r="A5222" s="39"/>
      <c r="B5222" s="45"/>
      <c r="C5222" s="315" t="s">
        <v>406</v>
      </c>
      <c r="D5222" s="315" t="s">
        <v>407</v>
      </c>
      <c r="E5222" s="18" t="s">
        <v>391</v>
      </c>
      <c r="F5222" s="316">
        <v>8.0310000000000006</v>
      </c>
      <c r="G5222" s="39"/>
      <c r="H5222" s="45"/>
    </row>
    <row r="5223" s="2" customFormat="1" ht="16.8" customHeight="1">
      <c r="A5223" s="39"/>
      <c r="B5223" s="45"/>
      <c r="C5223" s="311" t="s">
        <v>245</v>
      </c>
      <c r="D5223" s="312" t="s">
        <v>19</v>
      </c>
      <c r="E5223" s="313" t="s">
        <v>19</v>
      </c>
      <c r="F5223" s="314">
        <v>0</v>
      </c>
      <c r="G5223" s="39"/>
      <c r="H5223" s="45"/>
    </row>
    <row r="5224" s="2" customFormat="1" ht="16.8" customHeight="1">
      <c r="A5224" s="39"/>
      <c r="B5224" s="45"/>
      <c r="C5224" s="317" t="s">
        <v>4959</v>
      </c>
      <c r="D5224" s="39"/>
      <c r="E5224" s="39"/>
      <c r="F5224" s="39"/>
      <c r="G5224" s="39"/>
      <c r="H5224" s="45"/>
    </row>
    <row r="5225" s="2" customFormat="1">
      <c r="A5225" s="39"/>
      <c r="B5225" s="45"/>
      <c r="C5225" s="315" t="s">
        <v>448</v>
      </c>
      <c r="D5225" s="315" t="s">
        <v>449</v>
      </c>
      <c r="E5225" s="18" t="s">
        <v>391</v>
      </c>
      <c r="F5225" s="316">
        <v>2.6040000000000001</v>
      </c>
      <c r="G5225" s="39"/>
      <c r="H5225" s="45"/>
    </row>
    <row r="5226" s="2" customFormat="1" ht="16.8" customHeight="1">
      <c r="A5226" s="39"/>
      <c r="B5226" s="45"/>
      <c r="C5226" s="311" t="s">
        <v>267</v>
      </c>
      <c r="D5226" s="312" t="s">
        <v>19</v>
      </c>
      <c r="E5226" s="313" t="s">
        <v>19</v>
      </c>
      <c r="F5226" s="314">
        <v>1.24</v>
      </c>
      <c r="G5226" s="39"/>
      <c r="H5226" s="45"/>
    </row>
    <row r="5227" s="2" customFormat="1" ht="16.8" customHeight="1">
      <c r="A5227" s="39"/>
      <c r="B5227" s="45"/>
      <c r="C5227" s="315" t="s">
        <v>267</v>
      </c>
      <c r="D5227" s="315" t="s">
        <v>1864</v>
      </c>
      <c r="E5227" s="18" t="s">
        <v>19</v>
      </c>
      <c r="F5227" s="316">
        <v>1.24</v>
      </c>
      <c r="G5227" s="39"/>
      <c r="H5227" s="45"/>
    </row>
    <row r="5228" s="2" customFormat="1" ht="16.8" customHeight="1">
      <c r="A5228" s="39"/>
      <c r="B5228" s="45"/>
      <c r="C5228" s="317" t="s">
        <v>4959</v>
      </c>
      <c r="D5228" s="39"/>
      <c r="E5228" s="39"/>
      <c r="F5228" s="39"/>
      <c r="G5228" s="39"/>
      <c r="H5228" s="45"/>
    </row>
    <row r="5229" s="2" customFormat="1">
      <c r="A5229" s="39"/>
      <c r="B5229" s="45"/>
      <c r="C5229" s="315" t="s">
        <v>406</v>
      </c>
      <c r="D5229" s="315" t="s">
        <v>407</v>
      </c>
      <c r="E5229" s="18" t="s">
        <v>391</v>
      </c>
      <c r="F5229" s="316">
        <v>8.0310000000000006</v>
      </c>
      <c r="G5229" s="39"/>
      <c r="H5229" s="45"/>
    </row>
    <row r="5230" s="2" customFormat="1">
      <c r="A5230" s="39"/>
      <c r="B5230" s="45"/>
      <c r="C5230" s="315" t="s">
        <v>343</v>
      </c>
      <c r="D5230" s="315" t="s">
        <v>344</v>
      </c>
      <c r="E5230" s="18" t="s">
        <v>345</v>
      </c>
      <c r="F5230" s="316">
        <v>2.786</v>
      </c>
      <c r="G5230" s="39"/>
      <c r="H5230" s="45"/>
    </row>
    <row r="5231" s="2" customFormat="1" ht="16.8" customHeight="1">
      <c r="A5231" s="39"/>
      <c r="B5231" s="45"/>
      <c r="C5231" s="315" t="s">
        <v>379</v>
      </c>
      <c r="D5231" s="315" t="s">
        <v>380</v>
      </c>
      <c r="E5231" s="18" t="s">
        <v>345</v>
      </c>
      <c r="F5231" s="316">
        <v>4.7039999999999997</v>
      </c>
      <c r="G5231" s="39"/>
      <c r="H5231" s="45"/>
    </row>
    <row r="5232" s="2" customFormat="1" ht="16.8" customHeight="1">
      <c r="A5232" s="39"/>
      <c r="B5232" s="45"/>
      <c r="C5232" s="315" t="s">
        <v>435</v>
      </c>
      <c r="D5232" s="315" t="s">
        <v>436</v>
      </c>
      <c r="E5232" s="18" t="s">
        <v>391</v>
      </c>
      <c r="F5232" s="316">
        <v>9.4440000000000008</v>
      </c>
      <c r="G5232" s="39"/>
      <c r="H5232" s="45"/>
    </row>
    <row r="5233" s="2" customFormat="1">
      <c r="A5233" s="39"/>
      <c r="B5233" s="45"/>
      <c r="C5233" s="315" t="s">
        <v>792</v>
      </c>
      <c r="D5233" s="315" t="s">
        <v>793</v>
      </c>
      <c r="E5233" s="18" t="s">
        <v>572</v>
      </c>
      <c r="F5233" s="316">
        <v>2.9569999999999999</v>
      </c>
      <c r="G5233" s="39"/>
      <c r="H5233" s="45"/>
    </row>
    <row r="5234" s="2" customFormat="1" ht="16.8" customHeight="1">
      <c r="A5234" s="39"/>
      <c r="B5234" s="45"/>
      <c r="C5234" s="315" t="s">
        <v>487</v>
      </c>
      <c r="D5234" s="315" t="s">
        <v>488</v>
      </c>
      <c r="E5234" s="18" t="s">
        <v>489</v>
      </c>
      <c r="F5234" s="316">
        <v>3.472</v>
      </c>
      <c r="G5234" s="39"/>
      <c r="H5234" s="45"/>
    </row>
    <row r="5235" s="2" customFormat="1" ht="16.8" customHeight="1">
      <c r="A5235" s="39"/>
      <c r="B5235" s="45"/>
      <c r="C5235" s="315" t="s">
        <v>496</v>
      </c>
      <c r="D5235" s="315" t="s">
        <v>497</v>
      </c>
      <c r="E5235" s="18" t="s">
        <v>489</v>
      </c>
      <c r="F5235" s="316">
        <v>1.516</v>
      </c>
      <c r="G5235" s="39"/>
      <c r="H5235" s="45"/>
    </row>
    <row r="5236" s="2" customFormat="1" ht="16.8" customHeight="1">
      <c r="A5236" s="39"/>
      <c r="B5236" s="45"/>
      <c r="C5236" s="311" t="s">
        <v>1305</v>
      </c>
      <c r="D5236" s="312" t="s">
        <v>19</v>
      </c>
      <c r="E5236" s="313" t="s">
        <v>19</v>
      </c>
      <c r="F5236" s="314">
        <v>0.875</v>
      </c>
      <c r="G5236" s="39"/>
      <c r="H5236" s="45"/>
    </row>
    <row r="5237" s="2" customFormat="1" ht="16.8" customHeight="1">
      <c r="A5237" s="39"/>
      <c r="B5237" s="45"/>
      <c r="C5237" s="315" t="s">
        <v>1305</v>
      </c>
      <c r="D5237" s="315" t="s">
        <v>2162</v>
      </c>
      <c r="E5237" s="18" t="s">
        <v>19</v>
      </c>
      <c r="F5237" s="316">
        <v>0.875</v>
      </c>
      <c r="G5237" s="39"/>
      <c r="H5237" s="45"/>
    </row>
    <row r="5238" s="2" customFormat="1" ht="16.8" customHeight="1">
      <c r="A5238" s="39"/>
      <c r="B5238" s="45"/>
      <c r="C5238" s="317" t="s">
        <v>4959</v>
      </c>
      <c r="D5238" s="39"/>
      <c r="E5238" s="39"/>
      <c r="F5238" s="39"/>
      <c r="G5238" s="39"/>
      <c r="H5238" s="45"/>
    </row>
    <row r="5239" s="2" customFormat="1">
      <c r="A5239" s="39"/>
      <c r="B5239" s="45"/>
      <c r="C5239" s="315" t="s">
        <v>343</v>
      </c>
      <c r="D5239" s="315" t="s">
        <v>344</v>
      </c>
      <c r="E5239" s="18" t="s">
        <v>345</v>
      </c>
      <c r="F5239" s="316">
        <v>2.786</v>
      </c>
      <c r="G5239" s="39"/>
      <c r="H5239" s="45"/>
    </row>
    <row r="5240" s="2" customFormat="1">
      <c r="A5240" s="39"/>
      <c r="B5240" s="45"/>
      <c r="C5240" s="315" t="s">
        <v>406</v>
      </c>
      <c r="D5240" s="315" t="s">
        <v>407</v>
      </c>
      <c r="E5240" s="18" t="s">
        <v>391</v>
      </c>
      <c r="F5240" s="316">
        <v>8.0310000000000006</v>
      </c>
      <c r="G5240" s="39"/>
      <c r="H5240" s="45"/>
    </row>
    <row r="5241" s="2" customFormat="1" ht="16.8" customHeight="1">
      <c r="A5241" s="39"/>
      <c r="B5241" s="45"/>
      <c r="C5241" s="311" t="s">
        <v>1308</v>
      </c>
      <c r="D5241" s="312" t="s">
        <v>19</v>
      </c>
      <c r="E5241" s="313" t="s">
        <v>19</v>
      </c>
      <c r="F5241" s="314">
        <v>1.6100000000000001</v>
      </c>
      <c r="G5241" s="39"/>
      <c r="H5241" s="45"/>
    </row>
    <row r="5242" s="2" customFormat="1" ht="16.8" customHeight="1">
      <c r="A5242" s="39"/>
      <c r="B5242" s="45"/>
      <c r="C5242" s="315" t="s">
        <v>1308</v>
      </c>
      <c r="D5242" s="315" t="s">
        <v>1333</v>
      </c>
      <c r="E5242" s="18" t="s">
        <v>19</v>
      </c>
      <c r="F5242" s="316">
        <v>1.6100000000000001</v>
      </c>
      <c r="G5242" s="39"/>
      <c r="H5242" s="45"/>
    </row>
    <row r="5243" s="2" customFormat="1" ht="16.8" customHeight="1">
      <c r="A5243" s="39"/>
      <c r="B5243" s="45"/>
      <c r="C5243" s="317" t="s">
        <v>4959</v>
      </c>
      <c r="D5243" s="39"/>
      <c r="E5243" s="39"/>
      <c r="F5243" s="39"/>
      <c r="G5243" s="39"/>
      <c r="H5243" s="45"/>
    </row>
    <row r="5244" s="2" customFormat="1">
      <c r="A5244" s="39"/>
      <c r="B5244" s="45"/>
      <c r="C5244" s="315" t="s">
        <v>343</v>
      </c>
      <c r="D5244" s="315" t="s">
        <v>344</v>
      </c>
      <c r="E5244" s="18" t="s">
        <v>345</v>
      </c>
      <c r="F5244" s="316">
        <v>2.786</v>
      </c>
      <c r="G5244" s="39"/>
      <c r="H5244" s="45"/>
    </row>
    <row r="5245" s="2" customFormat="1">
      <c r="A5245" s="39"/>
      <c r="B5245" s="45"/>
      <c r="C5245" s="315" t="s">
        <v>364</v>
      </c>
      <c r="D5245" s="315" t="s">
        <v>365</v>
      </c>
      <c r="E5245" s="18" t="s">
        <v>345</v>
      </c>
      <c r="F5245" s="316">
        <v>1.1759999999999999</v>
      </c>
      <c r="G5245" s="39"/>
      <c r="H5245" s="45"/>
    </row>
    <row r="5246" s="2" customFormat="1">
      <c r="A5246" s="39"/>
      <c r="B5246" s="45"/>
      <c r="C5246" s="315" t="s">
        <v>368</v>
      </c>
      <c r="D5246" s="315" t="s">
        <v>369</v>
      </c>
      <c r="E5246" s="18" t="s">
        <v>345</v>
      </c>
      <c r="F5246" s="316">
        <v>1.117</v>
      </c>
      <c r="G5246" s="39"/>
      <c r="H5246" s="45"/>
    </row>
    <row r="5247" s="2" customFormat="1" ht="16.8" customHeight="1">
      <c r="A5247" s="39"/>
      <c r="B5247" s="45"/>
      <c r="C5247" s="315" t="s">
        <v>611</v>
      </c>
      <c r="D5247" s="315" t="s">
        <v>612</v>
      </c>
      <c r="E5247" s="18" t="s">
        <v>345</v>
      </c>
      <c r="F5247" s="316">
        <v>1.1759999999999999</v>
      </c>
      <c r="G5247" s="39"/>
      <c r="H5247" s="45"/>
    </row>
    <row r="5248" s="2" customFormat="1" ht="16.8" customHeight="1">
      <c r="A5248" s="39"/>
      <c r="B5248" s="45"/>
      <c r="C5248" s="315" t="s">
        <v>631</v>
      </c>
      <c r="D5248" s="315" t="s">
        <v>632</v>
      </c>
      <c r="E5248" s="18" t="s">
        <v>345</v>
      </c>
      <c r="F5248" s="316">
        <v>1.1759999999999999</v>
      </c>
      <c r="G5248" s="39"/>
      <c r="H5248" s="45"/>
    </row>
    <row r="5249" s="2" customFormat="1" ht="16.8" customHeight="1">
      <c r="A5249" s="39"/>
      <c r="B5249" s="45"/>
      <c r="C5249" s="315" t="s">
        <v>621</v>
      </c>
      <c r="D5249" s="315" t="s">
        <v>622</v>
      </c>
      <c r="E5249" s="18" t="s">
        <v>345</v>
      </c>
      <c r="F5249" s="316">
        <v>1.1759999999999999</v>
      </c>
      <c r="G5249" s="39"/>
      <c r="H5249" s="45"/>
    </row>
    <row r="5250" s="2" customFormat="1">
      <c r="A5250" s="39"/>
      <c r="B5250" s="45"/>
      <c r="C5250" s="315" t="s">
        <v>636</v>
      </c>
      <c r="D5250" s="315" t="s">
        <v>637</v>
      </c>
      <c r="E5250" s="18" t="s">
        <v>345</v>
      </c>
      <c r="F5250" s="316">
        <v>1.1759999999999999</v>
      </c>
      <c r="G5250" s="39"/>
      <c r="H5250" s="45"/>
    </row>
    <row r="5251" s="2" customFormat="1">
      <c r="A5251" s="39"/>
      <c r="B5251" s="45"/>
      <c r="C5251" s="315" t="s">
        <v>626</v>
      </c>
      <c r="D5251" s="315" t="s">
        <v>627</v>
      </c>
      <c r="E5251" s="18" t="s">
        <v>345</v>
      </c>
      <c r="F5251" s="316">
        <v>1.1759999999999999</v>
      </c>
      <c r="G5251" s="39"/>
      <c r="H5251" s="45"/>
    </row>
    <row r="5252" s="2" customFormat="1" ht="16.8" customHeight="1">
      <c r="A5252" s="39"/>
      <c r="B5252" s="45"/>
      <c r="C5252" s="311" t="s">
        <v>1304</v>
      </c>
      <c r="D5252" s="312" t="s">
        <v>19</v>
      </c>
      <c r="E5252" s="313" t="s">
        <v>19</v>
      </c>
      <c r="F5252" s="314">
        <v>0.29999999999999999</v>
      </c>
      <c r="G5252" s="39"/>
      <c r="H5252" s="45"/>
    </row>
    <row r="5253" s="2" customFormat="1" ht="16.8" customHeight="1">
      <c r="A5253" s="39"/>
      <c r="B5253" s="45"/>
      <c r="C5253" s="315" t="s">
        <v>1304</v>
      </c>
      <c r="D5253" s="315" t="s">
        <v>1329</v>
      </c>
      <c r="E5253" s="18" t="s">
        <v>19</v>
      </c>
      <c r="F5253" s="316">
        <v>0.29999999999999999</v>
      </c>
      <c r="G5253" s="39"/>
      <c r="H5253" s="45"/>
    </row>
    <row r="5254" s="2" customFormat="1" ht="16.8" customHeight="1">
      <c r="A5254" s="39"/>
      <c r="B5254" s="45"/>
      <c r="C5254" s="317" t="s">
        <v>4959</v>
      </c>
      <c r="D5254" s="39"/>
      <c r="E5254" s="39"/>
      <c r="F5254" s="39"/>
      <c r="G5254" s="39"/>
      <c r="H5254" s="45"/>
    </row>
    <row r="5255" s="2" customFormat="1">
      <c r="A5255" s="39"/>
      <c r="B5255" s="45"/>
      <c r="C5255" s="315" t="s">
        <v>343</v>
      </c>
      <c r="D5255" s="315" t="s">
        <v>344</v>
      </c>
      <c r="E5255" s="18" t="s">
        <v>345</v>
      </c>
      <c r="F5255" s="316">
        <v>2.786</v>
      </c>
      <c r="G5255" s="39"/>
      <c r="H5255" s="45"/>
    </row>
    <row r="5256" s="2" customFormat="1">
      <c r="A5256" s="39"/>
      <c r="B5256" s="45"/>
      <c r="C5256" s="315" t="s">
        <v>406</v>
      </c>
      <c r="D5256" s="315" t="s">
        <v>407</v>
      </c>
      <c r="E5256" s="18" t="s">
        <v>391</v>
      </c>
      <c r="F5256" s="316">
        <v>8.0310000000000006</v>
      </c>
      <c r="G5256" s="39"/>
      <c r="H5256" s="45"/>
    </row>
    <row r="5257" s="2" customFormat="1" ht="16.8" customHeight="1">
      <c r="A5257" s="39"/>
      <c r="B5257" s="45"/>
      <c r="C5257" s="311" t="s">
        <v>1306</v>
      </c>
      <c r="D5257" s="312" t="s">
        <v>19</v>
      </c>
      <c r="E5257" s="313" t="s">
        <v>19</v>
      </c>
      <c r="F5257" s="314">
        <v>0.59999999999999998</v>
      </c>
      <c r="G5257" s="39"/>
      <c r="H5257" s="45"/>
    </row>
    <row r="5258" s="2" customFormat="1" ht="16.8" customHeight="1">
      <c r="A5258" s="39"/>
      <c r="B5258" s="45"/>
      <c r="C5258" s="315" t="s">
        <v>1306</v>
      </c>
      <c r="D5258" s="315" t="s">
        <v>1321</v>
      </c>
      <c r="E5258" s="18" t="s">
        <v>19</v>
      </c>
      <c r="F5258" s="316">
        <v>0.59999999999999998</v>
      </c>
      <c r="G5258" s="39"/>
      <c r="H5258" s="45"/>
    </row>
    <row r="5259" s="2" customFormat="1" ht="16.8" customHeight="1">
      <c r="A5259" s="39"/>
      <c r="B5259" s="45"/>
      <c r="C5259" s="317" t="s">
        <v>4959</v>
      </c>
      <c r="D5259" s="39"/>
      <c r="E5259" s="39"/>
      <c r="F5259" s="39"/>
      <c r="G5259" s="39"/>
      <c r="H5259" s="45"/>
    </row>
    <row r="5260" s="2" customFormat="1">
      <c r="A5260" s="39"/>
      <c r="B5260" s="45"/>
      <c r="C5260" s="315" t="s">
        <v>343</v>
      </c>
      <c r="D5260" s="315" t="s">
        <v>344</v>
      </c>
      <c r="E5260" s="18" t="s">
        <v>345</v>
      </c>
      <c r="F5260" s="316">
        <v>2.786</v>
      </c>
      <c r="G5260" s="39"/>
      <c r="H5260" s="45"/>
    </row>
    <row r="5261" s="2" customFormat="1" ht="16.8" customHeight="1">
      <c r="A5261" s="39"/>
      <c r="B5261" s="45"/>
      <c r="C5261" s="311" t="s">
        <v>1835</v>
      </c>
      <c r="D5261" s="312" t="s">
        <v>19</v>
      </c>
      <c r="E5261" s="313" t="s">
        <v>19</v>
      </c>
      <c r="F5261" s="314">
        <v>0.40000000000000002</v>
      </c>
      <c r="G5261" s="39"/>
      <c r="H5261" s="45"/>
    </row>
    <row r="5262" s="2" customFormat="1" ht="16.8" customHeight="1">
      <c r="A5262" s="39"/>
      <c r="B5262" s="45"/>
      <c r="C5262" s="315" t="s">
        <v>19</v>
      </c>
      <c r="D5262" s="315" t="s">
        <v>1862</v>
      </c>
      <c r="E5262" s="18" t="s">
        <v>19</v>
      </c>
      <c r="F5262" s="316">
        <v>0</v>
      </c>
      <c r="G5262" s="39"/>
      <c r="H5262" s="45"/>
    </row>
    <row r="5263" s="2" customFormat="1" ht="16.8" customHeight="1">
      <c r="A5263" s="39"/>
      <c r="B5263" s="45"/>
      <c r="C5263" s="315" t="s">
        <v>1835</v>
      </c>
      <c r="D5263" s="315" t="s">
        <v>1863</v>
      </c>
      <c r="E5263" s="18" t="s">
        <v>19</v>
      </c>
      <c r="F5263" s="316">
        <v>0.40000000000000002</v>
      </c>
      <c r="G5263" s="39"/>
      <c r="H5263" s="45"/>
    </row>
    <row r="5264" s="2" customFormat="1" ht="16.8" customHeight="1">
      <c r="A5264" s="39"/>
      <c r="B5264" s="45"/>
      <c r="C5264" s="317" t="s">
        <v>4959</v>
      </c>
      <c r="D5264" s="39"/>
      <c r="E5264" s="39"/>
      <c r="F5264" s="39"/>
      <c r="G5264" s="39"/>
      <c r="H5264" s="45"/>
    </row>
    <row r="5265" s="2" customFormat="1">
      <c r="A5265" s="39"/>
      <c r="B5265" s="45"/>
      <c r="C5265" s="315" t="s">
        <v>406</v>
      </c>
      <c r="D5265" s="315" t="s">
        <v>407</v>
      </c>
      <c r="E5265" s="18" t="s">
        <v>391</v>
      </c>
      <c r="F5265" s="316">
        <v>8.0310000000000006</v>
      </c>
      <c r="G5265" s="39"/>
      <c r="H5265" s="45"/>
    </row>
    <row r="5266" s="2" customFormat="1" ht="16.8" customHeight="1">
      <c r="A5266" s="39"/>
      <c r="B5266" s="45"/>
      <c r="C5266" s="311" t="s">
        <v>275</v>
      </c>
      <c r="D5266" s="312" t="s">
        <v>19</v>
      </c>
      <c r="E5266" s="313" t="s">
        <v>19</v>
      </c>
      <c r="F5266" s="314">
        <v>2.1000000000000001</v>
      </c>
      <c r="G5266" s="39"/>
      <c r="H5266" s="45"/>
    </row>
    <row r="5267" s="2" customFormat="1" ht="16.8" customHeight="1">
      <c r="A5267" s="39"/>
      <c r="B5267" s="45"/>
      <c r="C5267" s="315" t="s">
        <v>19</v>
      </c>
      <c r="D5267" s="315" t="s">
        <v>1857</v>
      </c>
      <c r="E5267" s="18" t="s">
        <v>19</v>
      </c>
      <c r="F5267" s="316">
        <v>0</v>
      </c>
      <c r="G5267" s="39"/>
      <c r="H5267" s="45"/>
    </row>
    <row r="5268" s="2" customFormat="1" ht="16.8" customHeight="1">
      <c r="A5268" s="39"/>
      <c r="B5268" s="45"/>
      <c r="C5268" s="315" t="s">
        <v>275</v>
      </c>
      <c r="D5268" s="315" t="s">
        <v>2169</v>
      </c>
      <c r="E5268" s="18" t="s">
        <v>19</v>
      </c>
      <c r="F5268" s="316">
        <v>2.1000000000000001</v>
      </c>
      <c r="G5268" s="39"/>
      <c r="H5268" s="45"/>
    </row>
    <row r="5269" s="2" customFormat="1" ht="16.8" customHeight="1">
      <c r="A5269" s="39"/>
      <c r="B5269" s="45"/>
      <c r="C5269" s="317" t="s">
        <v>4959</v>
      </c>
      <c r="D5269" s="39"/>
      <c r="E5269" s="39"/>
      <c r="F5269" s="39"/>
      <c r="G5269" s="39"/>
      <c r="H5269" s="45"/>
    </row>
    <row r="5270" s="2" customFormat="1" ht="16.8" customHeight="1">
      <c r="A5270" s="39"/>
      <c r="B5270" s="45"/>
      <c r="C5270" s="315" t="s">
        <v>379</v>
      </c>
      <c r="D5270" s="315" t="s">
        <v>380</v>
      </c>
      <c r="E5270" s="18" t="s">
        <v>345</v>
      </c>
      <c r="F5270" s="316">
        <v>4.7039999999999997</v>
      </c>
      <c r="G5270" s="39"/>
      <c r="H5270" s="45"/>
    </row>
    <row r="5271" s="2" customFormat="1">
      <c r="A5271" s="39"/>
      <c r="B5271" s="45"/>
      <c r="C5271" s="315" t="s">
        <v>406</v>
      </c>
      <c r="D5271" s="315" t="s">
        <v>407</v>
      </c>
      <c r="E5271" s="18" t="s">
        <v>391</v>
      </c>
      <c r="F5271" s="316">
        <v>8.0310000000000006</v>
      </c>
      <c r="G5271" s="39"/>
      <c r="H5271" s="45"/>
    </row>
    <row r="5272" s="2" customFormat="1" ht="16.8" customHeight="1">
      <c r="A5272" s="39"/>
      <c r="B5272" s="45"/>
      <c r="C5272" s="311" t="s">
        <v>227</v>
      </c>
      <c r="D5272" s="312" t="s">
        <v>19</v>
      </c>
      <c r="E5272" s="313" t="s">
        <v>19</v>
      </c>
      <c r="F5272" s="314">
        <v>4.7039999999999997</v>
      </c>
      <c r="G5272" s="39"/>
      <c r="H5272" s="45"/>
    </row>
    <row r="5273" s="2" customFormat="1" ht="16.8" customHeight="1">
      <c r="A5273" s="39"/>
      <c r="B5273" s="45"/>
      <c r="C5273" s="315" t="s">
        <v>19</v>
      </c>
      <c r="D5273" s="315" t="s">
        <v>388</v>
      </c>
      <c r="E5273" s="18" t="s">
        <v>19</v>
      </c>
      <c r="F5273" s="316">
        <v>4.7039999999999997</v>
      </c>
      <c r="G5273" s="39"/>
      <c r="H5273" s="45"/>
    </row>
    <row r="5274" s="2" customFormat="1" ht="16.8" customHeight="1">
      <c r="A5274" s="39"/>
      <c r="B5274" s="45"/>
      <c r="C5274" s="315" t="s">
        <v>227</v>
      </c>
      <c r="D5274" s="315" t="s">
        <v>363</v>
      </c>
      <c r="E5274" s="18" t="s">
        <v>19</v>
      </c>
      <c r="F5274" s="316">
        <v>4.7039999999999997</v>
      </c>
      <c r="G5274" s="39"/>
      <c r="H5274" s="45"/>
    </row>
    <row r="5275" s="2" customFormat="1" ht="16.8" customHeight="1">
      <c r="A5275" s="39"/>
      <c r="B5275" s="45"/>
      <c r="C5275" s="317" t="s">
        <v>4959</v>
      </c>
      <c r="D5275" s="39"/>
      <c r="E5275" s="39"/>
      <c r="F5275" s="39"/>
      <c r="G5275" s="39"/>
      <c r="H5275" s="45"/>
    </row>
    <row r="5276" s="2" customFormat="1" ht="16.8" customHeight="1">
      <c r="A5276" s="39"/>
      <c r="B5276" s="45"/>
      <c r="C5276" s="315" t="s">
        <v>379</v>
      </c>
      <c r="D5276" s="315" t="s">
        <v>380</v>
      </c>
      <c r="E5276" s="18" t="s">
        <v>345</v>
      </c>
      <c r="F5276" s="316">
        <v>4.7039999999999997</v>
      </c>
      <c r="G5276" s="39"/>
      <c r="H5276" s="45"/>
    </row>
    <row r="5277" s="2" customFormat="1" ht="16.8" customHeight="1">
      <c r="A5277" s="39"/>
      <c r="B5277" s="45"/>
      <c r="C5277" s="315" t="s">
        <v>511</v>
      </c>
      <c r="D5277" s="315" t="s">
        <v>512</v>
      </c>
      <c r="E5277" s="18" t="s">
        <v>345</v>
      </c>
      <c r="F5277" s="316">
        <v>7.4900000000000002</v>
      </c>
      <c r="G5277" s="39"/>
      <c r="H5277" s="45"/>
    </row>
    <row r="5278" s="2" customFormat="1">
      <c r="A5278" s="39"/>
      <c r="B5278" s="45"/>
      <c r="C5278" s="315" t="s">
        <v>516</v>
      </c>
      <c r="D5278" s="315" t="s">
        <v>517</v>
      </c>
      <c r="E5278" s="18" t="s">
        <v>345</v>
      </c>
      <c r="F5278" s="316">
        <v>4.7039999999999997</v>
      </c>
      <c r="G5278" s="39"/>
      <c r="H5278" s="45"/>
    </row>
    <row r="5279" s="2" customFormat="1">
      <c r="A5279" s="39"/>
      <c r="B5279" s="45"/>
      <c r="C5279" s="315" t="s">
        <v>521</v>
      </c>
      <c r="D5279" s="315" t="s">
        <v>522</v>
      </c>
      <c r="E5279" s="18" t="s">
        <v>345</v>
      </c>
      <c r="F5279" s="316">
        <v>4.7039999999999997</v>
      </c>
      <c r="G5279" s="39"/>
      <c r="H5279" s="45"/>
    </row>
    <row r="5280" s="2" customFormat="1">
      <c r="A5280" s="39"/>
      <c r="B5280" s="45"/>
      <c r="C5280" s="315" t="s">
        <v>532</v>
      </c>
      <c r="D5280" s="315" t="s">
        <v>533</v>
      </c>
      <c r="E5280" s="18" t="s">
        <v>345</v>
      </c>
      <c r="F5280" s="316">
        <v>4.7039999999999997</v>
      </c>
      <c r="G5280" s="39"/>
      <c r="H5280" s="45"/>
    </row>
    <row r="5281" s="2" customFormat="1" ht="16.8" customHeight="1">
      <c r="A5281" s="39"/>
      <c r="B5281" s="45"/>
      <c r="C5281" s="315" t="s">
        <v>547</v>
      </c>
      <c r="D5281" s="315" t="s">
        <v>548</v>
      </c>
      <c r="E5281" s="18" t="s">
        <v>345</v>
      </c>
      <c r="F5281" s="316">
        <v>4.7039999999999997</v>
      </c>
      <c r="G5281" s="39"/>
      <c r="H5281" s="45"/>
    </row>
    <row r="5282" s="2" customFormat="1" ht="16.8" customHeight="1">
      <c r="A5282" s="39"/>
      <c r="B5282" s="45"/>
      <c r="C5282" s="315" t="s">
        <v>552</v>
      </c>
      <c r="D5282" s="315" t="s">
        <v>553</v>
      </c>
      <c r="E5282" s="18" t="s">
        <v>391</v>
      </c>
      <c r="F5282" s="316">
        <v>0.094</v>
      </c>
      <c r="G5282" s="39"/>
      <c r="H5282" s="45"/>
    </row>
    <row r="5283" s="2" customFormat="1" ht="16.8" customHeight="1">
      <c r="A5283" s="39"/>
      <c r="B5283" s="45"/>
      <c r="C5283" s="315" t="s">
        <v>557</v>
      </c>
      <c r="D5283" s="315" t="s">
        <v>558</v>
      </c>
      <c r="E5283" s="18" t="s">
        <v>391</v>
      </c>
      <c r="F5283" s="316">
        <v>0.094</v>
      </c>
      <c r="G5283" s="39"/>
      <c r="H5283" s="45"/>
    </row>
    <row r="5284" s="2" customFormat="1" ht="16.8" customHeight="1">
      <c r="A5284" s="39"/>
      <c r="B5284" s="45"/>
      <c r="C5284" s="315" t="s">
        <v>562</v>
      </c>
      <c r="D5284" s="315" t="s">
        <v>563</v>
      </c>
      <c r="E5284" s="18" t="s">
        <v>391</v>
      </c>
      <c r="F5284" s="316">
        <v>0.94099999999999995</v>
      </c>
      <c r="G5284" s="39"/>
      <c r="H5284" s="45"/>
    </row>
    <row r="5285" s="2" customFormat="1" ht="16.8" customHeight="1">
      <c r="A5285" s="39"/>
      <c r="B5285" s="45"/>
      <c r="C5285" s="315" t="s">
        <v>526</v>
      </c>
      <c r="D5285" s="315" t="s">
        <v>527</v>
      </c>
      <c r="E5285" s="18" t="s">
        <v>528</v>
      </c>
      <c r="F5285" s="316">
        <v>0.094</v>
      </c>
      <c r="G5285" s="39"/>
      <c r="H5285" s="45"/>
    </row>
    <row r="5286" s="2" customFormat="1" ht="16.8" customHeight="1">
      <c r="A5286" s="39"/>
      <c r="B5286" s="45"/>
      <c r="C5286" s="315" t="s">
        <v>542</v>
      </c>
      <c r="D5286" s="315" t="s">
        <v>543</v>
      </c>
      <c r="E5286" s="18" t="s">
        <v>528</v>
      </c>
      <c r="F5286" s="316">
        <v>0.14099999999999999</v>
      </c>
      <c r="G5286" s="39"/>
      <c r="H5286" s="45"/>
    </row>
    <row r="5287" s="2" customFormat="1" ht="16.8" customHeight="1">
      <c r="A5287" s="39"/>
      <c r="B5287" s="45"/>
      <c r="C5287" s="311" t="s">
        <v>274</v>
      </c>
      <c r="D5287" s="312" t="s">
        <v>19</v>
      </c>
      <c r="E5287" s="313" t="s">
        <v>19</v>
      </c>
      <c r="F5287" s="314">
        <v>1</v>
      </c>
      <c r="G5287" s="39"/>
      <c r="H5287" s="45"/>
    </row>
    <row r="5288" s="2" customFormat="1" ht="16.8" customHeight="1">
      <c r="A5288" s="39"/>
      <c r="B5288" s="45"/>
      <c r="C5288" s="315" t="s">
        <v>19</v>
      </c>
      <c r="D5288" s="315" t="s">
        <v>383</v>
      </c>
      <c r="E5288" s="18" t="s">
        <v>19</v>
      </c>
      <c r="F5288" s="316">
        <v>0</v>
      </c>
      <c r="G5288" s="39"/>
      <c r="H5288" s="45"/>
    </row>
    <row r="5289" s="2" customFormat="1" ht="16.8" customHeight="1">
      <c r="A5289" s="39"/>
      <c r="B5289" s="45"/>
      <c r="C5289" s="315" t="s">
        <v>274</v>
      </c>
      <c r="D5289" s="315" t="s">
        <v>384</v>
      </c>
      <c r="E5289" s="18" t="s">
        <v>19</v>
      </c>
      <c r="F5289" s="316">
        <v>1</v>
      </c>
      <c r="G5289" s="39"/>
      <c r="H5289" s="45"/>
    </row>
    <row r="5290" s="2" customFormat="1" ht="16.8" customHeight="1">
      <c r="A5290" s="39"/>
      <c r="B5290" s="45"/>
      <c r="C5290" s="317" t="s">
        <v>4959</v>
      </c>
      <c r="D5290" s="39"/>
      <c r="E5290" s="39"/>
      <c r="F5290" s="39"/>
      <c r="G5290" s="39"/>
      <c r="H5290" s="45"/>
    </row>
    <row r="5291" s="2" customFormat="1" ht="16.8" customHeight="1">
      <c r="A5291" s="39"/>
      <c r="B5291" s="45"/>
      <c r="C5291" s="315" t="s">
        <v>379</v>
      </c>
      <c r="D5291" s="315" t="s">
        <v>380</v>
      </c>
      <c r="E5291" s="18" t="s">
        <v>345</v>
      </c>
      <c r="F5291" s="316">
        <v>4.7039999999999997</v>
      </c>
      <c r="G5291" s="39"/>
      <c r="H5291" s="45"/>
    </row>
    <row r="5292" s="2" customFormat="1" ht="16.8" customHeight="1">
      <c r="A5292" s="39"/>
      <c r="B5292" s="45"/>
      <c r="C5292" s="311" t="s">
        <v>277</v>
      </c>
      <c r="D5292" s="312" t="s">
        <v>19</v>
      </c>
      <c r="E5292" s="313" t="s">
        <v>19</v>
      </c>
      <c r="F5292" s="314">
        <v>0.29999999999999999</v>
      </c>
      <c r="G5292" s="39"/>
      <c r="H5292" s="45"/>
    </row>
    <row r="5293" s="2" customFormat="1" ht="16.8" customHeight="1">
      <c r="A5293" s="39"/>
      <c r="B5293" s="45"/>
      <c r="C5293" s="315" t="s">
        <v>19</v>
      </c>
      <c r="D5293" s="315" t="s">
        <v>386</v>
      </c>
      <c r="E5293" s="18" t="s">
        <v>19</v>
      </c>
      <c r="F5293" s="316">
        <v>0</v>
      </c>
      <c r="G5293" s="39"/>
      <c r="H5293" s="45"/>
    </row>
    <row r="5294" s="2" customFormat="1" ht="16.8" customHeight="1">
      <c r="A5294" s="39"/>
      <c r="B5294" s="45"/>
      <c r="C5294" s="315" t="s">
        <v>277</v>
      </c>
      <c r="D5294" s="315" t="s">
        <v>387</v>
      </c>
      <c r="E5294" s="18" t="s">
        <v>19</v>
      </c>
      <c r="F5294" s="316">
        <v>0.29999999999999999</v>
      </c>
      <c r="G5294" s="39"/>
      <c r="H5294" s="45"/>
    </row>
    <row r="5295" s="2" customFormat="1" ht="16.8" customHeight="1">
      <c r="A5295" s="39"/>
      <c r="B5295" s="45"/>
      <c r="C5295" s="317" t="s">
        <v>4959</v>
      </c>
      <c r="D5295" s="39"/>
      <c r="E5295" s="39"/>
      <c r="F5295" s="39"/>
      <c r="G5295" s="39"/>
      <c r="H5295" s="45"/>
    </row>
    <row r="5296" s="2" customFormat="1" ht="16.8" customHeight="1">
      <c r="A5296" s="39"/>
      <c r="B5296" s="45"/>
      <c r="C5296" s="315" t="s">
        <v>379</v>
      </c>
      <c r="D5296" s="315" t="s">
        <v>380</v>
      </c>
      <c r="E5296" s="18" t="s">
        <v>345</v>
      </c>
      <c r="F5296" s="316">
        <v>4.7039999999999997</v>
      </c>
      <c r="G5296" s="39"/>
      <c r="H5296" s="45"/>
    </row>
    <row r="5297" s="2" customFormat="1">
      <c r="A5297" s="39"/>
      <c r="B5297" s="45"/>
      <c r="C5297" s="315" t="s">
        <v>406</v>
      </c>
      <c r="D5297" s="315" t="s">
        <v>407</v>
      </c>
      <c r="E5297" s="18" t="s">
        <v>391</v>
      </c>
      <c r="F5297" s="316">
        <v>8.0310000000000006</v>
      </c>
      <c r="G5297" s="39"/>
      <c r="H5297" s="45"/>
    </row>
    <row r="5298" s="2" customFormat="1" ht="16.8" customHeight="1">
      <c r="A5298" s="39"/>
      <c r="B5298" s="45"/>
      <c r="C5298" s="311" t="s">
        <v>1828</v>
      </c>
      <c r="D5298" s="312" t="s">
        <v>19</v>
      </c>
      <c r="E5298" s="313" t="s">
        <v>19</v>
      </c>
      <c r="F5298" s="314">
        <v>0</v>
      </c>
      <c r="G5298" s="39"/>
      <c r="H5298" s="45"/>
    </row>
    <row r="5299" s="2" customFormat="1" ht="16.8" customHeight="1">
      <c r="A5299" s="39"/>
      <c r="B5299" s="45"/>
      <c r="C5299" s="317" t="s">
        <v>4959</v>
      </c>
      <c r="D5299" s="39"/>
      <c r="E5299" s="39"/>
      <c r="F5299" s="39"/>
      <c r="G5299" s="39"/>
      <c r="H5299" s="45"/>
    </row>
    <row r="5300" s="2" customFormat="1" ht="16.8" customHeight="1">
      <c r="A5300" s="39"/>
      <c r="B5300" s="45"/>
      <c r="C5300" s="315" t="s">
        <v>466</v>
      </c>
      <c r="D5300" s="315" t="s">
        <v>467</v>
      </c>
      <c r="E5300" s="18" t="s">
        <v>391</v>
      </c>
      <c r="F5300" s="316">
        <v>5.4269999999999996</v>
      </c>
      <c r="G5300" s="39"/>
      <c r="H5300" s="45"/>
    </row>
    <row r="5301" s="2" customFormat="1" ht="16.8" customHeight="1">
      <c r="A5301" s="39"/>
      <c r="B5301" s="45"/>
      <c r="C5301" s="311" t="s">
        <v>218</v>
      </c>
      <c r="D5301" s="312" t="s">
        <v>19</v>
      </c>
      <c r="E5301" s="313" t="s">
        <v>19</v>
      </c>
      <c r="F5301" s="314">
        <v>2.6040000000000001</v>
      </c>
      <c r="G5301" s="39"/>
      <c r="H5301" s="45"/>
    </row>
    <row r="5302" s="2" customFormat="1" ht="16.8" customHeight="1">
      <c r="A5302" s="39"/>
      <c r="B5302" s="45"/>
      <c r="C5302" s="315" t="s">
        <v>19</v>
      </c>
      <c r="D5302" s="315" t="s">
        <v>216</v>
      </c>
      <c r="E5302" s="18" t="s">
        <v>19</v>
      </c>
      <c r="F5302" s="316">
        <v>0.75800000000000001</v>
      </c>
      <c r="G5302" s="39"/>
      <c r="H5302" s="45"/>
    </row>
    <row r="5303" s="2" customFormat="1" ht="16.8" customHeight="1">
      <c r="A5303" s="39"/>
      <c r="B5303" s="45"/>
      <c r="C5303" s="315" t="s">
        <v>19</v>
      </c>
      <c r="D5303" s="315" t="s">
        <v>221</v>
      </c>
      <c r="E5303" s="18" t="s">
        <v>19</v>
      </c>
      <c r="F5303" s="316">
        <v>1.736</v>
      </c>
      <c r="G5303" s="39"/>
      <c r="H5303" s="45"/>
    </row>
    <row r="5304" s="2" customFormat="1" ht="16.8" customHeight="1">
      <c r="A5304" s="39"/>
      <c r="B5304" s="45"/>
      <c r="C5304" s="315" t="s">
        <v>19</v>
      </c>
      <c r="D5304" s="315" t="s">
        <v>452</v>
      </c>
      <c r="E5304" s="18" t="s">
        <v>19</v>
      </c>
      <c r="F5304" s="316">
        <v>0.11</v>
      </c>
      <c r="G5304" s="39"/>
      <c r="H5304" s="45"/>
    </row>
    <row r="5305" s="2" customFormat="1" ht="16.8" customHeight="1">
      <c r="A5305" s="39"/>
      <c r="B5305" s="45"/>
      <c r="C5305" s="315" t="s">
        <v>19</v>
      </c>
      <c r="D5305" s="315" t="s">
        <v>453</v>
      </c>
      <c r="E5305" s="18" t="s">
        <v>19</v>
      </c>
      <c r="F5305" s="316">
        <v>0</v>
      </c>
      <c r="G5305" s="39"/>
      <c r="H5305" s="45"/>
    </row>
    <row r="5306" s="2" customFormat="1" ht="16.8" customHeight="1">
      <c r="A5306" s="39"/>
      <c r="B5306" s="45"/>
      <c r="C5306" s="315" t="s">
        <v>19</v>
      </c>
      <c r="D5306" s="315" t="s">
        <v>248</v>
      </c>
      <c r="E5306" s="18" t="s">
        <v>19</v>
      </c>
      <c r="F5306" s="316">
        <v>0</v>
      </c>
      <c r="G5306" s="39"/>
      <c r="H5306" s="45"/>
    </row>
    <row r="5307" s="2" customFormat="1" ht="16.8" customHeight="1">
      <c r="A5307" s="39"/>
      <c r="B5307" s="45"/>
      <c r="C5307" s="315" t="s">
        <v>218</v>
      </c>
      <c r="D5307" s="315" t="s">
        <v>363</v>
      </c>
      <c r="E5307" s="18" t="s">
        <v>19</v>
      </c>
      <c r="F5307" s="316">
        <v>2.6040000000000001</v>
      </c>
      <c r="G5307" s="39"/>
      <c r="H5307" s="45"/>
    </row>
    <row r="5308" s="2" customFormat="1" ht="16.8" customHeight="1">
      <c r="A5308" s="39"/>
      <c r="B5308" s="45"/>
      <c r="C5308" s="317" t="s">
        <v>4959</v>
      </c>
      <c r="D5308" s="39"/>
      <c r="E5308" s="39"/>
      <c r="F5308" s="39"/>
      <c r="G5308" s="39"/>
      <c r="H5308" s="45"/>
    </row>
    <row r="5309" s="2" customFormat="1">
      <c r="A5309" s="39"/>
      <c r="B5309" s="45"/>
      <c r="C5309" s="315" t="s">
        <v>448</v>
      </c>
      <c r="D5309" s="315" t="s">
        <v>449</v>
      </c>
      <c r="E5309" s="18" t="s">
        <v>391</v>
      </c>
      <c r="F5309" s="316">
        <v>2.6040000000000001</v>
      </c>
      <c r="G5309" s="39"/>
      <c r="H5309" s="45"/>
    </row>
    <row r="5310" s="2" customFormat="1">
      <c r="A5310" s="39"/>
      <c r="B5310" s="45"/>
      <c r="C5310" s="315" t="s">
        <v>455</v>
      </c>
      <c r="D5310" s="315" t="s">
        <v>4960</v>
      </c>
      <c r="E5310" s="18" t="s">
        <v>391</v>
      </c>
      <c r="F5310" s="316">
        <v>26.039999999999999</v>
      </c>
      <c r="G5310" s="39"/>
      <c r="H5310" s="45"/>
    </row>
    <row r="5311" s="2" customFormat="1">
      <c r="A5311" s="39"/>
      <c r="B5311" s="45"/>
      <c r="C5311" s="315" t="s">
        <v>504</v>
      </c>
      <c r="D5311" s="315" t="s">
        <v>505</v>
      </c>
      <c r="E5311" s="18" t="s">
        <v>489</v>
      </c>
      <c r="F5311" s="316">
        <v>5.2080000000000002</v>
      </c>
      <c r="G5311" s="39"/>
      <c r="H5311" s="45"/>
    </row>
    <row r="5312" s="2" customFormat="1" ht="16.8" customHeight="1">
      <c r="A5312" s="39"/>
      <c r="B5312" s="45"/>
      <c r="C5312" s="315" t="s">
        <v>466</v>
      </c>
      <c r="D5312" s="315" t="s">
        <v>467</v>
      </c>
      <c r="E5312" s="18" t="s">
        <v>391</v>
      </c>
      <c r="F5312" s="316">
        <v>5.4269999999999996</v>
      </c>
      <c r="G5312" s="39"/>
      <c r="H5312" s="45"/>
    </row>
    <row r="5313" s="2" customFormat="1" ht="16.8" customHeight="1">
      <c r="A5313" s="39"/>
      <c r="B5313" s="45"/>
      <c r="C5313" s="315" t="s">
        <v>19</v>
      </c>
      <c r="D5313" s="315" t="s">
        <v>418</v>
      </c>
      <c r="E5313" s="18" t="s">
        <v>19</v>
      </c>
      <c r="F5313" s="316">
        <v>4.8849999999999998</v>
      </c>
      <c r="G5313" s="39"/>
      <c r="H5313" s="45"/>
    </row>
    <row r="5314" s="2" customFormat="1" ht="16.8" customHeight="1">
      <c r="A5314" s="39"/>
      <c r="B5314" s="45"/>
      <c r="C5314" s="315" t="s">
        <v>19</v>
      </c>
      <c r="D5314" s="315" t="s">
        <v>1348</v>
      </c>
      <c r="E5314" s="18" t="s">
        <v>19</v>
      </c>
      <c r="F5314" s="316">
        <v>1.111</v>
      </c>
      <c r="G5314" s="39"/>
      <c r="H5314" s="45"/>
    </row>
    <row r="5315" s="2" customFormat="1" ht="16.8" customHeight="1">
      <c r="A5315" s="39"/>
      <c r="B5315" s="45"/>
      <c r="C5315" s="315" t="s">
        <v>19</v>
      </c>
      <c r="D5315" s="315" t="s">
        <v>1349</v>
      </c>
      <c r="E5315" s="18" t="s">
        <v>19</v>
      </c>
      <c r="F5315" s="316">
        <v>0</v>
      </c>
      <c r="G5315" s="39"/>
      <c r="H5315" s="45"/>
    </row>
    <row r="5316" s="2" customFormat="1" ht="16.8" customHeight="1">
      <c r="A5316" s="39"/>
      <c r="B5316" s="45"/>
      <c r="C5316" s="315" t="s">
        <v>19</v>
      </c>
      <c r="D5316" s="315" t="s">
        <v>1350</v>
      </c>
      <c r="E5316" s="18" t="s">
        <v>19</v>
      </c>
      <c r="F5316" s="316">
        <v>0</v>
      </c>
      <c r="G5316" s="39"/>
      <c r="H5316" s="45"/>
    </row>
    <row r="5317" s="2" customFormat="1" ht="16.8" customHeight="1">
      <c r="A5317" s="39"/>
      <c r="B5317" s="45"/>
      <c r="C5317" s="315" t="s">
        <v>19</v>
      </c>
      <c r="D5317" s="315" t="s">
        <v>1350</v>
      </c>
      <c r="E5317" s="18" t="s">
        <v>19</v>
      </c>
      <c r="F5317" s="316">
        <v>0</v>
      </c>
      <c r="G5317" s="39"/>
      <c r="H5317" s="45"/>
    </row>
    <row r="5318" s="2" customFormat="1" ht="16.8" customHeight="1">
      <c r="A5318" s="39"/>
      <c r="B5318" s="45"/>
      <c r="C5318" s="315" t="s">
        <v>19</v>
      </c>
      <c r="D5318" s="315" t="s">
        <v>1351</v>
      </c>
      <c r="E5318" s="18" t="s">
        <v>19</v>
      </c>
      <c r="F5318" s="316">
        <v>0</v>
      </c>
      <c r="G5318" s="39"/>
      <c r="H5318" s="45"/>
    </row>
    <row r="5319" s="2" customFormat="1" ht="16.8" customHeight="1">
      <c r="A5319" s="39"/>
      <c r="B5319" s="45"/>
      <c r="C5319" s="311" t="s">
        <v>223</v>
      </c>
      <c r="D5319" s="312" t="s">
        <v>19</v>
      </c>
      <c r="E5319" s="313" t="s">
        <v>19</v>
      </c>
      <c r="F5319" s="314">
        <v>8.0310000000000006</v>
      </c>
      <c r="G5319" s="39"/>
      <c r="H5319" s="45"/>
    </row>
    <row r="5320" s="2" customFormat="1" ht="16.8" customHeight="1">
      <c r="A5320" s="39"/>
      <c r="B5320" s="45"/>
      <c r="C5320" s="315" t="s">
        <v>19</v>
      </c>
      <c r="D5320" s="315" t="s">
        <v>1352</v>
      </c>
      <c r="E5320" s="18" t="s">
        <v>19</v>
      </c>
      <c r="F5320" s="316">
        <v>2.0350000000000001</v>
      </c>
      <c r="G5320" s="39"/>
      <c r="H5320" s="45"/>
    </row>
    <row r="5321" s="2" customFormat="1" ht="16.8" customHeight="1">
      <c r="A5321" s="39"/>
      <c r="B5321" s="45"/>
      <c r="C5321" s="315" t="s">
        <v>19</v>
      </c>
      <c r="D5321" s="315" t="s">
        <v>422</v>
      </c>
      <c r="E5321" s="18" t="s">
        <v>19</v>
      </c>
      <c r="F5321" s="316">
        <v>0</v>
      </c>
      <c r="G5321" s="39"/>
      <c r="H5321" s="45"/>
    </row>
    <row r="5322" s="2" customFormat="1" ht="16.8" customHeight="1">
      <c r="A5322" s="39"/>
      <c r="B5322" s="45"/>
      <c r="C5322" s="315" t="s">
        <v>223</v>
      </c>
      <c r="D5322" s="315" t="s">
        <v>363</v>
      </c>
      <c r="E5322" s="18" t="s">
        <v>19</v>
      </c>
      <c r="F5322" s="316">
        <v>8.0310000000000006</v>
      </c>
      <c r="G5322" s="39"/>
      <c r="H5322" s="45"/>
    </row>
    <row r="5323" s="2" customFormat="1" ht="16.8" customHeight="1">
      <c r="A5323" s="39"/>
      <c r="B5323" s="45"/>
      <c r="C5323" s="317" t="s">
        <v>4959</v>
      </c>
      <c r="D5323" s="39"/>
      <c r="E5323" s="39"/>
      <c r="F5323" s="39"/>
      <c r="G5323" s="39"/>
      <c r="H5323" s="45"/>
    </row>
    <row r="5324" s="2" customFormat="1">
      <c r="A5324" s="39"/>
      <c r="B5324" s="45"/>
      <c r="C5324" s="315" t="s">
        <v>406</v>
      </c>
      <c r="D5324" s="315" t="s">
        <v>407</v>
      </c>
      <c r="E5324" s="18" t="s">
        <v>391</v>
      </c>
      <c r="F5324" s="316">
        <v>8.0310000000000006</v>
      </c>
      <c r="G5324" s="39"/>
      <c r="H5324" s="45"/>
    </row>
    <row r="5325" s="2" customFormat="1" ht="16.8" customHeight="1">
      <c r="A5325" s="39"/>
      <c r="B5325" s="45"/>
      <c r="C5325" s="315" t="s">
        <v>466</v>
      </c>
      <c r="D5325" s="315" t="s">
        <v>467</v>
      </c>
      <c r="E5325" s="18" t="s">
        <v>391</v>
      </c>
      <c r="F5325" s="316">
        <v>5.4269999999999996</v>
      </c>
      <c r="G5325" s="39"/>
      <c r="H5325" s="45"/>
    </row>
    <row r="5326" s="2" customFormat="1" ht="16.8" customHeight="1">
      <c r="A5326" s="39"/>
      <c r="B5326" s="45"/>
      <c r="C5326" s="311" t="s">
        <v>298</v>
      </c>
      <c r="D5326" s="312" t="s">
        <v>19</v>
      </c>
      <c r="E5326" s="313" t="s">
        <v>19</v>
      </c>
      <c r="F5326" s="314">
        <v>-0.11</v>
      </c>
      <c r="G5326" s="39"/>
      <c r="H5326" s="45"/>
    </row>
    <row r="5327" s="2" customFormat="1" ht="16.8" customHeight="1">
      <c r="A5327" s="39"/>
      <c r="B5327" s="45"/>
      <c r="C5327" s="315" t="s">
        <v>19</v>
      </c>
      <c r="D5327" s="315" t="s">
        <v>2074</v>
      </c>
      <c r="E5327" s="18" t="s">
        <v>19</v>
      </c>
      <c r="F5327" s="316">
        <v>0</v>
      </c>
      <c r="G5327" s="39"/>
      <c r="H5327" s="45"/>
    </row>
    <row r="5328" s="2" customFormat="1" ht="16.8" customHeight="1">
      <c r="A5328" s="39"/>
      <c r="B5328" s="45"/>
      <c r="C5328" s="315" t="s">
        <v>19</v>
      </c>
      <c r="D5328" s="315" t="s">
        <v>2075</v>
      </c>
      <c r="E5328" s="18" t="s">
        <v>19</v>
      </c>
      <c r="F5328" s="316">
        <v>0</v>
      </c>
      <c r="G5328" s="39"/>
      <c r="H5328" s="45"/>
    </row>
    <row r="5329" s="2" customFormat="1" ht="16.8" customHeight="1">
      <c r="A5329" s="39"/>
      <c r="B5329" s="45"/>
      <c r="C5329" s="315" t="s">
        <v>19</v>
      </c>
      <c r="D5329" s="315" t="s">
        <v>1885</v>
      </c>
      <c r="E5329" s="18" t="s">
        <v>19</v>
      </c>
      <c r="F5329" s="316">
        <v>0</v>
      </c>
      <c r="G5329" s="39"/>
      <c r="H5329" s="45"/>
    </row>
    <row r="5330" s="2" customFormat="1" ht="16.8" customHeight="1">
      <c r="A5330" s="39"/>
      <c r="B5330" s="45"/>
      <c r="C5330" s="315" t="s">
        <v>19</v>
      </c>
      <c r="D5330" s="315" t="s">
        <v>1886</v>
      </c>
      <c r="E5330" s="18" t="s">
        <v>19</v>
      </c>
      <c r="F5330" s="316">
        <v>-0.11</v>
      </c>
      <c r="G5330" s="39"/>
      <c r="H5330" s="45"/>
    </row>
    <row r="5331" s="2" customFormat="1" ht="16.8" customHeight="1">
      <c r="A5331" s="39"/>
      <c r="B5331" s="45"/>
      <c r="C5331" s="315" t="s">
        <v>19</v>
      </c>
      <c r="D5331" s="315" t="s">
        <v>1887</v>
      </c>
      <c r="E5331" s="18" t="s">
        <v>19</v>
      </c>
      <c r="F5331" s="316">
        <v>0</v>
      </c>
      <c r="G5331" s="39"/>
      <c r="H5331" s="45"/>
    </row>
    <row r="5332" s="2" customFormat="1" ht="16.8" customHeight="1">
      <c r="A5332" s="39"/>
      <c r="B5332" s="45"/>
      <c r="C5332" s="315" t="s">
        <v>19</v>
      </c>
      <c r="D5332" s="315" t="s">
        <v>1888</v>
      </c>
      <c r="E5332" s="18" t="s">
        <v>19</v>
      </c>
      <c r="F5332" s="316">
        <v>0</v>
      </c>
      <c r="G5332" s="39"/>
      <c r="H5332" s="45"/>
    </row>
    <row r="5333" s="2" customFormat="1" ht="16.8" customHeight="1">
      <c r="A5333" s="39"/>
      <c r="B5333" s="45"/>
      <c r="C5333" s="315" t="s">
        <v>19</v>
      </c>
      <c r="D5333" s="315" t="s">
        <v>501</v>
      </c>
      <c r="E5333" s="18" t="s">
        <v>19</v>
      </c>
      <c r="F5333" s="316">
        <v>0</v>
      </c>
      <c r="G5333" s="39"/>
      <c r="H5333" s="45"/>
    </row>
    <row r="5334" s="2" customFormat="1" ht="16.8" customHeight="1">
      <c r="A5334" s="39"/>
      <c r="B5334" s="45"/>
      <c r="C5334" s="315" t="s">
        <v>19</v>
      </c>
      <c r="D5334" s="315" t="s">
        <v>993</v>
      </c>
      <c r="E5334" s="18" t="s">
        <v>19</v>
      </c>
      <c r="F5334" s="316">
        <v>0</v>
      </c>
      <c r="G5334" s="39"/>
      <c r="H5334" s="45"/>
    </row>
    <row r="5335" s="2" customFormat="1" ht="16.8" customHeight="1">
      <c r="A5335" s="39"/>
      <c r="B5335" s="45"/>
      <c r="C5335" s="315" t="s">
        <v>19</v>
      </c>
      <c r="D5335" s="315" t="s">
        <v>502</v>
      </c>
      <c r="E5335" s="18" t="s">
        <v>19</v>
      </c>
      <c r="F5335" s="316">
        <v>0</v>
      </c>
      <c r="G5335" s="39"/>
      <c r="H5335" s="45"/>
    </row>
    <row r="5336" s="2" customFormat="1" ht="16.8" customHeight="1">
      <c r="A5336" s="39"/>
      <c r="B5336" s="45"/>
      <c r="C5336" s="315" t="s">
        <v>298</v>
      </c>
      <c r="D5336" s="315" t="s">
        <v>500</v>
      </c>
      <c r="E5336" s="18" t="s">
        <v>19</v>
      </c>
      <c r="F5336" s="316">
        <v>-0.11</v>
      </c>
      <c r="G5336" s="39"/>
      <c r="H5336" s="45"/>
    </row>
    <row r="5337" s="2" customFormat="1" ht="16.8" customHeight="1">
      <c r="A5337" s="39"/>
      <c r="B5337" s="45"/>
      <c r="C5337" s="317" t="s">
        <v>4959</v>
      </c>
      <c r="D5337" s="39"/>
      <c r="E5337" s="39"/>
      <c r="F5337" s="39"/>
      <c r="G5337" s="39"/>
      <c r="H5337" s="45"/>
    </row>
    <row r="5338" s="2" customFormat="1" ht="16.8" customHeight="1">
      <c r="A5338" s="39"/>
      <c r="B5338" s="45"/>
      <c r="C5338" s="315" t="s">
        <v>496</v>
      </c>
      <c r="D5338" s="315" t="s">
        <v>497</v>
      </c>
      <c r="E5338" s="18" t="s">
        <v>489</v>
      </c>
      <c r="F5338" s="316">
        <v>1.516</v>
      </c>
      <c r="G5338" s="39"/>
      <c r="H5338" s="45"/>
    </row>
    <row r="5339" s="2" customFormat="1">
      <c r="A5339" s="39"/>
      <c r="B5339" s="45"/>
      <c r="C5339" s="315" t="s">
        <v>448</v>
      </c>
      <c r="D5339" s="315" t="s">
        <v>449</v>
      </c>
      <c r="E5339" s="18" t="s">
        <v>391</v>
      </c>
      <c r="F5339" s="316">
        <v>2.6040000000000001</v>
      </c>
      <c r="G5339" s="39"/>
      <c r="H5339" s="45"/>
    </row>
    <row r="5340" s="2" customFormat="1" ht="16.8" customHeight="1">
      <c r="A5340" s="39"/>
      <c r="B5340" s="45"/>
      <c r="C5340" s="311" t="s">
        <v>221</v>
      </c>
      <c r="D5340" s="312" t="s">
        <v>19</v>
      </c>
      <c r="E5340" s="313" t="s">
        <v>19</v>
      </c>
      <c r="F5340" s="314">
        <v>1.736</v>
      </c>
      <c r="G5340" s="39"/>
      <c r="H5340" s="45"/>
    </row>
    <row r="5341" s="2" customFormat="1" ht="16.8" customHeight="1">
      <c r="A5341" s="39"/>
      <c r="B5341" s="45"/>
      <c r="C5341" s="315" t="s">
        <v>19</v>
      </c>
      <c r="D5341" s="315" t="s">
        <v>491</v>
      </c>
      <c r="E5341" s="18" t="s">
        <v>19</v>
      </c>
      <c r="F5341" s="316">
        <v>0</v>
      </c>
      <c r="G5341" s="39"/>
      <c r="H5341" s="45"/>
    </row>
    <row r="5342" s="2" customFormat="1" ht="16.8" customHeight="1">
      <c r="A5342" s="39"/>
      <c r="B5342" s="45"/>
      <c r="C5342" s="315" t="s">
        <v>19</v>
      </c>
      <c r="D5342" s="315" t="s">
        <v>492</v>
      </c>
      <c r="E5342" s="18" t="s">
        <v>19</v>
      </c>
      <c r="F5342" s="316">
        <v>0.434</v>
      </c>
      <c r="G5342" s="39"/>
      <c r="H5342" s="45"/>
    </row>
    <row r="5343" s="2" customFormat="1" ht="16.8" customHeight="1">
      <c r="A5343" s="39"/>
      <c r="B5343" s="45"/>
      <c r="C5343" s="315" t="s">
        <v>19</v>
      </c>
      <c r="D5343" s="315" t="s">
        <v>493</v>
      </c>
      <c r="E5343" s="18" t="s">
        <v>19</v>
      </c>
      <c r="F5343" s="316">
        <v>0</v>
      </c>
      <c r="G5343" s="39"/>
      <c r="H5343" s="45"/>
    </row>
    <row r="5344" s="2" customFormat="1" ht="16.8" customHeight="1">
      <c r="A5344" s="39"/>
      <c r="B5344" s="45"/>
      <c r="C5344" s="315" t="s">
        <v>19</v>
      </c>
      <c r="D5344" s="315" t="s">
        <v>494</v>
      </c>
      <c r="E5344" s="18" t="s">
        <v>19</v>
      </c>
      <c r="F5344" s="316">
        <v>1.3020000000000001</v>
      </c>
      <c r="G5344" s="39"/>
      <c r="H5344" s="45"/>
    </row>
    <row r="5345" s="2" customFormat="1" ht="16.8" customHeight="1">
      <c r="A5345" s="39"/>
      <c r="B5345" s="45"/>
      <c r="C5345" s="315" t="s">
        <v>221</v>
      </c>
      <c r="D5345" s="315" t="s">
        <v>363</v>
      </c>
      <c r="E5345" s="18" t="s">
        <v>19</v>
      </c>
      <c r="F5345" s="316">
        <v>1.736</v>
      </c>
      <c r="G5345" s="39"/>
      <c r="H5345" s="45"/>
    </row>
    <row r="5346" s="2" customFormat="1" ht="16.8" customHeight="1">
      <c r="A5346" s="39"/>
      <c r="B5346" s="45"/>
      <c r="C5346" s="317" t="s">
        <v>4959</v>
      </c>
      <c r="D5346" s="39"/>
      <c r="E5346" s="39"/>
      <c r="F5346" s="39"/>
      <c r="G5346" s="39"/>
      <c r="H5346" s="45"/>
    </row>
    <row r="5347" s="2" customFormat="1" ht="16.8" customHeight="1">
      <c r="A5347" s="39"/>
      <c r="B5347" s="45"/>
      <c r="C5347" s="315" t="s">
        <v>487</v>
      </c>
      <c r="D5347" s="315" t="s">
        <v>488</v>
      </c>
      <c r="E5347" s="18" t="s">
        <v>489</v>
      </c>
      <c r="F5347" s="316">
        <v>3.472</v>
      </c>
      <c r="G5347" s="39"/>
      <c r="H5347" s="45"/>
    </row>
    <row r="5348" s="2" customFormat="1">
      <c r="A5348" s="39"/>
      <c r="B5348" s="45"/>
      <c r="C5348" s="315" t="s">
        <v>448</v>
      </c>
      <c r="D5348" s="315" t="s">
        <v>449</v>
      </c>
      <c r="E5348" s="18" t="s">
        <v>391</v>
      </c>
      <c r="F5348" s="316">
        <v>2.6040000000000001</v>
      </c>
      <c r="G5348" s="39"/>
      <c r="H5348" s="45"/>
    </row>
    <row r="5349" s="2" customFormat="1">
      <c r="A5349" s="39"/>
      <c r="B5349" s="45"/>
      <c r="C5349" s="315" t="s">
        <v>477</v>
      </c>
      <c r="D5349" s="315" t="s">
        <v>478</v>
      </c>
      <c r="E5349" s="18" t="s">
        <v>391</v>
      </c>
      <c r="F5349" s="316">
        <v>7.1630000000000003</v>
      </c>
      <c r="G5349" s="39"/>
      <c r="H5349" s="45"/>
    </row>
    <row r="5350" s="2" customFormat="1" ht="16.8" customHeight="1">
      <c r="A5350" s="39"/>
      <c r="B5350" s="45"/>
      <c r="C5350" s="311" t="s">
        <v>225</v>
      </c>
      <c r="D5350" s="312" t="s">
        <v>19</v>
      </c>
      <c r="E5350" s="313" t="s">
        <v>19</v>
      </c>
      <c r="F5350" s="314">
        <v>5.4269999999999996</v>
      </c>
      <c r="G5350" s="39"/>
      <c r="H5350" s="45"/>
    </row>
    <row r="5351" s="2" customFormat="1" ht="16.8" customHeight="1">
      <c r="A5351" s="39"/>
      <c r="B5351" s="45"/>
      <c r="C5351" s="315" t="s">
        <v>19</v>
      </c>
      <c r="D5351" s="315" t="s">
        <v>470</v>
      </c>
      <c r="E5351" s="18" t="s">
        <v>19</v>
      </c>
      <c r="F5351" s="316">
        <v>0</v>
      </c>
      <c r="G5351" s="39"/>
      <c r="H5351" s="45"/>
    </row>
    <row r="5352" s="2" customFormat="1" ht="16.8" customHeight="1">
      <c r="A5352" s="39"/>
      <c r="B5352" s="45"/>
      <c r="C5352" s="315" t="s">
        <v>19</v>
      </c>
      <c r="D5352" s="315" t="s">
        <v>1879</v>
      </c>
      <c r="E5352" s="18" t="s">
        <v>19</v>
      </c>
      <c r="F5352" s="316">
        <v>8.0310000000000006</v>
      </c>
      <c r="G5352" s="39"/>
      <c r="H5352" s="45"/>
    </row>
    <row r="5353" s="2" customFormat="1" ht="16.8" customHeight="1">
      <c r="A5353" s="39"/>
      <c r="B5353" s="45"/>
      <c r="C5353" s="315" t="s">
        <v>19</v>
      </c>
      <c r="D5353" s="315" t="s">
        <v>471</v>
      </c>
      <c r="E5353" s="18" t="s">
        <v>19</v>
      </c>
      <c r="F5353" s="316">
        <v>-2.6040000000000001</v>
      </c>
      <c r="G5353" s="39"/>
      <c r="H5353" s="45"/>
    </row>
    <row r="5354" s="2" customFormat="1" ht="16.8" customHeight="1">
      <c r="A5354" s="39"/>
      <c r="B5354" s="45"/>
      <c r="C5354" s="315" t="s">
        <v>225</v>
      </c>
      <c r="D5354" s="315" t="s">
        <v>363</v>
      </c>
      <c r="E5354" s="18" t="s">
        <v>19</v>
      </c>
      <c r="F5354" s="316">
        <v>5.4269999999999996</v>
      </c>
      <c r="G5354" s="39"/>
      <c r="H5354" s="45"/>
    </row>
    <row r="5355" s="2" customFormat="1" ht="16.8" customHeight="1">
      <c r="A5355" s="39"/>
      <c r="B5355" s="45"/>
      <c r="C5355" s="317" t="s">
        <v>4959</v>
      </c>
      <c r="D5355" s="39"/>
      <c r="E5355" s="39"/>
      <c r="F5355" s="39"/>
      <c r="G5355" s="39"/>
      <c r="H5355" s="45"/>
    </row>
    <row r="5356" s="2" customFormat="1" ht="16.8" customHeight="1">
      <c r="A5356" s="39"/>
      <c r="B5356" s="45"/>
      <c r="C5356" s="315" t="s">
        <v>466</v>
      </c>
      <c r="D5356" s="315" t="s">
        <v>467</v>
      </c>
      <c r="E5356" s="18" t="s">
        <v>391</v>
      </c>
      <c r="F5356" s="316">
        <v>5.4269999999999996</v>
      </c>
      <c r="G5356" s="39"/>
      <c r="H5356" s="45"/>
    </row>
    <row r="5357" s="2" customFormat="1">
      <c r="A5357" s="39"/>
      <c r="B5357" s="45"/>
      <c r="C5357" s="315" t="s">
        <v>389</v>
      </c>
      <c r="D5357" s="315" t="s">
        <v>390</v>
      </c>
      <c r="E5357" s="18" t="s">
        <v>391</v>
      </c>
      <c r="F5357" s="316">
        <v>5.4269999999999996</v>
      </c>
      <c r="G5357" s="39"/>
      <c r="H5357" s="45"/>
    </row>
    <row r="5358" s="2" customFormat="1">
      <c r="A5358" s="39"/>
      <c r="B5358" s="45"/>
      <c r="C5358" s="315" t="s">
        <v>442</v>
      </c>
      <c r="D5358" s="315" t="s">
        <v>443</v>
      </c>
      <c r="E5358" s="18" t="s">
        <v>391</v>
      </c>
      <c r="F5358" s="316">
        <v>10.853999999999999</v>
      </c>
      <c r="G5358" s="39"/>
      <c r="H5358" s="45"/>
    </row>
    <row r="5359" s="2" customFormat="1">
      <c r="A5359" s="39"/>
      <c r="B5359" s="45"/>
      <c r="C5359" s="315" t="s">
        <v>462</v>
      </c>
      <c r="D5359" s="315" t="s">
        <v>463</v>
      </c>
      <c r="E5359" s="18" t="s">
        <v>391</v>
      </c>
      <c r="F5359" s="316">
        <v>5.4269999999999996</v>
      </c>
      <c r="G5359" s="39"/>
      <c r="H5359" s="45"/>
    </row>
    <row r="5360" s="2" customFormat="1">
      <c r="A5360" s="39"/>
      <c r="B5360" s="45"/>
      <c r="C5360" s="315" t="s">
        <v>477</v>
      </c>
      <c r="D5360" s="315" t="s">
        <v>478</v>
      </c>
      <c r="E5360" s="18" t="s">
        <v>391</v>
      </c>
      <c r="F5360" s="316">
        <v>7.1630000000000003</v>
      </c>
      <c r="G5360" s="39"/>
      <c r="H5360" s="45"/>
    </row>
    <row r="5361" s="2" customFormat="1" ht="26.4" customHeight="1">
      <c r="A5361" s="39"/>
      <c r="B5361" s="45"/>
      <c r="C5361" s="310" t="s">
        <v>4979</v>
      </c>
      <c r="D5361" s="310" t="s">
        <v>138</v>
      </c>
      <c r="E5361" s="39"/>
      <c r="F5361" s="39"/>
      <c r="G5361" s="39"/>
      <c r="H5361" s="45"/>
    </row>
    <row r="5362" s="2" customFormat="1" ht="16.8" customHeight="1">
      <c r="A5362" s="39"/>
      <c r="B5362" s="45"/>
      <c r="C5362" s="311" t="s">
        <v>248</v>
      </c>
      <c r="D5362" s="312" t="s">
        <v>19</v>
      </c>
      <c r="E5362" s="313" t="s">
        <v>19</v>
      </c>
      <c r="F5362" s="314">
        <v>0</v>
      </c>
      <c r="G5362" s="39"/>
      <c r="H5362" s="45"/>
    </row>
    <row r="5363" s="2" customFormat="1" ht="16.8" customHeight="1">
      <c r="A5363" s="39"/>
      <c r="B5363" s="45"/>
      <c r="C5363" s="317" t="s">
        <v>4959</v>
      </c>
      <c r="D5363" s="39"/>
      <c r="E5363" s="39"/>
      <c r="F5363" s="39"/>
      <c r="G5363" s="39"/>
      <c r="H5363" s="45"/>
    </row>
    <row r="5364" s="2" customFormat="1">
      <c r="A5364" s="39"/>
      <c r="B5364" s="45"/>
      <c r="C5364" s="315" t="s">
        <v>448</v>
      </c>
      <c r="D5364" s="315" t="s">
        <v>449</v>
      </c>
      <c r="E5364" s="18" t="s">
        <v>391</v>
      </c>
      <c r="F5364" s="316">
        <v>58.054000000000002</v>
      </c>
      <c r="G5364" s="39"/>
      <c r="H5364" s="45"/>
    </row>
    <row r="5365" s="2" customFormat="1" ht="16.8" customHeight="1">
      <c r="A5365" s="39"/>
      <c r="B5365" s="45"/>
      <c r="C5365" s="311" t="s">
        <v>294</v>
      </c>
      <c r="D5365" s="312" t="s">
        <v>19</v>
      </c>
      <c r="E5365" s="313" t="s">
        <v>19</v>
      </c>
      <c r="F5365" s="314">
        <v>88.700000000000003</v>
      </c>
      <c r="G5365" s="39"/>
      <c r="H5365" s="45"/>
    </row>
    <row r="5366" s="2" customFormat="1" ht="16.8" customHeight="1">
      <c r="A5366" s="39"/>
      <c r="B5366" s="45"/>
      <c r="C5366" s="315" t="s">
        <v>19</v>
      </c>
      <c r="D5366" s="315" t="s">
        <v>1829</v>
      </c>
      <c r="E5366" s="18" t="s">
        <v>19</v>
      </c>
      <c r="F5366" s="316">
        <v>84.5</v>
      </c>
      <c r="G5366" s="39"/>
      <c r="H5366" s="45"/>
    </row>
    <row r="5367" s="2" customFormat="1" ht="16.8" customHeight="1">
      <c r="A5367" s="39"/>
      <c r="B5367" s="45"/>
      <c r="C5367" s="315" t="s">
        <v>19</v>
      </c>
      <c r="D5367" s="315" t="s">
        <v>1831</v>
      </c>
      <c r="E5367" s="18" t="s">
        <v>19</v>
      </c>
      <c r="F5367" s="316">
        <v>4.2000000000000002</v>
      </c>
      <c r="G5367" s="39"/>
      <c r="H5367" s="45"/>
    </row>
    <row r="5368" s="2" customFormat="1" ht="16.8" customHeight="1">
      <c r="A5368" s="39"/>
      <c r="B5368" s="45"/>
      <c r="C5368" s="315" t="s">
        <v>19</v>
      </c>
      <c r="D5368" s="315" t="s">
        <v>2047</v>
      </c>
      <c r="E5368" s="18" t="s">
        <v>19</v>
      </c>
      <c r="F5368" s="316">
        <v>0</v>
      </c>
      <c r="G5368" s="39"/>
      <c r="H5368" s="45"/>
    </row>
    <row r="5369" s="2" customFormat="1" ht="16.8" customHeight="1">
      <c r="A5369" s="39"/>
      <c r="B5369" s="45"/>
      <c r="C5369" s="315" t="s">
        <v>19</v>
      </c>
      <c r="D5369" s="315" t="s">
        <v>2049</v>
      </c>
      <c r="E5369" s="18" t="s">
        <v>19</v>
      </c>
      <c r="F5369" s="316">
        <v>0</v>
      </c>
      <c r="G5369" s="39"/>
      <c r="H5369" s="45"/>
    </row>
    <row r="5370" s="2" customFormat="1" ht="16.8" customHeight="1">
      <c r="A5370" s="39"/>
      <c r="B5370" s="45"/>
      <c r="C5370" s="315" t="s">
        <v>19</v>
      </c>
      <c r="D5370" s="315" t="s">
        <v>1821</v>
      </c>
      <c r="E5370" s="18" t="s">
        <v>19</v>
      </c>
      <c r="F5370" s="316">
        <v>0</v>
      </c>
      <c r="G5370" s="39"/>
      <c r="H5370" s="45"/>
    </row>
    <row r="5371" s="2" customFormat="1" ht="16.8" customHeight="1">
      <c r="A5371" s="39"/>
      <c r="B5371" s="45"/>
      <c r="C5371" s="315" t="s">
        <v>19</v>
      </c>
      <c r="D5371" s="315" t="s">
        <v>1822</v>
      </c>
      <c r="E5371" s="18" t="s">
        <v>19</v>
      </c>
      <c r="F5371" s="316">
        <v>0</v>
      </c>
      <c r="G5371" s="39"/>
      <c r="H5371" s="45"/>
    </row>
    <row r="5372" s="2" customFormat="1" ht="16.8" customHeight="1">
      <c r="A5372" s="39"/>
      <c r="B5372" s="45"/>
      <c r="C5372" s="315" t="s">
        <v>19</v>
      </c>
      <c r="D5372" s="315" t="s">
        <v>952</v>
      </c>
      <c r="E5372" s="18" t="s">
        <v>19</v>
      </c>
      <c r="F5372" s="316">
        <v>0</v>
      </c>
      <c r="G5372" s="39"/>
      <c r="H5372" s="45"/>
    </row>
    <row r="5373" s="2" customFormat="1" ht="16.8" customHeight="1">
      <c r="A5373" s="39"/>
      <c r="B5373" s="45"/>
      <c r="C5373" s="315" t="s">
        <v>19</v>
      </c>
      <c r="D5373" s="315" t="s">
        <v>258</v>
      </c>
      <c r="E5373" s="18" t="s">
        <v>19</v>
      </c>
      <c r="F5373" s="316">
        <v>0</v>
      </c>
      <c r="G5373" s="39"/>
      <c r="H5373" s="45"/>
    </row>
    <row r="5374" s="2" customFormat="1" ht="16.8" customHeight="1">
      <c r="A5374" s="39"/>
      <c r="B5374" s="45"/>
      <c r="C5374" s="315" t="s">
        <v>19</v>
      </c>
      <c r="D5374" s="315" t="s">
        <v>256</v>
      </c>
      <c r="E5374" s="18" t="s">
        <v>19</v>
      </c>
      <c r="F5374" s="316">
        <v>0</v>
      </c>
      <c r="G5374" s="39"/>
      <c r="H5374" s="45"/>
    </row>
    <row r="5375" s="2" customFormat="1" ht="16.8" customHeight="1">
      <c r="A5375" s="39"/>
      <c r="B5375" s="45"/>
      <c r="C5375" s="315" t="s">
        <v>294</v>
      </c>
      <c r="D5375" s="315" t="s">
        <v>363</v>
      </c>
      <c r="E5375" s="18" t="s">
        <v>19</v>
      </c>
      <c r="F5375" s="316">
        <v>88.700000000000003</v>
      </c>
      <c r="G5375" s="39"/>
      <c r="H5375" s="45"/>
    </row>
    <row r="5376" s="2" customFormat="1" ht="16.8" customHeight="1">
      <c r="A5376" s="39"/>
      <c r="B5376" s="45"/>
      <c r="C5376" s="317" t="s">
        <v>4959</v>
      </c>
      <c r="D5376" s="39"/>
      <c r="E5376" s="39"/>
      <c r="F5376" s="39"/>
      <c r="G5376" s="39"/>
      <c r="H5376" s="45"/>
    </row>
    <row r="5377" s="2" customFormat="1" ht="16.8" customHeight="1">
      <c r="A5377" s="39"/>
      <c r="B5377" s="45"/>
      <c r="C5377" s="315" t="s">
        <v>786</v>
      </c>
      <c r="D5377" s="315" t="s">
        <v>787</v>
      </c>
      <c r="E5377" s="18" t="s">
        <v>572</v>
      </c>
      <c r="F5377" s="316">
        <v>88.700000000000003</v>
      </c>
      <c r="G5377" s="39"/>
      <c r="H5377" s="45"/>
    </row>
    <row r="5378" s="2" customFormat="1">
      <c r="A5378" s="39"/>
      <c r="B5378" s="45"/>
      <c r="C5378" s="315" t="s">
        <v>343</v>
      </c>
      <c r="D5378" s="315" t="s">
        <v>344</v>
      </c>
      <c r="E5378" s="18" t="s">
        <v>345</v>
      </c>
      <c r="F5378" s="316">
        <v>68.831000000000003</v>
      </c>
      <c r="G5378" s="39"/>
      <c r="H5378" s="45"/>
    </row>
    <row r="5379" s="2" customFormat="1" ht="16.8" customHeight="1">
      <c r="A5379" s="39"/>
      <c r="B5379" s="45"/>
      <c r="C5379" s="315" t="s">
        <v>379</v>
      </c>
      <c r="D5379" s="315" t="s">
        <v>380</v>
      </c>
      <c r="E5379" s="18" t="s">
        <v>345</v>
      </c>
      <c r="F5379" s="316">
        <v>116.55200000000001</v>
      </c>
      <c r="G5379" s="39"/>
      <c r="H5379" s="45"/>
    </row>
    <row r="5380" s="2" customFormat="1">
      <c r="A5380" s="39"/>
      <c r="B5380" s="45"/>
      <c r="C5380" s="315" t="s">
        <v>425</v>
      </c>
      <c r="D5380" s="315" t="s">
        <v>426</v>
      </c>
      <c r="E5380" s="18" t="s">
        <v>345</v>
      </c>
      <c r="F5380" s="316">
        <v>525.81399999999996</v>
      </c>
      <c r="G5380" s="39"/>
      <c r="H5380" s="45"/>
    </row>
    <row r="5381" s="2" customFormat="1">
      <c r="A5381" s="39"/>
      <c r="B5381" s="45"/>
      <c r="C5381" s="315" t="s">
        <v>570</v>
      </c>
      <c r="D5381" s="315" t="s">
        <v>571</v>
      </c>
      <c r="E5381" s="18" t="s">
        <v>572</v>
      </c>
      <c r="F5381" s="316">
        <v>44.350000000000001</v>
      </c>
      <c r="G5381" s="39"/>
      <c r="H5381" s="45"/>
    </row>
    <row r="5382" s="2" customFormat="1" ht="16.8" customHeight="1">
      <c r="A5382" s="39"/>
      <c r="B5382" s="45"/>
      <c r="C5382" s="315" t="s">
        <v>577</v>
      </c>
      <c r="D5382" s="315" t="s">
        <v>578</v>
      </c>
      <c r="E5382" s="18" t="s">
        <v>572</v>
      </c>
      <c r="F5382" s="316">
        <v>53.219999999999999</v>
      </c>
      <c r="G5382" s="39"/>
      <c r="H5382" s="45"/>
    </row>
    <row r="5383" s="2" customFormat="1" ht="16.8" customHeight="1">
      <c r="A5383" s="39"/>
      <c r="B5383" s="45"/>
      <c r="C5383" s="315" t="s">
        <v>2009</v>
      </c>
      <c r="D5383" s="315" t="s">
        <v>2010</v>
      </c>
      <c r="E5383" s="18" t="s">
        <v>572</v>
      </c>
      <c r="F5383" s="316">
        <v>88.700000000000003</v>
      </c>
      <c r="G5383" s="39"/>
      <c r="H5383" s="45"/>
    </row>
    <row r="5384" s="2" customFormat="1" ht="16.8" customHeight="1">
      <c r="A5384" s="39"/>
      <c r="B5384" s="45"/>
      <c r="C5384" s="315" t="s">
        <v>698</v>
      </c>
      <c r="D5384" s="315" t="s">
        <v>699</v>
      </c>
      <c r="E5384" s="18" t="s">
        <v>572</v>
      </c>
      <c r="F5384" s="316">
        <v>88.700000000000003</v>
      </c>
      <c r="G5384" s="39"/>
      <c r="H5384" s="45"/>
    </row>
    <row r="5385" s="2" customFormat="1" ht="16.8" customHeight="1">
      <c r="A5385" s="39"/>
      <c r="B5385" s="45"/>
      <c r="C5385" s="315" t="s">
        <v>487</v>
      </c>
      <c r="D5385" s="315" t="s">
        <v>488</v>
      </c>
      <c r="E5385" s="18" t="s">
        <v>489</v>
      </c>
      <c r="F5385" s="316">
        <v>84.441999999999993</v>
      </c>
      <c r="G5385" s="39"/>
      <c r="H5385" s="45"/>
    </row>
    <row r="5386" s="2" customFormat="1" ht="16.8" customHeight="1">
      <c r="A5386" s="39"/>
      <c r="B5386" s="45"/>
      <c r="C5386" s="315" t="s">
        <v>496</v>
      </c>
      <c r="D5386" s="315" t="s">
        <v>497</v>
      </c>
      <c r="E5386" s="18" t="s">
        <v>489</v>
      </c>
      <c r="F5386" s="316">
        <v>28.004000000000001</v>
      </c>
      <c r="G5386" s="39"/>
      <c r="H5386" s="45"/>
    </row>
    <row r="5387" s="2" customFormat="1" ht="16.8" customHeight="1">
      <c r="A5387" s="39"/>
      <c r="B5387" s="45"/>
      <c r="C5387" s="311" t="s">
        <v>263</v>
      </c>
      <c r="D5387" s="312" t="s">
        <v>19</v>
      </c>
      <c r="E5387" s="313" t="s">
        <v>19</v>
      </c>
      <c r="F5387" s="314">
        <v>0.14999999999999999</v>
      </c>
      <c r="G5387" s="39"/>
      <c r="H5387" s="45"/>
    </row>
    <row r="5388" s="2" customFormat="1" ht="16.8" customHeight="1">
      <c r="A5388" s="39"/>
      <c r="B5388" s="45"/>
      <c r="C5388" s="315" t="s">
        <v>19</v>
      </c>
      <c r="D5388" s="315" t="s">
        <v>1861</v>
      </c>
      <c r="E5388" s="18" t="s">
        <v>19</v>
      </c>
      <c r="F5388" s="316">
        <v>0</v>
      </c>
      <c r="G5388" s="39"/>
      <c r="H5388" s="45"/>
    </row>
    <row r="5389" s="2" customFormat="1" ht="16.8" customHeight="1">
      <c r="A5389" s="39"/>
      <c r="B5389" s="45"/>
      <c r="C5389" s="315" t="s">
        <v>263</v>
      </c>
      <c r="D5389" s="315" t="s">
        <v>1838</v>
      </c>
      <c r="E5389" s="18" t="s">
        <v>19</v>
      </c>
      <c r="F5389" s="316">
        <v>0.14999999999999999</v>
      </c>
      <c r="G5389" s="39"/>
      <c r="H5389" s="45"/>
    </row>
    <row r="5390" s="2" customFormat="1" ht="16.8" customHeight="1">
      <c r="A5390" s="39"/>
      <c r="B5390" s="45"/>
      <c r="C5390" s="317" t="s">
        <v>4959</v>
      </c>
      <c r="D5390" s="39"/>
      <c r="E5390" s="39"/>
      <c r="F5390" s="39"/>
      <c r="G5390" s="39"/>
      <c r="H5390" s="45"/>
    </row>
    <row r="5391" s="2" customFormat="1">
      <c r="A5391" s="39"/>
      <c r="B5391" s="45"/>
      <c r="C5391" s="315" t="s">
        <v>406</v>
      </c>
      <c r="D5391" s="315" t="s">
        <v>407</v>
      </c>
      <c r="E5391" s="18" t="s">
        <v>391</v>
      </c>
      <c r="F5391" s="316">
        <v>278.50099999999998</v>
      </c>
      <c r="G5391" s="39"/>
      <c r="H5391" s="45"/>
    </row>
    <row r="5392" s="2" customFormat="1" ht="16.8" customHeight="1">
      <c r="A5392" s="39"/>
      <c r="B5392" s="45"/>
      <c r="C5392" s="315" t="s">
        <v>496</v>
      </c>
      <c r="D5392" s="315" t="s">
        <v>497</v>
      </c>
      <c r="E5392" s="18" t="s">
        <v>489</v>
      </c>
      <c r="F5392" s="316">
        <v>28.004000000000001</v>
      </c>
      <c r="G5392" s="39"/>
      <c r="H5392" s="45"/>
    </row>
    <row r="5393" s="2" customFormat="1" ht="16.8" customHeight="1">
      <c r="A5393" s="39"/>
      <c r="B5393" s="45"/>
      <c r="C5393" s="311" t="s">
        <v>270</v>
      </c>
      <c r="D5393" s="312" t="s">
        <v>19</v>
      </c>
      <c r="E5393" s="313" t="s">
        <v>19</v>
      </c>
      <c r="F5393" s="314">
        <v>2.964</v>
      </c>
      <c r="G5393" s="39"/>
      <c r="H5393" s="45"/>
    </row>
    <row r="5394" s="2" customFormat="1" ht="16.8" customHeight="1">
      <c r="A5394" s="39"/>
      <c r="B5394" s="45"/>
      <c r="C5394" s="315" t="s">
        <v>19</v>
      </c>
      <c r="D5394" s="315" t="s">
        <v>1865</v>
      </c>
      <c r="E5394" s="18" t="s">
        <v>19</v>
      </c>
      <c r="F5394" s="316">
        <v>0</v>
      </c>
      <c r="G5394" s="39"/>
      <c r="H5394" s="45"/>
    </row>
    <row r="5395" s="2" customFormat="1" ht="16.8" customHeight="1">
      <c r="A5395" s="39"/>
      <c r="B5395" s="45"/>
      <c r="C5395" s="315" t="s">
        <v>270</v>
      </c>
      <c r="D5395" s="315" t="s">
        <v>1276</v>
      </c>
      <c r="E5395" s="18" t="s">
        <v>19</v>
      </c>
      <c r="F5395" s="316">
        <v>2.964</v>
      </c>
      <c r="G5395" s="39"/>
      <c r="H5395" s="45"/>
    </row>
    <row r="5396" s="2" customFormat="1" ht="16.8" customHeight="1">
      <c r="A5396" s="39"/>
      <c r="B5396" s="45"/>
      <c r="C5396" s="317" t="s">
        <v>4959</v>
      </c>
      <c r="D5396" s="39"/>
      <c r="E5396" s="39"/>
      <c r="F5396" s="39"/>
      <c r="G5396" s="39"/>
      <c r="H5396" s="45"/>
    </row>
    <row r="5397" s="2" customFormat="1">
      <c r="A5397" s="39"/>
      <c r="B5397" s="45"/>
      <c r="C5397" s="315" t="s">
        <v>406</v>
      </c>
      <c r="D5397" s="315" t="s">
        <v>407</v>
      </c>
      <c r="E5397" s="18" t="s">
        <v>391</v>
      </c>
      <c r="F5397" s="316">
        <v>278.50099999999998</v>
      </c>
      <c r="G5397" s="39"/>
      <c r="H5397" s="45"/>
    </row>
    <row r="5398" s="2" customFormat="1">
      <c r="A5398" s="39"/>
      <c r="B5398" s="45"/>
      <c r="C5398" s="315" t="s">
        <v>425</v>
      </c>
      <c r="D5398" s="315" t="s">
        <v>426</v>
      </c>
      <c r="E5398" s="18" t="s">
        <v>345</v>
      </c>
      <c r="F5398" s="316">
        <v>525.81399999999996</v>
      </c>
      <c r="G5398" s="39"/>
      <c r="H5398" s="45"/>
    </row>
    <row r="5399" s="2" customFormat="1">
      <c r="A5399" s="39"/>
      <c r="B5399" s="45"/>
      <c r="C5399" s="315" t="s">
        <v>448</v>
      </c>
      <c r="D5399" s="315" t="s">
        <v>449</v>
      </c>
      <c r="E5399" s="18" t="s">
        <v>391</v>
      </c>
      <c r="F5399" s="316">
        <v>58.054000000000002</v>
      </c>
      <c r="G5399" s="39"/>
      <c r="H5399" s="45"/>
    </row>
    <row r="5400" s="2" customFormat="1" ht="16.8" customHeight="1">
      <c r="A5400" s="39"/>
      <c r="B5400" s="45"/>
      <c r="C5400" s="311" t="s">
        <v>256</v>
      </c>
      <c r="D5400" s="312" t="s">
        <v>19</v>
      </c>
      <c r="E5400" s="313" t="s">
        <v>19</v>
      </c>
      <c r="F5400" s="314">
        <v>0</v>
      </c>
      <c r="G5400" s="39"/>
      <c r="H5400" s="45"/>
    </row>
    <row r="5401" s="2" customFormat="1" ht="16.8" customHeight="1">
      <c r="A5401" s="39"/>
      <c r="B5401" s="45"/>
      <c r="C5401" s="317" t="s">
        <v>4959</v>
      </c>
      <c r="D5401" s="39"/>
      <c r="E5401" s="39"/>
      <c r="F5401" s="39"/>
      <c r="G5401" s="39"/>
      <c r="H5401" s="45"/>
    </row>
    <row r="5402" s="2" customFormat="1" ht="16.8" customHeight="1">
      <c r="A5402" s="39"/>
      <c r="B5402" s="45"/>
      <c r="C5402" s="315" t="s">
        <v>786</v>
      </c>
      <c r="D5402" s="315" t="s">
        <v>787</v>
      </c>
      <c r="E5402" s="18" t="s">
        <v>572</v>
      </c>
      <c r="F5402" s="316">
        <v>88.700000000000003</v>
      </c>
      <c r="G5402" s="39"/>
      <c r="H5402" s="45"/>
    </row>
    <row r="5403" s="2" customFormat="1" ht="16.8" customHeight="1">
      <c r="A5403" s="39"/>
      <c r="B5403" s="45"/>
      <c r="C5403" s="315" t="s">
        <v>496</v>
      </c>
      <c r="D5403" s="315" t="s">
        <v>497</v>
      </c>
      <c r="E5403" s="18" t="s">
        <v>489</v>
      </c>
      <c r="F5403" s="316">
        <v>28.004000000000001</v>
      </c>
      <c r="G5403" s="39"/>
      <c r="H5403" s="45"/>
    </row>
    <row r="5404" s="2" customFormat="1" ht="16.8" customHeight="1">
      <c r="A5404" s="39"/>
      <c r="B5404" s="45"/>
      <c r="C5404" s="311" t="s">
        <v>265</v>
      </c>
      <c r="D5404" s="312" t="s">
        <v>19</v>
      </c>
      <c r="E5404" s="313" t="s">
        <v>19</v>
      </c>
      <c r="F5404" s="314">
        <v>0.29999999999999999</v>
      </c>
      <c r="G5404" s="39"/>
      <c r="H5404" s="45"/>
    </row>
    <row r="5405" s="2" customFormat="1" ht="16.8" customHeight="1">
      <c r="A5405" s="39"/>
      <c r="B5405" s="45"/>
      <c r="C5405" s="317" t="s">
        <v>4959</v>
      </c>
      <c r="D5405" s="39"/>
      <c r="E5405" s="39"/>
      <c r="F5405" s="39"/>
      <c r="G5405" s="39"/>
      <c r="H5405" s="45"/>
    </row>
    <row r="5406" s="2" customFormat="1" ht="16.8" customHeight="1">
      <c r="A5406" s="39"/>
      <c r="B5406" s="45"/>
      <c r="C5406" s="315" t="s">
        <v>496</v>
      </c>
      <c r="D5406" s="315" t="s">
        <v>497</v>
      </c>
      <c r="E5406" s="18" t="s">
        <v>489</v>
      </c>
      <c r="F5406" s="316">
        <v>28.004000000000001</v>
      </c>
      <c r="G5406" s="39"/>
      <c r="H5406" s="45"/>
    </row>
    <row r="5407" s="2" customFormat="1" ht="16.8" customHeight="1">
      <c r="A5407" s="39"/>
      <c r="B5407" s="45"/>
      <c r="C5407" s="311" t="s">
        <v>287</v>
      </c>
      <c r="D5407" s="312" t="s">
        <v>19</v>
      </c>
      <c r="E5407" s="313" t="s">
        <v>19</v>
      </c>
      <c r="F5407" s="314">
        <v>74.844999999999999</v>
      </c>
      <c r="G5407" s="39"/>
      <c r="H5407" s="45"/>
    </row>
    <row r="5408" s="2" customFormat="1" ht="16.8" customHeight="1">
      <c r="A5408" s="39"/>
      <c r="B5408" s="45"/>
      <c r="C5408" s="315" t="s">
        <v>19</v>
      </c>
      <c r="D5408" s="315" t="s">
        <v>796</v>
      </c>
      <c r="E5408" s="18" t="s">
        <v>19</v>
      </c>
      <c r="F5408" s="316">
        <v>70.959999999999994</v>
      </c>
      <c r="G5408" s="39"/>
      <c r="H5408" s="45"/>
    </row>
    <row r="5409" s="2" customFormat="1" ht="16.8" customHeight="1">
      <c r="A5409" s="39"/>
      <c r="B5409" s="45"/>
      <c r="C5409" s="315" t="s">
        <v>19</v>
      </c>
      <c r="D5409" s="315" t="s">
        <v>1437</v>
      </c>
      <c r="E5409" s="18" t="s">
        <v>19</v>
      </c>
      <c r="F5409" s="316">
        <v>3.8849999999999998</v>
      </c>
      <c r="G5409" s="39"/>
      <c r="H5409" s="45"/>
    </row>
    <row r="5410" s="2" customFormat="1" ht="16.8" customHeight="1">
      <c r="A5410" s="39"/>
      <c r="B5410" s="45"/>
      <c r="C5410" s="315" t="s">
        <v>287</v>
      </c>
      <c r="D5410" s="315" t="s">
        <v>363</v>
      </c>
      <c r="E5410" s="18" t="s">
        <v>19</v>
      </c>
      <c r="F5410" s="316">
        <v>74.844999999999999</v>
      </c>
      <c r="G5410" s="39"/>
      <c r="H5410" s="45"/>
    </row>
    <row r="5411" s="2" customFormat="1" ht="16.8" customHeight="1">
      <c r="A5411" s="39"/>
      <c r="B5411" s="45"/>
      <c r="C5411" s="317" t="s">
        <v>4959</v>
      </c>
      <c r="D5411" s="39"/>
      <c r="E5411" s="39"/>
      <c r="F5411" s="39"/>
      <c r="G5411" s="39"/>
      <c r="H5411" s="45"/>
    </row>
    <row r="5412" s="2" customFormat="1">
      <c r="A5412" s="39"/>
      <c r="B5412" s="45"/>
      <c r="C5412" s="315" t="s">
        <v>792</v>
      </c>
      <c r="D5412" s="315" t="s">
        <v>793</v>
      </c>
      <c r="E5412" s="18" t="s">
        <v>572</v>
      </c>
      <c r="F5412" s="316">
        <v>74.844999999999999</v>
      </c>
      <c r="G5412" s="39"/>
      <c r="H5412" s="45"/>
    </row>
    <row r="5413" s="2" customFormat="1">
      <c r="A5413" s="39"/>
      <c r="B5413" s="45"/>
      <c r="C5413" s="315" t="s">
        <v>799</v>
      </c>
      <c r="D5413" s="315" t="s">
        <v>800</v>
      </c>
      <c r="E5413" s="18" t="s">
        <v>572</v>
      </c>
      <c r="F5413" s="316">
        <v>74.844999999999999</v>
      </c>
      <c r="G5413" s="39"/>
      <c r="H5413" s="45"/>
    </row>
    <row r="5414" s="2" customFormat="1" ht="16.8" customHeight="1">
      <c r="A5414" s="39"/>
      <c r="B5414" s="45"/>
      <c r="C5414" s="315" t="s">
        <v>804</v>
      </c>
      <c r="D5414" s="315" t="s">
        <v>805</v>
      </c>
      <c r="E5414" s="18" t="s">
        <v>572</v>
      </c>
      <c r="F5414" s="316">
        <v>74.844999999999999</v>
      </c>
      <c r="G5414" s="39"/>
      <c r="H5414" s="45"/>
    </row>
    <row r="5415" s="2" customFormat="1" ht="16.8" customHeight="1">
      <c r="A5415" s="39"/>
      <c r="B5415" s="45"/>
      <c r="C5415" s="315" t="s">
        <v>809</v>
      </c>
      <c r="D5415" s="315" t="s">
        <v>810</v>
      </c>
      <c r="E5415" s="18" t="s">
        <v>572</v>
      </c>
      <c r="F5415" s="316">
        <v>74.844999999999999</v>
      </c>
      <c r="G5415" s="39"/>
      <c r="H5415" s="45"/>
    </row>
    <row r="5416" s="2" customFormat="1" ht="16.8" customHeight="1">
      <c r="A5416" s="39"/>
      <c r="B5416" s="45"/>
      <c r="C5416" s="311" t="s">
        <v>1310</v>
      </c>
      <c r="D5416" s="312" t="s">
        <v>19</v>
      </c>
      <c r="E5416" s="313" t="s">
        <v>19</v>
      </c>
      <c r="F5416" s="314">
        <v>0</v>
      </c>
      <c r="G5416" s="39"/>
      <c r="H5416" s="45"/>
    </row>
    <row r="5417" s="2" customFormat="1" ht="16.8" customHeight="1">
      <c r="A5417" s="39"/>
      <c r="B5417" s="45"/>
      <c r="C5417" s="317" t="s">
        <v>4959</v>
      </c>
      <c r="D5417" s="39"/>
      <c r="E5417" s="39"/>
      <c r="F5417" s="39"/>
      <c r="G5417" s="39"/>
      <c r="H5417" s="45"/>
    </row>
    <row r="5418" s="2" customFormat="1">
      <c r="A5418" s="39"/>
      <c r="B5418" s="45"/>
      <c r="C5418" s="315" t="s">
        <v>406</v>
      </c>
      <c r="D5418" s="315" t="s">
        <v>407</v>
      </c>
      <c r="E5418" s="18" t="s">
        <v>391</v>
      </c>
      <c r="F5418" s="316">
        <v>278.50099999999998</v>
      </c>
      <c r="G5418" s="39"/>
      <c r="H5418" s="45"/>
    </row>
    <row r="5419" s="2" customFormat="1" ht="16.8" customHeight="1">
      <c r="A5419" s="39"/>
      <c r="B5419" s="45"/>
      <c r="C5419" s="311" t="s">
        <v>1313</v>
      </c>
      <c r="D5419" s="312" t="s">
        <v>19</v>
      </c>
      <c r="E5419" s="313" t="s">
        <v>19</v>
      </c>
      <c r="F5419" s="314">
        <v>0</v>
      </c>
      <c r="G5419" s="39"/>
      <c r="H5419" s="45"/>
    </row>
    <row r="5420" s="2" customFormat="1" ht="16.8" customHeight="1">
      <c r="A5420" s="39"/>
      <c r="B5420" s="45"/>
      <c r="C5420" s="317" t="s">
        <v>4959</v>
      </c>
      <c r="D5420" s="39"/>
      <c r="E5420" s="39"/>
      <c r="F5420" s="39"/>
      <c r="G5420" s="39"/>
      <c r="H5420" s="45"/>
    </row>
    <row r="5421" s="2" customFormat="1" ht="16.8" customHeight="1">
      <c r="A5421" s="39"/>
      <c r="B5421" s="45"/>
      <c r="C5421" s="315" t="s">
        <v>511</v>
      </c>
      <c r="D5421" s="315" t="s">
        <v>512</v>
      </c>
      <c r="E5421" s="18" t="s">
        <v>345</v>
      </c>
      <c r="F5421" s="316">
        <v>185.38300000000001</v>
      </c>
      <c r="G5421" s="39"/>
      <c r="H5421" s="45"/>
    </row>
    <row r="5422" s="2" customFormat="1" ht="16.8" customHeight="1">
      <c r="A5422" s="39"/>
      <c r="B5422" s="45"/>
      <c r="C5422" s="311" t="s">
        <v>1312</v>
      </c>
      <c r="D5422" s="312" t="s">
        <v>19</v>
      </c>
      <c r="E5422" s="313" t="s">
        <v>19</v>
      </c>
      <c r="F5422" s="314">
        <v>0.25</v>
      </c>
      <c r="G5422" s="39"/>
      <c r="H5422" s="45"/>
    </row>
    <row r="5423" s="2" customFormat="1" ht="16.8" customHeight="1">
      <c r="A5423" s="39"/>
      <c r="B5423" s="45"/>
      <c r="C5423" s="317" t="s">
        <v>4959</v>
      </c>
      <c r="D5423" s="39"/>
      <c r="E5423" s="39"/>
      <c r="F5423" s="39"/>
      <c r="G5423" s="39"/>
      <c r="H5423" s="45"/>
    </row>
    <row r="5424" s="2" customFormat="1">
      <c r="A5424" s="39"/>
      <c r="B5424" s="45"/>
      <c r="C5424" s="315" t="s">
        <v>406</v>
      </c>
      <c r="D5424" s="315" t="s">
        <v>407</v>
      </c>
      <c r="E5424" s="18" t="s">
        <v>391</v>
      </c>
      <c r="F5424" s="316">
        <v>278.50099999999998</v>
      </c>
      <c r="G5424" s="39"/>
      <c r="H5424" s="45"/>
    </row>
    <row r="5425" s="2" customFormat="1" ht="16.8" customHeight="1">
      <c r="A5425" s="39"/>
      <c r="B5425" s="45"/>
      <c r="C5425" s="311" t="s">
        <v>1290</v>
      </c>
      <c r="D5425" s="312" t="s">
        <v>19</v>
      </c>
      <c r="E5425" s="313" t="s">
        <v>19</v>
      </c>
      <c r="F5425" s="314">
        <v>0</v>
      </c>
      <c r="G5425" s="39"/>
      <c r="H5425" s="45"/>
    </row>
    <row r="5426" s="2" customFormat="1" ht="16.8" customHeight="1">
      <c r="A5426" s="39"/>
      <c r="B5426" s="45"/>
      <c r="C5426" s="317" t="s">
        <v>4959</v>
      </c>
      <c r="D5426" s="39"/>
      <c r="E5426" s="39"/>
      <c r="F5426" s="39"/>
      <c r="G5426" s="39"/>
      <c r="H5426" s="45"/>
    </row>
    <row r="5427" s="2" customFormat="1">
      <c r="A5427" s="39"/>
      <c r="B5427" s="45"/>
      <c r="C5427" s="315" t="s">
        <v>343</v>
      </c>
      <c r="D5427" s="315" t="s">
        <v>344</v>
      </c>
      <c r="E5427" s="18" t="s">
        <v>345</v>
      </c>
      <c r="F5427" s="316">
        <v>68.831000000000003</v>
      </c>
      <c r="G5427" s="39"/>
      <c r="H5427" s="45"/>
    </row>
    <row r="5428" s="2" customFormat="1">
      <c r="A5428" s="39"/>
      <c r="B5428" s="45"/>
      <c r="C5428" s="315" t="s">
        <v>406</v>
      </c>
      <c r="D5428" s="315" t="s">
        <v>407</v>
      </c>
      <c r="E5428" s="18" t="s">
        <v>391</v>
      </c>
      <c r="F5428" s="316">
        <v>278.50099999999998</v>
      </c>
      <c r="G5428" s="39"/>
      <c r="H5428" s="45"/>
    </row>
    <row r="5429" s="2" customFormat="1" ht="16.8" customHeight="1">
      <c r="A5429" s="39"/>
      <c r="B5429" s="45"/>
      <c r="C5429" s="311" t="s">
        <v>1289</v>
      </c>
      <c r="D5429" s="312" t="s">
        <v>1289</v>
      </c>
      <c r="E5429" s="313" t="s">
        <v>19</v>
      </c>
      <c r="F5429" s="314">
        <v>0</v>
      </c>
      <c r="G5429" s="39"/>
      <c r="H5429" s="45"/>
    </row>
    <row r="5430" s="2" customFormat="1" ht="16.8" customHeight="1">
      <c r="A5430" s="39"/>
      <c r="B5430" s="45"/>
      <c r="C5430" s="315" t="s">
        <v>1289</v>
      </c>
      <c r="D5430" s="315" t="s">
        <v>1332</v>
      </c>
      <c r="E5430" s="18" t="s">
        <v>19</v>
      </c>
      <c r="F5430" s="316">
        <v>0</v>
      </c>
      <c r="G5430" s="39"/>
      <c r="H5430" s="45"/>
    </row>
    <row r="5431" s="2" customFormat="1" ht="16.8" customHeight="1">
      <c r="A5431" s="39"/>
      <c r="B5431" s="45"/>
      <c r="C5431" s="311" t="s">
        <v>1280</v>
      </c>
      <c r="D5431" s="312" t="s">
        <v>19</v>
      </c>
      <c r="E5431" s="313" t="s">
        <v>19</v>
      </c>
      <c r="F5431" s="314">
        <v>0.48999999999999999</v>
      </c>
      <c r="G5431" s="39"/>
      <c r="H5431" s="45"/>
    </row>
    <row r="5432" s="2" customFormat="1" ht="16.8" customHeight="1">
      <c r="A5432" s="39"/>
      <c r="B5432" s="45"/>
      <c r="C5432" s="315" t="s">
        <v>1280</v>
      </c>
      <c r="D5432" s="315" t="s">
        <v>357</v>
      </c>
      <c r="E5432" s="18" t="s">
        <v>19</v>
      </c>
      <c r="F5432" s="316">
        <v>0.48999999999999999</v>
      </c>
      <c r="G5432" s="39"/>
      <c r="H5432" s="45"/>
    </row>
    <row r="5433" s="2" customFormat="1" ht="16.8" customHeight="1">
      <c r="A5433" s="39"/>
      <c r="B5433" s="45"/>
      <c r="C5433" s="317" t="s">
        <v>4959</v>
      </c>
      <c r="D5433" s="39"/>
      <c r="E5433" s="39"/>
      <c r="F5433" s="39"/>
      <c r="G5433" s="39"/>
      <c r="H5433" s="45"/>
    </row>
    <row r="5434" s="2" customFormat="1">
      <c r="A5434" s="39"/>
      <c r="B5434" s="45"/>
      <c r="C5434" s="315" t="s">
        <v>343</v>
      </c>
      <c r="D5434" s="315" t="s">
        <v>344</v>
      </c>
      <c r="E5434" s="18" t="s">
        <v>345</v>
      </c>
      <c r="F5434" s="316">
        <v>68.831000000000003</v>
      </c>
      <c r="G5434" s="39"/>
      <c r="H5434" s="45"/>
    </row>
    <row r="5435" s="2" customFormat="1">
      <c r="A5435" s="39"/>
      <c r="B5435" s="45"/>
      <c r="C5435" s="315" t="s">
        <v>406</v>
      </c>
      <c r="D5435" s="315" t="s">
        <v>407</v>
      </c>
      <c r="E5435" s="18" t="s">
        <v>391</v>
      </c>
      <c r="F5435" s="316">
        <v>278.50099999999998</v>
      </c>
      <c r="G5435" s="39"/>
      <c r="H5435" s="45"/>
    </row>
    <row r="5436" s="2" customFormat="1" ht="16.8" customHeight="1">
      <c r="A5436" s="39"/>
      <c r="B5436" s="45"/>
      <c r="C5436" s="311" t="s">
        <v>1285</v>
      </c>
      <c r="D5436" s="312" t="s">
        <v>19</v>
      </c>
      <c r="E5436" s="313" t="s">
        <v>19</v>
      </c>
      <c r="F5436" s="314">
        <v>0</v>
      </c>
      <c r="G5436" s="39"/>
      <c r="H5436" s="45"/>
    </row>
    <row r="5437" s="2" customFormat="1" ht="16.8" customHeight="1">
      <c r="A5437" s="39"/>
      <c r="B5437" s="45"/>
      <c r="C5437" s="317" t="s">
        <v>4959</v>
      </c>
      <c r="D5437" s="39"/>
      <c r="E5437" s="39"/>
      <c r="F5437" s="39"/>
      <c r="G5437" s="39"/>
      <c r="H5437" s="45"/>
    </row>
    <row r="5438" s="2" customFormat="1">
      <c r="A5438" s="39"/>
      <c r="B5438" s="45"/>
      <c r="C5438" s="315" t="s">
        <v>343</v>
      </c>
      <c r="D5438" s="315" t="s">
        <v>344</v>
      </c>
      <c r="E5438" s="18" t="s">
        <v>345</v>
      </c>
      <c r="F5438" s="316">
        <v>68.831000000000003</v>
      </c>
      <c r="G5438" s="39"/>
      <c r="H5438" s="45"/>
    </row>
    <row r="5439" s="2" customFormat="1">
      <c r="A5439" s="39"/>
      <c r="B5439" s="45"/>
      <c r="C5439" s="315" t="s">
        <v>406</v>
      </c>
      <c r="D5439" s="315" t="s">
        <v>407</v>
      </c>
      <c r="E5439" s="18" t="s">
        <v>391</v>
      </c>
      <c r="F5439" s="316">
        <v>278.50099999999998</v>
      </c>
      <c r="G5439" s="39"/>
      <c r="H5439" s="45"/>
    </row>
    <row r="5440" s="2" customFormat="1" ht="16.8" customHeight="1">
      <c r="A5440" s="39"/>
      <c r="B5440" s="45"/>
      <c r="C5440" s="311" t="s">
        <v>1287</v>
      </c>
      <c r="D5440" s="312" t="s">
        <v>1287</v>
      </c>
      <c r="E5440" s="313" t="s">
        <v>19</v>
      </c>
      <c r="F5440" s="314">
        <v>0</v>
      </c>
      <c r="G5440" s="39"/>
      <c r="H5440" s="45"/>
    </row>
    <row r="5441" s="2" customFormat="1" ht="16.8" customHeight="1">
      <c r="A5441" s="39"/>
      <c r="B5441" s="45"/>
      <c r="C5441" s="315" t="s">
        <v>1287</v>
      </c>
      <c r="D5441" s="315" t="s">
        <v>1331</v>
      </c>
      <c r="E5441" s="18" t="s">
        <v>19</v>
      </c>
      <c r="F5441" s="316">
        <v>0</v>
      </c>
      <c r="G5441" s="39"/>
      <c r="H5441" s="45"/>
    </row>
    <row r="5442" s="2" customFormat="1" ht="16.8" customHeight="1">
      <c r="A5442" s="39"/>
      <c r="B5442" s="45"/>
      <c r="C5442" s="311" t="s">
        <v>1279</v>
      </c>
      <c r="D5442" s="312" t="s">
        <v>19</v>
      </c>
      <c r="E5442" s="313" t="s">
        <v>19</v>
      </c>
      <c r="F5442" s="314">
        <v>0.48999999999999999</v>
      </c>
      <c r="G5442" s="39"/>
      <c r="H5442" s="45"/>
    </row>
    <row r="5443" s="2" customFormat="1" ht="16.8" customHeight="1">
      <c r="A5443" s="39"/>
      <c r="B5443" s="45"/>
      <c r="C5443" s="315" t="s">
        <v>1279</v>
      </c>
      <c r="D5443" s="315" t="s">
        <v>357</v>
      </c>
      <c r="E5443" s="18" t="s">
        <v>19</v>
      </c>
      <c r="F5443" s="316">
        <v>0.48999999999999999</v>
      </c>
      <c r="G5443" s="39"/>
      <c r="H5443" s="45"/>
    </row>
    <row r="5444" s="2" customFormat="1" ht="16.8" customHeight="1">
      <c r="A5444" s="39"/>
      <c r="B5444" s="45"/>
      <c r="C5444" s="317" t="s">
        <v>4959</v>
      </c>
      <c r="D5444" s="39"/>
      <c r="E5444" s="39"/>
      <c r="F5444" s="39"/>
      <c r="G5444" s="39"/>
      <c r="H5444" s="45"/>
    </row>
    <row r="5445" s="2" customFormat="1">
      <c r="A5445" s="39"/>
      <c r="B5445" s="45"/>
      <c r="C5445" s="315" t="s">
        <v>343</v>
      </c>
      <c r="D5445" s="315" t="s">
        <v>344</v>
      </c>
      <c r="E5445" s="18" t="s">
        <v>345</v>
      </c>
      <c r="F5445" s="316">
        <v>68.831000000000003</v>
      </c>
      <c r="G5445" s="39"/>
      <c r="H5445" s="45"/>
    </row>
    <row r="5446" s="2" customFormat="1">
      <c r="A5446" s="39"/>
      <c r="B5446" s="45"/>
      <c r="C5446" s="315" t="s">
        <v>406</v>
      </c>
      <c r="D5446" s="315" t="s">
        <v>407</v>
      </c>
      <c r="E5446" s="18" t="s">
        <v>391</v>
      </c>
      <c r="F5446" s="316">
        <v>278.50099999999998</v>
      </c>
      <c r="G5446" s="39"/>
      <c r="H5446" s="45"/>
    </row>
    <row r="5447" s="2" customFormat="1" ht="16.8" customHeight="1">
      <c r="A5447" s="39"/>
      <c r="B5447" s="45"/>
      <c r="C5447" s="311" t="s">
        <v>1272</v>
      </c>
      <c r="D5447" s="312" t="s">
        <v>19</v>
      </c>
      <c r="E5447" s="313" t="s">
        <v>19</v>
      </c>
      <c r="F5447" s="314">
        <v>1</v>
      </c>
      <c r="G5447" s="39"/>
      <c r="H5447" s="45"/>
    </row>
    <row r="5448" s="2" customFormat="1" ht="16.8" customHeight="1">
      <c r="A5448" s="39"/>
      <c r="B5448" s="45"/>
      <c r="C5448" s="315" t="s">
        <v>19</v>
      </c>
      <c r="D5448" s="315" t="s">
        <v>351</v>
      </c>
      <c r="E5448" s="18" t="s">
        <v>19</v>
      </c>
      <c r="F5448" s="316">
        <v>0</v>
      </c>
      <c r="G5448" s="39"/>
      <c r="H5448" s="45"/>
    </row>
    <row r="5449" s="2" customFormat="1" ht="16.8" customHeight="1">
      <c r="A5449" s="39"/>
      <c r="B5449" s="45"/>
      <c r="C5449" s="315" t="s">
        <v>1272</v>
      </c>
      <c r="D5449" s="315" t="s">
        <v>352</v>
      </c>
      <c r="E5449" s="18" t="s">
        <v>19</v>
      </c>
      <c r="F5449" s="316">
        <v>1</v>
      </c>
      <c r="G5449" s="39"/>
      <c r="H5449" s="45"/>
    </row>
    <row r="5450" s="2" customFormat="1" ht="16.8" customHeight="1">
      <c r="A5450" s="39"/>
      <c r="B5450" s="45"/>
      <c r="C5450" s="317" t="s">
        <v>4959</v>
      </c>
      <c r="D5450" s="39"/>
      <c r="E5450" s="39"/>
      <c r="F5450" s="39"/>
      <c r="G5450" s="39"/>
      <c r="H5450" s="45"/>
    </row>
    <row r="5451" s="2" customFormat="1">
      <c r="A5451" s="39"/>
      <c r="B5451" s="45"/>
      <c r="C5451" s="315" t="s">
        <v>343</v>
      </c>
      <c r="D5451" s="315" t="s">
        <v>344</v>
      </c>
      <c r="E5451" s="18" t="s">
        <v>345</v>
      </c>
      <c r="F5451" s="316">
        <v>68.831000000000003</v>
      </c>
      <c r="G5451" s="39"/>
      <c r="H5451" s="45"/>
    </row>
    <row r="5452" s="2" customFormat="1">
      <c r="A5452" s="39"/>
      <c r="B5452" s="45"/>
      <c r="C5452" s="315" t="s">
        <v>792</v>
      </c>
      <c r="D5452" s="315" t="s">
        <v>793</v>
      </c>
      <c r="E5452" s="18" t="s">
        <v>572</v>
      </c>
      <c r="F5452" s="316">
        <v>74.844999999999999</v>
      </c>
      <c r="G5452" s="39"/>
      <c r="H5452" s="45"/>
    </row>
    <row r="5453" s="2" customFormat="1" ht="16.8" customHeight="1">
      <c r="A5453" s="39"/>
      <c r="B5453" s="45"/>
      <c r="C5453" s="311" t="s">
        <v>1273</v>
      </c>
      <c r="D5453" s="312" t="s">
        <v>19</v>
      </c>
      <c r="E5453" s="313" t="s">
        <v>19</v>
      </c>
      <c r="F5453" s="314">
        <v>13.305</v>
      </c>
      <c r="G5453" s="39"/>
      <c r="H5453" s="45"/>
    </row>
    <row r="5454" s="2" customFormat="1">
      <c r="A5454" s="39"/>
      <c r="B5454" s="45"/>
      <c r="C5454" s="315" t="s">
        <v>19</v>
      </c>
      <c r="D5454" s="315" t="s">
        <v>1848</v>
      </c>
      <c r="E5454" s="18" t="s">
        <v>19</v>
      </c>
      <c r="F5454" s="316">
        <v>0</v>
      </c>
      <c r="G5454" s="39"/>
      <c r="H5454" s="45"/>
    </row>
    <row r="5455" s="2" customFormat="1" ht="16.8" customHeight="1">
      <c r="A5455" s="39"/>
      <c r="B5455" s="45"/>
      <c r="C5455" s="315" t="s">
        <v>1273</v>
      </c>
      <c r="D5455" s="315" t="s">
        <v>2161</v>
      </c>
      <c r="E5455" s="18" t="s">
        <v>19</v>
      </c>
      <c r="F5455" s="316">
        <v>13.305</v>
      </c>
      <c r="G5455" s="39"/>
      <c r="H5455" s="45"/>
    </row>
    <row r="5456" s="2" customFormat="1" ht="16.8" customHeight="1">
      <c r="A5456" s="39"/>
      <c r="B5456" s="45"/>
      <c r="C5456" s="317" t="s">
        <v>4959</v>
      </c>
      <c r="D5456" s="39"/>
      <c r="E5456" s="39"/>
      <c r="F5456" s="39"/>
      <c r="G5456" s="39"/>
      <c r="H5456" s="45"/>
    </row>
    <row r="5457" s="2" customFormat="1">
      <c r="A5457" s="39"/>
      <c r="B5457" s="45"/>
      <c r="C5457" s="315" t="s">
        <v>343</v>
      </c>
      <c r="D5457" s="315" t="s">
        <v>344</v>
      </c>
      <c r="E5457" s="18" t="s">
        <v>345</v>
      </c>
      <c r="F5457" s="316">
        <v>68.831000000000003</v>
      </c>
      <c r="G5457" s="39"/>
      <c r="H5457" s="45"/>
    </row>
    <row r="5458" s="2" customFormat="1">
      <c r="A5458" s="39"/>
      <c r="B5458" s="45"/>
      <c r="C5458" s="315" t="s">
        <v>406</v>
      </c>
      <c r="D5458" s="315" t="s">
        <v>407</v>
      </c>
      <c r="E5458" s="18" t="s">
        <v>391</v>
      </c>
      <c r="F5458" s="316">
        <v>278.50099999999998</v>
      </c>
      <c r="G5458" s="39"/>
      <c r="H5458" s="45"/>
    </row>
    <row r="5459" s="2" customFormat="1" ht="16.8" customHeight="1">
      <c r="A5459" s="39"/>
      <c r="B5459" s="45"/>
      <c r="C5459" s="311" t="s">
        <v>1283</v>
      </c>
      <c r="D5459" s="312" t="s">
        <v>19</v>
      </c>
      <c r="E5459" s="313" t="s">
        <v>19</v>
      </c>
      <c r="F5459" s="314">
        <v>29.138000000000002</v>
      </c>
      <c r="G5459" s="39"/>
      <c r="H5459" s="45"/>
    </row>
    <row r="5460" s="2" customFormat="1" ht="16.8" customHeight="1">
      <c r="A5460" s="39"/>
      <c r="B5460" s="45"/>
      <c r="C5460" s="315" t="s">
        <v>1283</v>
      </c>
      <c r="D5460" s="315" t="s">
        <v>1330</v>
      </c>
      <c r="E5460" s="18" t="s">
        <v>19</v>
      </c>
      <c r="F5460" s="316">
        <v>29.138000000000002</v>
      </c>
      <c r="G5460" s="39"/>
      <c r="H5460" s="45"/>
    </row>
    <row r="5461" s="2" customFormat="1" ht="16.8" customHeight="1">
      <c r="A5461" s="39"/>
      <c r="B5461" s="45"/>
      <c r="C5461" s="317" t="s">
        <v>4959</v>
      </c>
      <c r="D5461" s="39"/>
      <c r="E5461" s="39"/>
      <c r="F5461" s="39"/>
      <c r="G5461" s="39"/>
      <c r="H5461" s="45"/>
    </row>
    <row r="5462" s="2" customFormat="1">
      <c r="A5462" s="39"/>
      <c r="B5462" s="45"/>
      <c r="C5462" s="315" t="s">
        <v>343</v>
      </c>
      <c r="D5462" s="315" t="s">
        <v>344</v>
      </c>
      <c r="E5462" s="18" t="s">
        <v>345</v>
      </c>
      <c r="F5462" s="316">
        <v>68.831000000000003</v>
      </c>
      <c r="G5462" s="39"/>
      <c r="H5462" s="45"/>
    </row>
    <row r="5463" s="2" customFormat="1">
      <c r="A5463" s="39"/>
      <c r="B5463" s="45"/>
      <c r="C5463" s="315" t="s">
        <v>373</v>
      </c>
      <c r="D5463" s="315" t="s">
        <v>374</v>
      </c>
      <c r="E5463" s="18" t="s">
        <v>345</v>
      </c>
      <c r="F5463" s="316">
        <v>26.224</v>
      </c>
      <c r="G5463" s="39"/>
      <c r="H5463" s="45"/>
    </row>
    <row r="5464" s="2" customFormat="1">
      <c r="A5464" s="39"/>
      <c r="B5464" s="45"/>
      <c r="C5464" s="315" t="s">
        <v>616</v>
      </c>
      <c r="D5464" s="315" t="s">
        <v>617</v>
      </c>
      <c r="E5464" s="18" t="s">
        <v>345</v>
      </c>
      <c r="F5464" s="316">
        <v>29.138000000000002</v>
      </c>
      <c r="G5464" s="39"/>
      <c r="H5464" s="45"/>
    </row>
    <row r="5465" s="2" customFormat="1" ht="16.8" customHeight="1">
      <c r="A5465" s="39"/>
      <c r="B5465" s="45"/>
      <c r="C5465" s="315" t="s">
        <v>19</v>
      </c>
      <c r="D5465" s="315" t="s">
        <v>355</v>
      </c>
      <c r="E5465" s="18" t="s">
        <v>19</v>
      </c>
      <c r="F5465" s="316">
        <v>0</v>
      </c>
      <c r="G5465" s="39"/>
      <c r="H5465" s="45"/>
    </row>
    <row r="5466" s="2" customFormat="1" ht="16.8" customHeight="1">
      <c r="A5466" s="39"/>
      <c r="B5466" s="45"/>
      <c r="C5466" s="311" t="s">
        <v>1277</v>
      </c>
      <c r="D5466" s="312" t="s">
        <v>19</v>
      </c>
      <c r="E5466" s="313" t="s">
        <v>19</v>
      </c>
      <c r="F5466" s="314">
        <v>0.46999999999999997</v>
      </c>
      <c r="G5466" s="39"/>
      <c r="H5466" s="45"/>
    </row>
    <row r="5467" s="2" customFormat="1" ht="16.8" customHeight="1">
      <c r="A5467" s="39"/>
      <c r="B5467" s="45"/>
      <c r="C5467" s="315" t="s">
        <v>1277</v>
      </c>
      <c r="D5467" s="315" t="s">
        <v>356</v>
      </c>
      <c r="E5467" s="18" t="s">
        <v>19</v>
      </c>
      <c r="F5467" s="316">
        <v>0.46999999999999997</v>
      </c>
      <c r="G5467" s="39"/>
      <c r="H5467" s="45"/>
    </row>
    <row r="5468" s="2" customFormat="1" ht="16.8" customHeight="1">
      <c r="A5468" s="39"/>
      <c r="B5468" s="45"/>
      <c r="C5468" s="317" t="s">
        <v>4959</v>
      </c>
      <c r="D5468" s="39"/>
      <c r="E5468" s="39"/>
      <c r="F5468" s="39"/>
      <c r="G5468" s="39"/>
      <c r="H5468" s="45"/>
    </row>
    <row r="5469" s="2" customFormat="1">
      <c r="A5469" s="39"/>
      <c r="B5469" s="45"/>
      <c r="C5469" s="315" t="s">
        <v>343</v>
      </c>
      <c r="D5469" s="315" t="s">
        <v>344</v>
      </c>
      <c r="E5469" s="18" t="s">
        <v>345</v>
      </c>
      <c r="F5469" s="316">
        <v>68.831000000000003</v>
      </c>
      <c r="G5469" s="39"/>
      <c r="H5469" s="45"/>
    </row>
    <row r="5470" s="2" customFormat="1">
      <c r="A5470" s="39"/>
      <c r="B5470" s="45"/>
      <c r="C5470" s="315" t="s">
        <v>406</v>
      </c>
      <c r="D5470" s="315" t="s">
        <v>407</v>
      </c>
      <c r="E5470" s="18" t="s">
        <v>391</v>
      </c>
      <c r="F5470" s="316">
        <v>278.50099999999998</v>
      </c>
      <c r="G5470" s="39"/>
      <c r="H5470" s="45"/>
    </row>
    <row r="5471" s="2" customFormat="1" ht="16.8" customHeight="1">
      <c r="A5471" s="39"/>
      <c r="B5471" s="45"/>
      <c r="C5471" s="311" t="s">
        <v>1281</v>
      </c>
      <c r="D5471" s="312" t="s">
        <v>19</v>
      </c>
      <c r="E5471" s="313" t="s">
        <v>19</v>
      </c>
      <c r="F5471" s="314">
        <v>68.831000000000003</v>
      </c>
      <c r="G5471" s="39"/>
      <c r="H5471" s="45"/>
    </row>
    <row r="5472" s="2" customFormat="1" ht="16.8" customHeight="1">
      <c r="A5472" s="39"/>
      <c r="B5472" s="45"/>
      <c r="C5472" s="315" t="s">
        <v>1283</v>
      </c>
      <c r="D5472" s="315" t="s">
        <v>1330</v>
      </c>
      <c r="E5472" s="18" t="s">
        <v>19</v>
      </c>
      <c r="F5472" s="316">
        <v>29.138000000000002</v>
      </c>
      <c r="G5472" s="39"/>
      <c r="H5472" s="45"/>
    </row>
    <row r="5473" s="2" customFormat="1" ht="16.8" customHeight="1">
      <c r="A5473" s="39"/>
      <c r="B5473" s="45"/>
      <c r="C5473" s="315" t="s">
        <v>1287</v>
      </c>
      <c r="D5473" s="315" t="s">
        <v>1331</v>
      </c>
      <c r="E5473" s="18" t="s">
        <v>19</v>
      </c>
      <c r="F5473" s="316">
        <v>0</v>
      </c>
      <c r="G5473" s="39"/>
      <c r="H5473" s="45"/>
    </row>
    <row r="5474" s="2" customFormat="1" ht="16.8" customHeight="1">
      <c r="A5474" s="39"/>
      <c r="B5474" s="45"/>
      <c r="C5474" s="315" t="s">
        <v>1289</v>
      </c>
      <c r="D5474" s="315" t="s">
        <v>1332</v>
      </c>
      <c r="E5474" s="18" t="s">
        <v>19</v>
      </c>
      <c r="F5474" s="316">
        <v>0</v>
      </c>
      <c r="G5474" s="39"/>
      <c r="H5474" s="45"/>
    </row>
    <row r="5475" s="2" customFormat="1" ht="16.8" customHeight="1">
      <c r="A5475" s="39"/>
      <c r="B5475" s="45"/>
      <c r="C5475" s="315" t="s">
        <v>1308</v>
      </c>
      <c r="D5475" s="315" t="s">
        <v>1333</v>
      </c>
      <c r="E5475" s="18" t="s">
        <v>19</v>
      </c>
      <c r="F5475" s="316">
        <v>39.692999999999998</v>
      </c>
      <c r="G5475" s="39"/>
      <c r="H5475" s="45"/>
    </row>
    <row r="5476" s="2" customFormat="1" ht="16.8" customHeight="1">
      <c r="A5476" s="39"/>
      <c r="B5476" s="45"/>
      <c r="C5476" s="315" t="s">
        <v>1281</v>
      </c>
      <c r="D5476" s="315" t="s">
        <v>363</v>
      </c>
      <c r="E5476" s="18" t="s">
        <v>19</v>
      </c>
      <c r="F5476" s="316">
        <v>68.831000000000003</v>
      </c>
      <c r="G5476" s="39"/>
      <c r="H5476" s="45"/>
    </row>
    <row r="5477" s="2" customFormat="1" ht="16.8" customHeight="1">
      <c r="A5477" s="39"/>
      <c r="B5477" s="45"/>
      <c r="C5477" s="317" t="s">
        <v>4959</v>
      </c>
      <c r="D5477" s="39"/>
      <c r="E5477" s="39"/>
      <c r="F5477" s="39"/>
      <c r="G5477" s="39"/>
      <c r="H5477" s="45"/>
    </row>
    <row r="5478" s="2" customFormat="1">
      <c r="A5478" s="39"/>
      <c r="B5478" s="45"/>
      <c r="C5478" s="315" t="s">
        <v>343</v>
      </c>
      <c r="D5478" s="315" t="s">
        <v>344</v>
      </c>
      <c r="E5478" s="18" t="s">
        <v>345</v>
      </c>
      <c r="F5478" s="316">
        <v>68.831000000000003</v>
      </c>
      <c r="G5478" s="39"/>
      <c r="H5478" s="45"/>
    </row>
    <row r="5479" s="2" customFormat="1">
      <c r="A5479" s="39"/>
      <c r="B5479" s="45"/>
      <c r="C5479" s="315" t="s">
        <v>364</v>
      </c>
      <c r="D5479" s="315" t="s">
        <v>365</v>
      </c>
      <c r="E5479" s="18" t="s">
        <v>345</v>
      </c>
      <c r="F5479" s="316">
        <v>29.138000000000002</v>
      </c>
      <c r="G5479" s="39"/>
      <c r="H5479" s="45"/>
    </row>
    <row r="5480" s="2" customFormat="1">
      <c r="A5480" s="39"/>
      <c r="B5480" s="45"/>
      <c r="C5480" s="315" t="s">
        <v>368</v>
      </c>
      <c r="D5480" s="315" t="s">
        <v>369</v>
      </c>
      <c r="E5480" s="18" t="s">
        <v>345</v>
      </c>
      <c r="F5480" s="316">
        <v>27.681000000000001</v>
      </c>
      <c r="G5480" s="39"/>
      <c r="H5480" s="45"/>
    </row>
    <row r="5481" s="2" customFormat="1" ht="16.8" customHeight="1">
      <c r="A5481" s="39"/>
      <c r="B5481" s="45"/>
      <c r="C5481" s="315" t="s">
        <v>511</v>
      </c>
      <c r="D5481" s="315" t="s">
        <v>512</v>
      </c>
      <c r="E5481" s="18" t="s">
        <v>345</v>
      </c>
      <c r="F5481" s="316">
        <v>185.38300000000001</v>
      </c>
      <c r="G5481" s="39"/>
      <c r="H5481" s="45"/>
    </row>
    <row r="5482" s="2" customFormat="1">
      <c r="A5482" s="39"/>
      <c r="B5482" s="45"/>
      <c r="C5482" s="315" t="s">
        <v>606</v>
      </c>
      <c r="D5482" s="315" t="s">
        <v>607</v>
      </c>
      <c r="E5482" s="18" t="s">
        <v>345</v>
      </c>
      <c r="F5482" s="316">
        <v>68.831000000000003</v>
      </c>
      <c r="G5482" s="39"/>
      <c r="H5482" s="45"/>
    </row>
    <row r="5483" s="2" customFormat="1" ht="16.8" customHeight="1">
      <c r="A5483" s="39"/>
      <c r="B5483" s="45"/>
      <c r="C5483" s="315" t="s">
        <v>611</v>
      </c>
      <c r="D5483" s="315" t="s">
        <v>612</v>
      </c>
      <c r="E5483" s="18" t="s">
        <v>345</v>
      </c>
      <c r="F5483" s="316">
        <v>29.138000000000002</v>
      </c>
      <c r="G5483" s="39"/>
      <c r="H5483" s="45"/>
    </row>
    <row r="5484" s="2" customFormat="1" ht="16.8" customHeight="1">
      <c r="A5484" s="39"/>
      <c r="B5484" s="45"/>
      <c r="C5484" s="315" t="s">
        <v>631</v>
      </c>
      <c r="D5484" s="315" t="s">
        <v>632</v>
      </c>
      <c r="E5484" s="18" t="s">
        <v>345</v>
      </c>
      <c r="F5484" s="316">
        <v>29.138000000000002</v>
      </c>
      <c r="G5484" s="39"/>
      <c r="H5484" s="45"/>
    </row>
    <row r="5485" s="2" customFormat="1" ht="16.8" customHeight="1">
      <c r="A5485" s="39"/>
      <c r="B5485" s="45"/>
      <c r="C5485" s="315" t="s">
        <v>621</v>
      </c>
      <c r="D5485" s="315" t="s">
        <v>622</v>
      </c>
      <c r="E5485" s="18" t="s">
        <v>345</v>
      </c>
      <c r="F5485" s="316">
        <v>29.138000000000002</v>
      </c>
      <c r="G5485" s="39"/>
      <c r="H5485" s="45"/>
    </row>
    <row r="5486" s="2" customFormat="1">
      <c r="A5486" s="39"/>
      <c r="B5486" s="45"/>
      <c r="C5486" s="315" t="s">
        <v>636</v>
      </c>
      <c r="D5486" s="315" t="s">
        <v>637</v>
      </c>
      <c r="E5486" s="18" t="s">
        <v>345</v>
      </c>
      <c r="F5486" s="316">
        <v>29.138000000000002</v>
      </c>
      <c r="G5486" s="39"/>
      <c r="H5486" s="45"/>
    </row>
    <row r="5487" s="2" customFormat="1">
      <c r="A5487" s="39"/>
      <c r="B5487" s="45"/>
      <c r="C5487" s="315" t="s">
        <v>626</v>
      </c>
      <c r="D5487" s="315" t="s">
        <v>627</v>
      </c>
      <c r="E5487" s="18" t="s">
        <v>345</v>
      </c>
      <c r="F5487" s="316">
        <v>29.138000000000002</v>
      </c>
      <c r="G5487" s="39"/>
      <c r="H5487" s="45"/>
    </row>
    <row r="5488" s="2" customFormat="1" ht="16.8" customHeight="1">
      <c r="A5488" s="39"/>
      <c r="B5488" s="45"/>
      <c r="C5488" s="311" t="s">
        <v>216</v>
      </c>
      <c r="D5488" s="312" t="s">
        <v>19</v>
      </c>
      <c r="E5488" s="313" t="s">
        <v>19</v>
      </c>
      <c r="F5488" s="314">
        <v>14.002000000000001</v>
      </c>
      <c r="G5488" s="39"/>
      <c r="H5488" s="45"/>
    </row>
    <row r="5489" s="2" customFormat="1" ht="16.8" customHeight="1">
      <c r="A5489" s="39"/>
      <c r="B5489" s="45"/>
      <c r="C5489" s="315" t="s">
        <v>19</v>
      </c>
      <c r="D5489" s="315" t="s">
        <v>499</v>
      </c>
      <c r="E5489" s="18" t="s">
        <v>19</v>
      </c>
      <c r="F5489" s="316">
        <v>15.833</v>
      </c>
      <c r="G5489" s="39"/>
      <c r="H5489" s="45"/>
    </row>
    <row r="5490" s="2" customFormat="1" ht="16.8" customHeight="1">
      <c r="A5490" s="39"/>
      <c r="B5490" s="45"/>
      <c r="C5490" s="315" t="s">
        <v>19</v>
      </c>
      <c r="D5490" s="315" t="s">
        <v>2074</v>
      </c>
      <c r="E5490" s="18" t="s">
        <v>19</v>
      </c>
      <c r="F5490" s="316">
        <v>0</v>
      </c>
      <c r="G5490" s="39"/>
      <c r="H5490" s="45"/>
    </row>
    <row r="5491" s="2" customFormat="1" ht="16.8" customHeight="1">
      <c r="A5491" s="39"/>
      <c r="B5491" s="45"/>
      <c r="C5491" s="315" t="s">
        <v>19</v>
      </c>
      <c r="D5491" s="315" t="s">
        <v>2075</v>
      </c>
      <c r="E5491" s="18" t="s">
        <v>19</v>
      </c>
      <c r="F5491" s="316">
        <v>0</v>
      </c>
      <c r="G5491" s="39"/>
      <c r="H5491" s="45"/>
    </row>
    <row r="5492" s="2" customFormat="1" ht="16.8" customHeight="1">
      <c r="A5492" s="39"/>
      <c r="B5492" s="45"/>
      <c r="C5492" s="315" t="s">
        <v>19</v>
      </c>
      <c r="D5492" s="315" t="s">
        <v>1885</v>
      </c>
      <c r="E5492" s="18" t="s">
        <v>19</v>
      </c>
      <c r="F5492" s="316">
        <v>-1.6990000000000001</v>
      </c>
      <c r="G5492" s="39"/>
      <c r="H5492" s="45"/>
    </row>
    <row r="5493" s="2" customFormat="1" ht="16.8" customHeight="1">
      <c r="A5493" s="39"/>
      <c r="B5493" s="45"/>
      <c r="C5493" s="315" t="s">
        <v>19</v>
      </c>
      <c r="D5493" s="315" t="s">
        <v>1886</v>
      </c>
      <c r="E5493" s="18" t="s">
        <v>19</v>
      </c>
      <c r="F5493" s="316">
        <v>-0.13200000000000001</v>
      </c>
      <c r="G5493" s="39"/>
      <c r="H5493" s="45"/>
    </row>
    <row r="5494" s="2" customFormat="1" ht="16.8" customHeight="1">
      <c r="A5494" s="39"/>
      <c r="B5494" s="45"/>
      <c r="C5494" s="315" t="s">
        <v>19</v>
      </c>
      <c r="D5494" s="315" t="s">
        <v>1887</v>
      </c>
      <c r="E5494" s="18" t="s">
        <v>19</v>
      </c>
      <c r="F5494" s="316">
        <v>0</v>
      </c>
      <c r="G5494" s="39"/>
      <c r="H5494" s="45"/>
    </row>
    <row r="5495" s="2" customFormat="1" ht="16.8" customHeight="1">
      <c r="A5495" s="39"/>
      <c r="B5495" s="45"/>
      <c r="C5495" s="315" t="s">
        <v>19</v>
      </c>
      <c r="D5495" s="315" t="s">
        <v>1888</v>
      </c>
      <c r="E5495" s="18" t="s">
        <v>19</v>
      </c>
      <c r="F5495" s="316">
        <v>0</v>
      </c>
      <c r="G5495" s="39"/>
      <c r="H5495" s="45"/>
    </row>
    <row r="5496" s="2" customFormat="1" ht="16.8" customHeight="1">
      <c r="A5496" s="39"/>
      <c r="B5496" s="45"/>
      <c r="C5496" s="315" t="s">
        <v>19</v>
      </c>
      <c r="D5496" s="315" t="s">
        <v>501</v>
      </c>
      <c r="E5496" s="18" t="s">
        <v>19</v>
      </c>
      <c r="F5496" s="316">
        <v>0</v>
      </c>
      <c r="G5496" s="39"/>
      <c r="H5496" s="45"/>
    </row>
    <row r="5497" s="2" customFormat="1" ht="16.8" customHeight="1">
      <c r="A5497" s="39"/>
      <c r="B5497" s="45"/>
      <c r="C5497" s="315" t="s">
        <v>19</v>
      </c>
      <c r="D5497" s="315" t="s">
        <v>993</v>
      </c>
      <c r="E5497" s="18" t="s">
        <v>19</v>
      </c>
      <c r="F5497" s="316">
        <v>0</v>
      </c>
      <c r="G5497" s="39"/>
      <c r="H5497" s="45"/>
    </row>
    <row r="5498" s="2" customFormat="1" ht="16.8" customHeight="1">
      <c r="A5498" s="39"/>
      <c r="B5498" s="45"/>
      <c r="C5498" s="315" t="s">
        <v>19</v>
      </c>
      <c r="D5498" s="315" t="s">
        <v>502</v>
      </c>
      <c r="E5498" s="18" t="s">
        <v>19</v>
      </c>
      <c r="F5498" s="316">
        <v>0</v>
      </c>
      <c r="G5498" s="39"/>
      <c r="H5498" s="45"/>
    </row>
    <row r="5499" s="2" customFormat="1" ht="16.8" customHeight="1">
      <c r="A5499" s="39"/>
      <c r="B5499" s="45"/>
      <c r="C5499" s="315" t="s">
        <v>216</v>
      </c>
      <c r="D5499" s="315" t="s">
        <v>363</v>
      </c>
      <c r="E5499" s="18" t="s">
        <v>19</v>
      </c>
      <c r="F5499" s="316">
        <v>14.002000000000001</v>
      </c>
      <c r="G5499" s="39"/>
      <c r="H5499" s="45"/>
    </row>
    <row r="5500" s="2" customFormat="1" ht="16.8" customHeight="1">
      <c r="A5500" s="39"/>
      <c r="B5500" s="45"/>
      <c r="C5500" s="317" t="s">
        <v>4959</v>
      </c>
      <c r="D5500" s="39"/>
      <c r="E5500" s="39"/>
      <c r="F5500" s="39"/>
      <c r="G5500" s="39"/>
      <c r="H5500" s="45"/>
    </row>
    <row r="5501" s="2" customFormat="1" ht="16.8" customHeight="1">
      <c r="A5501" s="39"/>
      <c r="B5501" s="45"/>
      <c r="C5501" s="315" t="s">
        <v>496</v>
      </c>
      <c r="D5501" s="315" t="s">
        <v>497</v>
      </c>
      <c r="E5501" s="18" t="s">
        <v>489</v>
      </c>
      <c r="F5501" s="316">
        <v>28.004000000000001</v>
      </c>
      <c r="G5501" s="39"/>
      <c r="H5501" s="45"/>
    </row>
    <row r="5502" s="2" customFormat="1">
      <c r="A5502" s="39"/>
      <c r="B5502" s="45"/>
      <c r="C5502" s="315" t="s">
        <v>448</v>
      </c>
      <c r="D5502" s="315" t="s">
        <v>449</v>
      </c>
      <c r="E5502" s="18" t="s">
        <v>391</v>
      </c>
      <c r="F5502" s="316">
        <v>58.054000000000002</v>
      </c>
      <c r="G5502" s="39"/>
      <c r="H5502" s="45"/>
    </row>
    <row r="5503" s="2" customFormat="1">
      <c r="A5503" s="39"/>
      <c r="B5503" s="45"/>
      <c r="C5503" s="315" t="s">
        <v>482</v>
      </c>
      <c r="D5503" s="315" t="s">
        <v>483</v>
      </c>
      <c r="E5503" s="18" t="s">
        <v>391</v>
      </c>
      <c r="F5503" s="316">
        <v>14.002000000000001</v>
      </c>
      <c r="G5503" s="39"/>
      <c r="H5503" s="45"/>
    </row>
    <row r="5504" s="2" customFormat="1" ht="16.8" customHeight="1">
      <c r="A5504" s="39"/>
      <c r="B5504" s="45"/>
      <c r="C5504" s="311" t="s">
        <v>2362</v>
      </c>
      <c r="D5504" s="312" t="s">
        <v>19</v>
      </c>
      <c r="E5504" s="313" t="s">
        <v>19</v>
      </c>
      <c r="F5504" s="314">
        <v>22</v>
      </c>
      <c r="G5504" s="39"/>
      <c r="H5504" s="45"/>
    </row>
    <row r="5505" s="2" customFormat="1" ht="16.8" customHeight="1">
      <c r="A5505" s="39"/>
      <c r="B5505" s="45"/>
      <c r="C5505" s="315" t="s">
        <v>19</v>
      </c>
      <c r="D5505" s="315" t="s">
        <v>2447</v>
      </c>
      <c r="E5505" s="18" t="s">
        <v>19</v>
      </c>
      <c r="F5505" s="316">
        <v>1</v>
      </c>
      <c r="G5505" s="39"/>
      <c r="H5505" s="45"/>
    </row>
    <row r="5506" s="2" customFormat="1" ht="16.8" customHeight="1">
      <c r="A5506" s="39"/>
      <c r="B5506" s="45"/>
      <c r="C5506" s="315" t="s">
        <v>19</v>
      </c>
      <c r="D5506" s="315" t="s">
        <v>2448</v>
      </c>
      <c r="E5506" s="18" t="s">
        <v>19</v>
      </c>
      <c r="F5506" s="316">
        <v>1</v>
      </c>
      <c r="G5506" s="39"/>
      <c r="H5506" s="45"/>
    </row>
    <row r="5507" s="2" customFormat="1" ht="16.8" customHeight="1">
      <c r="A5507" s="39"/>
      <c r="B5507" s="45"/>
      <c r="C5507" s="315" t="s">
        <v>19</v>
      </c>
      <c r="D5507" s="315" t="s">
        <v>2449</v>
      </c>
      <c r="E5507" s="18" t="s">
        <v>19</v>
      </c>
      <c r="F5507" s="316">
        <v>1</v>
      </c>
      <c r="G5507" s="39"/>
      <c r="H5507" s="45"/>
    </row>
    <row r="5508" s="2" customFormat="1" ht="16.8" customHeight="1">
      <c r="A5508" s="39"/>
      <c r="B5508" s="45"/>
      <c r="C5508" s="315" t="s">
        <v>19</v>
      </c>
      <c r="D5508" s="315" t="s">
        <v>2450</v>
      </c>
      <c r="E5508" s="18" t="s">
        <v>19</v>
      </c>
      <c r="F5508" s="316">
        <v>1</v>
      </c>
      <c r="G5508" s="39"/>
      <c r="H5508" s="45"/>
    </row>
    <row r="5509" s="2" customFormat="1" ht="16.8" customHeight="1">
      <c r="A5509" s="39"/>
      <c r="B5509" s="45"/>
      <c r="C5509" s="315" t="s">
        <v>19</v>
      </c>
      <c r="D5509" s="315" t="s">
        <v>2451</v>
      </c>
      <c r="E5509" s="18" t="s">
        <v>19</v>
      </c>
      <c r="F5509" s="316">
        <v>1</v>
      </c>
      <c r="G5509" s="39"/>
      <c r="H5509" s="45"/>
    </row>
    <row r="5510" s="2" customFormat="1" ht="16.8" customHeight="1">
      <c r="A5510" s="39"/>
      <c r="B5510" s="45"/>
      <c r="C5510" s="315" t="s">
        <v>19</v>
      </c>
      <c r="D5510" s="315" t="s">
        <v>2452</v>
      </c>
      <c r="E5510" s="18" t="s">
        <v>19</v>
      </c>
      <c r="F5510" s="316">
        <v>1</v>
      </c>
      <c r="G5510" s="39"/>
      <c r="H5510" s="45"/>
    </row>
    <row r="5511" s="2" customFormat="1" ht="16.8" customHeight="1">
      <c r="A5511" s="39"/>
      <c r="B5511" s="45"/>
      <c r="C5511" s="315" t="s">
        <v>19</v>
      </c>
      <c r="D5511" s="315" t="s">
        <v>2453</v>
      </c>
      <c r="E5511" s="18" t="s">
        <v>19</v>
      </c>
      <c r="F5511" s="316">
        <v>1</v>
      </c>
      <c r="G5511" s="39"/>
      <c r="H5511" s="45"/>
    </row>
    <row r="5512" s="2" customFormat="1" ht="16.8" customHeight="1">
      <c r="A5512" s="39"/>
      <c r="B5512" s="45"/>
      <c r="C5512" s="315" t="s">
        <v>19</v>
      </c>
      <c r="D5512" s="315" t="s">
        <v>2454</v>
      </c>
      <c r="E5512" s="18" t="s">
        <v>19</v>
      </c>
      <c r="F5512" s="316">
        <v>1</v>
      </c>
      <c r="G5512" s="39"/>
      <c r="H5512" s="45"/>
    </row>
    <row r="5513" s="2" customFormat="1" ht="16.8" customHeight="1">
      <c r="A5513" s="39"/>
      <c r="B5513" s="45"/>
      <c r="C5513" s="315" t="s">
        <v>19</v>
      </c>
      <c r="D5513" s="315" t="s">
        <v>2455</v>
      </c>
      <c r="E5513" s="18" t="s">
        <v>19</v>
      </c>
      <c r="F5513" s="316">
        <v>1</v>
      </c>
      <c r="G5513" s="39"/>
      <c r="H5513" s="45"/>
    </row>
    <row r="5514" s="2" customFormat="1" ht="16.8" customHeight="1">
      <c r="A5514" s="39"/>
      <c r="B5514" s="45"/>
      <c r="C5514" s="315" t="s">
        <v>19</v>
      </c>
      <c r="D5514" s="315" t="s">
        <v>2456</v>
      </c>
      <c r="E5514" s="18" t="s">
        <v>19</v>
      </c>
      <c r="F5514" s="316">
        <v>1</v>
      </c>
      <c r="G5514" s="39"/>
      <c r="H5514" s="45"/>
    </row>
    <row r="5515" s="2" customFormat="1" ht="16.8" customHeight="1">
      <c r="A5515" s="39"/>
      <c r="B5515" s="45"/>
      <c r="C5515" s="315" t="s">
        <v>19</v>
      </c>
      <c r="D5515" s="315" t="s">
        <v>2457</v>
      </c>
      <c r="E5515" s="18" t="s">
        <v>19</v>
      </c>
      <c r="F5515" s="316">
        <v>1</v>
      </c>
      <c r="G5515" s="39"/>
      <c r="H5515" s="45"/>
    </row>
    <row r="5516" s="2" customFormat="1" ht="16.8" customHeight="1">
      <c r="A5516" s="39"/>
      <c r="B5516" s="45"/>
      <c r="C5516" s="315" t="s">
        <v>19</v>
      </c>
      <c r="D5516" s="315" t="s">
        <v>2458</v>
      </c>
      <c r="E5516" s="18" t="s">
        <v>19</v>
      </c>
      <c r="F5516" s="316">
        <v>1</v>
      </c>
      <c r="G5516" s="39"/>
      <c r="H5516" s="45"/>
    </row>
    <row r="5517" s="2" customFormat="1" ht="16.8" customHeight="1">
      <c r="A5517" s="39"/>
      <c r="B5517" s="45"/>
      <c r="C5517" s="315" t="s">
        <v>19</v>
      </c>
      <c r="D5517" s="315" t="s">
        <v>2459</v>
      </c>
      <c r="E5517" s="18" t="s">
        <v>19</v>
      </c>
      <c r="F5517" s="316">
        <v>1</v>
      </c>
      <c r="G5517" s="39"/>
      <c r="H5517" s="45"/>
    </row>
    <row r="5518" s="2" customFormat="1" ht="16.8" customHeight="1">
      <c r="A5518" s="39"/>
      <c r="B5518" s="45"/>
      <c r="C5518" s="315" t="s">
        <v>19</v>
      </c>
      <c r="D5518" s="315" t="s">
        <v>2460</v>
      </c>
      <c r="E5518" s="18" t="s">
        <v>19</v>
      </c>
      <c r="F5518" s="316">
        <v>1</v>
      </c>
      <c r="G5518" s="39"/>
      <c r="H5518" s="45"/>
    </row>
    <row r="5519" s="2" customFormat="1" ht="16.8" customHeight="1">
      <c r="A5519" s="39"/>
      <c r="B5519" s="45"/>
      <c r="C5519" s="315" t="s">
        <v>19</v>
      </c>
      <c r="D5519" s="315" t="s">
        <v>2461</v>
      </c>
      <c r="E5519" s="18" t="s">
        <v>19</v>
      </c>
      <c r="F5519" s="316">
        <v>1</v>
      </c>
      <c r="G5519" s="39"/>
      <c r="H5519" s="45"/>
    </row>
    <row r="5520" s="2" customFormat="1" ht="16.8" customHeight="1">
      <c r="A5520" s="39"/>
      <c r="B5520" s="45"/>
      <c r="C5520" s="315" t="s">
        <v>19</v>
      </c>
      <c r="D5520" s="315" t="s">
        <v>2462</v>
      </c>
      <c r="E5520" s="18" t="s">
        <v>19</v>
      </c>
      <c r="F5520" s="316">
        <v>1</v>
      </c>
      <c r="G5520" s="39"/>
      <c r="H5520" s="45"/>
    </row>
    <row r="5521" s="2" customFormat="1" ht="16.8" customHeight="1">
      <c r="A5521" s="39"/>
      <c r="B5521" s="45"/>
      <c r="C5521" s="315" t="s">
        <v>19</v>
      </c>
      <c r="D5521" s="315" t="s">
        <v>2463</v>
      </c>
      <c r="E5521" s="18" t="s">
        <v>19</v>
      </c>
      <c r="F5521" s="316">
        <v>1</v>
      </c>
      <c r="G5521" s="39"/>
      <c r="H5521" s="45"/>
    </row>
    <row r="5522" s="2" customFormat="1" ht="16.8" customHeight="1">
      <c r="A5522" s="39"/>
      <c r="B5522" s="45"/>
      <c r="C5522" s="315" t="s">
        <v>19</v>
      </c>
      <c r="D5522" s="315" t="s">
        <v>2464</v>
      </c>
      <c r="E5522" s="18" t="s">
        <v>19</v>
      </c>
      <c r="F5522" s="316">
        <v>1</v>
      </c>
      <c r="G5522" s="39"/>
      <c r="H5522" s="45"/>
    </row>
    <row r="5523" s="2" customFormat="1" ht="16.8" customHeight="1">
      <c r="A5523" s="39"/>
      <c r="B5523" s="45"/>
      <c r="C5523" s="315" t="s">
        <v>19</v>
      </c>
      <c r="D5523" s="315" t="s">
        <v>2465</v>
      </c>
      <c r="E5523" s="18" t="s">
        <v>19</v>
      </c>
      <c r="F5523" s="316">
        <v>1</v>
      </c>
      <c r="G5523" s="39"/>
      <c r="H5523" s="45"/>
    </row>
    <row r="5524" s="2" customFormat="1" ht="16.8" customHeight="1">
      <c r="A5524" s="39"/>
      <c r="B5524" s="45"/>
      <c r="C5524" s="315" t="s">
        <v>19</v>
      </c>
      <c r="D5524" s="315" t="s">
        <v>2466</v>
      </c>
      <c r="E5524" s="18" t="s">
        <v>19</v>
      </c>
      <c r="F5524" s="316">
        <v>1</v>
      </c>
      <c r="G5524" s="39"/>
      <c r="H5524" s="45"/>
    </row>
    <row r="5525" s="2" customFormat="1" ht="16.8" customHeight="1">
      <c r="A5525" s="39"/>
      <c r="B5525" s="45"/>
      <c r="C5525" s="315" t="s">
        <v>19</v>
      </c>
      <c r="D5525" s="315" t="s">
        <v>2467</v>
      </c>
      <c r="E5525" s="18" t="s">
        <v>19</v>
      </c>
      <c r="F5525" s="316">
        <v>1</v>
      </c>
      <c r="G5525" s="39"/>
      <c r="H5525" s="45"/>
    </row>
    <row r="5526" s="2" customFormat="1" ht="16.8" customHeight="1">
      <c r="A5526" s="39"/>
      <c r="B5526" s="45"/>
      <c r="C5526" s="315" t="s">
        <v>19</v>
      </c>
      <c r="D5526" s="315" t="s">
        <v>2468</v>
      </c>
      <c r="E5526" s="18" t="s">
        <v>19</v>
      </c>
      <c r="F5526" s="316">
        <v>1</v>
      </c>
      <c r="G5526" s="39"/>
      <c r="H5526" s="45"/>
    </row>
    <row r="5527" s="2" customFormat="1" ht="16.8" customHeight="1">
      <c r="A5527" s="39"/>
      <c r="B5527" s="45"/>
      <c r="C5527" s="315" t="s">
        <v>2362</v>
      </c>
      <c r="D5527" s="315" t="s">
        <v>363</v>
      </c>
      <c r="E5527" s="18" t="s">
        <v>19</v>
      </c>
      <c r="F5527" s="316">
        <v>22</v>
      </c>
      <c r="G5527" s="39"/>
      <c r="H5527" s="45"/>
    </row>
    <row r="5528" s="2" customFormat="1" ht="16.8" customHeight="1">
      <c r="A5528" s="39"/>
      <c r="B5528" s="45"/>
      <c r="C5528" s="317" t="s">
        <v>4959</v>
      </c>
      <c r="D5528" s="39"/>
      <c r="E5528" s="39"/>
      <c r="F5528" s="39"/>
      <c r="G5528" s="39"/>
      <c r="H5528" s="45"/>
    </row>
    <row r="5529" s="2" customFormat="1" ht="16.8" customHeight="1">
      <c r="A5529" s="39"/>
      <c r="B5529" s="45"/>
      <c r="C5529" s="315" t="s">
        <v>1970</v>
      </c>
      <c r="D5529" s="315" t="s">
        <v>1971</v>
      </c>
      <c r="E5529" s="18" t="s">
        <v>586</v>
      </c>
      <c r="F5529" s="316">
        <v>22</v>
      </c>
      <c r="G5529" s="39"/>
      <c r="H5529" s="45"/>
    </row>
    <row r="5530" s="2" customFormat="1">
      <c r="A5530" s="39"/>
      <c r="B5530" s="45"/>
      <c r="C5530" s="315" t="s">
        <v>1966</v>
      </c>
      <c r="D5530" s="315" t="s">
        <v>1967</v>
      </c>
      <c r="E5530" s="18" t="s">
        <v>586</v>
      </c>
      <c r="F5530" s="316">
        <v>23</v>
      </c>
      <c r="G5530" s="39"/>
      <c r="H5530" s="45"/>
    </row>
    <row r="5531" s="2" customFormat="1" ht="16.8" customHeight="1">
      <c r="A5531" s="39"/>
      <c r="B5531" s="45"/>
      <c r="C5531" s="311" t="s">
        <v>2363</v>
      </c>
      <c r="D5531" s="312" t="s">
        <v>19</v>
      </c>
      <c r="E5531" s="313" t="s">
        <v>19</v>
      </c>
      <c r="F5531" s="314">
        <v>1</v>
      </c>
      <c r="G5531" s="39"/>
      <c r="H5531" s="45"/>
    </row>
    <row r="5532" s="2" customFormat="1" ht="16.8" customHeight="1">
      <c r="A5532" s="39"/>
      <c r="B5532" s="45"/>
      <c r="C5532" s="315" t="s">
        <v>19</v>
      </c>
      <c r="D5532" s="315" t="s">
        <v>2470</v>
      </c>
      <c r="E5532" s="18" t="s">
        <v>19</v>
      </c>
      <c r="F5532" s="316">
        <v>1</v>
      </c>
      <c r="G5532" s="39"/>
      <c r="H5532" s="45"/>
    </row>
    <row r="5533" s="2" customFormat="1" ht="16.8" customHeight="1">
      <c r="A5533" s="39"/>
      <c r="B5533" s="45"/>
      <c r="C5533" s="315" t="s">
        <v>2363</v>
      </c>
      <c r="D5533" s="315" t="s">
        <v>363</v>
      </c>
      <c r="E5533" s="18" t="s">
        <v>19</v>
      </c>
      <c r="F5533" s="316">
        <v>1</v>
      </c>
      <c r="G5533" s="39"/>
      <c r="H5533" s="45"/>
    </row>
    <row r="5534" s="2" customFormat="1" ht="16.8" customHeight="1">
      <c r="A5534" s="39"/>
      <c r="B5534" s="45"/>
      <c r="C5534" s="317" t="s">
        <v>4959</v>
      </c>
      <c r="D5534" s="39"/>
      <c r="E5534" s="39"/>
      <c r="F5534" s="39"/>
      <c r="G5534" s="39"/>
      <c r="H5534" s="45"/>
    </row>
    <row r="5535" s="2" customFormat="1" ht="16.8" customHeight="1">
      <c r="A5535" s="39"/>
      <c r="B5535" s="45"/>
      <c r="C5535" s="315" t="s">
        <v>2002</v>
      </c>
      <c r="D5535" s="315" t="s">
        <v>2003</v>
      </c>
      <c r="E5535" s="18" t="s">
        <v>586</v>
      </c>
      <c r="F5535" s="316">
        <v>1</v>
      </c>
      <c r="G5535" s="39"/>
      <c r="H5535" s="45"/>
    </row>
    <row r="5536" s="2" customFormat="1">
      <c r="A5536" s="39"/>
      <c r="B5536" s="45"/>
      <c r="C5536" s="315" t="s">
        <v>1966</v>
      </c>
      <c r="D5536" s="315" t="s">
        <v>1967</v>
      </c>
      <c r="E5536" s="18" t="s">
        <v>586</v>
      </c>
      <c r="F5536" s="316">
        <v>23</v>
      </c>
      <c r="G5536" s="39"/>
      <c r="H5536" s="45"/>
    </row>
    <row r="5537" s="2" customFormat="1" ht="16.8" customHeight="1">
      <c r="A5537" s="39"/>
      <c r="B5537" s="45"/>
      <c r="C5537" s="311" t="s">
        <v>296</v>
      </c>
      <c r="D5537" s="312" t="s">
        <v>19</v>
      </c>
      <c r="E5537" s="313" t="s">
        <v>19</v>
      </c>
      <c r="F5537" s="314">
        <v>525.81399999999996</v>
      </c>
      <c r="G5537" s="39"/>
      <c r="H5537" s="45"/>
    </row>
    <row r="5538" s="2" customFormat="1" ht="16.8" customHeight="1">
      <c r="A5538" s="39"/>
      <c r="B5538" s="45"/>
      <c r="C5538" s="315" t="s">
        <v>19</v>
      </c>
      <c r="D5538" s="315" t="s">
        <v>429</v>
      </c>
      <c r="E5538" s="18" t="s">
        <v>19</v>
      </c>
      <c r="F5538" s="316">
        <v>525.81399999999996</v>
      </c>
      <c r="G5538" s="39"/>
      <c r="H5538" s="45"/>
    </row>
    <row r="5539" s="2" customFormat="1" ht="16.8" customHeight="1">
      <c r="A5539" s="39"/>
      <c r="B5539" s="45"/>
      <c r="C5539" s="315" t="s">
        <v>19</v>
      </c>
      <c r="D5539" s="315" t="s">
        <v>1869</v>
      </c>
      <c r="E5539" s="18" t="s">
        <v>19</v>
      </c>
      <c r="F5539" s="316">
        <v>0</v>
      </c>
      <c r="G5539" s="39"/>
      <c r="H5539" s="45"/>
    </row>
    <row r="5540" s="2" customFormat="1" ht="16.8" customHeight="1">
      <c r="A5540" s="39"/>
      <c r="B5540" s="45"/>
      <c r="C5540" s="315" t="s">
        <v>296</v>
      </c>
      <c r="D5540" s="315" t="s">
        <v>363</v>
      </c>
      <c r="E5540" s="18" t="s">
        <v>19</v>
      </c>
      <c r="F5540" s="316">
        <v>525.81399999999996</v>
      </c>
      <c r="G5540" s="39"/>
      <c r="H5540" s="45"/>
    </row>
    <row r="5541" s="2" customFormat="1" ht="16.8" customHeight="1">
      <c r="A5541" s="39"/>
      <c r="B5541" s="45"/>
      <c r="C5541" s="317" t="s">
        <v>4959</v>
      </c>
      <c r="D5541" s="39"/>
      <c r="E5541" s="39"/>
      <c r="F5541" s="39"/>
      <c r="G5541" s="39"/>
      <c r="H5541" s="45"/>
    </row>
    <row r="5542" s="2" customFormat="1">
      <c r="A5542" s="39"/>
      <c r="B5542" s="45"/>
      <c r="C5542" s="315" t="s">
        <v>425</v>
      </c>
      <c r="D5542" s="315" t="s">
        <v>426</v>
      </c>
      <c r="E5542" s="18" t="s">
        <v>345</v>
      </c>
      <c r="F5542" s="316">
        <v>525.81399999999996</v>
      </c>
      <c r="G5542" s="39"/>
      <c r="H5542" s="45"/>
    </row>
    <row r="5543" s="2" customFormat="1">
      <c r="A5543" s="39"/>
      <c r="B5543" s="45"/>
      <c r="C5543" s="315" t="s">
        <v>431</v>
      </c>
      <c r="D5543" s="315" t="s">
        <v>432</v>
      </c>
      <c r="E5543" s="18" t="s">
        <v>345</v>
      </c>
      <c r="F5543" s="316">
        <v>525.81399999999996</v>
      </c>
      <c r="G5543" s="39"/>
      <c r="H5543" s="45"/>
    </row>
    <row r="5544" s="2" customFormat="1" ht="16.8" customHeight="1">
      <c r="A5544" s="39"/>
      <c r="B5544" s="45"/>
      <c r="C5544" s="315" t="s">
        <v>435</v>
      </c>
      <c r="D5544" s="315" t="s">
        <v>436</v>
      </c>
      <c r="E5544" s="18" t="s">
        <v>391</v>
      </c>
      <c r="F5544" s="316">
        <v>312.85899999999998</v>
      </c>
      <c r="G5544" s="39"/>
      <c r="H5544" s="45"/>
    </row>
    <row r="5545" s="2" customFormat="1" ht="16.8" customHeight="1">
      <c r="A5545" s="39"/>
      <c r="B5545" s="45"/>
      <c r="C5545" s="315" t="s">
        <v>1823</v>
      </c>
      <c r="D5545" s="315" t="s">
        <v>1867</v>
      </c>
      <c r="E5545" s="18" t="s">
        <v>19</v>
      </c>
      <c r="F5545" s="316">
        <v>0</v>
      </c>
      <c r="G5545" s="39"/>
      <c r="H5545" s="45"/>
    </row>
    <row r="5546" s="2" customFormat="1" ht="16.8" customHeight="1">
      <c r="A5546" s="39"/>
      <c r="B5546" s="45"/>
      <c r="C5546" s="317" t="s">
        <v>4959</v>
      </c>
      <c r="D5546" s="39"/>
      <c r="E5546" s="39"/>
      <c r="F5546" s="39"/>
      <c r="G5546" s="39"/>
      <c r="H5546" s="45"/>
    </row>
    <row r="5547" s="2" customFormat="1">
      <c r="A5547" s="39"/>
      <c r="B5547" s="45"/>
      <c r="C5547" s="315" t="s">
        <v>406</v>
      </c>
      <c r="D5547" s="315" t="s">
        <v>407</v>
      </c>
      <c r="E5547" s="18" t="s">
        <v>391</v>
      </c>
      <c r="F5547" s="316">
        <v>278.50099999999998</v>
      </c>
      <c r="G5547" s="39"/>
      <c r="H5547" s="45"/>
    </row>
    <row r="5548" s="2" customFormat="1">
      <c r="A5548" s="39"/>
      <c r="B5548" s="45"/>
      <c r="C5548" s="315" t="s">
        <v>425</v>
      </c>
      <c r="D5548" s="315" t="s">
        <v>426</v>
      </c>
      <c r="E5548" s="18" t="s">
        <v>345</v>
      </c>
      <c r="F5548" s="316">
        <v>525.81399999999996</v>
      </c>
      <c r="G5548" s="39"/>
      <c r="H5548" s="45"/>
    </row>
    <row r="5549" s="2" customFormat="1" ht="16.8" customHeight="1">
      <c r="A5549" s="39"/>
      <c r="B5549" s="45"/>
      <c r="C5549" s="315" t="s">
        <v>269</v>
      </c>
      <c r="D5549" s="315" t="s">
        <v>1866</v>
      </c>
      <c r="E5549" s="18" t="s">
        <v>19</v>
      </c>
      <c r="F5549" s="316">
        <v>1</v>
      </c>
      <c r="G5549" s="39"/>
      <c r="H5549" s="45"/>
    </row>
    <row r="5550" s="2" customFormat="1" ht="16.8" customHeight="1">
      <c r="A5550" s="39"/>
      <c r="B5550" s="45"/>
      <c r="C5550" s="317" t="s">
        <v>4959</v>
      </c>
      <c r="D5550" s="39"/>
      <c r="E5550" s="39"/>
      <c r="F5550" s="39"/>
      <c r="G5550" s="39"/>
      <c r="H5550" s="45"/>
    </row>
    <row r="5551" s="2" customFormat="1" ht="16.8" customHeight="1">
      <c r="A5551" s="39"/>
      <c r="B5551" s="45"/>
      <c r="C5551" s="311" t="s">
        <v>1823</v>
      </c>
      <c r="D5551" s="312" t="s">
        <v>19</v>
      </c>
      <c r="E5551" s="313" t="s">
        <v>19</v>
      </c>
      <c r="F5551" s="314">
        <v>0</v>
      </c>
      <c r="G5551" s="39"/>
      <c r="H5551" s="45"/>
    </row>
    <row r="5552" s="2" customFormat="1" ht="16.8" customHeight="1">
      <c r="A5552" s="39"/>
      <c r="B5552" s="45"/>
      <c r="C5552" s="311" t="s">
        <v>269</v>
      </c>
      <c r="D5552" s="312" t="s">
        <v>19</v>
      </c>
      <c r="E5552" s="313" t="s">
        <v>19</v>
      </c>
      <c r="F5552" s="314">
        <v>1</v>
      </c>
      <c r="G5552" s="39"/>
      <c r="H5552" s="45"/>
    </row>
    <row r="5553" s="2" customFormat="1">
      <c r="A5553" s="39"/>
      <c r="B5553" s="45"/>
      <c r="C5553" s="315" t="s">
        <v>406</v>
      </c>
      <c r="D5553" s="315" t="s">
        <v>407</v>
      </c>
      <c r="E5553" s="18" t="s">
        <v>391</v>
      </c>
      <c r="F5553" s="316">
        <v>278.50099999999998</v>
      </c>
      <c r="G5553" s="39"/>
      <c r="H5553" s="45"/>
    </row>
    <row r="5554" s="2" customFormat="1">
      <c r="A5554" s="39"/>
      <c r="B5554" s="45"/>
      <c r="C5554" s="315" t="s">
        <v>425</v>
      </c>
      <c r="D5554" s="315" t="s">
        <v>426</v>
      </c>
      <c r="E5554" s="18" t="s">
        <v>345</v>
      </c>
      <c r="F5554" s="316">
        <v>525.81399999999996</v>
      </c>
      <c r="G5554" s="39"/>
      <c r="H5554" s="45"/>
    </row>
    <row r="5555" s="2" customFormat="1" ht="16.8" customHeight="1">
      <c r="A5555" s="39"/>
      <c r="B5555" s="45"/>
      <c r="C5555" s="311" t="s">
        <v>1821</v>
      </c>
      <c r="D5555" s="312" t="s">
        <v>19</v>
      </c>
      <c r="E5555" s="313" t="s">
        <v>19</v>
      </c>
      <c r="F5555" s="314">
        <v>0</v>
      </c>
      <c r="G5555" s="39"/>
      <c r="H5555" s="45"/>
    </row>
    <row r="5556" s="2" customFormat="1" ht="16.8" customHeight="1">
      <c r="A5556" s="39"/>
      <c r="B5556" s="45"/>
      <c r="C5556" s="317" t="s">
        <v>4959</v>
      </c>
      <c r="D5556" s="39"/>
      <c r="E5556" s="39"/>
      <c r="F5556" s="39"/>
      <c r="G5556" s="39"/>
      <c r="H5556" s="45"/>
    </row>
    <row r="5557" s="2" customFormat="1" ht="16.8" customHeight="1">
      <c r="A5557" s="39"/>
      <c r="B5557" s="45"/>
      <c r="C5557" s="315" t="s">
        <v>786</v>
      </c>
      <c r="D5557" s="315" t="s">
        <v>787</v>
      </c>
      <c r="E5557" s="18" t="s">
        <v>572</v>
      </c>
      <c r="F5557" s="316">
        <v>88.700000000000003</v>
      </c>
      <c r="G5557" s="39"/>
      <c r="H5557" s="45"/>
    </row>
    <row r="5558" s="2" customFormat="1" ht="16.8" customHeight="1">
      <c r="A5558" s="39"/>
      <c r="B5558" s="45"/>
      <c r="C5558" s="315" t="s">
        <v>496</v>
      </c>
      <c r="D5558" s="315" t="s">
        <v>497</v>
      </c>
      <c r="E5558" s="18" t="s">
        <v>489</v>
      </c>
      <c r="F5558" s="316">
        <v>28.004000000000001</v>
      </c>
      <c r="G5558" s="39"/>
      <c r="H5558" s="45"/>
    </row>
    <row r="5559" s="2" customFormat="1" ht="16.8" customHeight="1">
      <c r="A5559" s="39"/>
      <c r="B5559" s="45"/>
      <c r="C5559" s="311" t="s">
        <v>1824</v>
      </c>
      <c r="D5559" s="312" t="s">
        <v>19</v>
      </c>
      <c r="E5559" s="313" t="s">
        <v>19</v>
      </c>
      <c r="F5559" s="314">
        <v>0.063</v>
      </c>
      <c r="G5559" s="39"/>
      <c r="H5559" s="45"/>
    </row>
    <row r="5560" s="2" customFormat="1" ht="16.8" customHeight="1">
      <c r="A5560" s="39"/>
      <c r="B5560" s="45"/>
      <c r="C5560" s="317" t="s">
        <v>4959</v>
      </c>
      <c r="D5560" s="39"/>
      <c r="E5560" s="39"/>
      <c r="F5560" s="39"/>
      <c r="G5560" s="39"/>
      <c r="H5560" s="45"/>
    </row>
    <row r="5561" s="2" customFormat="1" ht="16.8" customHeight="1">
      <c r="A5561" s="39"/>
      <c r="B5561" s="45"/>
      <c r="C5561" s="315" t="s">
        <v>496</v>
      </c>
      <c r="D5561" s="315" t="s">
        <v>497</v>
      </c>
      <c r="E5561" s="18" t="s">
        <v>489</v>
      </c>
      <c r="F5561" s="316">
        <v>28.004000000000001</v>
      </c>
      <c r="G5561" s="39"/>
      <c r="H5561" s="45"/>
    </row>
    <row r="5562" s="2" customFormat="1" ht="16.8" customHeight="1">
      <c r="A5562" s="39"/>
      <c r="B5562" s="45"/>
      <c r="C5562" s="311" t="s">
        <v>1822</v>
      </c>
      <c r="D5562" s="312" t="s">
        <v>19</v>
      </c>
      <c r="E5562" s="313" t="s">
        <v>19</v>
      </c>
      <c r="F5562" s="314">
        <v>0</v>
      </c>
      <c r="G5562" s="39"/>
      <c r="H5562" s="45"/>
    </row>
    <row r="5563" s="2" customFormat="1" ht="16.8" customHeight="1">
      <c r="A5563" s="39"/>
      <c r="B5563" s="45"/>
      <c r="C5563" s="317" t="s">
        <v>4959</v>
      </c>
      <c r="D5563" s="39"/>
      <c r="E5563" s="39"/>
      <c r="F5563" s="39"/>
      <c r="G5563" s="39"/>
      <c r="H5563" s="45"/>
    </row>
    <row r="5564" s="2" customFormat="1" ht="16.8" customHeight="1">
      <c r="A5564" s="39"/>
      <c r="B5564" s="45"/>
      <c r="C5564" s="315" t="s">
        <v>786</v>
      </c>
      <c r="D5564" s="315" t="s">
        <v>787</v>
      </c>
      <c r="E5564" s="18" t="s">
        <v>572</v>
      </c>
      <c r="F5564" s="316">
        <v>88.700000000000003</v>
      </c>
      <c r="G5564" s="39"/>
      <c r="H5564" s="45"/>
    </row>
    <row r="5565" s="2" customFormat="1" ht="16.8" customHeight="1">
      <c r="A5565" s="39"/>
      <c r="B5565" s="45"/>
      <c r="C5565" s="315" t="s">
        <v>496</v>
      </c>
      <c r="D5565" s="315" t="s">
        <v>497</v>
      </c>
      <c r="E5565" s="18" t="s">
        <v>489</v>
      </c>
      <c r="F5565" s="316">
        <v>28.004000000000001</v>
      </c>
      <c r="G5565" s="39"/>
      <c r="H5565" s="45"/>
    </row>
    <row r="5566" s="2" customFormat="1" ht="16.8" customHeight="1">
      <c r="A5566" s="39"/>
      <c r="B5566" s="45"/>
      <c r="C5566" s="311" t="s">
        <v>1826</v>
      </c>
      <c r="D5566" s="312" t="s">
        <v>19</v>
      </c>
      <c r="E5566" s="313" t="s">
        <v>19</v>
      </c>
      <c r="F5566" s="314">
        <v>0.074999999999999997</v>
      </c>
      <c r="G5566" s="39"/>
      <c r="H5566" s="45"/>
    </row>
    <row r="5567" s="2" customFormat="1" ht="16.8" customHeight="1">
      <c r="A5567" s="39"/>
      <c r="B5567" s="45"/>
      <c r="C5567" s="317" t="s">
        <v>4959</v>
      </c>
      <c r="D5567" s="39"/>
      <c r="E5567" s="39"/>
      <c r="F5567" s="39"/>
      <c r="G5567" s="39"/>
      <c r="H5567" s="45"/>
    </row>
    <row r="5568" s="2" customFormat="1" ht="16.8" customHeight="1">
      <c r="A5568" s="39"/>
      <c r="B5568" s="45"/>
      <c r="C5568" s="315" t="s">
        <v>496</v>
      </c>
      <c r="D5568" s="315" t="s">
        <v>497</v>
      </c>
      <c r="E5568" s="18" t="s">
        <v>489</v>
      </c>
      <c r="F5568" s="316">
        <v>28.004000000000001</v>
      </c>
      <c r="G5568" s="39"/>
      <c r="H5568" s="45"/>
    </row>
    <row r="5569" s="2" customFormat="1" ht="16.8" customHeight="1">
      <c r="A5569" s="39"/>
      <c r="B5569" s="45"/>
      <c r="C5569" s="311" t="s">
        <v>952</v>
      </c>
      <c r="D5569" s="312" t="s">
        <v>19</v>
      </c>
      <c r="E5569" s="313" t="s">
        <v>19</v>
      </c>
      <c r="F5569" s="314">
        <v>0</v>
      </c>
      <c r="G5569" s="39"/>
      <c r="H5569" s="45"/>
    </row>
    <row r="5570" s="2" customFormat="1" ht="16.8" customHeight="1">
      <c r="A5570" s="39"/>
      <c r="B5570" s="45"/>
      <c r="C5570" s="317" t="s">
        <v>4959</v>
      </c>
      <c r="D5570" s="39"/>
      <c r="E5570" s="39"/>
      <c r="F5570" s="39"/>
      <c r="G5570" s="39"/>
      <c r="H5570" s="45"/>
    </row>
    <row r="5571" s="2" customFormat="1" ht="16.8" customHeight="1">
      <c r="A5571" s="39"/>
      <c r="B5571" s="45"/>
      <c r="C5571" s="315" t="s">
        <v>786</v>
      </c>
      <c r="D5571" s="315" t="s">
        <v>787</v>
      </c>
      <c r="E5571" s="18" t="s">
        <v>572</v>
      </c>
      <c r="F5571" s="316">
        <v>88.700000000000003</v>
      </c>
      <c r="G5571" s="39"/>
      <c r="H5571" s="45"/>
    </row>
    <row r="5572" s="2" customFormat="1" ht="16.8" customHeight="1">
      <c r="A5572" s="39"/>
      <c r="B5572" s="45"/>
      <c r="C5572" s="315" t="s">
        <v>496</v>
      </c>
      <c r="D5572" s="315" t="s">
        <v>497</v>
      </c>
      <c r="E5572" s="18" t="s">
        <v>489</v>
      </c>
      <c r="F5572" s="316">
        <v>28.004000000000001</v>
      </c>
      <c r="G5572" s="39"/>
      <c r="H5572" s="45"/>
    </row>
    <row r="5573" s="2" customFormat="1" ht="16.8" customHeight="1">
      <c r="A5573" s="39"/>
      <c r="B5573" s="45"/>
      <c r="C5573" s="311" t="s">
        <v>954</v>
      </c>
      <c r="D5573" s="312" t="s">
        <v>19</v>
      </c>
      <c r="E5573" s="313" t="s">
        <v>19</v>
      </c>
      <c r="F5573" s="314">
        <v>0.25</v>
      </c>
      <c r="G5573" s="39"/>
      <c r="H5573" s="45"/>
    </row>
    <row r="5574" s="2" customFormat="1" ht="16.8" customHeight="1">
      <c r="A5574" s="39"/>
      <c r="B5574" s="45"/>
      <c r="C5574" s="317" t="s">
        <v>4959</v>
      </c>
      <c r="D5574" s="39"/>
      <c r="E5574" s="39"/>
      <c r="F5574" s="39"/>
      <c r="G5574" s="39"/>
      <c r="H5574" s="45"/>
    </row>
    <row r="5575" s="2" customFormat="1" ht="16.8" customHeight="1">
      <c r="A5575" s="39"/>
      <c r="B5575" s="45"/>
      <c r="C5575" s="315" t="s">
        <v>496</v>
      </c>
      <c r="D5575" s="315" t="s">
        <v>497</v>
      </c>
      <c r="E5575" s="18" t="s">
        <v>489</v>
      </c>
      <c r="F5575" s="316">
        <v>28.004000000000001</v>
      </c>
      <c r="G5575" s="39"/>
      <c r="H5575" s="45"/>
    </row>
    <row r="5576" s="2" customFormat="1" ht="16.8" customHeight="1">
      <c r="A5576" s="39"/>
      <c r="B5576" s="45"/>
      <c r="C5576" s="311" t="s">
        <v>258</v>
      </c>
      <c r="D5576" s="312" t="s">
        <v>19</v>
      </c>
      <c r="E5576" s="313" t="s">
        <v>19</v>
      </c>
      <c r="F5576" s="314">
        <v>0</v>
      </c>
      <c r="G5576" s="39"/>
      <c r="H5576" s="45"/>
    </row>
    <row r="5577" s="2" customFormat="1" ht="16.8" customHeight="1">
      <c r="A5577" s="39"/>
      <c r="B5577" s="45"/>
      <c r="C5577" s="317" t="s">
        <v>4959</v>
      </c>
      <c r="D5577" s="39"/>
      <c r="E5577" s="39"/>
      <c r="F5577" s="39"/>
      <c r="G5577" s="39"/>
      <c r="H5577" s="45"/>
    </row>
    <row r="5578" s="2" customFormat="1" ht="16.8" customHeight="1">
      <c r="A5578" s="39"/>
      <c r="B5578" s="45"/>
      <c r="C5578" s="315" t="s">
        <v>786</v>
      </c>
      <c r="D5578" s="315" t="s">
        <v>787</v>
      </c>
      <c r="E5578" s="18" t="s">
        <v>572</v>
      </c>
      <c r="F5578" s="316">
        <v>88.700000000000003</v>
      </c>
      <c r="G5578" s="39"/>
      <c r="H5578" s="45"/>
    </row>
    <row r="5579" s="2" customFormat="1" ht="16.8" customHeight="1">
      <c r="A5579" s="39"/>
      <c r="B5579" s="45"/>
      <c r="C5579" s="315" t="s">
        <v>496</v>
      </c>
      <c r="D5579" s="315" t="s">
        <v>497</v>
      </c>
      <c r="E5579" s="18" t="s">
        <v>489</v>
      </c>
      <c r="F5579" s="316">
        <v>28.004000000000001</v>
      </c>
      <c r="G5579" s="39"/>
      <c r="H5579" s="45"/>
    </row>
    <row r="5580" s="2" customFormat="1" ht="16.8" customHeight="1">
      <c r="A5580" s="39"/>
      <c r="B5580" s="45"/>
      <c r="C5580" s="311" t="s">
        <v>266</v>
      </c>
      <c r="D5580" s="312" t="s">
        <v>19</v>
      </c>
      <c r="E5580" s="313" t="s">
        <v>19</v>
      </c>
      <c r="F5580" s="314">
        <v>0.29999999999999999</v>
      </c>
      <c r="G5580" s="39"/>
      <c r="H5580" s="45"/>
    </row>
    <row r="5581" s="2" customFormat="1" ht="16.8" customHeight="1">
      <c r="A5581" s="39"/>
      <c r="B5581" s="45"/>
      <c r="C5581" s="317" t="s">
        <v>4959</v>
      </c>
      <c r="D5581" s="39"/>
      <c r="E5581" s="39"/>
      <c r="F5581" s="39"/>
      <c r="G5581" s="39"/>
      <c r="H5581" s="45"/>
    </row>
    <row r="5582" s="2" customFormat="1" ht="16.8" customHeight="1">
      <c r="A5582" s="39"/>
      <c r="B5582" s="45"/>
      <c r="C5582" s="315" t="s">
        <v>496</v>
      </c>
      <c r="D5582" s="315" t="s">
        <v>497</v>
      </c>
      <c r="E5582" s="18" t="s">
        <v>489</v>
      </c>
      <c r="F5582" s="316">
        <v>28.004000000000001</v>
      </c>
      <c r="G5582" s="39"/>
      <c r="H5582" s="45"/>
    </row>
    <row r="5583" s="2" customFormat="1" ht="16.8" customHeight="1">
      <c r="A5583" s="39"/>
      <c r="B5583" s="45"/>
      <c r="C5583" s="311" t="s">
        <v>855</v>
      </c>
      <c r="D5583" s="312" t="s">
        <v>19</v>
      </c>
      <c r="E5583" s="313" t="s">
        <v>19</v>
      </c>
      <c r="F5583" s="314">
        <v>0</v>
      </c>
      <c r="G5583" s="39"/>
      <c r="H5583" s="45"/>
    </row>
    <row r="5584" s="2" customFormat="1" ht="16.8" customHeight="1">
      <c r="A5584" s="39"/>
      <c r="B5584" s="45"/>
      <c r="C5584" s="317" t="s">
        <v>4959</v>
      </c>
      <c r="D5584" s="39"/>
      <c r="E5584" s="39"/>
      <c r="F5584" s="39"/>
      <c r="G5584" s="39"/>
      <c r="H5584" s="45"/>
    </row>
    <row r="5585" s="2" customFormat="1">
      <c r="A5585" s="39"/>
      <c r="B5585" s="45"/>
      <c r="C5585" s="315" t="s">
        <v>477</v>
      </c>
      <c r="D5585" s="315" t="s">
        <v>478</v>
      </c>
      <c r="E5585" s="18" t="s">
        <v>391</v>
      </c>
      <c r="F5585" s="316">
        <v>262.66800000000001</v>
      </c>
      <c r="G5585" s="39"/>
      <c r="H5585" s="45"/>
    </row>
    <row r="5586" s="2" customFormat="1" ht="16.8" customHeight="1">
      <c r="A5586" s="39"/>
      <c r="B5586" s="45"/>
      <c r="C5586" s="311" t="s">
        <v>2047</v>
      </c>
      <c r="D5586" s="312" t="s">
        <v>19</v>
      </c>
      <c r="E5586" s="313" t="s">
        <v>19</v>
      </c>
      <c r="F5586" s="314">
        <v>0</v>
      </c>
      <c r="G5586" s="39"/>
      <c r="H5586" s="45"/>
    </row>
    <row r="5587" s="2" customFormat="1" ht="16.8" customHeight="1">
      <c r="A5587" s="39"/>
      <c r="B5587" s="45"/>
      <c r="C5587" s="317" t="s">
        <v>4959</v>
      </c>
      <c r="D5587" s="39"/>
      <c r="E5587" s="39"/>
      <c r="F5587" s="39"/>
      <c r="G5587" s="39"/>
      <c r="H5587" s="45"/>
    </row>
    <row r="5588" s="2" customFormat="1" ht="16.8" customHeight="1">
      <c r="A5588" s="39"/>
      <c r="B5588" s="45"/>
      <c r="C5588" s="315" t="s">
        <v>786</v>
      </c>
      <c r="D5588" s="315" t="s">
        <v>787</v>
      </c>
      <c r="E5588" s="18" t="s">
        <v>572</v>
      </c>
      <c r="F5588" s="316">
        <v>88.700000000000003</v>
      </c>
      <c r="G5588" s="39"/>
      <c r="H5588" s="45"/>
    </row>
    <row r="5589" s="2" customFormat="1" ht="16.8" customHeight="1">
      <c r="A5589" s="39"/>
      <c r="B5589" s="45"/>
      <c r="C5589" s="315" t="s">
        <v>496</v>
      </c>
      <c r="D5589" s="315" t="s">
        <v>497</v>
      </c>
      <c r="E5589" s="18" t="s">
        <v>489</v>
      </c>
      <c r="F5589" s="316">
        <v>28.004000000000001</v>
      </c>
      <c r="G5589" s="39"/>
      <c r="H5589" s="45"/>
    </row>
    <row r="5590" s="2" customFormat="1" ht="16.8" customHeight="1">
      <c r="A5590" s="39"/>
      <c r="B5590" s="45"/>
      <c r="C5590" s="311" t="s">
        <v>2049</v>
      </c>
      <c r="D5590" s="312" t="s">
        <v>19</v>
      </c>
      <c r="E5590" s="313" t="s">
        <v>19</v>
      </c>
      <c r="F5590" s="314">
        <v>0</v>
      </c>
      <c r="G5590" s="39"/>
      <c r="H5590" s="45"/>
    </row>
    <row r="5591" s="2" customFormat="1" ht="16.8" customHeight="1">
      <c r="A5591" s="39"/>
      <c r="B5591" s="45"/>
      <c r="C5591" s="317" t="s">
        <v>4959</v>
      </c>
      <c r="D5591" s="39"/>
      <c r="E5591" s="39"/>
      <c r="F5591" s="39"/>
      <c r="G5591" s="39"/>
      <c r="H5591" s="45"/>
    </row>
    <row r="5592" s="2" customFormat="1" ht="16.8" customHeight="1">
      <c r="A5592" s="39"/>
      <c r="B5592" s="45"/>
      <c r="C5592" s="315" t="s">
        <v>786</v>
      </c>
      <c r="D5592" s="315" t="s">
        <v>787</v>
      </c>
      <c r="E5592" s="18" t="s">
        <v>572</v>
      </c>
      <c r="F5592" s="316">
        <v>88.700000000000003</v>
      </c>
      <c r="G5592" s="39"/>
      <c r="H5592" s="45"/>
    </row>
    <row r="5593" s="2" customFormat="1" ht="16.8" customHeight="1">
      <c r="A5593" s="39"/>
      <c r="B5593" s="45"/>
      <c r="C5593" s="315" t="s">
        <v>496</v>
      </c>
      <c r="D5593" s="315" t="s">
        <v>497</v>
      </c>
      <c r="E5593" s="18" t="s">
        <v>489</v>
      </c>
      <c r="F5593" s="316">
        <v>28.004000000000001</v>
      </c>
      <c r="G5593" s="39"/>
      <c r="H5593" s="45"/>
    </row>
    <row r="5594" s="2" customFormat="1" ht="16.8" customHeight="1">
      <c r="A5594" s="39"/>
      <c r="B5594" s="45"/>
      <c r="C5594" s="311" t="s">
        <v>1829</v>
      </c>
      <c r="D5594" s="312" t="s">
        <v>19</v>
      </c>
      <c r="E5594" s="313" t="s">
        <v>19</v>
      </c>
      <c r="F5594" s="314">
        <v>84.5</v>
      </c>
      <c r="G5594" s="39"/>
      <c r="H5594" s="45"/>
    </row>
    <row r="5595" s="2" customFormat="1" ht="16.8" customHeight="1">
      <c r="A5595" s="39"/>
      <c r="B5595" s="45"/>
      <c r="C5595" s="315" t="s">
        <v>19</v>
      </c>
      <c r="D5595" s="315" t="s">
        <v>2418</v>
      </c>
      <c r="E5595" s="18" t="s">
        <v>19</v>
      </c>
      <c r="F5595" s="316">
        <v>5.0999999999999996</v>
      </c>
      <c r="G5595" s="39"/>
      <c r="H5595" s="45"/>
    </row>
    <row r="5596" s="2" customFormat="1" ht="16.8" customHeight="1">
      <c r="A5596" s="39"/>
      <c r="B5596" s="45"/>
      <c r="C5596" s="315" t="s">
        <v>19</v>
      </c>
      <c r="D5596" s="315" t="s">
        <v>2419</v>
      </c>
      <c r="E5596" s="18" t="s">
        <v>19</v>
      </c>
      <c r="F5596" s="316">
        <v>4.5999999999999996</v>
      </c>
      <c r="G5596" s="39"/>
      <c r="H5596" s="45"/>
    </row>
    <row r="5597" s="2" customFormat="1" ht="16.8" customHeight="1">
      <c r="A5597" s="39"/>
      <c r="B5597" s="45"/>
      <c r="C5597" s="315" t="s">
        <v>19</v>
      </c>
      <c r="D5597" s="315" t="s">
        <v>2420</v>
      </c>
      <c r="E5597" s="18" t="s">
        <v>19</v>
      </c>
      <c r="F5597" s="316">
        <v>4.7999999999999998</v>
      </c>
      <c r="G5597" s="39"/>
      <c r="H5597" s="45"/>
    </row>
    <row r="5598" s="2" customFormat="1" ht="16.8" customHeight="1">
      <c r="A5598" s="39"/>
      <c r="B5598" s="45"/>
      <c r="C5598" s="315" t="s">
        <v>19</v>
      </c>
      <c r="D5598" s="315" t="s">
        <v>2421</v>
      </c>
      <c r="E5598" s="18" t="s">
        <v>19</v>
      </c>
      <c r="F5598" s="316">
        <v>4.7000000000000002</v>
      </c>
      <c r="G5598" s="39"/>
      <c r="H5598" s="45"/>
    </row>
    <row r="5599" s="2" customFormat="1" ht="16.8" customHeight="1">
      <c r="A5599" s="39"/>
      <c r="B5599" s="45"/>
      <c r="C5599" s="315" t="s">
        <v>19</v>
      </c>
      <c r="D5599" s="315" t="s">
        <v>2422</v>
      </c>
      <c r="E5599" s="18" t="s">
        <v>19</v>
      </c>
      <c r="F5599" s="316">
        <v>1.8999999999999999</v>
      </c>
      <c r="G5599" s="39"/>
      <c r="H5599" s="45"/>
    </row>
    <row r="5600" s="2" customFormat="1" ht="16.8" customHeight="1">
      <c r="A5600" s="39"/>
      <c r="B5600" s="45"/>
      <c r="C5600" s="315" t="s">
        <v>19</v>
      </c>
      <c r="D5600" s="315" t="s">
        <v>2423</v>
      </c>
      <c r="E5600" s="18" t="s">
        <v>19</v>
      </c>
      <c r="F5600" s="316">
        <v>1.8</v>
      </c>
      <c r="G5600" s="39"/>
      <c r="H5600" s="45"/>
    </row>
    <row r="5601" s="2" customFormat="1" ht="16.8" customHeight="1">
      <c r="A5601" s="39"/>
      <c r="B5601" s="45"/>
      <c r="C5601" s="315" t="s">
        <v>19</v>
      </c>
      <c r="D5601" s="315" t="s">
        <v>2424</v>
      </c>
      <c r="E5601" s="18" t="s">
        <v>19</v>
      </c>
      <c r="F5601" s="316">
        <v>2.3999999999999999</v>
      </c>
      <c r="G5601" s="39"/>
      <c r="H5601" s="45"/>
    </row>
    <row r="5602" s="2" customFormat="1" ht="16.8" customHeight="1">
      <c r="A5602" s="39"/>
      <c r="B5602" s="45"/>
      <c r="C5602" s="315" t="s">
        <v>19</v>
      </c>
      <c r="D5602" s="315" t="s">
        <v>2425</v>
      </c>
      <c r="E5602" s="18" t="s">
        <v>19</v>
      </c>
      <c r="F5602" s="316">
        <v>2.2000000000000002</v>
      </c>
      <c r="G5602" s="39"/>
      <c r="H5602" s="45"/>
    </row>
    <row r="5603" s="2" customFormat="1" ht="16.8" customHeight="1">
      <c r="A5603" s="39"/>
      <c r="B5603" s="45"/>
      <c r="C5603" s="315" t="s">
        <v>19</v>
      </c>
      <c r="D5603" s="315" t="s">
        <v>2426</v>
      </c>
      <c r="E5603" s="18" t="s">
        <v>19</v>
      </c>
      <c r="F5603" s="316">
        <v>3</v>
      </c>
      <c r="G5603" s="39"/>
      <c r="H5603" s="45"/>
    </row>
    <row r="5604" s="2" customFormat="1" ht="16.8" customHeight="1">
      <c r="A5604" s="39"/>
      <c r="B5604" s="45"/>
      <c r="C5604" s="315" t="s">
        <v>19</v>
      </c>
      <c r="D5604" s="315" t="s">
        <v>2427</v>
      </c>
      <c r="E5604" s="18" t="s">
        <v>19</v>
      </c>
      <c r="F5604" s="316">
        <v>2.7999999999999998</v>
      </c>
      <c r="G5604" s="39"/>
      <c r="H5604" s="45"/>
    </row>
    <row r="5605" s="2" customFormat="1" ht="16.8" customHeight="1">
      <c r="A5605" s="39"/>
      <c r="B5605" s="45"/>
      <c r="C5605" s="315" t="s">
        <v>19</v>
      </c>
      <c r="D5605" s="315" t="s">
        <v>2428</v>
      </c>
      <c r="E5605" s="18" t="s">
        <v>19</v>
      </c>
      <c r="F5605" s="316">
        <v>4.7000000000000002</v>
      </c>
      <c r="G5605" s="39"/>
      <c r="H5605" s="45"/>
    </row>
    <row r="5606" s="2" customFormat="1" ht="16.8" customHeight="1">
      <c r="A5606" s="39"/>
      <c r="B5606" s="45"/>
      <c r="C5606" s="315" t="s">
        <v>19</v>
      </c>
      <c r="D5606" s="315" t="s">
        <v>2429</v>
      </c>
      <c r="E5606" s="18" t="s">
        <v>19</v>
      </c>
      <c r="F5606" s="316">
        <v>4.9000000000000004</v>
      </c>
      <c r="G5606" s="39"/>
      <c r="H5606" s="45"/>
    </row>
    <row r="5607" s="2" customFormat="1" ht="16.8" customHeight="1">
      <c r="A5607" s="39"/>
      <c r="B5607" s="45"/>
      <c r="C5607" s="315" t="s">
        <v>19</v>
      </c>
      <c r="D5607" s="315" t="s">
        <v>2430</v>
      </c>
      <c r="E5607" s="18" t="s">
        <v>19</v>
      </c>
      <c r="F5607" s="316">
        <v>4.7999999999999998</v>
      </c>
      <c r="G5607" s="39"/>
      <c r="H5607" s="45"/>
    </row>
    <row r="5608" s="2" customFormat="1" ht="16.8" customHeight="1">
      <c r="A5608" s="39"/>
      <c r="B5608" s="45"/>
      <c r="C5608" s="315" t="s">
        <v>19</v>
      </c>
      <c r="D5608" s="315" t="s">
        <v>2431</v>
      </c>
      <c r="E5608" s="18" t="s">
        <v>19</v>
      </c>
      <c r="F5608" s="316">
        <v>2.7000000000000002</v>
      </c>
      <c r="G5608" s="39"/>
      <c r="H5608" s="45"/>
    </row>
    <row r="5609" s="2" customFormat="1" ht="16.8" customHeight="1">
      <c r="A5609" s="39"/>
      <c r="B5609" s="45"/>
      <c r="C5609" s="315" t="s">
        <v>19</v>
      </c>
      <c r="D5609" s="315" t="s">
        <v>2432</v>
      </c>
      <c r="E5609" s="18" t="s">
        <v>19</v>
      </c>
      <c r="F5609" s="316">
        <v>4.2999999999999998</v>
      </c>
      <c r="G5609" s="39"/>
      <c r="H5609" s="45"/>
    </row>
    <row r="5610" s="2" customFormat="1" ht="16.8" customHeight="1">
      <c r="A5610" s="39"/>
      <c r="B5610" s="45"/>
      <c r="C5610" s="315" t="s">
        <v>19</v>
      </c>
      <c r="D5610" s="315" t="s">
        <v>2433</v>
      </c>
      <c r="E5610" s="18" t="s">
        <v>19</v>
      </c>
      <c r="F5610" s="316">
        <v>4.2999999999999998</v>
      </c>
      <c r="G5610" s="39"/>
      <c r="H5610" s="45"/>
    </row>
    <row r="5611" s="2" customFormat="1" ht="16.8" customHeight="1">
      <c r="A5611" s="39"/>
      <c r="B5611" s="45"/>
      <c r="C5611" s="315" t="s">
        <v>19</v>
      </c>
      <c r="D5611" s="315" t="s">
        <v>2434</v>
      </c>
      <c r="E5611" s="18" t="s">
        <v>19</v>
      </c>
      <c r="F5611" s="316">
        <v>2.2999999999999998</v>
      </c>
      <c r="G5611" s="39"/>
      <c r="H5611" s="45"/>
    </row>
    <row r="5612" s="2" customFormat="1" ht="16.8" customHeight="1">
      <c r="A5612" s="39"/>
      <c r="B5612" s="45"/>
      <c r="C5612" s="315" t="s">
        <v>19</v>
      </c>
      <c r="D5612" s="315" t="s">
        <v>2435</v>
      </c>
      <c r="E5612" s="18" t="s">
        <v>19</v>
      </c>
      <c r="F5612" s="316">
        <v>3.1000000000000001</v>
      </c>
      <c r="G5612" s="39"/>
      <c r="H5612" s="45"/>
    </row>
    <row r="5613" s="2" customFormat="1" ht="16.8" customHeight="1">
      <c r="A5613" s="39"/>
      <c r="B5613" s="45"/>
      <c r="C5613" s="315" t="s">
        <v>19</v>
      </c>
      <c r="D5613" s="315" t="s">
        <v>2436</v>
      </c>
      <c r="E5613" s="18" t="s">
        <v>19</v>
      </c>
      <c r="F5613" s="316">
        <v>3.2999999999999998</v>
      </c>
      <c r="G5613" s="39"/>
      <c r="H5613" s="45"/>
    </row>
    <row r="5614" s="2" customFormat="1" ht="16.8" customHeight="1">
      <c r="A5614" s="39"/>
      <c r="B5614" s="45"/>
      <c r="C5614" s="315" t="s">
        <v>19</v>
      </c>
      <c r="D5614" s="315" t="s">
        <v>2437</v>
      </c>
      <c r="E5614" s="18" t="s">
        <v>19</v>
      </c>
      <c r="F5614" s="316">
        <v>6.7999999999999998</v>
      </c>
      <c r="G5614" s="39"/>
      <c r="H5614" s="45"/>
    </row>
    <row r="5615" s="2" customFormat="1" ht="16.8" customHeight="1">
      <c r="A5615" s="39"/>
      <c r="B5615" s="45"/>
      <c r="C5615" s="315" t="s">
        <v>19</v>
      </c>
      <c r="D5615" s="315" t="s">
        <v>2438</v>
      </c>
      <c r="E5615" s="18" t="s">
        <v>19</v>
      </c>
      <c r="F5615" s="316">
        <v>6.5</v>
      </c>
      <c r="G5615" s="39"/>
      <c r="H5615" s="45"/>
    </row>
    <row r="5616" s="2" customFormat="1" ht="16.8" customHeight="1">
      <c r="A5616" s="39"/>
      <c r="B5616" s="45"/>
      <c r="C5616" s="315" t="s">
        <v>19</v>
      </c>
      <c r="D5616" s="315" t="s">
        <v>2439</v>
      </c>
      <c r="E5616" s="18" t="s">
        <v>19</v>
      </c>
      <c r="F5616" s="316">
        <v>3.5</v>
      </c>
      <c r="G5616" s="39"/>
      <c r="H5616" s="45"/>
    </row>
    <row r="5617" s="2" customFormat="1" ht="16.8" customHeight="1">
      <c r="A5617" s="39"/>
      <c r="B5617" s="45"/>
      <c r="C5617" s="315" t="s">
        <v>1829</v>
      </c>
      <c r="D5617" s="315" t="s">
        <v>363</v>
      </c>
      <c r="E5617" s="18" t="s">
        <v>19</v>
      </c>
      <c r="F5617" s="316">
        <v>84.5</v>
      </c>
      <c r="G5617" s="39"/>
      <c r="H5617" s="45"/>
    </row>
    <row r="5618" s="2" customFormat="1" ht="16.8" customHeight="1">
      <c r="A5618" s="39"/>
      <c r="B5618" s="45"/>
      <c r="C5618" s="317" t="s">
        <v>4959</v>
      </c>
      <c r="D5618" s="39"/>
      <c r="E5618" s="39"/>
      <c r="F5618" s="39"/>
      <c r="G5618" s="39"/>
      <c r="H5618" s="45"/>
    </row>
    <row r="5619" s="2" customFormat="1" ht="16.8" customHeight="1">
      <c r="A5619" s="39"/>
      <c r="B5619" s="45"/>
      <c r="C5619" s="315" t="s">
        <v>1921</v>
      </c>
      <c r="D5619" s="315" t="s">
        <v>1922</v>
      </c>
      <c r="E5619" s="18" t="s">
        <v>572</v>
      </c>
      <c r="F5619" s="316">
        <v>87.034999999999997</v>
      </c>
      <c r="G5619" s="39"/>
      <c r="H5619" s="45"/>
    </row>
    <row r="5620" s="2" customFormat="1" ht="16.8" customHeight="1">
      <c r="A5620" s="39"/>
      <c r="B5620" s="45"/>
      <c r="C5620" s="315" t="s">
        <v>1917</v>
      </c>
      <c r="D5620" s="315" t="s">
        <v>1918</v>
      </c>
      <c r="E5620" s="18" t="s">
        <v>572</v>
      </c>
      <c r="F5620" s="316">
        <v>84.5</v>
      </c>
      <c r="G5620" s="39"/>
      <c r="H5620" s="45"/>
    </row>
    <row r="5621" s="2" customFormat="1" ht="16.8" customHeight="1">
      <c r="A5621" s="39"/>
      <c r="B5621" s="45"/>
      <c r="C5621" s="315" t="s">
        <v>786</v>
      </c>
      <c r="D5621" s="315" t="s">
        <v>787</v>
      </c>
      <c r="E5621" s="18" t="s">
        <v>572</v>
      </c>
      <c r="F5621" s="316">
        <v>88.700000000000003</v>
      </c>
      <c r="G5621" s="39"/>
      <c r="H5621" s="45"/>
    </row>
    <row r="5622" s="2" customFormat="1" ht="16.8" customHeight="1">
      <c r="A5622" s="39"/>
      <c r="B5622" s="45"/>
      <c r="C5622" s="315" t="s">
        <v>496</v>
      </c>
      <c r="D5622" s="315" t="s">
        <v>497</v>
      </c>
      <c r="E5622" s="18" t="s">
        <v>489</v>
      </c>
      <c r="F5622" s="316">
        <v>28.004000000000001</v>
      </c>
      <c r="G5622" s="39"/>
      <c r="H5622" s="45"/>
    </row>
    <row r="5623" s="2" customFormat="1" ht="16.8" customHeight="1">
      <c r="A5623" s="39"/>
      <c r="B5623" s="45"/>
      <c r="C5623" s="311" t="s">
        <v>1831</v>
      </c>
      <c r="D5623" s="312" t="s">
        <v>19</v>
      </c>
      <c r="E5623" s="313" t="s">
        <v>19</v>
      </c>
      <c r="F5623" s="314">
        <v>4.2000000000000002</v>
      </c>
      <c r="G5623" s="39"/>
      <c r="H5623" s="45"/>
    </row>
    <row r="5624" s="2" customFormat="1" ht="16.8" customHeight="1">
      <c r="A5624" s="39"/>
      <c r="B5624" s="45"/>
      <c r="C5624" s="315" t="s">
        <v>19</v>
      </c>
      <c r="D5624" s="315" t="s">
        <v>2443</v>
      </c>
      <c r="E5624" s="18" t="s">
        <v>19</v>
      </c>
      <c r="F5624" s="316">
        <v>4.2000000000000002</v>
      </c>
      <c r="G5624" s="39"/>
      <c r="H5624" s="45"/>
    </row>
    <row r="5625" s="2" customFormat="1" ht="16.8" customHeight="1">
      <c r="A5625" s="39"/>
      <c r="B5625" s="45"/>
      <c r="C5625" s="315" t="s">
        <v>1831</v>
      </c>
      <c r="D5625" s="315" t="s">
        <v>363</v>
      </c>
      <c r="E5625" s="18" t="s">
        <v>19</v>
      </c>
      <c r="F5625" s="316">
        <v>4.2000000000000002</v>
      </c>
      <c r="G5625" s="39"/>
      <c r="H5625" s="45"/>
    </row>
    <row r="5626" s="2" customFormat="1" ht="16.8" customHeight="1">
      <c r="A5626" s="39"/>
      <c r="B5626" s="45"/>
      <c r="C5626" s="317" t="s">
        <v>4959</v>
      </c>
      <c r="D5626" s="39"/>
      <c r="E5626" s="39"/>
      <c r="F5626" s="39"/>
      <c r="G5626" s="39"/>
      <c r="H5626" s="45"/>
    </row>
    <row r="5627" s="2" customFormat="1" ht="16.8" customHeight="1">
      <c r="A5627" s="39"/>
      <c r="B5627" s="45"/>
      <c r="C5627" s="315" t="s">
        <v>1958</v>
      </c>
      <c r="D5627" s="315" t="s">
        <v>1959</v>
      </c>
      <c r="E5627" s="18" t="s">
        <v>572</v>
      </c>
      <c r="F5627" s="316">
        <v>4.3259999999999996</v>
      </c>
      <c r="G5627" s="39"/>
      <c r="H5627" s="45"/>
    </row>
    <row r="5628" s="2" customFormat="1" ht="16.8" customHeight="1">
      <c r="A5628" s="39"/>
      <c r="B5628" s="45"/>
      <c r="C5628" s="315" t="s">
        <v>1954</v>
      </c>
      <c r="D5628" s="315" t="s">
        <v>1955</v>
      </c>
      <c r="E5628" s="18" t="s">
        <v>572</v>
      </c>
      <c r="F5628" s="316">
        <v>4.2000000000000002</v>
      </c>
      <c r="G5628" s="39"/>
      <c r="H5628" s="45"/>
    </row>
    <row r="5629" s="2" customFormat="1" ht="16.8" customHeight="1">
      <c r="A5629" s="39"/>
      <c r="B5629" s="45"/>
      <c r="C5629" s="315" t="s">
        <v>786</v>
      </c>
      <c r="D5629" s="315" t="s">
        <v>787</v>
      </c>
      <c r="E5629" s="18" t="s">
        <v>572</v>
      </c>
      <c r="F5629" s="316">
        <v>88.700000000000003</v>
      </c>
      <c r="G5629" s="39"/>
      <c r="H5629" s="45"/>
    </row>
    <row r="5630" s="2" customFormat="1" ht="16.8" customHeight="1">
      <c r="A5630" s="39"/>
      <c r="B5630" s="45"/>
      <c r="C5630" s="315" t="s">
        <v>496</v>
      </c>
      <c r="D5630" s="315" t="s">
        <v>497</v>
      </c>
      <c r="E5630" s="18" t="s">
        <v>489</v>
      </c>
      <c r="F5630" s="316">
        <v>28.004000000000001</v>
      </c>
      <c r="G5630" s="39"/>
      <c r="H5630" s="45"/>
    </row>
    <row r="5631" s="2" customFormat="1">
      <c r="A5631" s="39"/>
      <c r="B5631" s="45"/>
      <c r="C5631" s="315" t="s">
        <v>19</v>
      </c>
      <c r="D5631" s="315" t="s">
        <v>1848</v>
      </c>
      <c r="E5631" s="18" t="s">
        <v>19</v>
      </c>
      <c r="F5631" s="316">
        <v>0</v>
      </c>
      <c r="G5631" s="39"/>
      <c r="H5631" s="45"/>
    </row>
    <row r="5632" s="2" customFormat="1" ht="16.8" customHeight="1">
      <c r="A5632" s="39"/>
      <c r="B5632" s="45"/>
      <c r="C5632" s="315" t="s">
        <v>1273</v>
      </c>
      <c r="D5632" s="315" t="s">
        <v>2161</v>
      </c>
      <c r="E5632" s="18" t="s">
        <v>19</v>
      </c>
      <c r="F5632" s="316">
        <v>13.305</v>
      </c>
      <c r="G5632" s="39"/>
      <c r="H5632" s="45"/>
    </row>
    <row r="5633" s="2" customFormat="1" ht="16.8" customHeight="1">
      <c r="A5633" s="39"/>
      <c r="B5633" s="45"/>
      <c r="C5633" s="315" t="s">
        <v>1305</v>
      </c>
      <c r="D5633" s="315" t="s">
        <v>2162</v>
      </c>
      <c r="E5633" s="18" t="s">
        <v>19</v>
      </c>
      <c r="F5633" s="316">
        <v>22.175000000000001</v>
      </c>
      <c r="G5633" s="39"/>
      <c r="H5633" s="45"/>
    </row>
    <row r="5634" s="2" customFormat="1" ht="16.8" customHeight="1">
      <c r="A5634" s="39"/>
      <c r="B5634" s="45"/>
      <c r="C5634" s="315" t="s">
        <v>286</v>
      </c>
      <c r="D5634" s="315" t="s">
        <v>353</v>
      </c>
      <c r="E5634" s="18" t="s">
        <v>19</v>
      </c>
      <c r="F5634" s="316">
        <v>35.479999999999997</v>
      </c>
      <c r="G5634" s="39"/>
      <c r="H5634" s="45"/>
    </row>
    <row r="5635" s="2" customFormat="1" ht="16.8" customHeight="1">
      <c r="A5635" s="39"/>
      <c r="B5635" s="45"/>
      <c r="C5635" s="311" t="s">
        <v>286</v>
      </c>
      <c r="D5635" s="312" t="s">
        <v>19</v>
      </c>
      <c r="E5635" s="313" t="s">
        <v>19</v>
      </c>
      <c r="F5635" s="314">
        <v>35.479999999999997</v>
      </c>
      <c r="G5635" s="39"/>
      <c r="H5635" s="45"/>
    </row>
    <row r="5636" s="2" customFormat="1" ht="16.8" customHeight="1">
      <c r="A5636" s="39"/>
      <c r="B5636" s="45"/>
      <c r="C5636" s="317" t="s">
        <v>4959</v>
      </c>
      <c r="D5636" s="39"/>
      <c r="E5636" s="39"/>
      <c r="F5636" s="39"/>
      <c r="G5636" s="39"/>
      <c r="H5636" s="45"/>
    </row>
    <row r="5637" s="2" customFormat="1">
      <c r="A5637" s="39"/>
      <c r="B5637" s="45"/>
      <c r="C5637" s="315" t="s">
        <v>343</v>
      </c>
      <c r="D5637" s="315" t="s">
        <v>344</v>
      </c>
      <c r="E5637" s="18" t="s">
        <v>345</v>
      </c>
      <c r="F5637" s="316">
        <v>68.831000000000003</v>
      </c>
      <c r="G5637" s="39"/>
      <c r="H5637" s="45"/>
    </row>
    <row r="5638" s="2" customFormat="1">
      <c r="A5638" s="39"/>
      <c r="B5638" s="45"/>
      <c r="C5638" s="315" t="s">
        <v>792</v>
      </c>
      <c r="D5638" s="315" t="s">
        <v>793</v>
      </c>
      <c r="E5638" s="18" t="s">
        <v>572</v>
      </c>
      <c r="F5638" s="316">
        <v>74.844999999999999</v>
      </c>
      <c r="G5638" s="39"/>
      <c r="H5638" s="45"/>
    </row>
    <row r="5639" s="2" customFormat="1" ht="16.8" customHeight="1">
      <c r="A5639" s="39"/>
      <c r="B5639" s="45"/>
      <c r="C5639" s="311" t="s">
        <v>300</v>
      </c>
      <c r="D5639" s="312" t="s">
        <v>19</v>
      </c>
      <c r="E5639" s="313" t="s">
        <v>19</v>
      </c>
      <c r="F5639" s="314">
        <v>0</v>
      </c>
      <c r="G5639" s="39"/>
      <c r="H5639" s="45"/>
    </row>
    <row r="5640" s="2" customFormat="1" ht="16.8" customHeight="1">
      <c r="A5640" s="39"/>
      <c r="B5640" s="45"/>
      <c r="C5640" s="315" t="s">
        <v>19</v>
      </c>
      <c r="D5640" s="315" t="s">
        <v>1347</v>
      </c>
      <c r="E5640" s="18" t="s">
        <v>19</v>
      </c>
      <c r="F5640" s="316">
        <v>0</v>
      </c>
      <c r="G5640" s="39"/>
      <c r="H5640" s="45"/>
    </row>
    <row r="5641" s="2" customFormat="1" ht="16.8" customHeight="1">
      <c r="A5641" s="39"/>
      <c r="B5641" s="45"/>
      <c r="C5641" s="315" t="s">
        <v>300</v>
      </c>
      <c r="D5641" s="315" t="s">
        <v>72</v>
      </c>
      <c r="E5641" s="18" t="s">
        <v>19</v>
      </c>
      <c r="F5641" s="316">
        <v>0</v>
      </c>
      <c r="G5641" s="39"/>
      <c r="H5641" s="45"/>
    </row>
    <row r="5642" s="2" customFormat="1" ht="16.8" customHeight="1">
      <c r="A5642" s="39"/>
      <c r="B5642" s="45"/>
      <c r="C5642" s="317" t="s">
        <v>4959</v>
      </c>
      <c r="D5642" s="39"/>
      <c r="E5642" s="39"/>
      <c r="F5642" s="39"/>
      <c r="G5642" s="39"/>
      <c r="H5642" s="45"/>
    </row>
    <row r="5643" s="2" customFormat="1">
      <c r="A5643" s="39"/>
      <c r="B5643" s="45"/>
      <c r="C5643" s="315" t="s">
        <v>406</v>
      </c>
      <c r="D5643" s="315" t="s">
        <v>407</v>
      </c>
      <c r="E5643" s="18" t="s">
        <v>391</v>
      </c>
      <c r="F5643" s="316">
        <v>278.50099999999998</v>
      </c>
      <c r="G5643" s="39"/>
      <c r="H5643" s="45"/>
    </row>
    <row r="5644" s="2" customFormat="1" ht="16.8" customHeight="1">
      <c r="A5644" s="39"/>
      <c r="B5644" s="45"/>
      <c r="C5644" s="311" t="s">
        <v>245</v>
      </c>
      <c r="D5644" s="312" t="s">
        <v>19</v>
      </c>
      <c r="E5644" s="313" t="s">
        <v>19</v>
      </c>
      <c r="F5644" s="314">
        <v>0</v>
      </c>
      <c r="G5644" s="39"/>
      <c r="H5644" s="45"/>
    </row>
    <row r="5645" s="2" customFormat="1" ht="16.8" customHeight="1">
      <c r="A5645" s="39"/>
      <c r="B5645" s="45"/>
      <c r="C5645" s="317" t="s">
        <v>4959</v>
      </c>
      <c r="D5645" s="39"/>
      <c r="E5645" s="39"/>
      <c r="F5645" s="39"/>
      <c r="G5645" s="39"/>
      <c r="H5645" s="45"/>
    </row>
    <row r="5646" s="2" customFormat="1">
      <c r="A5646" s="39"/>
      <c r="B5646" s="45"/>
      <c r="C5646" s="315" t="s">
        <v>448</v>
      </c>
      <c r="D5646" s="315" t="s">
        <v>449</v>
      </c>
      <c r="E5646" s="18" t="s">
        <v>391</v>
      </c>
      <c r="F5646" s="316">
        <v>58.054000000000002</v>
      </c>
      <c r="G5646" s="39"/>
      <c r="H5646" s="45"/>
    </row>
    <row r="5647" s="2" customFormat="1" ht="16.8" customHeight="1">
      <c r="A5647" s="39"/>
      <c r="B5647" s="45"/>
      <c r="C5647" s="311" t="s">
        <v>267</v>
      </c>
      <c r="D5647" s="312" t="s">
        <v>19</v>
      </c>
      <c r="E5647" s="313" t="s">
        <v>19</v>
      </c>
      <c r="F5647" s="314">
        <v>1.19</v>
      </c>
      <c r="G5647" s="39"/>
      <c r="H5647" s="45"/>
    </row>
    <row r="5648" s="2" customFormat="1" ht="16.8" customHeight="1">
      <c r="A5648" s="39"/>
      <c r="B5648" s="45"/>
      <c r="C5648" s="315" t="s">
        <v>267</v>
      </c>
      <c r="D5648" s="315" t="s">
        <v>1864</v>
      </c>
      <c r="E5648" s="18" t="s">
        <v>19</v>
      </c>
      <c r="F5648" s="316">
        <v>1.19</v>
      </c>
      <c r="G5648" s="39"/>
      <c r="H5648" s="45"/>
    </row>
    <row r="5649" s="2" customFormat="1" ht="16.8" customHeight="1">
      <c r="A5649" s="39"/>
      <c r="B5649" s="45"/>
      <c r="C5649" s="317" t="s">
        <v>4959</v>
      </c>
      <c r="D5649" s="39"/>
      <c r="E5649" s="39"/>
      <c r="F5649" s="39"/>
      <c r="G5649" s="39"/>
      <c r="H5649" s="45"/>
    </row>
    <row r="5650" s="2" customFormat="1">
      <c r="A5650" s="39"/>
      <c r="B5650" s="45"/>
      <c r="C5650" s="315" t="s">
        <v>406</v>
      </c>
      <c r="D5650" s="315" t="s">
        <v>407</v>
      </c>
      <c r="E5650" s="18" t="s">
        <v>391</v>
      </c>
      <c r="F5650" s="316">
        <v>278.50099999999998</v>
      </c>
      <c r="G5650" s="39"/>
      <c r="H5650" s="45"/>
    </row>
    <row r="5651" s="2" customFormat="1">
      <c r="A5651" s="39"/>
      <c r="B5651" s="45"/>
      <c r="C5651" s="315" t="s">
        <v>343</v>
      </c>
      <c r="D5651" s="315" t="s">
        <v>344</v>
      </c>
      <c r="E5651" s="18" t="s">
        <v>345</v>
      </c>
      <c r="F5651" s="316">
        <v>68.831000000000003</v>
      </c>
      <c r="G5651" s="39"/>
      <c r="H5651" s="45"/>
    </row>
    <row r="5652" s="2" customFormat="1" ht="16.8" customHeight="1">
      <c r="A5652" s="39"/>
      <c r="B5652" s="45"/>
      <c r="C5652" s="315" t="s">
        <v>379</v>
      </c>
      <c r="D5652" s="315" t="s">
        <v>380</v>
      </c>
      <c r="E5652" s="18" t="s">
        <v>345</v>
      </c>
      <c r="F5652" s="316">
        <v>116.55200000000001</v>
      </c>
      <c r="G5652" s="39"/>
      <c r="H5652" s="45"/>
    </row>
    <row r="5653" s="2" customFormat="1" ht="16.8" customHeight="1">
      <c r="A5653" s="39"/>
      <c r="B5653" s="45"/>
      <c r="C5653" s="315" t="s">
        <v>435</v>
      </c>
      <c r="D5653" s="315" t="s">
        <v>436</v>
      </c>
      <c r="E5653" s="18" t="s">
        <v>391</v>
      </c>
      <c r="F5653" s="316">
        <v>312.85899999999998</v>
      </c>
      <c r="G5653" s="39"/>
      <c r="H5653" s="45"/>
    </row>
    <row r="5654" s="2" customFormat="1">
      <c r="A5654" s="39"/>
      <c r="B5654" s="45"/>
      <c r="C5654" s="315" t="s">
        <v>792</v>
      </c>
      <c r="D5654" s="315" t="s">
        <v>793</v>
      </c>
      <c r="E5654" s="18" t="s">
        <v>572</v>
      </c>
      <c r="F5654" s="316">
        <v>74.844999999999999</v>
      </c>
      <c r="G5654" s="39"/>
      <c r="H5654" s="45"/>
    </row>
    <row r="5655" s="2" customFormat="1" ht="16.8" customHeight="1">
      <c r="A5655" s="39"/>
      <c r="B5655" s="45"/>
      <c r="C5655" s="315" t="s">
        <v>487</v>
      </c>
      <c r="D5655" s="315" t="s">
        <v>488</v>
      </c>
      <c r="E5655" s="18" t="s">
        <v>489</v>
      </c>
      <c r="F5655" s="316">
        <v>84.441999999999993</v>
      </c>
      <c r="G5655" s="39"/>
      <c r="H5655" s="45"/>
    </row>
    <row r="5656" s="2" customFormat="1" ht="16.8" customHeight="1">
      <c r="A5656" s="39"/>
      <c r="B5656" s="45"/>
      <c r="C5656" s="315" t="s">
        <v>496</v>
      </c>
      <c r="D5656" s="315" t="s">
        <v>497</v>
      </c>
      <c r="E5656" s="18" t="s">
        <v>489</v>
      </c>
      <c r="F5656" s="316">
        <v>28.004000000000001</v>
      </c>
      <c r="G5656" s="39"/>
      <c r="H5656" s="45"/>
    </row>
    <row r="5657" s="2" customFormat="1" ht="16.8" customHeight="1">
      <c r="A5657" s="39"/>
      <c r="B5657" s="45"/>
      <c r="C5657" s="311" t="s">
        <v>1305</v>
      </c>
      <c r="D5657" s="312" t="s">
        <v>19</v>
      </c>
      <c r="E5657" s="313" t="s">
        <v>19</v>
      </c>
      <c r="F5657" s="314">
        <v>22.175000000000001</v>
      </c>
      <c r="G5657" s="39"/>
      <c r="H5657" s="45"/>
    </row>
    <row r="5658" s="2" customFormat="1" ht="16.8" customHeight="1">
      <c r="A5658" s="39"/>
      <c r="B5658" s="45"/>
      <c r="C5658" s="315" t="s">
        <v>1305</v>
      </c>
      <c r="D5658" s="315" t="s">
        <v>2162</v>
      </c>
      <c r="E5658" s="18" t="s">
        <v>19</v>
      </c>
      <c r="F5658" s="316">
        <v>22.175000000000001</v>
      </c>
      <c r="G5658" s="39"/>
      <c r="H5658" s="45"/>
    </row>
    <row r="5659" s="2" customFormat="1" ht="16.8" customHeight="1">
      <c r="A5659" s="39"/>
      <c r="B5659" s="45"/>
      <c r="C5659" s="317" t="s">
        <v>4959</v>
      </c>
      <c r="D5659" s="39"/>
      <c r="E5659" s="39"/>
      <c r="F5659" s="39"/>
      <c r="G5659" s="39"/>
      <c r="H5659" s="45"/>
    </row>
    <row r="5660" s="2" customFormat="1">
      <c r="A5660" s="39"/>
      <c r="B5660" s="45"/>
      <c r="C5660" s="315" t="s">
        <v>343</v>
      </c>
      <c r="D5660" s="315" t="s">
        <v>344</v>
      </c>
      <c r="E5660" s="18" t="s">
        <v>345</v>
      </c>
      <c r="F5660" s="316">
        <v>68.831000000000003</v>
      </c>
      <c r="G5660" s="39"/>
      <c r="H5660" s="45"/>
    </row>
    <row r="5661" s="2" customFormat="1">
      <c r="A5661" s="39"/>
      <c r="B5661" s="45"/>
      <c r="C5661" s="315" t="s">
        <v>406</v>
      </c>
      <c r="D5661" s="315" t="s">
        <v>407</v>
      </c>
      <c r="E5661" s="18" t="s">
        <v>391</v>
      </c>
      <c r="F5661" s="316">
        <v>278.50099999999998</v>
      </c>
      <c r="G5661" s="39"/>
      <c r="H5661" s="45"/>
    </row>
    <row r="5662" s="2" customFormat="1" ht="16.8" customHeight="1">
      <c r="A5662" s="39"/>
      <c r="B5662" s="45"/>
      <c r="C5662" s="311" t="s">
        <v>227</v>
      </c>
      <c r="D5662" s="312" t="s">
        <v>19</v>
      </c>
      <c r="E5662" s="313" t="s">
        <v>19</v>
      </c>
      <c r="F5662" s="314">
        <v>116.55200000000001</v>
      </c>
      <c r="G5662" s="39"/>
      <c r="H5662" s="45"/>
    </row>
    <row r="5663" s="2" customFormat="1" ht="16.8" customHeight="1">
      <c r="A5663" s="39"/>
      <c r="B5663" s="45"/>
      <c r="C5663" s="315" t="s">
        <v>19</v>
      </c>
      <c r="D5663" s="315" t="s">
        <v>388</v>
      </c>
      <c r="E5663" s="18" t="s">
        <v>19</v>
      </c>
      <c r="F5663" s="316">
        <v>116.55200000000001</v>
      </c>
      <c r="G5663" s="39"/>
      <c r="H5663" s="45"/>
    </row>
    <row r="5664" s="2" customFormat="1" ht="16.8" customHeight="1">
      <c r="A5664" s="39"/>
      <c r="B5664" s="45"/>
      <c r="C5664" s="315" t="s">
        <v>227</v>
      </c>
      <c r="D5664" s="315" t="s">
        <v>363</v>
      </c>
      <c r="E5664" s="18" t="s">
        <v>19</v>
      </c>
      <c r="F5664" s="316">
        <v>116.55200000000001</v>
      </c>
      <c r="G5664" s="39"/>
      <c r="H5664" s="45"/>
    </row>
    <row r="5665" s="2" customFormat="1" ht="16.8" customHeight="1">
      <c r="A5665" s="39"/>
      <c r="B5665" s="45"/>
      <c r="C5665" s="311" t="s">
        <v>1308</v>
      </c>
      <c r="D5665" s="312" t="s">
        <v>19</v>
      </c>
      <c r="E5665" s="313" t="s">
        <v>19</v>
      </c>
      <c r="F5665" s="314">
        <v>39.692999999999998</v>
      </c>
      <c r="G5665" s="39"/>
      <c r="H5665" s="45"/>
    </row>
    <row r="5666" s="2" customFormat="1" ht="16.8" customHeight="1">
      <c r="A5666" s="39"/>
      <c r="B5666" s="45"/>
      <c r="C5666" s="315" t="s">
        <v>1308</v>
      </c>
      <c r="D5666" s="315" t="s">
        <v>1333</v>
      </c>
      <c r="E5666" s="18" t="s">
        <v>19</v>
      </c>
      <c r="F5666" s="316">
        <v>39.692999999999998</v>
      </c>
      <c r="G5666" s="39"/>
      <c r="H5666" s="45"/>
    </row>
    <row r="5667" s="2" customFormat="1" ht="16.8" customHeight="1">
      <c r="A5667" s="39"/>
      <c r="B5667" s="45"/>
      <c r="C5667" s="317" t="s">
        <v>4959</v>
      </c>
      <c r="D5667" s="39"/>
      <c r="E5667" s="39"/>
      <c r="F5667" s="39"/>
      <c r="G5667" s="39"/>
      <c r="H5667" s="45"/>
    </row>
    <row r="5668" s="2" customFormat="1">
      <c r="A5668" s="39"/>
      <c r="B5668" s="45"/>
      <c r="C5668" s="315" t="s">
        <v>343</v>
      </c>
      <c r="D5668" s="315" t="s">
        <v>344</v>
      </c>
      <c r="E5668" s="18" t="s">
        <v>345</v>
      </c>
      <c r="F5668" s="316">
        <v>68.831000000000003</v>
      </c>
      <c r="G5668" s="39"/>
      <c r="H5668" s="45"/>
    </row>
    <row r="5669" s="2" customFormat="1">
      <c r="A5669" s="39"/>
      <c r="B5669" s="45"/>
      <c r="C5669" s="315" t="s">
        <v>364</v>
      </c>
      <c r="D5669" s="315" t="s">
        <v>365</v>
      </c>
      <c r="E5669" s="18" t="s">
        <v>345</v>
      </c>
      <c r="F5669" s="316">
        <v>29.138000000000002</v>
      </c>
      <c r="G5669" s="39"/>
      <c r="H5669" s="45"/>
    </row>
    <row r="5670" s="2" customFormat="1">
      <c r="A5670" s="39"/>
      <c r="B5670" s="45"/>
      <c r="C5670" s="315" t="s">
        <v>368</v>
      </c>
      <c r="D5670" s="315" t="s">
        <v>369</v>
      </c>
      <c r="E5670" s="18" t="s">
        <v>345</v>
      </c>
      <c r="F5670" s="316">
        <v>27.681000000000001</v>
      </c>
      <c r="G5670" s="39"/>
      <c r="H5670" s="45"/>
    </row>
    <row r="5671" s="2" customFormat="1" ht="16.8" customHeight="1">
      <c r="A5671" s="39"/>
      <c r="B5671" s="45"/>
      <c r="C5671" s="315" t="s">
        <v>611</v>
      </c>
      <c r="D5671" s="315" t="s">
        <v>612</v>
      </c>
      <c r="E5671" s="18" t="s">
        <v>345</v>
      </c>
      <c r="F5671" s="316">
        <v>29.138000000000002</v>
      </c>
      <c r="G5671" s="39"/>
      <c r="H5671" s="45"/>
    </row>
    <row r="5672" s="2" customFormat="1" ht="16.8" customHeight="1">
      <c r="A5672" s="39"/>
      <c r="B5672" s="45"/>
      <c r="C5672" s="315" t="s">
        <v>631</v>
      </c>
      <c r="D5672" s="315" t="s">
        <v>632</v>
      </c>
      <c r="E5672" s="18" t="s">
        <v>345</v>
      </c>
      <c r="F5672" s="316">
        <v>29.138000000000002</v>
      </c>
      <c r="G5672" s="39"/>
      <c r="H5672" s="45"/>
    </row>
    <row r="5673" s="2" customFormat="1" ht="16.8" customHeight="1">
      <c r="A5673" s="39"/>
      <c r="B5673" s="45"/>
      <c r="C5673" s="315" t="s">
        <v>621</v>
      </c>
      <c r="D5673" s="315" t="s">
        <v>622</v>
      </c>
      <c r="E5673" s="18" t="s">
        <v>345</v>
      </c>
      <c r="F5673" s="316">
        <v>29.138000000000002</v>
      </c>
      <c r="G5673" s="39"/>
      <c r="H5673" s="45"/>
    </row>
    <row r="5674" s="2" customFormat="1">
      <c r="A5674" s="39"/>
      <c r="B5674" s="45"/>
      <c r="C5674" s="315" t="s">
        <v>636</v>
      </c>
      <c r="D5674" s="315" t="s">
        <v>637</v>
      </c>
      <c r="E5674" s="18" t="s">
        <v>345</v>
      </c>
      <c r="F5674" s="316">
        <v>29.138000000000002</v>
      </c>
      <c r="G5674" s="39"/>
      <c r="H5674" s="45"/>
    </row>
    <row r="5675" s="2" customFormat="1">
      <c r="A5675" s="39"/>
      <c r="B5675" s="45"/>
      <c r="C5675" s="315" t="s">
        <v>626</v>
      </c>
      <c r="D5675" s="315" t="s">
        <v>627</v>
      </c>
      <c r="E5675" s="18" t="s">
        <v>345</v>
      </c>
      <c r="F5675" s="316">
        <v>29.138000000000002</v>
      </c>
      <c r="G5675" s="39"/>
      <c r="H5675" s="45"/>
    </row>
    <row r="5676" s="2" customFormat="1" ht="16.8" customHeight="1">
      <c r="A5676" s="39"/>
      <c r="B5676" s="45"/>
      <c r="C5676" s="311" t="s">
        <v>1304</v>
      </c>
      <c r="D5676" s="312" t="s">
        <v>19</v>
      </c>
      <c r="E5676" s="313" t="s">
        <v>19</v>
      </c>
      <c r="F5676" s="314">
        <v>0.29999999999999999</v>
      </c>
      <c r="G5676" s="39"/>
      <c r="H5676" s="45"/>
    </row>
    <row r="5677" s="2" customFormat="1" ht="16.8" customHeight="1">
      <c r="A5677" s="39"/>
      <c r="B5677" s="45"/>
      <c r="C5677" s="315" t="s">
        <v>1304</v>
      </c>
      <c r="D5677" s="315" t="s">
        <v>1329</v>
      </c>
      <c r="E5677" s="18" t="s">
        <v>19</v>
      </c>
      <c r="F5677" s="316">
        <v>0.29999999999999999</v>
      </c>
      <c r="G5677" s="39"/>
      <c r="H5677" s="45"/>
    </row>
    <row r="5678" s="2" customFormat="1" ht="16.8" customHeight="1">
      <c r="A5678" s="39"/>
      <c r="B5678" s="45"/>
      <c r="C5678" s="317" t="s">
        <v>4959</v>
      </c>
      <c r="D5678" s="39"/>
      <c r="E5678" s="39"/>
      <c r="F5678" s="39"/>
      <c r="G5678" s="39"/>
      <c r="H5678" s="45"/>
    </row>
    <row r="5679" s="2" customFormat="1">
      <c r="A5679" s="39"/>
      <c r="B5679" s="45"/>
      <c r="C5679" s="315" t="s">
        <v>343</v>
      </c>
      <c r="D5679" s="315" t="s">
        <v>344</v>
      </c>
      <c r="E5679" s="18" t="s">
        <v>345</v>
      </c>
      <c r="F5679" s="316">
        <v>68.831000000000003</v>
      </c>
      <c r="G5679" s="39"/>
      <c r="H5679" s="45"/>
    </row>
    <row r="5680" s="2" customFormat="1">
      <c r="A5680" s="39"/>
      <c r="B5680" s="45"/>
      <c r="C5680" s="315" t="s">
        <v>406</v>
      </c>
      <c r="D5680" s="315" t="s">
        <v>407</v>
      </c>
      <c r="E5680" s="18" t="s">
        <v>391</v>
      </c>
      <c r="F5680" s="316">
        <v>278.50099999999998</v>
      </c>
      <c r="G5680" s="39"/>
      <c r="H5680" s="45"/>
    </row>
    <row r="5681" s="2" customFormat="1" ht="16.8" customHeight="1">
      <c r="A5681" s="39"/>
      <c r="B5681" s="45"/>
      <c r="C5681" s="311" t="s">
        <v>1306</v>
      </c>
      <c r="D5681" s="312" t="s">
        <v>19</v>
      </c>
      <c r="E5681" s="313" t="s">
        <v>19</v>
      </c>
      <c r="F5681" s="314">
        <v>0.59999999999999998</v>
      </c>
      <c r="G5681" s="39"/>
      <c r="H5681" s="45"/>
    </row>
    <row r="5682" s="2" customFormat="1" ht="16.8" customHeight="1">
      <c r="A5682" s="39"/>
      <c r="B5682" s="45"/>
      <c r="C5682" s="315" t="s">
        <v>1306</v>
      </c>
      <c r="D5682" s="315" t="s">
        <v>1321</v>
      </c>
      <c r="E5682" s="18" t="s">
        <v>19</v>
      </c>
      <c r="F5682" s="316">
        <v>0.59999999999999998</v>
      </c>
      <c r="G5682" s="39"/>
      <c r="H5682" s="45"/>
    </row>
    <row r="5683" s="2" customFormat="1" ht="16.8" customHeight="1">
      <c r="A5683" s="39"/>
      <c r="B5683" s="45"/>
      <c r="C5683" s="317" t="s">
        <v>4959</v>
      </c>
      <c r="D5683" s="39"/>
      <c r="E5683" s="39"/>
      <c r="F5683" s="39"/>
      <c r="G5683" s="39"/>
      <c r="H5683" s="45"/>
    </row>
    <row r="5684" s="2" customFormat="1">
      <c r="A5684" s="39"/>
      <c r="B5684" s="45"/>
      <c r="C5684" s="315" t="s">
        <v>343</v>
      </c>
      <c r="D5684" s="315" t="s">
        <v>344</v>
      </c>
      <c r="E5684" s="18" t="s">
        <v>345</v>
      </c>
      <c r="F5684" s="316">
        <v>68.831000000000003</v>
      </c>
      <c r="G5684" s="39"/>
      <c r="H5684" s="45"/>
    </row>
    <row r="5685" s="2" customFormat="1" ht="16.8" customHeight="1">
      <c r="A5685" s="39"/>
      <c r="B5685" s="45"/>
      <c r="C5685" s="311" t="s">
        <v>1835</v>
      </c>
      <c r="D5685" s="312" t="s">
        <v>19</v>
      </c>
      <c r="E5685" s="313" t="s">
        <v>19</v>
      </c>
      <c r="F5685" s="314">
        <v>0.40000000000000002</v>
      </c>
      <c r="G5685" s="39"/>
      <c r="H5685" s="45"/>
    </row>
    <row r="5686" s="2" customFormat="1" ht="16.8" customHeight="1">
      <c r="A5686" s="39"/>
      <c r="B5686" s="45"/>
      <c r="C5686" s="315" t="s">
        <v>19</v>
      </c>
      <c r="D5686" s="315" t="s">
        <v>1862</v>
      </c>
      <c r="E5686" s="18" t="s">
        <v>19</v>
      </c>
      <c r="F5686" s="316">
        <v>0</v>
      </c>
      <c r="G5686" s="39"/>
      <c r="H5686" s="45"/>
    </row>
    <row r="5687" s="2" customFormat="1" ht="16.8" customHeight="1">
      <c r="A5687" s="39"/>
      <c r="B5687" s="45"/>
      <c r="C5687" s="315" t="s">
        <v>1835</v>
      </c>
      <c r="D5687" s="315" t="s">
        <v>1863</v>
      </c>
      <c r="E5687" s="18" t="s">
        <v>19</v>
      </c>
      <c r="F5687" s="316">
        <v>0.40000000000000002</v>
      </c>
      <c r="G5687" s="39"/>
      <c r="H5687" s="45"/>
    </row>
    <row r="5688" s="2" customFormat="1" ht="16.8" customHeight="1">
      <c r="A5688" s="39"/>
      <c r="B5688" s="45"/>
      <c r="C5688" s="317" t="s">
        <v>4959</v>
      </c>
      <c r="D5688" s="39"/>
      <c r="E5688" s="39"/>
      <c r="F5688" s="39"/>
      <c r="G5688" s="39"/>
      <c r="H5688" s="45"/>
    </row>
    <row r="5689" s="2" customFormat="1">
      <c r="A5689" s="39"/>
      <c r="B5689" s="45"/>
      <c r="C5689" s="315" t="s">
        <v>406</v>
      </c>
      <c r="D5689" s="315" t="s">
        <v>407</v>
      </c>
      <c r="E5689" s="18" t="s">
        <v>391</v>
      </c>
      <c r="F5689" s="316">
        <v>278.50099999999998</v>
      </c>
      <c r="G5689" s="39"/>
      <c r="H5689" s="45"/>
    </row>
    <row r="5690" s="2" customFormat="1" ht="16.8" customHeight="1">
      <c r="A5690" s="39"/>
      <c r="B5690" s="45"/>
      <c r="C5690" s="311" t="s">
        <v>275</v>
      </c>
      <c r="D5690" s="312" t="s">
        <v>19</v>
      </c>
      <c r="E5690" s="313" t="s">
        <v>19</v>
      </c>
      <c r="F5690" s="314">
        <v>53.219999999999999</v>
      </c>
      <c r="G5690" s="39"/>
      <c r="H5690" s="45"/>
    </row>
    <row r="5691" s="2" customFormat="1" ht="16.8" customHeight="1">
      <c r="A5691" s="39"/>
      <c r="B5691" s="45"/>
      <c r="C5691" s="315" t="s">
        <v>19</v>
      </c>
      <c r="D5691" s="315" t="s">
        <v>1857</v>
      </c>
      <c r="E5691" s="18" t="s">
        <v>19</v>
      </c>
      <c r="F5691" s="316">
        <v>0</v>
      </c>
      <c r="G5691" s="39"/>
      <c r="H5691" s="45"/>
    </row>
    <row r="5692" s="2" customFormat="1" ht="16.8" customHeight="1">
      <c r="A5692" s="39"/>
      <c r="B5692" s="45"/>
      <c r="C5692" s="315" t="s">
        <v>275</v>
      </c>
      <c r="D5692" s="315" t="s">
        <v>2169</v>
      </c>
      <c r="E5692" s="18" t="s">
        <v>19</v>
      </c>
      <c r="F5692" s="316">
        <v>53.219999999999999</v>
      </c>
      <c r="G5692" s="39"/>
      <c r="H5692" s="45"/>
    </row>
    <row r="5693" s="2" customFormat="1" ht="16.8" customHeight="1">
      <c r="A5693" s="39"/>
      <c r="B5693" s="45"/>
      <c r="C5693" s="317" t="s">
        <v>4959</v>
      </c>
      <c r="D5693" s="39"/>
      <c r="E5693" s="39"/>
      <c r="F5693" s="39"/>
      <c r="G5693" s="39"/>
      <c r="H5693" s="45"/>
    </row>
    <row r="5694" s="2" customFormat="1" ht="16.8" customHeight="1">
      <c r="A5694" s="39"/>
      <c r="B5694" s="45"/>
      <c r="C5694" s="315" t="s">
        <v>379</v>
      </c>
      <c r="D5694" s="315" t="s">
        <v>380</v>
      </c>
      <c r="E5694" s="18" t="s">
        <v>345</v>
      </c>
      <c r="F5694" s="316">
        <v>116.55200000000001</v>
      </c>
      <c r="G5694" s="39"/>
      <c r="H5694" s="45"/>
    </row>
    <row r="5695" s="2" customFormat="1">
      <c r="A5695" s="39"/>
      <c r="B5695" s="45"/>
      <c r="C5695" s="315" t="s">
        <v>406</v>
      </c>
      <c r="D5695" s="315" t="s">
        <v>407</v>
      </c>
      <c r="E5695" s="18" t="s">
        <v>391</v>
      </c>
      <c r="F5695" s="316">
        <v>278.50099999999998</v>
      </c>
      <c r="G5695" s="39"/>
      <c r="H5695" s="45"/>
    </row>
    <row r="5696" s="2" customFormat="1" ht="16.8" customHeight="1">
      <c r="A5696" s="39"/>
      <c r="B5696" s="45"/>
      <c r="C5696" s="317" t="s">
        <v>4959</v>
      </c>
      <c r="D5696" s="39"/>
      <c r="E5696" s="39"/>
      <c r="F5696" s="39"/>
      <c r="G5696" s="39"/>
      <c r="H5696" s="45"/>
    </row>
    <row r="5697" s="2" customFormat="1" ht="16.8" customHeight="1">
      <c r="A5697" s="39"/>
      <c r="B5697" s="45"/>
      <c r="C5697" s="315" t="s">
        <v>379</v>
      </c>
      <c r="D5697" s="315" t="s">
        <v>380</v>
      </c>
      <c r="E5697" s="18" t="s">
        <v>345</v>
      </c>
      <c r="F5697" s="316">
        <v>116.55200000000001</v>
      </c>
      <c r="G5697" s="39"/>
      <c r="H5697" s="45"/>
    </row>
    <row r="5698" s="2" customFormat="1" ht="16.8" customHeight="1">
      <c r="A5698" s="39"/>
      <c r="B5698" s="45"/>
      <c r="C5698" s="315" t="s">
        <v>511</v>
      </c>
      <c r="D5698" s="315" t="s">
        <v>512</v>
      </c>
      <c r="E5698" s="18" t="s">
        <v>345</v>
      </c>
      <c r="F5698" s="316">
        <v>185.38300000000001</v>
      </c>
      <c r="G5698" s="39"/>
      <c r="H5698" s="45"/>
    </row>
    <row r="5699" s="2" customFormat="1">
      <c r="A5699" s="39"/>
      <c r="B5699" s="45"/>
      <c r="C5699" s="315" t="s">
        <v>516</v>
      </c>
      <c r="D5699" s="315" t="s">
        <v>517</v>
      </c>
      <c r="E5699" s="18" t="s">
        <v>345</v>
      </c>
      <c r="F5699" s="316">
        <v>116.55200000000001</v>
      </c>
      <c r="G5699" s="39"/>
      <c r="H5699" s="45"/>
    </row>
    <row r="5700" s="2" customFormat="1">
      <c r="A5700" s="39"/>
      <c r="B5700" s="45"/>
      <c r="C5700" s="315" t="s">
        <v>521</v>
      </c>
      <c r="D5700" s="315" t="s">
        <v>522</v>
      </c>
      <c r="E5700" s="18" t="s">
        <v>345</v>
      </c>
      <c r="F5700" s="316">
        <v>116.55200000000001</v>
      </c>
      <c r="G5700" s="39"/>
      <c r="H5700" s="45"/>
    </row>
    <row r="5701" s="2" customFormat="1">
      <c r="A5701" s="39"/>
      <c r="B5701" s="45"/>
      <c r="C5701" s="315" t="s">
        <v>532</v>
      </c>
      <c r="D5701" s="315" t="s">
        <v>533</v>
      </c>
      <c r="E5701" s="18" t="s">
        <v>345</v>
      </c>
      <c r="F5701" s="316">
        <v>116.55200000000001</v>
      </c>
      <c r="G5701" s="39"/>
      <c r="H5701" s="45"/>
    </row>
    <row r="5702" s="2" customFormat="1" ht="16.8" customHeight="1">
      <c r="A5702" s="39"/>
      <c r="B5702" s="45"/>
      <c r="C5702" s="315" t="s">
        <v>537</v>
      </c>
      <c r="D5702" s="315" t="s">
        <v>538</v>
      </c>
      <c r="E5702" s="18" t="s">
        <v>489</v>
      </c>
      <c r="F5702" s="316">
        <v>0.0030000000000000001</v>
      </c>
      <c r="G5702" s="39"/>
      <c r="H5702" s="45"/>
    </row>
    <row r="5703" s="2" customFormat="1" ht="16.8" customHeight="1">
      <c r="A5703" s="39"/>
      <c r="B5703" s="45"/>
      <c r="C5703" s="315" t="s">
        <v>547</v>
      </c>
      <c r="D5703" s="315" t="s">
        <v>548</v>
      </c>
      <c r="E5703" s="18" t="s">
        <v>345</v>
      </c>
      <c r="F5703" s="316">
        <v>116.55200000000001</v>
      </c>
      <c r="G5703" s="39"/>
      <c r="H5703" s="45"/>
    </row>
    <row r="5704" s="2" customFormat="1" ht="16.8" customHeight="1">
      <c r="A5704" s="39"/>
      <c r="B5704" s="45"/>
      <c r="C5704" s="315" t="s">
        <v>552</v>
      </c>
      <c r="D5704" s="315" t="s">
        <v>553</v>
      </c>
      <c r="E5704" s="18" t="s">
        <v>391</v>
      </c>
      <c r="F5704" s="316">
        <v>2.331</v>
      </c>
      <c r="G5704" s="39"/>
      <c r="H5704" s="45"/>
    </row>
    <row r="5705" s="2" customFormat="1" ht="16.8" customHeight="1">
      <c r="A5705" s="39"/>
      <c r="B5705" s="45"/>
      <c r="C5705" s="315" t="s">
        <v>557</v>
      </c>
      <c r="D5705" s="315" t="s">
        <v>558</v>
      </c>
      <c r="E5705" s="18" t="s">
        <v>391</v>
      </c>
      <c r="F5705" s="316">
        <v>2.331</v>
      </c>
      <c r="G5705" s="39"/>
      <c r="H5705" s="45"/>
    </row>
    <row r="5706" s="2" customFormat="1" ht="16.8" customHeight="1">
      <c r="A5706" s="39"/>
      <c r="B5706" s="45"/>
      <c r="C5706" s="315" t="s">
        <v>562</v>
      </c>
      <c r="D5706" s="315" t="s">
        <v>563</v>
      </c>
      <c r="E5706" s="18" t="s">
        <v>391</v>
      </c>
      <c r="F5706" s="316">
        <v>23.309999999999999</v>
      </c>
      <c r="G5706" s="39"/>
      <c r="H5706" s="45"/>
    </row>
    <row r="5707" s="2" customFormat="1" ht="16.8" customHeight="1">
      <c r="A5707" s="39"/>
      <c r="B5707" s="45"/>
      <c r="C5707" s="315" t="s">
        <v>526</v>
      </c>
      <c r="D5707" s="315" t="s">
        <v>527</v>
      </c>
      <c r="E5707" s="18" t="s">
        <v>528</v>
      </c>
      <c r="F5707" s="316">
        <v>2.331</v>
      </c>
      <c r="G5707" s="39"/>
      <c r="H5707" s="45"/>
    </row>
    <row r="5708" s="2" customFormat="1" ht="16.8" customHeight="1">
      <c r="A5708" s="39"/>
      <c r="B5708" s="45"/>
      <c r="C5708" s="315" t="s">
        <v>542</v>
      </c>
      <c r="D5708" s="315" t="s">
        <v>543</v>
      </c>
      <c r="E5708" s="18" t="s">
        <v>528</v>
      </c>
      <c r="F5708" s="316">
        <v>3.4969999999999999</v>
      </c>
      <c r="G5708" s="39"/>
      <c r="H5708" s="45"/>
    </row>
    <row r="5709" s="2" customFormat="1" ht="16.8" customHeight="1">
      <c r="A5709" s="39"/>
      <c r="B5709" s="45"/>
      <c r="C5709" s="311" t="s">
        <v>274</v>
      </c>
      <c r="D5709" s="312" t="s">
        <v>19</v>
      </c>
      <c r="E5709" s="313" t="s">
        <v>19</v>
      </c>
      <c r="F5709" s="314">
        <v>1</v>
      </c>
      <c r="G5709" s="39"/>
      <c r="H5709" s="45"/>
    </row>
    <row r="5710" s="2" customFormat="1" ht="16.8" customHeight="1">
      <c r="A5710" s="39"/>
      <c r="B5710" s="45"/>
      <c r="C5710" s="315" t="s">
        <v>19</v>
      </c>
      <c r="D5710" s="315" t="s">
        <v>383</v>
      </c>
      <c r="E5710" s="18" t="s">
        <v>19</v>
      </c>
      <c r="F5710" s="316">
        <v>0</v>
      </c>
      <c r="G5710" s="39"/>
      <c r="H5710" s="45"/>
    </row>
    <row r="5711" s="2" customFormat="1" ht="16.8" customHeight="1">
      <c r="A5711" s="39"/>
      <c r="B5711" s="45"/>
      <c r="C5711" s="315" t="s">
        <v>274</v>
      </c>
      <c r="D5711" s="315" t="s">
        <v>384</v>
      </c>
      <c r="E5711" s="18" t="s">
        <v>19</v>
      </c>
      <c r="F5711" s="316">
        <v>1</v>
      </c>
      <c r="G5711" s="39"/>
      <c r="H5711" s="45"/>
    </row>
    <row r="5712" s="2" customFormat="1" ht="16.8" customHeight="1">
      <c r="A5712" s="39"/>
      <c r="B5712" s="45"/>
      <c r="C5712" s="317" t="s">
        <v>4959</v>
      </c>
      <c r="D5712" s="39"/>
      <c r="E5712" s="39"/>
      <c r="F5712" s="39"/>
      <c r="G5712" s="39"/>
      <c r="H5712" s="45"/>
    </row>
    <row r="5713" s="2" customFormat="1" ht="16.8" customHeight="1">
      <c r="A5713" s="39"/>
      <c r="B5713" s="45"/>
      <c r="C5713" s="315" t="s">
        <v>379</v>
      </c>
      <c r="D5713" s="315" t="s">
        <v>380</v>
      </c>
      <c r="E5713" s="18" t="s">
        <v>345</v>
      </c>
      <c r="F5713" s="316">
        <v>116.55200000000001</v>
      </c>
      <c r="G5713" s="39"/>
      <c r="H5713" s="45"/>
    </row>
    <row r="5714" s="2" customFormat="1" ht="16.8" customHeight="1">
      <c r="A5714" s="39"/>
      <c r="B5714" s="45"/>
      <c r="C5714" s="311" t="s">
        <v>277</v>
      </c>
      <c r="D5714" s="312" t="s">
        <v>19</v>
      </c>
      <c r="E5714" s="313" t="s">
        <v>19</v>
      </c>
      <c r="F5714" s="314">
        <v>0.29999999999999999</v>
      </c>
      <c r="G5714" s="39"/>
      <c r="H5714" s="45"/>
    </row>
    <row r="5715" s="2" customFormat="1" ht="16.8" customHeight="1">
      <c r="A5715" s="39"/>
      <c r="B5715" s="45"/>
      <c r="C5715" s="315" t="s">
        <v>19</v>
      </c>
      <c r="D5715" s="315" t="s">
        <v>386</v>
      </c>
      <c r="E5715" s="18" t="s">
        <v>19</v>
      </c>
      <c r="F5715" s="316">
        <v>0</v>
      </c>
      <c r="G5715" s="39"/>
      <c r="H5715" s="45"/>
    </row>
    <row r="5716" s="2" customFormat="1" ht="16.8" customHeight="1">
      <c r="A5716" s="39"/>
      <c r="B5716" s="45"/>
      <c r="C5716" s="315" t="s">
        <v>277</v>
      </c>
      <c r="D5716" s="315" t="s">
        <v>387</v>
      </c>
      <c r="E5716" s="18" t="s">
        <v>19</v>
      </c>
      <c r="F5716" s="316">
        <v>0.29999999999999999</v>
      </c>
      <c r="G5716" s="39"/>
      <c r="H5716" s="45"/>
    </row>
    <row r="5717" s="2" customFormat="1" ht="16.8" customHeight="1">
      <c r="A5717" s="39"/>
      <c r="B5717" s="45"/>
      <c r="C5717" s="317" t="s">
        <v>4959</v>
      </c>
      <c r="D5717" s="39"/>
      <c r="E5717" s="39"/>
      <c r="F5717" s="39"/>
      <c r="G5717" s="39"/>
      <c r="H5717" s="45"/>
    </row>
    <row r="5718" s="2" customFormat="1" ht="16.8" customHeight="1">
      <c r="A5718" s="39"/>
      <c r="B5718" s="45"/>
      <c r="C5718" s="315" t="s">
        <v>379</v>
      </c>
      <c r="D5718" s="315" t="s">
        <v>380</v>
      </c>
      <c r="E5718" s="18" t="s">
        <v>345</v>
      </c>
      <c r="F5718" s="316">
        <v>116.55200000000001</v>
      </c>
      <c r="G5718" s="39"/>
      <c r="H5718" s="45"/>
    </row>
    <row r="5719" s="2" customFormat="1">
      <c r="A5719" s="39"/>
      <c r="B5719" s="45"/>
      <c r="C5719" s="315" t="s">
        <v>406</v>
      </c>
      <c r="D5719" s="315" t="s">
        <v>407</v>
      </c>
      <c r="E5719" s="18" t="s">
        <v>391</v>
      </c>
      <c r="F5719" s="316">
        <v>278.50099999999998</v>
      </c>
      <c r="G5719" s="39"/>
      <c r="H5719" s="45"/>
    </row>
    <row r="5720" s="2" customFormat="1" ht="16.8" customHeight="1">
      <c r="A5720" s="39"/>
      <c r="B5720" s="45"/>
      <c r="C5720" s="311" t="s">
        <v>1828</v>
      </c>
      <c r="D5720" s="312" t="s">
        <v>19</v>
      </c>
      <c r="E5720" s="313" t="s">
        <v>19</v>
      </c>
      <c r="F5720" s="314">
        <v>0</v>
      </c>
      <c r="G5720" s="39"/>
      <c r="H5720" s="45"/>
    </row>
    <row r="5721" s="2" customFormat="1" ht="16.8" customHeight="1">
      <c r="A5721" s="39"/>
      <c r="B5721" s="45"/>
      <c r="C5721" s="317" t="s">
        <v>4959</v>
      </c>
      <c r="D5721" s="39"/>
      <c r="E5721" s="39"/>
      <c r="F5721" s="39"/>
      <c r="G5721" s="39"/>
      <c r="H5721" s="45"/>
    </row>
    <row r="5722" s="2" customFormat="1" ht="16.8" customHeight="1">
      <c r="A5722" s="39"/>
      <c r="B5722" s="45"/>
      <c r="C5722" s="315" t="s">
        <v>466</v>
      </c>
      <c r="D5722" s="315" t="s">
        <v>467</v>
      </c>
      <c r="E5722" s="18" t="s">
        <v>391</v>
      </c>
      <c r="F5722" s="316">
        <v>220.447</v>
      </c>
      <c r="G5722" s="39"/>
      <c r="H5722" s="45"/>
    </row>
    <row r="5723" s="2" customFormat="1" ht="16.8" customHeight="1">
      <c r="A5723" s="39"/>
      <c r="B5723" s="45"/>
      <c r="C5723" s="311" t="s">
        <v>218</v>
      </c>
      <c r="D5723" s="312" t="s">
        <v>19</v>
      </c>
      <c r="E5723" s="313" t="s">
        <v>19</v>
      </c>
      <c r="F5723" s="314">
        <v>58.054000000000002</v>
      </c>
      <c r="G5723" s="39"/>
      <c r="H5723" s="45"/>
    </row>
    <row r="5724" s="2" customFormat="1" ht="16.8" customHeight="1">
      <c r="A5724" s="39"/>
      <c r="B5724" s="45"/>
      <c r="C5724" s="315" t="s">
        <v>19</v>
      </c>
      <c r="D5724" s="315" t="s">
        <v>216</v>
      </c>
      <c r="E5724" s="18" t="s">
        <v>19</v>
      </c>
      <c r="F5724" s="316">
        <v>14.002000000000001</v>
      </c>
      <c r="G5724" s="39"/>
      <c r="H5724" s="45"/>
    </row>
    <row r="5725" s="2" customFormat="1" ht="16.8" customHeight="1">
      <c r="A5725" s="39"/>
      <c r="B5725" s="45"/>
      <c r="C5725" s="315" t="s">
        <v>19</v>
      </c>
      <c r="D5725" s="315" t="s">
        <v>221</v>
      </c>
      <c r="E5725" s="18" t="s">
        <v>19</v>
      </c>
      <c r="F5725" s="316">
        <v>42.220999999999997</v>
      </c>
      <c r="G5725" s="39"/>
      <c r="H5725" s="45"/>
    </row>
    <row r="5726" s="2" customFormat="1" ht="16.8" customHeight="1">
      <c r="A5726" s="39"/>
      <c r="B5726" s="45"/>
      <c r="C5726" s="315" t="s">
        <v>19</v>
      </c>
      <c r="D5726" s="315" t="s">
        <v>452</v>
      </c>
      <c r="E5726" s="18" t="s">
        <v>19</v>
      </c>
      <c r="F5726" s="316">
        <v>1.831</v>
      </c>
      <c r="G5726" s="39"/>
      <c r="H5726" s="45"/>
    </row>
    <row r="5727" s="2" customFormat="1" ht="16.8" customHeight="1">
      <c r="A5727" s="39"/>
      <c r="B5727" s="45"/>
      <c r="C5727" s="315" t="s">
        <v>19</v>
      </c>
      <c r="D5727" s="315" t="s">
        <v>453</v>
      </c>
      <c r="E5727" s="18" t="s">
        <v>19</v>
      </c>
      <c r="F5727" s="316">
        <v>0</v>
      </c>
      <c r="G5727" s="39"/>
      <c r="H5727" s="45"/>
    </row>
    <row r="5728" s="2" customFormat="1" ht="16.8" customHeight="1">
      <c r="A5728" s="39"/>
      <c r="B5728" s="45"/>
      <c r="C5728" s="315" t="s">
        <v>19</v>
      </c>
      <c r="D5728" s="315" t="s">
        <v>248</v>
      </c>
      <c r="E5728" s="18" t="s">
        <v>19</v>
      </c>
      <c r="F5728" s="316">
        <v>0</v>
      </c>
      <c r="G5728" s="39"/>
      <c r="H5728" s="45"/>
    </row>
    <row r="5729" s="2" customFormat="1" ht="16.8" customHeight="1">
      <c r="A5729" s="39"/>
      <c r="B5729" s="45"/>
      <c r="C5729" s="315" t="s">
        <v>218</v>
      </c>
      <c r="D5729" s="315" t="s">
        <v>363</v>
      </c>
      <c r="E5729" s="18" t="s">
        <v>19</v>
      </c>
      <c r="F5729" s="316">
        <v>58.054000000000002</v>
      </c>
      <c r="G5729" s="39"/>
      <c r="H5729" s="45"/>
    </row>
    <row r="5730" s="2" customFormat="1" ht="16.8" customHeight="1">
      <c r="A5730" s="39"/>
      <c r="B5730" s="45"/>
      <c r="C5730" s="317" t="s">
        <v>4959</v>
      </c>
      <c r="D5730" s="39"/>
      <c r="E5730" s="39"/>
      <c r="F5730" s="39"/>
      <c r="G5730" s="39"/>
      <c r="H5730" s="45"/>
    </row>
    <row r="5731" s="2" customFormat="1">
      <c r="A5731" s="39"/>
      <c r="B5731" s="45"/>
      <c r="C5731" s="315" t="s">
        <v>448</v>
      </c>
      <c r="D5731" s="315" t="s">
        <v>449</v>
      </c>
      <c r="E5731" s="18" t="s">
        <v>391</v>
      </c>
      <c r="F5731" s="316">
        <v>58.054000000000002</v>
      </c>
      <c r="G5731" s="39"/>
      <c r="H5731" s="45"/>
    </row>
    <row r="5732" s="2" customFormat="1">
      <c r="A5732" s="39"/>
      <c r="B5732" s="45"/>
      <c r="C5732" s="315" t="s">
        <v>455</v>
      </c>
      <c r="D5732" s="315" t="s">
        <v>4960</v>
      </c>
      <c r="E5732" s="18" t="s">
        <v>391</v>
      </c>
      <c r="F5732" s="316">
        <v>580.53999999999996</v>
      </c>
      <c r="G5732" s="39"/>
      <c r="H5732" s="45"/>
    </row>
    <row r="5733" s="2" customFormat="1">
      <c r="A5733" s="39"/>
      <c r="B5733" s="45"/>
      <c r="C5733" s="315" t="s">
        <v>504</v>
      </c>
      <c r="D5733" s="315" t="s">
        <v>505</v>
      </c>
      <c r="E5733" s="18" t="s">
        <v>489</v>
      </c>
      <c r="F5733" s="316">
        <v>116.108</v>
      </c>
      <c r="G5733" s="39"/>
      <c r="H5733" s="45"/>
    </row>
    <row r="5734" s="2" customFormat="1" ht="16.8" customHeight="1">
      <c r="A5734" s="39"/>
      <c r="B5734" s="45"/>
      <c r="C5734" s="315" t="s">
        <v>466</v>
      </c>
      <c r="D5734" s="315" t="s">
        <v>467</v>
      </c>
      <c r="E5734" s="18" t="s">
        <v>391</v>
      </c>
      <c r="F5734" s="316">
        <v>220.447</v>
      </c>
      <c r="G5734" s="39"/>
      <c r="H5734" s="45"/>
    </row>
    <row r="5735" s="2" customFormat="1" ht="16.8" customHeight="1">
      <c r="A5735" s="39"/>
      <c r="B5735" s="45"/>
      <c r="C5735" s="315" t="s">
        <v>19</v>
      </c>
      <c r="D5735" s="315" t="s">
        <v>418</v>
      </c>
      <c r="E5735" s="18" t="s">
        <v>19</v>
      </c>
      <c r="F5735" s="316">
        <v>168.71600000000001</v>
      </c>
      <c r="G5735" s="39"/>
      <c r="H5735" s="45"/>
    </row>
    <row r="5736" s="2" customFormat="1" ht="16.8" customHeight="1">
      <c r="A5736" s="39"/>
      <c r="B5736" s="45"/>
      <c r="C5736" s="315" t="s">
        <v>19</v>
      </c>
      <c r="D5736" s="315" t="s">
        <v>1348</v>
      </c>
      <c r="E5736" s="18" t="s">
        <v>19</v>
      </c>
      <c r="F5736" s="316">
        <v>39.487000000000002</v>
      </c>
      <c r="G5736" s="39"/>
      <c r="H5736" s="45"/>
    </row>
    <row r="5737" s="2" customFormat="1" ht="16.8" customHeight="1">
      <c r="A5737" s="39"/>
      <c r="B5737" s="45"/>
      <c r="C5737" s="311" t="s">
        <v>223</v>
      </c>
      <c r="D5737" s="312" t="s">
        <v>19</v>
      </c>
      <c r="E5737" s="313" t="s">
        <v>19</v>
      </c>
      <c r="F5737" s="314">
        <v>278.50099999999998</v>
      </c>
      <c r="G5737" s="39"/>
      <c r="H5737" s="45"/>
    </row>
    <row r="5738" s="2" customFormat="1" ht="16.8" customHeight="1">
      <c r="A5738" s="39"/>
      <c r="B5738" s="45"/>
      <c r="C5738" s="315" t="s">
        <v>19</v>
      </c>
      <c r="D5738" s="315" t="s">
        <v>1349</v>
      </c>
      <c r="E5738" s="18" t="s">
        <v>19</v>
      </c>
      <c r="F5738" s="316">
        <v>0</v>
      </c>
      <c r="G5738" s="39"/>
      <c r="H5738" s="45"/>
    </row>
    <row r="5739" s="2" customFormat="1" ht="16.8" customHeight="1">
      <c r="A5739" s="39"/>
      <c r="B5739" s="45"/>
      <c r="C5739" s="315" t="s">
        <v>19</v>
      </c>
      <c r="D5739" s="315" t="s">
        <v>1350</v>
      </c>
      <c r="E5739" s="18" t="s">
        <v>19</v>
      </c>
      <c r="F5739" s="316">
        <v>0</v>
      </c>
      <c r="G5739" s="39"/>
      <c r="H5739" s="45"/>
    </row>
    <row r="5740" s="2" customFormat="1" ht="16.8" customHeight="1">
      <c r="A5740" s="39"/>
      <c r="B5740" s="45"/>
      <c r="C5740" s="315" t="s">
        <v>19</v>
      </c>
      <c r="D5740" s="315" t="s">
        <v>1350</v>
      </c>
      <c r="E5740" s="18" t="s">
        <v>19</v>
      </c>
      <c r="F5740" s="316">
        <v>0</v>
      </c>
      <c r="G5740" s="39"/>
      <c r="H5740" s="45"/>
    </row>
    <row r="5741" s="2" customFormat="1" ht="16.8" customHeight="1">
      <c r="A5741" s="39"/>
      <c r="B5741" s="45"/>
      <c r="C5741" s="315" t="s">
        <v>19</v>
      </c>
      <c r="D5741" s="315" t="s">
        <v>1351</v>
      </c>
      <c r="E5741" s="18" t="s">
        <v>19</v>
      </c>
      <c r="F5741" s="316">
        <v>0</v>
      </c>
      <c r="G5741" s="39"/>
      <c r="H5741" s="45"/>
    </row>
    <row r="5742" s="2" customFormat="1" ht="16.8" customHeight="1">
      <c r="A5742" s="39"/>
      <c r="B5742" s="45"/>
      <c r="C5742" s="315" t="s">
        <v>19</v>
      </c>
      <c r="D5742" s="315" t="s">
        <v>1352</v>
      </c>
      <c r="E5742" s="18" t="s">
        <v>19</v>
      </c>
      <c r="F5742" s="316">
        <v>70.298000000000002</v>
      </c>
      <c r="G5742" s="39"/>
      <c r="H5742" s="45"/>
    </row>
    <row r="5743" s="2" customFormat="1" ht="16.8" customHeight="1">
      <c r="A5743" s="39"/>
      <c r="B5743" s="45"/>
      <c r="C5743" s="315" t="s">
        <v>19</v>
      </c>
      <c r="D5743" s="315" t="s">
        <v>422</v>
      </c>
      <c r="E5743" s="18" t="s">
        <v>19</v>
      </c>
      <c r="F5743" s="316">
        <v>0</v>
      </c>
      <c r="G5743" s="39"/>
      <c r="H5743" s="45"/>
    </row>
    <row r="5744" s="2" customFormat="1" ht="16.8" customHeight="1">
      <c r="A5744" s="39"/>
      <c r="B5744" s="45"/>
      <c r="C5744" s="315" t="s">
        <v>223</v>
      </c>
      <c r="D5744" s="315" t="s">
        <v>363</v>
      </c>
      <c r="E5744" s="18" t="s">
        <v>19</v>
      </c>
      <c r="F5744" s="316">
        <v>278.50099999999998</v>
      </c>
      <c r="G5744" s="39"/>
      <c r="H5744" s="45"/>
    </row>
    <row r="5745" s="2" customFormat="1" ht="16.8" customHeight="1">
      <c r="A5745" s="39"/>
      <c r="B5745" s="45"/>
      <c r="C5745" s="317" t="s">
        <v>4959</v>
      </c>
      <c r="D5745" s="39"/>
      <c r="E5745" s="39"/>
      <c r="F5745" s="39"/>
      <c r="G5745" s="39"/>
      <c r="H5745" s="45"/>
    </row>
    <row r="5746" s="2" customFormat="1">
      <c r="A5746" s="39"/>
      <c r="B5746" s="45"/>
      <c r="C5746" s="315" t="s">
        <v>406</v>
      </c>
      <c r="D5746" s="315" t="s">
        <v>407</v>
      </c>
      <c r="E5746" s="18" t="s">
        <v>391</v>
      </c>
      <c r="F5746" s="316">
        <v>278.50099999999998</v>
      </c>
      <c r="G5746" s="39"/>
      <c r="H5746" s="45"/>
    </row>
    <row r="5747" s="2" customFormat="1" ht="16.8" customHeight="1">
      <c r="A5747" s="39"/>
      <c r="B5747" s="45"/>
      <c r="C5747" s="315" t="s">
        <v>466</v>
      </c>
      <c r="D5747" s="315" t="s">
        <v>467</v>
      </c>
      <c r="E5747" s="18" t="s">
        <v>391</v>
      </c>
      <c r="F5747" s="316">
        <v>220.447</v>
      </c>
      <c r="G5747" s="39"/>
      <c r="H5747" s="45"/>
    </row>
    <row r="5748" s="2" customFormat="1" ht="16.8" customHeight="1">
      <c r="A5748" s="39"/>
      <c r="B5748" s="45"/>
      <c r="C5748" s="311" t="s">
        <v>298</v>
      </c>
      <c r="D5748" s="312" t="s">
        <v>19</v>
      </c>
      <c r="E5748" s="313" t="s">
        <v>19</v>
      </c>
      <c r="F5748" s="314">
        <v>-1.831</v>
      </c>
      <c r="G5748" s="39"/>
      <c r="H5748" s="45"/>
    </row>
    <row r="5749" s="2" customFormat="1" ht="16.8" customHeight="1">
      <c r="A5749" s="39"/>
      <c r="B5749" s="45"/>
      <c r="C5749" s="315" t="s">
        <v>19</v>
      </c>
      <c r="D5749" s="315" t="s">
        <v>2074</v>
      </c>
      <c r="E5749" s="18" t="s">
        <v>19</v>
      </c>
      <c r="F5749" s="316">
        <v>0</v>
      </c>
      <c r="G5749" s="39"/>
      <c r="H5749" s="45"/>
    </row>
    <row r="5750" s="2" customFormat="1" ht="16.8" customHeight="1">
      <c r="A5750" s="39"/>
      <c r="B5750" s="45"/>
      <c r="C5750" s="315" t="s">
        <v>19</v>
      </c>
      <c r="D5750" s="315" t="s">
        <v>2075</v>
      </c>
      <c r="E5750" s="18" t="s">
        <v>19</v>
      </c>
      <c r="F5750" s="316">
        <v>0</v>
      </c>
      <c r="G5750" s="39"/>
      <c r="H5750" s="45"/>
    </row>
    <row r="5751" s="2" customFormat="1" ht="16.8" customHeight="1">
      <c r="A5751" s="39"/>
      <c r="B5751" s="45"/>
      <c r="C5751" s="315" t="s">
        <v>19</v>
      </c>
      <c r="D5751" s="315" t="s">
        <v>1885</v>
      </c>
      <c r="E5751" s="18" t="s">
        <v>19</v>
      </c>
      <c r="F5751" s="316">
        <v>-1.6990000000000001</v>
      </c>
      <c r="G5751" s="39"/>
      <c r="H5751" s="45"/>
    </row>
    <row r="5752" s="2" customFormat="1" ht="16.8" customHeight="1">
      <c r="A5752" s="39"/>
      <c r="B5752" s="45"/>
      <c r="C5752" s="315" t="s">
        <v>19</v>
      </c>
      <c r="D5752" s="315" t="s">
        <v>1886</v>
      </c>
      <c r="E5752" s="18" t="s">
        <v>19</v>
      </c>
      <c r="F5752" s="316">
        <v>-0.13200000000000001</v>
      </c>
      <c r="G5752" s="39"/>
      <c r="H5752" s="45"/>
    </row>
    <row r="5753" s="2" customFormat="1" ht="16.8" customHeight="1">
      <c r="A5753" s="39"/>
      <c r="B5753" s="45"/>
      <c r="C5753" s="315" t="s">
        <v>19</v>
      </c>
      <c r="D5753" s="315" t="s">
        <v>1887</v>
      </c>
      <c r="E5753" s="18" t="s">
        <v>19</v>
      </c>
      <c r="F5753" s="316">
        <v>0</v>
      </c>
      <c r="G5753" s="39"/>
      <c r="H5753" s="45"/>
    </row>
    <row r="5754" s="2" customFormat="1" ht="16.8" customHeight="1">
      <c r="A5754" s="39"/>
      <c r="B5754" s="45"/>
      <c r="C5754" s="315" t="s">
        <v>19</v>
      </c>
      <c r="D5754" s="315" t="s">
        <v>1888</v>
      </c>
      <c r="E5754" s="18" t="s">
        <v>19</v>
      </c>
      <c r="F5754" s="316">
        <v>0</v>
      </c>
      <c r="G5754" s="39"/>
      <c r="H5754" s="45"/>
    </row>
    <row r="5755" s="2" customFormat="1" ht="16.8" customHeight="1">
      <c r="A5755" s="39"/>
      <c r="B5755" s="45"/>
      <c r="C5755" s="315" t="s">
        <v>19</v>
      </c>
      <c r="D5755" s="315" t="s">
        <v>501</v>
      </c>
      <c r="E5755" s="18" t="s">
        <v>19</v>
      </c>
      <c r="F5755" s="316">
        <v>0</v>
      </c>
      <c r="G5755" s="39"/>
      <c r="H5755" s="45"/>
    </row>
    <row r="5756" s="2" customFormat="1" ht="16.8" customHeight="1">
      <c r="A5756" s="39"/>
      <c r="B5756" s="45"/>
      <c r="C5756" s="315" t="s">
        <v>19</v>
      </c>
      <c r="D5756" s="315" t="s">
        <v>993</v>
      </c>
      <c r="E5756" s="18" t="s">
        <v>19</v>
      </c>
      <c r="F5756" s="316">
        <v>0</v>
      </c>
      <c r="G5756" s="39"/>
      <c r="H5756" s="45"/>
    </row>
    <row r="5757" s="2" customFormat="1" ht="16.8" customHeight="1">
      <c r="A5757" s="39"/>
      <c r="B5757" s="45"/>
      <c r="C5757" s="315" t="s">
        <v>19</v>
      </c>
      <c r="D5757" s="315" t="s">
        <v>502</v>
      </c>
      <c r="E5757" s="18" t="s">
        <v>19</v>
      </c>
      <c r="F5757" s="316">
        <v>0</v>
      </c>
      <c r="G5757" s="39"/>
      <c r="H5757" s="45"/>
    </row>
    <row r="5758" s="2" customFormat="1" ht="16.8" customHeight="1">
      <c r="A5758" s="39"/>
      <c r="B5758" s="45"/>
      <c r="C5758" s="315" t="s">
        <v>298</v>
      </c>
      <c r="D5758" s="315" t="s">
        <v>500</v>
      </c>
      <c r="E5758" s="18" t="s">
        <v>19</v>
      </c>
      <c r="F5758" s="316">
        <v>-1.831</v>
      </c>
      <c r="G5758" s="39"/>
      <c r="H5758" s="45"/>
    </row>
    <row r="5759" s="2" customFormat="1" ht="16.8" customHeight="1">
      <c r="A5759" s="39"/>
      <c r="B5759" s="45"/>
      <c r="C5759" s="317" t="s">
        <v>4959</v>
      </c>
      <c r="D5759" s="39"/>
      <c r="E5759" s="39"/>
      <c r="F5759" s="39"/>
      <c r="G5759" s="39"/>
      <c r="H5759" s="45"/>
    </row>
    <row r="5760" s="2" customFormat="1" ht="16.8" customHeight="1">
      <c r="A5760" s="39"/>
      <c r="B5760" s="45"/>
      <c r="C5760" s="315" t="s">
        <v>496</v>
      </c>
      <c r="D5760" s="315" t="s">
        <v>497</v>
      </c>
      <c r="E5760" s="18" t="s">
        <v>489</v>
      </c>
      <c r="F5760" s="316">
        <v>28.004000000000001</v>
      </c>
      <c r="G5760" s="39"/>
      <c r="H5760" s="45"/>
    </row>
    <row r="5761" s="2" customFormat="1">
      <c r="A5761" s="39"/>
      <c r="B5761" s="45"/>
      <c r="C5761" s="315" t="s">
        <v>448</v>
      </c>
      <c r="D5761" s="315" t="s">
        <v>449</v>
      </c>
      <c r="E5761" s="18" t="s">
        <v>391</v>
      </c>
      <c r="F5761" s="316">
        <v>58.054000000000002</v>
      </c>
      <c r="G5761" s="39"/>
      <c r="H5761" s="45"/>
    </row>
    <row r="5762" s="2" customFormat="1" ht="16.8" customHeight="1">
      <c r="A5762" s="39"/>
      <c r="B5762" s="45"/>
      <c r="C5762" s="311" t="s">
        <v>221</v>
      </c>
      <c r="D5762" s="312" t="s">
        <v>19</v>
      </c>
      <c r="E5762" s="313" t="s">
        <v>19</v>
      </c>
      <c r="F5762" s="314">
        <v>42.220999999999997</v>
      </c>
      <c r="G5762" s="39"/>
      <c r="H5762" s="45"/>
    </row>
    <row r="5763" s="2" customFormat="1" ht="16.8" customHeight="1">
      <c r="A5763" s="39"/>
      <c r="B5763" s="45"/>
      <c r="C5763" s="315" t="s">
        <v>19</v>
      </c>
      <c r="D5763" s="315" t="s">
        <v>491</v>
      </c>
      <c r="E5763" s="18" t="s">
        <v>19</v>
      </c>
      <c r="F5763" s="316">
        <v>0</v>
      </c>
      <c r="G5763" s="39"/>
      <c r="H5763" s="45"/>
    </row>
    <row r="5764" s="2" customFormat="1" ht="16.8" customHeight="1">
      <c r="A5764" s="39"/>
      <c r="B5764" s="45"/>
      <c r="C5764" s="315" t="s">
        <v>19</v>
      </c>
      <c r="D5764" s="315" t="s">
        <v>492</v>
      </c>
      <c r="E5764" s="18" t="s">
        <v>19</v>
      </c>
      <c r="F5764" s="316">
        <v>10.555</v>
      </c>
      <c r="G5764" s="39"/>
      <c r="H5764" s="45"/>
    </row>
    <row r="5765" s="2" customFormat="1" ht="16.8" customHeight="1">
      <c r="A5765" s="39"/>
      <c r="B5765" s="45"/>
      <c r="C5765" s="315" t="s">
        <v>19</v>
      </c>
      <c r="D5765" s="315" t="s">
        <v>493</v>
      </c>
      <c r="E5765" s="18" t="s">
        <v>19</v>
      </c>
      <c r="F5765" s="316">
        <v>0</v>
      </c>
      <c r="G5765" s="39"/>
      <c r="H5765" s="45"/>
    </row>
    <row r="5766" s="2" customFormat="1" ht="16.8" customHeight="1">
      <c r="A5766" s="39"/>
      <c r="B5766" s="45"/>
      <c r="C5766" s="315" t="s">
        <v>19</v>
      </c>
      <c r="D5766" s="315" t="s">
        <v>494</v>
      </c>
      <c r="E5766" s="18" t="s">
        <v>19</v>
      </c>
      <c r="F5766" s="316">
        <v>31.666</v>
      </c>
      <c r="G5766" s="39"/>
      <c r="H5766" s="45"/>
    </row>
    <row r="5767" s="2" customFormat="1" ht="16.8" customHeight="1">
      <c r="A5767" s="39"/>
      <c r="B5767" s="45"/>
      <c r="C5767" s="315" t="s">
        <v>221</v>
      </c>
      <c r="D5767" s="315" t="s">
        <v>363</v>
      </c>
      <c r="E5767" s="18" t="s">
        <v>19</v>
      </c>
      <c r="F5767" s="316">
        <v>42.220999999999997</v>
      </c>
      <c r="G5767" s="39"/>
      <c r="H5767" s="45"/>
    </row>
    <row r="5768" s="2" customFormat="1" ht="16.8" customHeight="1">
      <c r="A5768" s="39"/>
      <c r="B5768" s="45"/>
      <c r="C5768" s="317" t="s">
        <v>4959</v>
      </c>
      <c r="D5768" s="39"/>
      <c r="E5768" s="39"/>
      <c r="F5768" s="39"/>
      <c r="G5768" s="39"/>
      <c r="H5768" s="45"/>
    </row>
    <row r="5769" s="2" customFormat="1" ht="16.8" customHeight="1">
      <c r="A5769" s="39"/>
      <c r="B5769" s="45"/>
      <c r="C5769" s="315" t="s">
        <v>487</v>
      </c>
      <c r="D5769" s="315" t="s">
        <v>488</v>
      </c>
      <c r="E5769" s="18" t="s">
        <v>489</v>
      </c>
      <c r="F5769" s="316">
        <v>84.441999999999993</v>
      </c>
      <c r="G5769" s="39"/>
      <c r="H5769" s="45"/>
    </row>
    <row r="5770" s="2" customFormat="1">
      <c r="A5770" s="39"/>
      <c r="B5770" s="45"/>
      <c r="C5770" s="315" t="s">
        <v>448</v>
      </c>
      <c r="D5770" s="315" t="s">
        <v>449</v>
      </c>
      <c r="E5770" s="18" t="s">
        <v>391</v>
      </c>
      <c r="F5770" s="316">
        <v>58.054000000000002</v>
      </c>
      <c r="G5770" s="39"/>
      <c r="H5770" s="45"/>
    </row>
    <row r="5771" s="2" customFormat="1">
      <c r="A5771" s="39"/>
      <c r="B5771" s="45"/>
      <c r="C5771" s="315" t="s">
        <v>477</v>
      </c>
      <c r="D5771" s="315" t="s">
        <v>478</v>
      </c>
      <c r="E5771" s="18" t="s">
        <v>391</v>
      </c>
      <c r="F5771" s="316">
        <v>262.66800000000001</v>
      </c>
      <c r="G5771" s="39"/>
      <c r="H5771" s="45"/>
    </row>
    <row r="5772" s="2" customFormat="1" ht="16.8" customHeight="1">
      <c r="A5772" s="39"/>
      <c r="B5772" s="45"/>
      <c r="C5772" s="311" t="s">
        <v>225</v>
      </c>
      <c r="D5772" s="312" t="s">
        <v>19</v>
      </c>
      <c r="E5772" s="313" t="s">
        <v>19</v>
      </c>
      <c r="F5772" s="314">
        <v>220.447</v>
      </c>
      <c r="G5772" s="39"/>
      <c r="H5772" s="45"/>
    </row>
    <row r="5773" s="2" customFormat="1" ht="16.8" customHeight="1">
      <c r="A5773" s="39"/>
      <c r="B5773" s="45"/>
      <c r="C5773" s="315" t="s">
        <v>19</v>
      </c>
      <c r="D5773" s="315" t="s">
        <v>470</v>
      </c>
      <c r="E5773" s="18" t="s">
        <v>19</v>
      </c>
      <c r="F5773" s="316">
        <v>0</v>
      </c>
      <c r="G5773" s="39"/>
      <c r="H5773" s="45"/>
    </row>
    <row r="5774" s="2" customFormat="1" ht="16.8" customHeight="1">
      <c r="A5774" s="39"/>
      <c r="B5774" s="45"/>
      <c r="C5774" s="315" t="s">
        <v>19</v>
      </c>
      <c r="D5774" s="315" t="s">
        <v>1879</v>
      </c>
      <c r="E5774" s="18" t="s">
        <v>19</v>
      </c>
      <c r="F5774" s="316">
        <v>278.50099999999998</v>
      </c>
      <c r="G5774" s="39"/>
      <c r="H5774" s="45"/>
    </row>
    <row r="5775" s="2" customFormat="1" ht="16.8" customHeight="1">
      <c r="A5775" s="39"/>
      <c r="B5775" s="45"/>
      <c r="C5775" s="315" t="s">
        <v>19</v>
      </c>
      <c r="D5775" s="315" t="s">
        <v>471</v>
      </c>
      <c r="E5775" s="18" t="s">
        <v>19</v>
      </c>
      <c r="F5775" s="316">
        <v>-58.054000000000002</v>
      </c>
      <c r="G5775" s="39"/>
      <c r="H5775" s="45"/>
    </row>
    <row r="5776" s="2" customFormat="1" ht="16.8" customHeight="1">
      <c r="A5776" s="39"/>
      <c r="B5776" s="45"/>
      <c r="C5776" s="315" t="s">
        <v>225</v>
      </c>
      <c r="D5776" s="315" t="s">
        <v>363</v>
      </c>
      <c r="E5776" s="18" t="s">
        <v>19</v>
      </c>
      <c r="F5776" s="316">
        <v>220.447</v>
      </c>
      <c r="G5776" s="39"/>
      <c r="H5776" s="45"/>
    </row>
    <row r="5777" s="2" customFormat="1" ht="16.8" customHeight="1">
      <c r="A5777" s="39"/>
      <c r="B5777" s="45"/>
      <c r="C5777" s="317" t="s">
        <v>4959</v>
      </c>
      <c r="D5777" s="39"/>
      <c r="E5777" s="39"/>
      <c r="F5777" s="39"/>
      <c r="G5777" s="39"/>
      <c r="H5777" s="45"/>
    </row>
    <row r="5778" s="2" customFormat="1" ht="16.8" customHeight="1">
      <c r="A5778" s="39"/>
      <c r="B5778" s="45"/>
      <c r="C5778" s="315" t="s">
        <v>466</v>
      </c>
      <c r="D5778" s="315" t="s">
        <v>467</v>
      </c>
      <c r="E5778" s="18" t="s">
        <v>391</v>
      </c>
      <c r="F5778" s="316">
        <v>220.447</v>
      </c>
      <c r="G5778" s="39"/>
      <c r="H5778" s="45"/>
    </row>
    <row r="5779" s="2" customFormat="1">
      <c r="A5779" s="39"/>
      <c r="B5779" s="45"/>
      <c r="C5779" s="315" t="s">
        <v>389</v>
      </c>
      <c r="D5779" s="315" t="s">
        <v>390</v>
      </c>
      <c r="E5779" s="18" t="s">
        <v>391</v>
      </c>
      <c r="F5779" s="316">
        <v>220.447</v>
      </c>
      <c r="G5779" s="39"/>
      <c r="H5779" s="45"/>
    </row>
    <row r="5780" s="2" customFormat="1">
      <c r="A5780" s="39"/>
      <c r="B5780" s="45"/>
      <c r="C5780" s="315" t="s">
        <v>442</v>
      </c>
      <c r="D5780" s="315" t="s">
        <v>443</v>
      </c>
      <c r="E5780" s="18" t="s">
        <v>391</v>
      </c>
      <c r="F5780" s="316">
        <v>440.89400000000001</v>
      </c>
      <c r="G5780" s="39"/>
      <c r="H5780" s="45"/>
    </row>
    <row r="5781" s="2" customFormat="1">
      <c r="A5781" s="39"/>
      <c r="B5781" s="45"/>
      <c r="C5781" s="315" t="s">
        <v>462</v>
      </c>
      <c r="D5781" s="315" t="s">
        <v>463</v>
      </c>
      <c r="E5781" s="18" t="s">
        <v>391</v>
      </c>
      <c r="F5781" s="316">
        <v>220.447</v>
      </c>
      <c r="G5781" s="39"/>
      <c r="H5781" s="45"/>
    </row>
    <row r="5782" s="2" customFormat="1">
      <c r="A5782" s="39"/>
      <c r="B5782" s="45"/>
      <c r="C5782" s="315" t="s">
        <v>477</v>
      </c>
      <c r="D5782" s="315" t="s">
        <v>478</v>
      </c>
      <c r="E5782" s="18" t="s">
        <v>391</v>
      </c>
      <c r="F5782" s="316">
        <v>262.66800000000001</v>
      </c>
      <c r="G5782" s="39"/>
      <c r="H5782" s="45"/>
    </row>
    <row r="5783" s="2" customFormat="1" ht="26.4" customHeight="1">
      <c r="A5783" s="39"/>
      <c r="B5783" s="45"/>
      <c r="C5783" s="310" t="s">
        <v>4980</v>
      </c>
      <c r="D5783" s="310" t="s">
        <v>141</v>
      </c>
      <c r="E5783" s="39"/>
      <c r="F5783" s="39"/>
      <c r="G5783" s="39"/>
      <c r="H5783" s="45"/>
    </row>
    <row r="5784" s="2" customFormat="1" ht="16.8" customHeight="1">
      <c r="A5784" s="39"/>
      <c r="B5784" s="45"/>
      <c r="C5784" s="311" t="s">
        <v>248</v>
      </c>
      <c r="D5784" s="312" t="s">
        <v>19</v>
      </c>
      <c r="E5784" s="313" t="s">
        <v>19</v>
      </c>
      <c r="F5784" s="314">
        <v>0</v>
      </c>
      <c r="G5784" s="39"/>
      <c r="H5784" s="45"/>
    </row>
    <row r="5785" s="2" customFormat="1" ht="16.8" customHeight="1">
      <c r="A5785" s="39"/>
      <c r="B5785" s="45"/>
      <c r="C5785" s="317" t="s">
        <v>4959</v>
      </c>
      <c r="D5785" s="39"/>
      <c r="E5785" s="39"/>
      <c r="F5785" s="39"/>
      <c r="G5785" s="39"/>
      <c r="H5785" s="45"/>
    </row>
    <row r="5786" s="2" customFormat="1">
      <c r="A5786" s="39"/>
      <c r="B5786" s="45"/>
      <c r="C5786" s="315" t="s">
        <v>448</v>
      </c>
      <c r="D5786" s="315" t="s">
        <v>449</v>
      </c>
      <c r="E5786" s="18" t="s">
        <v>391</v>
      </c>
      <c r="F5786" s="316">
        <v>8.3780000000000001</v>
      </c>
      <c r="G5786" s="39"/>
      <c r="H5786" s="45"/>
    </row>
    <row r="5787" s="2" customFormat="1" ht="16.8" customHeight="1">
      <c r="A5787" s="39"/>
      <c r="B5787" s="45"/>
      <c r="C5787" s="311" t="s">
        <v>294</v>
      </c>
      <c r="D5787" s="312" t="s">
        <v>19</v>
      </c>
      <c r="E5787" s="313" t="s">
        <v>19</v>
      </c>
      <c r="F5787" s="314">
        <v>12.800000000000001</v>
      </c>
      <c r="G5787" s="39"/>
      <c r="H5787" s="45"/>
    </row>
    <row r="5788" s="2" customFormat="1" ht="16.8" customHeight="1">
      <c r="A5788" s="39"/>
      <c r="B5788" s="45"/>
      <c r="C5788" s="315" t="s">
        <v>19</v>
      </c>
      <c r="D5788" s="315" t="s">
        <v>1829</v>
      </c>
      <c r="E5788" s="18" t="s">
        <v>19</v>
      </c>
      <c r="F5788" s="316">
        <v>12.800000000000001</v>
      </c>
      <c r="G5788" s="39"/>
      <c r="H5788" s="45"/>
    </row>
    <row r="5789" s="2" customFormat="1" ht="16.8" customHeight="1">
      <c r="A5789" s="39"/>
      <c r="B5789" s="45"/>
      <c r="C5789" s="315" t="s">
        <v>19</v>
      </c>
      <c r="D5789" s="315" t="s">
        <v>1831</v>
      </c>
      <c r="E5789" s="18" t="s">
        <v>19</v>
      </c>
      <c r="F5789" s="316">
        <v>0</v>
      </c>
      <c r="G5789" s="39"/>
      <c r="H5789" s="45"/>
    </row>
    <row r="5790" s="2" customFormat="1" ht="16.8" customHeight="1">
      <c r="A5790" s="39"/>
      <c r="B5790" s="45"/>
      <c r="C5790" s="315" t="s">
        <v>19</v>
      </c>
      <c r="D5790" s="315" t="s">
        <v>2047</v>
      </c>
      <c r="E5790" s="18" t="s">
        <v>19</v>
      </c>
      <c r="F5790" s="316">
        <v>0</v>
      </c>
      <c r="G5790" s="39"/>
      <c r="H5790" s="45"/>
    </row>
    <row r="5791" s="2" customFormat="1" ht="16.8" customHeight="1">
      <c r="A5791" s="39"/>
      <c r="B5791" s="45"/>
      <c r="C5791" s="315" t="s">
        <v>19</v>
      </c>
      <c r="D5791" s="315" t="s">
        <v>2049</v>
      </c>
      <c r="E5791" s="18" t="s">
        <v>19</v>
      </c>
      <c r="F5791" s="316">
        <v>0</v>
      </c>
      <c r="G5791" s="39"/>
      <c r="H5791" s="45"/>
    </row>
    <row r="5792" s="2" customFormat="1" ht="16.8" customHeight="1">
      <c r="A5792" s="39"/>
      <c r="B5792" s="45"/>
      <c r="C5792" s="315" t="s">
        <v>19</v>
      </c>
      <c r="D5792" s="315" t="s">
        <v>1821</v>
      </c>
      <c r="E5792" s="18" t="s">
        <v>19</v>
      </c>
      <c r="F5792" s="316">
        <v>0</v>
      </c>
      <c r="G5792" s="39"/>
      <c r="H5792" s="45"/>
    </row>
    <row r="5793" s="2" customFormat="1" ht="16.8" customHeight="1">
      <c r="A5793" s="39"/>
      <c r="B5793" s="45"/>
      <c r="C5793" s="315" t="s">
        <v>19</v>
      </c>
      <c r="D5793" s="315" t="s">
        <v>1822</v>
      </c>
      <c r="E5793" s="18" t="s">
        <v>19</v>
      </c>
      <c r="F5793" s="316">
        <v>0</v>
      </c>
      <c r="G5793" s="39"/>
      <c r="H5793" s="45"/>
    </row>
    <row r="5794" s="2" customFormat="1" ht="16.8" customHeight="1">
      <c r="A5794" s="39"/>
      <c r="B5794" s="45"/>
      <c r="C5794" s="315" t="s">
        <v>19</v>
      </c>
      <c r="D5794" s="315" t="s">
        <v>952</v>
      </c>
      <c r="E5794" s="18" t="s">
        <v>19</v>
      </c>
      <c r="F5794" s="316">
        <v>0</v>
      </c>
      <c r="G5794" s="39"/>
      <c r="H5794" s="45"/>
    </row>
    <row r="5795" s="2" customFormat="1" ht="16.8" customHeight="1">
      <c r="A5795" s="39"/>
      <c r="B5795" s="45"/>
      <c r="C5795" s="315" t="s">
        <v>19</v>
      </c>
      <c r="D5795" s="315" t="s">
        <v>258</v>
      </c>
      <c r="E5795" s="18" t="s">
        <v>19</v>
      </c>
      <c r="F5795" s="316">
        <v>0</v>
      </c>
      <c r="G5795" s="39"/>
      <c r="H5795" s="45"/>
    </row>
    <row r="5796" s="2" customFormat="1" ht="16.8" customHeight="1">
      <c r="A5796" s="39"/>
      <c r="B5796" s="45"/>
      <c r="C5796" s="315" t="s">
        <v>19</v>
      </c>
      <c r="D5796" s="315" t="s">
        <v>256</v>
      </c>
      <c r="E5796" s="18" t="s">
        <v>19</v>
      </c>
      <c r="F5796" s="316">
        <v>0</v>
      </c>
      <c r="G5796" s="39"/>
      <c r="H5796" s="45"/>
    </row>
    <row r="5797" s="2" customFormat="1" ht="16.8" customHeight="1">
      <c r="A5797" s="39"/>
      <c r="B5797" s="45"/>
      <c r="C5797" s="315" t="s">
        <v>294</v>
      </c>
      <c r="D5797" s="315" t="s">
        <v>363</v>
      </c>
      <c r="E5797" s="18" t="s">
        <v>19</v>
      </c>
      <c r="F5797" s="316">
        <v>12.800000000000001</v>
      </c>
      <c r="G5797" s="39"/>
      <c r="H5797" s="45"/>
    </row>
    <row r="5798" s="2" customFormat="1" ht="16.8" customHeight="1">
      <c r="A5798" s="39"/>
      <c r="B5798" s="45"/>
      <c r="C5798" s="317" t="s">
        <v>4959</v>
      </c>
      <c r="D5798" s="39"/>
      <c r="E5798" s="39"/>
      <c r="F5798" s="39"/>
      <c r="G5798" s="39"/>
      <c r="H5798" s="45"/>
    </row>
    <row r="5799" s="2" customFormat="1" ht="16.8" customHeight="1">
      <c r="A5799" s="39"/>
      <c r="B5799" s="45"/>
      <c r="C5799" s="315" t="s">
        <v>786</v>
      </c>
      <c r="D5799" s="315" t="s">
        <v>787</v>
      </c>
      <c r="E5799" s="18" t="s">
        <v>572</v>
      </c>
      <c r="F5799" s="316">
        <v>12.800000000000001</v>
      </c>
      <c r="G5799" s="39"/>
      <c r="H5799" s="45"/>
    </row>
    <row r="5800" s="2" customFormat="1">
      <c r="A5800" s="39"/>
      <c r="B5800" s="45"/>
      <c r="C5800" s="315" t="s">
        <v>343</v>
      </c>
      <c r="D5800" s="315" t="s">
        <v>344</v>
      </c>
      <c r="E5800" s="18" t="s">
        <v>345</v>
      </c>
      <c r="F5800" s="316">
        <v>9.9329999999999998</v>
      </c>
      <c r="G5800" s="39"/>
      <c r="H5800" s="45"/>
    </row>
    <row r="5801" s="2" customFormat="1" ht="16.8" customHeight="1">
      <c r="A5801" s="39"/>
      <c r="B5801" s="45"/>
      <c r="C5801" s="315" t="s">
        <v>379</v>
      </c>
      <c r="D5801" s="315" t="s">
        <v>380</v>
      </c>
      <c r="E5801" s="18" t="s">
        <v>345</v>
      </c>
      <c r="F5801" s="316">
        <v>16.818999999999999</v>
      </c>
      <c r="G5801" s="39"/>
      <c r="H5801" s="45"/>
    </row>
    <row r="5802" s="2" customFormat="1">
      <c r="A5802" s="39"/>
      <c r="B5802" s="45"/>
      <c r="C5802" s="315" t="s">
        <v>425</v>
      </c>
      <c r="D5802" s="315" t="s">
        <v>426</v>
      </c>
      <c r="E5802" s="18" t="s">
        <v>345</v>
      </c>
      <c r="F5802" s="316">
        <v>66.457999999999998</v>
      </c>
      <c r="G5802" s="39"/>
      <c r="H5802" s="45"/>
    </row>
    <row r="5803" s="2" customFormat="1">
      <c r="A5803" s="39"/>
      <c r="B5803" s="45"/>
      <c r="C5803" s="315" t="s">
        <v>570</v>
      </c>
      <c r="D5803" s="315" t="s">
        <v>571</v>
      </c>
      <c r="E5803" s="18" t="s">
        <v>572</v>
      </c>
      <c r="F5803" s="316">
        <v>6.4000000000000004</v>
      </c>
      <c r="G5803" s="39"/>
      <c r="H5803" s="45"/>
    </row>
    <row r="5804" s="2" customFormat="1" ht="16.8" customHeight="1">
      <c r="A5804" s="39"/>
      <c r="B5804" s="45"/>
      <c r="C5804" s="315" t="s">
        <v>577</v>
      </c>
      <c r="D5804" s="315" t="s">
        <v>578</v>
      </c>
      <c r="E5804" s="18" t="s">
        <v>572</v>
      </c>
      <c r="F5804" s="316">
        <v>7.6799999999999997</v>
      </c>
      <c r="G5804" s="39"/>
      <c r="H5804" s="45"/>
    </row>
    <row r="5805" s="2" customFormat="1" ht="16.8" customHeight="1">
      <c r="A5805" s="39"/>
      <c r="B5805" s="45"/>
      <c r="C5805" s="315" t="s">
        <v>2009</v>
      </c>
      <c r="D5805" s="315" t="s">
        <v>2010</v>
      </c>
      <c r="E5805" s="18" t="s">
        <v>572</v>
      </c>
      <c r="F5805" s="316">
        <v>12.800000000000001</v>
      </c>
      <c r="G5805" s="39"/>
      <c r="H5805" s="45"/>
    </row>
    <row r="5806" s="2" customFormat="1" ht="16.8" customHeight="1">
      <c r="A5806" s="39"/>
      <c r="B5806" s="45"/>
      <c r="C5806" s="315" t="s">
        <v>698</v>
      </c>
      <c r="D5806" s="315" t="s">
        <v>699</v>
      </c>
      <c r="E5806" s="18" t="s">
        <v>572</v>
      </c>
      <c r="F5806" s="316">
        <v>12.800000000000001</v>
      </c>
      <c r="G5806" s="39"/>
      <c r="H5806" s="45"/>
    </row>
    <row r="5807" s="2" customFormat="1" ht="16.8" customHeight="1">
      <c r="A5807" s="39"/>
      <c r="B5807" s="45"/>
      <c r="C5807" s="315" t="s">
        <v>487</v>
      </c>
      <c r="D5807" s="315" t="s">
        <v>488</v>
      </c>
      <c r="E5807" s="18" t="s">
        <v>489</v>
      </c>
      <c r="F5807" s="316">
        <v>12.186</v>
      </c>
      <c r="G5807" s="39"/>
      <c r="H5807" s="45"/>
    </row>
    <row r="5808" s="2" customFormat="1" ht="16.8" customHeight="1">
      <c r="A5808" s="39"/>
      <c r="B5808" s="45"/>
      <c r="C5808" s="315" t="s">
        <v>496</v>
      </c>
      <c r="D5808" s="315" t="s">
        <v>497</v>
      </c>
      <c r="E5808" s="18" t="s">
        <v>489</v>
      </c>
      <c r="F5808" s="316">
        <v>4.056</v>
      </c>
      <c r="G5808" s="39"/>
      <c r="H5808" s="45"/>
    </row>
    <row r="5809" s="2" customFormat="1" ht="16.8" customHeight="1">
      <c r="A5809" s="39"/>
      <c r="B5809" s="45"/>
      <c r="C5809" s="311" t="s">
        <v>263</v>
      </c>
      <c r="D5809" s="312" t="s">
        <v>19</v>
      </c>
      <c r="E5809" s="313" t="s">
        <v>19</v>
      </c>
      <c r="F5809" s="314">
        <v>0.14999999999999999</v>
      </c>
      <c r="G5809" s="39"/>
      <c r="H5809" s="45"/>
    </row>
    <row r="5810" s="2" customFormat="1" ht="16.8" customHeight="1">
      <c r="A5810" s="39"/>
      <c r="B5810" s="45"/>
      <c r="C5810" s="315" t="s">
        <v>19</v>
      </c>
      <c r="D5810" s="315" t="s">
        <v>1861</v>
      </c>
      <c r="E5810" s="18" t="s">
        <v>19</v>
      </c>
      <c r="F5810" s="316">
        <v>0</v>
      </c>
      <c r="G5810" s="39"/>
      <c r="H5810" s="45"/>
    </row>
    <row r="5811" s="2" customFormat="1" ht="16.8" customHeight="1">
      <c r="A5811" s="39"/>
      <c r="B5811" s="45"/>
      <c r="C5811" s="315" t="s">
        <v>263</v>
      </c>
      <c r="D5811" s="315" t="s">
        <v>1838</v>
      </c>
      <c r="E5811" s="18" t="s">
        <v>19</v>
      </c>
      <c r="F5811" s="316">
        <v>0.14999999999999999</v>
      </c>
      <c r="G5811" s="39"/>
      <c r="H5811" s="45"/>
    </row>
    <row r="5812" s="2" customFormat="1" ht="16.8" customHeight="1">
      <c r="A5812" s="39"/>
      <c r="B5812" s="45"/>
      <c r="C5812" s="317" t="s">
        <v>4959</v>
      </c>
      <c r="D5812" s="39"/>
      <c r="E5812" s="39"/>
      <c r="F5812" s="39"/>
      <c r="G5812" s="39"/>
      <c r="H5812" s="45"/>
    </row>
    <row r="5813" s="2" customFormat="1">
      <c r="A5813" s="39"/>
      <c r="B5813" s="45"/>
      <c r="C5813" s="315" t="s">
        <v>406</v>
      </c>
      <c r="D5813" s="315" t="s">
        <v>407</v>
      </c>
      <c r="E5813" s="18" t="s">
        <v>391</v>
      </c>
      <c r="F5813" s="316">
        <v>34.584000000000003</v>
      </c>
      <c r="G5813" s="39"/>
      <c r="H5813" s="45"/>
    </row>
    <row r="5814" s="2" customFormat="1" ht="16.8" customHeight="1">
      <c r="A5814" s="39"/>
      <c r="B5814" s="45"/>
      <c r="C5814" s="315" t="s">
        <v>496</v>
      </c>
      <c r="D5814" s="315" t="s">
        <v>497</v>
      </c>
      <c r="E5814" s="18" t="s">
        <v>489</v>
      </c>
      <c r="F5814" s="316">
        <v>4.056</v>
      </c>
      <c r="G5814" s="39"/>
      <c r="H5814" s="45"/>
    </row>
    <row r="5815" s="2" customFormat="1" ht="16.8" customHeight="1">
      <c r="A5815" s="39"/>
      <c r="B5815" s="45"/>
      <c r="C5815" s="311" t="s">
        <v>270</v>
      </c>
      <c r="D5815" s="312" t="s">
        <v>19</v>
      </c>
      <c r="E5815" s="313" t="s">
        <v>19</v>
      </c>
      <c r="F5815" s="314">
        <v>2.5960000000000001</v>
      </c>
      <c r="G5815" s="39"/>
      <c r="H5815" s="45"/>
    </row>
    <row r="5816" s="2" customFormat="1" ht="16.8" customHeight="1">
      <c r="A5816" s="39"/>
      <c r="B5816" s="45"/>
      <c r="C5816" s="315" t="s">
        <v>19</v>
      </c>
      <c r="D5816" s="315" t="s">
        <v>1865</v>
      </c>
      <c r="E5816" s="18" t="s">
        <v>19</v>
      </c>
      <c r="F5816" s="316">
        <v>0</v>
      </c>
      <c r="G5816" s="39"/>
      <c r="H5816" s="45"/>
    </row>
    <row r="5817" s="2" customFormat="1" ht="16.8" customHeight="1">
      <c r="A5817" s="39"/>
      <c r="B5817" s="45"/>
      <c r="C5817" s="315" t="s">
        <v>270</v>
      </c>
      <c r="D5817" s="315" t="s">
        <v>1473</v>
      </c>
      <c r="E5817" s="18" t="s">
        <v>19</v>
      </c>
      <c r="F5817" s="316">
        <v>2.5960000000000001</v>
      </c>
      <c r="G5817" s="39"/>
      <c r="H5817" s="45"/>
    </row>
    <row r="5818" s="2" customFormat="1" ht="16.8" customHeight="1">
      <c r="A5818" s="39"/>
      <c r="B5818" s="45"/>
      <c r="C5818" s="317" t="s">
        <v>4959</v>
      </c>
      <c r="D5818" s="39"/>
      <c r="E5818" s="39"/>
      <c r="F5818" s="39"/>
      <c r="G5818" s="39"/>
      <c r="H5818" s="45"/>
    </row>
    <row r="5819" s="2" customFormat="1">
      <c r="A5819" s="39"/>
      <c r="B5819" s="45"/>
      <c r="C5819" s="315" t="s">
        <v>406</v>
      </c>
      <c r="D5819" s="315" t="s">
        <v>407</v>
      </c>
      <c r="E5819" s="18" t="s">
        <v>391</v>
      </c>
      <c r="F5819" s="316">
        <v>34.584000000000003</v>
      </c>
      <c r="G5819" s="39"/>
      <c r="H5819" s="45"/>
    </row>
    <row r="5820" s="2" customFormat="1">
      <c r="A5820" s="39"/>
      <c r="B5820" s="45"/>
      <c r="C5820" s="315" t="s">
        <v>425</v>
      </c>
      <c r="D5820" s="315" t="s">
        <v>426</v>
      </c>
      <c r="E5820" s="18" t="s">
        <v>345</v>
      </c>
      <c r="F5820" s="316">
        <v>66.457999999999998</v>
      </c>
      <c r="G5820" s="39"/>
      <c r="H5820" s="45"/>
    </row>
    <row r="5821" s="2" customFormat="1">
      <c r="A5821" s="39"/>
      <c r="B5821" s="45"/>
      <c r="C5821" s="315" t="s">
        <v>448</v>
      </c>
      <c r="D5821" s="315" t="s">
        <v>449</v>
      </c>
      <c r="E5821" s="18" t="s">
        <v>391</v>
      </c>
      <c r="F5821" s="316">
        <v>8.3780000000000001</v>
      </c>
      <c r="G5821" s="39"/>
      <c r="H5821" s="45"/>
    </row>
    <row r="5822" s="2" customFormat="1" ht="16.8" customHeight="1">
      <c r="A5822" s="39"/>
      <c r="B5822" s="45"/>
      <c r="C5822" s="311" t="s">
        <v>256</v>
      </c>
      <c r="D5822" s="312" t="s">
        <v>19</v>
      </c>
      <c r="E5822" s="313" t="s">
        <v>19</v>
      </c>
      <c r="F5822" s="314">
        <v>0</v>
      </c>
      <c r="G5822" s="39"/>
      <c r="H5822" s="45"/>
    </row>
    <row r="5823" s="2" customFormat="1" ht="16.8" customHeight="1">
      <c r="A5823" s="39"/>
      <c r="B5823" s="45"/>
      <c r="C5823" s="317" t="s">
        <v>4959</v>
      </c>
      <c r="D5823" s="39"/>
      <c r="E5823" s="39"/>
      <c r="F5823" s="39"/>
      <c r="G5823" s="39"/>
      <c r="H5823" s="45"/>
    </row>
    <row r="5824" s="2" customFormat="1" ht="16.8" customHeight="1">
      <c r="A5824" s="39"/>
      <c r="B5824" s="45"/>
      <c r="C5824" s="315" t="s">
        <v>786</v>
      </c>
      <c r="D5824" s="315" t="s">
        <v>787</v>
      </c>
      <c r="E5824" s="18" t="s">
        <v>572</v>
      </c>
      <c r="F5824" s="316">
        <v>12.800000000000001</v>
      </c>
      <c r="G5824" s="39"/>
      <c r="H5824" s="45"/>
    </row>
    <row r="5825" s="2" customFormat="1" ht="16.8" customHeight="1">
      <c r="A5825" s="39"/>
      <c r="B5825" s="45"/>
      <c r="C5825" s="315" t="s">
        <v>496</v>
      </c>
      <c r="D5825" s="315" t="s">
        <v>497</v>
      </c>
      <c r="E5825" s="18" t="s">
        <v>489</v>
      </c>
      <c r="F5825" s="316">
        <v>4.056</v>
      </c>
      <c r="G5825" s="39"/>
      <c r="H5825" s="45"/>
    </row>
    <row r="5826" s="2" customFormat="1" ht="16.8" customHeight="1">
      <c r="A5826" s="39"/>
      <c r="B5826" s="45"/>
      <c r="C5826" s="311" t="s">
        <v>265</v>
      </c>
      <c r="D5826" s="312" t="s">
        <v>19</v>
      </c>
      <c r="E5826" s="313" t="s">
        <v>19</v>
      </c>
      <c r="F5826" s="314">
        <v>0.29999999999999999</v>
      </c>
      <c r="G5826" s="39"/>
      <c r="H5826" s="45"/>
    </row>
    <row r="5827" s="2" customFormat="1" ht="16.8" customHeight="1">
      <c r="A5827" s="39"/>
      <c r="B5827" s="45"/>
      <c r="C5827" s="317" t="s">
        <v>4959</v>
      </c>
      <c r="D5827" s="39"/>
      <c r="E5827" s="39"/>
      <c r="F5827" s="39"/>
      <c r="G5827" s="39"/>
      <c r="H5827" s="45"/>
    </row>
    <row r="5828" s="2" customFormat="1" ht="16.8" customHeight="1">
      <c r="A5828" s="39"/>
      <c r="B5828" s="45"/>
      <c r="C5828" s="315" t="s">
        <v>496</v>
      </c>
      <c r="D5828" s="315" t="s">
        <v>497</v>
      </c>
      <c r="E5828" s="18" t="s">
        <v>489</v>
      </c>
      <c r="F5828" s="316">
        <v>4.056</v>
      </c>
      <c r="G5828" s="39"/>
      <c r="H5828" s="45"/>
    </row>
    <row r="5829" s="2" customFormat="1" ht="16.8" customHeight="1">
      <c r="A5829" s="39"/>
      <c r="B5829" s="45"/>
      <c r="C5829" s="311" t="s">
        <v>287</v>
      </c>
      <c r="D5829" s="312" t="s">
        <v>19</v>
      </c>
      <c r="E5829" s="313" t="s">
        <v>19</v>
      </c>
      <c r="F5829" s="314">
        <v>10.801</v>
      </c>
      <c r="G5829" s="39"/>
      <c r="H5829" s="45"/>
    </row>
    <row r="5830" s="2" customFormat="1" ht="16.8" customHeight="1">
      <c r="A5830" s="39"/>
      <c r="B5830" s="45"/>
      <c r="C5830" s="315" t="s">
        <v>19</v>
      </c>
      <c r="D5830" s="315" t="s">
        <v>796</v>
      </c>
      <c r="E5830" s="18" t="s">
        <v>19</v>
      </c>
      <c r="F5830" s="316">
        <v>10.24</v>
      </c>
      <c r="G5830" s="39"/>
      <c r="H5830" s="45"/>
    </row>
    <row r="5831" s="2" customFormat="1" ht="16.8" customHeight="1">
      <c r="A5831" s="39"/>
      <c r="B5831" s="45"/>
      <c r="C5831" s="315" t="s">
        <v>19</v>
      </c>
      <c r="D5831" s="315" t="s">
        <v>1437</v>
      </c>
      <c r="E5831" s="18" t="s">
        <v>19</v>
      </c>
      <c r="F5831" s="316">
        <v>0.56100000000000005</v>
      </c>
      <c r="G5831" s="39"/>
      <c r="H5831" s="45"/>
    </row>
    <row r="5832" s="2" customFormat="1" ht="16.8" customHeight="1">
      <c r="A5832" s="39"/>
      <c r="B5832" s="45"/>
      <c r="C5832" s="315" t="s">
        <v>287</v>
      </c>
      <c r="D5832" s="315" t="s">
        <v>363</v>
      </c>
      <c r="E5832" s="18" t="s">
        <v>19</v>
      </c>
      <c r="F5832" s="316">
        <v>10.801</v>
      </c>
      <c r="G5832" s="39"/>
      <c r="H5832" s="45"/>
    </row>
    <row r="5833" s="2" customFormat="1" ht="16.8" customHeight="1">
      <c r="A5833" s="39"/>
      <c r="B5833" s="45"/>
      <c r="C5833" s="317" t="s">
        <v>4959</v>
      </c>
      <c r="D5833" s="39"/>
      <c r="E5833" s="39"/>
      <c r="F5833" s="39"/>
      <c r="G5833" s="39"/>
      <c r="H5833" s="45"/>
    </row>
    <row r="5834" s="2" customFormat="1">
      <c r="A5834" s="39"/>
      <c r="B5834" s="45"/>
      <c r="C5834" s="315" t="s">
        <v>792</v>
      </c>
      <c r="D5834" s="315" t="s">
        <v>793</v>
      </c>
      <c r="E5834" s="18" t="s">
        <v>572</v>
      </c>
      <c r="F5834" s="316">
        <v>10.801</v>
      </c>
      <c r="G5834" s="39"/>
      <c r="H5834" s="45"/>
    </row>
    <row r="5835" s="2" customFormat="1">
      <c r="A5835" s="39"/>
      <c r="B5835" s="45"/>
      <c r="C5835" s="315" t="s">
        <v>799</v>
      </c>
      <c r="D5835" s="315" t="s">
        <v>800</v>
      </c>
      <c r="E5835" s="18" t="s">
        <v>572</v>
      </c>
      <c r="F5835" s="316">
        <v>10.801</v>
      </c>
      <c r="G5835" s="39"/>
      <c r="H5835" s="45"/>
    </row>
    <row r="5836" s="2" customFormat="1" ht="16.8" customHeight="1">
      <c r="A5836" s="39"/>
      <c r="B5836" s="45"/>
      <c r="C5836" s="315" t="s">
        <v>804</v>
      </c>
      <c r="D5836" s="315" t="s">
        <v>805</v>
      </c>
      <c r="E5836" s="18" t="s">
        <v>572</v>
      </c>
      <c r="F5836" s="316">
        <v>10.801</v>
      </c>
      <c r="G5836" s="39"/>
      <c r="H5836" s="45"/>
    </row>
    <row r="5837" s="2" customFormat="1" ht="16.8" customHeight="1">
      <c r="A5837" s="39"/>
      <c r="B5837" s="45"/>
      <c r="C5837" s="315" t="s">
        <v>809</v>
      </c>
      <c r="D5837" s="315" t="s">
        <v>810</v>
      </c>
      <c r="E5837" s="18" t="s">
        <v>572</v>
      </c>
      <c r="F5837" s="316">
        <v>10.801</v>
      </c>
      <c r="G5837" s="39"/>
      <c r="H5837" s="45"/>
    </row>
    <row r="5838" s="2" customFormat="1" ht="16.8" customHeight="1">
      <c r="A5838" s="39"/>
      <c r="B5838" s="45"/>
      <c r="C5838" s="311" t="s">
        <v>1310</v>
      </c>
      <c r="D5838" s="312" t="s">
        <v>19</v>
      </c>
      <c r="E5838" s="313" t="s">
        <v>19</v>
      </c>
      <c r="F5838" s="314">
        <v>0</v>
      </c>
      <c r="G5838" s="39"/>
      <c r="H5838" s="45"/>
    </row>
    <row r="5839" s="2" customFormat="1" ht="16.8" customHeight="1">
      <c r="A5839" s="39"/>
      <c r="B5839" s="45"/>
      <c r="C5839" s="317" t="s">
        <v>4959</v>
      </c>
      <c r="D5839" s="39"/>
      <c r="E5839" s="39"/>
      <c r="F5839" s="39"/>
      <c r="G5839" s="39"/>
      <c r="H5839" s="45"/>
    </row>
    <row r="5840" s="2" customFormat="1">
      <c r="A5840" s="39"/>
      <c r="B5840" s="45"/>
      <c r="C5840" s="315" t="s">
        <v>406</v>
      </c>
      <c r="D5840" s="315" t="s">
        <v>407</v>
      </c>
      <c r="E5840" s="18" t="s">
        <v>391</v>
      </c>
      <c r="F5840" s="316">
        <v>34.584000000000003</v>
      </c>
      <c r="G5840" s="39"/>
      <c r="H5840" s="45"/>
    </row>
    <row r="5841" s="2" customFormat="1" ht="16.8" customHeight="1">
      <c r="A5841" s="39"/>
      <c r="B5841" s="45"/>
      <c r="C5841" s="311" t="s">
        <v>1313</v>
      </c>
      <c r="D5841" s="312" t="s">
        <v>19</v>
      </c>
      <c r="E5841" s="313" t="s">
        <v>19</v>
      </c>
      <c r="F5841" s="314">
        <v>0</v>
      </c>
      <c r="G5841" s="39"/>
      <c r="H5841" s="45"/>
    </row>
    <row r="5842" s="2" customFormat="1" ht="16.8" customHeight="1">
      <c r="A5842" s="39"/>
      <c r="B5842" s="45"/>
      <c r="C5842" s="317" t="s">
        <v>4959</v>
      </c>
      <c r="D5842" s="39"/>
      <c r="E5842" s="39"/>
      <c r="F5842" s="39"/>
      <c r="G5842" s="39"/>
      <c r="H5842" s="45"/>
    </row>
    <row r="5843" s="2" customFormat="1" ht="16.8" customHeight="1">
      <c r="A5843" s="39"/>
      <c r="B5843" s="45"/>
      <c r="C5843" s="315" t="s">
        <v>511</v>
      </c>
      <c r="D5843" s="315" t="s">
        <v>512</v>
      </c>
      <c r="E5843" s="18" t="s">
        <v>345</v>
      </c>
      <c r="F5843" s="316">
        <v>26.751999999999999</v>
      </c>
      <c r="G5843" s="39"/>
      <c r="H5843" s="45"/>
    </row>
    <row r="5844" s="2" customFormat="1" ht="16.8" customHeight="1">
      <c r="A5844" s="39"/>
      <c r="B5844" s="45"/>
      <c r="C5844" s="311" t="s">
        <v>1312</v>
      </c>
      <c r="D5844" s="312" t="s">
        <v>19</v>
      </c>
      <c r="E5844" s="313" t="s">
        <v>19</v>
      </c>
      <c r="F5844" s="314">
        <v>0.25</v>
      </c>
      <c r="G5844" s="39"/>
      <c r="H5844" s="45"/>
    </row>
    <row r="5845" s="2" customFormat="1" ht="16.8" customHeight="1">
      <c r="A5845" s="39"/>
      <c r="B5845" s="45"/>
      <c r="C5845" s="317" t="s">
        <v>4959</v>
      </c>
      <c r="D5845" s="39"/>
      <c r="E5845" s="39"/>
      <c r="F5845" s="39"/>
      <c r="G5845" s="39"/>
      <c r="H5845" s="45"/>
    </row>
    <row r="5846" s="2" customFormat="1">
      <c r="A5846" s="39"/>
      <c r="B5846" s="45"/>
      <c r="C5846" s="315" t="s">
        <v>406</v>
      </c>
      <c r="D5846" s="315" t="s">
        <v>407</v>
      </c>
      <c r="E5846" s="18" t="s">
        <v>391</v>
      </c>
      <c r="F5846" s="316">
        <v>34.584000000000003</v>
      </c>
      <c r="G5846" s="39"/>
      <c r="H5846" s="45"/>
    </row>
    <row r="5847" s="2" customFormat="1" ht="16.8" customHeight="1">
      <c r="A5847" s="39"/>
      <c r="B5847" s="45"/>
      <c r="C5847" s="311" t="s">
        <v>1290</v>
      </c>
      <c r="D5847" s="312" t="s">
        <v>19</v>
      </c>
      <c r="E5847" s="313" t="s">
        <v>19</v>
      </c>
      <c r="F5847" s="314">
        <v>0</v>
      </c>
      <c r="G5847" s="39"/>
      <c r="H5847" s="45"/>
    </row>
    <row r="5848" s="2" customFormat="1" ht="16.8" customHeight="1">
      <c r="A5848" s="39"/>
      <c r="B5848" s="45"/>
      <c r="C5848" s="317" t="s">
        <v>4959</v>
      </c>
      <c r="D5848" s="39"/>
      <c r="E5848" s="39"/>
      <c r="F5848" s="39"/>
      <c r="G5848" s="39"/>
      <c r="H5848" s="45"/>
    </row>
    <row r="5849" s="2" customFormat="1">
      <c r="A5849" s="39"/>
      <c r="B5849" s="45"/>
      <c r="C5849" s="315" t="s">
        <v>343</v>
      </c>
      <c r="D5849" s="315" t="s">
        <v>344</v>
      </c>
      <c r="E5849" s="18" t="s">
        <v>345</v>
      </c>
      <c r="F5849" s="316">
        <v>9.9329999999999998</v>
      </c>
      <c r="G5849" s="39"/>
      <c r="H5849" s="45"/>
    </row>
    <row r="5850" s="2" customFormat="1">
      <c r="A5850" s="39"/>
      <c r="B5850" s="45"/>
      <c r="C5850" s="315" t="s">
        <v>406</v>
      </c>
      <c r="D5850" s="315" t="s">
        <v>407</v>
      </c>
      <c r="E5850" s="18" t="s">
        <v>391</v>
      </c>
      <c r="F5850" s="316">
        <v>34.584000000000003</v>
      </c>
      <c r="G5850" s="39"/>
      <c r="H5850" s="45"/>
    </row>
    <row r="5851" s="2" customFormat="1" ht="16.8" customHeight="1">
      <c r="A5851" s="39"/>
      <c r="B5851" s="45"/>
      <c r="C5851" s="311" t="s">
        <v>1289</v>
      </c>
      <c r="D5851" s="312" t="s">
        <v>1289</v>
      </c>
      <c r="E5851" s="313" t="s">
        <v>19</v>
      </c>
      <c r="F5851" s="314">
        <v>0</v>
      </c>
      <c r="G5851" s="39"/>
      <c r="H5851" s="45"/>
    </row>
    <row r="5852" s="2" customFormat="1" ht="16.8" customHeight="1">
      <c r="A5852" s="39"/>
      <c r="B5852" s="45"/>
      <c r="C5852" s="315" t="s">
        <v>1289</v>
      </c>
      <c r="D5852" s="315" t="s">
        <v>1332</v>
      </c>
      <c r="E5852" s="18" t="s">
        <v>19</v>
      </c>
      <c r="F5852" s="316">
        <v>0</v>
      </c>
      <c r="G5852" s="39"/>
      <c r="H5852" s="45"/>
    </row>
    <row r="5853" s="2" customFormat="1" ht="16.8" customHeight="1">
      <c r="A5853" s="39"/>
      <c r="B5853" s="45"/>
      <c r="C5853" s="315" t="s">
        <v>1280</v>
      </c>
      <c r="D5853" s="315" t="s">
        <v>357</v>
      </c>
      <c r="E5853" s="18" t="s">
        <v>19</v>
      </c>
      <c r="F5853" s="316">
        <v>0.48999999999999999</v>
      </c>
      <c r="G5853" s="39"/>
      <c r="H5853" s="45"/>
    </row>
    <row r="5854" s="2" customFormat="1" ht="16.8" customHeight="1">
      <c r="A5854" s="39"/>
      <c r="B5854" s="45"/>
      <c r="C5854" s="317" t="s">
        <v>4959</v>
      </c>
      <c r="D5854" s="39"/>
      <c r="E5854" s="39"/>
      <c r="F5854" s="39"/>
      <c r="G5854" s="39"/>
      <c r="H5854" s="45"/>
    </row>
    <row r="5855" s="2" customFormat="1">
      <c r="A5855" s="39"/>
      <c r="B5855" s="45"/>
      <c r="C5855" s="315" t="s">
        <v>343</v>
      </c>
      <c r="D5855" s="315" t="s">
        <v>344</v>
      </c>
      <c r="E5855" s="18" t="s">
        <v>345</v>
      </c>
      <c r="F5855" s="316">
        <v>9.9329999999999998</v>
      </c>
      <c r="G5855" s="39"/>
      <c r="H5855" s="45"/>
    </row>
    <row r="5856" s="2" customFormat="1">
      <c r="A5856" s="39"/>
      <c r="B5856" s="45"/>
      <c r="C5856" s="315" t="s">
        <v>406</v>
      </c>
      <c r="D5856" s="315" t="s">
        <v>407</v>
      </c>
      <c r="E5856" s="18" t="s">
        <v>391</v>
      </c>
      <c r="F5856" s="316">
        <v>34.584000000000003</v>
      </c>
      <c r="G5856" s="39"/>
      <c r="H5856" s="45"/>
    </row>
    <row r="5857" s="2" customFormat="1" ht="16.8" customHeight="1">
      <c r="A5857" s="39"/>
      <c r="B5857" s="45"/>
      <c r="C5857" s="311" t="s">
        <v>1285</v>
      </c>
      <c r="D5857" s="312" t="s">
        <v>19</v>
      </c>
      <c r="E5857" s="313" t="s">
        <v>19</v>
      </c>
      <c r="F5857" s="314">
        <v>0</v>
      </c>
      <c r="G5857" s="39"/>
      <c r="H5857" s="45"/>
    </row>
    <row r="5858" s="2" customFormat="1" ht="16.8" customHeight="1">
      <c r="A5858" s="39"/>
      <c r="B5858" s="45"/>
      <c r="C5858" s="317" t="s">
        <v>4959</v>
      </c>
      <c r="D5858" s="39"/>
      <c r="E5858" s="39"/>
      <c r="F5858" s="39"/>
      <c r="G5858" s="39"/>
      <c r="H5858" s="45"/>
    </row>
    <row r="5859" s="2" customFormat="1" ht="16.8" customHeight="1">
      <c r="A5859" s="39"/>
      <c r="B5859" s="45"/>
      <c r="C5859" s="311" t="s">
        <v>1280</v>
      </c>
      <c r="D5859" s="312" t="s">
        <v>19</v>
      </c>
      <c r="E5859" s="313" t="s">
        <v>19</v>
      </c>
      <c r="F5859" s="314">
        <v>0.48999999999999999</v>
      </c>
      <c r="G5859" s="39"/>
      <c r="H5859" s="45"/>
    </row>
    <row r="5860" s="2" customFormat="1">
      <c r="A5860" s="39"/>
      <c r="B5860" s="45"/>
      <c r="C5860" s="315" t="s">
        <v>343</v>
      </c>
      <c r="D5860" s="315" t="s">
        <v>344</v>
      </c>
      <c r="E5860" s="18" t="s">
        <v>345</v>
      </c>
      <c r="F5860" s="316">
        <v>9.9329999999999998</v>
      </c>
      <c r="G5860" s="39"/>
      <c r="H5860" s="45"/>
    </row>
    <row r="5861" s="2" customFormat="1">
      <c r="A5861" s="39"/>
      <c r="B5861" s="45"/>
      <c r="C5861" s="315" t="s">
        <v>406</v>
      </c>
      <c r="D5861" s="315" t="s">
        <v>407</v>
      </c>
      <c r="E5861" s="18" t="s">
        <v>391</v>
      </c>
      <c r="F5861" s="316">
        <v>34.584000000000003</v>
      </c>
      <c r="G5861" s="39"/>
      <c r="H5861" s="45"/>
    </row>
    <row r="5862" s="2" customFormat="1" ht="16.8" customHeight="1">
      <c r="A5862" s="39"/>
      <c r="B5862" s="45"/>
      <c r="C5862" s="311" t="s">
        <v>1287</v>
      </c>
      <c r="D5862" s="312" t="s">
        <v>1287</v>
      </c>
      <c r="E5862" s="313" t="s">
        <v>19</v>
      </c>
      <c r="F5862" s="314">
        <v>0</v>
      </c>
      <c r="G5862" s="39"/>
      <c r="H5862" s="45"/>
    </row>
    <row r="5863" s="2" customFormat="1" ht="16.8" customHeight="1">
      <c r="A5863" s="39"/>
      <c r="B5863" s="45"/>
      <c r="C5863" s="315" t="s">
        <v>1287</v>
      </c>
      <c r="D5863" s="315" t="s">
        <v>1331</v>
      </c>
      <c r="E5863" s="18" t="s">
        <v>19</v>
      </c>
      <c r="F5863" s="316">
        <v>0</v>
      </c>
      <c r="G5863" s="39"/>
      <c r="H5863" s="45"/>
    </row>
    <row r="5864" s="2" customFormat="1" ht="16.8" customHeight="1">
      <c r="A5864" s="39"/>
      <c r="B5864" s="45"/>
      <c r="C5864" s="311" t="s">
        <v>1279</v>
      </c>
      <c r="D5864" s="312" t="s">
        <v>19</v>
      </c>
      <c r="E5864" s="313" t="s">
        <v>19</v>
      </c>
      <c r="F5864" s="314">
        <v>0.48999999999999999</v>
      </c>
      <c r="G5864" s="39"/>
      <c r="H5864" s="45"/>
    </row>
    <row r="5865" s="2" customFormat="1" ht="16.8" customHeight="1">
      <c r="A5865" s="39"/>
      <c r="B5865" s="45"/>
      <c r="C5865" s="315" t="s">
        <v>1279</v>
      </c>
      <c r="D5865" s="315" t="s">
        <v>357</v>
      </c>
      <c r="E5865" s="18" t="s">
        <v>19</v>
      </c>
      <c r="F5865" s="316">
        <v>0.48999999999999999</v>
      </c>
      <c r="G5865" s="39"/>
      <c r="H5865" s="45"/>
    </row>
    <row r="5866" s="2" customFormat="1" ht="16.8" customHeight="1">
      <c r="A5866" s="39"/>
      <c r="B5866" s="45"/>
      <c r="C5866" s="317" t="s">
        <v>4959</v>
      </c>
      <c r="D5866" s="39"/>
      <c r="E5866" s="39"/>
      <c r="F5866" s="39"/>
      <c r="G5866" s="39"/>
      <c r="H5866" s="45"/>
    </row>
    <row r="5867" s="2" customFormat="1">
      <c r="A5867" s="39"/>
      <c r="B5867" s="45"/>
      <c r="C5867" s="315" t="s">
        <v>343</v>
      </c>
      <c r="D5867" s="315" t="s">
        <v>344</v>
      </c>
      <c r="E5867" s="18" t="s">
        <v>345</v>
      </c>
      <c r="F5867" s="316">
        <v>9.9329999999999998</v>
      </c>
      <c r="G5867" s="39"/>
      <c r="H5867" s="45"/>
    </row>
    <row r="5868" s="2" customFormat="1">
      <c r="A5868" s="39"/>
      <c r="B5868" s="45"/>
      <c r="C5868" s="315" t="s">
        <v>406</v>
      </c>
      <c r="D5868" s="315" t="s">
        <v>407</v>
      </c>
      <c r="E5868" s="18" t="s">
        <v>391</v>
      </c>
      <c r="F5868" s="316">
        <v>34.584000000000003</v>
      </c>
      <c r="G5868" s="39"/>
      <c r="H5868" s="45"/>
    </row>
    <row r="5869" s="2" customFormat="1" ht="16.8" customHeight="1">
      <c r="A5869" s="39"/>
      <c r="B5869" s="45"/>
      <c r="C5869" s="311" t="s">
        <v>1272</v>
      </c>
      <c r="D5869" s="312" t="s">
        <v>19</v>
      </c>
      <c r="E5869" s="313" t="s">
        <v>19</v>
      </c>
      <c r="F5869" s="314">
        <v>1</v>
      </c>
      <c r="G5869" s="39"/>
      <c r="H5869" s="45"/>
    </row>
    <row r="5870" s="2" customFormat="1" ht="16.8" customHeight="1">
      <c r="A5870" s="39"/>
      <c r="B5870" s="45"/>
      <c r="C5870" s="315" t="s">
        <v>19</v>
      </c>
      <c r="D5870" s="315" t="s">
        <v>351</v>
      </c>
      <c r="E5870" s="18" t="s">
        <v>19</v>
      </c>
      <c r="F5870" s="316">
        <v>0</v>
      </c>
      <c r="G5870" s="39"/>
      <c r="H5870" s="45"/>
    </row>
    <row r="5871" s="2" customFormat="1" ht="16.8" customHeight="1">
      <c r="A5871" s="39"/>
      <c r="B5871" s="45"/>
      <c r="C5871" s="315" t="s">
        <v>1272</v>
      </c>
      <c r="D5871" s="315" t="s">
        <v>352</v>
      </c>
      <c r="E5871" s="18" t="s">
        <v>19</v>
      </c>
      <c r="F5871" s="316">
        <v>1</v>
      </c>
      <c r="G5871" s="39"/>
      <c r="H5871" s="45"/>
    </row>
    <row r="5872" s="2" customFormat="1" ht="16.8" customHeight="1">
      <c r="A5872" s="39"/>
      <c r="B5872" s="45"/>
      <c r="C5872" s="317" t="s">
        <v>4959</v>
      </c>
      <c r="D5872" s="39"/>
      <c r="E5872" s="39"/>
      <c r="F5872" s="39"/>
      <c r="G5872" s="39"/>
      <c r="H5872" s="45"/>
    </row>
    <row r="5873" s="2" customFormat="1">
      <c r="A5873" s="39"/>
      <c r="B5873" s="45"/>
      <c r="C5873" s="315" t="s">
        <v>343</v>
      </c>
      <c r="D5873" s="315" t="s">
        <v>344</v>
      </c>
      <c r="E5873" s="18" t="s">
        <v>345</v>
      </c>
      <c r="F5873" s="316">
        <v>9.9329999999999998</v>
      </c>
      <c r="G5873" s="39"/>
      <c r="H5873" s="45"/>
    </row>
    <row r="5874" s="2" customFormat="1">
      <c r="A5874" s="39"/>
      <c r="B5874" s="45"/>
      <c r="C5874" s="315" t="s">
        <v>792</v>
      </c>
      <c r="D5874" s="315" t="s">
        <v>793</v>
      </c>
      <c r="E5874" s="18" t="s">
        <v>572</v>
      </c>
      <c r="F5874" s="316">
        <v>10.801</v>
      </c>
      <c r="G5874" s="39"/>
      <c r="H5874" s="45"/>
    </row>
    <row r="5875" s="2" customFormat="1" ht="16.8" customHeight="1">
      <c r="A5875" s="39"/>
      <c r="B5875" s="45"/>
      <c r="C5875" s="311" t="s">
        <v>1273</v>
      </c>
      <c r="D5875" s="312" t="s">
        <v>19</v>
      </c>
      <c r="E5875" s="313" t="s">
        <v>19</v>
      </c>
      <c r="F5875" s="314">
        <v>1.9199999999999999</v>
      </c>
      <c r="G5875" s="39"/>
      <c r="H5875" s="45"/>
    </row>
    <row r="5876" s="2" customFormat="1">
      <c r="A5876" s="39"/>
      <c r="B5876" s="45"/>
      <c r="C5876" s="315" t="s">
        <v>19</v>
      </c>
      <c r="D5876" s="315" t="s">
        <v>1848</v>
      </c>
      <c r="E5876" s="18" t="s">
        <v>19</v>
      </c>
      <c r="F5876" s="316">
        <v>0</v>
      </c>
      <c r="G5876" s="39"/>
      <c r="H5876" s="45"/>
    </row>
    <row r="5877" s="2" customFormat="1" ht="16.8" customHeight="1">
      <c r="A5877" s="39"/>
      <c r="B5877" s="45"/>
      <c r="C5877" s="315" t="s">
        <v>1273</v>
      </c>
      <c r="D5877" s="315" t="s">
        <v>2161</v>
      </c>
      <c r="E5877" s="18" t="s">
        <v>19</v>
      </c>
      <c r="F5877" s="316">
        <v>1.9199999999999999</v>
      </c>
      <c r="G5877" s="39"/>
      <c r="H5877" s="45"/>
    </row>
    <row r="5878" s="2" customFormat="1" ht="16.8" customHeight="1">
      <c r="A5878" s="39"/>
      <c r="B5878" s="45"/>
      <c r="C5878" s="317" t="s">
        <v>4959</v>
      </c>
      <c r="D5878" s="39"/>
      <c r="E5878" s="39"/>
      <c r="F5878" s="39"/>
      <c r="G5878" s="39"/>
      <c r="H5878" s="45"/>
    </row>
    <row r="5879" s="2" customFormat="1">
      <c r="A5879" s="39"/>
      <c r="B5879" s="45"/>
      <c r="C5879" s="315" t="s">
        <v>343</v>
      </c>
      <c r="D5879" s="315" t="s">
        <v>344</v>
      </c>
      <c r="E5879" s="18" t="s">
        <v>345</v>
      </c>
      <c r="F5879" s="316">
        <v>9.9329999999999998</v>
      </c>
      <c r="G5879" s="39"/>
      <c r="H5879" s="45"/>
    </row>
    <row r="5880" s="2" customFormat="1">
      <c r="A5880" s="39"/>
      <c r="B5880" s="45"/>
      <c r="C5880" s="315" t="s">
        <v>406</v>
      </c>
      <c r="D5880" s="315" t="s">
        <v>407</v>
      </c>
      <c r="E5880" s="18" t="s">
        <v>391</v>
      </c>
      <c r="F5880" s="316">
        <v>34.584000000000003</v>
      </c>
      <c r="G5880" s="39"/>
      <c r="H5880" s="45"/>
    </row>
    <row r="5881" s="2" customFormat="1" ht="16.8" customHeight="1">
      <c r="A5881" s="39"/>
      <c r="B5881" s="45"/>
      <c r="C5881" s="315" t="s">
        <v>19</v>
      </c>
      <c r="D5881" s="315" t="s">
        <v>501</v>
      </c>
      <c r="E5881" s="18" t="s">
        <v>19</v>
      </c>
      <c r="F5881" s="316">
        <v>0</v>
      </c>
      <c r="G5881" s="39"/>
      <c r="H5881" s="45"/>
    </row>
    <row r="5882" s="2" customFormat="1" ht="16.8" customHeight="1">
      <c r="A5882" s="39"/>
      <c r="B5882" s="45"/>
      <c r="C5882" s="315" t="s">
        <v>19</v>
      </c>
      <c r="D5882" s="315" t="s">
        <v>993</v>
      </c>
      <c r="E5882" s="18" t="s">
        <v>19</v>
      </c>
      <c r="F5882" s="316">
        <v>0</v>
      </c>
      <c r="G5882" s="39"/>
      <c r="H5882" s="45"/>
    </row>
    <row r="5883" s="2" customFormat="1" ht="16.8" customHeight="1">
      <c r="A5883" s="39"/>
      <c r="B5883" s="45"/>
      <c r="C5883" s="315" t="s">
        <v>19</v>
      </c>
      <c r="D5883" s="315" t="s">
        <v>502</v>
      </c>
      <c r="E5883" s="18" t="s">
        <v>19</v>
      </c>
      <c r="F5883" s="316">
        <v>0</v>
      </c>
      <c r="G5883" s="39"/>
      <c r="H5883" s="45"/>
    </row>
    <row r="5884" s="2" customFormat="1" ht="16.8" customHeight="1">
      <c r="A5884" s="39"/>
      <c r="B5884" s="45"/>
      <c r="C5884" s="315" t="s">
        <v>216</v>
      </c>
      <c r="D5884" s="315" t="s">
        <v>363</v>
      </c>
      <c r="E5884" s="18" t="s">
        <v>19</v>
      </c>
      <c r="F5884" s="316">
        <v>2.028</v>
      </c>
      <c r="G5884" s="39"/>
      <c r="H5884" s="45"/>
    </row>
    <row r="5885" s="2" customFormat="1" ht="16.8" customHeight="1">
      <c r="A5885" s="39"/>
      <c r="B5885" s="45"/>
      <c r="C5885" s="317" t="s">
        <v>4959</v>
      </c>
      <c r="D5885" s="39"/>
      <c r="E5885" s="39"/>
      <c r="F5885" s="39"/>
      <c r="G5885" s="39"/>
      <c r="H5885" s="45"/>
    </row>
    <row r="5886" s="2" customFormat="1" ht="16.8" customHeight="1">
      <c r="A5886" s="39"/>
      <c r="B5886" s="45"/>
      <c r="C5886" s="315" t="s">
        <v>496</v>
      </c>
      <c r="D5886" s="315" t="s">
        <v>497</v>
      </c>
      <c r="E5886" s="18" t="s">
        <v>489</v>
      </c>
      <c r="F5886" s="316">
        <v>4.056</v>
      </c>
      <c r="G5886" s="39"/>
      <c r="H5886" s="45"/>
    </row>
    <row r="5887" s="2" customFormat="1">
      <c r="A5887" s="39"/>
      <c r="B5887" s="45"/>
      <c r="C5887" s="315" t="s">
        <v>448</v>
      </c>
      <c r="D5887" s="315" t="s">
        <v>449</v>
      </c>
      <c r="E5887" s="18" t="s">
        <v>391</v>
      </c>
      <c r="F5887" s="316">
        <v>8.3780000000000001</v>
      </c>
      <c r="G5887" s="39"/>
      <c r="H5887" s="45"/>
    </row>
    <row r="5888" s="2" customFormat="1" ht="16.8" customHeight="1">
      <c r="A5888" s="39"/>
      <c r="B5888" s="45"/>
      <c r="C5888" s="311" t="s">
        <v>1283</v>
      </c>
      <c r="D5888" s="312" t="s">
        <v>19</v>
      </c>
      <c r="E5888" s="313" t="s">
        <v>19</v>
      </c>
      <c r="F5888" s="314">
        <v>4.2050000000000001</v>
      </c>
      <c r="G5888" s="39"/>
      <c r="H5888" s="45"/>
    </row>
    <row r="5889" s="2" customFormat="1" ht="16.8" customHeight="1">
      <c r="A5889" s="39"/>
      <c r="B5889" s="45"/>
      <c r="C5889" s="315" t="s">
        <v>1283</v>
      </c>
      <c r="D5889" s="315" t="s">
        <v>1330</v>
      </c>
      <c r="E5889" s="18" t="s">
        <v>19</v>
      </c>
      <c r="F5889" s="316">
        <v>4.2050000000000001</v>
      </c>
      <c r="G5889" s="39"/>
      <c r="H5889" s="45"/>
    </row>
    <row r="5890" s="2" customFormat="1" ht="16.8" customHeight="1">
      <c r="A5890" s="39"/>
      <c r="B5890" s="45"/>
      <c r="C5890" s="317" t="s">
        <v>4959</v>
      </c>
      <c r="D5890" s="39"/>
      <c r="E5890" s="39"/>
      <c r="F5890" s="39"/>
      <c r="G5890" s="39"/>
      <c r="H5890" s="45"/>
    </row>
    <row r="5891" s="2" customFormat="1">
      <c r="A5891" s="39"/>
      <c r="B5891" s="45"/>
      <c r="C5891" s="315" t="s">
        <v>343</v>
      </c>
      <c r="D5891" s="315" t="s">
        <v>344</v>
      </c>
      <c r="E5891" s="18" t="s">
        <v>345</v>
      </c>
      <c r="F5891" s="316">
        <v>9.9329999999999998</v>
      </c>
      <c r="G5891" s="39"/>
      <c r="H5891" s="45"/>
    </row>
    <row r="5892" s="2" customFormat="1">
      <c r="A5892" s="39"/>
      <c r="B5892" s="45"/>
      <c r="C5892" s="315" t="s">
        <v>373</v>
      </c>
      <c r="D5892" s="315" t="s">
        <v>374</v>
      </c>
      <c r="E5892" s="18" t="s">
        <v>345</v>
      </c>
      <c r="F5892" s="316">
        <v>3.7850000000000001</v>
      </c>
      <c r="G5892" s="39"/>
      <c r="H5892" s="45"/>
    </row>
    <row r="5893" s="2" customFormat="1">
      <c r="A5893" s="39"/>
      <c r="B5893" s="45"/>
      <c r="C5893" s="315" t="s">
        <v>616</v>
      </c>
      <c r="D5893" s="315" t="s">
        <v>617</v>
      </c>
      <c r="E5893" s="18" t="s">
        <v>345</v>
      </c>
      <c r="F5893" s="316">
        <v>4.2050000000000001</v>
      </c>
      <c r="G5893" s="39"/>
      <c r="H5893" s="45"/>
    </row>
    <row r="5894" s="2" customFormat="1" ht="16.8" customHeight="1">
      <c r="A5894" s="39"/>
      <c r="B5894" s="45"/>
      <c r="C5894" s="311" t="s">
        <v>1277</v>
      </c>
      <c r="D5894" s="312" t="s">
        <v>19</v>
      </c>
      <c r="E5894" s="313" t="s">
        <v>19</v>
      </c>
      <c r="F5894" s="314">
        <v>0.46999999999999997</v>
      </c>
      <c r="G5894" s="39"/>
      <c r="H5894" s="45"/>
    </row>
    <row r="5895" s="2" customFormat="1" ht="16.8" customHeight="1">
      <c r="A5895" s="39"/>
      <c r="B5895" s="45"/>
      <c r="C5895" s="315" t="s">
        <v>19</v>
      </c>
      <c r="D5895" s="315" t="s">
        <v>355</v>
      </c>
      <c r="E5895" s="18" t="s">
        <v>19</v>
      </c>
      <c r="F5895" s="316">
        <v>0</v>
      </c>
      <c r="G5895" s="39"/>
      <c r="H5895" s="45"/>
    </row>
    <row r="5896" s="2" customFormat="1" ht="16.8" customHeight="1">
      <c r="A5896" s="39"/>
      <c r="B5896" s="45"/>
      <c r="C5896" s="315" t="s">
        <v>1277</v>
      </c>
      <c r="D5896" s="315" t="s">
        <v>356</v>
      </c>
      <c r="E5896" s="18" t="s">
        <v>19</v>
      </c>
      <c r="F5896" s="316">
        <v>0.46999999999999997</v>
      </c>
      <c r="G5896" s="39"/>
      <c r="H5896" s="45"/>
    </row>
    <row r="5897" s="2" customFormat="1" ht="16.8" customHeight="1">
      <c r="A5897" s="39"/>
      <c r="B5897" s="45"/>
      <c r="C5897" s="317" t="s">
        <v>4959</v>
      </c>
      <c r="D5897" s="39"/>
      <c r="E5897" s="39"/>
      <c r="F5897" s="39"/>
      <c r="G5897" s="39"/>
      <c r="H5897" s="45"/>
    </row>
    <row r="5898" s="2" customFormat="1">
      <c r="A5898" s="39"/>
      <c r="B5898" s="45"/>
      <c r="C5898" s="315" t="s">
        <v>343</v>
      </c>
      <c r="D5898" s="315" t="s">
        <v>344</v>
      </c>
      <c r="E5898" s="18" t="s">
        <v>345</v>
      </c>
      <c r="F5898" s="316">
        <v>9.9329999999999998</v>
      </c>
      <c r="G5898" s="39"/>
      <c r="H5898" s="45"/>
    </row>
    <row r="5899" s="2" customFormat="1">
      <c r="A5899" s="39"/>
      <c r="B5899" s="45"/>
      <c r="C5899" s="315" t="s">
        <v>406</v>
      </c>
      <c r="D5899" s="315" t="s">
        <v>407</v>
      </c>
      <c r="E5899" s="18" t="s">
        <v>391</v>
      </c>
      <c r="F5899" s="316">
        <v>34.584000000000003</v>
      </c>
      <c r="G5899" s="39"/>
      <c r="H5899" s="45"/>
    </row>
    <row r="5900" s="2" customFormat="1" ht="16.8" customHeight="1">
      <c r="A5900" s="39"/>
      <c r="B5900" s="45"/>
      <c r="C5900" s="311" t="s">
        <v>1281</v>
      </c>
      <c r="D5900" s="312" t="s">
        <v>19</v>
      </c>
      <c r="E5900" s="313" t="s">
        <v>19</v>
      </c>
      <c r="F5900" s="314">
        <v>9.9329999999999998</v>
      </c>
      <c r="G5900" s="39"/>
      <c r="H5900" s="45"/>
    </row>
    <row r="5901" s="2" customFormat="1" ht="16.8" customHeight="1">
      <c r="A5901" s="39"/>
      <c r="B5901" s="45"/>
      <c r="C5901" s="315" t="s">
        <v>1283</v>
      </c>
      <c r="D5901" s="315" t="s">
        <v>1330</v>
      </c>
      <c r="E5901" s="18" t="s">
        <v>19</v>
      </c>
      <c r="F5901" s="316">
        <v>4.2050000000000001</v>
      </c>
      <c r="G5901" s="39"/>
      <c r="H5901" s="45"/>
    </row>
    <row r="5902" s="2" customFormat="1" ht="16.8" customHeight="1">
      <c r="A5902" s="39"/>
      <c r="B5902" s="45"/>
      <c r="C5902" s="315" t="s">
        <v>1287</v>
      </c>
      <c r="D5902" s="315" t="s">
        <v>1331</v>
      </c>
      <c r="E5902" s="18" t="s">
        <v>19</v>
      </c>
      <c r="F5902" s="316">
        <v>0</v>
      </c>
      <c r="G5902" s="39"/>
      <c r="H5902" s="45"/>
    </row>
    <row r="5903" s="2" customFormat="1" ht="16.8" customHeight="1">
      <c r="A5903" s="39"/>
      <c r="B5903" s="45"/>
      <c r="C5903" s="315" t="s">
        <v>1289</v>
      </c>
      <c r="D5903" s="315" t="s">
        <v>1332</v>
      </c>
      <c r="E5903" s="18" t="s">
        <v>19</v>
      </c>
      <c r="F5903" s="316">
        <v>0</v>
      </c>
      <c r="G5903" s="39"/>
      <c r="H5903" s="45"/>
    </row>
    <row r="5904" s="2" customFormat="1" ht="16.8" customHeight="1">
      <c r="A5904" s="39"/>
      <c r="B5904" s="45"/>
      <c r="C5904" s="315" t="s">
        <v>1308</v>
      </c>
      <c r="D5904" s="315" t="s">
        <v>1333</v>
      </c>
      <c r="E5904" s="18" t="s">
        <v>19</v>
      </c>
      <c r="F5904" s="316">
        <v>5.7279999999999998</v>
      </c>
      <c r="G5904" s="39"/>
      <c r="H5904" s="45"/>
    </row>
    <row r="5905" s="2" customFormat="1" ht="16.8" customHeight="1">
      <c r="A5905" s="39"/>
      <c r="B5905" s="45"/>
      <c r="C5905" s="315" t="s">
        <v>1281</v>
      </c>
      <c r="D5905" s="315" t="s">
        <v>363</v>
      </c>
      <c r="E5905" s="18" t="s">
        <v>19</v>
      </c>
      <c r="F5905" s="316">
        <v>9.9329999999999998</v>
      </c>
      <c r="G5905" s="39"/>
      <c r="H5905" s="45"/>
    </row>
    <row r="5906" s="2" customFormat="1" ht="16.8" customHeight="1">
      <c r="A5906" s="39"/>
      <c r="B5906" s="45"/>
      <c r="C5906" s="317" t="s">
        <v>4959</v>
      </c>
      <c r="D5906" s="39"/>
      <c r="E5906" s="39"/>
      <c r="F5906" s="39"/>
      <c r="G5906" s="39"/>
      <c r="H5906" s="45"/>
    </row>
    <row r="5907" s="2" customFormat="1">
      <c r="A5907" s="39"/>
      <c r="B5907" s="45"/>
      <c r="C5907" s="315" t="s">
        <v>343</v>
      </c>
      <c r="D5907" s="315" t="s">
        <v>344</v>
      </c>
      <c r="E5907" s="18" t="s">
        <v>345</v>
      </c>
      <c r="F5907" s="316">
        <v>9.9329999999999998</v>
      </c>
      <c r="G5907" s="39"/>
      <c r="H5907" s="45"/>
    </row>
    <row r="5908" s="2" customFormat="1">
      <c r="A5908" s="39"/>
      <c r="B5908" s="45"/>
      <c r="C5908" s="315" t="s">
        <v>364</v>
      </c>
      <c r="D5908" s="315" t="s">
        <v>365</v>
      </c>
      <c r="E5908" s="18" t="s">
        <v>345</v>
      </c>
      <c r="F5908" s="316">
        <v>4.2050000000000001</v>
      </c>
      <c r="G5908" s="39"/>
      <c r="H5908" s="45"/>
    </row>
    <row r="5909" s="2" customFormat="1">
      <c r="A5909" s="39"/>
      <c r="B5909" s="45"/>
      <c r="C5909" s="315" t="s">
        <v>368</v>
      </c>
      <c r="D5909" s="315" t="s">
        <v>369</v>
      </c>
      <c r="E5909" s="18" t="s">
        <v>345</v>
      </c>
      <c r="F5909" s="316">
        <v>3.9950000000000001</v>
      </c>
      <c r="G5909" s="39"/>
      <c r="H5909" s="45"/>
    </row>
    <row r="5910" s="2" customFormat="1" ht="16.8" customHeight="1">
      <c r="A5910" s="39"/>
      <c r="B5910" s="45"/>
      <c r="C5910" s="315" t="s">
        <v>511</v>
      </c>
      <c r="D5910" s="315" t="s">
        <v>512</v>
      </c>
      <c r="E5910" s="18" t="s">
        <v>345</v>
      </c>
      <c r="F5910" s="316">
        <v>26.751999999999999</v>
      </c>
      <c r="G5910" s="39"/>
      <c r="H5910" s="45"/>
    </row>
    <row r="5911" s="2" customFormat="1">
      <c r="A5911" s="39"/>
      <c r="B5911" s="45"/>
      <c r="C5911" s="315" t="s">
        <v>606</v>
      </c>
      <c r="D5911" s="315" t="s">
        <v>607</v>
      </c>
      <c r="E5911" s="18" t="s">
        <v>345</v>
      </c>
      <c r="F5911" s="316">
        <v>9.9329999999999998</v>
      </c>
      <c r="G5911" s="39"/>
      <c r="H5911" s="45"/>
    </row>
    <row r="5912" s="2" customFormat="1" ht="16.8" customHeight="1">
      <c r="A5912" s="39"/>
      <c r="B5912" s="45"/>
      <c r="C5912" s="315" t="s">
        <v>611</v>
      </c>
      <c r="D5912" s="315" t="s">
        <v>612</v>
      </c>
      <c r="E5912" s="18" t="s">
        <v>345</v>
      </c>
      <c r="F5912" s="316">
        <v>4.2050000000000001</v>
      </c>
      <c r="G5912" s="39"/>
      <c r="H5912" s="45"/>
    </row>
    <row r="5913" s="2" customFormat="1" ht="16.8" customHeight="1">
      <c r="A5913" s="39"/>
      <c r="B5913" s="45"/>
      <c r="C5913" s="315" t="s">
        <v>631</v>
      </c>
      <c r="D5913" s="315" t="s">
        <v>632</v>
      </c>
      <c r="E5913" s="18" t="s">
        <v>345</v>
      </c>
      <c r="F5913" s="316">
        <v>4.2050000000000001</v>
      </c>
      <c r="G5913" s="39"/>
      <c r="H5913" s="45"/>
    </row>
    <row r="5914" s="2" customFormat="1" ht="16.8" customHeight="1">
      <c r="A5914" s="39"/>
      <c r="B5914" s="45"/>
      <c r="C5914" s="315" t="s">
        <v>621</v>
      </c>
      <c r="D5914" s="315" t="s">
        <v>622</v>
      </c>
      <c r="E5914" s="18" t="s">
        <v>345</v>
      </c>
      <c r="F5914" s="316">
        <v>4.2050000000000001</v>
      </c>
      <c r="G5914" s="39"/>
      <c r="H5914" s="45"/>
    </row>
    <row r="5915" s="2" customFormat="1">
      <c r="A5915" s="39"/>
      <c r="B5915" s="45"/>
      <c r="C5915" s="315" t="s">
        <v>636</v>
      </c>
      <c r="D5915" s="315" t="s">
        <v>637</v>
      </c>
      <c r="E5915" s="18" t="s">
        <v>345</v>
      </c>
      <c r="F5915" s="316">
        <v>4.2050000000000001</v>
      </c>
      <c r="G5915" s="39"/>
      <c r="H5915" s="45"/>
    </row>
    <row r="5916" s="2" customFormat="1">
      <c r="A5916" s="39"/>
      <c r="B5916" s="45"/>
      <c r="C5916" s="315" t="s">
        <v>626</v>
      </c>
      <c r="D5916" s="315" t="s">
        <v>627</v>
      </c>
      <c r="E5916" s="18" t="s">
        <v>345</v>
      </c>
      <c r="F5916" s="316">
        <v>4.2050000000000001</v>
      </c>
      <c r="G5916" s="39"/>
      <c r="H5916" s="45"/>
    </row>
    <row r="5917" s="2" customFormat="1" ht="16.8" customHeight="1">
      <c r="A5917" s="39"/>
      <c r="B5917" s="45"/>
      <c r="C5917" s="311" t="s">
        <v>216</v>
      </c>
      <c r="D5917" s="312" t="s">
        <v>19</v>
      </c>
      <c r="E5917" s="313" t="s">
        <v>19</v>
      </c>
      <c r="F5917" s="314">
        <v>2.028</v>
      </c>
      <c r="G5917" s="39"/>
      <c r="H5917" s="45"/>
    </row>
    <row r="5918" s="2" customFormat="1" ht="16.8" customHeight="1">
      <c r="A5918" s="39"/>
      <c r="B5918" s="45"/>
      <c r="C5918" s="315" t="s">
        <v>19</v>
      </c>
      <c r="D5918" s="315" t="s">
        <v>499</v>
      </c>
      <c r="E5918" s="18" t="s">
        <v>19</v>
      </c>
      <c r="F5918" s="316">
        <v>2.2850000000000001</v>
      </c>
      <c r="G5918" s="39"/>
      <c r="H5918" s="45"/>
    </row>
    <row r="5919" s="2" customFormat="1" ht="16.8" customHeight="1">
      <c r="A5919" s="39"/>
      <c r="B5919" s="45"/>
      <c r="C5919" s="315" t="s">
        <v>19</v>
      </c>
      <c r="D5919" s="315" t="s">
        <v>2074</v>
      </c>
      <c r="E5919" s="18" t="s">
        <v>19</v>
      </c>
      <c r="F5919" s="316">
        <v>0</v>
      </c>
      <c r="G5919" s="39"/>
      <c r="H5919" s="45"/>
    </row>
    <row r="5920" s="2" customFormat="1" ht="16.8" customHeight="1">
      <c r="A5920" s="39"/>
      <c r="B5920" s="45"/>
      <c r="C5920" s="315" t="s">
        <v>19</v>
      </c>
      <c r="D5920" s="315" t="s">
        <v>2075</v>
      </c>
      <c r="E5920" s="18" t="s">
        <v>19</v>
      </c>
      <c r="F5920" s="316">
        <v>0</v>
      </c>
      <c r="G5920" s="39"/>
      <c r="H5920" s="45"/>
    </row>
    <row r="5921" s="2" customFormat="1" ht="16.8" customHeight="1">
      <c r="A5921" s="39"/>
      <c r="B5921" s="45"/>
      <c r="C5921" s="315" t="s">
        <v>19</v>
      </c>
      <c r="D5921" s="315" t="s">
        <v>1885</v>
      </c>
      <c r="E5921" s="18" t="s">
        <v>19</v>
      </c>
      <c r="F5921" s="316">
        <v>-0.25700000000000001</v>
      </c>
      <c r="G5921" s="39"/>
      <c r="H5921" s="45"/>
    </row>
    <row r="5922" s="2" customFormat="1" ht="16.8" customHeight="1">
      <c r="A5922" s="39"/>
      <c r="B5922" s="45"/>
      <c r="C5922" s="315" t="s">
        <v>19</v>
      </c>
      <c r="D5922" s="315" t="s">
        <v>1886</v>
      </c>
      <c r="E5922" s="18" t="s">
        <v>19</v>
      </c>
      <c r="F5922" s="316">
        <v>0</v>
      </c>
      <c r="G5922" s="39"/>
      <c r="H5922" s="45"/>
    </row>
    <row r="5923" s="2" customFormat="1" ht="16.8" customHeight="1">
      <c r="A5923" s="39"/>
      <c r="B5923" s="45"/>
      <c r="C5923" s="315" t="s">
        <v>19</v>
      </c>
      <c r="D5923" s="315" t="s">
        <v>1887</v>
      </c>
      <c r="E5923" s="18" t="s">
        <v>19</v>
      </c>
      <c r="F5923" s="316">
        <v>0</v>
      </c>
      <c r="G5923" s="39"/>
      <c r="H5923" s="45"/>
    </row>
    <row r="5924" s="2" customFormat="1" ht="16.8" customHeight="1">
      <c r="A5924" s="39"/>
      <c r="B5924" s="45"/>
      <c r="C5924" s="315" t="s">
        <v>19</v>
      </c>
      <c r="D5924" s="315" t="s">
        <v>1888</v>
      </c>
      <c r="E5924" s="18" t="s">
        <v>19</v>
      </c>
      <c r="F5924" s="316">
        <v>0</v>
      </c>
      <c r="G5924" s="39"/>
      <c r="H5924" s="45"/>
    </row>
    <row r="5925" s="2" customFormat="1">
      <c r="A5925" s="39"/>
      <c r="B5925" s="45"/>
      <c r="C5925" s="315" t="s">
        <v>482</v>
      </c>
      <c r="D5925" s="315" t="s">
        <v>483</v>
      </c>
      <c r="E5925" s="18" t="s">
        <v>391</v>
      </c>
      <c r="F5925" s="316">
        <v>2.028</v>
      </c>
      <c r="G5925" s="39"/>
      <c r="H5925" s="45"/>
    </row>
    <row r="5926" s="2" customFormat="1" ht="16.8" customHeight="1">
      <c r="A5926" s="39"/>
      <c r="B5926" s="45"/>
      <c r="C5926" s="311" t="s">
        <v>2362</v>
      </c>
      <c r="D5926" s="312" t="s">
        <v>19</v>
      </c>
      <c r="E5926" s="313" t="s">
        <v>19</v>
      </c>
      <c r="F5926" s="314">
        <v>4</v>
      </c>
      <c r="G5926" s="39"/>
      <c r="H5926" s="45"/>
    </row>
    <row r="5927" s="2" customFormat="1" ht="16.8" customHeight="1">
      <c r="A5927" s="39"/>
      <c r="B5927" s="45"/>
      <c r="C5927" s="315" t="s">
        <v>19</v>
      </c>
      <c r="D5927" s="315" t="s">
        <v>2571</v>
      </c>
      <c r="E5927" s="18" t="s">
        <v>19</v>
      </c>
      <c r="F5927" s="316">
        <v>1</v>
      </c>
      <c r="G5927" s="39"/>
      <c r="H5927" s="45"/>
    </row>
    <row r="5928" s="2" customFormat="1" ht="16.8" customHeight="1">
      <c r="A5928" s="39"/>
      <c r="B5928" s="45"/>
      <c r="C5928" s="315" t="s">
        <v>19</v>
      </c>
      <c r="D5928" s="315" t="s">
        <v>2572</v>
      </c>
      <c r="E5928" s="18" t="s">
        <v>19</v>
      </c>
      <c r="F5928" s="316">
        <v>1</v>
      </c>
      <c r="G5928" s="39"/>
      <c r="H5928" s="45"/>
    </row>
    <row r="5929" s="2" customFormat="1" ht="16.8" customHeight="1">
      <c r="A5929" s="39"/>
      <c r="B5929" s="45"/>
      <c r="C5929" s="315" t="s">
        <v>19</v>
      </c>
      <c r="D5929" s="315" t="s">
        <v>2573</v>
      </c>
      <c r="E5929" s="18" t="s">
        <v>19</v>
      </c>
      <c r="F5929" s="316">
        <v>1</v>
      </c>
      <c r="G5929" s="39"/>
      <c r="H5929" s="45"/>
    </row>
    <row r="5930" s="2" customFormat="1" ht="16.8" customHeight="1">
      <c r="A5930" s="39"/>
      <c r="B5930" s="45"/>
      <c r="C5930" s="315" t="s">
        <v>19</v>
      </c>
      <c r="D5930" s="315" t="s">
        <v>2574</v>
      </c>
      <c r="E5930" s="18" t="s">
        <v>19</v>
      </c>
      <c r="F5930" s="316">
        <v>1</v>
      </c>
      <c r="G5930" s="39"/>
      <c r="H5930" s="45"/>
    </row>
    <row r="5931" s="2" customFormat="1" ht="16.8" customHeight="1">
      <c r="A5931" s="39"/>
      <c r="B5931" s="45"/>
      <c r="C5931" s="315" t="s">
        <v>2362</v>
      </c>
      <c r="D5931" s="315" t="s">
        <v>363</v>
      </c>
      <c r="E5931" s="18" t="s">
        <v>19</v>
      </c>
      <c r="F5931" s="316">
        <v>4</v>
      </c>
      <c r="G5931" s="39"/>
      <c r="H5931" s="45"/>
    </row>
    <row r="5932" s="2" customFormat="1" ht="16.8" customHeight="1">
      <c r="A5932" s="39"/>
      <c r="B5932" s="45"/>
      <c r="C5932" s="317" t="s">
        <v>4959</v>
      </c>
      <c r="D5932" s="39"/>
      <c r="E5932" s="39"/>
      <c r="F5932" s="39"/>
      <c r="G5932" s="39"/>
      <c r="H5932" s="45"/>
    </row>
    <row r="5933" s="2" customFormat="1" ht="16.8" customHeight="1">
      <c r="A5933" s="39"/>
      <c r="B5933" s="45"/>
      <c r="C5933" s="315" t="s">
        <v>2568</v>
      </c>
      <c r="D5933" s="315" t="s">
        <v>2569</v>
      </c>
      <c r="E5933" s="18" t="s">
        <v>586</v>
      </c>
      <c r="F5933" s="316">
        <v>4</v>
      </c>
      <c r="G5933" s="39"/>
      <c r="H5933" s="45"/>
    </row>
    <row r="5934" s="2" customFormat="1">
      <c r="A5934" s="39"/>
      <c r="B5934" s="45"/>
      <c r="C5934" s="315" t="s">
        <v>2564</v>
      </c>
      <c r="D5934" s="315" t="s">
        <v>2565</v>
      </c>
      <c r="E5934" s="18" t="s">
        <v>586</v>
      </c>
      <c r="F5934" s="316">
        <v>4</v>
      </c>
      <c r="G5934" s="39"/>
      <c r="H5934" s="45"/>
    </row>
    <row r="5935" s="2" customFormat="1" ht="16.8" customHeight="1">
      <c r="A5935" s="39"/>
      <c r="B5935" s="45"/>
      <c r="C5935" s="311" t="s">
        <v>2363</v>
      </c>
      <c r="D5935" s="312" t="s">
        <v>19</v>
      </c>
      <c r="E5935" s="313" t="s">
        <v>19</v>
      </c>
      <c r="F5935" s="314">
        <v>0</v>
      </c>
      <c r="G5935" s="39"/>
      <c r="H5935" s="45"/>
    </row>
    <row r="5936" s="2" customFormat="1" ht="16.8" customHeight="1">
      <c r="A5936" s="39"/>
      <c r="B5936" s="45"/>
      <c r="C5936" s="317" t="s">
        <v>4959</v>
      </c>
      <c r="D5936" s="39"/>
      <c r="E5936" s="39"/>
      <c r="F5936" s="39"/>
      <c r="G5936" s="39"/>
      <c r="H5936" s="45"/>
    </row>
    <row r="5937" s="2" customFormat="1">
      <c r="A5937" s="39"/>
      <c r="B5937" s="45"/>
      <c r="C5937" s="315" t="s">
        <v>2564</v>
      </c>
      <c r="D5937" s="315" t="s">
        <v>2565</v>
      </c>
      <c r="E5937" s="18" t="s">
        <v>586</v>
      </c>
      <c r="F5937" s="316">
        <v>4</v>
      </c>
      <c r="G5937" s="39"/>
      <c r="H5937" s="45"/>
    </row>
    <row r="5938" s="2" customFormat="1" ht="16.8" customHeight="1">
      <c r="A5938" s="39"/>
      <c r="B5938" s="45"/>
      <c r="C5938" s="311" t="s">
        <v>296</v>
      </c>
      <c r="D5938" s="312" t="s">
        <v>19</v>
      </c>
      <c r="E5938" s="313" t="s">
        <v>19</v>
      </c>
      <c r="F5938" s="314">
        <v>66.457999999999998</v>
      </c>
      <c r="G5938" s="39"/>
      <c r="H5938" s="45"/>
    </row>
    <row r="5939" s="2" customFormat="1" ht="16.8" customHeight="1">
      <c r="A5939" s="39"/>
      <c r="B5939" s="45"/>
      <c r="C5939" s="315" t="s">
        <v>19</v>
      </c>
      <c r="D5939" s="315" t="s">
        <v>429</v>
      </c>
      <c r="E5939" s="18" t="s">
        <v>19</v>
      </c>
      <c r="F5939" s="316">
        <v>66.457999999999998</v>
      </c>
      <c r="G5939" s="39"/>
      <c r="H5939" s="45"/>
    </row>
    <row r="5940" s="2" customFormat="1" ht="16.8" customHeight="1">
      <c r="A5940" s="39"/>
      <c r="B5940" s="45"/>
      <c r="C5940" s="315" t="s">
        <v>19</v>
      </c>
      <c r="D5940" s="315" t="s">
        <v>1869</v>
      </c>
      <c r="E5940" s="18" t="s">
        <v>19</v>
      </c>
      <c r="F5940" s="316">
        <v>0</v>
      </c>
      <c r="G5940" s="39"/>
      <c r="H5940" s="45"/>
    </row>
    <row r="5941" s="2" customFormat="1" ht="16.8" customHeight="1">
      <c r="A5941" s="39"/>
      <c r="B5941" s="45"/>
      <c r="C5941" s="315" t="s">
        <v>296</v>
      </c>
      <c r="D5941" s="315" t="s">
        <v>363</v>
      </c>
      <c r="E5941" s="18" t="s">
        <v>19</v>
      </c>
      <c r="F5941" s="316">
        <v>66.457999999999998</v>
      </c>
      <c r="G5941" s="39"/>
      <c r="H5941" s="45"/>
    </row>
    <row r="5942" s="2" customFormat="1" ht="16.8" customHeight="1">
      <c r="A5942" s="39"/>
      <c r="B5942" s="45"/>
      <c r="C5942" s="317" t="s">
        <v>4959</v>
      </c>
      <c r="D5942" s="39"/>
      <c r="E5942" s="39"/>
      <c r="F5942" s="39"/>
      <c r="G5942" s="39"/>
      <c r="H5942" s="45"/>
    </row>
    <row r="5943" s="2" customFormat="1">
      <c r="A5943" s="39"/>
      <c r="B5943" s="45"/>
      <c r="C5943" s="315" t="s">
        <v>425</v>
      </c>
      <c r="D5943" s="315" t="s">
        <v>426</v>
      </c>
      <c r="E5943" s="18" t="s">
        <v>345</v>
      </c>
      <c r="F5943" s="316">
        <v>66.457999999999998</v>
      </c>
      <c r="G5943" s="39"/>
      <c r="H5943" s="45"/>
    </row>
    <row r="5944" s="2" customFormat="1">
      <c r="A5944" s="39"/>
      <c r="B5944" s="45"/>
      <c r="C5944" s="315" t="s">
        <v>431</v>
      </c>
      <c r="D5944" s="315" t="s">
        <v>432</v>
      </c>
      <c r="E5944" s="18" t="s">
        <v>345</v>
      </c>
      <c r="F5944" s="316">
        <v>66.457999999999998</v>
      </c>
      <c r="G5944" s="39"/>
      <c r="H5944" s="45"/>
    </row>
    <row r="5945" s="2" customFormat="1" ht="16.8" customHeight="1">
      <c r="A5945" s="39"/>
      <c r="B5945" s="45"/>
      <c r="C5945" s="315" t="s">
        <v>435</v>
      </c>
      <c r="D5945" s="315" t="s">
        <v>436</v>
      </c>
      <c r="E5945" s="18" t="s">
        <v>391</v>
      </c>
      <c r="F5945" s="316">
        <v>39.542999999999999</v>
      </c>
      <c r="G5945" s="39"/>
      <c r="H5945" s="45"/>
    </row>
    <row r="5946" s="2" customFormat="1" ht="16.8" customHeight="1">
      <c r="A5946" s="39"/>
      <c r="B5946" s="45"/>
      <c r="C5946" s="311" t="s">
        <v>1823</v>
      </c>
      <c r="D5946" s="312" t="s">
        <v>19</v>
      </c>
      <c r="E5946" s="313" t="s">
        <v>19</v>
      </c>
      <c r="F5946" s="314">
        <v>0</v>
      </c>
      <c r="G5946" s="39"/>
      <c r="H5946" s="45"/>
    </row>
    <row r="5947" s="2" customFormat="1" ht="16.8" customHeight="1">
      <c r="A5947" s="39"/>
      <c r="B5947" s="45"/>
      <c r="C5947" s="315" t="s">
        <v>1823</v>
      </c>
      <c r="D5947" s="315" t="s">
        <v>1867</v>
      </c>
      <c r="E5947" s="18" t="s">
        <v>19</v>
      </c>
      <c r="F5947" s="316">
        <v>0</v>
      </c>
      <c r="G5947" s="39"/>
      <c r="H5947" s="45"/>
    </row>
    <row r="5948" s="2" customFormat="1" ht="16.8" customHeight="1">
      <c r="A5948" s="39"/>
      <c r="B5948" s="45"/>
      <c r="C5948" s="317" t="s">
        <v>4959</v>
      </c>
      <c r="D5948" s="39"/>
      <c r="E5948" s="39"/>
      <c r="F5948" s="39"/>
      <c r="G5948" s="39"/>
      <c r="H5948" s="45"/>
    </row>
    <row r="5949" s="2" customFormat="1">
      <c r="A5949" s="39"/>
      <c r="B5949" s="45"/>
      <c r="C5949" s="315" t="s">
        <v>406</v>
      </c>
      <c r="D5949" s="315" t="s">
        <v>407</v>
      </c>
      <c r="E5949" s="18" t="s">
        <v>391</v>
      </c>
      <c r="F5949" s="316">
        <v>34.584000000000003</v>
      </c>
      <c r="G5949" s="39"/>
      <c r="H5949" s="45"/>
    </row>
    <row r="5950" s="2" customFormat="1">
      <c r="A5950" s="39"/>
      <c r="B5950" s="45"/>
      <c r="C5950" s="315" t="s">
        <v>425</v>
      </c>
      <c r="D5950" s="315" t="s">
        <v>426</v>
      </c>
      <c r="E5950" s="18" t="s">
        <v>345</v>
      </c>
      <c r="F5950" s="316">
        <v>66.457999999999998</v>
      </c>
      <c r="G5950" s="39"/>
      <c r="H5950" s="45"/>
    </row>
    <row r="5951" s="2" customFormat="1" ht="16.8" customHeight="1">
      <c r="A5951" s="39"/>
      <c r="B5951" s="45"/>
      <c r="C5951" s="311" t="s">
        <v>269</v>
      </c>
      <c r="D5951" s="312" t="s">
        <v>19</v>
      </c>
      <c r="E5951" s="313" t="s">
        <v>19</v>
      </c>
      <c r="F5951" s="314">
        <v>1</v>
      </c>
      <c r="G5951" s="39"/>
      <c r="H5951" s="45"/>
    </row>
    <row r="5952" s="2" customFormat="1" ht="16.8" customHeight="1">
      <c r="A5952" s="39"/>
      <c r="B5952" s="45"/>
      <c r="C5952" s="315" t="s">
        <v>269</v>
      </c>
      <c r="D5952" s="315" t="s">
        <v>1866</v>
      </c>
      <c r="E5952" s="18" t="s">
        <v>19</v>
      </c>
      <c r="F5952" s="316">
        <v>1</v>
      </c>
      <c r="G5952" s="39"/>
      <c r="H5952" s="45"/>
    </row>
    <row r="5953" s="2" customFormat="1" ht="16.8" customHeight="1">
      <c r="A5953" s="39"/>
      <c r="B5953" s="45"/>
      <c r="C5953" s="317" t="s">
        <v>4959</v>
      </c>
      <c r="D5953" s="39"/>
      <c r="E5953" s="39"/>
      <c r="F5953" s="39"/>
      <c r="G5953" s="39"/>
      <c r="H5953" s="45"/>
    </row>
    <row r="5954" s="2" customFormat="1">
      <c r="A5954" s="39"/>
      <c r="B5954" s="45"/>
      <c r="C5954" s="315" t="s">
        <v>406</v>
      </c>
      <c r="D5954" s="315" t="s">
        <v>407</v>
      </c>
      <c r="E5954" s="18" t="s">
        <v>391</v>
      </c>
      <c r="F5954" s="316">
        <v>34.584000000000003</v>
      </c>
      <c r="G5954" s="39"/>
      <c r="H5954" s="45"/>
    </row>
    <row r="5955" s="2" customFormat="1">
      <c r="A5955" s="39"/>
      <c r="B5955" s="45"/>
      <c r="C5955" s="315" t="s">
        <v>425</v>
      </c>
      <c r="D5955" s="315" t="s">
        <v>426</v>
      </c>
      <c r="E5955" s="18" t="s">
        <v>345</v>
      </c>
      <c r="F5955" s="316">
        <v>66.457999999999998</v>
      </c>
      <c r="G5955" s="39"/>
      <c r="H5955" s="45"/>
    </row>
    <row r="5956" s="2" customFormat="1" ht="16.8" customHeight="1">
      <c r="A5956" s="39"/>
      <c r="B5956" s="45"/>
      <c r="C5956" s="311" t="s">
        <v>1821</v>
      </c>
      <c r="D5956" s="312" t="s">
        <v>19</v>
      </c>
      <c r="E5956" s="313" t="s">
        <v>19</v>
      </c>
      <c r="F5956" s="314">
        <v>0</v>
      </c>
      <c r="G5956" s="39"/>
      <c r="H5956" s="45"/>
    </row>
    <row r="5957" s="2" customFormat="1" ht="16.8" customHeight="1">
      <c r="A5957" s="39"/>
      <c r="B5957" s="45"/>
      <c r="C5957" s="317" t="s">
        <v>4959</v>
      </c>
      <c r="D5957" s="39"/>
      <c r="E5957" s="39"/>
      <c r="F5957" s="39"/>
      <c r="G5957" s="39"/>
      <c r="H5957" s="45"/>
    </row>
    <row r="5958" s="2" customFormat="1" ht="16.8" customHeight="1">
      <c r="A5958" s="39"/>
      <c r="B5958" s="45"/>
      <c r="C5958" s="315" t="s">
        <v>786</v>
      </c>
      <c r="D5958" s="315" t="s">
        <v>787</v>
      </c>
      <c r="E5958" s="18" t="s">
        <v>572</v>
      </c>
      <c r="F5958" s="316">
        <v>12.800000000000001</v>
      </c>
      <c r="G5958" s="39"/>
      <c r="H5958" s="45"/>
    </row>
    <row r="5959" s="2" customFormat="1" ht="16.8" customHeight="1">
      <c r="A5959" s="39"/>
      <c r="B5959" s="45"/>
      <c r="C5959" s="315" t="s">
        <v>496</v>
      </c>
      <c r="D5959" s="315" t="s">
        <v>497</v>
      </c>
      <c r="E5959" s="18" t="s">
        <v>489</v>
      </c>
      <c r="F5959" s="316">
        <v>4.056</v>
      </c>
      <c r="G5959" s="39"/>
      <c r="H5959" s="45"/>
    </row>
    <row r="5960" s="2" customFormat="1" ht="16.8" customHeight="1">
      <c r="A5960" s="39"/>
      <c r="B5960" s="45"/>
      <c r="C5960" s="311" t="s">
        <v>1824</v>
      </c>
      <c r="D5960" s="312" t="s">
        <v>19</v>
      </c>
      <c r="E5960" s="313" t="s">
        <v>19</v>
      </c>
      <c r="F5960" s="314">
        <v>0.063</v>
      </c>
      <c r="G5960" s="39"/>
      <c r="H5960" s="45"/>
    </row>
    <row r="5961" s="2" customFormat="1" ht="16.8" customHeight="1">
      <c r="A5961" s="39"/>
      <c r="B5961" s="45"/>
      <c r="C5961" s="317" t="s">
        <v>4959</v>
      </c>
      <c r="D5961" s="39"/>
      <c r="E5961" s="39"/>
      <c r="F5961" s="39"/>
      <c r="G5961" s="39"/>
      <c r="H5961" s="45"/>
    </row>
    <row r="5962" s="2" customFormat="1" ht="16.8" customHeight="1">
      <c r="A5962" s="39"/>
      <c r="B5962" s="45"/>
      <c r="C5962" s="315" t="s">
        <v>496</v>
      </c>
      <c r="D5962" s="315" t="s">
        <v>497</v>
      </c>
      <c r="E5962" s="18" t="s">
        <v>489</v>
      </c>
      <c r="F5962" s="316">
        <v>4.056</v>
      </c>
      <c r="G5962" s="39"/>
      <c r="H5962" s="45"/>
    </row>
    <row r="5963" s="2" customFormat="1" ht="16.8" customHeight="1">
      <c r="A5963" s="39"/>
      <c r="B5963" s="45"/>
      <c r="C5963" s="311" t="s">
        <v>1822</v>
      </c>
      <c r="D5963" s="312" t="s">
        <v>19</v>
      </c>
      <c r="E5963" s="313" t="s">
        <v>19</v>
      </c>
      <c r="F5963" s="314">
        <v>0</v>
      </c>
      <c r="G5963" s="39"/>
      <c r="H5963" s="45"/>
    </row>
    <row r="5964" s="2" customFormat="1" ht="16.8" customHeight="1">
      <c r="A5964" s="39"/>
      <c r="B5964" s="45"/>
      <c r="C5964" s="317" t="s">
        <v>4959</v>
      </c>
      <c r="D5964" s="39"/>
      <c r="E5964" s="39"/>
      <c r="F5964" s="39"/>
      <c r="G5964" s="39"/>
      <c r="H5964" s="45"/>
    </row>
    <row r="5965" s="2" customFormat="1" ht="16.8" customHeight="1">
      <c r="A5965" s="39"/>
      <c r="B5965" s="45"/>
      <c r="C5965" s="315" t="s">
        <v>786</v>
      </c>
      <c r="D5965" s="315" t="s">
        <v>787</v>
      </c>
      <c r="E5965" s="18" t="s">
        <v>572</v>
      </c>
      <c r="F5965" s="316">
        <v>12.800000000000001</v>
      </c>
      <c r="G5965" s="39"/>
      <c r="H5965" s="45"/>
    </row>
    <row r="5966" s="2" customFormat="1" ht="16.8" customHeight="1">
      <c r="A5966" s="39"/>
      <c r="B5966" s="45"/>
      <c r="C5966" s="315" t="s">
        <v>496</v>
      </c>
      <c r="D5966" s="315" t="s">
        <v>497</v>
      </c>
      <c r="E5966" s="18" t="s">
        <v>489</v>
      </c>
      <c r="F5966" s="316">
        <v>4.056</v>
      </c>
      <c r="G5966" s="39"/>
      <c r="H5966" s="45"/>
    </row>
    <row r="5967" s="2" customFormat="1" ht="16.8" customHeight="1">
      <c r="A5967" s="39"/>
      <c r="B5967" s="45"/>
      <c r="C5967" s="311" t="s">
        <v>1826</v>
      </c>
      <c r="D5967" s="312" t="s">
        <v>19</v>
      </c>
      <c r="E5967" s="313" t="s">
        <v>19</v>
      </c>
      <c r="F5967" s="314">
        <v>0.074999999999999997</v>
      </c>
      <c r="G5967" s="39"/>
      <c r="H5967" s="45"/>
    </row>
    <row r="5968" s="2" customFormat="1" ht="16.8" customHeight="1">
      <c r="A5968" s="39"/>
      <c r="B5968" s="45"/>
      <c r="C5968" s="317" t="s">
        <v>4959</v>
      </c>
      <c r="D5968" s="39"/>
      <c r="E5968" s="39"/>
      <c r="F5968" s="39"/>
      <c r="G5968" s="39"/>
      <c r="H5968" s="45"/>
    </row>
    <row r="5969" s="2" customFormat="1" ht="16.8" customHeight="1">
      <c r="A5969" s="39"/>
      <c r="B5969" s="45"/>
      <c r="C5969" s="315" t="s">
        <v>496</v>
      </c>
      <c r="D5969" s="315" t="s">
        <v>497</v>
      </c>
      <c r="E5969" s="18" t="s">
        <v>489</v>
      </c>
      <c r="F5969" s="316">
        <v>4.056</v>
      </c>
      <c r="G5969" s="39"/>
      <c r="H5969" s="45"/>
    </row>
    <row r="5970" s="2" customFormat="1" ht="16.8" customHeight="1">
      <c r="A5970" s="39"/>
      <c r="B5970" s="45"/>
      <c r="C5970" s="311" t="s">
        <v>952</v>
      </c>
      <c r="D5970" s="312" t="s">
        <v>19</v>
      </c>
      <c r="E5970" s="313" t="s">
        <v>19</v>
      </c>
      <c r="F5970" s="314">
        <v>0</v>
      </c>
      <c r="G5970" s="39"/>
      <c r="H5970" s="45"/>
    </row>
    <row r="5971" s="2" customFormat="1" ht="16.8" customHeight="1">
      <c r="A5971" s="39"/>
      <c r="B5971" s="45"/>
      <c r="C5971" s="317" t="s">
        <v>4959</v>
      </c>
      <c r="D5971" s="39"/>
      <c r="E5971" s="39"/>
      <c r="F5971" s="39"/>
      <c r="G5971" s="39"/>
      <c r="H5971" s="45"/>
    </row>
    <row r="5972" s="2" customFormat="1" ht="16.8" customHeight="1">
      <c r="A5972" s="39"/>
      <c r="B5972" s="45"/>
      <c r="C5972" s="315" t="s">
        <v>786</v>
      </c>
      <c r="D5972" s="315" t="s">
        <v>787</v>
      </c>
      <c r="E5972" s="18" t="s">
        <v>572</v>
      </c>
      <c r="F5972" s="316">
        <v>12.800000000000001</v>
      </c>
      <c r="G5972" s="39"/>
      <c r="H5972" s="45"/>
    </row>
    <row r="5973" s="2" customFormat="1" ht="16.8" customHeight="1">
      <c r="A5973" s="39"/>
      <c r="B5973" s="45"/>
      <c r="C5973" s="315" t="s">
        <v>496</v>
      </c>
      <c r="D5973" s="315" t="s">
        <v>497</v>
      </c>
      <c r="E5973" s="18" t="s">
        <v>489</v>
      </c>
      <c r="F5973" s="316">
        <v>4.056</v>
      </c>
      <c r="G5973" s="39"/>
      <c r="H5973" s="45"/>
    </row>
    <row r="5974" s="2" customFormat="1" ht="16.8" customHeight="1">
      <c r="A5974" s="39"/>
      <c r="B5974" s="45"/>
      <c r="C5974" s="311" t="s">
        <v>954</v>
      </c>
      <c r="D5974" s="312" t="s">
        <v>19</v>
      </c>
      <c r="E5974" s="313" t="s">
        <v>19</v>
      </c>
      <c r="F5974" s="314">
        <v>0.25</v>
      </c>
      <c r="G5974" s="39"/>
      <c r="H5974" s="45"/>
    </row>
    <row r="5975" s="2" customFormat="1" ht="16.8" customHeight="1">
      <c r="A5975" s="39"/>
      <c r="B5975" s="45"/>
      <c r="C5975" s="317" t="s">
        <v>4959</v>
      </c>
      <c r="D5975" s="39"/>
      <c r="E5975" s="39"/>
      <c r="F5975" s="39"/>
      <c r="G5975" s="39"/>
      <c r="H5975" s="45"/>
    </row>
    <row r="5976" s="2" customFormat="1" ht="16.8" customHeight="1">
      <c r="A5976" s="39"/>
      <c r="B5976" s="45"/>
      <c r="C5976" s="315" t="s">
        <v>496</v>
      </c>
      <c r="D5976" s="315" t="s">
        <v>497</v>
      </c>
      <c r="E5976" s="18" t="s">
        <v>489</v>
      </c>
      <c r="F5976" s="316">
        <v>4.056</v>
      </c>
      <c r="G5976" s="39"/>
      <c r="H5976" s="45"/>
    </row>
    <row r="5977" s="2" customFormat="1" ht="16.8" customHeight="1">
      <c r="A5977" s="39"/>
      <c r="B5977" s="45"/>
      <c r="C5977" s="311" t="s">
        <v>258</v>
      </c>
      <c r="D5977" s="312" t="s">
        <v>19</v>
      </c>
      <c r="E5977" s="313" t="s">
        <v>19</v>
      </c>
      <c r="F5977" s="314">
        <v>0</v>
      </c>
      <c r="G5977" s="39"/>
      <c r="H5977" s="45"/>
    </row>
    <row r="5978" s="2" customFormat="1" ht="16.8" customHeight="1">
      <c r="A5978" s="39"/>
      <c r="B5978" s="45"/>
      <c r="C5978" s="317" t="s">
        <v>4959</v>
      </c>
      <c r="D5978" s="39"/>
      <c r="E5978" s="39"/>
      <c r="F5978" s="39"/>
      <c r="G5978" s="39"/>
      <c r="H5978" s="45"/>
    </row>
    <row r="5979" s="2" customFormat="1" ht="16.8" customHeight="1">
      <c r="A5979" s="39"/>
      <c r="B5979" s="45"/>
      <c r="C5979" s="315" t="s">
        <v>786</v>
      </c>
      <c r="D5979" s="315" t="s">
        <v>787</v>
      </c>
      <c r="E5979" s="18" t="s">
        <v>572</v>
      </c>
      <c r="F5979" s="316">
        <v>12.800000000000001</v>
      </c>
      <c r="G5979" s="39"/>
      <c r="H5979" s="45"/>
    </row>
    <row r="5980" s="2" customFormat="1" ht="16.8" customHeight="1">
      <c r="A5980" s="39"/>
      <c r="B5980" s="45"/>
      <c r="C5980" s="315" t="s">
        <v>496</v>
      </c>
      <c r="D5980" s="315" t="s">
        <v>497</v>
      </c>
      <c r="E5980" s="18" t="s">
        <v>489</v>
      </c>
      <c r="F5980" s="316">
        <v>4.056</v>
      </c>
      <c r="G5980" s="39"/>
      <c r="H5980" s="45"/>
    </row>
    <row r="5981" s="2" customFormat="1" ht="16.8" customHeight="1">
      <c r="A5981" s="39"/>
      <c r="B5981" s="45"/>
      <c r="C5981" s="311" t="s">
        <v>266</v>
      </c>
      <c r="D5981" s="312" t="s">
        <v>19</v>
      </c>
      <c r="E5981" s="313" t="s">
        <v>19</v>
      </c>
      <c r="F5981" s="314">
        <v>0.29999999999999999</v>
      </c>
      <c r="G5981" s="39"/>
      <c r="H5981" s="45"/>
    </row>
    <row r="5982" s="2" customFormat="1" ht="16.8" customHeight="1">
      <c r="A5982" s="39"/>
      <c r="B5982" s="45"/>
      <c r="C5982" s="317" t="s">
        <v>4959</v>
      </c>
      <c r="D5982" s="39"/>
      <c r="E5982" s="39"/>
      <c r="F5982" s="39"/>
      <c r="G5982" s="39"/>
      <c r="H5982" s="45"/>
    </row>
    <row r="5983" s="2" customFormat="1" ht="16.8" customHeight="1">
      <c r="A5983" s="39"/>
      <c r="B5983" s="45"/>
      <c r="C5983" s="315" t="s">
        <v>496</v>
      </c>
      <c r="D5983" s="315" t="s">
        <v>497</v>
      </c>
      <c r="E5983" s="18" t="s">
        <v>489</v>
      </c>
      <c r="F5983" s="316">
        <v>4.056</v>
      </c>
      <c r="G5983" s="39"/>
      <c r="H5983" s="45"/>
    </row>
    <row r="5984" s="2" customFormat="1" ht="16.8" customHeight="1">
      <c r="A5984" s="39"/>
      <c r="B5984" s="45"/>
      <c r="C5984" s="311" t="s">
        <v>855</v>
      </c>
      <c r="D5984" s="312" t="s">
        <v>19</v>
      </c>
      <c r="E5984" s="313" t="s">
        <v>19</v>
      </c>
      <c r="F5984" s="314">
        <v>0</v>
      </c>
      <c r="G5984" s="39"/>
      <c r="H5984" s="45"/>
    </row>
    <row r="5985" s="2" customFormat="1" ht="16.8" customHeight="1">
      <c r="A5985" s="39"/>
      <c r="B5985" s="45"/>
      <c r="C5985" s="317" t="s">
        <v>4959</v>
      </c>
      <c r="D5985" s="39"/>
      <c r="E5985" s="39"/>
      <c r="F5985" s="39"/>
      <c r="G5985" s="39"/>
      <c r="H5985" s="45"/>
    </row>
    <row r="5986" s="2" customFormat="1">
      <c r="A5986" s="39"/>
      <c r="B5986" s="45"/>
      <c r="C5986" s="315" t="s">
        <v>477</v>
      </c>
      <c r="D5986" s="315" t="s">
        <v>478</v>
      </c>
      <c r="E5986" s="18" t="s">
        <v>391</v>
      </c>
      <c r="F5986" s="316">
        <v>32.298999999999999</v>
      </c>
      <c r="G5986" s="39"/>
      <c r="H5986" s="45"/>
    </row>
    <row r="5987" s="2" customFormat="1" ht="16.8" customHeight="1">
      <c r="A5987" s="39"/>
      <c r="B5987" s="45"/>
      <c r="C5987" s="311" t="s">
        <v>2047</v>
      </c>
      <c r="D5987" s="312" t="s">
        <v>19</v>
      </c>
      <c r="E5987" s="313" t="s">
        <v>19</v>
      </c>
      <c r="F5987" s="314">
        <v>0</v>
      </c>
      <c r="G5987" s="39"/>
      <c r="H5987" s="45"/>
    </row>
    <row r="5988" s="2" customFormat="1" ht="16.8" customHeight="1">
      <c r="A5988" s="39"/>
      <c r="B5988" s="45"/>
      <c r="C5988" s="317" t="s">
        <v>4959</v>
      </c>
      <c r="D5988" s="39"/>
      <c r="E5988" s="39"/>
      <c r="F5988" s="39"/>
      <c r="G5988" s="39"/>
      <c r="H5988" s="45"/>
    </row>
    <row r="5989" s="2" customFormat="1" ht="16.8" customHeight="1">
      <c r="A5989" s="39"/>
      <c r="B5989" s="45"/>
      <c r="C5989" s="315" t="s">
        <v>786</v>
      </c>
      <c r="D5989" s="315" t="s">
        <v>787</v>
      </c>
      <c r="E5989" s="18" t="s">
        <v>572</v>
      </c>
      <c r="F5989" s="316">
        <v>12.800000000000001</v>
      </c>
      <c r="G5989" s="39"/>
      <c r="H5989" s="45"/>
    </row>
    <row r="5990" s="2" customFormat="1" ht="16.8" customHeight="1">
      <c r="A5990" s="39"/>
      <c r="B5990" s="45"/>
      <c r="C5990" s="315" t="s">
        <v>496</v>
      </c>
      <c r="D5990" s="315" t="s">
        <v>497</v>
      </c>
      <c r="E5990" s="18" t="s">
        <v>489</v>
      </c>
      <c r="F5990" s="316">
        <v>4.056</v>
      </c>
      <c r="G5990" s="39"/>
      <c r="H5990" s="45"/>
    </row>
    <row r="5991" s="2" customFormat="1" ht="16.8" customHeight="1">
      <c r="A5991" s="39"/>
      <c r="B5991" s="45"/>
      <c r="C5991" s="311" t="s">
        <v>2049</v>
      </c>
      <c r="D5991" s="312" t="s">
        <v>19</v>
      </c>
      <c r="E5991" s="313" t="s">
        <v>19</v>
      </c>
      <c r="F5991" s="314">
        <v>0</v>
      </c>
      <c r="G5991" s="39"/>
      <c r="H5991" s="45"/>
    </row>
    <row r="5992" s="2" customFormat="1" ht="16.8" customHeight="1">
      <c r="A5992" s="39"/>
      <c r="B5992" s="45"/>
      <c r="C5992" s="317" t="s">
        <v>4959</v>
      </c>
      <c r="D5992" s="39"/>
      <c r="E5992" s="39"/>
      <c r="F5992" s="39"/>
      <c r="G5992" s="39"/>
      <c r="H5992" s="45"/>
    </row>
    <row r="5993" s="2" customFormat="1" ht="16.8" customHeight="1">
      <c r="A5993" s="39"/>
      <c r="B5993" s="45"/>
      <c r="C5993" s="315" t="s">
        <v>786</v>
      </c>
      <c r="D5993" s="315" t="s">
        <v>787</v>
      </c>
      <c r="E5993" s="18" t="s">
        <v>572</v>
      </c>
      <c r="F5993" s="316">
        <v>12.800000000000001</v>
      </c>
      <c r="G5993" s="39"/>
      <c r="H5993" s="45"/>
    </row>
    <row r="5994" s="2" customFormat="1" ht="16.8" customHeight="1">
      <c r="A5994" s="39"/>
      <c r="B5994" s="45"/>
      <c r="C5994" s="315" t="s">
        <v>496</v>
      </c>
      <c r="D5994" s="315" t="s">
        <v>497</v>
      </c>
      <c r="E5994" s="18" t="s">
        <v>489</v>
      </c>
      <c r="F5994" s="316">
        <v>4.056</v>
      </c>
      <c r="G5994" s="39"/>
      <c r="H5994" s="45"/>
    </row>
    <row r="5995" s="2" customFormat="1" ht="16.8" customHeight="1">
      <c r="A5995" s="39"/>
      <c r="B5995" s="45"/>
      <c r="C5995" s="311" t="s">
        <v>1829</v>
      </c>
      <c r="D5995" s="312" t="s">
        <v>19</v>
      </c>
      <c r="E5995" s="313" t="s">
        <v>19</v>
      </c>
      <c r="F5995" s="314">
        <v>12.800000000000001</v>
      </c>
      <c r="G5995" s="39"/>
      <c r="H5995" s="45"/>
    </row>
    <row r="5996" s="2" customFormat="1" ht="16.8" customHeight="1">
      <c r="A5996" s="39"/>
      <c r="B5996" s="45"/>
      <c r="C5996" s="315" t="s">
        <v>19</v>
      </c>
      <c r="D5996" s="315" t="s">
        <v>2559</v>
      </c>
      <c r="E5996" s="18" t="s">
        <v>19</v>
      </c>
      <c r="F5996" s="316">
        <v>2.7999999999999998</v>
      </c>
      <c r="G5996" s="39"/>
      <c r="H5996" s="45"/>
    </row>
    <row r="5997" s="2" customFormat="1" ht="16.8" customHeight="1">
      <c r="A5997" s="39"/>
      <c r="B5997" s="45"/>
      <c r="C5997" s="315" t="s">
        <v>19</v>
      </c>
      <c r="D5997" s="315" t="s">
        <v>2560</v>
      </c>
      <c r="E5997" s="18" t="s">
        <v>19</v>
      </c>
      <c r="F5997" s="316">
        <v>2.7999999999999998</v>
      </c>
      <c r="G5997" s="39"/>
      <c r="H5997" s="45"/>
    </row>
    <row r="5998" s="2" customFormat="1" ht="16.8" customHeight="1">
      <c r="A5998" s="39"/>
      <c r="B5998" s="45"/>
      <c r="C5998" s="315" t="s">
        <v>19</v>
      </c>
      <c r="D5998" s="315" t="s">
        <v>2561</v>
      </c>
      <c r="E5998" s="18" t="s">
        <v>19</v>
      </c>
      <c r="F5998" s="316">
        <v>3.2000000000000002</v>
      </c>
      <c r="G5998" s="39"/>
      <c r="H5998" s="45"/>
    </row>
    <row r="5999" s="2" customFormat="1" ht="16.8" customHeight="1">
      <c r="A5999" s="39"/>
      <c r="B5999" s="45"/>
      <c r="C5999" s="315" t="s">
        <v>19</v>
      </c>
      <c r="D5999" s="315" t="s">
        <v>2562</v>
      </c>
      <c r="E5999" s="18" t="s">
        <v>19</v>
      </c>
      <c r="F5999" s="316">
        <v>4</v>
      </c>
      <c r="G5999" s="39"/>
      <c r="H5999" s="45"/>
    </row>
    <row r="6000" s="2" customFormat="1" ht="16.8" customHeight="1">
      <c r="A6000" s="39"/>
      <c r="B6000" s="45"/>
      <c r="C6000" s="315" t="s">
        <v>1829</v>
      </c>
      <c r="D6000" s="315" t="s">
        <v>363</v>
      </c>
      <c r="E6000" s="18" t="s">
        <v>19</v>
      </c>
      <c r="F6000" s="316">
        <v>12.800000000000001</v>
      </c>
      <c r="G6000" s="39"/>
      <c r="H6000" s="45"/>
    </row>
    <row r="6001" s="2" customFormat="1" ht="16.8" customHeight="1">
      <c r="A6001" s="39"/>
      <c r="B6001" s="45"/>
      <c r="C6001" s="317" t="s">
        <v>4959</v>
      </c>
      <c r="D6001" s="39"/>
      <c r="E6001" s="39"/>
      <c r="F6001" s="39"/>
      <c r="G6001" s="39"/>
      <c r="H6001" s="45"/>
    </row>
    <row r="6002" s="2" customFormat="1" ht="16.8" customHeight="1">
      <c r="A6002" s="39"/>
      <c r="B6002" s="45"/>
      <c r="C6002" s="315" t="s">
        <v>1921</v>
      </c>
      <c r="D6002" s="315" t="s">
        <v>1922</v>
      </c>
      <c r="E6002" s="18" t="s">
        <v>572</v>
      </c>
      <c r="F6002" s="316">
        <v>13.183999999999999</v>
      </c>
      <c r="G6002" s="39"/>
      <c r="H6002" s="45"/>
    </row>
    <row r="6003" s="2" customFormat="1" ht="16.8" customHeight="1">
      <c r="A6003" s="39"/>
      <c r="B6003" s="45"/>
      <c r="C6003" s="315" t="s">
        <v>1917</v>
      </c>
      <c r="D6003" s="315" t="s">
        <v>1918</v>
      </c>
      <c r="E6003" s="18" t="s">
        <v>572</v>
      </c>
      <c r="F6003" s="316">
        <v>12.800000000000001</v>
      </c>
      <c r="G6003" s="39"/>
      <c r="H6003" s="45"/>
    </row>
    <row r="6004" s="2" customFormat="1" ht="16.8" customHeight="1">
      <c r="A6004" s="39"/>
      <c r="B6004" s="45"/>
      <c r="C6004" s="315" t="s">
        <v>786</v>
      </c>
      <c r="D6004" s="315" t="s">
        <v>787</v>
      </c>
      <c r="E6004" s="18" t="s">
        <v>572</v>
      </c>
      <c r="F6004" s="316">
        <v>12.800000000000001</v>
      </c>
      <c r="G6004" s="39"/>
      <c r="H6004" s="45"/>
    </row>
    <row r="6005" s="2" customFormat="1" ht="16.8" customHeight="1">
      <c r="A6005" s="39"/>
      <c r="B6005" s="45"/>
      <c r="C6005" s="315" t="s">
        <v>496</v>
      </c>
      <c r="D6005" s="315" t="s">
        <v>497</v>
      </c>
      <c r="E6005" s="18" t="s">
        <v>489</v>
      </c>
      <c r="F6005" s="316">
        <v>4.056</v>
      </c>
      <c r="G6005" s="39"/>
      <c r="H6005" s="45"/>
    </row>
    <row r="6006" s="2" customFormat="1" ht="16.8" customHeight="1">
      <c r="A6006" s="39"/>
      <c r="B6006" s="45"/>
      <c r="C6006" s="311" t="s">
        <v>1831</v>
      </c>
      <c r="D6006" s="312" t="s">
        <v>19</v>
      </c>
      <c r="E6006" s="313" t="s">
        <v>19</v>
      </c>
      <c r="F6006" s="314">
        <v>0</v>
      </c>
      <c r="G6006" s="39"/>
      <c r="H6006" s="45"/>
    </row>
    <row r="6007" s="2" customFormat="1" ht="16.8" customHeight="1">
      <c r="A6007" s="39"/>
      <c r="B6007" s="45"/>
      <c r="C6007" s="317" t="s">
        <v>4959</v>
      </c>
      <c r="D6007" s="39"/>
      <c r="E6007" s="39"/>
      <c r="F6007" s="39"/>
      <c r="G6007" s="39"/>
      <c r="H6007" s="45"/>
    </row>
    <row r="6008" s="2" customFormat="1" ht="16.8" customHeight="1">
      <c r="A6008" s="39"/>
      <c r="B6008" s="45"/>
      <c r="C6008" s="315" t="s">
        <v>786</v>
      </c>
      <c r="D6008" s="315" t="s">
        <v>787</v>
      </c>
      <c r="E6008" s="18" t="s">
        <v>572</v>
      </c>
      <c r="F6008" s="316">
        <v>12.800000000000001</v>
      </c>
      <c r="G6008" s="39"/>
      <c r="H6008" s="45"/>
    </row>
    <row r="6009" s="2" customFormat="1" ht="16.8" customHeight="1">
      <c r="A6009" s="39"/>
      <c r="B6009" s="45"/>
      <c r="C6009" s="315" t="s">
        <v>496</v>
      </c>
      <c r="D6009" s="315" t="s">
        <v>497</v>
      </c>
      <c r="E6009" s="18" t="s">
        <v>489</v>
      </c>
      <c r="F6009" s="316">
        <v>4.056</v>
      </c>
      <c r="G6009" s="39"/>
      <c r="H6009" s="45"/>
    </row>
    <row r="6010" s="2" customFormat="1" ht="16.8" customHeight="1">
      <c r="A6010" s="39"/>
      <c r="B6010" s="45"/>
      <c r="C6010" s="311" t="s">
        <v>286</v>
      </c>
      <c r="D6010" s="312" t="s">
        <v>19</v>
      </c>
      <c r="E6010" s="313" t="s">
        <v>19</v>
      </c>
      <c r="F6010" s="314">
        <v>5.1200000000000001</v>
      </c>
      <c r="G6010" s="39"/>
      <c r="H6010" s="45"/>
    </row>
    <row r="6011" s="2" customFormat="1">
      <c r="A6011" s="39"/>
      <c r="B6011" s="45"/>
      <c r="C6011" s="315" t="s">
        <v>19</v>
      </c>
      <c r="D6011" s="315" t="s">
        <v>1848</v>
      </c>
      <c r="E6011" s="18" t="s">
        <v>19</v>
      </c>
      <c r="F6011" s="316">
        <v>0</v>
      </c>
      <c r="G6011" s="39"/>
      <c r="H6011" s="45"/>
    </row>
    <row r="6012" s="2" customFormat="1" ht="16.8" customHeight="1">
      <c r="A6012" s="39"/>
      <c r="B6012" s="45"/>
      <c r="C6012" s="315" t="s">
        <v>1273</v>
      </c>
      <c r="D6012" s="315" t="s">
        <v>2161</v>
      </c>
      <c r="E6012" s="18" t="s">
        <v>19</v>
      </c>
      <c r="F6012" s="316">
        <v>1.9199999999999999</v>
      </c>
      <c r="G6012" s="39"/>
      <c r="H6012" s="45"/>
    </row>
    <row r="6013" s="2" customFormat="1" ht="16.8" customHeight="1">
      <c r="A6013" s="39"/>
      <c r="B6013" s="45"/>
      <c r="C6013" s="315" t="s">
        <v>1305</v>
      </c>
      <c r="D6013" s="315" t="s">
        <v>2162</v>
      </c>
      <c r="E6013" s="18" t="s">
        <v>19</v>
      </c>
      <c r="F6013" s="316">
        <v>3.2000000000000002</v>
      </c>
      <c r="G6013" s="39"/>
      <c r="H6013" s="45"/>
    </row>
    <row r="6014" s="2" customFormat="1" ht="16.8" customHeight="1">
      <c r="A6014" s="39"/>
      <c r="B6014" s="45"/>
      <c r="C6014" s="315" t="s">
        <v>286</v>
      </c>
      <c r="D6014" s="315" t="s">
        <v>353</v>
      </c>
      <c r="E6014" s="18" t="s">
        <v>19</v>
      </c>
      <c r="F6014" s="316">
        <v>5.1200000000000001</v>
      </c>
      <c r="G6014" s="39"/>
      <c r="H6014" s="45"/>
    </row>
    <row r="6015" s="2" customFormat="1" ht="16.8" customHeight="1">
      <c r="A6015" s="39"/>
      <c r="B6015" s="45"/>
      <c r="C6015" s="317" t="s">
        <v>4959</v>
      </c>
      <c r="D6015" s="39"/>
      <c r="E6015" s="39"/>
      <c r="F6015" s="39"/>
      <c r="G6015" s="39"/>
      <c r="H6015" s="45"/>
    </row>
    <row r="6016" s="2" customFormat="1">
      <c r="A6016" s="39"/>
      <c r="B6016" s="45"/>
      <c r="C6016" s="315" t="s">
        <v>343</v>
      </c>
      <c r="D6016" s="315" t="s">
        <v>344</v>
      </c>
      <c r="E6016" s="18" t="s">
        <v>345</v>
      </c>
      <c r="F6016" s="316">
        <v>9.9329999999999998</v>
      </c>
      <c r="G6016" s="39"/>
      <c r="H6016" s="45"/>
    </row>
    <row r="6017" s="2" customFormat="1">
      <c r="A6017" s="39"/>
      <c r="B6017" s="45"/>
      <c r="C6017" s="315" t="s">
        <v>792</v>
      </c>
      <c r="D6017" s="315" t="s">
        <v>793</v>
      </c>
      <c r="E6017" s="18" t="s">
        <v>572</v>
      </c>
      <c r="F6017" s="316">
        <v>10.801</v>
      </c>
      <c r="G6017" s="39"/>
      <c r="H6017" s="45"/>
    </row>
    <row r="6018" s="2" customFormat="1" ht="16.8" customHeight="1">
      <c r="A6018" s="39"/>
      <c r="B6018" s="45"/>
      <c r="C6018" s="311" t="s">
        <v>300</v>
      </c>
      <c r="D6018" s="312" t="s">
        <v>19</v>
      </c>
      <c r="E6018" s="313" t="s">
        <v>19</v>
      </c>
      <c r="F6018" s="314">
        <v>0</v>
      </c>
      <c r="G6018" s="39"/>
      <c r="H6018" s="45"/>
    </row>
    <row r="6019" s="2" customFormat="1" ht="16.8" customHeight="1">
      <c r="A6019" s="39"/>
      <c r="B6019" s="45"/>
      <c r="C6019" s="315" t="s">
        <v>19</v>
      </c>
      <c r="D6019" s="315" t="s">
        <v>1347</v>
      </c>
      <c r="E6019" s="18" t="s">
        <v>19</v>
      </c>
      <c r="F6019" s="316">
        <v>0</v>
      </c>
      <c r="G6019" s="39"/>
      <c r="H6019" s="45"/>
    </row>
    <row r="6020" s="2" customFormat="1" ht="16.8" customHeight="1">
      <c r="A6020" s="39"/>
      <c r="B6020" s="45"/>
      <c r="C6020" s="315" t="s">
        <v>300</v>
      </c>
      <c r="D6020" s="315" t="s">
        <v>72</v>
      </c>
      <c r="E6020" s="18" t="s">
        <v>19</v>
      </c>
      <c r="F6020" s="316">
        <v>0</v>
      </c>
      <c r="G6020" s="39"/>
      <c r="H6020" s="45"/>
    </row>
    <row r="6021" s="2" customFormat="1" ht="16.8" customHeight="1">
      <c r="A6021" s="39"/>
      <c r="B6021" s="45"/>
      <c r="C6021" s="317" t="s">
        <v>4959</v>
      </c>
      <c r="D6021" s="39"/>
      <c r="E6021" s="39"/>
      <c r="F6021" s="39"/>
      <c r="G6021" s="39"/>
      <c r="H6021" s="45"/>
    </row>
    <row r="6022" s="2" customFormat="1">
      <c r="A6022" s="39"/>
      <c r="B6022" s="45"/>
      <c r="C6022" s="315" t="s">
        <v>406</v>
      </c>
      <c r="D6022" s="315" t="s">
        <v>407</v>
      </c>
      <c r="E6022" s="18" t="s">
        <v>391</v>
      </c>
      <c r="F6022" s="316">
        <v>34.584000000000003</v>
      </c>
      <c r="G6022" s="39"/>
      <c r="H6022" s="45"/>
    </row>
    <row r="6023" s="2" customFormat="1" ht="16.8" customHeight="1">
      <c r="A6023" s="39"/>
      <c r="B6023" s="45"/>
      <c r="C6023" s="311" t="s">
        <v>245</v>
      </c>
      <c r="D6023" s="312" t="s">
        <v>19</v>
      </c>
      <c r="E6023" s="313" t="s">
        <v>19</v>
      </c>
      <c r="F6023" s="314">
        <v>0</v>
      </c>
      <c r="G6023" s="39"/>
      <c r="H6023" s="45"/>
    </row>
    <row r="6024" s="2" customFormat="1" ht="16.8" customHeight="1">
      <c r="A6024" s="39"/>
      <c r="B6024" s="45"/>
      <c r="C6024" s="317" t="s">
        <v>4959</v>
      </c>
      <c r="D6024" s="39"/>
      <c r="E6024" s="39"/>
      <c r="F6024" s="39"/>
      <c r="G6024" s="39"/>
      <c r="H6024" s="45"/>
    </row>
    <row r="6025" s="2" customFormat="1">
      <c r="A6025" s="39"/>
      <c r="B6025" s="45"/>
      <c r="C6025" s="315" t="s">
        <v>448</v>
      </c>
      <c r="D6025" s="315" t="s">
        <v>449</v>
      </c>
      <c r="E6025" s="18" t="s">
        <v>391</v>
      </c>
      <c r="F6025" s="316">
        <v>8.3780000000000001</v>
      </c>
      <c r="G6025" s="39"/>
      <c r="H6025" s="45"/>
    </row>
    <row r="6026" s="2" customFormat="1" ht="16.8" customHeight="1">
      <c r="A6026" s="39"/>
      <c r="B6026" s="45"/>
      <c r="C6026" s="311" t="s">
        <v>267</v>
      </c>
      <c r="D6026" s="312" t="s">
        <v>19</v>
      </c>
      <c r="E6026" s="313" t="s">
        <v>19</v>
      </c>
      <c r="F6026" s="314">
        <v>1.19</v>
      </c>
      <c r="G6026" s="39"/>
      <c r="H6026" s="45"/>
    </row>
    <row r="6027" s="2" customFormat="1" ht="16.8" customHeight="1">
      <c r="A6027" s="39"/>
      <c r="B6027" s="45"/>
      <c r="C6027" s="315" t="s">
        <v>267</v>
      </c>
      <c r="D6027" s="315" t="s">
        <v>1864</v>
      </c>
      <c r="E6027" s="18" t="s">
        <v>19</v>
      </c>
      <c r="F6027" s="316">
        <v>1.19</v>
      </c>
      <c r="G6027" s="39"/>
      <c r="H6027" s="45"/>
    </row>
    <row r="6028" s="2" customFormat="1" ht="16.8" customHeight="1">
      <c r="A6028" s="39"/>
      <c r="B6028" s="45"/>
      <c r="C6028" s="317" t="s">
        <v>4959</v>
      </c>
      <c r="D6028" s="39"/>
      <c r="E6028" s="39"/>
      <c r="F6028" s="39"/>
      <c r="G6028" s="39"/>
      <c r="H6028" s="45"/>
    </row>
    <row r="6029" s="2" customFormat="1">
      <c r="A6029" s="39"/>
      <c r="B6029" s="45"/>
      <c r="C6029" s="315" t="s">
        <v>406</v>
      </c>
      <c r="D6029" s="315" t="s">
        <v>407</v>
      </c>
      <c r="E6029" s="18" t="s">
        <v>391</v>
      </c>
      <c r="F6029" s="316">
        <v>34.584000000000003</v>
      </c>
      <c r="G6029" s="39"/>
      <c r="H6029" s="45"/>
    </row>
    <row r="6030" s="2" customFormat="1">
      <c r="A6030" s="39"/>
      <c r="B6030" s="45"/>
      <c r="C6030" s="315" t="s">
        <v>343</v>
      </c>
      <c r="D6030" s="315" t="s">
        <v>344</v>
      </c>
      <c r="E6030" s="18" t="s">
        <v>345</v>
      </c>
      <c r="F6030" s="316">
        <v>9.9329999999999998</v>
      </c>
      <c r="G6030" s="39"/>
      <c r="H6030" s="45"/>
    </row>
    <row r="6031" s="2" customFormat="1" ht="16.8" customHeight="1">
      <c r="A6031" s="39"/>
      <c r="B6031" s="45"/>
      <c r="C6031" s="315" t="s">
        <v>379</v>
      </c>
      <c r="D6031" s="315" t="s">
        <v>380</v>
      </c>
      <c r="E6031" s="18" t="s">
        <v>345</v>
      </c>
      <c r="F6031" s="316">
        <v>16.818999999999999</v>
      </c>
      <c r="G6031" s="39"/>
      <c r="H6031" s="45"/>
    </row>
    <row r="6032" s="2" customFormat="1" ht="16.8" customHeight="1">
      <c r="A6032" s="39"/>
      <c r="B6032" s="45"/>
      <c r="C6032" s="315" t="s">
        <v>435</v>
      </c>
      <c r="D6032" s="315" t="s">
        <v>436</v>
      </c>
      <c r="E6032" s="18" t="s">
        <v>391</v>
      </c>
      <c r="F6032" s="316">
        <v>39.542999999999999</v>
      </c>
      <c r="G6032" s="39"/>
      <c r="H6032" s="45"/>
    </row>
    <row r="6033" s="2" customFormat="1">
      <c r="A6033" s="39"/>
      <c r="B6033" s="45"/>
      <c r="C6033" s="315" t="s">
        <v>792</v>
      </c>
      <c r="D6033" s="315" t="s">
        <v>793</v>
      </c>
      <c r="E6033" s="18" t="s">
        <v>572</v>
      </c>
      <c r="F6033" s="316">
        <v>10.801</v>
      </c>
      <c r="G6033" s="39"/>
      <c r="H6033" s="45"/>
    </row>
    <row r="6034" s="2" customFormat="1" ht="16.8" customHeight="1">
      <c r="A6034" s="39"/>
      <c r="B6034" s="45"/>
      <c r="C6034" s="315" t="s">
        <v>487</v>
      </c>
      <c r="D6034" s="315" t="s">
        <v>488</v>
      </c>
      <c r="E6034" s="18" t="s">
        <v>489</v>
      </c>
      <c r="F6034" s="316">
        <v>12.186</v>
      </c>
      <c r="G6034" s="39"/>
      <c r="H6034" s="45"/>
    </row>
    <row r="6035" s="2" customFormat="1" ht="16.8" customHeight="1">
      <c r="A6035" s="39"/>
      <c r="B6035" s="45"/>
      <c r="C6035" s="315" t="s">
        <v>496</v>
      </c>
      <c r="D6035" s="315" t="s">
        <v>497</v>
      </c>
      <c r="E6035" s="18" t="s">
        <v>489</v>
      </c>
      <c r="F6035" s="316">
        <v>4.056</v>
      </c>
      <c r="G6035" s="39"/>
      <c r="H6035" s="45"/>
    </row>
    <row r="6036" s="2" customFormat="1" ht="16.8" customHeight="1">
      <c r="A6036" s="39"/>
      <c r="B6036" s="45"/>
      <c r="C6036" s="315" t="s">
        <v>1305</v>
      </c>
      <c r="D6036" s="315" t="s">
        <v>2162</v>
      </c>
      <c r="E6036" s="18" t="s">
        <v>19</v>
      </c>
      <c r="F6036" s="316">
        <v>3.2000000000000002</v>
      </c>
      <c r="G6036" s="39"/>
      <c r="H6036" s="45"/>
    </row>
    <row r="6037" s="2" customFormat="1" ht="16.8" customHeight="1">
      <c r="A6037" s="39"/>
      <c r="B6037" s="45"/>
      <c r="C6037" s="317" t="s">
        <v>4959</v>
      </c>
      <c r="D6037" s="39"/>
      <c r="E6037" s="39"/>
      <c r="F6037" s="39"/>
      <c r="G6037" s="39"/>
      <c r="H6037" s="45"/>
    </row>
    <row r="6038" s="2" customFormat="1" ht="16.8" customHeight="1">
      <c r="A6038" s="39"/>
      <c r="B6038" s="45"/>
      <c r="C6038" s="311" t="s">
        <v>1305</v>
      </c>
      <c r="D6038" s="312" t="s">
        <v>19</v>
      </c>
      <c r="E6038" s="313" t="s">
        <v>19</v>
      </c>
      <c r="F6038" s="314">
        <v>3.2000000000000002</v>
      </c>
      <c r="G6038" s="39"/>
      <c r="H6038" s="45"/>
    </row>
    <row r="6039" s="2" customFormat="1">
      <c r="A6039" s="39"/>
      <c r="B6039" s="45"/>
      <c r="C6039" s="315" t="s">
        <v>343</v>
      </c>
      <c r="D6039" s="315" t="s">
        <v>344</v>
      </c>
      <c r="E6039" s="18" t="s">
        <v>345</v>
      </c>
      <c r="F6039" s="316">
        <v>9.9329999999999998</v>
      </c>
      <c r="G6039" s="39"/>
      <c r="H6039" s="45"/>
    </row>
    <row r="6040" s="2" customFormat="1">
      <c r="A6040" s="39"/>
      <c r="B6040" s="45"/>
      <c r="C6040" s="315" t="s">
        <v>406</v>
      </c>
      <c r="D6040" s="315" t="s">
        <v>407</v>
      </c>
      <c r="E6040" s="18" t="s">
        <v>391</v>
      </c>
      <c r="F6040" s="316">
        <v>34.584000000000003</v>
      </c>
      <c r="G6040" s="39"/>
      <c r="H6040" s="45"/>
    </row>
    <row r="6041" s="2" customFormat="1" ht="16.8" customHeight="1">
      <c r="A6041" s="39"/>
      <c r="B6041" s="45"/>
      <c r="C6041" s="311" t="s">
        <v>1308</v>
      </c>
      <c r="D6041" s="312" t="s">
        <v>19</v>
      </c>
      <c r="E6041" s="313" t="s">
        <v>19</v>
      </c>
      <c r="F6041" s="314">
        <v>5.7279999999999998</v>
      </c>
      <c r="G6041" s="39"/>
      <c r="H6041" s="45"/>
    </row>
    <row r="6042" s="2" customFormat="1" ht="16.8" customHeight="1">
      <c r="A6042" s="39"/>
      <c r="B6042" s="45"/>
      <c r="C6042" s="315" t="s">
        <v>1308</v>
      </c>
      <c r="D6042" s="315" t="s">
        <v>1333</v>
      </c>
      <c r="E6042" s="18" t="s">
        <v>19</v>
      </c>
      <c r="F6042" s="316">
        <v>5.7279999999999998</v>
      </c>
      <c r="G6042" s="39"/>
      <c r="H6042" s="45"/>
    </row>
    <row r="6043" s="2" customFormat="1" ht="16.8" customHeight="1">
      <c r="A6043" s="39"/>
      <c r="B6043" s="45"/>
      <c r="C6043" s="317" t="s">
        <v>4959</v>
      </c>
      <c r="D6043" s="39"/>
      <c r="E6043" s="39"/>
      <c r="F6043" s="39"/>
      <c r="G6043" s="39"/>
      <c r="H6043" s="45"/>
    </row>
    <row r="6044" s="2" customFormat="1">
      <c r="A6044" s="39"/>
      <c r="B6044" s="45"/>
      <c r="C6044" s="315" t="s">
        <v>343</v>
      </c>
      <c r="D6044" s="315" t="s">
        <v>344</v>
      </c>
      <c r="E6044" s="18" t="s">
        <v>345</v>
      </c>
      <c r="F6044" s="316">
        <v>9.9329999999999998</v>
      </c>
      <c r="G6044" s="39"/>
      <c r="H6044" s="45"/>
    </row>
    <row r="6045" s="2" customFormat="1">
      <c r="A6045" s="39"/>
      <c r="B6045" s="45"/>
      <c r="C6045" s="315" t="s">
        <v>364</v>
      </c>
      <c r="D6045" s="315" t="s">
        <v>365</v>
      </c>
      <c r="E6045" s="18" t="s">
        <v>345</v>
      </c>
      <c r="F6045" s="316">
        <v>4.2050000000000001</v>
      </c>
      <c r="G6045" s="39"/>
      <c r="H6045" s="45"/>
    </row>
    <row r="6046" s="2" customFormat="1">
      <c r="A6046" s="39"/>
      <c r="B6046" s="45"/>
      <c r="C6046" s="315" t="s">
        <v>368</v>
      </c>
      <c r="D6046" s="315" t="s">
        <v>369</v>
      </c>
      <c r="E6046" s="18" t="s">
        <v>345</v>
      </c>
      <c r="F6046" s="316">
        <v>3.9950000000000001</v>
      </c>
      <c r="G6046" s="39"/>
      <c r="H6046" s="45"/>
    </row>
    <row r="6047" s="2" customFormat="1" ht="16.8" customHeight="1">
      <c r="A6047" s="39"/>
      <c r="B6047" s="45"/>
      <c r="C6047" s="315" t="s">
        <v>611</v>
      </c>
      <c r="D6047" s="315" t="s">
        <v>612</v>
      </c>
      <c r="E6047" s="18" t="s">
        <v>345</v>
      </c>
      <c r="F6047" s="316">
        <v>4.2050000000000001</v>
      </c>
      <c r="G6047" s="39"/>
      <c r="H6047" s="45"/>
    </row>
    <row r="6048" s="2" customFormat="1" ht="16.8" customHeight="1">
      <c r="A6048" s="39"/>
      <c r="B6048" s="45"/>
      <c r="C6048" s="315" t="s">
        <v>631</v>
      </c>
      <c r="D6048" s="315" t="s">
        <v>632</v>
      </c>
      <c r="E6048" s="18" t="s">
        <v>345</v>
      </c>
      <c r="F6048" s="316">
        <v>4.2050000000000001</v>
      </c>
      <c r="G6048" s="39"/>
      <c r="H6048" s="45"/>
    </row>
    <row r="6049" s="2" customFormat="1" ht="16.8" customHeight="1">
      <c r="A6049" s="39"/>
      <c r="B6049" s="45"/>
      <c r="C6049" s="315" t="s">
        <v>621</v>
      </c>
      <c r="D6049" s="315" t="s">
        <v>622</v>
      </c>
      <c r="E6049" s="18" t="s">
        <v>345</v>
      </c>
      <c r="F6049" s="316">
        <v>4.2050000000000001</v>
      </c>
      <c r="G6049" s="39"/>
      <c r="H6049" s="45"/>
    </row>
    <row r="6050" s="2" customFormat="1">
      <c r="A6050" s="39"/>
      <c r="B6050" s="45"/>
      <c r="C6050" s="315" t="s">
        <v>636</v>
      </c>
      <c r="D6050" s="315" t="s">
        <v>637</v>
      </c>
      <c r="E6050" s="18" t="s">
        <v>345</v>
      </c>
      <c r="F6050" s="316">
        <v>4.2050000000000001</v>
      </c>
      <c r="G6050" s="39"/>
      <c r="H6050" s="45"/>
    </row>
    <row r="6051" s="2" customFormat="1">
      <c r="A6051" s="39"/>
      <c r="B6051" s="45"/>
      <c r="C6051" s="315" t="s">
        <v>626</v>
      </c>
      <c r="D6051" s="315" t="s">
        <v>627</v>
      </c>
      <c r="E6051" s="18" t="s">
        <v>345</v>
      </c>
      <c r="F6051" s="316">
        <v>4.2050000000000001</v>
      </c>
      <c r="G6051" s="39"/>
      <c r="H6051" s="45"/>
    </row>
    <row r="6052" s="2" customFormat="1" ht="16.8" customHeight="1">
      <c r="A6052" s="39"/>
      <c r="B6052" s="45"/>
      <c r="C6052" s="311" t="s">
        <v>1304</v>
      </c>
      <c r="D6052" s="312" t="s">
        <v>19</v>
      </c>
      <c r="E6052" s="313" t="s">
        <v>19</v>
      </c>
      <c r="F6052" s="314">
        <v>0.29999999999999999</v>
      </c>
      <c r="G6052" s="39"/>
      <c r="H6052" s="45"/>
    </row>
    <row r="6053" s="2" customFormat="1" ht="16.8" customHeight="1">
      <c r="A6053" s="39"/>
      <c r="B6053" s="45"/>
      <c r="C6053" s="315" t="s">
        <v>1304</v>
      </c>
      <c r="D6053" s="315" t="s">
        <v>1329</v>
      </c>
      <c r="E6053" s="18" t="s">
        <v>19</v>
      </c>
      <c r="F6053" s="316">
        <v>0.29999999999999999</v>
      </c>
      <c r="G6053" s="39"/>
      <c r="H6053" s="45"/>
    </row>
    <row r="6054" s="2" customFormat="1" ht="16.8" customHeight="1">
      <c r="A6054" s="39"/>
      <c r="B6054" s="45"/>
      <c r="C6054" s="317" t="s">
        <v>4959</v>
      </c>
      <c r="D6054" s="39"/>
      <c r="E6054" s="39"/>
      <c r="F6054" s="39"/>
      <c r="G6054" s="39"/>
      <c r="H6054" s="45"/>
    </row>
    <row r="6055" s="2" customFormat="1">
      <c r="A6055" s="39"/>
      <c r="B6055" s="45"/>
      <c r="C6055" s="315" t="s">
        <v>343</v>
      </c>
      <c r="D6055" s="315" t="s">
        <v>344</v>
      </c>
      <c r="E6055" s="18" t="s">
        <v>345</v>
      </c>
      <c r="F6055" s="316">
        <v>9.9329999999999998</v>
      </c>
      <c r="G6055" s="39"/>
      <c r="H6055" s="45"/>
    </row>
    <row r="6056" s="2" customFormat="1">
      <c r="A6056" s="39"/>
      <c r="B6056" s="45"/>
      <c r="C6056" s="315" t="s">
        <v>406</v>
      </c>
      <c r="D6056" s="315" t="s">
        <v>407</v>
      </c>
      <c r="E6056" s="18" t="s">
        <v>391</v>
      </c>
      <c r="F6056" s="316">
        <v>34.584000000000003</v>
      </c>
      <c r="G6056" s="39"/>
      <c r="H6056" s="45"/>
    </row>
    <row r="6057" s="2" customFormat="1" ht="16.8" customHeight="1">
      <c r="A6057" s="39"/>
      <c r="B6057" s="45"/>
      <c r="C6057" s="311" t="s">
        <v>1306</v>
      </c>
      <c r="D6057" s="312" t="s">
        <v>19</v>
      </c>
      <c r="E6057" s="313" t="s">
        <v>19</v>
      </c>
      <c r="F6057" s="314">
        <v>0.59999999999999998</v>
      </c>
      <c r="G6057" s="39"/>
      <c r="H6057" s="45"/>
    </row>
    <row r="6058" s="2" customFormat="1" ht="16.8" customHeight="1">
      <c r="A6058" s="39"/>
      <c r="B6058" s="45"/>
      <c r="C6058" s="315" t="s">
        <v>1306</v>
      </c>
      <c r="D6058" s="315" t="s">
        <v>1321</v>
      </c>
      <c r="E6058" s="18" t="s">
        <v>19</v>
      </c>
      <c r="F6058" s="316">
        <v>0.59999999999999998</v>
      </c>
      <c r="G6058" s="39"/>
      <c r="H6058" s="45"/>
    </row>
    <row r="6059" s="2" customFormat="1" ht="16.8" customHeight="1">
      <c r="A6059" s="39"/>
      <c r="B6059" s="45"/>
      <c r="C6059" s="317" t="s">
        <v>4959</v>
      </c>
      <c r="D6059" s="39"/>
      <c r="E6059" s="39"/>
      <c r="F6059" s="39"/>
      <c r="G6059" s="39"/>
      <c r="H6059" s="45"/>
    </row>
    <row r="6060" s="2" customFormat="1">
      <c r="A6060" s="39"/>
      <c r="B6060" s="45"/>
      <c r="C6060" s="315" t="s">
        <v>343</v>
      </c>
      <c r="D6060" s="315" t="s">
        <v>344</v>
      </c>
      <c r="E6060" s="18" t="s">
        <v>345</v>
      </c>
      <c r="F6060" s="316">
        <v>9.9329999999999998</v>
      </c>
      <c r="G6060" s="39"/>
      <c r="H6060" s="45"/>
    </row>
    <row r="6061" s="2" customFormat="1" ht="16.8" customHeight="1">
      <c r="A6061" s="39"/>
      <c r="B6061" s="45"/>
      <c r="C6061" s="311" t="s">
        <v>1835</v>
      </c>
      <c r="D6061" s="312" t="s">
        <v>19</v>
      </c>
      <c r="E6061" s="313" t="s">
        <v>19</v>
      </c>
      <c r="F6061" s="314">
        <v>0.40000000000000002</v>
      </c>
      <c r="G6061" s="39"/>
      <c r="H6061" s="45"/>
    </row>
    <row r="6062" s="2" customFormat="1" ht="16.8" customHeight="1">
      <c r="A6062" s="39"/>
      <c r="B6062" s="45"/>
      <c r="C6062" s="315" t="s">
        <v>19</v>
      </c>
      <c r="D6062" s="315" t="s">
        <v>1862</v>
      </c>
      <c r="E6062" s="18" t="s">
        <v>19</v>
      </c>
      <c r="F6062" s="316">
        <v>0</v>
      </c>
      <c r="G6062" s="39"/>
      <c r="H6062" s="45"/>
    </row>
    <row r="6063" s="2" customFormat="1" ht="16.8" customHeight="1">
      <c r="A6063" s="39"/>
      <c r="B6063" s="45"/>
      <c r="C6063" s="315" t="s">
        <v>1835</v>
      </c>
      <c r="D6063" s="315" t="s">
        <v>1863</v>
      </c>
      <c r="E6063" s="18" t="s">
        <v>19</v>
      </c>
      <c r="F6063" s="316">
        <v>0.40000000000000002</v>
      </c>
      <c r="G6063" s="39"/>
      <c r="H6063" s="45"/>
    </row>
    <row r="6064" s="2" customFormat="1" ht="16.8" customHeight="1">
      <c r="A6064" s="39"/>
      <c r="B6064" s="45"/>
      <c r="C6064" s="317" t="s">
        <v>4959</v>
      </c>
      <c r="D6064" s="39"/>
      <c r="E6064" s="39"/>
      <c r="F6064" s="39"/>
      <c r="G6064" s="39"/>
      <c r="H6064" s="45"/>
    </row>
    <row r="6065" s="2" customFormat="1">
      <c r="A6065" s="39"/>
      <c r="B6065" s="45"/>
      <c r="C6065" s="315" t="s">
        <v>406</v>
      </c>
      <c r="D6065" s="315" t="s">
        <v>407</v>
      </c>
      <c r="E6065" s="18" t="s">
        <v>391</v>
      </c>
      <c r="F6065" s="316">
        <v>34.584000000000003</v>
      </c>
      <c r="G6065" s="39"/>
      <c r="H6065" s="45"/>
    </row>
    <row r="6066" s="2" customFormat="1" ht="16.8" customHeight="1">
      <c r="A6066" s="39"/>
      <c r="B6066" s="45"/>
      <c r="C6066" s="311" t="s">
        <v>275</v>
      </c>
      <c r="D6066" s="312" t="s">
        <v>19</v>
      </c>
      <c r="E6066" s="313" t="s">
        <v>19</v>
      </c>
      <c r="F6066" s="314">
        <v>7.6799999999999997</v>
      </c>
      <c r="G6066" s="39"/>
      <c r="H6066" s="45"/>
    </row>
    <row r="6067" s="2" customFormat="1" ht="16.8" customHeight="1">
      <c r="A6067" s="39"/>
      <c r="B6067" s="45"/>
      <c r="C6067" s="315" t="s">
        <v>19</v>
      </c>
      <c r="D6067" s="315" t="s">
        <v>1857</v>
      </c>
      <c r="E6067" s="18" t="s">
        <v>19</v>
      </c>
      <c r="F6067" s="316">
        <v>0</v>
      </c>
      <c r="G6067" s="39"/>
      <c r="H6067" s="45"/>
    </row>
    <row r="6068" s="2" customFormat="1" ht="16.8" customHeight="1">
      <c r="A6068" s="39"/>
      <c r="B6068" s="45"/>
      <c r="C6068" s="315" t="s">
        <v>275</v>
      </c>
      <c r="D6068" s="315" t="s">
        <v>2169</v>
      </c>
      <c r="E6068" s="18" t="s">
        <v>19</v>
      </c>
      <c r="F6068" s="316">
        <v>7.6799999999999997</v>
      </c>
      <c r="G6068" s="39"/>
      <c r="H6068" s="45"/>
    </row>
    <row r="6069" s="2" customFormat="1" ht="16.8" customHeight="1">
      <c r="A6069" s="39"/>
      <c r="B6069" s="45"/>
      <c r="C6069" s="317" t="s">
        <v>4959</v>
      </c>
      <c r="D6069" s="39"/>
      <c r="E6069" s="39"/>
      <c r="F6069" s="39"/>
      <c r="G6069" s="39"/>
      <c r="H6069" s="45"/>
    </row>
    <row r="6070" s="2" customFormat="1" ht="16.8" customHeight="1">
      <c r="A6070" s="39"/>
      <c r="B6070" s="45"/>
      <c r="C6070" s="315" t="s">
        <v>379</v>
      </c>
      <c r="D6070" s="315" t="s">
        <v>380</v>
      </c>
      <c r="E6070" s="18" t="s">
        <v>345</v>
      </c>
      <c r="F6070" s="316">
        <v>16.818999999999999</v>
      </c>
      <c r="G6070" s="39"/>
      <c r="H6070" s="45"/>
    </row>
    <row r="6071" s="2" customFormat="1">
      <c r="A6071" s="39"/>
      <c r="B6071" s="45"/>
      <c r="C6071" s="315" t="s">
        <v>406</v>
      </c>
      <c r="D6071" s="315" t="s">
        <v>407</v>
      </c>
      <c r="E6071" s="18" t="s">
        <v>391</v>
      </c>
      <c r="F6071" s="316">
        <v>34.584000000000003</v>
      </c>
      <c r="G6071" s="39"/>
      <c r="H6071" s="45"/>
    </row>
    <row r="6072" s="2" customFormat="1" ht="16.8" customHeight="1">
      <c r="A6072" s="39"/>
      <c r="B6072" s="45"/>
      <c r="C6072" s="311" t="s">
        <v>227</v>
      </c>
      <c r="D6072" s="312" t="s">
        <v>19</v>
      </c>
      <c r="E6072" s="313" t="s">
        <v>19</v>
      </c>
      <c r="F6072" s="314">
        <v>16.818999999999999</v>
      </c>
      <c r="G6072" s="39"/>
      <c r="H6072" s="45"/>
    </row>
    <row r="6073" s="2" customFormat="1" ht="16.8" customHeight="1">
      <c r="A6073" s="39"/>
      <c r="B6073" s="45"/>
      <c r="C6073" s="315" t="s">
        <v>19</v>
      </c>
      <c r="D6073" s="315" t="s">
        <v>388</v>
      </c>
      <c r="E6073" s="18" t="s">
        <v>19</v>
      </c>
      <c r="F6073" s="316">
        <v>16.818999999999999</v>
      </c>
      <c r="G6073" s="39"/>
      <c r="H6073" s="45"/>
    </row>
    <row r="6074" s="2" customFormat="1" ht="16.8" customHeight="1">
      <c r="A6074" s="39"/>
      <c r="B6074" s="45"/>
      <c r="C6074" s="315" t="s">
        <v>227</v>
      </c>
      <c r="D6074" s="315" t="s">
        <v>363</v>
      </c>
      <c r="E6074" s="18" t="s">
        <v>19</v>
      </c>
      <c r="F6074" s="316">
        <v>16.818999999999999</v>
      </c>
      <c r="G6074" s="39"/>
      <c r="H6074" s="45"/>
    </row>
    <row r="6075" s="2" customFormat="1" ht="16.8" customHeight="1">
      <c r="A6075" s="39"/>
      <c r="B6075" s="45"/>
      <c r="C6075" s="317" t="s">
        <v>4959</v>
      </c>
      <c r="D6075" s="39"/>
      <c r="E6075" s="39"/>
      <c r="F6075" s="39"/>
      <c r="G6075" s="39"/>
      <c r="H6075" s="45"/>
    </row>
    <row r="6076" s="2" customFormat="1" ht="16.8" customHeight="1">
      <c r="A6076" s="39"/>
      <c r="B6076" s="45"/>
      <c r="C6076" s="315" t="s">
        <v>379</v>
      </c>
      <c r="D6076" s="315" t="s">
        <v>380</v>
      </c>
      <c r="E6076" s="18" t="s">
        <v>345</v>
      </c>
      <c r="F6076" s="316">
        <v>16.818999999999999</v>
      </c>
      <c r="G6076" s="39"/>
      <c r="H6076" s="45"/>
    </row>
    <row r="6077" s="2" customFormat="1" ht="16.8" customHeight="1">
      <c r="A6077" s="39"/>
      <c r="B6077" s="45"/>
      <c r="C6077" s="315" t="s">
        <v>511</v>
      </c>
      <c r="D6077" s="315" t="s">
        <v>512</v>
      </c>
      <c r="E6077" s="18" t="s">
        <v>345</v>
      </c>
      <c r="F6077" s="316">
        <v>26.751999999999999</v>
      </c>
      <c r="G6077" s="39"/>
      <c r="H6077" s="45"/>
    </row>
    <row r="6078" s="2" customFormat="1">
      <c r="A6078" s="39"/>
      <c r="B6078" s="45"/>
      <c r="C6078" s="315" t="s">
        <v>516</v>
      </c>
      <c r="D6078" s="315" t="s">
        <v>517</v>
      </c>
      <c r="E6078" s="18" t="s">
        <v>345</v>
      </c>
      <c r="F6078" s="316">
        <v>16.818999999999999</v>
      </c>
      <c r="G6078" s="39"/>
      <c r="H6078" s="45"/>
    </row>
    <row r="6079" s="2" customFormat="1">
      <c r="A6079" s="39"/>
      <c r="B6079" s="45"/>
      <c r="C6079" s="315" t="s">
        <v>521</v>
      </c>
      <c r="D6079" s="315" t="s">
        <v>522</v>
      </c>
      <c r="E6079" s="18" t="s">
        <v>345</v>
      </c>
      <c r="F6079" s="316">
        <v>16.818999999999999</v>
      </c>
      <c r="G6079" s="39"/>
      <c r="H6079" s="45"/>
    </row>
    <row r="6080" s="2" customFormat="1">
      <c r="A6080" s="39"/>
      <c r="B6080" s="45"/>
      <c r="C6080" s="315" t="s">
        <v>532</v>
      </c>
      <c r="D6080" s="315" t="s">
        <v>533</v>
      </c>
      <c r="E6080" s="18" t="s">
        <v>345</v>
      </c>
      <c r="F6080" s="316">
        <v>16.818999999999999</v>
      </c>
      <c r="G6080" s="39"/>
      <c r="H6080" s="45"/>
    </row>
    <row r="6081" s="2" customFormat="1" ht="16.8" customHeight="1">
      <c r="A6081" s="39"/>
      <c r="B6081" s="45"/>
      <c r="C6081" s="315" t="s">
        <v>537</v>
      </c>
      <c r="D6081" s="315" t="s">
        <v>538</v>
      </c>
      <c r="E6081" s="18" t="s">
        <v>489</v>
      </c>
      <c r="F6081" s="316">
        <v>0.001</v>
      </c>
      <c r="G6081" s="39"/>
      <c r="H6081" s="45"/>
    </row>
    <row r="6082" s="2" customFormat="1" ht="16.8" customHeight="1">
      <c r="A6082" s="39"/>
      <c r="B6082" s="45"/>
      <c r="C6082" s="315" t="s">
        <v>547</v>
      </c>
      <c r="D6082" s="315" t="s">
        <v>548</v>
      </c>
      <c r="E6082" s="18" t="s">
        <v>345</v>
      </c>
      <c r="F6082" s="316">
        <v>16.818999999999999</v>
      </c>
      <c r="G6082" s="39"/>
      <c r="H6082" s="45"/>
    </row>
    <row r="6083" s="2" customFormat="1" ht="16.8" customHeight="1">
      <c r="A6083" s="39"/>
      <c r="B6083" s="45"/>
      <c r="C6083" s="315" t="s">
        <v>552</v>
      </c>
      <c r="D6083" s="315" t="s">
        <v>553</v>
      </c>
      <c r="E6083" s="18" t="s">
        <v>391</v>
      </c>
      <c r="F6083" s="316">
        <v>0.33600000000000002</v>
      </c>
      <c r="G6083" s="39"/>
      <c r="H6083" s="45"/>
    </row>
    <row r="6084" s="2" customFormat="1" ht="16.8" customHeight="1">
      <c r="A6084" s="39"/>
      <c r="B6084" s="45"/>
      <c r="C6084" s="315" t="s">
        <v>557</v>
      </c>
      <c r="D6084" s="315" t="s">
        <v>558</v>
      </c>
      <c r="E6084" s="18" t="s">
        <v>391</v>
      </c>
      <c r="F6084" s="316">
        <v>0.33600000000000002</v>
      </c>
      <c r="G6084" s="39"/>
      <c r="H6084" s="45"/>
    </row>
    <row r="6085" s="2" customFormat="1" ht="16.8" customHeight="1">
      <c r="A6085" s="39"/>
      <c r="B6085" s="45"/>
      <c r="C6085" s="315" t="s">
        <v>562</v>
      </c>
      <c r="D6085" s="315" t="s">
        <v>563</v>
      </c>
      <c r="E6085" s="18" t="s">
        <v>391</v>
      </c>
      <c r="F6085" s="316">
        <v>3.3639999999999999</v>
      </c>
      <c r="G6085" s="39"/>
      <c r="H6085" s="45"/>
    </row>
    <row r="6086" s="2" customFormat="1" ht="16.8" customHeight="1">
      <c r="A6086" s="39"/>
      <c r="B6086" s="45"/>
      <c r="C6086" s="315" t="s">
        <v>526</v>
      </c>
      <c r="D6086" s="315" t="s">
        <v>527</v>
      </c>
      <c r="E6086" s="18" t="s">
        <v>528</v>
      </c>
      <c r="F6086" s="316">
        <v>0.33600000000000002</v>
      </c>
      <c r="G6086" s="39"/>
      <c r="H6086" s="45"/>
    </row>
    <row r="6087" s="2" customFormat="1" ht="16.8" customHeight="1">
      <c r="A6087" s="39"/>
      <c r="B6087" s="45"/>
      <c r="C6087" s="315" t="s">
        <v>542</v>
      </c>
      <c r="D6087" s="315" t="s">
        <v>543</v>
      </c>
      <c r="E6087" s="18" t="s">
        <v>528</v>
      </c>
      <c r="F6087" s="316">
        <v>0.505</v>
      </c>
      <c r="G6087" s="39"/>
      <c r="H6087" s="45"/>
    </row>
    <row r="6088" s="2" customFormat="1" ht="16.8" customHeight="1">
      <c r="A6088" s="39"/>
      <c r="B6088" s="45"/>
      <c r="C6088" s="311" t="s">
        <v>274</v>
      </c>
      <c r="D6088" s="312" t="s">
        <v>19</v>
      </c>
      <c r="E6088" s="313" t="s">
        <v>19</v>
      </c>
      <c r="F6088" s="314">
        <v>1</v>
      </c>
      <c r="G6088" s="39"/>
      <c r="H6088" s="45"/>
    </row>
    <row r="6089" s="2" customFormat="1" ht="16.8" customHeight="1">
      <c r="A6089" s="39"/>
      <c r="B6089" s="45"/>
      <c r="C6089" s="315" t="s">
        <v>19</v>
      </c>
      <c r="D6089" s="315" t="s">
        <v>383</v>
      </c>
      <c r="E6089" s="18" t="s">
        <v>19</v>
      </c>
      <c r="F6089" s="316">
        <v>0</v>
      </c>
      <c r="G6089" s="39"/>
      <c r="H6089" s="45"/>
    </row>
    <row r="6090" s="2" customFormat="1" ht="16.8" customHeight="1">
      <c r="A6090" s="39"/>
      <c r="B6090" s="45"/>
      <c r="C6090" s="315" t="s">
        <v>274</v>
      </c>
      <c r="D6090" s="315" t="s">
        <v>384</v>
      </c>
      <c r="E6090" s="18" t="s">
        <v>19</v>
      </c>
      <c r="F6090" s="316">
        <v>1</v>
      </c>
      <c r="G6090" s="39"/>
      <c r="H6090" s="45"/>
    </row>
    <row r="6091" s="2" customFormat="1" ht="16.8" customHeight="1">
      <c r="A6091" s="39"/>
      <c r="B6091" s="45"/>
      <c r="C6091" s="317" t="s">
        <v>4959</v>
      </c>
      <c r="D6091" s="39"/>
      <c r="E6091" s="39"/>
      <c r="F6091" s="39"/>
      <c r="G6091" s="39"/>
      <c r="H6091" s="45"/>
    </row>
    <row r="6092" s="2" customFormat="1" ht="16.8" customHeight="1">
      <c r="A6092" s="39"/>
      <c r="B6092" s="45"/>
      <c r="C6092" s="315" t="s">
        <v>379</v>
      </c>
      <c r="D6092" s="315" t="s">
        <v>380</v>
      </c>
      <c r="E6092" s="18" t="s">
        <v>345</v>
      </c>
      <c r="F6092" s="316">
        <v>16.818999999999999</v>
      </c>
      <c r="G6092" s="39"/>
      <c r="H6092" s="45"/>
    </row>
    <row r="6093" s="2" customFormat="1" ht="16.8" customHeight="1">
      <c r="A6093" s="39"/>
      <c r="B6093" s="45"/>
      <c r="C6093" s="311" t="s">
        <v>277</v>
      </c>
      <c r="D6093" s="312" t="s">
        <v>19</v>
      </c>
      <c r="E6093" s="313" t="s">
        <v>19</v>
      </c>
      <c r="F6093" s="314">
        <v>0.29999999999999999</v>
      </c>
      <c r="G6093" s="39"/>
      <c r="H6093" s="45"/>
    </row>
    <row r="6094" s="2" customFormat="1" ht="16.8" customHeight="1">
      <c r="A6094" s="39"/>
      <c r="B6094" s="45"/>
      <c r="C6094" s="315" t="s">
        <v>19</v>
      </c>
      <c r="D6094" s="315" t="s">
        <v>386</v>
      </c>
      <c r="E6094" s="18" t="s">
        <v>19</v>
      </c>
      <c r="F6094" s="316">
        <v>0</v>
      </c>
      <c r="G6094" s="39"/>
      <c r="H6094" s="45"/>
    </row>
    <row r="6095" s="2" customFormat="1" ht="16.8" customHeight="1">
      <c r="A6095" s="39"/>
      <c r="B6095" s="45"/>
      <c r="C6095" s="315" t="s">
        <v>277</v>
      </c>
      <c r="D6095" s="315" t="s">
        <v>387</v>
      </c>
      <c r="E6095" s="18" t="s">
        <v>19</v>
      </c>
      <c r="F6095" s="316">
        <v>0.29999999999999999</v>
      </c>
      <c r="G6095" s="39"/>
      <c r="H6095" s="45"/>
    </row>
    <row r="6096" s="2" customFormat="1" ht="16.8" customHeight="1">
      <c r="A6096" s="39"/>
      <c r="B6096" s="45"/>
      <c r="C6096" s="317" t="s">
        <v>4959</v>
      </c>
      <c r="D6096" s="39"/>
      <c r="E6096" s="39"/>
      <c r="F6096" s="39"/>
      <c r="G6096" s="39"/>
      <c r="H6096" s="45"/>
    </row>
    <row r="6097" s="2" customFormat="1" ht="16.8" customHeight="1">
      <c r="A6097" s="39"/>
      <c r="B6097" s="45"/>
      <c r="C6097" s="315" t="s">
        <v>379</v>
      </c>
      <c r="D6097" s="315" t="s">
        <v>380</v>
      </c>
      <c r="E6097" s="18" t="s">
        <v>345</v>
      </c>
      <c r="F6097" s="316">
        <v>16.818999999999999</v>
      </c>
      <c r="G6097" s="39"/>
      <c r="H6097" s="45"/>
    </row>
    <row r="6098" s="2" customFormat="1">
      <c r="A6098" s="39"/>
      <c r="B6098" s="45"/>
      <c r="C6098" s="315" t="s">
        <v>406</v>
      </c>
      <c r="D6098" s="315" t="s">
        <v>407</v>
      </c>
      <c r="E6098" s="18" t="s">
        <v>391</v>
      </c>
      <c r="F6098" s="316">
        <v>34.584000000000003</v>
      </c>
      <c r="G6098" s="39"/>
      <c r="H6098" s="45"/>
    </row>
    <row r="6099" s="2" customFormat="1" ht="16.8" customHeight="1">
      <c r="A6099" s="39"/>
      <c r="B6099" s="45"/>
      <c r="C6099" s="311" t="s">
        <v>1828</v>
      </c>
      <c r="D6099" s="312" t="s">
        <v>19</v>
      </c>
      <c r="E6099" s="313" t="s">
        <v>19</v>
      </c>
      <c r="F6099" s="314">
        <v>0</v>
      </c>
      <c r="G6099" s="39"/>
      <c r="H6099" s="45"/>
    </row>
    <row r="6100" s="2" customFormat="1" ht="16.8" customHeight="1">
      <c r="A6100" s="39"/>
      <c r="B6100" s="45"/>
      <c r="C6100" s="317" t="s">
        <v>4959</v>
      </c>
      <c r="D6100" s="39"/>
      <c r="E6100" s="39"/>
      <c r="F6100" s="39"/>
      <c r="G6100" s="39"/>
      <c r="H6100" s="45"/>
    </row>
    <row r="6101" s="2" customFormat="1" ht="16.8" customHeight="1">
      <c r="A6101" s="39"/>
      <c r="B6101" s="45"/>
      <c r="C6101" s="315" t="s">
        <v>466</v>
      </c>
      <c r="D6101" s="315" t="s">
        <v>467</v>
      </c>
      <c r="E6101" s="18" t="s">
        <v>391</v>
      </c>
      <c r="F6101" s="316">
        <v>26.206</v>
      </c>
      <c r="G6101" s="39"/>
      <c r="H6101" s="45"/>
    </row>
    <row r="6102" s="2" customFormat="1" ht="16.8" customHeight="1">
      <c r="A6102" s="39"/>
      <c r="B6102" s="45"/>
      <c r="C6102" s="315" t="s">
        <v>19</v>
      </c>
      <c r="D6102" s="315" t="s">
        <v>216</v>
      </c>
      <c r="E6102" s="18" t="s">
        <v>19</v>
      </c>
      <c r="F6102" s="316">
        <v>2.028</v>
      </c>
      <c r="G6102" s="39"/>
      <c r="H6102" s="45"/>
    </row>
    <row r="6103" s="2" customFormat="1" ht="16.8" customHeight="1">
      <c r="A6103" s="39"/>
      <c r="B6103" s="45"/>
      <c r="C6103" s="315" t="s">
        <v>19</v>
      </c>
      <c r="D6103" s="315" t="s">
        <v>221</v>
      </c>
      <c r="E6103" s="18" t="s">
        <v>19</v>
      </c>
      <c r="F6103" s="316">
        <v>6.093</v>
      </c>
      <c r="G6103" s="39"/>
      <c r="H6103" s="45"/>
    </row>
    <row r="6104" s="2" customFormat="1" ht="16.8" customHeight="1">
      <c r="A6104" s="39"/>
      <c r="B6104" s="45"/>
      <c r="C6104" s="315" t="s">
        <v>19</v>
      </c>
      <c r="D6104" s="315" t="s">
        <v>452</v>
      </c>
      <c r="E6104" s="18" t="s">
        <v>19</v>
      </c>
      <c r="F6104" s="316">
        <v>0.25700000000000001</v>
      </c>
      <c r="G6104" s="39"/>
      <c r="H6104" s="45"/>
    </row>
    <row r="6105" s="2" customFormat="1" ht="16.8" customHeight="1">
      <c r="A6105" s="39"/>
      <c r="B6105" s="45"/>
      <c r="C6105" s="315" t="s">
        <v>19</v>
      </c>
      <c r="D6105" s="315" t="s">
        <v>453</v>
      </c>
      <c r="E6105" s="18" t="s">
        <v>19</v>
      </c>
      <c r="F6105" s="316">
        <v>0</v>
      </c>
      <c r="G6105" s="39"/>
      <c r="H6105" s="45"/>
    </row>
    <row r="6106" s="2" customFormat="1" ht="16.8" customHeight="1">
      <c r="A6106" s="39"/>
      <c r="B6106" s="45"/>
      <c r="C6106" s="315" t="s">
        <v>19</v>
      </c>
      <c r="D6106" s="315" t="s">
        <v>248</v>
      </c>
      <c r="E6106" s="18" t="s">
        <v>19</v>
      </c>
      <c r="F6106" s="316">
        <v>0</v>
      </c>
      <c r="G6106" s="39"/>
      <c r="H6106" s="45"/>
    </row>
    <row r="6107" s="2" customFormat="1" ht="16.8" customHeight="1">
      <c r="A6107" s="39"/>
      <c r="B6107" s="45"/>
      <c r="C6107" s="315" t="s">
        <v>218</v>
      </c>
      <c r="D6107" s="315" t="s">
        <v>363</v>
      </c>
      <c r="E6107" s="18" t="s">
        <v>19</v>
      </c>
      <c r="F6107" s="316">
        <v>8.3780000000000001</v>
      </c>
      <c r="G6107" s="39"/>
      <c r="H6107" s="45"/>
    </row>
    <row r="6108" s="2" customFormat="1" ht="16.8" customHeight="1">
      <c r="A6108" s="39"/>
      <c r="B6108" s="45"/>
      <c r="C6108" s="311" t="s">
        <v>218</v>
      </c>
      <c r="D6108" s="312" t="s">
        <v>19</v>
      </c>
      <c r="E6108" s="313" t="s">
        <v>19</v>
      </c>
      <c r="F6108" s="314">
        <v>8.3780000000000001</v>
      </c>
      <c r="G6108" s="39"/>
      <c r="H6108" s="45"/>
    </row>
    <row r="6109" s="2" customFormat="1" ht="16.8" customHeight="1">
      <c r="A6109" s="39"/>
      <c r="B6109" s="45"/>
      <c r="C6109" s="317" t="s">
        <v>4959</v>
      </c>
      <c r="D6109" s="39"/>
      <c r="E6109" s="39"/>
      <c r="F6109" s="39"/>
      <c r="G6109" s="39"/>
      <c r="H6109" s="45"/>
    </row>
    <row r="6110" s="2" customFormat="1">
      <c r="A6110" s="39"/>
      <c r="B6110" s="45"/>
      <c r="C6110" s="315" t="s">
        <v>448</v>
      </c>
      <c r="D6110" s="315" t="s">
        <v>449</v>
      </c>
      <c r="E6110" s="18" t="s">
        <v>391</v>
      </c>
      <c r="F6110" s="316">
        <v>8.3780000000000001</v>
      </c>
      <c r="G6110" s="39"/>
      <c r="H6110" s="45"/>
    </row>
    <row r="6111" s="2" customFormat="1">
      <c r="A6111" s="39"/>
      <c r="B6111" s="45"/>
      <c r="C6111" s="315" t="s">
        <v>455</v>
      </c>
      <c r="D6111" s="315" t="s">
        <v>4960</v>
      </c>
      <c r="E6111" s="18" t="s">
        <v>391</v>
      </c>
      <c r="F6111" s="316">
        <v>83.780000000000001</v>
      </c>
      <c r="G6111" s="39"/>
      <c r="H6111" s="45"/>
    </row>
    <row r="6112" s="2" customFormat="1">
      <c r="A6112" s="39"/>
      <c r="B6112" s="45"/>
      <c r="C6112" s="315" t="s">
        <v>504</v>
      </c>
      <c r="D6112" s="315" t="s">
        <v>505</v>
      </c>
      <c r="E6112" s="18" t="s">
        <v>489</v>
      </c>
      <c r="F6112" s="316">
        <v>16.756</v>
      </c>
      <c r="G6112" s="39"/>
      <c r="H6112" s="45"/>
    </row>
    <row r="6113" s="2" customFormat="1" ht="16.8" customHeight="1">
      <c r="A6113" s="39"/>
      <c r="B6113" s="45"/>
      <c r="C6113" s="315" t="s">
        <v>466</v>
      </c>
      <c r="D6113" s="315" t="s">
        <v>467</v>
      </c>
      <c r="E6113" s="18" t="s">
        <v>391</v>
      </c>
      <c r="F6113" s="316">
        <v>26.206</v>
      </c>
      <c r="G6113" s="39"/>
      <c r="H6113" s="45"/>
    </row>
    <row r="6114" s="2" customFormat="1" ht="16.8" customHeight="1">
      <c r="A6114" s="39"/>
      <c r="B6114" s="45"/>
      <c r="C6114" s="311" t="s">
        <v>223</v>
      </c>
      <c r="D6114" s="312" t="s">
        <v>19</v>
      </c>
      <c r="E6114" s="313" t="s">
        <v>19</v>
      </c>
      <c r="F6114" s="314">
        <v>34.584000000000003</v>
      </c>
      <c r="G6114" s="39"/>
      <c r="H6114" s="45"/>
    </row>
    <row r="6115" s="2" customFormat="1" ht="16.8" customHeight="1">
      <c r="A6115" s="39"/>
      <c r="B6115" s="45"/>
      <c r="C6115" s="315" t="s">
        <v>19</v>
      </c>
      <c r="D6115" s="315" t="s">
        <v>418</v>
      </c>
      <c r="E6115" s="18" t="s">
        <v>19</v>
      </c>
      <c r="F6115" s="316">
        <v>20.984000000000002</v>
      </c>
      <c r="G6115" s="39"/>
      <c r="H6115" s="45"/>
    </row>
    <row r="6116" s="2" customFormat="1" ht="16.8" customHeight="1">
      <c r="A6116" s="39"/>
      <c r="B6116" s="45"/>
      <c r="C6116" s="315" t="s">
        <v>19</v>
      </c>
      <c r="D6116" s="315" t="s">
        <v>1348</v>
      </c>
      <c r="E6116" s="18" t="s">
        <v>19</v>
      </c>
      <c r="F6116" s="316">
        <v>4.8570000000000002</v>
      </c>
      <c r="G6116" s="39"/>
      <c r="H6116" s="45"/>
    </row>
    <row r="6117" s="2" customFormat="1" ht="16.8" customHeight="1">
      <c r="A6117" s="39"/>
      <c r="B6117" s="45"/>
      <c r="C6117" s="315" t="s">
        <v>19</v>
      </c>
      <c r="D6117" s="315" t="s">
        <v>1349</v>
      </c>
      <c r="E6117" s="18" t="s">
        <v>19</v>
      </c>
      <c r="F6117" s="316">
        <v>0</v>
      </c>
      <c r="G6117" s="39"/>
      <c r="H6117" s="45"/>
    </row>
    <row r="6118" s="2" customFormat="1" ht="16.8" customHeight="1">
      <c r="A6118" s="39"/>
      <c r="B6118" s="45"/>
      <c r="C6118" s="315" t="s">
        <v>19</v>
      </c>
      <c r="D6118" s="315" t="s">
        <v>1350</v>
      </c>
      <c r="E6118" s="18" t="s">
        <v>19</v>
      </c>
      <c r="F6118" s="316">
        <v>0</v>
      </c>
      <c r="G6118" s="39"/>
      <c r="H6118" s="45"/>
    </row>
    <row r="6119" s="2" customFormat="1" ht="16.8" customHeight="1">
      <c r="A6119" s="39"/>
      <c r="B6119" s="45"/>
      <c r="C6119" s="315" t="s">
        <v>19</v>
      </c>
      <c r="D6119" s="315" t="s">
        <v>1350</v>
      </c>
      <c r="E6119" s="18" t="s">
        <v>19</v>
      </c>
      <c r="F6119" s="316">
        <v>0</v>
      </c>
      <c r="G6119" s="39"/>
      <c r="H6119" s="45"/>
    </row>
    <row r="6120" s="2" customFormat="1" ht="16.8" customHeight="1">
      <c r="A6120" s="39"/>
      <c r="B6120" s="45"/>
      <c r="C6120" s="315" t="s">
        <v>19</v>
      </c>
      <c r="D6120" s="315" t="s">
        <v>1351</v>
      </c>
      <c r="E6120" s="18" t="s">
        <v>19</v>
      </c>
      <c r="F6120" s="316">
        <v>0</v>
      </c>
      <c r="G6120" s="39"/>
      <c r="H6120" s="45"/>
    </row>
    <row r="6121" s="2" customFormat="1" ht="16.8" customHeight="1">
      <c r="A6121" s="39"/>
      <c r="B6121" s="45"/>
      <c r="C6121" s="315" t="s">
        <v>19</v>
      </c>
      <c r="D6121" s="315" t="s">
        <v>1352</v>
      </c>
      <c r="E6121" s="18" t="s">
        <v>19</v>
      </c>
      <c r="F6121" s="316">
        <v>8.7430000000000003</v>
      </c>
      <c r="G6121" s="39"/>
      <c r="H6121" s="45"/>
    </row>
    <row r="6122" s="2" customFormat="1" ht="16.8" customHeight="1">
      <c r="A6122" s="39"/>
      <c r="B6122" s="45"/>
      <c r="C6122" s="315" t="s">
        <v>19</v>
      </c>
      <c r="D6122" s="315" t="s">
        <v>422</v>
      </c>
      <c r="E6122" s="18" t="s">
        <v>19</v>
      </c>
      <c r="F6122" s="316">
        <v>0</v>
      </c>
      <c r="G6122" s="39"/>
      <c r="H6122" s="45"/>
    </row>
    <row r="6123" s="2" customFormat="1" ht="16.8" customHeight="1">
      <c r="A6123" s="39"/>
      <c r="B6123" s="45"/>
      <c r="C6123" s="315" t="s">
        <v>223</v>
      </c>
      <c r="D6123" s="315" t="s">
        <v>363</v>
      </c>
      <c r="E6123" s="18" t="s">
        <v>19</v>
      </c>
      <c r="F6123" s="316">
        <v>34.584000000000003</v>
      </c>
      <c r="G6123" s="39"/>
      <c r="H6123" s="45"/>
    </row>
    <row r="6124" s="2" customFormat="1" ht="16.8" customHeight="1">
      <c r="A6124" s="39"/>
      <c r="B6124" s="45"/>
      <c r="C6124" s="317" t="s">
        <v>4959</v>
      </c>
      <c r="D6124" s="39"/>
      <c r="E6124" s="39"/>
      <c r="F6124" s="39"/>
      <c r="G6124" s="39"/>
      <c r="H6124" s="45"/>
    </row>
    <row r="6125" s="2" customFormat="1">
      <c r="A6125" s="39"/>
      <c r="B6125" s="45"/>
      <c r="C6125" s="315" t="s">
        <v>406</v>
      </c>
      <c r="D6125" s="315" t="s">
        <v>407</v>
      </c>
      <c r="E6125" s="18" t="s">
        <v>391</v>
      </c>
      <c r="F6125" s="316">
        <v>34.584000000000003</v>
      </c>
      <c r="G6125" s="39"/>
      <c r="H6125" s="45"/>
    </row>
    <row r="6126" s="2" customFormat="1" ht="16.8" customHeight="1">
      <c r="A6126" s="39"/>
      <c r="B6126" s="45"/>
      <c r="C6126" s="315" t="s">
        <v>466</v>
      </c>
      <c r="D6126" s="315" t="s">
        <v>467</v>
      </c>
      <c r="E6126" s="18" t="s">
        <v>391</v>
      </c>
      <c r="F6126" s="316">
        <v>26.206</v>
      </c>
      <c r="G6126" s="39"/>
      <c r="H6126" s="45"/>
    </row>
    <row r="6127" s="2" customFormat="1" ht="16.8" customHeight="1">
      <c r="A6127" s="39"/>
      <c r="B6127" s="45"/>
      <c r="C6127" s="311" t="s">
        <v>298</v>
      </c>
      <c r="D6127" s="312" t="s">
        <v>19</v>
      </c>
      <c r="E6127" s="313" t="s">
        <v>19</v>
      </c>
      <c r="F6127" s="314">
        <v>-0.25700000000000001</v>
      </c>
      <c r="G6127" s="39"/>
      <c r="H6127" s="45"/>
    </row>
    <row r="6128" s="2" customFormat="1" ht="16.8" customHeight="1">
      <c r="A6128" s="39"/>
      <c r="B6128" s="45"/>
      <c r="C6128" s="315" t="s">
        <v>19</v>
      </c>
      <c r="D6128" s="315" t="s">
        <v>2074</v>
      </c>
      <c r="E6128" s="18" t="s">
        <v>19</v>
      </c>
      <c r="F6128" s="316">
        <v>0</v>
      </c>
      <c r="G6128" s="39"/>
      <c r="H6128" s="45"/>
    </row>
    <row r="6129" s="2" customFormat="1" ht="16.8" customHeight="1">
      <c r="A6129" s="39"/>
      <c r="B6129" s="45"/>
      <c r="C6129" s="315" t="s">
        <v>19</v>
      </c>
      <c r="D6129" s="315" t="s">
        <v>2075</v>
      </c>
      <c r="E6129" s="18" t="s">
        <v>19</v>
      </c>
      <c r="F6129" s="316">
        <v>0</v>
      </c>
      <c r="G6129" s="39"/>
      <c r="H6129" s="45"/>
    </row>
    <row r="6130" s="2" customFormat="1" ht="16.8" customHeight="1">
      <c r="A6130" s="39"/>
      <c r="B6130" s="45"/>
      <c r="C6130" s="315" t="s">
        <v>19</v>
      </c>
      <c r="D6130" s="315" t="s">
        <v>1885</v>
      </c>
      <c r="E6130" s="18" t="s">
        <v>19</v>
      </c>
      <c r="F6130" s="316">
        <v>-0.25700000000000001</v>
      </c>
      <c r="G6130" s="39"/>
      <c r="H6130" s="45"/>
    </row>
    <row r="6131" s="2" customFormat="1" ht="16.8" customHeight="1">
      <c r="A6131" s="39"/>
      <c r="B6131" s="45"/>
      <c r="C6131" s="315" t="s">
        <v>19</v>
      </c>
      <c r="D6131" s="315" t="s">
        <v>1886</v>
      </c>
      <c r="E6131" s="18" t="s">
        <v>19</v>
      </c>
      <c r="F6131" s="316">
        <v>0</v>
      </c>
      <c r="G6131" s="39"/>
      <c r="H6131" s="45"/>
    </row>
    <row r="6132" s="2" customFormat="1" ht="16.8" customHeight="1">
      <c r="A6132" s="39"/>
      <c r="B6132" s="45"/>
      <c r="C6132" s="315" t="s">
        <v>19</v>
      </c>
      <c r="D6132" s="315" t="s">
        <v>1887</v>
      </c>
      <c r="E6132" s="18" t="s">
        <v>19</v>
      </c>
      <c r="F6132" s="316">
        <v>0</v>
      </c>
      <c r="G6132" s="39"/>
      <c r="H6132" s="45"/>
    </row>
    <row r="6133" s="2" customFormat="1" ht="16.8" customHeight="1">
      <c r="A6133" s="39"/>
      <c r="B6133" s="45"/>
      <c r="C6133" s="315" t="s">
        <v>19</v>
      </c>
      <c r="D6133" s="315" t="s">
        <v>1888</v>
      </c>
      <c r="E6133" s="18" t="s">
        <v>19</v>
      </c>
      <c r="F6133" s="316">
        <v>0</v>
      </c>
      <c r="G6133" s="39"/>
      <c r="H6133" s="45"/>
    </row>
    <row r="6134" s="2" customFormat="1" ht="16.8" customHeight="1">
      <c r="A6134" s="39"/>
      <c r="B6134" s="45"/>
      <c r="C6134" s="315" t="s">
        <v>19</v>
      </c>
      <c r="D6134" s="315" t="s">
        <v>501</v>
      </c>
      <c r="E6134" s="18" t="s">
        <v>19</v>
      </c>
      <c r="F6134" s="316">
        <v>0</v>
      </c>
      <c r="G6134" s="39"/>
      <c r="H6134" s="45"/>
    </row>
    <row r="6135" s="2" customFormat="1" ht="16.8" customHeight="1">
      <c r="A6135" s="39"/>
      <c r="B6135" s="45"/>
      <c r="C6135" s="315" t="s">
        <v>19</v>
      </c>
      <c r="D6135" s="315" t="s">
        <v>993</v>
      </c>
      <c r="E6135" s="18" t="s">
        <v>19</v>
      </c>
      <c r="F6135" s="316">
        <v>0</v>
      </c>
      <c r="G6135" s="39"/>
      <c r="H6135" s="45"/>
    </row>
    <row r="6136" s="2" customFormat="1" ht="16.8" customHeight="1">
      <c r="A6136" s="39"/>
      <c r="B6136" s="45"/>
      <c r="C6136" s="315" t="s">
        <v>19</v>
      </c>
      <c r="D6136" s="315" t="s">
        <v>502</v>
      </c>
      <c r="E6136" s="18" t="s">
        <v>19</v>
      </c>
      <c r="F6136" s="316">
        <v>0</v>
      </c>
      <c r="G6136" s="39"/>
      <c r="H6136" s="45"/>
    </row>
    <row r="6137" s="2" customFormat="1" ht="16.8" customHeight="1">
      <c r="A6137" s="39"/>
      <c r="B6137" s="45"/>
      <c r="C6137" s="315" t="s">
        <v>298</v>
      </c>
      <c r="D6137" s="315" t="s">
        <v>500</v>
      </c>
      <c r="E6137" s="18" t="s">
        <v>19</v>
      </c>
      <c r="F6137" s="316">
        <v>-0.25700000000000001</v>
      </c>
      <c r="G6137" s="39"/>
      <c r="H6137" s="45"/>
    </row>
    <row r="6138" s="2" customFormat="1" ht="16.8" customHeight="1">
      <c r="A6138" s="39"/>
      <c r="B6138" s="45"/>
      <c r="C6138" s="317" t="s">
        <v>4959</v>
      </c>
      <c r="D6138" s="39"/>
      <c r="E6138" s="39"/>
      <c r="F6138" s="39"/>
      <c r="G6138" s="39"/>
      <c r="H6138" s="45"/>
    </row>
    <row r="6139" s="2" customFormat="1" ht="16.8" customHeight="1">
      <c r="A6139" s="39"/>
      <c r="B6139" s="45"/>
      <c r="C6139" s="315" t="s">
        <v>496</v>
      </c>
      <c r="D6139" s="315" t="s">
        <v>497</v>
      </c>
      <c r="E6139" s="18" t="s">
        <v>489</v>
      </c>
      <c r="F6139" s="316">
        <v>4.056</v>
      </c>
      <c r="G6139" s="39"/>
      <c r="H6139" s="45"/>
    </row>
    <row r="6140" s="2" customFormat="1">
      <c r="A6140" s="39"/>
      <c r="B6140" s="45"/>
      <c r="C6140" s="315" t="s">
        <v>448</v>
      </c>
      <c r="D6140" s="315" t="s">
        <v>449</v>
      </c>
      <c r="E6140" s="18" t="s">
        <v>391</v>
      </c>
      <c r="F6140" s="316">
        <v>8.3780000000000001</v>
      </c>
      <c r="G6140" s="39"/>
      <c r="H6140" s="45"/>
    </row>
    <row r="6141" s="2" customFormat="1" ht="16.8" customHeight="1">
      <c r="A6141" s="39"/>
      <c r="B6141" s="45"/>
      <c r="C6141" s="311" t="s">
        <v>221</v>
      </c>
      <c r="D6141" s="312" t="s">
        <v>19</v>
      </c>
      <c r="E6141" s="313" t="s">
        <v>19</v>
      </c>
      <c r="F6141" s="314">
        <v>6.093</v>
      </c>
      <c r="G6141" s="39"/>
      <c r="H6141" s="45"/>
    </row>
    <row r="6142" s="2" customFormat="1" ht="16.8" customHeight="1">
      <c r="A6142" s="39"/>
      <c r="B6142" s="45"/>
      <c r="C6142" s="315" t="s">
        <v>19</v>
      </c>
      <c r="D6142" s="315" t="s">
        <v>491</v>
      </c>
      <c r="E6142" s="18" t="s">
        <v>19</v>
      </c>
      <c r="F6142" s="316">
        <v>0</v>
      </c>
      <c r="G6142" s="39"/>
      <c r="H6142" s="45"/>
    </row>
    <row r="6143" s="2" customFormat="1" ht="16.8" customHeight="1">
      <c r="A6143" s="39"/>
      <c r="B6143" s="45"/>
      <c r="C6143" s="315" t="s">
        <v>19</v>
      </c>
      <c r="D6143" s="315" t="s">
        <v>492</v>
      </c>
      <c r="E6143" s="18" t="s">
        <v>19</v>
      </c>
      <c r="F6143" s="316">
        <v>1.5229999999999999</v>
      </c>
      <c r="G6143" s="39"/>
      <c r="H6143" s="45"/>
    </row>
    <row r="6144" s="2" customFormat="1" ht="16.8" customHeight="1">
      <c r="A6144" s="39"/>
      <c r="B6144" s="45"/>
      <c r="C6144" s="315" t="s">
        <v>19</v>
      </c>
      <c r="D6144" s="315" t="s">
        <v>493</v>
      </c>
      <c r="E6144" s="18" t="s">
        <v>19</v>
      </c>
      <c r="F6144" s="316">
        <v>0</v>
      </c>
      <c r="G6144" s="39"/>
      <c r="H6144" s="45"/>
    </row>
    <row r="6145" s="2" customFormat="1" ht="16.8" customHeight="1">
      <c r="A6145" s="39"/>
      <c r="B6145" s="45"/>
      <c r="C6145" s="315" t="s">
        <v>19</v>
      </c>
      <c r="D6145" s="315" t="s">
        <v>494</v>
      </c>
      <c r="E6145" s="18" t="s">
        <v>19</v>
      </c>
      <c r="F6145" s="316">
        <v>4.5700000000000003</v>
      </c>
      <c r="G6145" s="39"/>
      <c r="H6145" s="45"/>
    </row>
    <row r="6146" s="2" customFormat="1" ht="16.8" customHeight="1">
      <c r="A6146" s="39"/>
      <c r="B6146" s="45"/>
      <c r="C6146" s="315" t="s">
        <v>221</v>
      </c>
      <c r="D6146" s="315" t="s">
        <v>363</v>
      </c>
      <c r="E6146" s="18" t="s">
        <v>19</v>
      </c>
      <c r="F6146" s="316">
        <v>6.093</v>
      </c>
      <c r="G6146" s="39"/>
      <c r="H6146" s="45"/>
    </row>
    <row r="6147" s="2" customFormat="1" ht="16.8" customHeight="1">
      <c r="A6147" s="39"/>
      <c r="B6147" s="45"/>
      <c r="C6147" s="317" t="s">
        <v>4959</v>
      </c>
      <c r="D6147" s="39"/>
      <c r="E6147" s="39"/>
      <c r="F6147" s="39"/>
      <c r="G6147" s="39"/>
      <c r="H6147" s="45"/>
    </row>
    <row r="6148" s="2" customFormat="1" ht="16.8" customHeight="1">
      <c r="A6148" s="39"/>
      <c r="B6148" s="45"/>
      <c r="C6148" s="315" t="s">
        <v>487</v>
      </c>
      <c r="D6148" s="315" t="s">
        <v>488</v>
      </c>
      <c r="E6148" s="18" t="s">
        <v>489</v>
      </c>
      <c r="F6148" s="316">
        <v>12.186</v>
      </c>
      <c r="G6148" s="39"/>
      <c r="H6148" s="45"/>
    </row>
    <row r="6149" s="2" customFormat="1">
      <c r="A6149" s="39"/>
      <c r="B6149" s="45"/>
      <c r="C6149" s="315" t="s">
        <v>448</v>
      </c>
      <c r="D6149" s="315" t="s">
        <v>449</v>
      </c>
      <c r="E6149" s="18" t="s">
        <v>391</v>
      </c>
      <c r="F6149" s="316">
        <v>8.3780000000000001</v>
      </c>
      <c r="G6149" s="39"/>
      <c r="H6149" s="45"/>
    </row>
    <row r="6150" s="2" customFormat="1">
      <c r="A6150" s="39"/>
      <c r="B6150" s="45"/>
      <c r="C6150" s="315" t="s">
        <v>477</v>
      </c>
      <c r="D6150" s="315" t="s">
        <v>478</v>
      </c>
      <c r="E6150" s="18" t="s">
        <v>391</v>
      </c>
      <c r="F6150" s="316">
        <v>32.298999999999999</v>
      </c>
      <c r="G6150" s="39"/>
      <c r="H6150" s="45"/>
    </row>
    <row r="6151" s="2" customFormat="1" ht="16.8" customHeight="1">
      <c r="A6151" s="39"/>
      <c r="B6151" s="45"/>
      <c r="C6151" s="311" t="s">
        <v>225</v>
      </c>
      <c r="D6151" s="312" t="s">
        <v>19</v>
      </c>
      <c r="E6151" s="313" t="s">
        <v>19</v>
      </c>
      <c r="F6151" s="314">
        <v>26.206</v>
      </c>
      <c r="G6151" s="39"/>
      <c r="H6151" s="45"/>
    </row>
    <row r="6152" s="2" customFormat="1" ht="16.8" customHeight="1">
      <c r="A6152" s="39"/>
      <c r="B6152" s="45"/>
      <c r="C6152" s="315" t="s">
        <v>19</v>
      </c>
      <c r="D6152" s="315" t="s">
        <v>470</v>
      </c>
      <c r="E6152" s="18" t="s">
        <v>19</v>
      </c>
      <c r="F6152" s="316">
        <v>0</v>
      </c>
      <c r="G6152" s="39"/>
      <c r="H6152" s="45"/>
    </row>
    <row r="6153" s="2" customFormat="1" ht="16.8" customHeight="1">
      <c r="A6153" s="39"/>
      <c r="B6153" s="45"/>
      <c r="C6153" s="315" t="s">
        <v>19</v>
      </c>
      <c r="D6153" s="315" t="s">
        <v>1879</v>
      </c>
      <c r="E6153" s="18" t="s">
        <v>19</v>
      </c>
      <c r="F6153" s="316">
        <v>34.584000000000003</v>
      </c>
      <c r="G6153" s="39"/>
      <c r="H6153" s="45"/>
    </row>
    <row r="6154" s="2" customFormat="1" ht="16.8" customHeight="1">
      <c r="A6154" s="39"/>
      <c r="B6154" s="45"/>
      <c r="C6154" s="315" t="s">
        <v>19</v>
      </c>
      <c r="D6154" s="315" t="s">
        <v>471</v>
      </c>
      <c r="E6154" s="18" t="s">
        <v>19</v>
      </c>
      <c r="F6154" s="316">
        <v>-8.3780000000000001</v>
      </c>
      <c r="G6154" s="39"/>
      <c r="H6154" s="45"/>
    </row>
    <row r="6155" s="2" customFormat="1" ht="16.8" customHeight="1">
      <c r="A6155" s="39"/>
      <c r="B6155" s="45"/>
      <c r="C6155" s="315" t="s">
        <v>225</v>
      </c>
      <c r="D6155" s="315" t="s">
        <v>363</v>
      </c>
      <c r="E6155" s="18" t="s">
        <v>19</v>
      </c>
      <c r="F6155" s="316">
        <v>26.206</v>
      </c>
      <c r="G6155" s="39"/>
      <c r="H6155" s="45"/>
    </row>
    <row r="6156" s="2" customFormat="1" ht="16.8" customHeight="1">
      <c r="A6156" s="39"/>
      <c r="B6156" s="45"/>
      <c r="C6156" s="317" t="s">
        <v>4959</v>
      </c>
      <c r="D6156" s="39"/>
      <c r="E6156" s="39"/>
      <c r="F6156" s="39"/>
      <c r="G6156" s="39"/>
      <c r="H6156" s="45"/>
    </row>
    <row r="6157" s="2" customFormat="1" ht="16.8" customHeight="1">
      <c r="A6157" s="39"/>
      <c r="B6157" s="45"/>
      <c r="C6157" s="315" t="s">
        <v>466</v>
      </c>
      <c r="D6157" s="315" t="s">
        <v>467</v>
      </c>
      <c r="E6157" s="18" t="s">
        <v>391</v>
      </c>
      <c r="F6157" s="316">
        <v>26.206</v>
      </c>
      <c r="G6157" s="39"/>
      <c r="H6157" s="45"/>
    </row>
    <row r="6158" s="2" customFormat="1">
      <c r="A6158" s="39"/>
      <c r="B6158" s="45"/>
      <c r="C6158" s="315" t="s">
        <v>389</v>
      </c>
      <c r="D6158" s="315" t="s">
        <v>390</v>
      </c>
      <c r="E6158" s="18" t="s">
        <v>391</v>
      </c>
      <c r="F6158" s="316">
        <v>26.206</v>
      </c>
      <c r="G6158" s="39"/>
      <c r="H6158" s="45"/>
    </row>
    <row r="6159" s="2" customFormat="1">
      <c r="A6159" s="39"/>
      <c r="B6159" s="45"/>
      <c r="C6159" s="315" t="s">
        <v>442</v>
      </c>
      <c r="D6159" s="315" t="s">
        <v>443</v>
      </c>
      <c r="E6159" s="18" t="s">
        <v>391</v>
      </c>
      <c r="F6159" s="316">
        <v>52.411999999999999</v>
      </c>
      <c r="G6159" s="39"/>
      <c r="H6159" s="45"/>
    </row>
    <row r="6160" s="2" customFormat="1">
      <c r="A6160" s="39"/>
      <c r="B6160" s="45"/>
      <c r="C6160" s="315" t="s">
        <v>462</v>
      </c>
      <c r="D6160" s="315" t="s">
        <v>463</v>
      </c>
      <c r="E6160" s="18" t="s">
        <v>391</v>
      </c>
      <c r="F6160" s="316">
        <v>26.206</v>
      </c>
      <c r="G6160" s="39"/>
      <c r="H6160" s="45"/>
    </row>
    <row r="6161" s="2" customFormat="1">
      <c r="A6161" s="39"/>
      <c r="B6161" s="45"/>
      <c r="C6161" s="315" t="s">
        <v>477</v>
      </c>
      <c r="D6161" s="315" t="s">
        <v>478</v>
      </c>
      <c r="E6161" s="18" t="s">
        <v>391</v>
      </c>
      <c r="F6161" s="316">
        <v>32.298999999999999</v>
      </c>
      <c r="G6161" s="39"/>
      <c r="H6161" s="45"/>
    </row>
    <row r="6162" s="2" customFormat="1" ht="26.4" customHeight="1">
      <c r="A6162" s="39"/>
      <c r="B6162" s="45"/>
      <c r="C6162" s="310" t="s">
        <v>4981</v>
      </c>
      <c r="D6162" s="310" t="s">
        <v>144</v>
      </c>
      <c r="E6162" s="39"/>
      <c r="F6162" s="39"/>
      <c r="G6162" s="39"/>
      <c r="H6162" s="45"/>
    </row>
    <row r="6163" s="2" customFormat="1" ht="16.8" customHeight="1">
      <c r="A6163" s="39"/>
      <c r="B6163" s="45"/>
      <c r="C6163" s="311" t="s">
        <v>248</v>
      </c>
      <c r="D6163" s="312" t="s">
        <v>19</v>
      </c>
      <c r="E6163" s="313" t="s">
        <v>19</v>
      </c>
      <c r="F6163" s="314">
        <v>0</v>
      </c>
      <c r="G6163" s="39"/>
      <c r="H6163" s="45"/>
    </row>
    <row r="6164" s="2" customFormat="1" ht="16.8" customHeight="1">
      <c r="A6164" s="39"/>
      <c r="B6164" s="45"/>
      <c r="C6164" s="317" t="s">
        <v>4959</v>
      </c>
      <c r="D6164" s="39"/>
      <c r="E6164" s="39"/>
      <c r="F6164" s="39"/>
      <c r="G6164" s="39"/>
      <c r="H6164" s="45"/>
    </row>
    <row r="6165" s="2" customFormat="1">
      <c r="A6165" s="39"/>
      <c r="B6165" s="45"/>
      <c r="C6165" s="315" t="s">
        <v>448</v>
      </c>
      <c r="D6165" s="315" t="s">
        <v>449</v>
      </c>
      <c r="E6165" s="18" t="s">
        <v>391</v>
      </c>
      <c r="F6165" s="316">
        <v>19.373000000000001</v>
      </c>
      <c r="G6165" s="39"/>
      <c r="H6165" s="45"/>
    </row>
    <row r="6166" s="2" customFormat="1" ht="16.8" customHeight="1">
      <c r="A6166" s="39"/>
      <c r="B6166" s="45"/>
      <c r="C6166" s="311" t="s">
        <v>294</v>
      </c>
      <c r="D6166" s="312" t="s">
        <v>19</v>
      </c>
      <c r="E6166" s="313" t="s">
        <v>19</v>
      </c>
      <c r="F6166" s="314">
        <v>29.600000000000001</v>
      </c>
      <c r="G6166" s="39"/>
      <c r="H6166" s="45"/>
    </row>
    <row r="6167" s="2" customFormat="1" ht="16.8" customHeight="1">
      <c r="A6167" s="39"/>
      <c r="B6167" s="45"/>
      <c r="C6167" s="315" t="s">
        <v>19</v>
      </c>
      <c r="D6167" s="315" t="s">
        <v>1829</v>
      </c>
      <c r="E6167" s="18" t="s">
        <v>19</v>
      </c>
      <c r="F6167" s="316">
        <v>25.600000000000001</v>
      </c>
      <c r="G6167" s="39"/>
      <c r="H6167" s="45"/>
    </row>
    <row r="6168" s="2" customFormat="1" ht="16.8" customHeight="1">
      <c r="A6168" s="39"/>
      <c r="B6168" s="45"/>
      <c r="C6168" s="315" t="s">
        <v>19</v>
      </c>
      <c r="D6168" s="315" t="s">
        <v>1831</v>
      </c>
      <c r="E6168" s="18" t="s">
        <v>19</v>
      </c>
      <c r="F6168" s="316">
        <v>4</v>
      </c>
      <c r="G6168" s="39"/>
      <c r="H6168" s="45"/>
    </row>
    <row r="6169" s="2" customFormat="1" ht="16.8" customHeight="1">
      <c r="A6169" s="39"/>
      <c r="B6169" s="45"/>
      <c r="C6169" s="315" t="s">
        <v>19</v>
      </c>
      <c r="D6169" s="315" t="s">
        <v>2047</v>
      </c>
      <c r="E6169" s="18" t="s">
        <v>19</v>
      </c>
      <c r="F6169" s="316">
        <v>0</v>
      </c>
      <c r="G6169" s="39"/>
      <c r="H6169" s="45"/>
    </row>
    <row r="6170" s="2" customFormat="1" ht="16.8" customHeight="1">
      <c r="A6170" s="39"/>
      <c r="B6170" s="45"/>
      <c r="C6170" s="315" t="s">
        <v>19</v>
      </c>
      <c r="D6170" s="315" t="s">
        <v>2049</v>
      </c>
      <c r="E6170" s="18" t="s">
        <v>19</v>
      </c>
      <c r="F6170" s="316">
        <v>0</v>
      </c>
      <c r="G6170" s="39"/>
      <c r="H6170" s="45"/>
    </row>
    <row r="6171" s="2" customFormat="1" ht="16.8" customHeight="1">
      <c r="A6171" s="39"/>
      <c r="B6171" s="45"/>
      <c r="C6171" s="315" t="s">
        <v>19</v>
      </c>
      <c r="D6171" s="315" t="s">
        <v>1821</v>
      </c>
      <c r="E6171" s="18" t="s">
        <v>19</v>
      </c>
      <c r="F6171" s="316">
        <v>0</v>
      </c>
      <c r="G6171" s="39"/>
      <c r="H6171" s="45"/>
    </row>
    <row r="6172" s="2" customFormat="1" ht="16.8" customHeight="1">
      <c r="A6172" s="39"/>
      <c r="B6172" s="45"/>
      <c r="C6172" s="315" t="s">
        <v>19</v>
      </c>
      <c r="D6172" s="315" t="s">
        <v>1822</v>
      </c>
      <c r="E6172" s="18" t="s">
        <v>19</v>
      </c>
      <c r="F6172" s="316">
        <v>0</v>
      </c>
      <c r="G6172" s="39"/>
      <c r="H6172" s="45"/>
    </row>
    <row r="6173" s="2" customFormat="1" ht="16.8" customHeight="1">
      <c r="A6173" s="39"/>
      <c r="B6173" s="45"/>
      <c r="C6173" s="315" t="s">
        <v>19</v>
      </c>
      <c r="D6173" s="315" t="s">
        <v>952</v>
      </c>
      <c r="E6173" s="18" t="s">
        <v>19</v>
      </c>
      <c r="F6173" s="316">
        <v>0</v>
      </c>
      <c r="G6173" s="39"/>
      <c r="H6173" s="45"/>
    </row>
    <row r="6174" s="2" customFormat="1" ht="16.8" customHeight="1">
      <c r="A6174" s="39"/>
      <c r="B6174" s="45"/>
      <c r="C6174" s="315" t="s">
        <v>19</v>
      </c>
      <c r="D6174" s="315" t="s">
        <v>258</v>
      </c>
      <c r="E6174" s="18" t="s">
        <v>19</v>
      </c>
      <c r="F6174" s="316">
        <v>0</v>
      </c>
      <c r="G6174" s="39"/>
      <c r="H6174" s="45"/>
    </row>
    <row r="6175" s="2" customFormat="1" ht="16.8" customHeight="1">
      <c r="A6175" s="39"/>
      <c r="B6175" s="45"/>
      <c r="C6175" s="315" t="s">
        <v>19</v>
      </c>
      <c r="D6175" s="315" t="s">
        <v>256</v>
      </c>
      <c r="E6175" s="18" t="s">
        <v>19</v>
      </c>
      <c r="F6175" s="316">
        <v>0</v>
      </c>
      <c r="G6175" s="39"/>
      <c r="H6175" s="45"/>
    </row>
    <row r="6176" s="2" customFormat="1" ht="16.8" customHeight="1">
      <c r="A6176" s="39"/>
      <c r="B6176" s="45"/>
      <c r="C6176" s="315" t="s">
        <v>294</v>
      </c>
      <c r="D6176" s="315" t="s">
        <v>363</v>
      </c>
      <c r="E6176" s="18" t="s">
        <v>19</v>
      </c>
      <c r="F6176" s="316">
        <v>29.600000000000001</v>
      </c>
      <c r="G6176" s="39"/>
      <c r="H6176" s="45"/>
    </row>
    <row r="6177" s="2" customFormat="1" ht="16.8" customHeight="1">
      <c r="A6177" s="39"/>
      <c r="B6177" s="45"/>
      <c r="C6177" s="317" t="s">
        <v>4959</v>
      </c>
      <c r="D6177" s="39"/>
      <c r="E6177" s="39"/>
      <c r="F6177" s="39"/>
      <c r="G6177" s="39"/>
      <c r="H6177" s="45"/>
    </row>
    <row r="6178" s="2" customFormat="1" ht="16.8" customHeight="1">
      <c r="A6178" s="39"/>
      <c r="B6178" s="45"/>
      <c r="C6178" s="315" t="s">
        <v>786</v>
      </c>
      <c r="D6178" s="315" t="s">
        <v>787</v>
      </c>
      <c r="E6178" s="18" t="s">
        <v>572</v>
      </c>
      <c r="F6178" s="316">
        <v>29.600000000000001</v>
      </c>
      <c r="G6178" s="39"/>
      <c r="H6178" s="45"/>
    </row>
    <row r="6179" s="2" customFormat="1">
      <c r="A6179" s="39"/>
      <c r="B6179" s="45"/>
      <c r="C6179" s="315" t="s">
        <v>343</v>
      </c>
      <c r="D6179" s="315" t="s">
        <v>344</v>
      </c>
      <c r="E6179" s="18" t="s">
        <v>345</v>
      </c>
      <c r="F6179" s="316">
        <v>22.969999999999999</v>
      </c>
      <c r="G6179" s="39"/>
      <c r="H6179" s="45"/>
    </row>
    <row r="6180" s="2" customFormat="1" ht="16.8" customHeight="1">
      <c r="A6180" s="39"/>
      <c r="B6180" s="45"/>
      <c r="C6180" s="315" t="s">
        <v>379</v>
      </c>
      <c r="D6180" s="315" t="s">
        <v>380</v>
      </c>
      <c r="E6180" s="18" t="s">
        <v>345</v>
      </c>
      <c r="F6180" s="316">
        <v>38.893999999999998</v>
      </c>
      <c r="G6180" s="39"/>
      <c r="H6180" s="45"/>
    </row>
    <row r="6181" s="2" customFormat="1">
      <c r="A6181" s="39"/>
      <c r="B6181" s="45"/>
      <c r="C6181" s="315" t="s">
        <v>425</v>
      </c>
      <c r="D6181" s="315" t="s">
        <v>426</v>
      </c>
      <c r="E6181" s="18" t="s">
        <v>345</v>
      </c>
      <c r="F6181" s="316">
        <v>158.53800000000001</v>
      </c>
      <c r="G6181" s="39"/>
      <c r="H6181" s="45"/>
    </row>
    <row r="6182" s="2" customFormat="1">
      <c r="A6182" s="39"/>
      <c r="B6182" s="45"/>
      <c r="C6182" s="315" t="s">
        <v>570</v>
      </c>
      <c r="D6182" s="315" t="s">
        <v>571</v>
      </c>
      <c r="E6182" s="18" t="s">
        <v>572</v>
      </c>
      <c r="F6182" s="316">
        <v>14.800000000000001</v>
      </c>
      <c r="G6182" s="39"/>
      <c r="H6182" s="45"/>
    </row>
    <row r="6183" s="2" customFormat="1" ht="16.8" customHeight="1">
      <c r="A6183" s="39"/>
      <c r="B6183" s="45"/>
      <c r="C6183" s="315" t="s">
        <v>577</v>
      </c>
      <c r="D6183" s="315" t="s">
        <v>578</v>
      </c>
      <c r="E6183" s="18" t="s">
        <v>572</v>
      </c>
      <c r="F6183" s="316">
        <v>17.760000000000002</v>
      </c>
      <c r="G6183" s="39"/>
      <c r="H6183" s="45"/>
    </row>
    <row r="6184" s="2" customFormat="1" ht="16.8" customHeight="1">
      <c r="A6184" s="39"/>
      <c r="B6184" s="45"/>
      <c r="C6184" s="315" t="s">
        <v>2009</v>
      </c>
      <c r="D6184" s="315" t="s">
        <v>2010</v>
      </c>
      <c r="E6184" s="18" t="s">
        <v>572</v>
      </c>
      <c r="F6184" s="316">
        <v>29.600000000000001</v>
      </c>
      <c r="G6184" s="39"/>
      <c r="H6184" s="45"/>
    </row>
    <row r="6185" s="2" customFormat="1" ht="16.8" customHeight="1">
      <c r="A6185" s="39"/>
      <c r="B6185" s="45"/>
      <c r="C6185" s="315" t="s">
        <v>698</v>
      </c>
      <c r="D6185" s="315" t="s">
        <v>699</v>
      </c>
      <c r="E6185" s="18" t="s">
        <v>572</v>
      </c>
      <c r="F6185" s="316">
        <v>29.600000000000001</v>
      </c>
      <c r="G6185" s="39"/>
      <c r="H6185" s="45"/>
    </row>
    <row r="6186" s="2" customFormat="1" ht="16.8" customHeight="1">
      <c r="A6186" s="39"/>
      <c r="B6186" s="45"/>
      <c r="C6186" s="315" t="s">
        <v>487</v>
      </c>
      <c r="D6186" s="315" t="s">
        <v>488</v>
      </c>
      <c r="E6186" s="18" t="s">
        <v>489</v>
      </c>
      <c r="F6186" s="316">
        <v>28.178000000000001</v>
      </c>
      <c r="G6186" s="39"/>
      <c r="H6186" s="45"/>
    </row>
    <row r="6187" s="2" customFormat="1" ht="16.8" customHeight="1">
      <c r="A6187" s="39"/>
      <c r="B6187" s="45"/>
      <c r="C6187" s="315" t="s">
        <v>496</v>
      </c>
      <c r="D6187" s="315" t="s">
        <v>497</v>
      </c>
      <c r="E6187" s="18" t="s">
        <v>489</v>
      </c>
      <c r="F6187" s="316">
        <v>9.2859999999999996</v>
      </c>
      <c r="G6187" s="39"/>
      <c r="H6187" s="45"/>
    </row>
    <row r="6188" s="2" customFormat="1" ht="16.8" customHeight="1">
      <c r="A6188" s="39"/>
      <c r="B6188" s="45"/>
      <c r="C6188" s="311" t="s">
        <v>263</v>
      </c>
      <c r="D6188" s="312" t="s">
        <v>19</v>
      </c>
      <c r="E6188" s="313" t="s">
        <v>19</v>
      </c>
      <c r="F6188" s="314">
        <v>0.14999999999999999</v>
      </c>
      <c r="G6188" s="39"/>
      <c r="H6188" s="45"/>
    </row>
    <row r="6189" s="2" customFormat="1" ht="16.8" customHeight="1">
      <c r="A6189" s="39"/>
      <c r="B6189" s="45"/>
      <c r="C6189" s="315" t="s">
        <v>19</v>
      </c>
      <c r="D6189" s="315" t="s">
        <v>1861</v>
      </c>
      <c r="E6189" s="18" t="s">
        <v>19</v>
      </c>
      <c r="F6189" s="316">
        <v>0</v>
      </c>
      <c r="G6189" s="39"/>
      <c r="H6189" s="45"/>
    </row>
    <row r="6190" s="2" customFormat="1" ht="16.8" customHeight="1">
      <c r="A6190" s="39"/>
      <c r="B6190" s="45"/>
      <c r="C6190" s="315" t="s">
        <v>263</v>
      </c>
      <c r="D6190" s="315" t="s">
        <v>1838</v>
      </c>
      <c r="E6190" s="18" t="s">
        <v>19</v>
      </c>
      <c r="F6190" s="316">
        <v>0.14999999999999999</v>
      </c>
      <c r="G6190" s="39"/>
      <c r="H6190" s="45"/>
    </row>
    <row r="6191" s="2" customFormat="1" ht="16.8" customHeight="1">
      <c r="A6191" s="39"/>
      <c r="B6191" s="45"/>
      <c r="C6191" s="317" t="s">
        <v>4959</v>
      </c>
      <c r="D6191" s="39"/>
      <c r="E6191" s="39"/>
      <c r="F6191" s="39"/>
      <c r="G6191" s="39"/>
      <c r="H6191" s="45"/>
    </row>
    <row r="6192" s="2" customFormat="1">
      <c r="A6192" s="39"/>
      <c r="B6192" s="45"/>
      <c r="C6192" s="315" t="s">
        <v>406</v>
      </c>
      <c r="D6192" s="315" t="s">
        <v>407</v>
      </c>
      <c r="E6192" s="18" t="s">
        <v>391</v>
      </c>
      <c r="F6192" s="316">
        <v>82.864999999999995</v>
      </c>
      <c r="G6192" s="39"/>
      <c r="H6192" s="45"/>
    </row>
    <row r="6193" s="2" customFormat="1" ht="16.8" customHeight="1">
      <c r="A6193" s="39"/>
      <c r="B6193" s="45"/>
      <c r="C6193" s="315" t="s">
        <v>496</v>
      </c>
      <c r="D6193" s="315" t="s">
        <v>497</v>
      </c>
      <c r="E6193" s="18" t="s">
        <v>489</v>
      </c>
      <c r="F6193" s="316">
        <v>9.2859999999999996</v>
      </c>
      <c r="G6193" s="39"/>
      <c r="H6193" s="45"/>
    </row>
    <row r="6194" s="2" customFormat="1" ht="16.8" customHeight="1">
      <c r="A6194" s="39"/>
      <c r="B6194" s="45"/>
      <c r="C6194" s="311" t="s">
        <v>270</v>
      </c>
      <c r="D6194" s="312" t="s">
        <v>19</v>
      </c>
      <c r="E6194" s="313" t="s">
        <v>19</v>
      </c>
      <c r="F6194" s="314">
        <v>2.6779999999999999</v>
      </c>
      <c r="G6194" s="39"/>
      <c r="H6194" s="45"/>
    </row>
    <row r="6195" s="2" customFormat="1" ht="16.8" customHeight="1">
      <c r="A6195" s="39"/>
      <c r="B6195" s="45"/>
      <c r="C6195" s="315" t="s">
        <v>19</v>
      </c>
      <c r="D6195" s="315" t="s">
        <v>1865</v>
      </c>
      <c r="E6195" s="18" t="s">
        <v>19</v>
      </c>
      <c r="F6195" s="316">
        <v>0</v>
      </c>
      <c r="G6195" s="39"/>
      <c r="H6195" s="45"/>
    </row>
    <row r="6196" s="2" customFormat="1" ht="16.8" customHeight="1">
      <c r="A6196" s="39"/>
      <c r="B6196" s="45"/>
      <c r="C6196" s="315" t="s">
        <v>270</v>
      </c>
      <c r="D6196" s="315" t="s">
        <v>1576</v>
      </c>
      <c r="E6196" s="18" t="s">
        <v>19</v>
      </c>
      <c r="F6196" s="316">
        <v>2.6779999999999999</v>
      </c>
      <c r="G6196" s="39"/>
      <c r="H6196" s="45"/>
    </row>
    <row r="6197" s="2" customFormat="1" ht="16.8" customHeight="1">
      <c r="A6197" s="39"/>
      <c r="B6197" s="45"/>
      <c r="C6197" s="317" t="s">
        <v>4959</v>
      </c>
      <c r="D6197" s="39"/>
      <c r="E6197" s="39"/>
      <c r="F6197" s="39"/>
      <c r="G6197" s="39"/>
      <c r="H6197" s="45"/>
    </row>
    <row r="6198" s="2" customFormat="1">
      <c r="A6198" s="39"/>
      <c r="B6198" s="45"/>
      <c r="C6198" s="315" t="s">
        <v>406</v>
      </c>
      <c r="D6198" s="315" t="s">
        <v>407</v>
      </c>
      <c r="E6198" s="18" t="s">
        <v>391</v>
      </c>
      <c r="F6198" s="316">
        <v>82.864999999999995</v>
      </c>
      <c r="G6198" s="39"/>
      <c r="H6198" s="45"/>
    </row>
    <row r="6199" s="2" customFormat="1">
      <c r="A6199" s="39"/>
      <c r="B6199" s="45"/>
      <c r="C6199" s="315" t="s">
        <v>425</v>
      </c>
      <c r="D6199" s="315" t="s">
        <v>426</v>
      </c>
      <c r="E6199" s="18" t="s">
        <v>345</v>
      </c>
      <c r="F6199" s="316">
        <v>158.53800000000001</v>
      </c>
      <c r="G6199" s="39"/>
      <c r="H6199" s="45"/>
    </row>
    <row r="6200" s="2" customFormat="1">
      <c r="A6200" s="39"/>
      <c r="B6200" s="45"/>
      <c r="C6200" s="315" t="s">
        <v>448</v>
      </c>
      <c r="D6200" s="315" t="s">
        <v>449</v>
      </c>
      <c r="E6200" s="18" t="s">
        <v>391</v>
      </c>
      <c r="F6200" s="316">
        <v>19.373000000000001</v>
      </c>
      <c r="G6200" s="39"/>
      <c r="H6200" s="45"/>
    </row>
    <row r="6201" s="2" customFormat="1" ht="16.8" customHeight="1">
      <c r="A6201" s="39"/>
      <c r="B6201" s="45"/>
      <c r="C6201" s="311" t="s">
        <v>256</v>
      </c>
      <c r="D6201" s="312" t="s">
        <v>19</v>
      </c>
      <c r="E6201" s="313" t="s">
        <v>19</v>
      </c>
      <c r="F6201" s="314">
        <v>0</v>
      </c>
      <c r="G6201" s="39"/>
      <c r="H6201" s="45"/>
    </row>
    <row r="6202" s="2" customFormat="1" ht="16.8" customHeight="1">
      <c r="A6202" s="39"/>
      <c r="B6202" s="45"/>
      <c r="C6202" s="317" t="s">
        <v>4959</v>
      </c>
      <c r="D6202" s="39"/>
      <c r="E6202" s="39"/>
      <c r="F6202" s="39"/>
      <c r="G6202" s="39"/>
      <c r="H6202" s="45"/>
    </row>
    <row r="6203" s="2" customFormat="1" ht="16.8" customHeight="1">
      <c r="A6203" s="39"/>
      <c r="B6203" s="45"/>
      <c r="C6203" s="315" t="s">
        <v>786</v>
      </c>
      <c r="D6203" s="315" t="s">
        <v>787</v>
      </c>
      <c r="E6203" s="18" t="s">
        <v>572</v>
      </c>
      <c r="F6203" s="316">
        <v>29.600000000000001</v>
      </c>
      <c r="G6203" s="39"/>
      <c r="H6203" s="45"/>
    </row>
    <row r="6204" s="2" customFormat="1" ht="16.8" customHeight="1">
      <c r="A6204" s="39"/>
      <c r="B6204" s="45"/>
      <c r="C6204" s="315" t="s">
        <v>496</v>
      </c>
      <c r="D6204" s="315" t="s">
        <v>497</v>
      </c>
      <c r="E6204" s="18" t="s">
        <v>489</v>
      </c>
      <c r="F6204" s="316">
        <v>9.2859999999999996</v>
      </c>
      <c r="G6204" s="39"/>
      <c r="H6204" s="45"/>
    </row>
    <row r="6205" s="2" customFormat="1" ht="16.8" customHeight="1">
      <c r="A6205" s="39"/>
      <c r="B6205" s="45"/>
      <c r="C6205" s="311" t="s">
        <v>265</v>
      </c>
      <c r="D6205" s="312" t="s">
        <v>19</v>
      </c>
      <c r="E6205" s="313" t="s">
        <v>19</v>
      </c>
      <c r="F6205" s="314">
        <v>0.29999999999999999</v>
      </c>
      <c r="G6205" s="39"/>
      <c r="H6205" s="45"/>
    </row>
    <row r="6206" s="2" customFormat="1" ht="16.8" customHeight="1">
      <c r="A6206" s="39"/>
      <c r="B6206" s="45"/>
      <c r="C6206" s="317" t="s">
        <v>4959</v>
      </c>
      <c r="D6206" s="39"/>
      <c r="E6206" s="39"/>
      <c r="F6206" s="39"/>
      <c r="G6206" s="39"/>
      <c r="H6206" s="45"/>
    </row>
    <row r="6207" s="2" customFormat="1" ht="16.8" customHeight="1">
      <c r="A6207" s="39"/>
      <c r="B6207" s="45"/>
      <c r="C6207" s="315" t="s">
        <v>496</v>
      </c>
      <c r="D6207" s="315" t="s">
        <v>497</v>
      </c>
      <c r="E6207" s="18" t="s">
        <v>489</v>
      </c>
      <c r="F6207" s="316">
        <v>9.2859999999999996</v>
      </c>
      <c r="G6207" s="39"/>
      <c r="H6207" s="45"/>
    </row>
    <row r="6208" s="2" customFormat="1" ht="16.8" customHeight="1">
      <c r="A6208" s="39"/>
      <c r="B6208" s="45"/>
      <c r="C6208" s="311" t="s">
        <v>287</v>
      </c>
      <c r="D6208" s="312" t="s">
        <v>19</v>
      </c>
      <c r="E6208" s="313" t="s">
        <v>19</v>
      </c>
      <c r="F6208" s="314">
        <v>24.975999999999999</v>
      </c>
      <c r="G6208" s="39"/>
      <c r="H6208" s="45"/>
    </row>
    <row r="6209" s="2" customFormat="1" ht="16.8" customHeight="1">
      <c r="A6209" s="39"/>
      <c r="B6209" s="45"/>
      <c r="C6209" s="315" t="s">
        <v>19</v>
      </c>
      <c r="D6209" s="315" t="s">
        <v>796</v>
      </c>
      <c r="E6209" s="18" t="s">
        <v>19</v>
      </c>
      <c r="F6209" s="316">
        <v>23.68</v>
      </c>
      <c r="G6209" s="39"/>
      <c r="H6209" s="45"/>
    </row>
    <row r="6210" s="2" customFormat="1" ht="16.8" customHeight="1">
      <c r="A6210" s="39"/>
      <c r="B6210" s="45"/>
      <c r="C6210" s="315" t="s">
        <v>19</v>
      </c>
      <c r="D6210" s="315" t="s">
        <v>1437</v>
      </c>
      <c r="E6210" s="18" t="s">
        <v>19</v>
      </c>
      <c r="F6210" s="316">
        <v>1.296</v>
      </c>
      <c r="G6210" s="39"/>
      <c r="H6210" s="45"/>
    </row>
    <row r="6211" s="2" customFormat="1" ht="16.8" customHeight="1">
      <c r="A6211" s="39"/>
      <c r="B6211" s="45"/>
      <c r="C6211" s="315" t="s">
        <v>287</v>
      </c>
      <c r="D6211" s="315" t="s">
        <v>363</v>
      </c>
      <c r="E6211" s="18" t="s">
        <v>19</v>
      </c>
      <c r="F6211" s="316">
        <v>24.975999999999999</v>
      </c>
      <c r="G6211" s="39"/>
      <c r="H6211" s="45"/>
    </row>
    <row r="6212" s="2" customFormat="1" ht="16.8" customHeight="1">
      <c r="A6212" s="39"/>
      <c r="B6212" s="45"/>
      <c r="C6212" s="317" t="s">
        <v>4959</v>
      </c>
      <c r="D6212" s="39"/>
      <c r="E6212" s="39"/>
      <c r="F6212" s="39"/>
      <c r="G6212" s="39"/>
      <c r="H6212" s="45"/>
    </row>
    <row r="6213" s="2" customFormat="1">
      <c r="A6213" s="39"/>
      <c r="B6213" s="45"/>
      <c r="C6213" s="315" t="s">
        <v>792</v>
      </c>
      <c r="D6213" s="315" t="s">
        <v>793</v>
      </c>
      <c r="E6213" s="18" t="s">
        <v>572</v>
      </c>
      <c r="F6213" s="316">
        <v>24.975999999999999</v>
      </c>
      <c r="G6213" s="39"/>
      <c r="H6213" s="45"/>
    </row>
    <row r="6214" s="2" customFormat="1">
      <c r="A6214" s="39"/>
      <c r="B6214" s="45"/>
      <c r="C6214" s="315" t="s">
        <v>799</v>
      </c>
      <c r="D6214" s="315" t="s">
        <v>800</v>
      </c>
      <c r="E6214" s="18" t="s">
        <v>572</v>
      </c>
      <c r="F6214" s="316">
        <v>24.975999999999999</v>
      </c>
      <c r="G6214" s="39"/>
      <c r="H6214" s="45"/>
    </row>
    <row r="6215" s="2" customFormat="1" ht="16.8" customHeight="1">
      <c r="A6215" s="39"/>
      <c r="B6215" s="45"/>
      <c r="C6215" s="315" t="s">
        <v>804</v>
      </c>
      <c r="D6215" s="315" t="s">
        <v>805</v>
      </c>
      <c r="E6215" s="18" t="s">
        <v>572</v>
      </c>
      <c r="F6215" s="316">
        <v>24.975999999999999</v>
      </c>
      <c r="G6215" s="39"/>
      <c r="H6215" s="45"/>
    </row>
    <row r="6216" s="2" customFormat="1" ht="16.8" customHeight="1">
      <c r="A6216" s="39"/>
      <c r="B6216" s="45"/>
      <c r="C6216" s="315" t="s">
        <v>809</v>
      </c>
      <c r="D6216" s="315" t="s">
        <v>810</v>
      </c>
      <c r="E6216" s="18" t="s">
        <v>572</v>
      </c>
      <c r="F6216" s="316">
        <v>24.975999999999999</v>
      </c>
      <c r="G6216" s="39"/>
      <c r="H6216" s="45"/>
    </row>
    <row r="6217" s="2" customFormat="1" ht="16.8" customHeight="1">
      <c r="A6217" s="39"/>
      <c r="B6217" s="45"/>
      <c r="C6217" s="311" t="s">
        <v>1310</v>
      </c>
      <c r="D6217" s="312" t="s">
        <v>19</v>
      </c>
      <c r="E6217" s="313" t="s">
        <v>19</v>
      </c>
      <c r="F6217" s="314">
        <v>0</v>
      </c>
      <c r="G6217" s="39"/>
      <c r="H6217" s="45"/>
    </row>
    <row r="6218" s="2" customFormat="1" ht="16.8" customHeight="1">
      <c r="A6218" s="39"/>
      <c r="B6218" s="45"/>
      <c r="C6218" s="317" t="s">
        <v>4959</v>
      </c>
      <c r="D6218" s="39"/>
      <c r="E6218" s="39"/>
      <c r="F6218" s="39"/>
      <c r="G6218" s="39"/>
      <c r="H6218" s="45"/>
    </row>
    <row r="6219" s="2" customFormat="1">
      <c r="A6219" s="39"/>
      <c r="B6219" s="45"/>
      <c r="C6219" s="315" t="s">
        <v>406</v>
      </c>
      <c r="D6219" s="315" t="s">
        <v>407</v>
      </c>
      <c r="E6219" s="18" t="s">
        <v>391</v>
      </c>
      <c r="F6219" s="316">
        <v>82.864999999999995</v>
      </c>
      <c r="G6219" s="39"/>
      <c r="H6219" s="45"/>
    </row>
    <row r="6220" s="2" customFormat="1" ht="16.8" customHeight="1">
      <c r="A6220" s="39"/>
      <c r="B6220" s="45"/>
      <c r="C6220" s="311" t="s">
        <v>1313</v>
      </c>
      <c r="D6220" s="312" t="s">
        <v>19</v>
      </c>
      <c r="E6220" s="313" t="s">
        <v>19</v>
      </c>
      <c r="F6220" s="314">
        <v>0</v>
      </c>
      <c r="G6220" s="39"/>
      <c r="H6220" s="45"/>
    </row>
    <row r="6221" s="2" customFormat="1" ht="16.8" customHeight="1">
      <c r="A6221" s="39"/>
      <c r="B6221" s="45"/>
      <c r="C6221" s="317" t="s">
        <v>4959</v>
      </c>
      <c r="D6221" s="39"/>
      <c r="E6221" s="39"/>
      <c r="F6221" s="39"/>
      <c r="G6221" s="39"/>
      <c r="H6221" s="45"/>
    </row>
    <row r="6222" s="2" customFormat="1" ht="16.8" customHeight="1">
      <c r="A6222" s="39"/>
      <c r="B6222" s="45"/>
      <c r="C6222" s="315" t="s">
        <v>511</v>
      </c>
      <c r="D6222" s="315" t="s">
        <v>512</v>
      </c>
      <c r="E6222" s="18" t="s">
        <v>345</v>
      </c>
      <c r="F6222" s="316">
        <v>61.863999999999997</v>
      </c>
      <c r="G6222" s="39"/>
      <c r="H6222" s="45"/>
    </row>
    <row r="6223" s="2" customFormat="1" ht="16.8" customHeight="1">
      <c r="A6223" s="39"/>
      <c r="B6223" s="45"/>
      <c r="C6223" s="311" t="s">
        <v>1312</v>
      </c>
      <c r="D6223" s="312" t="s">
        <v>19</v>
      </c>
      <c r="E6223" s="313" t="s">
        <v>19</v>
      </c>
      <c r="F6223" s="314">
        <v>0.25</v>
      </c>
      <c r="G6223" s="39"/>
      <c r="H6223" s="45"/>
    </row>
    <row r="6224" s="2" customFormat="1" ht="16.8" customHeight="1">
      <c r="A6224" s="39"/>
      <c r="B6224" s="45"/>
      <c r="C6224" s="317" t="s">
        <v>4959</v>
      </c>
      <c r="D6224" s="39"/>
      <c r="E6224" s="39"/>
      <c r="F6224" s="39"/>
      <c r="G6224" s="39"/>
      <c r="H6224" s="45"/>
    </row>
    <row r="6225" s="2" customFormat="1">
      <c r="A6225" s="39"/>
      <c r="B6225" s="45"/>
      <c r="C6225" s="315" t="s">
        <v>406</v>
      </c>
      <c r="D6225" s="315" t="s">
        <v>407</v>
      </c>
      <c r="E6225" s="18" t="s">
        <v>391</v>
      </c>
      <c r="F6225" s="316">
        <v>82.864999999999995</v>
      </c>
      <c r="G6225" s="39"/>
      <c r="H6225" s="45"/>
    </row>
    <row r="6226" s="2" customFormat="1" ht="16.8" customHeight="1">
      <c r="A6226" s="39"/>
      <c r="B6226" s="45"/>
      <c r="C6226" s="311" t="s">
        <v>1290</v>
      </c>
      <c r="D6226" s="312" t="s">
        <v>19</v>
      </c>
      <c r="E6226" s="313" t="s">
        <v>19</v>
      </c>
      <c r="F6226" s="314">
        <v>0</v>
      </c>
      <c r="G6226" s="39"/>
      <c r="H6226" s="45"/>
    </row>
    <row r="6227" s="2" customFormat="1" ht="16.8" customHeight="1">
      <c r="A6227" s="39"/>
      <c r="B6227" s="45"/>
      <c r="C6227" s="317" t="s">
        <v>4959</v>
      </c>
      <c r="D6227" s="39"/>
      <c r="E6227" s="39"/>
      <c r="F6227" s="39"/>
      <c r="G6227" s="39"/>
      <c r="H6227" s="45"/>
    </row>
    <row r="6228" s="2" customFormat="1">
      <c r="A6228" s="39"/>
      <c r="B6228" s="45"/>
      <c r="C6228" s="315" t="s">
        <v>343</v>
      </c>
      <c r="D6228" s="315" t="s">
        <v>344</v>
      </c>
      <c r="E6228" s="18" t="s">
        <v>345</v>
      </c>
      <c r="F6228" s="316">
        <v>22.969999999999999</v>
      </c>
      <c r="G6228" s="39"/>
      <c r="H6228" s="45"/>
    </row>
    <row r="6229" s="2" customFormat="1">
      <c r="A6229" s="39"/>
      <c r="B6229" s="45"/>
      <c r="C6229" s="315" t="s">
        <v>406</v>
      </c>
      <c r="D6229" s="315" t="s">
        <v>407</v>
      </c>
      <c r="E6229" s="18" t="s">
        <v>391</v>
      </c>
      <c r="F6229" s="316">
        <v>82.864999999999995</v>
      </c>
      <c r="G6229" s="39"/>
      <c r="H6229" s="45"/>
    </row>
    <row r="6230" s="2" customFormat="1" ht="16.8" customHeight="1">
      <c r="A6230" s="39"/>
      <c r="B6230" s="45"/>
      <c r="C6230" s="315" t="s">
        <v>1289</v>
      </c>
      <c r="D6230" s="315" t="s">
        <v>1332</v>
      </c>
      <c r="E6230" s="18" t="s">
        <v>19</v>
      </c>
      <c r="F6230" s="316">
        <v>0</v>
      </c>
      <c r="G6230" s="39"/>
      <c r="H6230" s="45"/>
    </row>
    <row r="6231" s="2" customFormat="1" ht="16.8" customHeight="1">
      <c r="A6231" s="39"/>
      <c r="B6231" s="45"/>
      <c r="C6231" s="315" t="s">
        <v>1280</v>
      </c>
      <c r="D6231" s="315" t="s">
        <v>357</v>
      </c>
      <c r="E6231" s="18" t="s">
        <v>19</v>
      </c>
      <c r="F6231" s="316">
        <v>0.48999999999999999</v>
      </c>
      <c r="G6231" s="39"/>
      <c r="H6231" s="45"/>
    </row>
    <row r="6232" s="2" customFormat="1" ht="16.8" customHeight="1">
      <c r="A6232" s="39"/>
      <c r="B6232" s="45"/>
      <c r="C6232" s="311" t="s">
        <v>1289</v>
      </c>
      <c r="D6232" s="312" t="s">
        <v>1289</v>
      </c>
      <c r="E6232" s="313" t="s">
        <v>19</v>
      </c>
      <c r="F6232" s="314">
        <v>0</v>
      </c>
      <c r="G6232" s="39"/>
      <c r="H6232" s="45"/>
    </row>
    <row r="6233" s="2" customFormat="1" ht="16.8" customHeight="1">
      <c r="A6233" s="39"/>
      <c r="B6233" s="45"/>
      <c r="C6233" s="311" t="s">
        <v>1280</v>
      </c>
      <c r="D6233" s="312" t="s">
        <v>19</v>
      </c>
      <c r="E6233" s="313" t="s">
        <v>19</v>
      </c>
      <c r="F6233" s="314">
        <v>0.48999999999999999</v>
      </c>
      <c r="G6233" s="39"/>
      <c r="H6233" s="45"/>
    </row>
    <row r="6234" s="2" customFormat="1" ht="16.8" customHeight="1">
      <c r="A6234" s="39"/>
      <c r="B6234" s="45"/>
      <c r="C6234" s="317" t="s">
        <v>4959</v>
      </c>
      <c r="D6234" s="39"/>
      <c r="E6234" s="39"/>
      <c r="F6234" s="39"/>
      <c r="G6234" s="39"/>
      <c r="H6234" s="45"/>
    </row>
    <row r="6235" s="2" customFormat="1">
      <c r="A6235" s="39"/>
      <c r="B6235" s="45"/>
      <c r="C6235" s="315" t="s">
        <v>343</v>
      </c>
      <c r="D6235" s="315" t="s">
        <v>344</v>
      </c>
      <c r="E6235" s="18" t="s">
        <v>345</v>
      </c>
      <c r="F6235" s="316">
        <v>22.969999999999999</v>
      </c>
      <c r="G6235" s="39"/>
      <c r="H6235" s="45"/>
    </row>
    <row r="6236" s="2" customFormat="1">
      <c r="A6236" s="39"/>
      <c r="B6236" s="45"/>
      <c r="C6236" s="315" t="s">
        <v>406</v>
      </c>
      <c r="D6236" s="315" t="s">
        <v>407</v>
      </c>
      <c r="E6236" s="18" t="s">
        <v>391</v>
      </c>
      <c r="F6236" s="316">
        <v>82.864999999999995</v>
      </c>
      <c r="G6236" s="39"/>
      <c r="H6236" s="45"/>
    </row>
    <row r="6237" s="2" customFormat="1" ht="16.8" customHeight="1">
      <c r="A6237" s="39"/>
      <c r="B6237" s="45"/>
      <c r="C6237" s="311" t="s">
        <v>1285</v>
      </c>
      <c r="D6237" s="312" t="s">
        <v>19</v>
      </c>
      <c r="E6237" s="313" t="s">
        <v>19</v>
      </c>
      <c r="F6237" s="314">
        <v>0</v>
      </c>
      <c r="G6237" s="39"/>
      <c r="H6237" s="45"/>
    </row>
    <row r="6238" s="2" customFormat="1" ht="16.8" customHeight="1">
      <c r="A6238" s="39"/>
      <c r="B6238" s="45"/>
      <c r="C6238" s="317" t="s">
        <v>4959</v>
      </c>
      <c r="D6238" s="39"/>
      <c r="E6238" s="39"/>
      <c r="F6238" s="39"/>
      <c r="G6238" s="39"/>
      <c r="H6238" s="45"/>
    </row>
    <row r="6239" s="2" customFormat="1">
      <c r="A6239" s="39"/>
      <c r="B6239" s="45"/>
      <c r="C6239" s="315" t="s">
        <v>343</v>
      </c>
      <c r="D6239" s="315" t="s">
        <v>344</v>
      </c>
      <c r="E6239" s="18" t="s">
        <v>345</v>
      </c>
      <c r="F6239" s="316">
        <v>22.969999999999999</v>
      </c>
      <c r="G6239" s="39"/>
      <c r="H6239" s="45"/>
    </row>
    <row r="6240" s="2" customFormat="1">
      <c r="A6240" s="39"/>
      <c r="B6240" s="45"/>
      <c r="C6240" s="315" t="s">
        <v>406</v>
      </c>
      <c r="D6240" s="315" t="s">
        <v>407</v>
      </c>
      <c r="E6240" s="18" t="s">
        <v>391</v>
      </c>
      <c r="F6240" s="316">
        <v>82.864999999999995</v>
      </c>
      <c r="G6240" s="39"/>
      <c r="H6240" s="45"/>
    </row>
    <row r="6241" s="2" customFormat="1" ht="16.8" customHeight="1">
      <c r="A6241" s="39"/>
      <c r="B6241" s="45"/>
      <c r="C6241" s="311" t="s">
        <v>1287</v>
      </c>
      <c r="D6241" s="312" t="s">
        <v>1287</v>
      </c>
      <c r="E6241" s="313" t="s">
        <v>19</v>
      </c>
      <c r="F6241" s="314">
        <v>0</v>
      </c>
      <c r="G6241" s="39"/>
      <c r="H6241" s="45"/>
    </row>
    <row r="6242" s="2" customFormat="1" ht="16.8" customHeight="1">
      <c r="A6242" s="39"/>
      <c r="B6242" s="45"/>
      <c r="C6242" s="315" t="s">
        <v>1287</v>
      </c>
      <c r="D6242" s="315" t="s">
        <v>1331</v>
      </c>
      <c r="E6242" s="18" t="s">
        <v>19</v>
      </c>
      <c r="F6242" s="316">
        <v>0</v>
      </c>
      <c r="G6242" s="39"/>
      <c r="H6242" s="45"/>
    </row>
    <row r="6243" s="2" customFormat="1" ht="16.8" customHeight="1">
      <c r="A6243" s="39"/>
      <c r="B6243" s="45"/>
      <c r="C6243" s="311" t="s">
        <v>1279</v>
      </c>
      <c r="D6243" s="312" t="s">
        <v>19</v>
      </c>
      <c r="E6243" s="313" t="s">
        <v>19</v>
      </c>
      <c r="F6243" s="314">
        <v>0.48999999999999999</v>
      </c>
      <c r="G6243" s="39"/>
      <c r="H6243" s="45"/>
    </row>
    <row r="6244" s="2" customFormat="1" ht="16.8" customHeight="1">
      <c r="A6244" s="39"/>
      <c r="B6244" s="45"/>
      <c r="C6244" s="315" t="s">
        <v>1279</v>
      </c>
      <c r="D6244" s="315" t="s">
        <v>357</v>
      </c>
      <c r="E6244" s="18" t="s">
        <v>19</v>
      </c>
      <c r="F6244" s="316">
        <v>0.48999999999999999</v>
      </c>
      <c r="G6244" s="39"/>
      <c r="H6244" s="45"/>
    </row>
    <row r="6245" s="2" customFormat="1" ht="16.8" customHeight="1">
      <c r="A6245" s="39"/>
      <c r="B6245" s="45"/>
      <c r="C6245" s="317" t="s">
        <v>4959</v>
      </c>
      <c r="D6245" s="39"/>
      <c r="E6245" s="39"/>
      <c r="F6245" s="39"/>
      <c r="G6245" s="39"/>
      <c r="H6245" s="45"/>
    </row>
    <row r="6246" s="2" customFormat="1">
      <c r="A6246" s="39"/>
      <c r="B6246" s="45"/>
      <c r="C6246" s="315" t="s">
        <v>343</v>
      </c>
      <c r="D6246" s="315" t="s">
        <v>344</v>
      </c>
      <c r="E6246" s="18" t="s">
        <v>345</v>
      </c>
      <c r="F6246" s="316">
        <v>22.969999999999999</v>
      </c>
      <c r="G6246" s="39"/>
      <c r="H6246" s="45"/>
    </row>
    <row r="6247" s="2" customFormat="1">
      <c r="A6247" s="39"/>
      <c r="B6247" s="45"/>
      <c r="C6247" s="315" t="s">
        <v>406</v>
      </c>
      <c r="D6247" s="315" t="s">
        <v>407</v>
      </c>
      <c r="E6247" s="18" t="s">
        <v>391</v>
      </c>
      <c r="F6247" s="316">
        <v>82.864999999999995</v>
      </c>
      <c r="G6247" s="39"/>
      <c r="H6247" s="45"/>
    </row>
    <row r="6248" s="2" customFormat="1" ht="16.8" customHeight="1">
      <c r="A6248" s="39"/>
      <c r="B6248" s="45"/>
      <c r="C6248" s="311" t="s">
        <v>1272</v>
      </c>
      <c r="D6248" s="312" t="s">
        <v>19</v>
      </c>
      <c r="E6248" s="313" t="s">
        <v>19</v>
      </c>
      <c r="F6248" s="314">
        <v>1</v>
      </c>
      <c r="G6248" s="39"/>
      <c r="H6248" s="45"/>
    </row>
    <row r="6249" s="2" customFormat="1" ht="16.8" customHeight="1">
      <c r="A6249" s="39"/>
      <c r="B6249" s="45"/>
      <c r="C6249" s="315" t="s">
        <v>19</v>
      </c>
      <c r="D6249" s="315" t="s">
        <v>351</v>
      </c>
      <c r="E6249" s="18" t="s">
        <v>19</v>
      </c>
      <c r="F6249" s="316">
        <v>0</v>
      </c>
      <c r="G6249" s="39"/>
      <c r="H6249" s="45"/>
    </row>
    <row r="6250" s="2" customFormat="1" ht="16.8" customHeight="1">
      <c r="A6250" s="39"/>
      <c r="B6250" s="45"/>
      <c r="C6250" s="315" t="s">
        <v>1272</v>
      </c>
      <c r="D6250" s="315" t="s">
        <v>352</v>
      </c>
      <c r="E6250" s="18" t="s">
        <v>19</v>
      </c>
      <c r="F6250" s="316">
        <v>1</v>
      </c>
      <c r="G6250" s="39"/>
      <c r="H6250" s="45"/>
    </row>
    <row r="6251" s="2" customFormat="1" ht="16.8" customHeight="1">
      <c r="A6251" s="39"/>
      <c r="B6251" s="45"/>
      <c r="C6251" s="317" t="s">
        <v>4959</v>
      </c>
      <c r="D6251" s="39"/>
      <c r="E6251" s="39"/>
      <c r="F6251" s="39"/>
      <c r="G6251" s="39"/>
      <c r="H6251" s="45"/>
    </row>
    <row r="6252" s="2" customFormat="1">
      <c r="A6252" s="39"/>
      <c r="B6252" s="45"/>
      <c r="C6252" s="315" t="s">
        <v>343</v>
      </c>
      <c r="D6252" s="315" t="s">
        <v>344</v>
      </c>
      <c r="E6252" s="18" t="s">
        <v>345</v>
      </c>
      <c r="F6252" s="316">
        <v>22.969999999999999</v>
      </c>
      <c r="G6252" s="39"/>
      <c r="H6252" s="45"/>
    </row>
    <row r="6253" s="2" customFormat="1">
      <c r="A6253" s="39"/>
      <c r="B6253" s="45"/>
      <c r="C6253" s="315" t="s">
        <v>792</v>
      </c>
      <c r="D6253" s="315" t="s">
        <v>793</v>
      </c>
      <c r="E6253" s="18" t="s">
        <v>572</v>
      </c>
      <c r="F6253" s="316">
        <v>24.975999999999999</v>
      </c>
      <c r="G6253" s="39"/>
      <c r="H6253" s="45"/>
    </row>
    <row r="6254" s="2" customFormat="1">
      <c r="A6254" s="39"/>
      <c r="B6254" s="45"/>
      <c r="C6254" s="315" t="s">
        <v>636</v>
      </c>
      <c r="D6254" s="315" t="s">
        <v>637</v>
      </c>
      <c r="E6254" s="18" t="s">
        <v>345</v>
      </c>
      <c r="F6254" s="316">
        <v>9.7240000000000002</v>
      </c>
      <c r="G6254" s="39"/>
      <c r="H6254" s="45"/>
    </row>
    <row r="6255" s="2" customFormat="1">
      <c r="A6255" s="39"/>
      <c r="B6255" s="45"/>
      <c r="C6255" s="315" t="s">
        <v>626</v>
      </c>
      <c r="D6255" s="315" t="s">
        <v>627</v>
      </c>
      <c r="E6255" s="18" t="s">
        <v>345</v>
      </c>
      <c r="F6255" s="316">
        <v>9.7240000000000002</v>
      </c>
      <c r="G6255" s="39"/>
      <c r="H6255" s="45"/>
    </row>
    <row r="6256" s="2" customFormat="1" ht="16.8" customHeight="1">
      <c r="A6256" s="39"/>
      <c r="B6256" s="45"/>
      <c r="C6256" s="311" t="s">
        <v>216</v>
      </c>
      <c r="D6256" s="312" t="s">
        <v>19</v>
      </c>
      <c r="E6256" s="313" t="s">
        <v>19</v>
      </c>
      <c r="F6256" s="314">
        <v>4.6429999999999998</v>
      </c>
      <c r="G6256" s="39"/>
      <c r="H6256" s="45"/>
    </row>
    <row r="6257" s="2" customFormat="1" ht="16.8" customHeight="1">
      <c r="A6257" s="39"/>
      <c r="B6257" s="45"/>
      <c r="C6257" s="315" t="s">
        <v>19</v>
      </c>
      <c r="D6257" s="315" t="s">
        <v>499</v>
      </c>
      <c r="E6257" s="18" t="s">
        <v>19</v>
      </c>
      <c r="F6257" s="316">
        <v>5.2839999999999998</v>
      </c>
      <c r="G6257" s="39"/>
      <c r="H6257" s="45"/>
    </row>
    <row r="6258" s="2" customFormat="1" ht="16.8" customHeight="1">
      <c r="A6258" s="39"/>
      <c r="B6258" s="45"/>
      <c r="C6258" s="315" t="s">
        <v>19</v>
      </c>
      <c r="D6258" s="315" t="s">
        <v>2074</v>
      </c>
      <c r="E6258" s="18" t="s">
        <v>19</v>
      </c>
      <c r="F6258" s="316">
        <v>0</v>
      </c>
      <c r="G6258" s="39"/>
      <c r="H6258" s="45"/>
    </row>
    <row r="6259" s="2" customFormat="1" ht="16.8" customHeight="1">
      <c r="A6259" s="39"/>
      <c r="B6259" s="45"/>
      <c r="C6259" s="315" t="s">
        <v>19</v>
      </c>
      <c r="D6259" s="315" t="s">
        <v>2075</v>
      </c>
      <c r="E6259" s="18" t="s">
        <v>19</v>
      </c>
      <c r="F6259" s="316">
        <v>0</v>
      </c>
      <c r="G6259" s="39"/>
      <c r="H6259" s="45"/>
    </row>
    <row r="6260" s="2" customFormat="1" ht="16.8" customHeight="1">
      <c r="A6260" s="39"/>
      <c r="B6260" s="45"/>
      <c r="C6260" s="311" t="s">
        <v>1273</v>
      </c>
      <c r="D6260" s="312" t="s">
        <v>19</v>
      </c>
      <c r="E6260" s="313" t="s">
        <v>19</v>
      </c>
      <c r="F6260" s="314">
        <v>4.4400000000000004</v>
      </c>
      <c r="G6260" s="39"/>
      <c r="H6260" s="45"/>
    </row>
    <row r="6261" s="2" customFormat="1">
      <c r="A6261" s="39"/>
      <c r="B6261" s="45"/>
      <c r="C6261" s="315" t="s">
        <v>19</v>
      </c>
      <c r="D6261" s="315" t="s">
        <v>1848</v>
      </c>
      <c r="E6261" s="18" t="s">
        <v>19</v>
      </c>
      <c r="F6261" s="316">
        <v>0</v>
      </c>
      <c r="G6261" s="39"/>
      <c r="H6261" s="45"/>
    </row>
    <row r="6262" s="2" customFormat="1" ht="16.8" customHeight="1">
      <c r="A6262" s="39"/>
      <c r="B6262" s="45"/>
      <c r="C6262" s="315" t="s">
        <v>1273</v>
      </c>
      <c r="D6262" s="315" t="s">
        <v>2161</v>
      </c>
      <c r="E6262" s="18" t="s">
        <v>19</v>
      </c>
      <c r="F6262" s="316">
        <v>4.4400000000000004</v>
      </c>
      <c r="G6262" s="39"/>
      <c r="H6262" s="45"/>
    </row>
    <row r="6263" s="2" customFormat="1" ht="16.8" customHeight="1">
      <c r="A6263" s="39"/>
      <c r="B6263" s="45"/>
      <c r="C6263" s="317" t="s">
        <v>4959</v>
      </c>
      <c r="D6263" s="39"/>
      <c r="E6263" s="39"/>
      <c r="F6263" s="39"/>
      <c r="G6263" s="39"/>
      <c r="H6263" s="45"/>
    </row>
    <row r="6264" s="2" customFormat="1">
      <c r="A6264" s="39"/>
      <c r="B6264" s="45"/>
      <c r="C6264" s="315" t="s">
        <v>343</v>
      </c>
      <c r="D6264" s="315" t="s">
        <v>344</v>
      </c>
      <c r="E6264" s="18" t="s">
        <v>345</v>
      </c>
      <c r="F6264" s="316">
        <v>22.969999999999999</v>
      </c>
      <c r="G6264" s="39"/>
      <c r="H6264" s="45"/>
    </row>
    <row r="6265" s="2" customFormat="1">
      <c r="A6265" s="39"/>
      <c r="B6265" s="45"/>
      <c r="C6265" s="315" t="s">
        <v>406</v>
      </c>
      <c r="D6265" s="315" t="s">
        <v>407</v>
      </c>
      <c r="E6265" s="18" t="s">
        <v>391</v>
      </c>
      <c r="F6265" s="316">
        <v>82.864999999999995</v>
      </c>
      <c r="G6265" s="39"/>
      <c r="H6265" s="45"/>
    </row>
    <row r="6266" s="2" customFormat="1" ht="16.8" customHeight="1">
      <c r="A6266" s="39"/>
      <c r="B6266" s="45"/>
      <c r="C6266" s="311" t="s">
        <v>1283</v>
      </c>
      <c r="D6266" s="312" t="s">
        <v>19</v>
      </c>
      <c r="E6266" s="313" t="s">
        <v>19</v>
      </c>
      <c r="F6266" s="314">
        <v>9.7240000000000002</v>
      </c>
      <c r="G6266" s="39"/>
      <c r="H6266" s="45"/>
    </row>
    <row r="6267" s="2" customFormat="1" ht="16.8" customHeight="1">
      <c r="A6267" s="39"/>
      <c r="B6267" s="45"/>
      <c r="C6267" s="315" t="s">
        <v>1283</v>
      </c>
      <c r="D6267" s="315" t="s">
        <v>1330</v>
      </c>
      <c r="E6267" s="18" t="s">
        <v>19</v>
      </c>
      <c r="F6267" s="316">
        <v>9.7240000000000002</v>
      </c>
      <c r="G6267" s="39"/>
      <c r="H6267" s="45"/>
    </row>
    <row r="6268" s="2" customFormat="1" ht="16.8" customHeight="1">
      <c r="A6268" s="39"/>
      <c r="B6268" s="45"/>
      <c r="C6268" s="317" t="s">
        <v>4959</v>
      </c>
      <c r="D6268" s="39"/>
      <c r="E6268" s="39"/>
      <c r="F6268" s="39"/>
      <c r="G6268" s="39"/>
      <c r="H6268" s="45"/>
    </row>
    <row r="6269" s="2" customFormat="1">
      <c r="A6269" s="39"/>
      <c r="B6269" s="45"/>
      <c r="C6269" s="315" t="s">
        <v>343</v>
      </c>
      <c r="D6269" s="315" t="s">
        <v>344</v>
      </c>
      <c r="E6269" s="18" t="s">
        <v>345</v>
      </c>
      <c r="F6269" s="316">
        <v>22.969999999999999</v>
      </c>
      <c r="G6269" s="39"/>
      <c r="H6269" s="45"/>
    </row>
    <row r="6270" s="2" customFormat="1">
      <c r="A6270" s="39"/>
      <c r="B6270" s="45"/>
      <c r="C6270" s="315" t="s">
        <v>373</v>
      </c>
      <c r="D6270" s="315" t="s">
        <v>374</v>
      </c>
      <c r="E6270" s="18" t="s">
        <v>345</v>
      </c>
      <c r="F6270" s="316">
        <v>8.7520000000000007</v>
      </c>
      <c r="G6270" s="39"/>
      <c r="H6270" s="45"/>
    </row>
    <row r="6271" s="2" customFormat="1">
      <c r="A6271" s="39"/>
      <c r="B6271" s="45"/>
      <c r="C6271" s="315" t="s">
        <v>616</v>
      </c>
      <c r="D6271" s="315" t="s">
        <v>617</v>
      </c>
      <c r="E6271" s="18" t="s">
        <v>345</v>
      </c>
      <c r="F6271" s="316">
        <v>9.7240000000000002</v>
      </c>
      <c r="G6271" s="39"/>
      <c r="H6271" s="45"/>
    </row>
    <row r="6272" s="2" customFormat="1" ht="16.8" customHeight="1">
      <c r="A6272" s="39"/>
      <c r="B6272" s="45"/>
      <c r="C6272" s="311" t="s">
        <v>1277</v>
      </c>
      <c r="D6272" s="312" t="s">
        <v>19</v>
      </c>
      <c r="E6272" s="313" t="s">
        <v>19</v>
      </c>
      <c r="F6272" s="314">
        <v>0.46999999999999997</v>
      </c>
      <c r="G6272" s="39"/>
      <c r="H6272" s="45"/>
    </row>
    <row r="6273" s="2" customFormat="1" ht="16.8" customHeight="1">
      <c r="A6273" s="39"/>
      <c r="B6273" s="45"/>
      <c r="C6273" s="315" t="s">
        <v>19</v>
      </c>
      <c r="D6273" s="315" t="s">
        <v>355</v>
      </c>
      <c r="E6273" s="18" t="s">
        <v>19</v>
      </c>
      <c r="F6273" s="316">
        <v>0</v>
      </c>
      <c r="G6273" s="39"/>
      <c r="H6273" s="45"/>
    </row>
    <row r="6274" s="2" customFormat="1" ht="16.8" customHeight="1">
      <c r="A6274" s="39"/>
      <c r="B6274" s="45"/>
      <c r="C6274" s="315" t="s">
        <v>1277</v>
      </c>
      <c r="D6274" s="315" t="s">
        <v>356</v>
      </c>
      <c r="E6274" s="18" t="s">
        <v>19</v>
      </c>
      <c r="F6274" s="316">
        <v>0.46999999999999997</v>
      </c>
      <c r="G6274" s="39"/>
      <c r="H6274" s="45"/>
    </row>
    <row r="6275" s="2" customFormat="1" ht="16.8" customHeight="1">
      <c r="A6275" s="39"/>
      <c r="B6275" s="45"/>
      <c r="C6275" s="317" t="s">
        <v>4959</v>
      </c>
      <c r="D6275" s="39"/>
      <c r="E6275" s="39"/>
      <c r="F6275" s="39"/>
      <c r="G6275" s="39"/>
      <c r="H6275" s="45"/>
    </row>
    <row r="6276" s="2" customFormat="1">
      <c r="A6276" s="39"/>
      <c r="B6276" s="45"/>
      <c r="C6276" s="315" t="s">
        <v>343</v>
      </c>
      <c r="D6276" s="315" t="s">
        <v>344</v>
      </c>
      <c r="E6276" s="18" t="s">
        <v>345</v>
      </c>
      <c r="F6276" s="316">
        <v>22.969999999999999</v>
      </c>
      <c r="G6276" s="39"/>
      <c r="H6276" s="45"/>
    </row>
    <row r="6277" s="2" customFormat="1">
      <c r="A6277" s="39"/>
      <c r="B6277" s="45"/>
      <c r="C6277" s="315" t="s">
        <v>406</v>
      </c>
      <c r="D6277" s="315" t="s">
        <v>407</v>
      </c>
      <c r="E6277" s="18" t="s">
        <v>391</v>
      </c>
      <c r="F6277" s="316">
        <v>82.864999999999995</v>
      </c>
      <c r="G6277" s="39"/>
      <c r="H6277" s="45"/>
    </row>
    <row r="6278" s="2" customFormat="1" ht="16.8" customHeight="1">
      <c r="A6278" s="39"/>
      <c r="B6278" s="45"/>
      <c r="C6278" s="311" t="s">
        <v>1281</v>
      </c>
      <c r="D6278" s="312" t="s">
        <v>19</v>
      </c>
      <c r="E6278" s="313" t="s">
        <v>19</v>
      </c>
      <c r="F6278" s="314">
        <v>22.969999999999999</v>
      </c>
      <c r="G6278" s="39"/>
      <c r="H6278" s="45"/>
    </row>
    <row r="6279" s="2" customFormat="1" ht="16.8" customHeight="1">
      <c r="A6279" s="39"/>
      <c r="B6279" s="45"/>
      <c r="C6279" s="315" t="s">
        <v>1283</v>
      </c>
      <c r="D6279" s="315" t="s">
        <v>1330</v>
      </c>
      <c r="E6279" s="18" t="s">
        <v>19</v>
      </c>
      <c r="F6279" s="316">
        <v>9.7240000000000002</v>
      </c>
      <c r="G6279" s="39"/>
      <c r="H6279" s="45"/>
    </row>
    <row r="6280" s="2" customFormat="1" ht="16.8" customHeight="1">
      <c r="A6280" s="39"/>
      <c r="B6280" s="45"/>
      <c r="C6280" s="315" t="s">
        <v>1287</v>
      </c>
      <c r="D6280" s="315" t="s">
        <v>1331</v>
      </c>
      <c r="E6280" s="18" t="s">
        <v>19</v>
      </c>
      <c r="F6280" s="316">
        <v>0</v>
      </c>
      <c r="G6280" s="39"/>
      <c r="H6280" s="45"/>
    </row>
    <row r="6281" s="2" customFormat="1" ht="16.8" customHeight="1">
      <c r="A6281" s="39"/>
      <c r="B6281" s="45"/>
      <c r="C6281" s="315" t="s">
        <v>1289</v>
      </c>
      <c r="D6281" s="315" t="s">
        <v>1332</v>
      </c>
      <c r="E6281" s="18" t="s">
        <v>19</v>
      </c>
      <c r="F6281" s="316">
        <v>0</v>
      </c>
      <c r="G6281" s="39"/>
      <c r="H6281" s="45"/>
    </row>
    <row r="6282" s="2" customFormat="1" ht="16.8" customHeight="1">
      <c r="A6282" s="39"/>
      <c r="B6282" s="45"/>
      <c r="C6282" s="315" t="s">
        <v>1308</v>
      </c>
      <c r="D6282" s="315" t="s">
        <v>1333</v>
      </c>
      <c r="E6282" s="18" t="s">
        <v>19</v>
      </c>
      <c r="F6282" s="316">
        <v>13.246</v>
      </c>
      <c r="G6282" s="39"/>
      <c r="H6282" s="45"/>
    </row>
    <row r="6283" s="2" customFormat="1" ht="16.8" customHeight="1">
      <c r="A6283" s="39"/>
      <c r="B6283" s="45"/>
      <c r="C6283" s="315" t="s">
        <v>1281</v>
      </c>
      <c r="D6283" s="315" t="s">
        <v>363</v>
      </c>
      <c r="E6283" s="18" t="s">
        <v>19</v>
      </c>
      <c r="F6283" s="316">
        <v>22.969999999999999</v>
      </c>
      <c r="G6283" s="39"/>
      <c r="H6283" s="45"/>
    </row>
    <row r="6284" s="2" customFormat="1" ht="16.8" customHeight="1">
      <c r="A6284" s="39"/>
      <c r="B6284" s="45"/>
      <c r="C6284" s="317" t="s">
        <v>4959</v>
      </c>
      <c r="D6284" s="39"/>
      <c r="E6284" s="39"/>
      <c r="F6284" s="39"/>
      <c r="G6284" s="39"/>
      <c r="H6284" s="45"/>
    </row>
    <row r="6285" s="2" customFormat="1">
      <c r="A6285" s="39"/>
      <c r="B6285" s="45"/>
      <c r="C6285" s="315" t="s">
        <v>343</v>
      </c>
      <c r="D6285" s="315" t="s">
        <v>344</v>
      </c>
      <c r="E6285" s="18" t="s">
        <v>345</v>
      </c>
      <c r="F6285" s="316">
        <v>22.969999999999999</v>
      </c>
      <c r="G6285" s="39"/>
      <c r="H6285" s="45"/>
    </row>
    <row r="6286" s="2" customFormat="1">
      <c r="A6286" s="39"/>
      <c r="B6286" s="45"/>
      <c r="C6286" s="315" t="s">
        <v>364</v>
      </c>
      <c r="D6286" s="315" t="s">
        <v>365</v>
      </c>
      <c r="E6286" s="18" t="s">
        <v>345</v>
      </c>
      <c r="F6286" s="316">
        <v>9.7240000000000002</v>
      </c>
      <c r="G6286" s="39"/>
      <c r="H6286" s="45"/>
    </row>
    <row r="6287" s="2" customFormat="1">
      <c r="A6287" s="39"/>
      <c r="B6287" s="45"/>
      <c r="C6287" s="315" t="s">
        <v>368</v>
      </c>
      <c r="D6287" s="315" t="s">
        <v>369</v>
      </c>
      <c r="E6287" s="18" t="s">
        <v>345</v>
      </c>
      <c r="F6287" s="316">
        <v>9.2379999999999995</v>
      </c>
      <c r="G6287" s="39"/>
      <c r="H6287" s="45"/>
    </row>
    <row r="6288" s="2" customFormat="1" ht="16.8" customHeight="1">
      <c r="A6288" s="39"/>
      <c r="B6288" s="45"/>
      <c r="C6288" s="315" t="s">
        <v>511</v>
      </c>
      <c r="D6288" s="315" t="s">
        <v>512</v>
      </c>
      <c r="E6288" s="18" t="s">
        <v>345</v>
      </c>
      <c r="F6288" s="316">
        <v>61.863999999999997</v>
      </c>
      <c r="G6288" s="39"/>
      <c r="H6288" s="45"/>
    </row>
    <row r="6289" s="2" customFormat="1">
      <c r="A6289" s="39"/>
      <c r="B6289" s="45"/>
      <c r="C6289" s="315" t="s">
        <v>606</v>
      </c>
      <c r="D6289" s="315" t="s">
        <v>607</v>
      </c>
      <c r="E6289" s="18" t="s">
        <v>345</v>
      </c>
      <c r="F6289" s="316">
        <v>22.969999999999999</v>
      </c>
      <c r="G6289" s="39"/>
      <c r="H6289" s="45"/>
    </row>
    <row r="6290" s="2" customFormat="1" ht="16.8" customHeight="1">
      <c r="A6290" s="39"/>
      <c r="B6290" s="45"/>
      <c r="C6290" s="315" t="s">
        <v>611</v>
      </c>
      <c r="D6290" s="315" t="s">
        <v>612</v>
      </c>
      <c r="E6290" s="18" t="s">
        <v>345</v>
      </c>
      <c r="F6290" s="316">
        <v>9.7240000000000002</v>
      </c>
      <c r="G6290" s="39"/>
      <c r="H6290" s="45"/>
    </row>
    <row r="6291" s="2" customFormat="1" ht="16.8" customHeight="1">
      <c r="A6291" s="39"/>
      <c r="B6291" s="45"/>
      <c r="C6291" s="315" t="s">
        <v>631</v>
      </c>
      <c r="D6291" s="315" t="s">
        <v>632</v>
      </c>
      <c r="E6291" s="18" t="s">
        <v>345</v>
      </c>
      <c r="F6291" s="316">
        <v>9.7240000000000002</v>
      </c>
      <c r="G6291" s="39"/>
      <c r="H6291" s="45"/>
    </row>
    <row r="6292" s="2" customFormat="1" ht="16.8" customHeight="1">
      <c r="A6292" s="39"/>
      <c r="B6292" s="45"/>
      <c r="C6292" s="315" t="s">
        <v>621</v>
      </c>
      <c r="D6292" s="315" t="s">
        <v>622</v>
      </c>
      <c r="E6292" s="18" t="s">
        <v>345</v>
      </c>
      <c r="F6292" s="316">
        <v>9.7240000000000002</v>
      </c>
      <c r="G6292" s="39"/>
      <c r="H6292" s="45"/>
    </row>
    <row r="6293" s="2" customFormat="1" ht="16.8" customHeight="1">
      <c r="A6293" s="39"/>
      <c r="B6293" s="45"/>
      <c r="C6293" s="315" t="s">
        <v>19</v>
      </c>
      <c r="D6293" s="315" t="s">
        <v>1885</v>
      </c>
      <c r="E6293" s="18" t="s">
        <v>19</v>
      </c>
      <c r="F6293" s="316">
        <v>-0.51500000000000001</v>
      </c>
      <c r="G6293" s="39"/>
      <c r="H6293" s="45"/>
    </row>
    <row r="6294" s="2" customFormat="1" ht="16.8" customHeight="1">
      <c r="A6294" s="39"/>
      <c r="B6294" s="45"/>
      <c r="C6294" s="315" t="s">
        <v>19</v>
      </c>
      <c r="D6294" s="315" t="s">
        <v>1886</v>
      </c>
      <c r="E6294" s="18" t="s">
        <v>19</v>
      </c>
      <c r="F6294" s="316">
        <v>-0.126</v>
      </c>
      <c r="G6294" s="39"/>
      <c r="H6294" s="45"/>
    </row>
    <row r="6295" s="2" customFormat="1" ht="16.8" customHeight="1">
      <c r="A6295" s="39"/>
      <c r="B6295" s="45"/>
      <c r="C6295" s="315" t="s">
        <v>19</v>
      </c>
      <c r="D6295" s="315" t="s">
        <v>1887</v>
      </c>
      <c r="E6295" s="18" t="s">
        <v>19</v>
      </c>
      <c r="F6295" s="316">
        <v>0</v>
      </c>
      <c r="G6295" s="39"/>
      <c r="H6295" s="45"/>
    </row>
    <row r="6296" s="2" customFormat="1" ht="16.8" customHeight="1">
      <c r="A6296" s="39"/>
      <c r="B6296" s="45"/>
      <c r="C6296" s="315" t="s">
        <v>19</v>
      </c>
      <c r="D6296" s="315" t="s">
        <v>1888</v>
      </c>
      <c r="E6296" s="18" t="s">
        <v>19</v>
      </c>
      <c r="F6296" s="316">
        <v>0</v>
      </c>
      <c r="G6296" s="39"/>
      <c r="H6296" s="45"/>
    </row>
    <row r="6297" s="2" customFormat="1" ht="16.8" customHeight="1">
      <c r="A6297" s="39"/>
      <c r="B6297" s="45"/>
      <c r="C6297" s="315" t="s">
        <v>19</v>
      </c>
      <c r="D6297" s="315" t="s">
        <v>501</v>
      </c>
      <c r="E6297" s="18" t="s">
        <v>19</v>
      </c>
      <c r="F6297" s="316">
        <v>0</v>
      </c>
      <c r="G6297" s="39"/>
      <c r="H6297" s="45"/>
    </row>
    <row r="6298" s="2" customFormat="1" ht="16.8" customHeight="1">
      <c r="A6298" s="39"/>
      <c r="B6298" s="45"/>
      <c r="C6298" s="315" t="s">
        <v>19</v>
      </c>
      <c r="D6298" s="315" t="s">
        <v>993</v>
      </c>
      <c r="E6298" s="18" t="s">
        <v>19</v>
      </c>
      <c r="F6298" s="316">
        <v>0</v>
      </c>
      <c r="G6298" s="39"/>
      <c r="H6298" s="45"/>
    </row>
    <row r="6299" s="2" customFormat="1" ht="16.8" customHeight="1">
      <c r="A6299" s="39"/>
      <c r="B6299" s="45"/>
      <c r="C6299" s="315" t="s">
        <v>19</v>
      </c>
      <c r="D6299" s="315" t="s">
        <v>502</v>
      </c>
      <c r="E6299" s="18" t="s">
        <v>19</v>
      </c>
      <c r="F6299" s="316">
        <v>0</v>
      </c>
      <c r="G6299" s="39"/>
      <c r="H6299" s="45"/>
    </row>
    <row r="6300" s="2" customFormat="1" ht="16.8" customHeight="1">
      <c r="A6300" s="39"/>
      <c r="B6300" s="45"/>
      <c r="C6300" s="315" t="s">
        <v>216</v>
      </c>
      <c r="D6300" s="315" t="s">
        <v>363</v>
      </c>
      <c r="E6300" s="18" t="s">
        <v>19</v>
      </c>
      <c r="F6300" s="316">
        <v>4.6429999999999998</v>
      </c>
      <c r="G6300" s="39"/>
      <c r="H6300" s="45"/>
    </row>
    <row r="6301" s="2" customFormat="1" ht="16.8" customHeight="1">
      <c r="A6301" s="39"/>
      <c r="B6301" s="45"/>
      <c r="C6301" s="317" t="s">
        <v>4959</v>
      </c>
      <c r="D6301" s="39"/>
      <c r="E6301" s="39"/>
      <c r="F6301" s="39"/>
      <c r="G6301" s="39"/>
      <c r="H6301" s="45"/>
    </row>
    <row r="6302" s="2" customFormat="1" ht="16.8" customHeight="1">
      <c r="A6302" s="39"/>
      <c r="B6302" s="45"/>
      <c r="C6302" s="315" t="s">
        <v>496</v>
      </c>
      <c r="D6302" s="315" t="s">
        <v>497</v>
      </c>
      <c r="E6302" s="18" t="s">
        <v>489</v>
      </c>
      <c r="F6302" s="316">
        <v>9.2859999999999996</v>
      </c>
      <c r="G6302" s="39"/>
      <c r="H6302" s="45"/>
    </row>
    <row r="6303" s="2" customFormat="1">
      <c r="A6303" s="39"/>
      <c r="B6303" s="45"/>
      <c r="C6303" s="315" t="s">
        <v>448</v>
      </c>
      <c r="D6303" s="315" t="s">
        <v>449</v>
      </c>
      <c r="E6303" s="18" t="s">
        <v>391</v>
      </c>
      <c r="F6303" s="316">
        <v>19.373000000000001</v>
      </c>
      <c r="G6303" s="39"/>
      <c r="H6303" s="45"/>
    </row>
    <row r="6304" s="2" customFormat="1">
      <c r="A6304" s="39"/>
      <c r="B6304" s="45"/>
      <c r="C6304" s="315" t="s">
        <v>482</v>
      </c>
      <c r="D6304" s="315" t="s">
        <v>483</v>
      </c>
      <c r="E6304" s="18" t="s">
        <v>391</v>
      </c>
      <c r="F6304" s="316">
        <v>4.6429999999999998</v>
      </c>
      <c r="G6304" s="39"/>
      <c r="H6304" s="45"/>
    </row>
    <row r="6305" s="2" customFormat="1" ht="16.8" customHeight="1">
      <c r="A6305" s="39"/>
      <c r="B6305" s="45"/>
      <c r="C6305" s="311" t="s">
        <v>2362</v>
      </c>
      <c r="D6305" s="312" t="s">
        <v>19</v>
      </c>
      <c r="E6305" s="313" t="s">
        <v>19</v>
      </c>
      <c r="F6305" s="314">
        <v>6</v>
      </c>
      <c r="G6305" s="39"/>
      <c r="H6305" s="45"/>
    </row>
    <row r="6306" s="2" customFormat="1" ht="16.8" customHeight="1">
      <c r="A6306" s="39"/>
      <c r="B6306" s="45"/>
      <c r="C6306" s="315" t="s">
        <v>19</v>
      </c>
      <c r="D6306" s="315" t="s">
        <v>2677</v>
      </c>
      <c r="E6306" s="18" t="s">
        <v>19</v>
      </c>
      <c r="F6306" s="316">
        <v>1</v>
      </c>
      <c r="G6306" s="39"/>
      <c r="H6306" s="45"/>
    </row>
    <row r="6307" s="2" customFormat="1" ht="16.8" customHeight="1">
      <c r="A6307" s="39"/>
      <c r="B6307" s="45"/>
      <c r="C6307" s="315" t="s">
        <v>19</v>
      </c>
      <c r="D6307" s="315" t="s">
        <v>2678</v>
      </c>
      <c r="E6307" s="18" t="s">
        <v>19</v>
      </c>
      <c r="F6307" s="316">
        <v>1</v>
      </c>
      <c r="G6307" s="39"/>
      <c r="H6307" s="45"/>
    </row>
    <row r="6308" s="2" customFormat="1" ht="16.8" customHeight="1">
      <c r="A6308" s="39"/>
      <c r="B6308" s="45"/>
      <c r="C6308" s="315" t="s">
        <v>19</v>
      </c>
      <c r="D6308" s="315" t="s">
        <v>2679</v>
      </c>
      <c r="E6308" s="18" t="s">
        <v>19</v>
      </c>
      <c r="F6308" s="316">
        <v>1</v>
      </c>
      <c r="G6308" s="39"/>
      <c r="H6308" s="45"/>
    </row>
    <row r="6309" s="2" customFormat="1" ht="16.8" customHeight="1">
      <c r="A6309" s="39"/>
      <c r="B6309" s="45"/>
      <c r="C6309" s="315" t="s">
        <v>19</v>
      </c>
      <c r="D6309" s="315" t="s">
        <v>2680</v>
      </c>
      <c r="E6309" s="18" t="s">
        <v>19</v>
      </c>
      <c r="F6309" s="316">
        <v>1</v>
      </c>
      <c r="G6309" s="39"/>
      <c r="H6309" s="45"/>
    </row>
    <row r="6310" s="2" customFormat="1" ht="16.8" customHeight="1">
      <c r="A6310" s="39"/>
      <c r="B6310" s="45"/>
      <c r="C6310" s="315" t="s">
        <v>19</v>
      </c>
      <c r="D6310" s="315" t="s">
        <v>2681</v>
      </c>
      <c r="E6310" s="18" t="s">
        <v>19</v>
      </c>
      <c r="F6310" s="316">
        <v>1</v>
      </c>
      <c r="G6310" s="39"/>
      <c r="H6310" s="45"/>
    </row>
    <row r="6311" s="2" customFormat="1" ht="16.8" customHeight="1">
      <c r="A6311" s="39"/>
      <c r="B6311" s="45"/>
      <c r="C6311" s="315" t="s">
        <v>19</v>
      </c>
      <c r="D6311" s="315" t="s">
        <v>2682</v>
      </c>
      <c r="E6311" s="18" t="s">
        <v>19</v>
      </c>
      <c r="F6311" s="316">
        <v>1</v>
      </c>
      <c r="G6311" s="39"/>
      <c r="H6311" s="45"/>
    </row>
    <row r="6312" s="2" customFormat="1" ht="16.8" customHeight="1">
      <c r="A6312" s="39"/>
      <c r="B6312" s="45"/>
      <c r="C6312" s="315" t="s">
        <v>2362</v>
      </c>
      <c r="D6312" s="315" t="s">
        <v>363</v>
      </c>
      <c r="E6312" s="18" t="s">
        <v>19</v>
      </c>
      <c r="F6312" s="316">
        <v>6</v>
      </c>
      <c r="G6312" s="39"/>
      <c r="H6312" s="45"/>
    </row>
    <row r="6313" s="2" customFormat="1" ht="16.8" customHeight="1">
      <c r="A6313" s="39"/>
      <c r="B6313" s="45"/>
      <c r="C6313" s="317" t="s">
        <v>4959</v>
      </c>
      <c r="D6313" s="39"/>
      <c r="E6313" s="39"/>
      <c r="F6313" s="39"/>
      <c r="G6313" s="39"/>
      <c r="H6313" s="45"/>
    </row>
    <row r="6314" s="2" customFormat="1" ht="16.8" customHeight="1">
      <c r="A6314" s="39"/>
      <c r="B6314" s="45"/>
      <c r="C6314" s="315" t="s">
        <v>2568</v>
      </c>
      <c r="D6314" s="315" t="s">
        <v>2569</v>
      </c>
      <c r="E6314" s="18" t="s">
        <v>586</v>
      </c>
      <c r="F6314" s="316">
        <v>6</v>
      </c>
      <c r="G6314" s="39"/>
      <c r="H6314" s="45"/>
    </row>
    <row r="6315" s="2" customFormat="1">
      <c r="A6315" s="39"/>
      <c r="B6315" s="45"/>
      <c r="C6315" s="315" t="s">
        <v>2564</v>
      </c>
      <c r="D6315" s="315" t="s">
        <v>2565</v>
      </c>
      <c r="E6315" s="18" t="s">
        <v>586</v>
      </c>
      <c r="F6315" s="316">
        <v>7</v>
      </c>
      <c r="G6315" s="39"/>
      <c r="H6315" s="45"/>
    </row>
    <row r="6316" s="2" customFormat="1" ht="16.8" customHeight="1">
      <c r="A6316" s="39"/>
      <c r="B6316" s="45"/>
      <c r="C6316" s="311" t="s">
        <v>2363</v>
      </c>
      <c r="D6316" s="312" t="s">
        <v>19</v>
      </c>
      <c r="E6316" s="313" t="s">
        <v>19</v>
      </c>
      <c r="F6316" s="314">
        <v>1</v>
      </c>
      <c r="G6316" s="39"/>
      <c r="H6316" s="45"/>
    </row>
    <row r="6317" s="2" customFormat="1" ht="16.8" customHeight="1">
      <c r="A6317" s="39"/>
      <c r="B6317" s="45"/>
      <c r="C6317" s="315" t="s">
        <v>19</v>
      </c>
      <c r="D6317" s="315" t="s">
        <v>2686</v>
      </c>
      <c r="E6317" s="18" t="s">
        <v>19</v>
      </c>
      <c r="F6317" s="316">
        <v>1</v>
      </c>
      <c r="G6317" s="39"/>
      <c r="H6317" s="45"/>
    </row>
    <row r="6318" s="2" customFormat="1" ht="16.8" customHeight="1">
      <c r="A6318" s="39"/>
      <c r="B6318" s="45"/>
      <c r="C6318" s="315" t="s">
        <v>2363</v>
      </c>
      <c r="D6318" s="315" t="s">
        <v>363</v>
      </c>
      <c r="E6318" s="18" t="s">
        <v>19</v>
      </c>
      <c r="F6318" s="316">
        <v>1</v>
      </c>
      <c r="G6318" s="39"/>
      <c r="H6318" s="45"/>
    </row>
    <row r="6319" s="2" customFormat="1" ht="16.8" customHeight="1">
      <c r="A6319" s="39"/>
      <c r="B6319" s="45"/>
      <c r="C6319" s="317" t="s">
        <v>4959</v>
      </c>
      <c r="D6319" s="39"/>
      <c r="E6319" s="39"/>
      <c r="F6319" s="39"/>
      <c r="G6319" s="39"/>
      <c r="H6319" s="45"/>
    </row>
    <row r="6320" s="2" customFormat="1" ht="16.8" customHeight="1">
      <c r="A6320" s="39"/>
      <c r="B6320" s="45"/>
      <c r="C6320" s="315" t="s">
        <v>2683</v>
      </c>
      <c r="D6320" s="315" t="s">
        <v>2684</v>
      </c>
      <c r="E6320" s="18" t="s">
        <v>586</v>
      </c>
      <c r="F6320" s="316">
        <v>1</v>
      </c>
      <c r="G6320" s="39"/>
      <c r="H6320" s="45"/>
    </row>
    <row r="6321" s="2" customFormat="1">
      <c r="A6321" s="39"/>
      <c r="B6321" s="45"/>
      <c r="C6321" s="315" t="s">
        <v>2564</v>
      </c>
      <c r="D6321" s="315" t="s">
        <v>2565</v>
      </c>
      <c r="E6321" s="18" t="s">
        <v>586</v>
      </c>
      <c r="F6321" s="316">
        <v>7</v>
      </c>
      <c r="G6321" s="39"/>
      <c r="H6321" s="45"/>
    </row>
    <row r="6322" s="2" customFormat="1" ht="16.8" customHeight="1">
      <c r="A6322" s="39"/>
      <c r="B6322" s="45"/>
      <c r="C6322" s="311" t="s">
        <v>296</v>
      </c>
      <c r="D6322" s="312" t="s">
        <v>19</v>
      </c>
      <c r="E6322" s="313" t="s">
        <v>19</v>
      </c>
      <c r="F6322" s="314">
        <v>158.53800000000001</v>
      </c>
      <c r="G6322" s="39"/>
      <c r="H6322" s="45"/>
    </row>
    <row r="6323" s="2" customFormat="1" ht="16.8" customHeight="1">
      <c r="A6323" s="39"/>
      <c r="B6323" s="45"/>
      <c r="C6323" s="315" t="s">
        <v>19</v>
      </c>
      <c r="D6323" s="315" t="s">
        <v>429</v>
      </c>
      <c r="E6323" s="18" t="s">
        <v>19</v>
      </c>
      <c r="F6323" s="316">
        <v>158.53800000000001</v>
      </c>
      <c r="G6323" s="39"/>
      <c r="H6323" s="45"/>
    </row>
    <row r="6324" s="2" customFormat="1" ht="16.8" customHeight="1">
      <c r="A6324" s="39"/>
      <c r="B6324" s="45"/>
      <c r="C6324" s="315" t="s">
        <v>19</v>
      </c>
      <c r="D6324" s="315" t="s">
        <v>1869</v>
      </c>
      <c r="E6324" s="18" t="s">
        <v>19</v>
      </c>
      <c r="F6324" s="316">
        <v>0</v>
      </c>
      <c r="G6324" s="39"/>
      <c r="H6324" s="45"/>
    </row>
    <row r="6325" s="2" customFormat="1" ht="16.8" customHeight="1">
      <c r="A6325" s="39"/>
      <c r="B6325" s="45"/>
      <c r="C6325" s="315" t="s">
        <v>296</v>
      </c>
      <c r="D6325" s="315" t="s">
        <v>363</v>
      </c>
      <c r="E6325" s="18" t="s">
        <v>19</v>
      </c>
      <c r="F6325" s="316">
        <v>158.53800000000001</v>
      </c>
      <c r="G6325" s="39"/>
      <c r="H6325" s="45"/>
    </row>
    <row r="6326" s="2" customFormat="1" ht="16.8" customHeight="1">
      <c r="A6326" s="39"/>
      <c r="B6326" s="45"/>
      <c r="C6326" s="317" t="s">
        <v>4959</v>
      </c>
      <c r="D6326" s="39"/>
      <c r="E6326" s="39"/>
      <c r="F6326" s="39"/>
      <c r="G6326" s="39"/>
      <c r="H6326" s="45"/>
    </row>
    <row r="6327" s="2" customFormat="1">
      <c r="A6327" s="39"/>
      <c r="B6327" s="45"/>
      <c r="C6327" s="315" t="s">
        <v>425</v>
      </c>
      <c r="D6327" s="315" t="s">
        <v>426</v>
      </c>
      <c r="E6327" s="18" t="s">
        <v>345</v>
      </c>
      <c r="F6327" s="316">
        <v>158.53800000000001</v>
      </c>
      <c r="G6327" s="39"/>
      <c r="H6327" s="45"/>
    </row>
    <row r="6328" s="2" customFormat="1">
      <c r="A6328" s="39"/>
      <c r="B6328" s="45"/>
      <c r="C6328" s="315" t="s">
        <v>431</v>
      </c>
      <c r="D6328" s="315" t="s">
        <v>432</v>
      </c>
      <c r="E6328" s="18" t="s">
        <v>345</v>
      </c>
      <c r="F6328" s="316">
        <v>158.53800000000001</v>
      </c>
      <c r="G6328" s="39"/>
      <c r="H6328" s="45"/>
    </row>
    <row r="6329" s="2" customFormat="1" ht="16.8" customHeight="1">
      <c r="A6329" s="39"/>
      <c r="B6329" s="45"/>
      <c r="C6329" s="315" t="s">
        <v>435</v>
      </c>
      <c r="D6329" s="315" t="s">
        <v>436</v>
      </c>
      <c r="E6329" s="18" t="s">
        <v>391</v>
      </c>
      <c r="F6329" s="316">
        <v>94.329999999999998</v>
      </c>
      <c r="G6329" s="39"/>
      <c r="H6329" s="45"/>
    </row>
    <row r="6330" s="2" customFormat="1" ht="16.8" customHeight="1">
      <c r="A6330" s="39"/>
      <c r="B6330" s="45"/>
      <c r="C6330" s="315" t="s">
        <v>1823</v>
      </c>
      <c r="D6330" s="315" t="s">
        <v>1867</v>
      </c>
      <c r="E6330" s="18" t="s">
        <v>19</v>
      </c>
      <c r="F6330" s="316">
        <v>0</v>
      </c>
      <c r="G6330" s="39"/>
      <c r="H6330" s="45"/>
    </row>
    <row r="6331" s="2" customFormat="1" ht="16.8" customHeight="1">
      <c r="A6331" s="39"/>
      <c r="B6331" s="45"/>
      <c r="C6331" s="317" t="s">
        <v>4959</v>
      </c>
      <c r="D6331" s="39"/>
      <c r="E6331" s="39"/>
      <c r="F6331" s="39"/>
      <c r="G6331" s="39"/>
      <c r="H6331" s="45"/>
    </row>
    <row r="6332" s="2" customFormat="1">
      <c r="A6332" s="39"/>
      <c r="B6332" s="45"/>
      <c r="C6332" s="315" t="s">
        <v>406</v>
      </c>
      <c r="D6332" s="315" t="s">
        <v>407</v>
      </c>
      <c r="E6332" s="18" t="s">
        <v>391</v>
      </c>
      <c r="F6332" s="316">
        <v>82.864999999999995</v>
      </c>
      <c r="G6332" s="39"/>
      <c r="H6332" s="45"/>
    </row>
    <row r="6333" s="2" customFormat="1">
      <c r="A6333" s="39"/>
      <c r="B6333" s="45"/>
      <c r="C6333" s="315" t="s">
        <v>425</v>
      </c>
      <c r="D6333" s="315" t="s">
        <v>426</v>
      </c>
      <c r="E6333" s="18" t="s">
        <v>345</v>
      </c>
      <c r="F6333" s="316">
        <v>158.53800000000001</v>
      </c>
      <c r="G6333" s="39"/>
      <c r="H6333" s="45"/>
    </row>
    <row r="6334" s="2" customFormat="1" ht="16.8" customHeight="1">
      <c r="A6334" s="39"/>
      <c r="B6334" s="45"/>
      <c r="C6334" s="315" t="s">
        <v>269</v>
      </c>
      <c r="D6334" s="315" t="s">
        <v>1866</v>
      </c>
      <c r="E6334" s="18" t="s">
        <v>19</v>
      </c>
      <c r="F6334" s="316">
        <v>1</v>
      </c>
      <c r="G6334" s="39"/>
      <c r="H6334" s="45"/>
    </row>
    <row r="6335" s="2" customFormat="1" ht="16.8" customHeight="1">
      <c r="A6335" s="39"/>
      <c r="B6335" s="45"/>
      <c r="C6335" s="311" t="s">
        <v>1823</v>
      </c>
      <c r="D6335" s="312" t="s">
        <v>19</v>
      </c>
      <c r="E6335" s="313" t="s">
        <v>19</v>
      </c>
      <c r="F6335" s="314">
        <v>0</v>
      </c>
      <c r="G6335" s="39"/>
      <c r="H6335" s="45"/>
    </row>
    <row r="6336" s="2" customFormat="1" ht="16.8" customHeight="1">
      <c r="A6336" s="39"/>
      <c r="B6336" s="45"/>
      <c r="C6336" s="311" t="s">
        <v>269</v>
      </c>
      <c r="D6336" s="312" t="s">
        <v>19</v>
      </c>
      <c r="E6336" s="313" t="s">
        <v>19</v>
      </c>
      <c r="F6336" s="314">
        <v>1</v>
      </c>
      <c r="G6336" s="39"/>
      <c r="H6336" s="45"/>
    </row>
    <row r="6337" s="2" customFormat="1" ht="16.8" customHeight="1">
      <c r="A6337" s="39"/>
      <c r="B6337" s="45"/>
      <c r="C6337" s="317" t="s">
        <v>4959</v>
      </c>
      <c r="D6337" s="39"/>
      <c r="E6337" s="39"/>
      <c r="F6337" s="39"/>
      <c r="G6337" s="39"/>
      <c r="H6337" s="45"/>
    </row>
    <row r="6338" s="2" customFormat="1">
      <c r="A6338" s="39"/>
      <c r="B6338" s="45"/>
      <c r="C6338" s="315" t="s">
        <v>406</v>
      </c>
      <c r="D6338" s="315" t="s">
        <v>407</v>
      </c>
      <c r="E6338" s="18" t="s">
        <v>391</v>
      </c>
      <c r="F6338" s="316">
        <v>82.864999999999995</v>
      </c>
      <c r="G6338" s="39"/>
      <c r="H6338" s="45"/>
    </row>
    <row r="6339" s="2" customFormat="1">
      <c r="A6339" s="39"/>
      <c r="B6339" s="45"/>
      <c r="C6339" s="315" t="s">
        <v>425</v>
      </c>
      <c r="D6339" s="315" t="s">
        <v>426</v>
      </c>
      <c r="E6339" s="18" t="s">
        <v>345</v>
      </c>
      <c r="F6339" s="316">
        <v>158.53800000000001</v>
      </c>
      <c r="G6339" s="39"/>
      <c r="H6339" s="45"/>
    </row>
    <row r="6340" s="2" customFormat="1" ht="16.8" customHeight="1">
      <c r="A6340" s="39"/>
      <c r="B6340" s="45"/>
      <c r="C6340" s="311" t="s">
        <v>1821</v>
      </c>
      <c r="D6340" s="312" t="s">
        <v>19</v>
      </c>
      <c r="E6340" s="313" t="s">
        <v>19</v>
      </c>
      <c r="F6340" s="314">
        <v>0</v>
      </c>
      <c r="G6340" s="39"/>
      <c r="H6340" s="45"/>
    </row>
    <row r="6341" s="2" customFormat="1" ht="16.8" customHeight="1">
      <c r="A6341" s="39"/>
      <c r="B6341" s="45"/>
      <c r="C6341" s="317" t="s">
        <v>4959</v>
      </c>
      <c r="D6341" s="39"/>
      <c r="E6341" s="39"/>
      <c r="F6341" s="39"/>
      <c r="G6341" s="39"/>
      <c r="H6341" s="45"/>
    </row>
    <row r="6342" s="2" customFormat="1" ht="16.8" customHeight="1">
      <c r="A6342" s="39"/>
      <c r="B6342" s="45"/>
      <c r="C6342" s="315" t="s">
        <v>786</v>
      </c>
      <c r="D6342" s="315" t="s">
        <v>787</v>
      </c>
      <c r="E6342" s="18" t="s">
        <v>572</v>
      </c>
      <c r="F6342" s="316">
        <v>29.600000000000001</v>
      </c>
      <c r="G6342" s="39"/>
      <c r="H6342" s="45"/>
    </row>
    <row r="6343" s="2" customFormat="1" ht="16.8" customHeight="1">
      <c r="A6343" s="39"/>
      <c r="B6343" s="45"/>
      <c r="C6343" s="315" t="s">
        <v>496</v>
      </c>
      <c r="D6343" s="315" t="s">
        <v>497</v>
      </c>
      <c r="E6343" s="18" t="s">
        <v>489</v>
      </c>
      <c r="F6343" s="316">
        <v>9.2859999999999996</v>
      </c>
      <c r="G6343" s="39"/>
      <c r="H6343" s="45"/>
    </row>
    <row r="6344" s="2" customFormat="1" ht="16.8" customHeight="1">
      <c r="A6344" s="39"/>
      <c r="B6344" s="45"/>
      <c r="C6344" s="311" t="s">
        <v>1824</v>
      </c>
      <c r="D6344" s="312" t="s">
        <v>19</v>
      </c>
      <c r="E6344" s="313" t="s">
        <v>19</v>
      </c>
      <c r="F6344" s="314">
        <v>0.063</v>
      </c>
      <c r="G6344" s="39"/>
      <c r="H6344" s="45"/>
    </row>
    <row r="6345" s="2" customFormat="1" ht="16.8" customHeight="1">
      <c r="A6345" s="39"/>
      <c r="B6345" s="45"/>
      <c r="C6345" s="317" t="s">
        <v>4959</v>
      </c>
      <c r="D6345" s="39"/>
      <c r="E6345" s="39"/>
      <c r="F6345" s="39"/>
      <c r="G6345" s="39"/>
      <c r="H6345" s="45"/>
    </row>
    <row r="6346" s="2" customFormat="1" ht="16.8" customHeight="1">
      <c r="A6346" s="39"/>
      <c r="B6346" s="45"/>
      <c r="C6346" s="315" t="s">
        <v>496</v>
      </c>
      <c r="D6346" s="315" t="s">
        <v>497</v>
      </c>
      <c r="E6346" s="18" t="s">
        <v>489</v>
      </c>
      <c r="F6346" s="316">
        <v>9.2859999999999996</v>
      </c>
      <c r="G6346" s="39"/>
      <c r="H6346" s="45"/>
    </row>
    <row r="6347" s="2" customFormat="1" ht="16.8" customHeight="1">
      <c r="A6347" s="39"/>
      <c r="B6347" s="45"/>
      <c r="C6347" s="311" t="s">
        <v>1822</v>
      </c>
      <c r="D6347" s="312" t="s">
        <v>19</v>
      </c>
      <c r="E6347" s="313" t="s">
        <v>19</v>
      </c>
      <c r="F6347" s="314">
        <v>0</v>
      </c>
      <c r="G6347" s="39"/>
      <c r="H6347" s="45"/>
    </row>
    <row r="6348" s="2" customFormat="1" ht="16.8" customHeight="1">
      <c r="A6348" s="39"/>
      <c r="B6348" s="45"/>
      <c r="C6348" s="317" t="s">
        <v>4959</v>
      </c>
      <c r="D6348" s="39"/>
      <c r="E6348" s="39"/>
      <c r="F6348" s="39"/>
      <c r="G6348" s="39"/>
      <c r="H6348" s="45"/>
    </row>
    <row r="6349" s="2" customFormat="1" ht="16.8" customHeight="1">
      <c r="A6349" s="39"/>
      <c r="B6349" s="45"/>
      <c r="C6349" s="315" t="s">
        <v>786</v>
      </c>
      <c r="D6349" s="315" t="s">
        <v>787</v>
      </c>
      <c r="E6349" s="18" t="s">
        <v>572</v>
      </c>
      <c r="F6349" s="316">
        <v>29.600000000000001</v>
      </c>
      <c r="G6349" s="39"/>
      <c r="H6349" s="45"/>
    </row>
    <row r="6350" s="2" customFormat="1" ht="16.8" customHeight="1">
      <c r="A6350" s="39"/>
      <c r="B6350" s="45"/>
      <c r="C6350" s="315" t="s">
        <v>496</v>
      </c>
      <c r="D6350" s="315" t="s">
        <v>497</v>
      </c>
      <c r="E6350" s="18" t="s">
        <v>489</v>
      </c>
      <c r="F6350" s="316">
        <v>9.2859999999999996</v>
      </c>
      <c r="G6350" s="39"/>
      <c r="H6350" s="45"/>
    </row>
    <row r="6351" s="2" customFormat="1" ht="16.8" customHeight="1">
      <c r="A6351" s="39"/>
      <c r="B6351" s="45"/>
      <c r="C6351" s="311" t="s">
        <v>1826</v>
      </c>
      <c r="D6351" s="312" t="s">
        <v>19</v>
      </c>
      <c r="E6351" s="313" t="s">
        <v>19</v>
      </c>
      <c r="F6351" s="314">
        <v>0.074999999999999997</v>
      </c>
      <c r="G6351" s="39"/>
      <c r="H6351" s="45"/>
    </row>
    <row r="6352" s="2" customFormat="1" ht="16.8" customHeight="1">
      <c r="A6352" s="39"/>
      <c r="B6352" s="45"/>
      <c r="C6352" s="317" t="s">
        <v>4959</v>
      </c>
      <c r="D6352" s="39"/>
      <c r="E6352" s="39"/>
      <c r="F6352" s="39"/>
      <c r="G6352" s="39"/>
      <c r="H6352" s="45"/>
    </row>
    <row r="6353" s="2" customFormat="1" ht="16.8" customHeight="1">
      <c r="A6353" s="39"/>
      <c r="B6353" s="45"/>
      <c r="C6353" s="315" t="s">
        <v>496</v>
      </c>
      <c r="D6353" s="315" t="s">
        <v>497</v>
      </c>
      <c r="E6353" s="18" t="s">
        <v>489</v>
      </c>
      <c r="F6353" s="316">
        <v>9.2859999999999996</v>
      </c>
      <c r="G6353" s="39"/>
      <c r="H6353" s="45"/>
    </row>
    <row r="6354" s="2" customFormat="1" ht="16.8" customHeight="1">
      <c r="A6354" s="39"/>
      <c r="B6354" s="45"/>
      <c r="C6354" s="311" t="s">
        <v>952</v>
      </c>
      <c r="D6354" s="312" t="s">
        <v>19</v>
      </c>
      <c r="E6354" s="313" t="s">
        <v>19</v>
      </c>
      <c r="F6354" s="314">
        <v>0</v>
      </c>
      <c r="G6354" s="39"/>
      <c r="H6354" s="45"/>
    </row>
    <row r="6355" s="2" customFormat="1" ht="16.8" customHeight="1">
      <c r="A6355" s="39"/>
      <c r="B6355" s="45"/>
      <c r="C6355" s="317" t="s">
        <v>4959</v>
      </c>
      <c r="D6355" s="39"/>
      <c r="E6355" s="39"/>
      <c r="F6355" s="39"/>
      <c r="G6355" s="39"/>
      <c r="H6355" s="45"/>
    </row>
    <row r="6356" s="2" customFormat="1" ht="16.8" customHeight="1">
      <c r="A6356" s="39"/>
      <c r="B6356" s="45"/>
      <c r="C6356" s="315" t="s">
        <v>786</v>
      </c>
      <c r="D6356" s="315" t="s">
        <v>787</v>
      </c>
      <c r="E6356" s="18" t="s">
        <v>572</v>
      </c>
      <c r="F6356" s="316">
        <v>29.600000000000001</v>
      </c>
      <c r="G6356" s="39"/>
      <c r="H6356" s="45"/>
    </row>
    <row r="6357" s="2" customFormat="1" ht="16.8" customHeight="1">
      <c r="A6357" s="39"/>
      <c r="B6357" s="45"/>
      <c r="C6357" s="315" t="s">
        <v>496</v>
      </c>
      <c r="D6357" s="315" t="s">
        <v>497</v>
      </c>
      <c r="E6357" s="18" t="s">
        <v>489</v>
      </c>
      <c r="F6357" s="316">
        <v>9.2859999999999996</v>
      </c>
      <c r="G6357" s="39"/>
      <c r="H6357" s="45"/>
    </row>
    <row r="6358" s="2" customFormat="1" ht="16.8" customHeight="1">
      <c r="A6358" s="39"/>
      <c r="B6358" s="45"/>
      <c r="C6358" s="311" t="s">
        <v>954</v>
      </c>
      <c r="D6358" s="312" t="s">
        <v>19</v>
      </c>
      <c r="E6358" s="313" t="s">
        <v>19</v>
      </c>
      <c r="F6358" s="314">
        <v>0.25</v>
      </c>
      <c r="G6358" s="39"/>
      <c r="H6358" s="45"/>
    </row>
    <row r="6359" s="2" customFormat="1" ht="16.8" customHeight="1">
      <c r="A6359" s="39"/>
      <c r="B6359" s="45"/>
      <c r="C6359" s="317" t="s">
        <v>4959</v>
      </c>
      <c r="D6359" s="39"/>
      <c r="E6359" s="39"/>
      <c r="F6359" s="39"/>
      <c r="G6359" s="39"/>
      <c r="H6359" s="45"/>
    </row>
    <row r="6360" s="2" customFormat="1" ht="16.8" customHeight="1">
      <c r="A6360" s="39"/>
      <c r="B6360" s="45"/>
      <c r="C6360" s="315" t="s">
        <v>496</v>
      </c>
      <c r="D6360" s="315" t="s">
        <v>497</v>
      </c>
      <c r="E6360" s="18" t="s">
        <v>489</v>
      </c>
      <c r="F6360" s="316">
        <v>9.2859999999999996</v>
      </c>
      <c r="G6360" s="39"/>
      <c r="H6360" s="45"/>
    </row>
    <row r="6361" s="2" customFormat="1" ht="16.8" customHeight="1">
      <c r="A6361" s="39"/>
      <c r="B6361" s="45"/>
      <c r="C6361" s="311" t="s">
        <v>258</v>
      </c>
      <c r="D6361" s="312" t="s">
        <v>19</v>
      </c>
      <c r="E6361" s="313" t="s">
        <v>19</v>
      </c>
      <c r="F6361" s="314">
        <v>0</v>
      </c>
      <c r="G6361" s="39"/>
      <c r="H6361" s="45"/>
    </row>
    <row r="6362" s="2" customFormat="1" ht="16.8" customHeight="1">
      <c r="A6362" s="39"/>
      <c r="B6362" s="45"/>
      <c r="C6362" s="317" t="s">
        <v>4959</v>
      </c>
      <c r="D6362" s="39"/>
      <c r="E6362" s="39"/>
      <c r="F6362" s="39"/>
      <c r="G6362" s="39"/>
      <c r="H6362" s="45"/>
    </row>
    <row r="6363" s="2" customFormat="1" ht="16.8" customHeight="1">
      <c r="A6363" s="39"/>
      <c r="B6363" s="45"/>
      <c r="C6363" s="315" t="s">
        <v>786</v>
      </c>
      <c r="D6363" s="315" t="s">
        <v>787</v>
      </c>
      <c r="E6363" s="18" t="s">
        <v>572</v>
      </c>
      <c r="F6363" s="316">
        <v>29.600000000000001</v>
      </c>
      <c r="G6363" s="39"/>
      <c r="H6363" s="45"/>
    </row>
    <row r="6364" s="2" customFormat="1" ht="16.8" customHeight="1">
      <c r="A6364" s="39"/>
      <c r="B6364" s="45"/>
      <c r="C6364" s="315" t="s">
        <v>496</v>
      </c>
      <c r="D6364" s="315" t="s">
        <v>497</v>
      </c>
      <c r="E6364" s="18" t="s">
        <v>489</v>
      </c>
      <c r="F6364" s="316">
        <v>9.2859999999999996</v>
      </c>
      <c r="G6364" s="39"/>
      <c r="H6364" s="45"/>
    </row>
    <row r="6365" s="2" customFormat="1" ht="16.8" customHeight="1">
      <c r="A6365" s="39"/>
      <c r="B6365" s="45"/>
      <c r="C6365" s="311" t="s">
        <v>266</v>
      </c>
      <c r="D6365" s="312" t="s">
        <v>19</v>
      </c>
      <c r="E6365" s="313" t="s">
        <v>19</v>
      </c>
      <c r="F6365" s="314">
        <v>0.29999999999999999</v>
      </c>
      <c r="G6365" s="39"/>
      <c r="H6365" s="45"/>
    </row>
    <row r="6366" s="2" customFormat="1" ht="16.8" customHeight="1">
      <c r="A6366" s="39"/>
      <c r="B6366" s="45"/>
      <c r="C6366" s="317" t="s">
        <v>4959</v>
      </c>
      <c r="D6366" s="39"/>
      <c r="E6366" s="39"/>
      <c r="F6366" s="39"/>
      <c r="G6366" s="39"/>
      <c r="H6366" s="45"/>
    </row>
    <row r="6367" s="2" customFormat="1" ht="16.8" customHeight="1">
      <c r="A6367" s="39"/>
      <c r="B6367" s="45"/>
      <c r="C6367" s="315" t="s">
        <v>496</v>
      </c>
      <c r="D6367" s="315" t="s">
        <v>497</v>
      </c>
      <c r="E6367" s="18" t="s">
        <v>489</v>
      </c>
      <c r="F6367" s="316">
        <v>9.2859999999999996</v>
      </c>
      <c r="G6367" s="39"/>
      <c r="H6367" s="45"/>
    </row>
    <row r="6368" s="2" customFormat="1" ht="16.8" customHeight="1">
      <c r="A6368" s="39"/>
      <c r="B6368" s="45"/>
      <c r="C6368" s="311" t="s">
        <v>855</v>
      </c>
      <c r="D6368" s="312" t="s">
        <v>19</v>
      </c>
      <c r="E6368" s="313" t="s">
        <v>19</v>
      </c>
      <c r="F6368" s="314">
        <v>0</v>
      </c>
      <c r="G6368" s="39"/>
      <c r="H6368" s="45"/>
    </row>
    <row r="6369" s="2" customFormat="1" ht="16.8" customHeight="1">
      <c r="A6369" s="39"/>
      <c r="B6369" s="45"/>
      <c r="C6369" s="317" t="s">
        <v>4959</v>
      </c>
      <c r="D6369" s="39"/>
      <c r="E6369" s="39"/>
      <c r="F6369" s="39"/>
      <c r="G6369" s="39"/>
      <c r="H6369" s="45"/>
    </row>
    <row r="6370" s="2" customFormat="1">
      <c r="A6370" s="39"/>
      <c r="B6370" s="45"/>
      <c r="C6370" s="315" t="s">
        <v>477</v>
      </c>
      <c r="D6370" s="315" t="s">
        <v>478</v>
      </c>
      <c r="E6370" s="18" t="s">
        <v>391</v>
      </c>
      <c r="F6370" s="316">
        <v>77.581000000000003</v>
      </c>
      <c r="G6370" s="39"/>
      <c r="H6370" s="45"/>
    </row>
    <row r="6371" s="2" customFormat="1" ht="16.8" customHeight="1">
      <c r="A6371" s="39"/>
      <c r="B6371" s="45"/>
      <c r="C6371" s="311" t="s">
        <v>2047</v>
      </c>
      <c r="D6371" s="312" t="s">
        <v>19</v>
      </c>
      <c r="E6371" s="313" t="s">
        <v>19</v>
      </c>
      <c r="F6371" s="314">
        <v>0</v>
      </c>
      <c r="G6371" s="39"/>
      <c r="H6371" s="45"/>
    </row>
    <row r="6372" s="2" customFormat="1" ht="16.8" customHeight="1">
      <c r="A6372" s="39"/>
      <c r="B6372" s="45"/>
      <c r="C6372" s="317" t="s">
        <v>4959</v>
      </c>
      <c r="D6372" s="39"/>
      <c r="E6372" s="39"/>
      <c r="F6372" s="39"/>
      <c r="G6372" s="39"/>
      <c r="H6372" s="45"/>
    </row>
    <row r="6373" s="2" customFormat="1" ht="16.8" customHeight="1">
      <c r="A6373" s="39"/>
      <c r="B6373" s="45"/>
      <c r="C6373" s="315" t="s">
        <v>786</v>
      </c>
      <c r="D6373" s="315" t="s">
        <v>787</v>
      </c>
      <c r="E6373" s="18" t="s">
        <v>572</v>
      </c>
      <c r="F6373" s="316">
        <v>29.600000000000001</v>
      </c>
      <c r="G6373" s="39"/>
      <c r="H6373" s="45"/>
    </row>
    <row r="6374" s="2" customFormat="1" ht="16.8" customHeight="1">
      <c r="A6374" s="39"/>
      <c r="B6374" s="45"/>
      <c r="C6374" s="315" t="s">
        <v>496</v>
      </c>
      <c r="D6374" s="315" t="s">
        <v>497</v>
      </c>
      <c r="E6374" s="18" t="s">
        <v>489</v>
      </c>
      <c r="F6374" s="316">
        <v>9.2859999999999996</v>
      </c>
      <c r="G6374" s="39"/>
      <c r="H6374" s="45"/>
    </row>
    <row r="6375" s="2" customFormat="1" ht="16.8" customHeight="1">
      <c r="A6375" s="39"/>
      <c r="B6375" s="45"/>
      <c r="C6375" s="311" t="s">
        <v>2049</v>
      </c>
      <c r="D6375" s="312" t="s">
        <v>19</v>
      </c>
      <c r="E6375" s="313" t="s">
        <v>19</v>
      </c>
      <c r="F6375" s="314">
        <v>0</v>
      </c>
      <c r="G6375" s="39"/>
      <c r="H6375" s="45"/>
    </row>
    <row r="6376" s="2" customFormat="1" ht="16.8" customHeight="1">
      <c r="A6376" s="39"/>
      <c r="B6376" s="45"/>
      <c r="C6376" s="317" t="s">
        <v>4959</v>
      </c>
      <c r="D6376" s="39"/>
      <c r="E6376" s="39"/>
      <c r="F6376" s="39"/>
      <c r="G6376" s="39"/>
      <c r="H6376" s="45"/>
    </row>
    <row r="6377" s="2" customFormat="1" ht="16.8" customHeight="1">
      <c r="A6377" s="39"/>
      <c r="B6377" s="45"/>
      <c r="C6377" s="315" t="s">
        <v>786</v>
      </c>
      <c r="D6377" s="315" t="s">
        <v>787</v>
      </c>
      <c r="E6377" s="18" t="s">
        <v>572</v>
      </c>
      <c r="F6377" s="316">
        <v>29.600000000000001</v>
      </c>
      <c r="G6377" s="39"/>
      <c r="H6377" s="45"/>
    </row>
    <row r="6378" s="2" customFormat="1" ht="16.8" customHeight="1">
      <c r="A6378" s="39"/>
      <c r="B6378" s="45"/>
      <c r="C6378" s="315" t="s">
        <v>496</v>
      </c>
      <c r="D6378" s="315" t="s">
        <v>497</v>
      </c>
      <c r="E6378" s="18" t="s">
        <v>489</v>
      </c>
      <c r="F6378" s="316">
        <v>9.2859999999999996</v>
      </c>
      <c r="G6378" s="39"/>
      <c r="H6378" s="45"/>
    </row>
    <row r="6379" s="2" customFormat="1" ht="16.8" customHeight="1">
      <c r="A6379" s="39"/>
      <c r="B6379" s="45"/>
      <c r="C6379" s="311" t="s">
        <v>1829</v>
      </c>
      <c r="D6379" s="312" t="s">
        <v>19</v>
      </c>
      <c r="E6379" s="313" t="s">
        <v>19</v>
      </c>
      <c r="F6379" s="314">
        <v>25.600000000000001</v>
      </c>
      <c r="G6379" s="39"/>
      <c r="H6379" s="45"/>
    </row>
    <row r="6380" s="2" customFormat="1" ht="16.8" customHeight="1">
      <c r="A6380" s="39"/>
      <c r="B6380" s="45"/>
      <c r="C6380" s="315" t="s">
        <v>19</v>
      </c>
      <c r="D6380" s="315" t="s">
        <v>2664</v>
      </c>
      <c r="E6380" s="18" t="s">
        <v>19</v>
      </c>
      <c r="F6380" s="316">
        <v>3.5</v>
      </c>
      <c r="G6380" s="39"/>
      <c r="H6380" s="45"/>
    </row>
    <row r="6381" s="2" customFormat="1" ht="16.8" customHeight="1">
      <c r="A6381" s="39"/>
      <c r="B6381" s="45"/>
      <c r="C6381" s="315" t="s">
        <v>19</v>
      </c>
      <c r="D6381" s="315" t="s">
        <v>2665</v>
      </c>
      <c r="E6381" s="18" t="s">
        <v>19</v>
      </c>
      <c r="F6381" s="316">
        <v>3.6000000000000001</v>
      </c>
      <c r="G6381" s="39"/>
      <c r="H6381" s="45"/>
    </row>
    <row r="6382" s="2" customFormat="1" ht="16.8" customHeight="1">
      <c r="A6382" s="39"/>
      <c r="B6382" s="45"/>
      <c r="C6382" s="315" t="s">
        <v>19</v>
      </c>
      <c r="D6382" s="315" t="s">
        <v>2666</v>
      </c>
      <c r="E6382" s="18" t="s">
        <v>19</v>
      </c>
      <c r="F6382" s="316">
        <v>6.4000000000000004</v>
      </c>
      <c r="G6382" s="39"/>
      <c r="H6382" s="45"/>
    </row>
    <row r="6383" s="2" customFormat="1" ht="16.8" customHeight="1">
      <c r="A6383" s="39"/>
      <c r="B6383" s="45"/>
      <c r="C6383" s="315" t="s">
        <v>19</v>
      </c>
      <c r="D6383" s="315" t="s">
        <v>2667</v>
      </c>
      <c r="E6383" s="18" t="s">
        <v>19</v>
      </c>
      <c r="F6383" s="316">
        <v>3</v>
      </c>
      <c r="G6383" s="39"/>
      <c r="H6383" s="45"/>
    </row>
    <row r="6384" s="2" customFormat="1" ht="16.8" customHeight="1">
      <c r="A6384" s="39"/>
      <c r="B6384" s="45"/>
      <c r="C6384" s="315" t="s">
        <v>19</v>
      </c>
      <c r="D6384" s="315" t="s">
        <v>2668</v>
      </c>
      <c r="E6384" s="18" t="s">
        <v>19</v>
      </c>
      <c r="F6384" s="316">
        <v>4.5</v>
      </c>
      <c r="G6384" s="39"/>
      <c r="H6384" s="45"/>
    </row>
    <row r="6385" s="2" customFormat="1" ht="16.8" customHeight="1">
      <c r="A6385" s="39"/>
      <c r="B6385" s="45"/>
      <c r="C6385" s="315" t="s">
        <v>19</v>
      </c>
      <c r="D6385" s="315" t="s">
        <v>2669</v>
      </c>
      <c r="E6385" s="18" t="s">
        <v>19</v>
      </c>
      <c r="F6385" s="316">
        <v>4.5999999999999996</v>
      </c>
      <c r="G6385" s="39"/>
      <c r="H6385" s="45"/>
    </row>
    <row r="6386" s="2" customFormat="1" ht="16.8" customHeight="1">
      <c r="A6386" s="39"/>
      <c r="B6386" s="45"/>
      <c r="C6386" s="315" t="s">
        <v>1829</v>
      </c>
      <c r="D6386" s="315" t="s">
        <v>363</v>
      </c>
      <c r="E6386" s="18" t="s">
        <v>19</v>
      </c>
      <c r="F6386" s="316">
        <v>25.600000000000001</v>
      </c>
      <c r="G6386" s="39"/>
      <c r="H6386" s="45"/>
    </row>
    <row r="6387" s="2" customFormat="1" ht="16.8" customHeight="1">
      <c r="A6387" s="39"/>
      <c r="B6387" s="45"/>
      <c r="C6387" s="317" t="s">
        <v>4959</v>
      </c>
      <c r="D6387" s="39"/>
      <c r="E6387" s="39"/>
      <c r="F6387" s="39"/>
      <c r="G6387" s="39"/>
      <c r="H6387" s="45"/>
    </row>
    <row r="6388" s="2" customFormat="1" ht="16.8" customHeight="1">
      <c r="A6388" s="39"/>
      <c r="B6388" s="45"/>
      <c r="C6388" s="315" t="s">
        <v>1921</v>
      </c>
      <c r="D6388" s="315" t="s">
        <v>1922</v>
      </c>
      <c r="E6388" s="18" t="s">
        <v>572</v>
      </c>
      <c r="F6388" s="316">
        <v>26.367999999999999</v>
      </c>
      <c r="G6388" s="39"/>
      <c r="H6388" s="45"/>
    </row>
    <row r="6389" s="2" customFormat="1" ht="16.8" customHeight="1">
      <c r="A6389" s="39"/>
      <c r="B6389" s="45"/>
      <c r="C6389" s="315" t="s">
        <v>1917</v>
      </c>
      <c r="D6389" s="315" t="s">
        <v>1918</v>
      </c>
      <c r="E6389" s="18" t="s">
        <v>572</v>
      </c>
      <c r="F6389" s="316">
        <v>25.600000000000001</v>
      </c>
      <c r="G6389" s="39"/>
      <c r="H6389" s="45"/>
    </row>
    <row r="6390" s="2" customFormat="1" ht="16.8" customHeight="1">
      <c r="A6390" s="39"/>
      <c r="B6390" s="45"/>
      <c r="C6390" s="315" t="s">
        <v>786</v>
      </c>
      <c r="D6390" s="315" t="s">
        <v>787</v>
      </c>
      <c r="E6390" s="18" t="s">
        <v>572</v>
      </c>
      <c r="F6390" s="316">
        <v>29.600000000000001</v>
      </c>
      <c r="G6390" s="39"/>
      <c r="H6390" s="45"/>
    </row>
    <row r="6391" s="2" customFormat="1" ht="16.8" customHeight="1">
      <c r="A6391" s="39"/>
      <c r="B6391" s="45"/>
      <c r="C6391" s="315" t="s">
        <v>496</v>
      </c>
      <c r="D6391" s="315" t="s">
        <v>497</v>
      </c>
      <c r="E6391" s="18" t="s">
        <v>489</v>
      </c>
      <c r="F6391" s="316">
        <v>9.2859999999999996</v>
      </c>
      <c r="G6391" s="39"/>
      <c r="H6391" s="45"/>
    </row>
    <row r="6392" s="2" customFormat="1" ht="16.8" customHeight="1">
      <c r="A6392" s="39"/>
      <c r="B6392" s="45"/>
      <c r="C6392" s="311" t="s">
        <v>1831</v>
      </c>
      <c r="D6392" s="312" t="s">
        <v>19</v>
      </c>
      <c r="E6392" s="313" t="s">
        <v>19</v>
      </c>
      <c r="F6392" s="314">
        <v>4</v>
      </c>
      <c r="G6392" s="39"/>
      <c r="H6392" s="45"/>
    </row>
    <row r="6393" s="2" customFormat="1" ht="16.8" customHeight="1">
      <c r="A6393" s="39"/>
      <c r="B6393" s="45"/>
      <c r="C6393" s="315" t="s">
        <v>19</v>
      </c>
      <c r="D6393" s="315" t="s">
        <v>2673</v>
      </c>
      <c r="E6393" s="18" t="s">
        <v>19</v>
      </c>
      <c r="F6393" s="316">
        <v>4</v>
      </c>
      <c r="G6393" s="39"/>
      <c r="H6393" s="45"/>
    </row>
    <row r="6394" s="2" customFormat="1" ht="16.8" customHeight="1">
      <c r="A6394" s="39"/>
      <c r="B6394" s="45"/>
      <c r="C6394" s="315" t="s">
        <v>1831</v>
      </c>
      <c r="D6394" s="315" t="s">
        <v>363</v>
      </c>
      <c r="E6394" s="18" t="s">
        <v>19</v>
      </c>
      <c r="F6394" s="316">
        <v>4</v>
      </c>
      <c r="G6394" s="39"/>
      <c r="H6394" s="45"/>
    </row>
    <row r="6395" s="2" customFormat="1" ht="16.8" customHeight="1">
      <c r="A6395" s="39"/>
      <c r="B6395" s="45"/>
      <c r="C6395" s="317" t="s">
        <v>4959</v>
      </c>
      <c r="D6395" s="39"/>
      <c r="E6395" s="39"/>
      <c r="F6395" s="39"/>
      <c r="G6395" s="39"/>
      <c r="H6395" s="45"/>
    </row>
    <row r="6396" s="2" customFormat="1" ht="16.8" customHeight="1">
      <c r="A6396" s="39"/>
      <c r="B6396" s="45"/>
      <c r="C6396" s="315" t="s">
        <v>1958</v>
      </c>
      <c r="D6396" s="315" t="s">
        <v>1959</v>
      </c>
      <c r="E6396" s="18" t="s">
        <v>572</v>
      </c>
      <c r="F6396" s="316">
        <v>4.1200000000000001</v>
      </c>
      <c r="G6396" s="39"/>
      <c r="H6396" s="45"/>
    </row>
    <row r="6397" s="2" customFormat="1" ht="16.8" customHeight="1">
      <c r="A6397" s="39"/>
      <c r="B6397" s="45"/>
      <c r="C6397" s="315" t="s">
        <v>1954</v>
      </c>
      <c r="D6397" s="315" t="s">
        <v>1955</v>
      </c>
      <c r="E6397" s="18" t="s">
        <v>572</v>
      </c>
      <c r="F6397" s="316">
        <v>4</v>
      </c>
      <c r="G6397" s="39"/>
      <c r="H6397" s="45"/>
    </row>
    <row r="6398" s="2" customFormat="1" ht="16.8" customHeight="1">
      <c r="A6398" s="39"/>
      <c r="B6398" s="45"/>
      <c r="C6398" s="315" t="s">
        <v>786</v>
      </c>
      <c r="D6398" s="315" t="s">
        <v>787</v>
      </c>
      <c r="E6398" s="18" t="s">
        <v>572</v>
      </c>
      <c r="F6398" s="316">
        <v>29.600000000000001</v>
      </c>
      <c r="G6398" s="39"/>
      <c r="H6398" s="45"/>
    </row>
    <row r="6399" s="2" customFormat="1" ht="16.8" customHeight="1">
      <c r="A6399" s="39"/>
      <c r="B6399" s="45"/>
      <c r="C6399" s="315" t="s">
        <v>496</v>
      </c>
      <c r="D6399" s="315" t="s">
        <v>497</v>
      </c>
      <c r="E6399" s="18" t="s">
        <v>489</v>
      </c>
      <c r="F6399" s="316">
        <v>9.2859999999999996</v>
      </c>
      <c r="G6399" s="39"/>
      <c r="H6399" s="45"/>
    </row>
    <row r="6400" s="2" customFormat="1" ht="16.8" customHeight="1">
      <c r="A6400" s="39"/>
      <c r="B6400" s="45"/>
      <c r="C6400" s="311" t="s">
        <v>286</v>
      </c>
      <c r="D6400" s="312" t="s">
        <v>19</v>
      </c>
      <c r="E6400" s="313" t="s">
        <v>19</v>
      </c>
      <c r="F6400" s="314">
        <v>11.84</v>
      </c>
      <c r="G6400" s="39"/>
      <c r="H6400" s="45"/>
    </row>
    <row r="6401" s="2" customFormat="1">
      <c r="A6401" s="39"/>
      <c r="B6401" s="45"/>
      <c r="C6401" s="315" t="s">
        <v>19</v>
      </c>
      <c r="D6401" s="315" t="s">
        <v>1848</v>
      </c>
      <c r="E6401" s="18" t="s">
        <v>19</v>
      </c>
      <c r="F6401" s="316">
        <v>0</v>
      </c>
      <c r="G6401" s="39"/>
      <c r="H6401" s="45"/>
    </row>
    <row r="6402" s="2" customFormat="1" ht="16.8" customHeight="1">
      <c r="A6402" s="39"/>
      <c r="B6402" s="45"/>
      <c r="C6402" s="315" t="s">
        <v>1273</v>
      </c>
      <c r="D6402" s="315" t="s">
        <v>2161</v>
      </c>
      <c r="E6402" s="18" t="s">
        <v>19</v>
      </c>
      <c r="F6402" s="316">
        <v>4.4400000000000004</v>
      </c>
      <c r="G6402" s="39"/>
      <c r="H6402" s="45"/>
    </row>
    <row r="6403" s="2" customFormat="1" ht="16.8" customHeight="1">
      <c r="A6403" s="39"/>
      <c r="B6403" s="45"/>
      <c r="C6403" s="315" t="s">
        <v>1305</v>
      </c>
      <c r="D6403" s="315" t="s">
        <v>2162</v>
      </c>
      <c r="E6403" s="18" t="s">
        <v>19</v>
      </c>
      <c r="F6403" s="316">
        <v>7.4000000000000004</v>
      </c>
      <c r="G6403" s="39"/>
      <c r="H6403" s="45"/>
    </row>
    <row r="6404" s="2" customFormat="1" ht="16.8" customHeight="1">
      <c r="A6404" s="39"/>
      <c r="B6404" s="45"/>
      <c r="C6404" s="315" t="s">
        <v>286</v>
      </c>
      <c r="D6404" s="315" t="s">
        <v>353</v>
      </c>
      <c r="E6404" s="18" t="s">
        <v>19</v>
      </c>
      <c r="F6404" s="316">
        <v>11.84</v>
      </c>
      <c r="G6404" s="39"/>
      <c r="H6404" s="45"/>
    </row>
    <row r="6405" s="2" customFormat="1" ht="16.8" customHeight="1">
      <c r="A6405" s="39"/>
      <c r="B6405" s="45"/>
      <c r="C6405" s="317" t="s">
        <v>4959</v>
      </c>
      <c r="D6405" s="39"/>
      <c r="E6405" s="39"/>
      <c r="F6405" s="39"/>
      <c r="G6405" s="39"/>
      <c r="H6405" s="45"/>
    </row>
    <row r="6406" s="2" customFormat="1">
      <c r="A6406" s="39"/>
      <c r="B6406" s="45"/>
      <c r="C6406" s="315" t="s">
        <v>343</v>
      </c>
      <c r="D6406" s="315" t="s">
        <v>344</v>
      </c>
      <c r="E6406" s="18" t="s">
        <v>345</v>
      </c>
      <c r="F6406" s="316">
        <v>22.969999999999999</v>
      </c>
      <c r="G6406" s="39"/>
      <c r="H6406" s="45"/>
    </row>
    <row r="6407" s="2" customFormat="1">
      <c r="A6407" s="39"/>
      <c r="B6407" s="45"/>
      <c r="C6407" s="315" t="s">
        <v>792</v>
      </c>
      <c r="D6407" s="315" t="s">
        <v>793</v>
      </c>
      <c r="E6407" s="18" t="s">
        <v>572</v>
      </c>
      <c r="F6407" s="316">
        <v>24.975999999999999</v>
      </c>
      <c r="G6407" s="39"/>
      <c r="H6407" s="45"/>
    </row>
    <row r="6408" s="2" customFormat="1" ht="16.8" customHeight="1">
      <c r="A6408" s="39"/>
      <c r="B6408" s="45"/>
      <c r="C6408" s="315" t="s">
        <v>19</v>
      </c>
      <c r="D6408" s="315" t="s">
        <v>1347</v>
      </c>
      <c r="E6408" s="18" t="s">
        <v>19</v>
      </c>
      <c r="F6408" s="316">
        <v>0</v>
      </c>
      <c r="G6408" s="39"/>
      <c r="H6408" s="45"/>
    </row>
    <row r="6409" s="2" customFormat="1" ht="16.8" customHeight="1">
      <c r="A6409" s="39"/>
      <c r="B6409" s="45"/>
      <c r="C6409" s="315" t="s">
        <v>300</v>
      </c>
      <c r="D6409" s="315" t="s">
        <v>72</v>
      </c>
      <c r="E6409" s="18" t="s">
        <v>19</v>
      </c>
      <c r="F6409" s="316">
        <v>0</v>
      </c>
      <c r="G6409" s="39"/>
      <c r="H6409" s="45"/>
    </row>
    <row r="6410" s="2" customFormat="1" ht="16.8" customHeight="1">
      <c r="A6410" s="39"/>
      <c r="B6410" s="45"/>
      <c r="C6410" s="317" t="s">
        <v>4959</v>
      </c>
      <c r="D6410" s="39"/>
      <c r="E6410" s="39"/>
      <c r="F6410" s="39"/>
      <c r="G6410" s="39"/>
      <c r="H6410" s="45"/>
    </row>
    <row r="6411" s="2" customFormat="1">
      <c r="A6411" s="39"/>
      <c r="B6411" s="45"/>
      <c r="C6411" s="315" t="s">
        <v>406</v>
      </c>
      <c r="D6411" s="315" t="s">
        <v>407</v>
      </c>
      <c r="E6411" s="18" t="s">
        <v>391</v>
      </c>
      <c r="F6411" s="316">
        <v>82.864999999999995</v>
      </c>
      <c r="G6411" s="39"/>
      <c r="H6411" s="45"/>
    </row>
    <row r="6412" s="2" customFormat="1" ht="16.8" customHeight="1">
      <c r="A6412" s="39"/>
      <c r="B6412" s="45"/>
      <c r="C6412" s="311" t="s">
        <v>300</v>
      </c>
      <c r="D6412" s="312" t="s">
        <v>19</v>
      </c>
      <c r="E6412" s="313" t="s">
        <v>19</v>
      </c>
      <c r="F6412" s="314">
        <v>0</v>
      </c>
      <c r="G6412" s="39"/>
      <c r="H6412" s="45"/>
    </row>
    <row r="6413" s="2" customFormat="1" ht="16.8" customHeight="1">
      <c r="A6413" s="39"/>
      <c r="B6413" s="45"/>
      <c r="C6413" s="311" t="s">
        <v>245</v>
      </c>
      <c r="D6413" s="312" t="s">
        <v>19</v>
      </c>
      <c r="E6413" s="313" t="s">
        <v>19</v>
      </c>
      <c r="F6413" s="314">
        <v>0</v>
      </c>
      <c r="G6413" s="39"/>
      <c r="H6413" s="45"/>
    </row>
    <row r="6414" s="2" customFormat="1" ht="16.8" customHeight="1">
      <c r="A6414" s="39"/>
      <c r="B6414" s="45"/>
      <c r="C6414" s="317" t="s">
        <v>4959</v>
      </c>
      <c r="D6414" s="39"/>
      <c r="E6414" s="39"/>
      <c r="F6414" s="39"/>
      <c r="G6414" s="39"/>
      <c r="H6414" s="45"/>
    </row>
    <row r="6415" s="2" customFormat="1">
      <c r="A6415" s="39"/>
      <c r="B6415" s="45"/>
      <c r="C6415" s="315" t="s">
        <v>448</v>
      </c>
      <c r="D6415" s="315" t="s">
        <v>449</v>
      </c>
      <c r="E6415" s="18" t="s">
        <v>391</v>
      </c>
      <c r="F6415" s="316">
        <v>19.373000000000001</v>
      </c>
      <c r="G6415" s="39"/>
      <c r="H6415" s="45"/>
    </row>
    <row r="6416" s="2" customFormat="1" ht="16.8" customHeight="1">
      <c r="A6416" s="39"/>
      <c r="B6416" s="45"/>
      <c r="C6416" s="311" t="s">
        <v>267</v>
      </c>
      <c r="D6416" s="312" t="s">
        <v>19</v>
      </c>
      <c r="E6416" s="313" t="s">
        <v>19</v>
      </c>
      <c r="F6416" s="314">
        <v>1.19</v>
      </c>
      <c r="G6416" s="39"/>
      <c r="H6416" s="45"/>
    </row>
    <row r="6417" s="2" customFormat="1" ht="16.8" customHeight="1">
      <c r="A6417" s="39"/>
      <c r="B6417" s="45"/>
      <c r="C6417" s="315" t="s">
        <v>267</v>
      </c>
      <c r="D6417" s="315" t="s">
        <v>1864</v>
      </c>
      <c r="E6417" s="18" t="s">
        <v>19</v>
      </c>
      <c r="F6417" s="316">
        <v>1.19</v>
      </c>
      <c r="G6417" s="39"/>
      <c r="H6417" s="45"/>
    </row>
    <row r="6418" s="2" customFormat="1" ht="16.8" customHeight="1">
      <c r="A6418" s="39"/>
      <c r="B6418" s="45"/>
      <c r="C6418" s="317" t="s">
        <v>4959</v>
      </c>
      <c r="D6418" s="39"/>
      <c r="E6418" s="39"/>
      <c r="F6418" s="39"/>
      <c r="G6418" s="39"/>
      <c r="H6418" s="45"/>
    </row>
    <row r="6419" s="2" customFormat="1">
      <c r="A6419" s="39"/>
      <c r="B6419" s="45"/>
      <c r="C6419" s="315" t="s">
        <v>406</v>
      </c>
      <c r="D6419" s="315" t="s">
        <v>407</v>
      </c>
      <c r="E6419" s="18" t="s">
        <v>391</v>
      </c>
      <c r="F6419" s="316">
        <v>82.864999999999995</v>
      </c>
      <c r="G6419" s="39"/>
      <c r="H6419" s="45"/>
    </row>
    <row r="6420" s="2" customFormat="1">
      <c r="A6420" s="39"/>
      <c r="B6420" s="45"/>
      <c r="C6420" s="315" t="s">
        <v>343</v>
      </c>
      <c r="D6420" s="315" t="s">
        <v>344</v>
      </c>
      <c r="E6420" s="18" t="s">
        <v>345</v>
      </c>
      <c r="F6420" s="316">
        <v>22.969999999999999</v>
      </c>
      <c r="G6420" s="39"/>
      <c r="H6420" s="45"/>
    </row>
    <row r="6421" s="2" customFormat="1" ht="16.8" customHeight="1">
      <c r="A6421" s="39"/>
      <c r="B6421" s="45"/>
      <c r="C6421" s="315" t="s">
        <v>379</v>
      </c>
      <c r="D6421" s="315" t="s">
        <v>380</v>
      </c>
      <c r="E6421" s="18" t="s">
        <v>345</v>
      </c>
      <c r="F6421" s="316">
        <v>38.893999999999998</v>
      </c>
      <c r="G6421" s="39"/>
      <c r="H6421" s="45"/>
    </row>
    <row r="6422" s="2" customFormat="1" ht="16.8" customHeight="1">
      <c r="A6422" s="39"/>
      <c r="B6422" s="45"/>
      <c r="C6422" s="315" t="s">
        <v>435</v>
      </c>
      <c r="D6422" s="315" t="s">
        <v>436</v>
      </c>
      <c r="E6422" s="18" t="s">
        <v>391</v>
      </c>
      <c r="F6422" s="316">
        <v>94.329999999999998</v>
      </c>
      <c r="G6422" s="39"/>
      <c r="H6422" s="45"/>
    </row>
    <row r="6423" s="2" customFormat="1">
      <c r="A6423" s="39"/>
      <c r="B6423" s="45"/>
      <c r="C6423" s="315" t="s">
        <v>792</v>
      </c>
      <c r="D6423" s="315" t="s">
        <v>793</v>
      </c>
      <c r="E6423" s="18" t="s">
        <v>572</v>
      </c>
      <c r="F6423" s="316">
        <v>24.975999999999999</v>
      </c>
      <c r="G6423" s="39"/>
      <c r="H6423" s="45"/>
    </row>
    <row r="6424" s="2" customFormat="1" ht="16.8" customHeight="1">
      <c r="A6424" s="39"/>
      <c r="B6424" s="45"/>
      <c r="C6424" s="315" t="s">
        <v>487</v>
      </c>
      <c r="D6424" s="315" t="s">
        <v>488</v>
      </c>
      <c r="E6424" s="18" t="s">
        <v>489</v>
      </c>
      <c r="F6424" s="316">
        <v>28.178000000000001</v>
      </c>
      <c r="G6424" s="39"/>
      <c r="H6424" s="45"/>
    </row>
    <row r="6425" s="2" customFormat="1" ht="16.8" customHeight="1">
      <c r="A6425" s="39"/>
      <c r="B6425" s="45"/>
      <c r="C6425" s="315" t="s">
        <v>496</v>
      </c>
      <c r="D6425" s="315" t="s">
        <v>497</v>
      </c>
      <c r="E6425" s="18" t="s">
        <v>489</v>
      </c>
      <c r="F6425" s="316">
        <v>9.2859999999999996</v>
      </c>
      <c r="G6425" s="39"/>
      <c r="H6425" s="45"/>
    </row>
    <row r="6426" s="2" customFormat="1" ht="16.8" customHeight="1">
      <c r="A6426" s="39"/>
      <c r="B6426" s="45"/>
      <c r="C6426" s="311" t="s">
        <v>1305</v>
      </c>
      <c r="D6426" s="312" t="s">
        <v>19</v>
      </c>
      <c r="E6426" s="313" t="s">
        <v>19</v>
      </c>
      <c r="F6426" s="314">
        <v>7.4000000000000004</v>
      </c>
      <c r="G6426" s="39"/>
      <c r="H6426" s="45"/>
    </row>
    <row r="6427" s="2" customFormat="1" ht="16.8" customHeight="1">
      <c r="A6427" s="39"/>
      <c r="B6427" s="45"/>
      <c r="C6427" s="315" t="s">
        <v>1305</v>
      </c>
      <c r="D6427" s="315" t="s">
        <v>2162</v>
      </c>
      <c r="E6427" s="18" t="s">
        <v>19</v>
      </c>
      <c r="F6427" s="316">
        <v>7.4000000000000004</v>
      </c>
      <c r="G6427" s="39"/>
      <c r="H6427" s="45"/>
    </row>
    <row r="6428" s="2" customFormat="1" ht="16.8" customHeight="1">
      <c r="A6428" s="39"/>
      <c r="B6428" s="45"/>
      <c r="C6428" s="317" t="s">
        <v>4959</v>
      </c>
      <c r="D6428" s="39"/>
      <c r="E6428" s="39"/>
      <c r="F6428" s="39"/>
      <c r="G6428" s="39"/>
      <c r="H6428" s="45"/>
    </row>
    <row r="6429" s="2" customFormat="1">
      <c r="A6429" s="39"/>
      <c r="B6429" s="45"/>
      <c r="C6429" s="315" t="s">
        <v>343</v>
      </c>
      <c r="D6429" s="315" t="s">
        <v>344</v>
      </c>
      <c r="E6429" s="18" t="s">
        <v>345</v>
      </c>
      <c r="F6429" s="316">
        <v>22.969999999999999</v>
      </c>
      <c r="G6429" s="39"/>
      <c r="H6429" s="45"/>
    </row>
    <row r="6430" s="2" customFormat="1">
      <c r="A6430" s="39"/>
      <c r="B6430" s="45"/>
      <c r="C6430" s="315" t="s">
        <v>406</v>
      </c>
      <c r="D6430" s="315" t="s">
        <v>407</v>
      </c>
      <c r="E6430" s="18" t="s">
        <v>391</v>
      </c>
      <c r="F6430" s="316">
        <v>82.864999999999995</v>
      </c>
      <c r="G6430" s="39"/>
      <c r="H6430" s="45"/>
    </row>
    <row r="6431" s="2" customFormat="1" ht="16.8" customHeight="1">
      <c r="A6431" s="39"/>
      <c r="B6431" s="45"/>
      <c r="C6431" s="311" t="s">
        <v>1308</v>
      </c>
      <c r="D6431" s="312" t="s">
        <v>19</v>
      </c>
      <c r="E6431" s="313" t="s">
        <v>19</v>
      </c>
      <c r="F6431" s="314">
        <v>13.246</v>
      </c>
      <c r="G6431" s="39"/>
      <c r="H6431" s="45"/>
    </row>
    <row r="6432" s="2" customFormat="1" ht="16.8" customHeight="1">
      <c r="A6432" s="39"/>
      <c r="B6432" s="45"/>
      <c r="C6432" s="315" t="s">
        <v>1308</v>
      </c>
      <c r="D6432" s="315" t="s">
        <v>1333</v>
      </c>
      <c r="E6432" s="18" t="s">
        <v>19</v>
      </c>
      <c r="F6432" s="316">
        <v>13.246</v>
      </c>
      <c r="G6432" s="39"/>
      <c r="H6432" s="45"/>
    </row>
    <row r="6433" s="2" customFormat="1" ht="16.8" customHeight="1">
      <c r="A6433" s="39"/>
      <c r="B6433" s="45"/>
      <c r="C6433" s="317" t="s">
        <v>4959</v>
      </c>
      <c r="D6433" s="39"/>
      <c r="E6433" s="39"/>
      <c r="F6433" s="39"/>
      <c r="G6433" s="39"/>
      <c r="H6433" s="45"/>
    </row>
    <row r="6434" s="2" customFormat="1">
      <c r="A6434" s="39"/>
      <c r="B6434" s="45"/>
      <c r="C6434" s="315" t="s">
        <v>343</v>
      </c>
      <c r="D6434" s="315" t="s">
        <v>344</v>
      </c>
      <c r="E6434" s="18" t="s">
        <v>345</v>
      </c>
      <c r="F6434" s="316">
        <v>22.969999999999999</v>
      </c>
      <c r="G6434" s="39"/>
      <c r="H6434" s="45"/>
    </row>
    <row r="6435" s="2" customFormat="1">
      <c r="A6435" s="39"/>
      <c r="B6435" s="45"/>
      <c r="C6435" s="315" t="s">
        <v>364</v>
      </c>
      <c r="D6435" s="315" t="s">
        <v>365</v>
      </c>
      <c r="E6435" s="18" t="s">
        <v>345</v>
      </c>
      <c r="F6435" s="316">
        <v>9.7240000000000002</v>
      </c>
      <c r="G6435" s="39"/>
      <c r="H6435" s="45"/>
    </row>
    <row r="6436" s="2" customFormat="1">
      <c r="A6436" s="39"/>
      <c r="B6436" s="45"/>
      <c r="C6436" s="315" t="s">
        <v>368</v>
      </c>
      <c r="D6436" s="315" t="s">
        <v>369</v>
      </c>
      <c r="E6436" s="18" t="s">
        <v>345</v>
      </c>
      <c r="F6436" s="316">
        <v>9.2379999999999995</v>
      </c>
      <c r="G6436" s="39"/>
      <c r="H6436" s="45"/>
    </row>
    <row r="6437" s="2" customFormat="1" ht="16.8" customHeight="1">
      <c r="A6437" s="39"/>
      <c r="B6437" s="45"/>
      <c r="C6437" s="315" t="s">
        <v>611</v>
      </c>
      <c r="D6437" s="315" t="s">
        <v>612</v>
      </c>
      <c r="E6437" s="18" t="s">
        <v>345</v>
      </c>
      <c r="F6437" s="316">
        <v>9.7240000000000002</v>
      </c>
      <c r="G6437" s="39"/>
      <c r="H6437" s="45"/>
    </row>
    <row r="6438" s="2" customFormat="1" ht="16.8" customHeight="1">
      <c r="A6438" s="39"/>
      <c r="B6438" s="45"/>
      <c r="C6438" s="315" t="s">
        <v>631</v>
      </c>
      <c r="D6438" s="315" t="s">
        <v>632</v>
      </c>
      <c r="E6438" s="18" t="s">
        <v>345</v>
      </c>
      <c r="F6438" s="316">
        <v>9.7240000000000002</v>
      </c>
      <c r="G6438" s="39"/>
      <c r="H6438" s="45"/>
    </row>
    <row r="6439" s="2" customFormat="1" ht="16.8" customHeight="1">
      <c r="A6439" s="39"/>
      <c r="B6439" s="45"/>
      <c r="C6439" s="315" t="s">
        <v>621</v>
      </c>
      <c r="D6439" s="315" t="s">
        <v>622</v>
      </c>
      <c r="E6439" s="18" t="s">
        <v>345</v>
      </c>
      <c r="F6439" s="316">
        <v>9.7240000000000002</v>
      </c>
      <c r="G6439" s="39"/>
      <c r="H6439" s="45"/>
    </row>
    <row r="6440" s="2" customFormat="1">
      <c r="A6440" s="39"/>
      <c r="B6440" s="45"/>
      <c r="C6440" s="315" t="s">
        <v>636</v>
      </c>
      <c r="D6440" s="315" t="s">
        <v>637</v>
      </c>
      <c r="E6440" s="18" t="s">
        <v>345</v>
      </c>
      <c r="F6440" s="316">
        <v>9.7240000000000002</v>
      </c>
      <c r="G6440" s="39"/>
      <c r="H6440" s="45"/>
    </row>
    <row r="6441" s="2" customFormat="1">
      <c r="A6441" s="39"/>
      <c r="B6441" s="45"/>
      <c r="C6441" s="315" t="s">
        <v>626</v>
      </c>
      <c r="D6441" s="315" t="s">
        <v>627</v>
      </c>
      <c r="E6441" s="18" t="s">
        <v>345</v>
      </c>
      <c r="F6441" s="316">
        <v>9.7240000000000002</v>
      </c>
      <c r="G6441" s="39"/>
      <c r="H6441" s="45"/>
    </row>
    <row r="6442" s="2" customFormat="1" ht="16.8" customHeight="1">
      <c r="A6442" s="39"/>
      <c r="B6442" s="45"/>
      <c r="C6442" s="315" t="s">
        <v>562</v>
      </c>
      <c r="D6442" s="315" t="s">
        <v>563</v>
      </c>
      <c r="E6442" s="18" t="s">
        <v>391</v>
      </c>
      <c r="F6442" s="316">
        <v>7.7789999999999999</v>
      </c>
      <c r="G6442" s="39"/>
      <c r="H6442" s="45"/>
    </row>
    <row r="6443" s="2" customFormat="1" ht="16.8" customHeight="1">
      <c r="A6443" s="39"/>
      <c r="B6443" s="45"/>
      <c r="C6443" s="315" t="s">
        <v>526</v>
      </c>
      <c r="D6443" s="315" t="s">
        <v>527</v>
      </c>
      <c r="E6443" s="18" t="s">
        <v>528</v>
      </c>
      <c r="F6443" s="316">
        <v>0.77800000000000002</v>
      </c>
      <c r="G6443" s="39"/>
      <c r="H6443" s="45"/>
    </row>
    <row r="6444" s="2" customFormat="1" ht="16.8" customHeight="1">
      <c r="A6444" s="39"/>
      <c r="B6444" s="45"/>
      <c r="C6444" s="315" t="s">
        <v>542</v>
      </c>
      <c r="D6444" s="315" t="s">
        <v>543</v>
      </c>
      <c r="E6444" s="18" t="s">
        <v>528</v>
      </c>
      <c r="F6444" s="316">
        <v>1.167</v>
      </c>
      <c r="G6444" s="39"/>
      <c r="H6444" s="45"/>
    </row>
    <row r="6445" s="2" customFormat="1" ht="16.8" customHeight="1">
      <c r="A6445" s="39"/>
      <c r="B6445" s="45"/>
      <c r="C6445" s="311" t="s">
        <v>1304</v>
      </c>
      <c r="D6445" s="312" t="s">
        <v>19</v>
      </c>
      <c r="E6445" s="313" t="s">
        <v>19</v>
      </c>
      <c r="F6445" s="314">
        <v>0.29999999999999999</v>
      </c>
      <c r="G6445" s="39"/>
      <c r="H6445" s="45"/>
    </row>
    <row r="6446" s="2" customFormat="1" ht="16.8" customHeight="1">
      <c r="A6446" s="39"/>
      <c r="B6446" s="45"/>
      <c r="C6446" s="315" t="s">
        <v>1304</v>
      </c>
      <c r="D6446" s="315" t="s">
        <v>1329</v>
      </c>
      <c r="E6446" s="18" t="s">
        <v>19</v>
      </c>
      <c r="F6446" s="316">
        <v>0.29999999999999999</v>
      </c>
      <c r="G6446" s="39"/>
      <c r="H6446" s="45"/>
    </row>
    <row r="6447" s="2" customFormat="1" ht="16.8" customHeight="1">
      <c r="A6447" s="39"/>
      <c r="B6447" s="45"/>
      <c r="C6447" s="317" t="s">
        <v>4959</v>
      </c>
      <c r="D6447" s="39"/>
      <c r="E6447" s="39"/>
      <c r="F6447" s="39"/>
      <c r="G6447" s="39"/>
      <c r="H6447" s="45"/>
    </row>
    <row r="6448" s="2" customFormat="1">
      <c r="A6448" s="39"/>
      <c r="B6448" s="45"/>
      <c r="C6448" s="315" t="s">
        <v>343</v>
      </c>
      <c r="D6448" s="315" t="s">
        <v>344</v>
      </c>
      <c r="E6448" s="18" t="s">
        <v>345</v>
      </c>
      <c r="F6448" s="316">
        <v>22.969999999999999</v>
      </c>
      <c r="G6448" s="39"/>
      <c r="H6448" s="45"/>
    </row>
    <row r="6449" s="2" customFormat="1">
      <c r="A6449" s="39"/>
      <c r="B6449" s="45"/>
      <c r="C6449" s="315" t="s">
        <v>406</v>
      </c>
      <c r="D6449" s="315" t="s">
        <v>407</v>
      </c>
      <c r="E6449" s="18" t="s">
        <v>391</v>
      </c>
      <c r="F6449" s="316">
        <v>82.864999999999995</v>
      </c>
      <c r="G6449" s="39"/>
      <c r="H6449" s="45"/>
    </row>
    <row r="6450" s="2" customFormat="1" ht="16.8" customHeight="1">
      <c r="A6450" s="39"/>
      <c r="B6450" s="45"/>
      <c r="C6450" s="311" t="s">
        <v>1306</v>
      </c>
      <c r="D6450" s="312" t="s">
        <v>19</v>
      </c>
      <c r="E6450" s="313" t="s">
        <v>19</v>
      </c>
      <c r="F6450" s="314">
        <v>0.59999999999999998</v>
      </c>
      <c r="G6450" s="39"/>
      <c r="H6450" s="45"/>
    </row>
    <row r="6451" s="2" customFormat="1" ht="16.8" customHeight="1">
      <c r="A6451" s="39"/>
      <c r="B6451" s="45"/>
      <c r="C6451" s="315" t="s">
        <v>1306</v>
      </c>
      <c r="D6451" s="315" t="s">
        <v>1321</v>
      </c>
      <c r="E6451" s="18" t="s">
        <v>19</v>
      </c>
      <c r="F6451" s="316">
        <v>0.59999999999999998</v>
      </c>
      <c r="G6451" s="39"/>
      <c r="H6451" s="45"/>
    </row>
    <row r="6452" s="2" customFormat="1" ht="16.8" customHeight="1">
      <c r="A6452" s="39"/>
      <c r="B6452" s="45"/>
      <c r="C6452" s="317" t="s">
        <v>4959</v>
      </c>
      <c r="D6452" s="39"/>
      <c r="E6452" s="39"/>
      <c r="F6452" s="39"/>
      <c r="G6452" s="39"/>
      <c r="H6452" s="45"/>
    </row>
    <row r="6453" s="2" customFormat="1">
      <c r="A6453" s="39"/>
      <c r="B6453" s="45"/>
      <c r="C6453" s="315" t="s">
        <v>343</v>
      </c>
      <c r="D6453" s="315" t="s">
        <v>344</v>
      </c>
      <c r="E6453" s="18" t="s">
        <v>345</v>
      </c>
      <c r="F6453" s="316">
        <v>22.969999999999999</v>
      </c>
      <c r="G6453" s="39"/>
      <c r="H6453" s="45"/>
    </row>
    <row r="6454" s="2" customFormat="1" ht="16.8" customHeight="1">
      <c r="A6454" s="39"/>
      <c r="B6454" s="45"/>
      <c r="C6454" s="311" t="s">
        <v>1835</v>
      </c>
      <c r="D6454" s="312" t="s">
        <v>19</v>
      </c>
      <c r="E6454" s="313" t="s">
        <v>19</v>
      </c>
      <c r="F6454" s="314">
        <v>0.40000000000000002</v>
      </c>
      <c r="G6454" s="39"/>
      <c r="H6454" s="45"/>
    </row>
    <row r="6455" s="2" customFormat="1" ht="16.8" customHeight="1">
      <c r="A6455" s="39"/>
      <c r="B6455" s="45"/>
      <c r="C6455" s="315" t="s">
        <v>19</v>
      </c>
      <c r="D6455" s="315" t="s">
        <v>1862</v>
      </c>
      <c r="E6455" s="18" t="s">
        <v>19</v>
      </c>
      <c r="F6455" s="316">
        <v>0</v>
      </c>
      <c r="G6455" s="39"/>
      <c r="H6455" s="45"/>
    </row>
    <row r="6456" s="2" customFormat="1" ht="16.8" customHeight="1">
      <c r="A6456" s="39"/>
      <c r="B6456" s="45"/>
      <c r="C6456" s="315" t="s">
        <v>1835</v>
      </c>
      <c r="D6456" s="315" t="s">
        <v>1863</v>
      </c>
      <c r="E6456" s="18" t="s">
        <v>19</v>
      </c>
      <c r="F6456" s="316">
        <v>0.40000000000000002</v>
      </c>
      <c r="G6456" s="39"/>
      <c r="H6456" s="45"/>
    </row>
    <row r="6457" s="2" customFormat="1" ht="16.8" customHeight="1">
      <c r="A6457" s="39"/>
      <c r="B6457" s="45"/>
      <c r="C6457" s="317" t="s">
        <v>4959</v>
      </c>
      <c r="D6457" s="39"/>
      <c r="E6457" s="39"/>
      <c r="F6457" s="39"/>
      <c r="G6457" s="39"/>
      <c r="H6457" s="45"/>
    </row>
    <row r="6458" s="2" customFormat="1">
      <c r="A6458" s="39"/>
      <c r="B6458" s="45"/>
      <c r="C6458" s="315" t="s">
        <v>406</v>
      </c>
      <c r="D6458" s="315" t="s">
        <v>407</v>
      </c>
      <c r="E6458" s="18" t="s">
        <v>391</v>
      </c>
      <c r="F6458" s="316">
        <v>82.864999999999995</v>
      </c>
      <c r="G6458" s="39"/>
      <c r="H6458" s="45"/>
    </row>
    <row r="6459" s="2" customFormat="1" ht="16.8" customHeight="1">
      <c r="A6459" s="39"/>
      <c r="B6459" s="45"/>
      <c r="C6459" s="311" t="s">
        <v>275</v>
      </c>
      <c r="D6459" s="312" t="s">
        <v>19</v>
      </c>
      <c r="E6459" s="313" t="s">
        <v>19</v>
      </c>
      <c r="F6459" s="314">
        <v>17.760000000000002</v>
      </c>
      <c r="G6459" s="39"/>
      <c r="H6459" s="45"/>
    </row>
    <row r="6460" s="2" customFormat="1" ht="16.8" customHeight="1">
      <c r="A6460" s="39"/>
      <c r="B6460" s="45"/>
      <c r="C6460" s="315" t="s">
        <v>19</v>
      </c>
      <c r="D6460" s="315" t="s">
        <v>1857</v>
      </c>
      <c r="E6460" s="18" t="s">
        <v>19</v>
      </c>
      <c r="F6460" s="316">
        <v>0</v>
      </c>
      <c r="G6460" s="39"/>
      <c r="H6460" s="45"/>
    </row>
    <row r="6461" s="2" customFormat="1" ht="16.8" customHeight="1">
      <c r="A6461" s="39"/>
      <c r="B6461" s="45"/>
      <c r="C6461" s="315" t="s">
        <v>275</v>
      </c>
      <c r="D6461" s="315" t="s">
        <v>2169</v>
      </c>
      <c r="E6461" s="18" t="s">
        <v>19</v>
      </c>
      <c r="F6461" s="316">
        <v>17.760000000000002</v>
      </c>
      <c r="G6461" s="39"/>
      <c r="H6461" s="45"/>
    </row>
    <row r="6462" s="2" customFormat="1" ht="16.8" customHeight="1">
      <c r="A6462" s="39"/>
      <c r="B6462" s="45"/>
      <c r="C6462" s="317" t="s">
        <v>4959</v>
      </c>
      <c r="D6462" s="39"/>
      <c r="E6462" s="39"/>
      <c r="F6462" s="39"/>
      <c r="G6462" s="39"/>
      <c r="H6462" s="45"/>
    </row>
    <row r="6463" s="2" customFormat="1" ht="16.8" customHeight="1">
      <c r="A6463" s="39"/>
      <c r="B6463" s="45"/>
      <c r="C6463" s="315" t="s">
        <v>379</v>
      </c>
      <c r="D6463" s="315" t="s">
        <v>380</v>
      </c>
      <c r="E6463" s="18" t="s">
        <v>345</v>
      </c>
      <c r="F6463" s="316">
        <v>38.893999999999998</v>
      </c>
      <c r="G6463" s="39"/>
      <c r="H6463" s="45"/>
    </row>
    <row r="6464" s="2" customFormat="1">
      <c r="A6464" s="39"/>
      <c r="B6464" s="45"/>
      <c r="C6464" s="315" t="s">
        <v>406</v>
      </c>
      <c r="D6464" s="315" t="s">
        <v>407</v>
      </c>
      <c r="E6464" s="18" t="s">
        <v>391</v>
      </c>
      <c r="F6464" s="316">
        <v>82.864999999999995</v>
      </c>
      <c r="G6464" s="39"/>
      <c r="H6464" s="45"/>
    </row>
    <row r="6465" s="2" customFormat="1" ht="16.8" customHeight="1">
      <c r="A6465" s="39"/>
      <c r="B6465" s="45"/>
      <c r="C6465" s="311" t="s">
        <v>227</v>
      </c>
      <c r="D6465" s="312" t="s">
        <v>19</v>
      </c>
      <c r="E6465" s="313" t="s">
        <v>19</v>
      </c>
      <c r="F6465" s="314">
        <v>38.893999999999998</v>
      </c>
      <c r="G6465" s="39"/>
      <c r="H6465" s="45"/>
    </row>
    <row r="6466" s="2" customFormat="1" ht="16.8" customHeight="1">
      <c r="A6466" s="39"/>
      <c r="B6466" s="45"/>
      <c r="C6466" s="315" t="s">
        <v>19</v>
      </c>
      <c r="D6466" s="315" t="s">
        <v>388</v>
      </c>
      <c r="E6466" s="18" t="s">
        <v>19</v>
      </c>
      <c r="F6466" s="316">
        <v>38.893999999999998</v>
      </c>
      <c r="G6466" s="39"/>
      <c r="H6466" s="45"/>
    </row>
    <row r="6467" s="2" customFormat="1" ht="16.8" customHeight="1">
      <c r="A6467" s="39"/>
      <c r="B6467" s="45"/>
      <c r="C6467" s="315" t="s">
        <v>227</v>
      </c>
      <c r="D6467" s="315" t="s">
        <v>363</v>
      </c>
      <c r="E6467" s="18" t="s">
        <v>19</v>
      </c>
      <c r="F6467" s="316">
        <v>38.893999999999998</v>
      </c>
      <c r="G6467" s="39"/>
      <c r="H6467" s="45"/>
    </row>
    <row r="6468" s="2" customFormat="1" ht="16.8" customHeight="1">
      <c r="A6468" s="39"/>
      <c r="B6468" s="45"/>
      <c r="C6468" s="317" t="s">
        <v>4959</v>
      </c>
      <c r="D6468" s="39"/>
      <c r="E6468" s="39"/>
      <c r="F6468" s="39"/>
      <c r="G6468" s="39"/>
      <c r="H6468" s="45"/>
    </row>
    <row r="6469" s="2" customFormat="1" ht="16.8" customHeight="1">
      <c r="A6469" s="39"/>
      <c r="B6469" s="45"/>
      <c r="C6469" s="315" t="s">
        <v>379</v>
      </c>
      <c r="D6469" s="315" t="s">
        <v>380</v>
      </c>
      <c r="E6469" s="18" t="s">
        <v>345</v>
      </c>
      <c r="F6469" s="316">
        <v>38.893999999999998</v>
      </c>
      <c r="G6469" s="39"/>
      <c r="H6469" s="45"/>
    </row>
    <row r="6470" s="2" customFormat="1" ht="16.8" customHeight="1">
      <c r="A6470" s="39"/>
      <c r="B6470" s="45"/>
      <c r="C6470" s="315" t="s">
        <v>511</v>
      </c>
      <c r="D6470" s="315" t="s">
        <v>512</v>
      </c>
      <c r="E6470" s="18" t="s">
        <v>345</v>
      </c>
      <c r="F6470" s="316">
        <v>61.863999999999997</v>
      </c>
      <c r="G6470" s="39"/>
      <c r="H6470" s="45"/>
    </row>
    <row r="6471" s="2" customFormat="1">
      <c r="A6471" s="39"/>
      <c r="B6471" s="45"/>
      <c r="C6471" s="315" t="s">
        <v>516</v>
      </c>
      <c r="D6471" s="315" t="s">
        <v>517</v>
      </c>
      <c r="E6471" s="18" t="s">
        <v>345</v>
      </c>
      <c r="F6471" s="316">
        <v>38.893999999999998</v>
      </c>
      <c r="G6471" s="39"/>
      <c r="H6471" s="45"/>
    </row>
    <row r="6472" s="2" customFormat="1">
      <c r="A6472" s="39"/>
      <c r="B6472" s="45"/>
      <c r="C6472" s="315" t="s">
        <v>521</v>
      </c>
      <c r="D6472" s="315" t="s">
        <v>522</v>
      </c>
      <c r="E6472" s="18" t="s">
        <v>345</v>
      </c>
      <c r="F6472" s="316">
        <v>38.893999999999998</v>
      </c>
      <c r="G6472" s="39"/>
      <c r="H6472" s="45"/>
    </row>
    <row r="6473" s="2" customFormat="1">
      <c r="A6473" s="39"/>
      <c r="B6473" s="45"/>
      <c r="C6473" s="315" t="s">
        <v>532</v>
      </c>
      <c r="D6473" s="315" t="s">
        <v>533</v>
      </c>
      <c r="E6473" s="18" t="s">
        <v>345</v>
      </c>
      <c r="F6473" s="316">
        <v>38.893999999999998</v>
      </c>
      <c r="G6473" s="39"/>
      <c r="H6473" s="45"/>
    </row>
    <row r="6474" s="2" customFormat="1" ht="16.8" customHeight="1">
      <c r="A6474" s="39"/>
      <c r="B6474" s="45"/>
      <c r="C6474" s="315" t="s">
        <v>537</v>
      </c>
      <c r="D6474" s="315" t="s">
        <v>538</v>
      </c>
      <c r="E6474" s="18" t="s">
        <v>489</v>
      </c>
      <c r="F6474" s="316">
        <v>0.001</v>
      </c>
      <c r="G6474" s="39"/>
      <c r="H6474" s="45"/>
    </row>
    <row r="6475" s="2" customFormat="1" ht="16.8" customHeight="1">
      <c r="A6475" s="39"/>
      <c r="B6475" s="45"/>
      <c r="C6475" s="315" t="s">
        <v>547</v>
      </c>
      <c r="D6475" s="315" t="s">
        <v>548</v>
      </c>
      <c r="E6475" s="18" t="s">
        <v>345</v>
      </c>
      <c r="F6475" s="316">
        <v>38.893999999999998</v>
      </c>
      <c r="G6475" s="39"/>
      <c r="H6475" s="45"/>
    </row>
    <row r="6476" s="2" customFormat="1" ht="16.8" customHeight="1">
      <c r="A6476" s="39"/>
      <c r="B6476" s="45"/>
      <c r="C6476" s="315" t="s">
        <v>552</v>
      </c>
      <c r="D6476" s="315" t="s">
        <v>553</v>
      </c>
      <c r="E6476" s="18" t="s">
        <v>391</v>
      </c>
      <c r="F6476" s="316">
        <v>0.77800000000000002</v>
      </c>
      <c r="G6476" s="39"/>
      <c r="H6476" s="45"/>
    </row>
    <row r="6477" s="2" customFormat="1" ht="16.8" customHeight="1">
      <c r="A6477" s="39"/>
      <c r="B6477" s="45"/>
      <c r="C6477" s="315" t="s">
        <v>557</v>
      </c>
      <c r="D6477" s="315" t="s">
        <v>558</v>
      </c>
      <c r="E6477" s="18" t="s">
        <v>391</v>
      </c>
      <c r="F6477" s="316">
        <v>0.77800000000000002</v>
      </c>
      <c r="G6477" s="39"/>
      <c r="H6477" s="45"/>
    </row>
    <row r="6478" s="2" customFormat="1" ht="16.8" customHeight="1">
      <c r="A6478" s="39"/>
      <c r="B6478" s="45"/>
      <c r="C6478" s="311" t="s">
        <v>274</v>
      </c>
      <c r="D6478" s="312" t="s">
        <v>19</v>
      </c>
      <c r="E6478" s="313" t="s">
        <v>19</v>
      </c>
      <c r="F6478" s="314">
        <v>1</v>
      </c>
      <c r="G6478" s="39"/>
      <c r="H6478" s="45"/>
    </row>
    <row r="6479" s="2" customFormat="1" ht="16.8" customHeight="1">
      <c r="A6479" s="39"/>
      <c r="B6479" s="45"/>
      <c r="C6479" s="315" t="s">
        <v>19</v>
      </c>
      <c r="D6479" s="315" t="s">
        <v>383</v>
      </c>
      <c r="E6479" s="18" t="s">
        <v>19</v>
      </c>
      <c r="F6479" s="316">
        <v>0</v>
      </c>
      <c r="G6479" s="39"/>
      <c r="H6479" s="45"/>
    </row>
    <row r="6480" s="2" customFormat="1" ht="16.8" customHeight="1">
      <c r="A6480" s="39"/>
      <c r="B6480" s="45"/>
      <c r="C6480" s="315" t="s">
        <v>274</v>
      </c>
      <c r="D6480" s="315" t="s">
        <v>384</v>
      </c>
      <c r="E6480" s="18" t="s">
        <v>19</v>
      </c>
      <c r="F6480" s="316">
        <v>1</v>
      </c>
      <c r="G6480" s="39"/>
      <c r="H6480" s="45"/>
    </row>
    <row r="6481" s="2" customFormat="1" ht="16.8" customHeight="1">
      <c r="A6481" s="39"/>
      <c r="B6481" s="45"/>
      <c r="C6481" s="317" t="s">
        <v>4959</v>
      </c>
      <c r="D6481" s="39"/>
      <c r="E6481" s="39"/>
      <c r="F6481" s="39"/>
      <c r="G6481" s="39"/>
      <c r="H6481" s="45"/>
    </row>
    <row r="6482" s="2" customFormat="1" ht="16.8" customHeight="1">
      <c r="A6482" s="39"/>
      <c r="B6482" s="45"/>
      <c r="C6482" s="315" t="s">
        <v>379</v>
      </c>
      <c r="D6482" s="315" t="s">
        <v>380</v>
      </c>
      <c r="E6482" s="18" t="s">
        <v>345</v>
      </c>
      <c r="F6482" s="316">
        <v>38.893999999999998</v>
      </c>
      <c r="G6482" s="39"/>
      <c r="H6482" s="45"/>
    </row>
    <row r="6483" s="2" customFormat="1" ht="16.8" customHeight="1">
      <c r="A6483" s="39"/>
      <c r="B6483" s="45"/>
      <c r="C6483" s="311" t="s">
        <v>277</v>
      </c>
      <c r="D6483" s="312" t="s">
        <v>19</v>
      </c>
      <c r="E6483" s="313" t="s">
        <v>19</v>
      </c>
      <c r="F6483" s="314">
        <v>0.29999999999999999</v>
      </c>
      <c r="G6483" s="39"/>
      <c r="H6483" s="45"/>
    </row>
    <row r="6484" s="2" customFormat="1" ht="16.8" customHeight="1">
      <c r="A6484" s="39"/>
      <c r="B6484" s="45"/>
      <c r="C6484" s="315" t="s">
        <v>19</v>
      </c>
      <c r="D6484" s="315" t="s">
        <v>386</v>
      </c>
      <c r="E6484" s="18" t="s">
        <v>19</v>
      </c>
      <c r="F6484" s="316">
        <v>0</v>
      </c>
      <c r="G6484" s="39"/>
      <c r="H6484" s="45"/>
    </row>
    <row r="6485" s="2" customFormat="1" ht="16.8" customHeight="1">
      <c r="A6485" s="39"/>
      <c r="B6485" s="45"/>
      <c r="C6485" s="315" t="s">
        <v>277</v>
      </c>
      <c r="D6485" s="315" t="s">
        <v>387</v>
      </c>
      <c r="E6485" s="18" t="s">
        <v>19</v>
      </c>
      <c r="F6485" s="316">
        <v>0.29999999999999999</v>
      </c>
      <c r="G6485" s="39"/>
      <c r="H6485" s="45"/>
    </row>
    <row r="6486" s="2" customFormat="1" ht="16.8" customHeight="1">
      <c r="A6486" s="39"/>
      <c r="B6486" s="45"/>
      <c r="C6486" s="317" t="s">
        <v>4959</v>
      </c>
      <c r="D6486" s="39"/>
      <c r="E6486" s="39"/>
      <c r="F6486" s="39"/>
      <c r="G6486" s="39"/>
      <c r="H6486" s="45"/>
    </row>
    <row r="6487" s="2" customFormat="1" ht="16.8" customHeight="1">
      <c r="A6487" s="39"/>
      <c r="B6487" s="45"/>
      <c r="C6487" s="315" t="s">
        <v>379</v>
      </c>
      <c r="D6487" s="315" t="s">
        <v>380</v>
      </c>
      <c r="E6487" s="18" t="s">
        <v>345</v>
      </c>
      <c r="F6487" s="316">
        <v>38.893999999999998</v>
      </c>
      <c r="G6487" s="39"/>
      <c r="H6487" s="45"/>
    </row>
    <row r="6488" s="2" customFormat="1">
      <c r="A6488" s="39"/>
      <c r="B6488" s="45"/>
      <c r="C6488" s="315" t="s">
        <v>406</v>
      </c>
      <c r="D6488" s="315" t="s">
        <v>407</v>
      </c>
      <c r="E6488" s="18" t="s">
        <v>391</v>
      </c>
      <c r="F6488" s="316">
        <v>82.864999999999995</v>
      </c>
      <c r="G6488" s="39"/>
      <c r="H6488" s="45"/>
    </row>
    <row r="6489" s="2" customFormat="1" ht="16.8" customHeight="1">
      <c r="A6489" s="39"/>
      <c r="B6489" s="45"/>
      <c r="C6489" s="311" t="s">
        <v>1828</v>
      </c>
      <c r="D6489" s="312" t="s">
        <v>19</v>
      </c>
      <c r="E6489" s="313" t="s">
        <v>19</v>
      </c>
      <c r="F6489" s="314">
        <v>0</v>
      </c>
      <c r="G6489" s="39"/>
      <c r="H6489" s="45"/>
    </row>
    <row r="6490" s="2" customFormat="1" ht="16.8" customHeight="1">
      <c r="A6490" s="39"/>
      <c r="B6490" s="45"/>
      <c r="C6490" s="317" t="s">
        <v>4959</v>
      </c>
      <c r="D6490" s="39"/>
      <c r="E6490" s="39"/>
      <c r="F6490" s="39"/>
      <c r="G6490" s="39"/>
      <c r="H6490" s="45"/>
    </row>
    <row r="6491" s="2" customFormat="1" ht="16.8" customHeight="1">
      <c r="A6491" s="39"/>
      <c r="B6491" s="45"/>
      <c r="C6491" s="315" t="s">
        <v>466</v>
      </c>
      <c r="D6491" s="315" t="s">
        <v>467</v>
      </c>
      <c r="E6491" s="18" t="s">
        <v>391</v>
      </c>
      <c r="F6491" s="316">
        <v>63.491999999999997</v>
      </c>
      <c r="G6491" s="39"/>
      <c r="H6491" s="45"/>
    </row>
    <row r="6492" s="2" customFormat="1" ht="16.8" customHeight="1">
      <c r="A6492" s="39"/>
      <c r="B6492" s="45"/>
      <c r="C6492" s="311" t="s">
        <v>218</v>
      </c>
      <c r="D6492" s="312" t="s">
        <v>19</v>
      </c>
      <c r="E6492" s="313" t="s">
        <v>19</v>
      </c>
      <c r="F6492" s="314">
        <v>19.373000000000001</v>
      </c>
      <c r="G6492" s="39"/>
      <c r="H6492" s="45"/>
    </row>
    <row r="6493" s="2" customFormat="1" ht="16.8" customHeight="1">
      <c r="A6493" s="39"/>
      <c r="B6493" s="45"/>
      <c r="C6493" s="315" t="s">
        <v>19</v>
      </c>
      <c r="D6493" s="315" t="s">
        <v>216</v>
      </c>
      <c r="E6493" s="18" t="s">
        <v>19</v>
      </c>
      <c r="F6493" s="316">
        <v>4.6429999999999998</v>
      </c>
      <c r="G6493" s="39"/>
      <c r="H6493" s="45"/>
    </row>
    <row r="6494" s="2" customFormat="1" ht="16.8" customHeight="1">
      <c r="A6494" s="39"/>
      <c r="B6494" s="45"/>
      <c r="C6494" s="315" t="s">
        <v>19</v>
      </c>
      <c r="D6494" s="315" t="s">
        <v>221</v>
      </c>
      <c r="E6494" s="18" t="s">
        <v>19</v>
      </c>
      <c r="F6494" s="316">
        <v>14.089</v>
      </c>
      <c r="G6494" s="39"/>
      <c r="H6494" s="45"/>
    </row>
    <row r="6495" s="2" customFormat="1" ht="16.8" customHeight="1">
      <c r="A6495" s="39"/>
      <c r="B6495" s="45"/>
      <c r="C6495" s="315" t="s">
        <v>19</v>
      </c>
      <c r="D6495" s="315" t="s">
        <v>452</v>
      </c>
      <c r="E6495" s="18" t="s">
        <v>19</v>
      </c>
      <c r="F6495" s="316">
        <v>0.64100000000000001</v>
      </c>
      <c r="G6495" s="39"/>
      <c r="H6495" s="45"/>
    </row>
    <row r="6496" s="2" customFormat="1" ht="16.8" customHeight="1">
      <c r="A6496" s="39"/>
      <c r="B6496" s="45"/>
      <c r="C6496" s="315" t="s">
        <v>19</v>
      </c>
      <c r="D6496" s="315" t="s">
        <v>453</v>
      </c>
      <c r="E6496" s="18" t="s">
        <v>19</v>
      </c>
      <c r="F6496" s="316">
        <v>0</v>
      </c>
      <c r="G6496" s="39"/>
      <c r="H6496" s="45"/>
    </row>
    <row r="6497" s="2" customFormat="1" ht="16.8" customHeight="1">
      <c r="A6497" s="39"/>
      <c r="B6497" s="45"/>
      <c r="C6497" s="315" t="s">
        <v>19</v>
      </c>
      <c r="D6497" s="315" t="s">
        <v>248</v>
      </c>
      <c r="E6497" s="18" t="s">
        <v>19</v>
      </c>
      <c r="F6497" s="316">
        <v>0</v>
      </c>
      <c r="G6497" s="39"/>
      <c r="H6497" s="45"/>
    </row>
    <row r="6498" s="2" customFormat="1" ht="16.8" customHeight="1">
      <c r="A6498" s="39"/>
      <c r="B6498" s="45"/>
      <c r="C6498" s="315" t="s">
        <v>218</v>
      </c>
      <c r="D6498" s="315" t="s">
        <v>363</v>
      </c>
      <c r="E6498" s="18" t="s">
        <v>19</v>
      </c>
      <c r="F6498" s="316">
        <v>19.373000000000001</v>
      </c>
      <c r="G6498" s="39"/>
      <c r="H6498" s="45"/>
    </row>
    <row r="6499" s="2" customFormat="1" ht="16.8" customHeight="1">
      <c r="A6499" s="39"/>
      <c r="B6499" s="45"/>
      <c r="C6499" s="317" t="s">
        <v>4959</v>
      </c>
      <c r="D6499" s="39"/>
      <c r="E6499" s="39"/>
      <c r="F6499" s="39"/>
      <c r="G6499" s="39"/>
      <c r="H6499" s="45"/>
    </row>
    <row r="6500" s="2" customFormat="1">
      <c r="A6500" s="39"/>
      <c r="B6500" s="45"/>
      <c r="C6500" s="315" t="s">
        <v>448</v>
      </c>
      <c r="D6500" s="315" t="s">
        <v>449</v>
      </c>
      <c r="E6500" s="18" t="s">
        <v>391</v>
      </c>
      <c r="F6500" s="316">
        <v>19.373000000000001</v>
      </c>
      <c r="G6500" s="39"/>
      <c r="H6500" s="45"/>
    </row>
    <row r="6501" s="2" customFormat="1">
      <c r="A6501" s="39"/>
      <c r="B6501" s="45"/>
      <c r="C6501" s="315" t="s">
        <v>455</v>
      </c>
      <c r="D6501" s="315" t="s">
        <v>4960</v>
      </c>
      <c r="E6501" s="18" t="s">
        <v>391</v>
      </c>
      <c r="F6501" s="316">
        <v>193.72999999999999</v>
      </c>
      <c r="G6501" s="39"/>
      <c r="H6501" s="45"/>
    </row>
    <row r="6502" s="2" customFormat="1">
      <c r="A6502" s="39"/>
      <c r="B6502" s="45"/>
      <c r="C6502" s="315" t="s">
        <v>504</v>
      </c>
      <c r="D6502" s="315" t="s">
        <v>505</v>
      </c>
      <c r="E6502" s="18" t="s">
        <v>489</v>
      </c>
      <c r="F6502" s="316">
        <v>38.746000000000002</v>
      </c>
      <c r="G6502" s="39"/>
      <c r="H6502" s="45"/>
    </row>
    <row r="6503" s="2" customFormat="1" ht="16.8" customHeight="1">
      <c r="A6503" s="39"/>
      <c r="B6503" s="45"/>
      <c r="C6503" s="315" t="s">
        <v>466</v>
      </c>
      <c r="D6503" s="315" t="s">
        <v>467</v>
      </c>
      <c r="E6503" s="18" t="s">
        <v>391</v>
      </c>
      <c r="F6503" s="316">
        <v>63.491999999999997</v>
      </c>
      <c r="G6503" s="39"/>
      <c r="H6503" s="45"/>
    </row>
    <row r="6504" s="2" customFormat="1" ht="16.8" customHeight="1">
      <c r="A6504" s="39"/>
      <c r="B6504" s="45"/>
      <c r="C6504" s="311" t="s">
        <v>223</v>
      </c>
      <c r="D6504" s="312" t="s">
        <v>19</v>
      </c>
      <c r="E6504" s="313" t="s">
        <v>19</v>
      </c>
      <c r="F6504" s="314">
        <v>82.864999999999995</v>
      </c>
      <c r="G6504" s="39"/>
      <c r="H6504" s="45"/>
    </row>
    <row r="6505" s="2" customFormat="1" ht="16.8" customHeight="1">
      <c r="A6505" s="39"/>
      <c r="B6505" s="45"/>
      <c r="C6505" s="315" t="s">
        <v>19</v>
      </c>
      <c r="D6505" s="315" t="s">
        <v>418</v>
      </c>
      <c r="E6505" s="18" t="s">
        <v>19</v>
      </c>
      <c r="F6505" s="316">
        <v>50.258000000000003</v>
      </c>
      <c r="G6505" s="39"/>
      <c r="H6505" s="45"/>
    </row>
    <row r="6506" s="2" customFormat="1" ht="16.8" customHeight="1">
      <c r="A6506" s="39"/>
      <c r="B6506" s="45"/>
      <c r="C6506" s="315" t="s">
        <v>19</v>
      </c>
      <c r="D6506" s="315" t="s">
        <v>1348</v>
      </c>
      <c r="E6506" s="18" t="s">
        <v>19</v>
      </c>
      <c r="F6506" s="316">
        <v>11.666</v>
      </c>
      <c r="G6506" s="39"/>
      <c r="H6506" s="45"/>
    </row>
    <row r="6507" s="2" customFormat="1" ht="16.8" customHeight="1">
      <c r="A6507" s="39"/>
      <c r="B6507" s="45"/>
      <c r="C6507" s="315" t="s">
        <v>19</v>
      </c>
      <c r="D6507" s="315" t="s">
        <v>1349</v>
      </c>
      <c r="E6507" s="18" t="s">
        <v>19</v>
      </c>
      <c r="F6507" s="316">
        <v>0</v>
      </c>
      <c r="G6507" s="39"/>
      <c r="H6507" s="45"/>
    </row>
    <row r="6508" s="2" customFormat="1" ht="16.8" customHeight="1">
      <c r="A6508" s="39"/>
      <c r="B6508" s="45"/>
      <c r="C6508" s="315" t="s">
        <v>19</v>
      </c>
      <c r="D6508" s="315" t="s">
        <v>1350</v>
      </c>
      <c r="E6508" s="18" t="s">
        <v>19</v>
      </c>
      <c r="F6508" s="316">
        <v>0</v>
      </c>
      <c r="G6508" s="39"/>
      <c r="H6508" s="45"/>
    </row>
    <row r="6509" s="2" customFormat="1" ht="16.8" customHeight="1">
      <c r="A6509" s="39"/>
      <c r="B6509" s="45"/>
      <c r="C6509" s="315" t="s">
        <v>19</v>
      </c>
      <c r="D6509" s="315" t="s">
        <v>1350</v>
      </c>
      <c r="E6509" s="18" t="s">
        <v>19</v>
      </c>
      <c r="F6509" s="316">
        <v>0</v>
      </c>
      <c r="G6509" s="39"/>
      <c r="H6509" s="45"/>
    </row>
    <row r="6510" s="2" customFormat="1" ht="16.8" customHeight="1">
      <c r="A6510" s="39"/>
      <c r="B6510" s="45"/>
      <c r="C6510" s="315" t="s">
        <v>19</v>
      </c>
      <c r="D6510" s="315" t="s">
        <v>1351</v>
      </c>
      <c r="E6510" s="18" t="s">
        <v>19</v>
      </c>
      <c r="F6510" s="316">
        <v>0</v>
      </c>
      <c r="G6510" s="39"/>
      <c r="H6510" s="45"/>
    </row>
    <row r="6511" s="2" customFormat="1" ht="16.8" customHeight="1">
      <c r="A6511" s="39"/>
      <c r="B6511" s="45"/>
      <c r="C6511" s="315" t="s">
        <v>19</v>
      </c>
      <c r="D6511" s="315" t="s">
        <v>1352</v>
      </c>
      <c r="E6511" s="18" t="s">
        <v>19</v>
      </c>
      <c r="F6511" s="316">
        <v>20.940999999999999</v>
      </c>
      <c r="G6511" s="39"/>
      <c r="H6511" s="45"/>
    </row>
    <row r="6512" s="2" customFormat="1" ht="16.8" customHeight="1">
      <c r="A6512" s="39"/>
      <c r="B6512" s="45"/>
      <c r="C6512" s="315" t="s">
        <v>19</v>
      </c>
      <c r="D6512" s="315" t="s">
        <v>422</v>
      </c>
      <c r="E6512" s="18" t="s">
        <v>19</v>
      </c>
      <c r="F6512" s="316">
        <v>0</v>
      </c>
      <c r="G6512" s="39"/>
      <c r="H6512" s="45"/>
    </row>
    <row r="6513" s="2" customFormat="1" ht="16.8" customHeight="1">
      <c r="A6513" s="39"/>
      <c r="B6513" s="45"/>
      <c r="C6513" s="315" t="s">
        <v>223</v>
      </c>
      <c r="D6513" s="315" t="s">
        <v>363</v>
      </c>
      <c r="E6513" s="18" t="s">
        <v>19</v>
      </c>
      <c r="F6513" s="316">
        <v>82.864999999999995</v>
      </c>
      <c r="G6513" s="39"/>
      <c r="H6513" s="45"/>
    </row>
    <row r="6514" s="2" customFormat="1" ht="16.8" customHeight="1">
      <c r="A6514" s="39"/>
      <c r="B6514" s="45"/>
      <c r="C6514" s="317" t="s">
        <v>4959</v>
      </c>
      <c r="D6514" s="39"/>
      <c r="E6514" s="39"/>
      <c r="F6514" s="39"/>
      <c r="G6514" s="39"/>
      <c r="H6514" s="45"/>
    </row>
    <row r="6515" s="2" customFormat="1">
      <c r="A6515" s="39"/>
      <c r="B6515" s="45"/>
      <c r="C6515" s="315" t="s">
        <v>406</v>
      </c>
      <c r="D6515" s="315" t="s">
        <v>407</v>
      </c>
      <c r="E6515" s="18" t="s">
        <v>391</v>
      </c>
      <c r="F6515" s="316">
        <v>82.864999999999995</v>
      </c>
      <c r="G6515" s="39"/>
      <c r="H6515" s="45"/>
    </row>
    <row r="6516" s="2" customFormat="1" ht="16.8" customHeight="1">
      <c r="A6516" s="39"/>
      <c r="B6516" s="45"/>
      <c r="C6516" s="315" t="s">
        <v>466</v>
      </c>
      <c r="D6516" s="315" t="s">
        <v>467</v>
      </c>
      <c r="E6516" s="18" t="s">
        <v>391</v>
      </c>
      <c r="F6516" s="316">
        <v>63.491999999999997</v>
      </c>
      <c r="G6516" s="39"/>
      <c r="H6516" s="45"/>
    </row>
    <row r="6517" s="2" customFormat="1" ht="16.8" customHeight="1">
      <c r="A6517" s="39"/>
      <c r="B6517" s="45"/>
      <c r="C6517" s="311" t="s">
        <v>298</v>
      </c>
      <c r="D6517" s="312" t="s">
        <v>19</v>
      </c>
      <c r="E6517" s="313" t="s">
        <v>19</v>
      </c>
      <c r="F6517" s="314">
        <v>-0.64100000000000001</v>
      </c>
      <c r="G6517" s="39"/>
      <c r="H6517" s="45"/>
    </row>
    <row r="6518" s="2" customFormat="1" ht="16.8" customHeight="1">
      <c r="A6518" s="39"/>
      <c r="B6518" s="45"/>
      <c r="C6518" s="315" t="s">
        <v>19</v>
      </c>
      <c r="D6518" s="315" t="s">
        <v>2074</v>
      </c>
      <c r="E6518" s="18" t="s">
        <v>19</v>
      </c>
      <c r="F6518" s="316">
        <v>0</v>
      </c>
      <c r="G6518" s="39"/>
      <c r="H6518" s="45"/>
    </row>
    <row r="6519" s="2" customFormat="1" ht="16.8" customHeight="1">
      <c r="A6519" s="39"/>
      <c r="B6519" s="45"/>
      <c r="C6519" s="315" t="s">
        <v>19</v>
      </c>
      <c r="D6519" s="315" t="s">
        <v>2075</v>
      </c>
      <c r="E6519" s="18" t="s">
        <v>19</v>
      </c>
      <c r="F6519" s="316">
        <v>0</v>
      </c>
      <c r="G6519" s="39"/>
      <c r="H6519" s="45"/>
    </row>
    <row r="6520" s="2" customFormat="1" ht="16.8" customHeight="1">
      <c r="A6520" s="39"/>
      <c r="B6520" s="45"/>
      <c r="C6520" s="315" t="s">
        <v>19</v>
      </c>
      <c r="D6520" s="315" t="s">
        <v>1885</v>
      </c>
      <c r="E6520" s="18" t="s">
        <v>19</v>
      </c>
      <c r="F6520" s="316">
        <v>-0.51500000000000001</v>
      </c>
      <c r="G6520" s="39"/>
      <c r="H6520" s="45"/>
    </row>
    <row r="6521" s="2" customFormat="1" ht="16.8" customHeight="1">
      <c r="A6521" s="39"/>
      <c r="B6521" s="45"/>
      <c r="C6521" s="315" t="s">
        <v>19</v>
      </c>
      <c r="D6521" s="315" t="s">
        <v>1886</v>
      </c>
      <c r="E6521" s="18" t="s">
        <v>19</v>
      </c>
      <c r="F6521" s="316">
        <v>-0.126</v>
      </c>
      <c r="G6521" s="39"/>
      <c r="H6521" s="45"/>
    </row>
    <row r="6522" s="2" customFormat="1" ht="16.8" customHeight="1">
      <c r="A6522" s="39"/>
      <c r="B6522" s="45"/>
      <c r="C6522" s="315" t="s">
        <v>19</v>
      </c>
      <c r="D6522" s="315" t="s">
        <v>1887</v>
      </c>
      <c r="E6522" s="18" t="s">
        <v>19</v>
      </c>
      <c r="F6522" s="316">
        <v>0</v>
      </c>
      <c r="G6522" s="39"/>
      <c r="H6522" s="45"/>
    </row>
    <row r="6523" s="2" customFormat="1" ht="16.8" customHeight="1">
      <c r="A6523" s="39"/>
      <c r="B6523" s="45"/>
      <c r="C6523" s="315" t="s">
        <v>19</v>
      </c>
      <c r="D6523" s="315" t="s">
        <v>1888</v>
      </c>
      <c r="E6523" s="18" t="s">
        <v>19</v>
      </c>
      <c r="F6523" s="316">
        <v>0</v>
      </c>
      <c r="G6523" s="39"/>
      <c r="H6523" s="45"/>
    </row>
    <row r="6524" s="2" customFormat="1" ht="16.8" customHeight="1">
      <c r="A6524" s="39"/>
      <c r="B6524" s="45"/>
      <c r="C6524" s="315" t="s">
        <v>19</v>
      </c>
      <c r="D6524" s="315" t="s">
        <v>501</v>
      </c>
      <c r="E6524" s="18" t="s">
        <v>19</v>
      </c>
      <c r="F6524" s="316">
        <v>0</v>
      </c>
      <c r="G6524" s="39"/>
      <c r="H6524" s="45"/>
    </row>
    <row r="6525" s="2" customFormat="1" ht="16.8" customHeight="1">
      <c r="A6525" s="39"/>
      <c r="B6525" s="45"/>
      <c r="C6525" s="315" t="s">
        <v>19</v>
      </c>
      <c r="D6525" s="315" t="s">
        <v>993</v>
      </c>
      <c r="E6525" s="18" t="s">
        <v>19</v>
      </c>
      <c r="F6525" s="316">
        <v>0</v>
      </c>
      <c r="G6525" s="39"/>
      <c r="H6525" s="45"/>
    </row>
    <row r="6526" s="2" customFormat="1" ht="16.8" customHeight="1">
      <c r="A6526" s="39"/>
      <c r="B6526" s="45"/>
      <c r="C6526" s="315" t="s">
        <v>19</v>
      </c>
      <c r="D6526" s="315" t="s">
        <v>502</v>
      </c>
      <c r="E6526" s="18" t="s">
        <v>19</v>
      </c>
      <c r="F6526" s="316">
        <v>0</v>
      </c>
      <c r="G6526" s="39"/>
      <c r="H6526" s="45"/>
    </row>
    <row r="6527" s="2" customFormat="1" ht="16.8" customHeight="1">
      <c r="A6527" s="39"/>
      <c r="B6527" s="45"/>
      <c r="C6527" s="315" t="s">
        <v>298</v>
      </c>
      <c r="D6527" s="315" t="s">
        <v>500</v>
      </c>
      <c r="E6527" s="18" t="s">
        <v>19</v>
      </c>
      <c r="F6527" s="316">
        <v>-0.64100000000000001</v>
      </c>
      <c r="G6527" s="39"/>
      <c r="H6527" s="45"/>
    </row>
    <row r="6528" s="2" customFormat="1" ht="16.8" customHeight="1">
      <c r="A6528" s="39"/>
      <c r="B6528" s="45"/>
      <c r="C6528" s="317" t="s">
        <v>4959</v>
      </c>
      <c r="D6528" s="39"/>
      <c r="E6528" s="39"/>
      <c r="F6528" s="39"/>
      <c r="G6528" s="39"/>
      <c r="H6528" s="45"/>
    </row>
    <row r="6529" s="2" customFormat="1" ht="16.8" customHeight="1">
      <c r="A6529" s="39"/>
      <c r="B6529" s="45"/>
      <c r="C6529" s="315" t="s">
        <v>496</v>
      </c>
      <c r="D6529" s="315" t="s">
        <v>497</v>
      </c>
      <c r="E6529" s="18" t="s">
        <v>489</v>
      </c>
      <c r="F6529" s="316">
        <v>9.2859999999999996</v>
      </c>
      <c r="G6529" s="39"/>
      <c r="H6529" s="45"/>
    </row>
    <row r="6530" s="2" customFormat="1">
      <c r="A6530" s="39"/>
      <c r="B6530" s="45"/>
      <c r="C6530" s="315" t="s">
        <v>448</v>
      </c>
      <c r="D6530" s="315" t="s">
        <v>449</v>
      </c>
      <c r="E6530" s="18" t="s">
        <v>391</v>
      </c>
      <c r="F6530" s="316">
        <v>19.373000000000001</v>
      </c>
      <c r="G6530" s="39"/>
      <c r="H6530" s="45"/>
    </row>
    <row r="6531" s="2" customFormat="1" ht="16.8" customHeight="1">
      <c r="A6531" s="39"/>
      <c r="B6531" s="45"/>
      <c r="C6531" s="311" t="s">
        <v>221</v>
      </c>
      <c r="D6531" s="312" t="s">
        <v>19</v>
      </c>
      <c r="E6531" s="313" t="s">
        <v>19</v>
      </c>
      <c r="F6531" s="314">
        <v>14.089</v>
      </c>
      <c r="G6531" s="39"/>
      <c r="H6531" s="45"/>
    </row>
    <row r="6532" s="2" customFormat="1" ht="16.8" customHeight="1">
      <c r="A6532" s="39"/>
      <c r="B6532" s="45"/>
      <c r="C6532" s="315" t="s">
        <v>19</v>
      </c>
      <c r="D6532" s="315" t="s">
        <v>491</v>
      </c>
      <c r="E6532" s="18" t="s">
        <v>19</v>
      </c>
      <c r="F6532" s="316">
        <v>0</v>
      </c>
      <c r="G6532" s="39"/>
      <c r="H6532" s="45"/>
    </row>
    <row r="6533" s="2" customFormat="1" ht="16.8" customHeight="1">
      <c r="A6533" s="39"/>
      <c r="B6533" s="45"/>
      <c r="C6533" s="315" t="s">
        <v>19</v>
      </c>
      <c r="D6533" s="315" t="s">
        <v>492</v>
      </c>
      <c r="E6533" s="18" t="s">
        <v>19</v>
      </c>
      <c r="F6533" s="316">
        <v>3.5219999999999998</v>
      </c>
      <c r="G6533" s="39"/>
      <c r="H6533" s="45"/>
    </row>
    <row r="6534" s="2" customFormat="1" ht="16.8" customHeight="1">
      <c r="A6534" s="39"/>
      <c r="B6534" s="45"/>
      <c r="C6534" s="315" t="s">
        <v>19</v>
      </c>
      <c r="D6534" s="315" t="s">
        <v>493</v>
      </c>
      <c r="E6534" s="18" t="s">
        <v>19</v>
      </c>
      <c r="F6534" s="316">
        <v>0</v>
      </c>
      <c r="G6534" s="39"/>
      <c r="H6534" s="45"/>
    </row>
    <row r="6535" s="2" customFormat="1" ht="16.8" customHeight="1">
      <c r="A6535" s="39"/>
      <c r="B6535" s="45"/>
      <c r="C6535" s="315" t="s">
        <v>19</v>
      </c>
      <c r="D6535" s="315" t="s">
        <v>494</v>
      </c>
      <c r="E6535" s="18" t="s">
        <v>19</v>
      </c>
      <c r="F6535" s="316">
        <v>10.567</v>
      </c>
      <c r="G6535" s="39"/>
      <c r="H6535" s="45"/>
    </row>
    <row r="6536" s="2" customFormat="1" ht="16.8" customHeight="1">
      <c r="A6536" s="39"/>
      <c r="B6536" s="45"/>
      <c r="C6536" s="315" t="s">
        <v>221</v>
      </c>
      <c r="D6536" s="315" t="s">
        <v>363</v>
      </c>
      <c r="E6536" s="18" t="s">
        <v>19</v>
      </c>
      <c r="F6536" s="316">
        <v>14.089</v>
      </c>
      <c r="G6536" s="39"/>
      <c r="H6536" s="45"/>
    </row>
    <row r="6537" s="2" customFormat="1" ht="16.8" customHeight="1">
      <c r="A6537" s="39"/>
      <c r="B6537" s="45"/>
      <c r="C6537" s="317" t="s">
        <v>4959</v>
      </c>
      <c r="D6537" s="39"/>
      <c r="E6537" s="39"/>
      <c r="F6537" s="39"/>
      <c r="G6537" s="39"/>
      <c r="H6537" s="45"/>
    </row>
    <row r="6538" s="2" customFormat="1" ht="16.8" customHeight="1">
      <c r="A6538" s="39"/>
      <c r="B6538" s="45"/>
      <c r="C6538" s="315" t="s">
        <v>487</v>
      </c>
      <c r="D6538" s="315" t="s">
        <v>488</v>
      </c>
      <c r="E6538" s="18" t="s">
        <v>489</v>
      </c>
      <c r="F6538" s="316">
        <v>28.178000000000001</v>
      </c>
      <c r="G6538" s="39"/>
      <c r="H6538" s="45"/>
    </row>
    <row r="6539" s="2" customFormat="1">
      <c r="A6539" s="39"/>
      <c r="B6539" s="45"/>
      <c r="C6539" s="315" t="s">
        <v>448</v>
      </c>
      <c r="D6539" s="315" t="s">
        <v>449</v>
      </c>
      <c r="E6539" s="18" t="s">
        <v>391</v>
      </c>
      <c r="F6539" s="316">
        <v>19.373000000000001</v>
      </c>
      <c r="G6539" s="39"/>
      <c r="H6539" s="45"/>
    </row>
    <row r="6540" s="2" customFormat="1">
      <c r="A6540" s="39"/>
      <c r="B6540" s="45"/>
      <c r="C6540" s="315" t="s">
        <v>477</v>
      </c>
      <c r="D6540" s="315" t="s">
        <v>478</v>
      </c>
      <c r="E6540" s="18" t="s">
        <v>391</v>
      </c>
      <c r="F6540" s="316">
        <v>77.581000000000003</v>
      </c>
      <c r="G6540" s="39"/>
      <c r="H6540" s="45"/>
    </row>
    <row r="6541" s="2" customFormat="1" ht="16.8" customHeight="1">
      <c r="A6541" s="39"/>
      <c r="B6541" s="45"/>
      <c r="C6541" s="311" t="s">
        <v>225</v>
      </c>
      <c r="D6541" s="312" t="s">
        <v>19</v>
      </c>
      <c r="E6541" s="313" t="s">
        <v>19</v>
      </c>
      <c r="F6541" s="314">
        <v>63.491999999999997</v>
      </c>
      <c r="G6541" s="39"/>
      <c r="H6541" s="45"/>
    </row>
    <row r="6542" s="2" customFormat="1" ht="16.8" customHeight="1">
      <c r="A6542" s="39"/>
      <c r="B6542" s="45"/>
      <c r="C6542" s="315" t="s">
        <v>19</v>
      </c>
      <c r="D6542" s="315" t="s">
        <v>470</v>
      </c>
      <c r="E6542" s="18" t="s">
        <v>19</v>
      </c>
      <c r="F6542" s="316">
        <v>0</v>
      </c>
      <c r="G6542" s="39"/>
      <c r="H6542" s="45"/>
    </row>
    <row r="6543" s="2" customFormat="1" ht="16.8" customHeight="1">
      <c r="A6543" s="39"/>
      <c r="B6543" s="45"/>
      <c r="C6543" s="315" t="s">
        <v>19</v>
      </c>
      <c r="D6543" s="315" t="s">
        <v>1879</v>
      </c>
      <c r="E6543" s="18" t="s">
        <v>19</v>
      </c>
      <c r="F6543" s="316">
        <v>82.864999999999995</v>
      </c>
      <c r="G6543" s="39"/>
      <c r="H6543" s="45"/>
    </row>
    <row r="6544" s="2" customFormat="1" ht="16.8" customHeight="1">
      <c r="A6544" s="39"/>
      <c r="B6544" s="45"/>
      <c r="C6544" s="315" t="s">
        <v>19</v>
      </c>
      <c r="D6544" s="315" t="s">
        <v>471</v>
      </c>
      <c r="E6544" s="18" t="s">
        <v>19</v>
      </c>
      <c r="F6544" s="316">
        <v>-19.373000000000001</v>
      </c>
      <c r="G6544" s="39"/>
      <c r="H6544" s="45"/>
    </row>
    <row r="6545" s="2" customFormat="1" ht="16.8" customHeight="1">
      <c r="A6545" s="39"/>
      <c r="B6545" s="45"/>
      <c r="C6545" s="315" t="s">
        <v>225</v>
      </c>
      <c r="D6545" s="315" t="s">
        <v>363</v>
      </c>
      <c r="E6545" s="18" t="s">
        <v>19</v>
      </c>
      <c r="F6545" s="316">
        <v>63.491999999999997</v>
      </c>
      <c r="G6545" s="39"/>
      <c r="H6545" s="45"/>
    </row>
    <row r="6546" s="2" customFormat="1" ht="16.8" customHeight="1">
      <c r="A6546" s="39"/>
      <c r="B6546" s="45"/>
      <c r="C6546" s="317" t="s">
        <v>4959</v>
      </c>
      <c r="D6546" s="39"/>
      <c r="E6546" s="39"/>
      <c r="F6546" s="39"/>
      <c r="G6546" s="39"/>
      <c r="H6546" s="45"/>
    </row>
    <row r="6547" s="2" customFormat="1" ht="16.8" customHeight="1">
      <c r="A6547" s="39"/>
      <c r="B6547" s="45"/>
      <c r="C6547" s="315" t="s">
        <v>466</v>
      </c>
      <c r="D6547" s="315" t="s">
        <v>467</v>
      </c>
      <c r="E6547" s="18" t="s">
        <v>391</v>
      </c>
      <c r="F6547" s="316">
        <v>63.491999999999997</v>
      </c>
      <c r="G6547" s="39"/>
      <c r="H6547" s="45"/>
    </row>
    <row r="6548" s="2" customFormat="1">
      <c r="A6548" s="39"/>
      <c r="B6548" s="45"/>
      <c r="C6548" s="315" t="s">
        <v>389</v>
      </c>
      <c r="D6548" s="315" t="s">
        <v>390</v>
      </c>
      <c r="E6548" s="18" t="s">
        <v>391</v>
      </c>
      <c r="F6548" s="316">
        <v>63.491999999999997</v>
      </c>
      <c r="G6548" s="39"/>
      <c r="H6548" s="45"/>
    </row>
    <row r="6549" s="2" customFormat="1">
      <c r="A6549" s="39"/>
      <c r="B6549" s="45"/>
      <c r="C6549" s="315" t="s">
        <v>442</v>
      </c>
      <c r="D6549" s="315" t="s">
        <v>443</v>
      </c>
      <c r="E6549" s="18" t="s">
        <v>391</v>
      </c>
      <c r="F6549" s="316">
        <v>126.984</v>
      </c>
      <c r="G6549" s="39"/>
      <c r="H6549" s="45"/>
    </row>
    <row r="6550" s="2" customFormat="1">
      <c r="A6550" s="39"/>
      <c r="B6550" s="45"/>
      <c r="C6550" s="315" t="s">
        <v>462</v>
      </c>
      <c r="D6550" s="315" t="s">
        <v>463</v>
      </c>
      <c r="E6550" s="18" t="s">
        <v>391</v>
      </c>
      <c r="F6550" s="316">
        <v>63.491999999999997</v>
      </c>
      <c r="G6550" s="39"/>
      <c r="H6550" s="45"/>
    </row>
    <row r="6551" s="2" customFormat="1">
      <c r="A6551" s="39"/>
      <c r="B6551" s="45"/>
      <c r="C6551" s="315" t="s">
        <v>477</v>
      </c>
      <c r="D6551" s="315" t="s">
        <v>478</v>
      </c>
      <c r="E6551" s="18" t="s">
        <v>391</v>
      </c>
      <c r="F6551" s="316">
        <v>77.581000000000003</v>
      </c>
      <c r="G6551" s="39"/>
      <c r="H6551" s="45"/>
    </row>
    <row r="6552" s="2" customFormat="1" ht="26.4" customHeight="1">
      <c r="A6552" s="39"/>
      <c r="B6552" s="45"/>
      <c r="C6552" s="310" t="s">
        <v>4982</v>
      </c>
      <c r="D6552" s="310" t="s">
        <v>147</v>
      </c>
      <c r="E6552" s="39"/>
      <c r="F6552" s="39"/>
      <c r="G6552" s="39"/>
      <c r="H6552" s="45"/>
    </row>
    <row r="6553" s="2" customFormat="1" ht="16.8" customHeight="1">
      <c r="A6553" s="39"/>
      <c r="B6553" s="45"/>
      <c r="C6553" s="311" t="s">
        <v>248</v>
      </c>
      <c r="D6553" s="312" t="s">
        <v>19</v>
      </c>
      <c r="E6553" s="313" t="s">
        <v>19</v>
      </c>
      <c r="F6553" s="314">
        <v>0</v>
      </c>
      <c r="G6553" s="39"/>
      <c r="H6553" s="45"/>
    </row>
    <row r="6554" s="2" customFormat="1" ht="16.8" customHeight="1">
      <c r="A6554" s="39"/>
      <c r="B6554" s="45"/>
      <c r="C6554" s="317" t="s">
        <v>4959</v>
      </c>
      <c r="D6554" s="39"/>
      <c r="E6554" s="39"/>
      <c r="F6554" s="39"/>
      <c r="G6554" s="39"/>
      <c r="H6554" s="45"/>
    </row>
    <row r="6555" s="2" customFormat="1">
      <c r="A6555" s="39"/>
      <c r="B6555" s="45"/>
      <c r="C6555" s="315" t="s">
        <v>448</v>
      </c>
      <c r="D6555" s="315" t="s">
        <v>449</v>
      </c>
      <c r="E6555" s="18" t="s">
        <v>391</v>
      </c>
      <c r="F6555" s="316">
        <v>6.3479999999999999</v>
      </c>
      <c r="G6555" s="39"/>
      <c r="H6555" s="45"/>
    </row>
    <row r="6556" s="2" customFormat="1" ht="16.8" customHeight="1">
      <c r="A6556" s="39"/>
      <c r="B6556" s="45"/>
      <c r="C6556" s="311" t="s">
        <v>294</v>
      </c>
      <c r="D6556" s="312" t="s">
        <v>19</v>
      </c>
      <c r="E6556" s="313" t="s">
        <v>19</v>
      </c>
      <c r="F6556" s="314">
        <v>9.6999999999999993</v>
      </c>
      <c r="G6556" s="39"/>
      <c r="H6556" s="45"/>
    </row>
    <row r="6557" s="2" customFormat="1" ht="16.8" customHeight="1">
      <c r="A6557" s="39"/>
      <c r="B6557" s="45"/>
      <c r="C6557" s="315" t="s">
        <v>19</v>
      </c>
      <c r="D6557" s="315" t="s">
        <v>1829</v>
      </c>
      <c r="E6557" s="18" t="s">
        <v>19</v>
      </c>
      <c r="F6557" s="316">
        <v>9.6999999999999993</v>
      </c>
      <c r="G6557" s="39"/>
      <c r="H6557" s="45"/>
    </row>
    <row r="6558" s="2" customFormat="1" ht="16.8" customHeight="1">
      <c r="A6558" s="39"/>
      <c r="B6558" s="45"/>
      <c r="C6558" s="315" t="s">
        <v>19</v>
      </c>
      <c r="D6558" s="315" t="s">
        <v>1831</v>
      </c>
      <c r="E6558" s="18" t="s">
        <v>19</v>
      </c>
      <c r="F6558" s="316">
        <v>0</v>
      </c>
      <c r="G6558" s="39"/>
      <c r="H6558" s="45"/>
    </row>
    <row r="6559" s="2" customFormat="1" ht="16.8" customHeight="1">
      <c r="A6559" s="39"/>
      <c r="B6559" s="45"/>
      <c r="C6559" s="315" t="s">
        <v>19</v>
      </c>
      <c r="D6559" s="315" t="s">
        <v>2047</v>
      </c>
      <c r="E6559" s="18" t="s">
        <v>19</v>
      </c>
      <c r="F6559" s="316">
        <v>0</v>
      </c>
      <c r="G6559" s="39"/>
      <c r="H6559" s="45"/>
    </row>
    <row r="6560" s="2" customFormat="1" ht="16.8" customHeight="1">
      <c r="A6560" s="39"/>
      <c r="B6560" s="45"/>
      <c r="C6560" s="315" t="s">
        <v>19</v>
      </c>
      <c r="D6560" s="315" t="s">
        <v>2049</v>
      </c>
      <c r="E6560" s="18" t="s">
        <v>19</v>
      </c>
      <c r="F6560" s="316">
        <v>0</v>
      </c>
      <c r="G6560" s="39"/>
      <c r="H6560" s="45"/>
    </row>
    <row r="6561" s="2" customFormat="1" ht="16.8" customHeight="1">
      <c r="A6561" s="39"/>
      <c r="B6561" s="45"/>
      <c r="C6561" s="315" t="s">
        <v>19</v>
      </c>
      <c r="D6561" s="315" t="s">
        <v>1821</v>
      </c>
      <c r="E6561" s="18" t="s">
        <v>19</v>
      </c>
      <c r="F6561" s="316">
        <v>0</v>
      </c>
      <c r="G6561" s="39"/>
      <c r="H6561" s="45"/>
    </row>
    <row r="6562" s="2" customFormat="1" ht="16.8" customHeight="1">
      <c r="A6562" s="39"/>
      <c r="B6562" s="45"/>
      <c r="C6562" s="315" t="s">
        <v>19</v>
      </c>
      <c r="D6562" s="315" t="s">
        <v>1822</v>
      </c>
      <c r="E6562" s="18" t="s">
        <v>19</v>
      </c>
      <c r="F6562" s="316">
        <v>0</v>
      </c>
      <c r="G6562" s="39"/>
      <c r="H6562" s="45"/>
    </row>
    <row r="6563" s="2" customFormat="1" ht="16.8" customHeight="1">
      <c r="A6563" s="39"/>
      <c r="B6563" s="45"/>
      <c r="C6563" s="315" t="s">
        <v>19</v>
      </c>
      <c r="D6563" s="315" t="s">
        <v>952</v>
      </c>
      <c r="E6563" s="18" t="s">
        <v>19</v>
      </c>
      <c r="F6563" s="316">
        <v>0</v>
      </c>
      <c r="G6563" s="39"/>
      <c r="H6563" s="45"/>
    </row>
    <row r="6564" s="2" customFormat="1" ht="16.8" customHeight="1">
      <c r="A6564" s="39"/>
      <c r="B6564" s="45"/>
      <c r="C6564" s="315" t="s">
        <v>19</v>
      </c>
      <c r="D6564" s="315" t="s">
        <v>258</v>
      </c>
      <c r="E6564" s="18" t="s">
        <v>19</v>
      </c>
      <c r="F6564" s="316">
        <v>0</v>
      </c>
      <c r="G6564" s="39"/>
      <c r="H6564" s="45"/>
    </row>
    <row r="6565" s="2" customFormat="1" ht="16.8" customHeight="1">
      <c r="A6565" s="39"/>
      <c r="B6565" s="45"/>
      <c r="C6565" s="315" t="s">
        <v>19</v>
      </c>
      <c r="D6565" s="315" t="s">
        <v>256</v>
      </c>
      <c r="E6565" s="18" t="s">
        <v>19</v>
      </c>
      <c r="F6565" s="316">
        <v>0</v>
      </c>
      <c r="G6565" s="39"/>
      <c r="H6565" s="45"/>
    </row>
    <row r="6566" s="2" customFormat="1" ht="16.8" customHeight="1">
      <c r="A6566" s="39"/>
      <c r="B6566" s="45"/>
      <c r="C6566" s="315" t="s">
        <v>294</v>
      </c>
      <c r="D6566" s="315" t="s">
        <v>363</v>
      </c>
      <c r="E6566" s="18" t="s">
        <v>19</v>
      </c>
      <c r="F6566" s="316">
        <v>9.6999999999999993</v>
      </c>
      <c r="G6566" s="39"/>
      <c r="H6566" s="45"/>
    </row>
    <row r="6567" s="2" customFormat="1" ht="16.8" customHeight="1">
      <c r="A6567" s="39"/>
      <c r="B6567" s="45"/>
      <c r="C6567" s="317" t="s">
        <v>4959</v>
      </c>
      <c r="D6567" s="39"/>
      <c r="E6567" s="39"/>
      <c r="F6567" s="39"/>
      <c r="G6567" s="39"/>
      <c r="H6567" s="45"/>
    </row>
    <row r="6568" s="2" customFormat="1" ht="16.8" customHeight="1">
      <c r="A6568" s="39"/>
      <c r="B6568" s="45"/>
      <c r="C6568" s="315" t="s">
        <v>786</v>
      </c>
      <c r="D6568" s="315" t="s">
        <v>787</v>
      </c>
      <c r="E6568" s="18" t="s">
        <v>572</v>
      </c>
      <c r="F6568" s="316">
        <v>9.6999999999999993</v>
      </c>
      <c r="G6568" s="39"/>
      <c r="H6568" s="45"/>
    </row>
    <row r="6569" s="2" customFormat="1">
      <c r="A6569" s="39"/>
      <c r="B6569" s="45"/>
      <c r="C6569" s="315" t="s">
        <v>343</v>
      </c>
      <c r="D6569" s="315" t="s">
        <v>344</v>
      </c>
      <c r="E6569" s="18" t="s">
        <v>345</v>
      </c>
      <c r="F6569" s="316">
        <v>7.5270000000000001</v>
      </c>
      <c r="G6569" s="39"/>
      <c r="H6569" s="45"/>
    </row>
    <row r="6570" s="2" customFormat="1" ht="16.8" customHeight="1">
      <c r="A6570" s="39"/>
      <c r="B6570" s="45"/>
      <c r="C6570" s="315" t="s">
        <v>379</v>
      </c>
      <c r="D6570" s="315" t="s">
        <v>380</v>
      </c>
      <c r="E6570" s="18" t="s">
        <v>345</v>
      </c>
      <c r="F6570" s="316">
        <v>12.746</v>
      </c>
      <c r="G6570" s="39"/>
      <c r="H6570" s="45"/>
    </row>
    <row r="6571" s="2" customFormat="1">
      <c r="A6571" s="39"/>
      <c r="B6571" s="45"/>
      <c r="C6571" s="315" t="s">
        <v>425</v>
      </c>
      <c r="D6571" s="315" t="s">
        <v>426</v>
      </c>
      <c r="E6571" s="18" t="s">
        <v>345</v>
      </c>
      <c r="F6571" s="316">
        <v>48.5</v>
      </c>
      <c r="G6571" s="39"/>
      <c r="H6571" s="45"/>
    </row>
    <row r="6572" s="2" customFormat="1">
      <c r="A6572" s="39"/>
      <c r="B6572" s="45"/>
      <c r="C6572" s="315" t="s">
        <v>570</v>
      </c>
      <c r="D6572" s="315" t="s">
        <v>571</v>
      </c>
      <c r="E6572" s="18" t="s">
        <v>572</v>
      </c>
      <c r="F6572" s="316">
        <v>4.8499999999999996</v>
      </c>
      <c r="G6572" s="39"/>
      <c r="H6572" s="45"/>
    </row>
    <row r="6573" s="2" customFormat="1" ht="16.8" customHeight="1">
      <c r="A6573" s="39"/>
      <c r="B6573" s="45"/>
      <c r="C6573" s="315" t="s">
        <v>577</v>
      </c>
      <c r="D6573" s="315" t="s">
        <v>578</v>
      </c>
      <c r="E6573" s="18" t="s">
        <v>572</v>
      </c>
      <c r="F6573" s="316">
        <v>5.8200000000000003</v>
      </c>
      <c r="G6573" s="39"/>
      <c r="H6573" s="45"/>
    </row>
    <row r="6574" s="2" customFormat="1" ht="16.8" customHeight="1">
      <c r="A6574" s="39"/>
      <c r="B6574" s="45"/>
      <c r="C6574" s="315" t="s">
        <v>2009</v>
      </c>
      <c r="D6574" s="315" t="s">
        <v>2010</v>
      </c>
      <c r="E6574" s="18" t="s">
        <v>572</v>
      </c>
      <c r="F6574" s="316">
        <v>9.6999999999999993</v>
      </c>
      <c r="G6574" s="39"/>
      <c r="H6574" s="45"/>
    </row>
    <row r="6575" s="2" customFormat="1" ht="16.8" customHeight="1">
      <c r="A6575" s="39"/>
      <c r="B6575" s="45"/>
      <c r="C6575" s="315" t="s">
        <v>698</v>
      </c>
      <c r="D6575" s="315" t="s">
        <v>699</v>
      </c>
      <c r="E6575" s="18" t="s">
        <v>572</v>
      </c>
      <c r="F6575" s="316">
        <v>9.6999999999999993</v>
      </c>
      <c r="G6575" s="39"/>
      <c r="H6575" s="45"/>
    </row>
    <row r="6576" s="2" customFormat="1" ht="16.8" customHeight="1">
      <c r="A6576" s="39"/>
      <c r="B6576" s="45"/>
      <c r="C6576" s="315" t="s">
        <v>487</v>
      </c>
      <c r="D6576" s="315" t="s">
        <v>488</v>
      </c>
      <c r="E6576" s="18" t="s">
        <v>489</v>
      </c>
      <c r="F6576" s="316">
        <v>9.234</v>
      </c>
      <c r="G6576" s="39"/>
      <c r="H6576" s="45"/>
    </row>
    <row r="6577" s="2" customFormat="1" ht="16.8" customHeight="1">
      <c r="A6577" s="39"/>
      <c r="B6577" s="45"/>
      <c r="C6577" s="315" t="s">
        <v>496</v>
      </c>
      <c r="D6577" s="315" t="s">
        <v>497</v>
      </c>
      <c r="E6577" s="18" t="s">
        <v>489</v>
      </c>
      <c r="F6577" s="316">
        <v>3.0720000000000001</v>
      </c>
      <c r="G6577" s="39"/>
      <c r="H6577" s="45"/>
    </row>
    <row r="6578" s="2" customFormat="1" ht="16.8" customHeight="1">
      <c r="A6578" s="39"/>
      <c r="B6578" s="45"/>
      <c r="C6578" s="311" t="s">
        <v>263</v>
      </c>
      <c r="D6578" s="312" t="s">
        <v>19</v>
      </c>
      <c r="E6578" s="313" t="s">
        <v>19</v>
      </c>
      <c r="F6578" s="314">
        <v>0.14999999999999999</v>
      </c>
      <c r="G6578" s="39"/>
      <c r="H6578" s="45"/>
    </row>
    <row r="6579" s="2" customFormat="1" ht="16.8" customHeight="1">
      <c r="A6579" s="39"/>
      <c r="B6579" s="45"/>
      <c r="C6579" s="315" t="s">
        <v>19</v>
      </c>
      <c r="D6579" s="315" t="s">
        <v>1861</v>
      </c>
      <c r="E6579" s="18" t="s">
        <v>19</v>
      </c>
      <c r="F6579" s="316">
        <v>0</v>
      </c>
      <c r="G6579" s="39"/>
      <c r="H6579" s="45"/>
    </row>
    <row r="6580" s="2" customFormat="1" ht="16.8" customHeight="1">
      <c r="A6580" s="39"/>
      <c r="B6580" s="45"/>
      <c r="C6580" s="315" t="s">
        <v>263</v>
      </c>
      <c r="D6580" s="315" t="s">
        <v>1838</v>
      </c>
      <c r="E6580" s="18" t="s">
        <v>19</v>
      </c>
      <c r="F6580" s="316">
        <v>0.14999999999999999</v>
      </c>
      <c r="G6580" s="39"/>
      <c r="H6580" s="45"/>
    </row>
    <row r="6581" s="2" customFormat="1" ht="16.8" customHeight="1">
      <c r="A6581" s="39"/>
      <c r="B6581" s="45"/>
      <c r="C6581" s="317" t="s">
        <v>4959</v>
      </c>
      <c r="D6581" s="39"/>
      <c r="E6581" s="39"/>
      <c r="F6581" s="39"/>
      <c r="G6581" s="39"/>
      <c r="H6581" s="45"/>
    </row>
    <row r="6582" s="2" customFormat="1">
      <c r="A6582" s="39"/>
      <c r="B6582" s="45"/>
      <c r="C6582" s="315" t="s">
        <v>406</v>
      </c>
      <c r="D6582" s="315" t="s">
        <v>407</v>
      </c>
      <c r="E6582" s="18" t="s">
        <v>391</v>
      </c>
      <c r="F6582" s="316">
        <v>25.100999999999999</v>
      </c>
      <c r="G6582" s="39"/>
      <c r="H6582" s="45"/>
    </row>
    <row r="6583" s="2" customFormat="1" ht="16.8" customHeight="1">
      <c r="A6583" s="39"/>
      <c r="B6583" s="45"/>
      <c r="C6583" s="315" t="s">
        <v>496</v>
      </c>
      <c r="D6583" s="315" t="s">
        <v>497</v>
      </c>
      <c r="E6583" s="18" t="s">
        <v>489</v>
      </c>
      <c r="F6583" s="316">
        <v>3.0720000000000001</v>
      </c>
      <c r="G6583" s="39"/>
      <c r="H6583" s="45"/>
    </row>
    <row r="6584" s="2" customFormat="1" ht="16.8" customHeight="1">
      <c r="A6584" s="39"/>
      <c r="B6584" s="45"/>
      <c r="C6584" s="311" t="s">
        <v>270</v>
      </c>
      <c r="D6584" s="312" t="s">
        <v>19</v>
      </c>
      <c r="E6584" s="313" t="s">
        <v>19</v>
      </c>
      <c r="F6584" s="314">
        <v>2.5</v>
      </c>
      <c r="G6584" s="39"/>
      <c r="H6584" s="45"/>
    </row>
    <row r="6585" s="2" customFormat="1" ht="16.8" customHeight="1">
      <c r="A6585" s="39"/>
      <c r="B6585" s="45"/>
      <c r="C6585" s="315" t="s">
        <v>19</v>
      </c>
      <c r="D6585" s="315" t="s">
        <v>1865</v>
      </c>
      <c r="E6585" s="18" t="s">
        <v>19</v>
      </c>
      <c r="F6585" s="316">
        <v>0</v>
      </c>
      <c r="G6585" s="39"/>
      <c r="H6585" s="45"/>
    </row>
    <row r="6586" s="2" customFormat="1" ht="16.8" customHeight="1">
      <c r="A6586" s="39"/>
      <c r="B6586" s="45"/>
      <c r="C6586" s="315" t="s">
        <v>270</v>
      </c>
      <c r="D6586" s="315" t="s">
        <v>2710</v>
      </c>
      <c r="E6586" s="18" t="s">
        <v>19</v>
      </c>
      <c r="F6586" s="316">
        <v>2.5</v>
      </c>
      <c r="G6586" s="39"/>
      <c r="H6586" s="45"/>
    </row>
    <row r="6587" s="2" customFormat="1" ht="16.8" customHeight="1">
      <c r="A6587" s="39"/>
      <c r="B6587" s="45"/>
      <c r="C6587" s="317" t="s">
        <v>4959</v>
      </c>
      <c r="D6587" s="39"/>
      <c r="E6587" s="39"/>
      <c r="F6587" s="39"/>
      <c r="G6587" s="39"/>
      <c r="H6587" s="45"/>
    </row>
    <row r="6588" s="2" customFormat="1">
      <c r="A6588" s="39"/>
      <c r="B6588" s="45"/>
      <c r="C6588" s="315" t="s">
        <v>406</v>
      </c>
      <c r="D6588" s="315" t="s">
        <v>407</v>
      </c>
      <c r="E6588" s="18" t="s">
        <v>391</v>
      </c>
      <c r="F6588" s="316">
        <v>25.100999999999999</v>
      </c>
      <c r="G6588" s="39"/>
      <c r="H6588" s="45"/>
    </row>
    <row r="6589" s="2" customFormat="1">
      <c r="A6589" s="39"/>
      <c r="B6589" s="45"/>
      <c r="C6589" s="315" t="s">
        <v>425</v>
      </c>
      <c r="D6589" s="315" t="s">
        <v>426</v>
      </c>
      <c r="E6589" s="18" t="s">
        <v>345</v>
      </c>
      <c r="F6589" s="316">
        <v>48.5</v>
      </c>
      <c r="G6589" s="39"/>
      <c r="H6589" s="45"/>
    </row>
    <row r="6590" s="2" customFormat="1">
      <c r="A6590" s="39"/>
      <c r="B6590" s="45"/>
      <c r="C6590" s="315" t="s">
        <v>448</v>
      </c>
      <c r="D6590" s="315" t="s">
        <v>449</v>
      </c>
      <c r="E6590" s="18" t="s">
        <v>391</v>
      </c>
      <c r="F6590" s="316">
        <v>6.3479999999999999</v>
      </c>
      <c r="G6590" s="39"/>
      <c r="H6590" s="45"/>
    </row>
    <row r="6591" s="2" customFormat="1" ht="16.8" customHeight="1">
      <c r="A6591" s="39"/>
      <c r="B6591" s="45"/>
      <c r="C6591" s="311" t="s">
        <v>256</v>
      </c>
      <c r="D6591" s="312" t="s">
        <v>19</v>
      </c>
      <c r="E6591" s="313" t="s">
        <v>19</v>
      </c>
      <c r="F6591" s="314">
        <v>0</v>
      </c>
      <c r="G6591" s="39"/>
      <c r="H6591" s="45"/>
    </row>
    <row r="6592" s="2" customFormat="1" ht="16.8" customHeight="1">
      <c r="A6592" s="39"/>
      <c r="B6592" s="45"/>
      <c r="C6592" s="317" t="s">
        <v>4959</v>
      </c>
      <c r="D6592" s="39"/>
      <c r="E6592" s="39"/>
      <c r="F6592" s="39"/>
      <c r="G6592" s="39"/>
      <c r="H6592" s="45"/>
    </row>
    <row r="6593" s="2" customFormat="1" ht="16.8" customHeight="1">
      <c r="A6593" s="39"/>
      <c r="B6593" s="45"/>
      <c r="C6593" s="315" t="s">
        <v>786</v>
      </c>
      <c r="D6593" s="315" t="s">
        <v>787</v>
      </c>
      <c r="E6593" s="18" t="s">
        <v>572</v>
      </c>
      <c r="F6593" s="316">
        <v>9.6999999999999993</v>
      </c>
      <c r="G6593" s="39"/>
      <c r="H6593" s="45"/>
    </row>
    <row r="6594" s="2" customFormat="1" ht="16.8" customHeight="1">
      <c r="A6594" s="39"/>
      <c r="B6594" s="45"/>
      <c r="C6594" s="315" t="s">
        <v>496</v>
      </c>
      <c r="D6594" s="315" t="s">
        <v>497</v>
      </c>
      <c r="E6594" s="18" t="s">
        <v>489</v>
      </c>
      <c r="F6594" s="316">
        <v>3.0720000000000001</v>
      </c>
      <c r="G6594" s="39"/>
      <c r="H6594" s="45"/>
    </row>
    <row r="6595" s="2" customFormat="1" ht="16.8" customHeight="1">
      <c r="A6595" s="39"/>
      <c r="B6595" s="45"/>
      <c r="C6595" s="311" t="s">
        <v>265</v>
      </c>
      <c r="D6595" s="312" t="s">
        <v>19</v>
      </c>
      <c r="E6595" s="313" t="s">
        <v>19</v>
      </c>
      <c r="F6595" s="314">
        <v>0.29999999999999999</v>
      </c>
      <c r="G6595" s="39"/>
      <c r="H6595" s="45"/>
    </row>
    <row r="6596" s="2" customFormat="1" ht="16.8" customHeight="1">
      <c r="A6596" s="39"/>
      <c r="B6596" s="45"/>
      <c r="C6596" s="317" t="s">
        <v>4959</v>
      </c>
      <c r="D6596" s="39"/>
      <c r="E6596" s="39"/>
      <c r="F6596" s="39"/>
      <c r="G6596" s="39"/>
      <c r="H6596" s="45"/>
    </row>
    <row r="6597" s="2" customFormat="1" ht="16.8" customHeight="1">
      <c r="A6597" s="39"/>
      <c r="B6597" s="45"/>
      <c r="C6597" s="315" t="s">
        <v>496</v>
      </c>
      <c r="D6597" s="315" t="s">
        <v>497</v>
      </c>
      <c r="E6597" s="18" t="s">
        <v>489</v>
      </c>
      <c r="F6597" s="316">
        <v>3.0720000000000001</v>
      </c>
      <c r="G6597" s="39"/>
      <c r="H6597" s="45"/>
    </row>
    <row r="6598" s="2" customFormat="1" ht="16.8" customHeight="1">
      <c r="A6598" s="39"/>
      <c r="B6598" s="45"/>
      <c r="C6598" s="315" t="s">
        <v>19</v>
      </c>
      <c r="D6598" s="315" t="s">
        <v>796</v>
      </c>
      <c r="E6598" s="18" t="s">
        <v>19</v>
      </c>
      <c r="F6598" s="316">
        <v>7.7599999999999998</v>
      </c>
      <c r="G6598" s="39"/>
      <c r="H6598" s="45"/>
    </row>
    <row r="6599" s="2" customFormat="1" ht="16.8" customHeight="1">
      <c r="A6599" s="39"/>
      <c r="B6599" s="45"/>
      <c r="C6599" s="315" t="s">
        <v>19</v>
      </c>
      <c r="D6599" s="315" t="s">
        <v>1437</v>
      </c>
      <c r="E6599" s="18" t="s">
        <v>19</v>
      </c>
      <c r="F6599" s="316">
        <v>0.42499999999999999</v>
      </c>
      <c r="G6599" s="39"/>
      <c r="H6599" s="45"/>
    </row>
    <row r="6600" s="2" customFormat="1" ht="16.8" customHeight="1">
      <c r="A6600" s="39"/>
      <c r="B6600" s="45"/>
      <c r="C6600" s="315" t="s">
        <v>287</v>
      </c>
      <c r="D6600" s="315" t="s">
        <v>363</v>
      </c>
      <c r="E6600" s="18" t="s">
        <v>19</v>
      </c>
      <c r="F6600" s="316">
        <v>8.1850000000000005</v>
      </c>
      <c r="G6600" s="39"/>
      <c r="H6600" s="45"/>
    </row>
    <row r="6601" s="2" customFormat="1" ht="16.8" customHeight="1">
      <c r="A6601" s="39"/>
      <c r="B6601" s="45"/>
      <c r="C6601" s="317" t="s">
        <v>4959</v>
      </c>
      <c r="D6601" s="39"/>
      <c r="E6601" s="39"/>
      <c r="F6601" s="39"/>
      <c r="G6601" s="39"/>
      <c r="H6601" s="45"/>
    </row>
    <row r="6602" s="2" customFormat="1" ht="16.8" customHeight="1">
      <c r="A6602" s="39"/>
      <c r="B6602" s="45"/>
      <c r="C6602" s="311" t="s">
        <v>287</v>
      </c>
      <c r="D6602" s="312" t="s">
        <v>19</v>
      </c>
      <c r="E6602" s="313" t="s">
        <v>19</v>
      </c>
      <c r="F6602" s="314">
        <v>8.1850000000000005</v>
      </c>
      <c r="G6602" s="39"/>
      <c r="H6602" s="45"/>
    </row>
    <row r="6603" s="2" customFormat="1">
      <c r="A6603" s="39"/>
      <c r="B6603" s="45"/>
      <c r="C6603" s="315" t="s">
        <v>792</v>
      </c>
      <c r="D6603" s="315" t="s">
        <v>793</v>
      </c>
      <c r="E6603" s="18" t="s">
        <v>572</v>
      </c>
      <c r="F6603" s="316">
        <v>8.1850000000000005</v>
      </c>
      <c r="G6603" s="39"/>
      <c r="H6603" s="45"/>
    </row>
    <row r="6604" s="2" customFormat="1">
      <c r="A6604" s="39"/>
      <c r="B6604" s="45"/>
      <c r="C6604" s="315" t="s">
        <v>799</v>
      </c>
      <c r="D6604" s="315" t="s">
        <v>800</v>
      </c>
      <c r="E6604" s="18" t="s">
        <v>572</v>
      </c>
      <c r="F6604" s="316">
        <v>8.1850000000000005</v>
      </c>
      <c r="G6604" s="39"/>
      <c r="H6604" s="45"/>
    </row>
    <row r="6605" s="2" customFormat="1" ht="16.8" customHeight="1">
      <c r="A6605" s="39"/>
      <c r="B6605" s="45"/>
      <c r="C6605" s="315" t="s">
        <v>804</v>
      </c>
      <c r="D6605" s="315" t="s">
        <v>805</v>
      </c>
      <c r="E6605" s="18" t="s">
        <v>572</v>
      </c>
      <c r="F6605" s="316">
        <v>8.1850000000000005</v>
      </c>
      <c r="G6605" s="39"/>
      <c r="H6605" s="45"/>
    </row>
    <row r="6606" s="2" customFormat="1" ht="16.8" customHeight="1">
      <c r="A6606" s="39"/>
      <c r="B6606" s="45"/>
      <c r="C6606" s="315" t="s">
        <v>809</v>
      </c>
      <c r="D6606" s="315" t="s">
        <v>810</v>
      </c>
      <c r="E6606" s="18" t="s">
        <v>572</v>
      </c>
      <c r="F6606" s="316">
        <v>8.1850000000000005</v>
      </c>
      <c r="G6606" s="39"/>
      <c r="H6606" s="45"/>
    </row>
    <row r="6607" s="2" customFormat="1" ht="16.8" customHeight="1">
      <c r="A6607" s="39"/>
      <c r="B6607" s="45"/>
      <c r="C6607" s="311" t="s">
        <v>1310</v>
      </c>
      <c r="D6607" s="312" t="s">
        <v>19</v>
      </c>
      <c r="E6607" s="313" t="s">
        <v>19</v>
      </c>
      <c r="F6607" s="314">
        <v>0</v>
      </c>
      <c r="G6607" s="39"/>
      <c r="H6607" s="45"/>
    </row>
    <row r="6608" s="2" customFormat="1" ht="16.8" customHeight="1">
      <c r="A6608" s="39"/>
      <c r="B6608" s="45"/>
      <c r="C6608" s="317" t="s">
        <v>4959</v>
      </c>
      <c r="D6608" s="39"/>
      <c r="E6608" s="39"/>
      <c r="F6608" s="39"/>
      <c r="G6608" s="39"/>
      <c r="H6608" s="45"/>
    </row>
    <row r="6609" s="2" customFormat="1">
      <c r="A6609" s="39"/>
      <c r="B6609" s="45"/>
      <c r="C6609" s="315" t="s">
        <v>406</v>
      </c>
      <c r="D6609" s="315" t="s">
        <v>407</v>
      </c>
      <c r="E6609" s="18" t="s">
        <v>391</v>
      </c>
      <c r="F6609" s="316">
        <v>25.100999999999999</v>
      </c>
      <c r="G6609" s="39"/>
      <c r="H6609" s="45"/>
    </row>
    <row r="6610" s="2" customFormat="1" ht="16.8" customHeight="1">
      <c r="A6610" s="39"/>
      <c r="B6610" s="45"/>
      <c r="C6610" s="311" t="s">
        <v>1313</v>
      </c>
      <c r="D6610" s="312" t="s">
        <v>19</v>
      </c>
      <c r="E6610" s="313" t="s">
        <v>19</v>
      </c>
      <c r="F6610" s="314">
        <v>0</v>
      </c>
      <c r="G6610" s="39"/>
      <c r="H6610" s="45"/>
    </row>
    <row r="6611" s="2" customFormat="1" ht="16.8" customHeight="1">
      <c r="A6611" s="39"/>
      <c r="B6611" s="45"/>
      <c r="C6611" s="317" t="s">
        <v>4959</v>
      </c>
      <c r="D6611" s="39"/>
      <c r="E6611" s="39"/>
      <c r="F6611" s="39"/>
      <c r="G6611" s="39"/>
      <c r="H6611" s="45"/>
    </row>
    <row r="6612" s="2" customFormat="1" ht="16.8" customHeight="1">
      <c r="A6612" s="39"/>
      <c r="B6612" s="45"/>
      <c r="C6612" s="315" t="s">
        <v>511</v>
      </c>
      <c r="D6612" s="315" t="s">
        <v>512</v>
      </c>
      <c r="E6612" s="18" t="s">
        <v>345</v>
      </c>
      <c r="F6612" s="316">
        <v>20.273</v>
      </c>
      <c r="G6612" s="39"/>
      <c r="H6612" s="45"/>
    </row>
    <row r="6613" s="2" customFormat="1" ht="16.8" customHeight="1">
      <c r="A6613" s="39"/>
      <c r="B6613" s="45"/>
      <c r="C6613" s="311" t="s">
        <v>1312</v>
      </c>
      <c r="D6613" s="312" t="s">
        <v>19</v>
      </c>
      <c r="E6613" s="313" t="s">
        <v>19</v>
      </c>
      <c r="F6613" s="314">
        <v>0.25</v>
      </c>
      <c r="G6613" s="39"/>
      <c r="H6613" s="45"/>
    </row>
    <row r="6614" s="2" customFormat="1" ht="16.8" customHeight="1">
      <c r="A6614" s="39"/>
      <c r="B6614" s="45"/>
      <c r="C6614" s="317" t="s">
        <v>4959</v>
      </c>
      <c r="D6614" s="39"/>
      <c r="E6614" s="39"/>
      <c r="F6614" s="39"/>
      <c r="G6614" s="39"/>
      <c r="H6614" s="45"/>
    </row>
    <row r="6615" s="2" customFormat="1">
      <c r="A6615" s="39"/>
      <c r="B6615" s="45"/>
      <c r="C6615" s="315" t="s">
        <v>406</v>
      </c>
      <c r="D6615" s="315" t="s">
        <v>407</v>
      </c>
      <c r="E6615" s="18" t="s">
        <v>391</v>
      </c>
      <c r="F6615" s="316">
        <v>25.100999999999999</v>
      </c>
      <c r="G6615" s="39"/>
      <c r="H6615" s="45"/>
    </row>
    <row r="6616" s="2" customFormat="1" ht="16.8" customHeight="1">
      <c r="A6616" s="39"/>
      <c r="B6616" s="45"/>
      <c r="C6616" s="311" t="s">
        <v>1290</v>
      </c>
      <c r="D6616" s="312" t="s">
        <v>19</v>
      </c>
      <c r="E6616" s="313" t="s">
        <v>19</v>
      </c>
      <c r="F6616" s="314">
        <v>0</v>
      </c>
      <c r="G6616" s="39"/>
      <c r="H6616" s="45"/>
    </row>
    <row r="6617" s="2" customFormat="1" ht="16.8" customHeight="1">
      <c r="A6617" s="39"/>
      <c r="B6617" s="45"/>
      <c r="C6617" s="317" t="s">
        <v>4959</v>
      </c>
      <c r="D6617" s="39"/>
      <c r="E6617" s="39"/>
      <c r="F6617" s="39"/>
      <c r="G6617" s="39"/>
      <c r="H6617" s="45"/>
    </row>
    <row r="6618" s="2" customFormat="1">
      <c r="A6618" s="39"/>
      <c r="B6618" s="45"/>
      <c r="C6618" s="315" t="s">
        <v>343</v>
      </c>
      <c r="D6618" s="315" t="s">
        <v>344</v>
      </c>
      <c r="E6618" s="18" t="s">
        <v>345</v>
      </c>
      <c r="F6618" s="316">
        <v>7.5270000000000001</v>
      </c>
      <c r="G6618" s="39"/>
      <c r="H6618" s="45"/>
    </row>
    <row r="6619" s="2" customFormat="1">
      <c r="A6619" s="39"/>
      <c r="B6619" s="45"/>
      <c r="C6619" s="315" t="s">
        <v>406</v>
      </c>
      <c r="D6619" s="315" t="s">
        <v>407</v>
      </c>
      <c r="E6619" s="18" t="s">
        <v>391</v>
      </c>
      <c r="F6619" s="316">
        <v>25.100999999999999</v>
      </c>
      <c r="G6619" s="39"/>
      <c r="H6619" s="45"/>
    </row>
    <row r="6620" s="2" customFormat="1" ht="16.8" customHeight="1">
      <c r="A6620" s="39"/>
      <c r="B6620" s="45"/>
      <c r="C6620" s="311" t="s">
        <v>1289</v>
      </c>
      <c r="D6620" s="312" t="s">
        <v>1289</v>
      </c>
      <c r="E6620" s="313" t="s">
        <v>19</v>
      </c>
      <c r="F6620" s="314">
        <v>0</v>
      </c>
      <c r="G6620" s="39"/>
      <c r="H6620" s="45"/>
    </row>
    <row r="6621" s="2" customFormat="1" ht="16.8" customHeight="1">
      <c r="A6621" s="39"/>
      <c r="B6621" s="45"/>
      <c r="C6621" s="315" t="s">
        <v>1289</v>
      </c>
      <c r="D6621" s="315" t="s">
        <v>1332</v>
      </c>
      <c r="E6621" s="18" t="s">
        <v>19</v>
      </c>
      <c r="F6621" s="316">
        <v>0</v>
      </c>
      <c r="G6621" s="39"/>
      <c r="H6621" s="45"/>
    </row>
    <row r="6622" s="2" customFormat="1" ht="16.8" customHeight="1">
      <c r="A6622" s="39"/>
      <c r="B6622" s="45"/>
      <c r="C6622" s="311" t="s">
        <v>1280</v>
      </c>
      <c r="D6622" s="312" t="s">
        <v>19</v>
      </c>
      <c r="E6622" s="313" t="s">
        <v>19</v>
      </c>
      <c r="F6622" s="314">
        <v>0.48999999999999999</v>
      </c>
      <c r="G6622" s="39"/>
      <c r="H6622" s="45"/>
    </row>
    <row r="6623" s="2" customFormat="1" ht="16.8" customHeight="1">
      <c r="A6623" s="39"/>
      <c r="B6623" s="45"/>
      <c r="C6623" s="315" t="s">
        <v>1280</v>
      </c>
      <c r="D6623" s="315" t="s">
        <v>357</v>
      </c>
      <c r="E6623" s="18" t="s">
        <v>19</v>
      </c>
      <c r="F6623" s="316">
        <v>0.48999999999999999</v>
      </c>
      <c r="G6623" s="39"/>
      <c r="H6623" s="45"/>
    </row>
    <row r="6624" s="2" customFormat="1" ht="16.8" customHeight="1">
      <c r="A6624" s="39"/>
      <c r="B6624" s="45"/>
      <c r="C6624" s="317" t="s">
        <v>4959</v>
      </c>
      <c r="D6624" s="39"/>
      <c r="E6624" s="39"/>
      <c r="F6624" s="39"/>
      <c r="G6624" s="39"/>
      <c r="H6624" s="45"/>
    </row>
    <row r="6625" s="2" customFormat="1">
      <c r="A6625" s="39"/>
      <c r="B6625" s="45"/>
      <c r="C6625" s="315" t="s">
        <v>343</v>
      </c>
      <c r="D6625" s="315" t="s">
        <v>344</v>
      </c>
      <c r="E6625" s="18" t="s">
        <v>345</v>
      </c>
      <c r="F6625" s="316">
        <v>7.5270000000000001</v>
      </c>
      <c r="G6625" s="39"/>
      <c r="H6625" s="45"/>
    </row>
    <row r="6626" s="2" customFormat="1">
      <c r="A6626" s="39"/>
      <c r="B6626" s="45"/>
      <c r="C6626" s="315" t="s">
        <v>406</v>
      </c>
      <c r="D6626" s="315" t="s">
        <v>407</v>
      </c>
      <c r="E6626" s="18" t="s">
        <v>391</v>
      </c>
      <c r="F6626" s="316">
        <v>25.100999999999999</v>
      </c>
      <c r="G6626" s="39"/>
      <c r="H6626" s="45"/>
    </row>
    <row r="6627" s="2" customFormat="1" ht="16.8" customHeight="1">
      <c r="A6627" s="39"/>
      <c r="B6627" s="45"/>
      <c r="C6627" s="311" t="s">
        <v>1285</v>
      </c>
      <c r="D6627" s="312" t="s">
        <v>19</v>
      </c>
      <c r="E6627" s="313" t="s">
        <v>19</v>
      </c>
      <c r="F6627" s="314">
        <v>0</v>
      </c>
      <c r="G6627" s="39"/>
      <c r="H6627" s="45"/>
    </row>
    <row r="6628" s="2" customFormat="1" ht="16.8" customHeight="1">
      <c r="A6628" s="39"/>
      <c r="B6628" s="45"/>
      <c r="C6628" s="317" t="s">
        <v>4959</v>
      </c>
      <c r="D6628" s="39"/>
      <c r="E6628" s="39"/>
      <c r="F6628" s="39"/>
      <c r="G6628" s="39"/>
      <c r="H6628" s="45"/>
    </row>
    <row r="6629" s="2" customFormat="1">
      <c r="A6629" s="39"/>
      <c r="B6629" s="45"/>
      <c r="C6629" s="315" t="s">
        <v>343</v>
      </c>
      <c r="D6629" s="315" t="s">
        <v>344</v>
      </c>
      <c r="E6629" s="18" t="s">
        <v>345</v>
      </c>
      <c r="F6629" s="316">
        <v>7.5270000000000001</v>
      </c>
      <c r="G6629" s="39"/>
      <c r="H6629" s="45"/>
    </row>
    <row r="6630" s="2" customFormat="1">
      <c r="A6630" s="39"/>
      <c r="B6630" s="45"/>
      <c r="C6630" s="315" t="s">
        <v>406</v>
      </c>
      <c r="D6630" s="315" t="s">
        <v>407</v>
      </c>
      <c r="E6630" s="18" t="s">
        <v>391</v>
      </c>
      <c r="F6630" s="316">
        <v>25.100999999999999</v>
      </c>
      <c r="G6630" s="39"/>
      <c r="H6630" s="45"/>
    </row>
    <row r="6631" s="2" customFormat="1">
      <c r="A6631" s="39"/>
      <c r="B6631" s="45"/>
      <c r="C6631" s="315" t="s">
        <v>343</v>
      </c>
      <c r="D6631" s="315" t="s">
        <v>344</v>
      </c>
      <c r="E6631" s="18" t="s">
        <v>345</v>
      </c>
      <c r="F6631" s="316">
        <v>7.5270000000000001</v>
      </c>
      <c r="G6631" s="39"/>
      <c r="H6631" s="45"/>
    </row>
    <row r="6632" s="2" customFormat="1">
      <c r="A6632" s="39"/>
      <c r="B6632" s="45"/>
      <c r="C6632" s="315" t="s">
        <v>406</v>
      </c>
      <c r="D6632" s="315" t="s">
        <v>407</v>
      </c>
      <c r="E6632" s="18" t="s">
        <v>391</v>
      </c>
      <c r="F6632" s="316">
        <v>25.100999999999999</v>
      </c>
      <c r="G6632" s="39"/>
      <c r="H6632" s="45"/>
    </row>
    <row r="6633" s="2" customFormat="1" ht="16.8" customHeight="1">
      <c r="A6633" s="39"/>
      <c r="B6633" s="45"/>
      <c r="C6633" s="315" t="s">
        <v>1283</v>
      </c>
      <c r="D6633" s="315" t="s">
        <v>1330</v>
      </c>
      <c r="E6633" s="18" t="s">
        <v>19</v>
      </c>
      <c r="F6633" s="316">
        <v>3.1859999999999999</v>
      </c>
      <c r="G6633" s="39"/>
      <c r="H6633" s="45"/>
    </row>
    <row r="6634" s="2" customFormat="1" ht="16.8" customHeight="1">
      <c r="A6634" s="39"/>
      <c r="B6634" s="45"/>
      <c r="C6634" s="315" t="s">
        <v>1287</v>
      </c>
      <c r="D6634" s="315" t="s">
        <v>1331</v>
      </c>
      <c r="E6634" s="18" t="s">
        <v>19</v>
      </c>
      <c r="F6634" s="316">
        <v>0</v>
      </c>
      <c r="G6634" s="39"/>
      <c r="H6634" s="45"/>
    </row>
    <row r="6635" s="2" customFormat="1" ht="16.8" customHeight="1">
      <c r="A6635" s="39"/>
      <c r="B6635" s="45"/>
      <c r="C6635" s="315" t="s">
        <v>1289</v>
      </c>
      <c r="D6635" s="315" t="s">
        <v>1332</v>
      </c>
      <c r="E6635" s="18" t="s">
        <v>19</v>
      </c>
      <c r="F6635" s="316">
        <v>0</v>
      </c>
      <c r="G6635" s="39"/>
      <c r="H6635" s="45"/>
    </row>
    <row r="6636" s="2" customFormat="1" ht="16.8" customHeight="1">
      <c r="A6636" s="39"/>
      <c r="B6636" s="45"/>
      <c r="C6636" s="315" t="s">
        <v>1308</v>
      </c>
      <c r="D6636" s="315" t="s">
        <v>1333</v>
      </c>
      <c r="E6636" s="18" t="s">
        <v>19</v>
      </c>
      <c r="F6636" s="316">
        <v>4.3410000000000002</v>
      </c>
      <c r="G6636" s="39"/>
      <c r="H6636" s="45"/>
    </row>
    <row r="6637" s="2" customFormat="1" ht="16.8" customHeight="1">
      <c r="A6637" s="39"/>
      <c r="B6637" s="45"/>
      <c r="C6637" s="311" t="s">
        <v>1287</v>
      </c>
      <c r="D6637" s="312" t="s">
        <v>1287</v>
      </c>
      <c r="E6637" s="313" t="s">
        <v>19</v>
      </c>
      <c r="F6637" s="314">
        <v>0</v>
      </c>
      <c r="G6637" s="39"/>
      <c r="H6637" s="45"/>
    </row>
    <row r="6638" s="2" customFormat="1" ht="16.8" customHeight="1">
      <c r="A6638" s="39"/>
      <c r="B6638" s="45"/>
      <c r="C6638" s="315" t="s">
        <v>1287</v>
      </c>
      <c r="D6638" s="315" t="s">
        <v>1331</v>
      </c>
      <c r="E6638" s="18" t="s">
        <v>19</v>
      </c>
      <c r="F6638" s="316">
        <v>0</v>
      </c>
      <c r="G6638" s="39"/>
      <c r="H6638" s="45"/>
    </row>
    <row r="6639" s="2" customFormat="1" ht="16.8" customHeight="1">
      <c r="A6639" s="39"/>
      <c r="B6639" s="45"/>
      <c r="C6639" s="311" t="s">
        <v>1279</v>
      </c>
      <c r="D6639" s="312" t="s">
        <v>19</v>
      </c>
      <c r="E6639" s="313" t="s">
        <v>19</v>
      </c>
      <c r="F6639" s="314">
        <v>0.48999999999999999</v>
      </c>
      <c r="G6639" s="39"/>
      <c r="H6639" s="45"/>
    </row>
    <row r="6640" s="2" customFormat="1" ht="16.8" customHeight="1">
      <c r="A6640" s="39"/>
      <c r="B6640" s="45"/>
      <c r="C6640" s="315" t="s">
        <v>1279</v>
      </c>
      <c r="D6640" s="315" t="s">
        <v>357</v>
      </c>
      <c r="E6640" s="18" t="s">
        <v>19</v>
      </c>
      <c r="F6640" s="316">
        <v>0.48999999999999999</v>
      </c>
      <c r="G6640" s="39"/>
      <c r="H6640" s="45"/>
    </row>
    <row r="6641" s="2" customFormat="1" ht="16.8" customHeight="1">
      <c r="A6641" s="39"/>
      <c r="B6641" s="45"/>
      <c r="C6641" s="317" t="s">
        <v>4959</v>
      </c>
      <c r="D6641" s="39"/>
      <c r="E6641" s="39"/>
      <c r="F6641" s="39"/>
      <c r="G6641" s="39"/>
      <c r="H6641" s="45"/>
    </row>
    <row r="6642" s="2" customFormat="1">
      <c r="A6642" s="39"/>
      <c r="B6642" s="45"/>
      <c r="C6642" s="315" t="s">
        <v>343</v>
      </c>
      <c r="D6642" s="315" t="s">
        <v>344</v>
      </c>
      <c r="E6642" s="18" t="s">
        <v>345</v>
      </c>
      <c r="F6642" s="316">
        <v>7.5270000000000001</v>
      </c>
      <c r="G6642" s="39"/>
      <c r="H6642" s="45"/>
    </row>
    <row r="6643" s="2" customFormat="1">
      <c r="A6643" s="39"/>
      <c r="B6643" s="45"/>
      <c r="C6643" s="315" t="s">
        <v>406</v>
      </c>
      <c r="D6643" s="315" t="s">
        <v>407</v>
      </c>
      <c r="E6643" s="18" t="s">
        <v>391</v>
      </c>
      <c r="F6643" s="316">
        <v>25.100999999999999</v>
      </c>
      <c r="G6643" s="39"/>
      <c r="H6643" s="45"/>
    </row>
    <row r="6644" s="2" customFormat="1" ht="16.8" customHeight="1">
      <c r="A6644" s="39"/>
      <c r="B6644" s="45"/>
      <c r="C6644" s="311" t="s">
        <v>1272</v>
      </c>
      <c r="D6644" s="312" t="s">
        <v>19</v>
      </c>
      <c r="E6644" s="313" t="s">
        <v>19</v>
      </c>
      <c r="F6644" s="314">
        <v>1</v>
      </c>
      <c r="G6644" s="39"/>
      <c r="H6644" s="45"/>
    </row>
    <row r="6645" s="2" customFormat="1" ht="16.8" customHeight="1">
      <c r="A6645" s="39"/>
      <c r="B6645" s="45"/>
      <c r="C6645" s="315" t="s">
        <v>19</v>
      </c>
      <c r="D6645" s="315" t="s">
        <v>351</v>
      </c>
      <c r="E6645" s="18" t="s">
        <v>19</v>
      </c>
      <c r="F6645" s="316">
        <v>0</v>
      </c>
      <c r="G6645" s="39"/>
      <c r="H6645" s="45"/>
    </row>
    <row r="6646" s="2" customFormat="1" ht="16.8" customHeight="1">
      <c r="A6646" s="39"/>
      <c r="B6646" s="45"/>
      <c r="C6646" s="315" t="s">
        <v>1272</v>
      </c>
      <c r="D6646" s="315" t="s">
        <v>352</v>
      </c>
      <c r="E6646" s="18" t="s">
        <v>19</v>
      </c>
      <c r="F6646" s="316">
        <v>1</v>
      </c>
      <c r="G6646" s="39"/>
      <c r="H6646" s="45"/>
    </row>
    <row r="6647" s="2" customFormat="1" ht="16.8" customHeight="1">
      <c r="A6647" s="39"/>
      <c r="B6647" s="45"/>
      <c r="C6647" s="317" t="s">
        <v>4959</v>
      </c>
      <c r="D6647" s="39"/>
      <c r="E6647" s="39"/>
      <c r="F6647" s="39"/>
      <c r="G6647" s="39"/>
      <c r="H6647" s="45"/>
    </row>
    <row r="6648" s="2" customFormat="1">
      <c r="A6648" s="39"/>
      <c r="B6648" s="45"/>
      <c r="C6648" s="315" t="s">
        <v>343</v>
      </c>
      <c r="D6648" s="315" t="s">
        <v>344</v>
      </c>
      <c r="E6648" s="18" t="s">
        <v>345</v>
      </c>
      <c r="F6648" s="316">
        <v>7.5270000000000001</v>
      </c>
      <c r="G6648" s="39"/>
      <c r="H6648" s="45"/>
    </row>
    <row r="6649" s="2" customFormat="1">
      <c r="A6649" s="39"/>
      <c r="B6649" s="45"/>
      <c r="C6649" s="315" t="s">
        <v>792</v>
      </c>
      <c r="D6649" s="315" t="s">
        <v>793</v>
      </c>
      <c r="E6649" s="18" t="s">
        <v>572</v>
      </c>
      <c r="F6649" s="316">
        <v>8.1850000000000005</v>
      </c>
      <c r="G6649" s="39"/>
      <c r="H6649" s="45"/>
    </row>
    <row r="6650" s="2" customFormat="1" ht="16.8" customHeight="1">
      <c r="A6650" s="39"/>
      <c r="B6650" s="45"/>
      <c r="C6650" s="311" t="s">
        <v>1273</v>
      </c>
      <c r="D6650" s="312" t="s">
        <v>19</v>
      </c>
      <c r="E6650" s="313" t="s">
        <v>19</v>
      </c>
      <c r="F6650" s="314">
        <v>1.4550000000000001</v>
      </c>
      <c r="G6650" s="39"/>
      <c r="H6650" s="45"/>
    </row>
    <row r="6651" s="2" customFormat="1">
      <c r="A6651" s="39"/>
      <c r="B6651" s="45"/>
      <c r="C6651" s="315" t="s">
        <v>19</v>
      </c>
      <c r="D6651" s="315" t="s">
        <v>1848</v>
      </c>
      <c r="E6651" s="18" t="s">
        <v>19</v>
      </c>
      <c r="F6651" s="316">
        <v>0</v>
      </c>
      <c r="G6651" s="39"/>
      <c r="H6651" s="45"/>
    </row>
    <row r="6652" s="2" customFormat="1" ht="16.8" customHeight="1">
      <c r="A6652" s="39"/>
      <c r="B6652" s="45"/>
      <c r="C6652" s="315" t="s">
        <v>1273</v>
      </c>
      <c r="D6652" s="315" t="s">
        <v>2161</v>
      </c>
      <c r="E6652" s="18" t="s">
        <v>19</v>
      </c>
      <c r="F6652" s="316">
        <v>1.4550000000000001</v>
      </c>
      <c r="G6652" s="39"/>
      <c r="H6652" s="45"/>
    </row>
    <row r="6653" s="2" customFormat="1" ht="16.8" customHeight="1">
      <c r="A6653" s="39"/>
      <c r="B6653" s="45"/>
      <c r="C6653" s="317" t="s">
        <v>4959</v>
      </c>
      <c r="D6653" s="39"/>
      <c r="E6653" s="39"/>
      <c r="F6653" s="39"/>
      <c r="G6653" s="39"/>
      <c r="H6653" s="45"/>
    </row>
    <row r="6654" s="2" customFormat="1">
      <c r="A6654" s="39"/>
      <c r="B6654" s="45"/>
      <c r="C6654" s="315" t="s">
        <v>343</v>
      </c>
      <c r="D6654" s="315" t="s">
        <v>344</v>
      </c>
      <c r="E6654" s="18" t="s">
        <v>345</v>
      </c>
      <c r="F6654" s="316">
        <v>7.5270000000000001</v>
      </c>
      <c r="G6654" s="39"/>
      <c r="H6654" s="45"/>
    </row>
    <row r="6655" s="2" customFormat="1">
      <c r="A6655" s="39"/>
      <c r="B6655" s="45"/>
      <c r="C6655" s="315" t="s">
        <v>406</v>
      </c>
      <c r="D6655" s="315" t="s">
        <v>407</v>
      </c>
      <c r="E6655" s="18" t="s">
        <v>391</v>
      </c>
      <c r="F6655" s="316">
        <v>25.100999999999999</v>
      </c>
      <c r="G6655" s="39"/>
      <c r="H6655" s="45"/>
    </row>
    <row r="6656" s="2" customFormat="1" ht="16.8" customHeight="1">
      <c r="A6656" s="39"/>
      <c r="B6656" s="45"/>
      <c r="C6656" s="311" t="s">
        <v>1283</v>
      </c>
      <c r="D6656" s="312" t="s">
        <v>19</v>
      </c>
      <c r="E6656" s="313" t="s">
        <v>19</v>
      </c>
      <c r="F6656" s="314">
        <v>3.1859999999999999</v>
      </c>
      <c r="G6656" s="39"/>
      <c r="H6656" s="45"/>
    </row>
    <row r="6657" s="2" customFormat="1" ht="16.8" customHeight="1">
      <c r="A6657" s="39"/>
      <c r="B6657" s="45"/>
      <c r="C6657" s="315" t="s">
        <v>1283</v>
      </c>
      <c r="D6657" s="315" t="s">
        <v>1330</v>
      </c>
      <c r="E6657" s="18" t="s">
        <v>19</v>
      </c>
      <c r="F6657" s="316">
        <v>3.1859999999999999</v>
      </c>
      <c r="G6657" s="39"/>
      <c r="H6657" s="45"/>
    </row>
    <row r="6658" s="2" customFormat="1" ht="16.8" customHeight="1">
      <c r="A6658" s="39"/>
      <c r="B6658" s="45"/>
      <c r="C6658" s="317" t="s">
        <v>4959</v>
      </c>
      <c r="D6658" s="39"/>
      <c r="E6658" s="39"/>
      <c r="F6658" s="39"/>
      <c r="G6658" s="39"/>
      <c r="H6658" s="45"/>
    </row>
    <row r="6659" s="2" customFormat="1">
      <c r="A6659" s="39"/>
      <c r="B6659" s="45"/>
      <c r="C6659" s="315" t="s">
        <v>343</v>
      </c>
      <c r="D6659" s="315" t="s">
        <v>344</v>
      </c>
      <c r="E6659" s="18" t="s">
        <v>345</v>
      </c>
      <c r="F6659" s="316">
        <v>7.5270000000000001</v>
      </c>
      <c r="G6659" s="39"/>
      <c r="H6659" s="45"/>
    </row>
    <row r="6660" s="2" customFormat="1">
      <c r="A6660" s="39"/>
      <c r="B6660" s="45"/>
      <c r="C6660" s="315" t="s">
        <v>373</v>
      </c>
      <c r="D6660" s="315" t="s">
        <v>374</v>
      </c>
      <c r="E6660" s="18" t="s">
        <v>345</v>
      </c>
      <c r="F6660" s="316">
        <v>2.867</v>
      </c>
      <c r="G6660" s="39"/>
      <c r="H6660" s="45"/>
    </row>
    <row r="6661" s="2" customFormat="1">
      <c r="A6661" s="39"/>
      <c r="B6661" s="45"/>
      <c r="C6661" s="315" t="s">
        <v>616</v>
      </c>
      <c r="D6661" s="315" t="s">
        <v>617</v>
      </c>
      <c r="E6661" s="18" t="s">
        <v>345</v>
      </c>
      <c r="F6661" s="316">
        <v>3.1859999999999999</v>
      </c>
      <c r="G6661" s="39"/>
      <c r="H6661" s="45"/>
    </row>
    <row r="6662" s="2" customFormat="1" ht="16.8" customHeight="1">
      <c r="A6662" s="39"/>
      <c r="B6662" s="45"/>
      <c r="C6662" s="315" t="s">
        <v>19</v>
      </c>
      <c r="D6662" s="315" t="s">
        <v>355</v>
      </c>
      <c r="E6662" s="18" t="s">
        <v>19</v>
      </c>
      <c r="F6662" s="316">
        <v>0</v>
      </c>
      <c r="G6662" s="39"/>
      <c r="H6662" s="45"/>
    </row>
    <row r="6663" s="2" customFormat="1" ht="16.8" customHeight="1">
      <c r="A6663" s="39"/>
      <c r="B6663" s="45"/>
      <c r="C6663" s="315" t="s">
        <v>1277</v>
      </c>
      <c r="D6663" s="315" t="s">
        <v>356</v>
      </c>
      <c r="E6663" s="18" t="s">
        <v>19</v>
      </c>
      <c r="F6663" s="316">
        <v>0.46999999999999997</v>
      </c>
      <c r="G6663" s="39"/>
      <c r="H6663" s="45"/>
    </row>
    <row r="6664" s="2" customFormat="1" ht="16.8" customHeight="1">
      <c r="A6664" s="39"/>
      <c r="B6664" s="45"/>
      <c r="C6664" s="317" t="s">
        <v>4959</v>
      </c>
      <c r="D6664" s="39"/>
      <c r="E6664" s="39"/>
      <c r="F6664" s="39"/>
      <c r="G6664" s="39"/>
      <c r="H6664" s="45"/>
    </row>
    <row r="6665" s="2" customFormat="1" ht="16.8" customHeight="1">
      <c r="A6665" s="39"/>
      <c r="B6665" s="45"/>
      <c r="C6665" s="311" t="s">
        <v>1277</v>
      </c>
      <c r="D6665" s="312" t="s">
        <v>19</v>
      </c>
      <c r="E6665" s="313" t="s">
        <v>19</v>
      </c>
      <c r="F6665" s="314">
        <v>0.46999999999999997</v>
      </c>
      <c r="G6665" s="39"/>
      <c r="H6665" s="45"/>
    </row>
    <row r="6666" s="2" customFormat="1" ht="16.8" customHeight="1">
      <c r="A6666" s="39"/>
      <c r="B6666" s="45"/>
      <c r="C6666" s="311" t="s">
        <v>1281</v>
      </c>
      <c r="D6666" s="312" t="s">
        <v>19</v>
      </c>
      <c r="E6666" s="313" t="s">
        <v>19</v>
      </c>
      <c r="F6666" s="314">
        <v>7.5270000000000001</v>
      </c>
      <c r="G6666" s="39"/>
      <c r="H6666" s="45"/>
    </row>
    <row r="6667" s="2" customFormat="1" ht="16.8" customHeight="1">
      <c r="A6667" s="39"/>
      <c r="B6667" s="45"/>
      <c r="C6667" s="315" t="s">
        <v>1281</v>
      </c>
      <c r="D6667" s="315" t="s">
        <v>363</v>
      </c>
      <c r="E6667" s="18" t="s">
        <v>19</v>
      </c>
      <c r="F6667" s="316">
        <v>7.5270000000000001</v>
      </c>
      <c r="G6667" s="39"/>
      <c r="H6667" s="45"/>
    </row>
    <row r="6668" s="2" customFormat="1" ht="16.8" customHeight="1">
      <c r="A6668" s="39"/>
      <c r="B6668" s="45"/>
      <c r="C6668" s="317" t="s">
        <v>4959</v>
      </c>
      <c r="D6668" s="39"/>
      <c r="E6668" s="39"/>
      <c r="F6668" s="39"/>
      <c r="G6668" s="39"/>
      <c r="H6668" s="45"/>
    </row>
    <row r="6669" s="2" customFormat="1">
      <c r="A6669" s="39"/>
      <c r="B6669" s="45"/>
      <c r="C6669" s="315" t="s">
        <v>343</v>
      </c>
      <c r="D6669" s="315" t="s">
        <v>344</v>
      </c>
      <c r="E6669" s="18" t="s">
        <v>345</v>
      </c>
      <c r="F6669" s="316">
        <v>7.5270000000000001</v>
      </c>
      <c r="G6669" s="39"/>
      <c r="H6669" s="45"/>
    </row>
    <row r="6670" s="2" customFormat="1">
      <c r="A6670" s="39"/>
      <c r="B6670" s="45"/>
      <c r="C6670" s="315" t="s">
        <v>364</v>
      </c>
      <c r="D6670" s="315" t="s">
        <v>365</v>
      </c>
      <c r="E6670" s="18" t="s">
        <v>345</v>
      </c>
      <c r="F6670" s="316">
        <v>3.1859999999999999</v>
      </c>
      <c r="G6670" s="39"/>
      <c r="H6670" s="45"/>
    </row>
    <row r="6671" s="2" customFormat="1">
      <c r="A6671" s="39"/>
      <c r="B6671" s="45"/>
      <c r="C6671" s="315" t="s">
        <v>368</v>
      </c>
      <c r="D6671" s="315" t="s">
        <v>369</v>
      </c>
      <c r="E6671" s="18" t="s">
        <v>345</v>
      </c>
      <c r="F6671" s="316">
        <v>3.0270000000000001</v>
      </c>
      <c r="G6671" s="39"/>
      <c r="H6671" s="45"/>
    </row>
    <row r="6672" s="2" customFormat="1" ht="16.8" customHeight="1">
      <c r="A6672" s="39"/>
      <c r="B6672" s="45"/>
      <c r="C6672" s="315" t="s">
        <v>511</v>
      </c>
      <c r="D6672" s="315" t="s">
        <v>512</v>
      </c>
      <c r="E6672" s="18" t="s">
        <v>345</v>
      </c>
      <c r="F6672" s="316">
        <v>20.273</v>
      </c>
      <c r="G6672" s="39"/>
      <c r="H6672" s="45"/>
    </row>
    <row r="6673" s="2" customFormat="1">
      <c r="A6673" s="39"/>
      <c r="B6673" s="45"/>
      <c r="C6673" s="315" t="s">
        <v>606</v>
      </c>
      <c r="D6673" s="315" t="s">
        <v>607</v>
      </c>
      <c r="E6673" s="18" t="s">
        <v>345</v>
      </c>
      <c r="F6673" s="316">
        <v>7.5270000000000001</v>
      </c>
      <c r="G6673" s="39"/>
      <c r="H6673" s="45"/>
    </row>
    <row r="6674" s="2" customFormat="1" ht="16.8" customHeight="1">
      <c r="A6674" s="39"/>
      <c r="B6674" s="45"/>
      <c r="C6674" s="315" t="s">
        <v>611</v>
      </c>
      <c r="D6674" s="315" t="s">
        <v>612</v>
      </c>
      <c r="E6674" s="18" t="s">
        <v>345</v>
      </c>
      <c r="F6674" s="316">
        <v>3.1859999999999999</v>
      </c>
      <c r="G6674" s="39"/>
      <c r="H6674" s="45"/>
    </row>
    <row r="6675" s="2" customFormat="1" ht="16.8" customHeight="1">
      <c r="A6675" s="39"/>
      <c r="B6675" s="45"/>
      <c r="C6675" s="315" t="s">
        <v>631</v>
      </c>
      <c r="D6675" s="315" t="s">
        <v>632</v>
      </c>
      <c r="E6675" s="18" t="s">
        <v>345</v>
      </c>
      <c r="F6675" s="316">
        <v>3.1859999999999999</v>
      </c>
      <c r="G6675" s="39"/>
      <c r="H6675" s="45"/>
    </row>
    <row r="6676" s="2" customFormat="1" ht="16.8" customHeight="1">
      <c r="A6676" s="39"/>
      <c r="B6676" s="45"/>
      <c r="C6676" s="315" t="s">
        <v>621</v>
      </c>
      <c r="D6676" s="315" t="s">
        <v>622</v>
      </c>
      <c r="E6676" s="18" t="s">
        <v>345</v>
      </c>
      <c r="F6676" s="316">
        <v>3.1859999999999999</v>
      </c>
      <c r="G6676" s="39"/>
      <c r="H6676" s="45"/>
    </row>
    <row r="6677" s="2" customFormat="1">
      <c r="A6677" s="39"/>
      <c r="B6677" s="45"/>
      <c r="C6677" s="315" t="s">
        <v>636</v>
      </c>
      <c r="D6677" s="315" t="s">
        <v>637</v>
      </c>
      <c r="E6677" s="18" t="s">
        <v>345</v>
      </c>
      <c r="F6677" s="316">
        <v>3.1859999999999999</v>
      </c>
      <c r="G6677" s="39"/>
      <c r="H6677" s="45"/>
    </row>
    <row r="6678" s="2" customFormat="1">
      <c r="A6678" s="39"/>
      <c r="B6678" s="45"/>
      <c r="C6678" s="315" t="s">
        <v>626</v>
      </c>
      <c r="D6678" s="315" t="s">
        <v>627</v>
      </c>
      <c r="E6678" s="18" t="s">
        <v>345</v>
      </c>
      <c r="F6678" s="316">
        <v>3.1859999999999999</v>
      </c>
      <c r="G6678" s="39"/>
      <c r="H6678" s="45"/>
    </row>
    <row r="6679" s="2" customFormat="1" ht="16.8" customHeight="1">
      <c r="A6679" s="39"/>
      <c r="B6679" s="45"/>
      <c r="C6679" s="311" t="s">
        <v>216</v>
      </c>
      <c r="D6679" s="312" t="s">
        <v>19</v>
      </c>
      <c r="E6679" s="313" t="s">
        <v>19</v>
      </c>
      <c r="F6679" s="314">
        <v>1.536</v>
      </c>
      <c r="G6679" s="39"/>
      <c r="H6679" s="45"/>
    </row>
    <row r="6680" s="2" customFormat="1" ht="16.8" customHeight="1">
      <c r="A6680" s="39"/>
      <c r="B6680" s="45"/>
      <c r="C6680" s="315" t="s">
        <v>19</v>
      </c>
      <c r="D6680" s="315" t="s">
        <v>499</v>
      </c>
      <c r="E6680" s="18" t="s">
        <v>19</v>
      </c>
      <c r="F6680" s="316">
        <v>1.7310000000000001</v>
      </c>
      <c r="G6680" s="39"/>
      <c r="H6680" s="45"/>
    </row>
    <row r="6681" s="2" customFormat="1" ht="16.8" customHeight="1">
      <c r="A6681" s="39"/>
      <c r="B6681" s="45"/>
      <c r="C6681" s="315" t="s">
        <v>19</v>
      </c>
      <c r="D6681" s="315" t="s">
        <v>2074</v>
      </c>
      <c r="E6681" s="18" t="s">
        <v>19</v>
      </c>
      <c r="F6681" s="316">
        <v>0</v>
      </c>
      <c r="G6681" s="39"/>
      <c r="H6681" s="45"/>
    </row>
    <row r="6682" s="2" customFormat="1" ht="16.8" customHeight="1">
      <c r="A6682" s="39"/>
      <c r="B6682" s="45"/>
      <c r="C6682" s="315" t="s">
        <v>19</v>
      </c>
      <c r="D6682" s="315" t="s">
        <v>2075</v>
      </c>
      <c r="E6682" s="18" t="s">
        <v>19</v>
      </c>
      <c r="F6682" s="316">
        <v>0</v>
      </c>
      <c r="G6682" s="39"/>
      <c r="H6682" s="45"/>
    </row>
    <row r="6683" s="2" customFormat="1" ht="16.8" customHeight="1">
      <c r="A6683" s="39"/>
      <c r="B6683" s="45"/>
      <c r="C6683" s="315" t="s">
        <v>19</v>
      </c>
      <c r="D6683" s="315" t="s">
        <v>1885</v>
      </c>
      <c r="E6683" s="18" t="s">
        <v>19</v>
      </c>
      <c r="F6683" s="316">
        <v>-0.19500000000000001</v>
      </c>
      <c r="G6683" s="39"/>
      <c r="H6683" s="45"/>
    </row>
    <row r="6684" s="2" customFormat="1" ht="16.8" customHeight="1">
      <c r="A6684" s="39"/>
      <c r="B6684" s="45"/>
      <c r="C6684" s="315" t="s">
        <v>19</v>
      </c>
      <c r="D6684" s="315" t="s">
        <v>1886</v>
      </c>
      <c r="E6684" s="18" t="s">
        <v>19</v>
      </c>
      <c r="F6684" s="316">
        <v>0</v>
      </c>
      <c r="G6684" s="39"/>
      <c r="H6684" s="45"/>
    </row>
    <row r="6685" s="2" customFormat="1" ht="16.8" customHeight="1">
      <c r="A6685" s="39"/>
      <c r="B6685" s="45"/>
      <c r="C6685" s="315" t="s">
        <v>19</v>
      </c>
      <c r="D6685" s="315" t="s">
        <v>1887</v>
      </c>
      <c r="E6685" s="18" t="s">
        <v>19</v>
      </c>
      <c r="F6685" s="316">
        <v>0</v>
      </c>
      <c r="G6685" s="39"/>
      <c r="H6685" s="45"/>
    </row>
    <row r="6686" s="2" customFormat="1" ht="16.8" customHeight="1">
      <c r="A6686" s="39"/>
      <c r="B6686" s="45"/>
      <c r="C6686" s="315" t="s">
        <v>19</v>
      </c>
      <c r="D6686" s="315" t="s">
        <v>1888</v>
      </c>
      <c r="E6686" s="18" t="s">
        <v>19</v>
      </c>
      <c r="F6686" s="316">
        <v>0</v>
      </c>
      <c r="G6686" s="39"/>
      <c r="H6686" s="45"/>
    </row>
    <row r="6687" s="2" customFormat="1" ht="16.8" customHeight="1">
      <c r="A6687" s="39"/>
      <c r="B6687" s="45"/>
      <c r="C6687" s="315" t="s">
        <v>19</v>
      </c>
      <c r="D6687" s="315" t="s">
        <v>501</v>
      </c>
      <c r="E6687" s="18" t="s">
        <v>19</v>
      </c>
      <c r="F6687" s="316">
        <v>0</v>
      </c>
      <c r="G6687" s="39"/>
      <c r="H6687" s="45"/>
    </row>
    <row r="6688" s="2" customFormat="1" ht="16.8" customHeight="1">
      <c r="A6688" s="39"/>
      <c r="B6688" s="45"/>
      <c r="C6688" s="315" t="s">
        <v>19</v>
      </c>
      <c r="D6688" s="315" t="s">
        <v>993</v>
      </c>
      <c r="E6688" s="18" t="s">
        <v>19</v>
      </c>
      <c r="F6688" s="316">
        <v>0</v>
      </c>
      <c r="G6688" s="39"/>
      <c r="H6688" s="45"/>
    </row>
    <row r="6689" s="2" customFormat="1" ht="16.8" customHeight="1">
      <c r="A6689" s="39"/>
      <c r="B6689" s="45"/>
      <c r="C6689" s="315" t="s">
        <v>19</v>
      </c>
      <c r="D6689" s="315" t="s">
        <v>502</v>
      </c>
      <c r="E6689" s="18" t="s">
        <v>19</v>
      </c>
      <c r="F6689" s="316">
        <v>0</v>
      </c>
      <c r="G6689" s="39"/>
      <c r="H6689" s="45"/>
    </row>
    <row r="6690" s="2" customFormat="1" ht="16.8" customHeight="1">
      <c r="A6690" s="39"/>
      <c r="B6690" s="45"/>
      <c r="C6690" s="315" t="s">
        <v>216</v>
      </c>
      <c r="D6690" s="315" t="s">
        <v>363</v>
      </c>
      <c r="E6690" s="18" t="s">
        <v>19</v>
      </c>
      <c r="F6690" s="316">
        <v>1.536</v>
      </c>
      <c r="G6690" s="39"/>
      <c r="H6690" s="45"/>
    </row>
    <row r="6691" s="2" customFormat="1" ht="16.8" customHeight="1">
      <c r="A6691" s="39"/>
      <c r="B6691" s="45"/>
      <c r="C6691" s="317" t="s">
        <v>4959</v>
      </c>
      <c r="D6691" s="39"/>
      <c r="E6691" s="39"/>
      <c r="F6691" s="39"/>
      <c r="G6691" s="39"/>
      <c r="H6691" s="45"/>
    </row>
    <row r="6692" s="2" customFormat="1" ht="16.8" customHeight="1">
      <c r="A6692" s="39"/>
      <c r="B6692" s="45"/>
      <c r="C6692" s="315" t="s">
        <v>496</v>
      </c>
      <c r="D6692" s="315" t="s">
        <v>497</v>
      </c>
      <c r="E6692" s="18" t="s">
        <v>489</v>
      </c>
      <c r="F6692" s="316">
        <v>3.0720000000000001</v>
      </c>
      <c r="G6692" s="39"/>
      <c r="H6692" s="45"/>
    </row>
    <row r="6693" s="2" customFormat="1">
      <c r="A6693" s="39"/>
      <c r="B6693" s="45"/>
      <c r="C6693" s="315" t="s">
        <v>448</v>
      </c>
      <c r="D6693" s="315" t="s">
        <v>449</v>
      </c>
      <c r="E6693" s="18" t="s">
        <v>391</v>
      </c>
      <c r="F6693" s="316">
        <v>6.3479999999999999</v>
      </c>
      <c r="G6693" s="39"/>
      <c r="H6693" s="45"/>
    </row>
    <row r="6694" s="2" customFormat="1">
      <c r="A6694" s="39"/>
      <c r="B6694" s="45"/>
      <c r="C6694" s="315" t="s">
        <v>482</v>
      </c>
      <c r="D6694" s="315" t="s">
        <v>483</v>
      </c>
      <c r="E6694" s="18" t="s">
        <v>391</v>
      </c>
      <c r="F6694" s="316">
        <v>1.536</v>
      </c>
      <c r="G6694" s="39"/>
      <c r="H6694" s="45"/>
    </row>
    <row r="6695" s="2" customFormat="1" ht="16.8" customHeight="1">
      <c r="A6695" s="39"/>
      <c r="B6695" s="45"/>
      <c r="C6695" s="311" t="s">
        <v>2362</v>
      </c>
      <c r="D6695" s="312" t="s">
        <v>19</v>
      </c>
      <c r="E6695" s="313" t="s">
        <v>19</v>
      </c>
      <c r="F6695" s="314">
        <v>3</v>
      </c>
      <c r="G6695" s="39"/>
      <c r="H6695" s="45"/>
    </row>
    <row r="6696" s="2" customFormat="1" ht="16.8" customHeight="1">
      <c r="A6696" s="39"/>
      <c r="B6696" s="45"/>
      <c r="C6696" s="315" t="s">
        <v>19</v>
      </c>
      <c r="D6696" s="315" t="s">
        <v>2781</v>
      </c>
      <c r="E6696" s="18" t="s">
        <v>19</v>
      </c>
      <c r="F6696" s="316">
        <v>1</v>
      </c>
      <c r="G6696" s="39"/>
      <c r="H6696" s="45"/>
    </row>
    <row r="6697" s="2" customFormat="1" ht="16.8" customHeight="1">
      <c r="A6697" s="39"/>
      <c r="B6697" s="45"/>
      <c r="C6697" s="315" t="s">
        <v>19</v>
      </c>
      <c r="D6697" s="315" t="s">
        <v>2782</v>
      </c>
      <c r="E6697" s="18" t="s">
        <v>19</v>
      </c>
      <c r="F6697" s="316">
        <v>1</v>
      </c>
      <c r="G6697" s="39"/>
      <c r="H6697" s="45"/>
    </row>
    <row r="6698" s="2" customFormat="1" ht="16.8" customHeight="1">
      <c r="A6698" s="39"/>
      <c r="B6698" s="45"/>
      <c r="C6698" s="315" t="s">
        <v>19</v>
      </c>
      <c r="D6698" s="315" t="s">
        <v>2783</v>
      </c>
      <c r="E6698" s="18" t="s">
        <v>19</v>
      </c>
      <c r="F6698" s="316">
        <v>1</v>
      </c>
      <c r="G6698" s="39"/>
      <c r="H6698" s="45"/>
    </row>
    <row r="6699" s="2" customFormat="1" ht="16.8" customHeight="1">
      <c r="A6699" s="39"/>
      <c r="B6699" s="45"/>
      <c r="C6699" s="315" t="s">
        <v>2362</v>
      </c>
      <c r="D6699" s="315" t="s">
        <v>363</v>
      </c>
      <c r="E6699" s="18" t="s">
        <v>19</v>
      </c>
      <c r="F6699" s="316">
        <v>3</v>
      </c>
      <c r="G6699" s="39"/>
      <c r="H6699" s="45"/>
    </row>
    <row r="6700" s="2" customFormat="1" ht="16.8" customHeight="1">
      <c r="A6700" s="39"/>
      <c r="B6700" s="45"/>
      <c r="C6700" s="317" t="s">
        <v>4959</v>
      </c>
      <c r="D6700" s="39"/>
      <c r="E6700" s="39"/>
      <c r="F6700" s="39"/>
      <c r="G6700" s="39"/>
      <c r="H6700" s="45"/>
    </row>
    <row r="6701" s="2" customFormat="1" ht="16.8" customHeight="1">
      <c r="A6701" s="39"/>
      <c r="B6701" s="45"/>
      <c r="C6701" s="315" t="s">
        <v>2568</v>
      </c>
      <c r="D6701" s="315" t="s">
        <v>2569</v>
      </c>
      <c r="E6701" s="18" t="s">
        <v>586</v>
      </c>
      <c r="F6701" s="316">
        <v>3</v>
      </c>
      <c r="G6701" s="39"/>
      <c r="H6701" s="45"/>
    </row>
    <row r="6702" s="2" customFormat="1">
      <c r="A6702" s="39"/>
      <c r="B6702" s="45"/>
      <c r="C6702" s="315" t="s">
        <v>2564</v>
      </c>
      <c r="D6702" s="315" t="s">
        <v>2565</v>
      </c>
      <c r="E6702" s="18" t="s">
        <v>586</v>
      </c>
      <c r="F6702" s="316">
        <v>3</v>
      </c>
      <c r="G6702" s="39"/>
      <c r="H6702" s="45"/>
    </row>
    <row r="6703" s="2" customFormat="1" ht="16.8" customHeight="1">
      <c r="A6703" s="39"/>
      <c r="B6703" s="45"/>
      <c r="C6703" s="311" t="s">
        <v>2363</v>
      </c>
      <c r="D6703" s="312" t="s">
        <v>19</v>
      </c>
      <c r="E6703" s="313" t="s">
        <v>19</v>
      </c>
      <c r="F6703" s="314">
        <v>0</v>
      </c>
      <c r="G6703" s="39"/>
      <c r="H6703" s="45"/>
    </row>
    <row r="6704" s="2" customFormat="1" ht="16.8" customHeight="1">
      <c r="A6704" s="39"/>
      <c r="B6704" s="45"/>
      <c r="C6704" s="317" t="s">
        <v>4959</v>
      </c>
      <c r="D6704" s="39"/>
      <c r="E6704" s="39"/>
      <c r="F6704" s="39"/>
      <c r="G6704" s="39"/>
      <c r="H6704" s="45"/>
    </row>
    <row r="6705" s="2" customFormat="1">
      <c r="A6705" s="39"/>
      <c r="B6705" s="45"/>
      <c r="C6705" s="315" t="s">
        <v>2564</v>
      </c>
      <c r="D6705" s="315" t="s">
        <v>2565</v>
      </c>
      <c r="E6705" s="18" t="s">
        <v>586</v>
      </c>
      <c r="F6705" s="316">
        <v>3</v>
      </c>
      <c r="G6705" s="39"/>
      <c r="H6705" s="45"/>
    </row>
    <row r="6706" s="2" customFormat="1" ht="16.8" customHeight="1">
      <c r="A6706" s="39"/>
      <c r="B6706" s="45"/>
      <c r="C6706" s="311" t="s">
        <v>296</v>
      </c>
      <c r="D6706" s="312" t="s">
        <v>19</v>
      </c>
      <c r="E6706" s="313" t="s">
        <v>19</v>
      </c>
      <c r="F6706" s="314">
        <v>48.5</v>
      </c>
      <c r="G6706" s="39"/>
      <c r="H6706" s="45"/>
    </row>
    <row r="6707" s="2" customFormat="1" ht="16.8" customHeight="1">
      <c r="A6707" s="39"/>
      <c r="B6707" s="45"/>
      <c r="C6707" s="315" t="s">
        <v>19</v>
      </c>
      <c r="D6707" s="315" t="s">
        <v>429</v>
      </c>
      <c r="E6707" s="18" t="s">
        <v>19</v>
      </c>
      <c r="F6707" s="316">
        <v>48.5</v>
      </c>
      <c r="G6707" s="39"/>
      <c r="H6707" s="45"/>
    </row>
    <row r="6708" s="2" customFormat="1" ht="16.8" customHeight="1">
      <c r="A6708" s="39"/>
      <c r="B6708" s="45"/>
      <c r="C6708" s="315" t="s">
        <v>19</v>
      </c>
      <c r="D6708" s="315" t="s">
        <v>1869</v>
      </c>
      <c r="E6708" s="18" t="s">
        <v>19</v>
      </c>
      <c r="F6708" s="316">
        <v>0</v>
      </c>
      <c r="G6708" s="39"/>
      <c r="H6708" s="45"/>
    </row>
    <row r="6709" s="2" customFormat="1" ht="16.8" customHeight="1">
      <c r="A6709" s="39"/>
      <c r="B6709" s="45"/>
      <c r="C6709" s="315" t="s">
        <v>296</v>
      </c>
      <c r="D6709" s="315" t="s">
        <v>363</v>
      </c>
      <c r="E6709" s="18" t="s">
        <v>19</v>
      </c>
      <c r="F6709" s="316">
        <v>48.5</v>
      </c>
      <c r="G6709" s="39"/>
      <c r="H6709" s="45"/>
    </row>
    <row r="6710" s="2" customFormat="1" ht="16.8" customHeight="1">
      <c r="A6710" s="39"/>
      <c r="B6710" s="45"/>
      <c r="C6710" s="317" t="s">
        <v>4959</v>
      </c>
      <c r="D6710" s="39"/>
      <c r="E6710" s="39"/>
      <c r="F6710" s="39"/>
      <c r="G6710" s="39"/>
      <c r="H6710" s="45"/>
    </row>
    <row r="6711" s="2" customFormat="1">
      <c r="A6711" s="39"/>
      <c r="B6711" s="45"/>
      <c r="C6711" s="315" t="s">
        <v>425</v>
      </c>
      <c r="D6711" s="315" t="s">
        <v>426</v>
      </c>
      <c r="E6711" s="18" t="s">
        <v>345</v>
      </c>
      <c r="F6711" s="316">
        <v>48.5</v>
      </c>
      <c r="G6711" s="39"/>
      <c r="H6711" s="45"/>
    </row>
    <row r="6712" s="2" customFormat="1">
      <c r="A6712" s="39"/>
      <c r="B6712" s="45"/>
      <c r="C6712" s="315" t="s">
        <v>431</v>
      </c>
      <c r="D6712" s="315" t="s">
        <v>432</v>
      </c>
      <c r="E6712" s="18" t="s">
        <v>345</v>
      </c>
      <c r="F6712" s="316">
        <v>48.5</v>
      </c>
      <c r="G6712" s="39"/>
      <c r="H6712" s="45"/>
    </row>
    <row r="6713" s="2" customFormat="1" ht="16.8" customHeight="1">
      <c r="A6713" s="39"/>
      <c r="B6713" s="45"/>
      <c r="C6713" s="315" t="s">
        <v>435</v>
      </c>
      <c r="D6713" s="315" t="s">
        <v>436</v>
      </c>
      <c r="E6713" s="18" t="s">
        <v>391</v>
      </c>
      <c r="F6713" s="316">
        <v>28.858000000000001</v>
      </c>
      <c r="G6713" s="39"/>
      <c r="H6713" s="45"/>
    </row>
    <row r="6714" s="2" customFormat="1" ht="16.8" customHeight="1">
      <c r="A6714" s="39"/>
      <c r="B6714" s="45"/>
      <c r="C6714" s="311" t="s">
        <v>1823</v>
      </c>
      <c r="D6714" s="312" t="s">
        <v>19</v>
      </c>
      <c r="E6714" s="313" t="s">
        <v>19</v>
      </c>
      <c r="F6714" s="314">
        <v>0</v>
      </c>
      <c r="G6714" s="39"/>
      <c r="H6714" s="45"/>
    </row>
    <row r="6715" s="2" customFormat="1" ht="16.8" customHeight="1">
      <c r="A6715" s="39"/>
      <c r="B6715" s="45"/>
      <c r="C6715" s="315" t="s">
        <v>1823</v>
      </c>
      <c r="D6715" s="315" t="s">
        <v>1867</v>
      </c>
      <c r="E6715" s="18" t="s">
        <v>19</v>
      </c>
      <c r="F6715" s="316">
        <v>0</v>
      </c>
      <c r="G6715" s="39"/>
      <c r="H6715" s="45"/>
    </row>
    <row r="6716" s="2" customFormat="1" ht="16.8" customHeight="1">
      <c r="A6716" s="39"/>
      <c r="B6716" s="45"/>
      <c r="C6716" s="317" t="s">
        <v>4959</v>
      </c>
      <c r="D6716" s="39"/>
      <c r="E6716" s="39"/>
      <c r="F6716" s="39"/>
      <c r="G6716" s="39"/>
      <c r="H6716" s="45"/>
    </row>
    <row r="6717" s="2" customFormat="1">
      <c r="A6717" s="39"/>
      <c r="B6717" s="45"/>
      <c r="C6717" s="315" t="s">
        <v>406</v>
      </c>
      <c r="D6717" s="315" t="s">
        <v>407</v>
      </c>
      <c r="E6717" s="18" t="s">
        <v>391</v>
      </c>
      <c r="F6717" s="316">
        <v>25.100999999999999</v>
      </c>
      <c r="G6717" s="39"/>
      <c r="H6717" s="45"/>
    </row>
    <row r="6718" s="2" customFormat="1">
      <c r="A6718" s="39"/>
      <c r="B6718" s="45"/>
      <c r="C6718" s="315" t="s">
        <v>425</v>
      </c>
      <c r="D6718" s="315" t="s">
        <v>426</v>
      </c>
      <c r="E6718" s="18" t="s">
        <v>345</v>
      </c>
      <c r="F6718" s="316">
        <v>48.5</v>
      </c>
      <c r="G6718" s="39"/>
      <c r="H6718" s="45"/>
    </row>
    <row r="6719" s="2" customFormat="1" ht="16.8" customHeight="1">
      <c r="A6719" s="39"/>
      <c r="B6719" s="45"/>
      <c r="C6719" s="311" t="s">
        <v>269</v>
      </c>
      <c r="D6719" s="312" t="s">
        <v>19</v>
      </c>
      <c r="E6719" s="313" t="s">
        <v>19</v>
      </c>
      <c r="F6719" s="314">
        <v>1</v>
      </c>
      <c r="G6719" s="39"/>
      <c r="H6719" s="45"/>
    </row>
    <row r="6720" s="2" customFormat="1" ht="16.8" customHeight="1">
      <c r="A6720" s="39"/>
      <c r="B6720" s="45"/>
      <c r="C6720" s="315" t="s">
        <v>269</v>
      </c>
      <c r="D6720" s="315" t="s">
        <v>1866</v>
      </c>
      <c r="E6720" s="18" t="s">
        <v>19</v>
      </c>
      <c r="F6720" s="316">
        <v>1</v>
      </c>
      <c r="G6720" s="39"/>
      <c r="H6720" s="45"/>
    </row>
    <row r="6721" s="2" customFormat="1" ht="16.8" customHeight="1">
      <c r="A6721" s="39"/>
      <c r="B6721" s="45"/>
      <c r="C6721" s="317" t="s">
        <v>4959</v>
      </c>
      <c r="D6721" s="39"/>
      <c r="E6721" s="39"/>
      <c r="F6721" s="39"/>
      <c r="G6721" s="39"/>
      <c r="H6721" s="45"/>
    </row>
    <row r="6722" s="2" customFormat="1">
      <c r="A6722" s="39"/>
      <c r="B6722" s="45"/>
      <c r="C6722" s="315" t="s">
        <v>406</v>
      </c>
      <c r="D6722" s="315" t="s">
        <v>407</v>
      </c>
      <c r="E6722" s="18" t="s">
        <v>391</v>
      </c>
      <c r="F6722" s="316">
        <v>25.100999999999999</v>
      </c>
      <c r="G6722" s="39"/>
      <c r="H6722" s="45"/>
    </row>
    <row r="6723" s="2" customFormat="1">
      <c r="A6723" s="39"/>
      <c r="B6723" s="45"/>
      <c r="C6723" s="315" t="s">
        <v>425</v>
      </c>
      <c r="D6723" s="315" t="s">
        <v>426</v>
      </c>
      <c r="E6723" s="18" t="s">
        <v>345</v>
      </c>
      <c r="F6723" s="316">
        <v>48.5</v>
      </c>
      <c r="G6723" s="39"/>
      <c r="H6723" s="45"/>
    </row>
    <row r="6724" s="2" customFormat="1" ht="16.8" customHeight="1">
      <c r="A6724" s="39"/>
      <c r="B6724" s="45"/>
      <c r="C6724" s="311" t="s">
        <v>1821</v>
      </c>
      <c r="D6724" s="312" t="s">
        <v>19</v>
      </c>
      <c r="E6724" s="313" t="s">
        <v>19</v>
      </c>
      <c r="F6724" s="314">
        <v>0</v>
      </c>
      <c r="G6724" s="39"/>
      <c r="H6724" s="45"/>
    </row>
    <row r="6725" s="2" customFormat="1" ht="16.8" customHeight="1">
      <c r="A6725" s="39"/>
      <c r="B6725" s="45"/>
      <c r="C6725" s="317" t="s">
        <v>4959</v>
      </c>
      <c r="D6725" s="39"/>
      <c r="E6725" s="39"/>
      <c r="F6725" s="39"/>
      <c r="G6725" s="39"/>
      <c r="H6725" s="45"/>
    </row>
    <row r="6726" s="2" customFormat="1" ht="16.8" customHeight="1">
      <c r="A6726" s="39"/>
      <c r="B6726" s="45"/>
      <c r="C6726" s="315" t="s">
        <v>786</v>
      </c>
      <c r="D6726" s="315" t="s">
        <v>787</v>
      </c>
      <c r="E6726" s="18" t="s">
        <v>572</v>
      </c>
      <c r="F6726" s="316">
        <v>9.6999999999999993</v>
      </c>
      <c r="G6726" s="39"/>
      <c r="H6726" s="45"/>
    </row>
    <row r="6727" s="2" customFormat="1" ht="16.8" customHeight="1">
      <c r="A6727" s="39"/>
      <c r="B6727" s="45"/>
      <c r="C6727" s="315" t="s">
        <v>496</v>
      </c>
      <c r="D6727" s="315" t="s">
        <v>497</v>
      </c>
      <c r="E6727" s="18" t="s">
        <v>489</v>
      </c>
      <c r="F6727" s="316">
        <v>3.0720000000000001</v>
      </c>
      <c r="G6727" s="39"/>
      <c r="H6727" s="45"/>
    </row>
    <row r="6728" s="2" customFormat="1" ht="16.8" customHeight="1">
      <c r="A6728" s="39"/>
      <c r="B6728" s="45"/>
      <c r="C6728" s="311" t="s">
        <v>1824</v>
      </c>
      <c r="D6728" s="312" t="s">
        <v>19</v>
      </c>
      <c r="E6728" s="313" t="s">
        <v>19</v>
      </c>
      <c r="F6728" s="314">
        <v>0.063</v>
      </c>
      <c r="G6728" s="39"/>
      <c r="H6728" s="45"/>
    </row>
    <row r="6729" s="2" customFormat="1" ht="16.8" customHeight="1">
      <c r="A6729" s="39"/>
      <c r="B6729" s="45"/>
      <c r="C6729" s="317" t="s">
        <v>4959</v>
      </c>
      <c r="D6729" s="39"/>
      <c r="E6729" s="39"/>
      <c r="F6729" s="39"/>
      <c r="G6729" s="39"/>
      <c r="H6729" s="45"/>
    </row>
    <row r="6730" s="2" customFormat="1" ht="16.8" customHeight="1">
      <c r="A6730" s="39"/>
      <c r="B6730" s="45"/>
      <c r="C6730" s="315" t="s">
        <v>496</v>
      </c>
      <c r="D6730" s="315" t="s">
        <v>497</v>
      </c>
      <c r="E6730" s="18" t="s">
        <v>489</v>
      </c>
      <c r="F6730" s="316">
        <v>3.0720000000000001</v>
      </c>
      <c r="G6730" s="39"/>
      <c r="H6730" s="45"/>
    </row>
    <row r="6731" s="2" customFormat="1" ht="16.8" customHeight="1">
      <c r="A6731" s="39"/>
      <c r="B6731" s="45"/>
      <c r="C6731" s="311" t="s">
        <v>1822</v>
      </c>
      <c r="D6731" s="312" t="s">
        <v>19</v>
      </c>
      <c r="E6731" s="313" t="s">
        <v>19</v>
      </c>
      <c r="F6731" s="314">
        <v>0</v>
      </c>
      <c r="G6731" s="39"/>
      <c r="H6731" s="45"/>
    </row>
    <row r="6732" s="2" customFormat="1" ht="16.8" customHeight="1">
      <c r="A6732" s="39"/>
      <c r="B6732" s="45"/>
      <c r="C6732" s="317" t="s">
        <v>4959</v>
      </c>
      <c r="D6732" s="39"/>
      <c r="E6732" s="39"/>
      <c r="F6732" s="39"/>
      <c r="G6732" s="39"/>
      <c r="H6732" s="45"/>
    </row>
    <row r="6733" s="2" customFormat="1" ht="16.8" customHeight="1">
      <c r="A6733" s="39"/>
      <c r="B6733" s="45"/>
      <c r="C6733" s="315" t="s">
        <v>786</v>
      </c>
      <c r="D6733" s="315" t="s">
        <v>787</v>
      </c>
      <c r="E6733" s="18" t="s">
        <v>572</v>
      </c>
      <c r="F6733" s="316">
        <v>9.6999999999999993</v>
      </c>
      <c r="G6733" s="39"/>
      <c r="H6733" s="45"/>
    </row>
    <row r="6734" s="2" customFormat="1" ht="16.8" customHeight="1">
      <c r="A6734" s="39"/>
      <c r="B6734" s="45"/>
      <c r="C6734" s="315" t="s">
        <v>496</v>
      </c>
      <c r="D6734" s="315" t="s">
        <v>497</v>
      </c>
      <c r="E6734" s="18" t="s">
        <v>489</v>
      </c>
      <c r="F6734" s="316">
        <v>3.0720000000000001</v>
      </c>
      <c r="G6734" s="39"/>
      <c r="H6734" s="45"/>
    </row>
    <row r="6735" s="2" customFormat="1" ht="16.8" customHeight="1">
      <c r="A6735" s="39"/>
      <c r="B6735" s="45"/>
      <c r="C6735" s="311" t="s">
        <v>1826</v>
      </c>
      <c r="D6735" s="312" t="s">
        <v>19</v>
      </c>
      <c r="E6735" s="313" t="s">
        <v>19</v>
      </c>
      <c r="F6735" s="314">
        <v>0.074999999999999997</v>
      </c>
      <c r="G6735" s="39"/>
      <c r="H6735" s="45"/>
    </row>
    <row r="6736" s="2" customFormat="1" ht="16.8" customHeight="1">
      <c r="A6736" s="39"/>
      <c r="B6736" s="45"/>
      <c r="C6736" s="317" t="s">
        <v>4959</v>
      </c>
      <c r="D6736" s="39"/>
      <c r="E6736" s="39"/>
      <c r="F6736" s="39"/>
      <c r="G6736" s="39"/>
      <c r="H6736" s="45"/>
    </row>
    <row r="6737" s="2" customFormat="1" ht="16.8" customHeight="1">
      <c r="A6737" s="39"/>
      <c r="B6737" s="45"/>
      <c r="C6737" s="315" t="s">
        <v>496</v>
      </c>
      <c r="D6737" s="315" t="s">
        <v>497</v>
      </c>
      <c r="E6737" s="18" t="s">
        <v>489</v>
      </c>
      <c r="F6737" s="316">
        <v>3.0720000000000001</v>
      </c>
      <c r="G6737" s="39"/>
      <c r="H6737" s="45"/>
    </row>
    <row r="6738" s="2" customFormat="1" ht="16.8" customHeight="1">
      <c r="A6738" s="39"/>
      <c r="B6738" s="45"/>
      <c r="C6738" s="311" t="s">
        <v>952</v>
      </c>
      <c r="D6738" s="312" t="s">
        <v>19</v>
      </c>
      <c r="E6738" s="313" t="s">
        <v>19</v>
      </c>
      <c r="F6738" s="314">
        <v>0</v>
      </c>
      <c r="G6738" s="39"/>
      <c r="H6738" s="45"/>
    </row>
    <row r="6739" s="2" customFormat="1" ht="16.8" customHeight="1">
      <c r="A6739" s="39"/>
      <c r="B6739" s="45"/>
      <c r="C6739" s="317" t="s">
        <v>4959</v>
      </c>
      <c r="D6739" s="39"/>
      <c r="E6739" s="39"/>
      <c r="F6739" s="39"/>
      <c r="G6739" s="39"/>
      <c r="H6739" s="45"/>
    </row>
    <row r="6740" s="2" customFormat="1" ht="16.8" customHeight="1">
      <c r="A6740" s="39"/>
      <c r="B6740" s="45"/>
      <c r="C6740" s="315" t="s">
        <v>786</v>
      </c>
      <c r="D6740" s="315" t="s">
        <v>787</v>
      </c>
      <c r="E6740" s="18" t="s">
        <v>572</v>
      </c>
      <c r="F6740" s="316">
        <v>9.6999999999999993</v>
      </c>
      <c r="G6740" s="39"/>
      <c r="H6740" s="45"/>
    </row>
    <row r="6741" s="2" customFormat="1" ht="16.8" customHeight="1">
      <c r="A6741" s="39"/>
      <c r="B6741" s="45"/>
      <c r="C6741" s="315" t="s">
        <v>496</v>
      </c>
      <c r="D6741" s="315" t="s">
        <v>497</v>
      </c>
      <c r="E6741" s="18" t="s">
        <v>489</v>
      </c>
      <c r="F6741" s="316">
        <v>3.0720000000000001</v>
      </c>
      <c r="G6741" s="39"/>
      <c r="H6741" s="45"/>
    </row>
    <row r="6742" s="2" customFormat="1" ht="16.8" customHeight="1">
      <c r="A6742" s="39"/>
      <c r="B6742" s="45"/>
      <c r="C6742" s="311" t="s">
        <v>954</v>
      </c>
      <c r="D6742" s="312" t="s">
        <v>19</v>
      </c>
      <c r="E6742" s="313" t="s">
        <v>19</v>
      </c>
      <c r="F6742" s="314">
        <v>0.25</v>
      </c>
      <c r="G6742" s="39"/>
      <c r="H6742" s="45"/>
    </row>
    <row r="6743" s="2" customFormat="1" ht="16.8" customHeight="1">
      <c r="A6743" s="39"/>
      <c r="B6743" s="45"/>
      <c r="C6743" s="317" t="s">
        <v>4959</v>
      </c>
      <c r="D6743" s="39"/>
      <c r="E6743" s="39"/>
      <c r="F6743" s="39"/>
      <c r="G6743" s="39"/>
      <c r="H6743" s="45"/>
    </row>
    <row r="6744" s="2" customFormat="1" ht="16.8" customHeight="1">
      <c r="A6744" s="39"/>
      <c r="B6744" s="45"/>
      <c r="C6744" s="315" t="s">
        <v>496</v>
      </c>
      <c r="D6744" s="315" t="s">
        <v>497</v>
      </c>
      <c r="E6744" s="18" t="s">
        <v>489</v>
      </c>
      <c r="F6744" s="316">
        <v>3.0720000000000001</v>
      </c>
      <c r="G6744" s="39"/>
      <c r="H6744" s="45"/>
    </row>
    <row r="6745" s="2" customFormat="1" ht="16.8" customHeight="1">
      <c r="A6745" s="39"/>
      <c r="B6745" s="45"/>
      <c r="C6745" s="311" t="s">
        <v>258</v>
      </c>
      <c r="D6745" s="312" t="s">
        <v>19</v>
      </c>
      <c r="E6745" s="313" t="s">
        <v>19</v>
      </c>
      <c r="F6745" s="314">
        <v>0</v>
      </c>
      <c r="G6745" s="39"/>
      <c r="H6745" s="45"/>
    </row>
    <row r="6746" s="2" customFormat="1" ht="16.8" customHeight="1">
      <c r="A6746" s="39"/>
      <c r="B6746" s="45"/>
      <c r="C6746" s="317" t="s">
        <v>4959</v>
      </c>
      <c r="D6746" s="39"/>
      <c r="E6746" s="39"/>
      <c r="F6746" s="39"/>
      <c r="G6746" s="39"/>
      <c r="H6746" s="45"/>
    </row>
    <row r="6747" s="2" customFormat="1" ht="16.8" customHeight="1">
      <c r="A6747" s="39"/>
      <c r="B6747" s="45"/>
      <c r="C6747" s="315" t="s">
        <v>786</v>
      </c>
      <c r="D6747" s="315" t="s">
        <v>787</v>
      </c>
      <c r="E6747" s="18" t="s">
        <v>572</v>
      </c>
      <c r="F6747" s="316">
        <v>9.6999999999999993</v>
      </c>
      <c r="G6747" s="39"/>
      <c r="H6747" s="45"/>
    </row>
    <row r="6748" s="2" customFormat="1" ht="16.8" customHeight="1">
      <c r="A6748" s="39"/>
      <c r="B6748" s="45"/>
      <c r="C6748" s="315" t="s">
        <v>496</v>
      </c>
      <c r="D6748" s="315" t="s">
        <v>497</v>
      </c>
      <c r="E6748" s="18" t="s">
        <v>489</v>
      </c>
      <c r="F6748" s="316">
        <v>3.0720000000000001</v>
      </c>
      <c r="G6748" s="39"/>
      <c r="H6748" s="45"/>
    </row>
    <row r="6749" s="2" customFormat="1" ht="16.8" customHeight="1">
      <c r="A6749" s="39"/>
      <c r="B6749" s="45"/>
      <c r="C6749" s="311" t="s">
        <v>266</v>
      </c>
      <c r="D6749" s="312" t="s">
        <v>19</v>
      </c>
      <c r="E6749" s="313" t="s">
        <v>19</v>
      </c>
      <c r="F6749" s="314">
        <v>0.29999999999999999</v>
      </c>
      <c r="G6749" s="39"/>
      <c r="H6749" s="45"/>
    </row>
    <row r="6750" s="2" customFormat="1" ht="16.8" customHeight="1">
      <c r="A6750" s="39"/>
      <c r="B6750" s="45"/>
      <c r="C6750" s="317" t="s">
        <v>4959</v>
      </c>
      <c r="D6750" s="39"/>
      <c r="E6750" s="39"/>
      <c r="F6750" s="39"/>
      <c r="G6750" s="39"/>
      <c r="H6750" s="45"/>
    </row>
    <row r="6751" s="2" customFormat="1" ht="16.8" customHeight="1">
      <c r="A6751" s="39"/>
      <c r="B6751" s="45"/>
      <c r="C6751" s="315" t="s">
        <v>496</v>
      </c>
      <c r="D6751" s="315" t="s">
        <v>497</v>
      </c>
      <c r="E6751" s="18" t="s">
        <v>489</v>
      </c>
      <c r="F6751" s="316">
        <v>3.0720000000000001</v>
      </c>
      <c r="G6751" s="39"/>
      <c r="H6751" s="45"/>
    </row>
    <row r="6752" s="2" customFormat="1" ht="16.8" customHeight="1">
      <c r="A6752" s="39"/>
      <c r="B6752" s="45"/>
      <c r="C6752" s="311" t="s">
        <v>855</v>
      </c>
      <c r="D6752" s="312" t="s">
        <v>19</v>
      </c>
      <c r="E6752" s="313" t="s">
        <v>19</v>
      </c>
      <c r="F6752" s="314">
        <v>0</v>
      </c>
      <c r="G6752" s="39"/>
      <c r="H6752" s="45"/>
    </row>
    <row r="6753" s="2" customFormat="1" ht="16.8" customHeight="1">
      <c r="A6753" s="39"/>
      <c r="B6753" s="45"/>
      <c r="C6753" s="317" t="s">
        <v>4959</v>
      </c>
      <c r="D6753" s="39"/>
      <c r="E6753" s="39"/>
      <c r="F6753" s="39"/>
      <c r="G6753" s="39"/>
      <c r="H6753" s="45"/>
    </row>
    <row r="6754" s="2" customFormat="1">
      <c r="A6754" s="39"/>
      <c r="B6754" s="45"/>
      <c r="C6754" s="315" t="s">
        <v>477</v>
      </c>
      <c r="D6754" s="315" t="s">
        <v>478</v>
      </c>
      <c r="E6754" s="18" t="s">
        <v>391</v>
      </c>
      <c r="F6754" s="316">
        <v>23.370000000000001</v>
      </c>
      <c r="G6754" s="39"/>
      <c r="H6754" s="45"/>
    </row>
    <row r="6755" s="2" customFormat="1" ht="16.8" customHeight="1">
      <c r="A6755" s="39"/>
      <c r="B6755" s="45"/>
      <c r="C6755" s="311" t="s">
        <v>2047</v>
      </c>
      <c r="D6755" s="312" t="s">
        <v>19</v>
      </c>
      <c r="E6755" s="313" t="s">
        <v>19</v>
      </c>
      <c r="F6755" s="314">
        <v>0</v>
      </c>
      <c r="G6755" s="39"/>
      <c r="H6755" s="45"/>
    </row>
    <row r="6756" s="2" customFormat="1" ht="16.8" customHeight="1">
      <c r="A6756" s="39"/>
      <c r="B6756" s="45"/>
      <c r="C6756" s="317" t="s">
        <v>4959</v>
      </c>
      <c r="D6756" s="39"/>
      <c r="E6756" s="39"/>
      <c r="F6756" s="39"/>
      <c r="G6756" s="39"/>
      <c r="H6756" s="45"/>
    </row>
    <row r="6757" s="2" customFormat="1" ht="16.8" customHeight="1">
      <c r="A6757" s="39"/>
      <c r="B6757" s="45"/>
      <c r="C6757" s="315" t="s">
        <v>786</v>
      </c>
      <c r="D6757" s="315" t="s">
        <v>787</v>
      </c>
      <c r="E6757" s="18" t="s">
        <v>572</v>
      </c>
      <c r="F6757" s="316">
        <v>9.6999999999999993</v>
      </c>
      <c r="G6757" s="39"/>
      <c r="H6757" s="45"/>
    </row>
    <row r="6758" s="2" customFormat="1" ht="16.8" customHeight="1">
      <c r="A6758" s="39"/>
      <c r="B6758" s="45"/>
      <c r="C6758" s="315" t="s">
        <v>496</v>
      </c>
      <c r="D6758" s="315" t="s">
        <v>497</v>
      </c>
      <c r="E6758" s="18" t="s">
        <v>489</v>
      </c>
      <c r="F6758" s="316">
        <v>3.0720000000000001</v>
      </c>
      <c r="G6758" s="39"/>
      <c r="H6758" s="45"/>
    </row>
    <row r="6759" s="2" customFormat="1" ht="16.8" customHeight="1">
      <c r="A6759" s="39"/>
      <c r="B6759" s="45"/>
      <c r="C6759" s="311" t="s">
        <v>2049</v>
      </c>
      <c r="D6759" s="312" t="s">
        <v>19</v>
      </c>
      <c r="E6759" s="313" t="s">
        <v>19</v>
      </c>
      <c r="F6759" s="314">
        <v>0</v>
      </c>
      <c r="G6759" s="39"/>
      <c r="H6759" s="45"/>
    </row>
    <row r="6760" s="2" customFormat="1" ht="16.8" customHeight="1">
      <c r="A6760" s="39"/>
      <c r="B6760" s="45"/>
      <c r="C6760" s="317" t="s">
        <v>4959</v>
      </c>
      <c r="D6760" s="39"/>
      <c r="E6760" s="39"/>
      <c r="F6760" s="39"/>
      <c r="G6760" s="39"/>
      <c r="H6760" s="45"/>
    </row>
    <row r="6761" s="2" customFormat="1" ht="16.8" customHeight="1">
      <c r="A6761" s="39"/>
      <c r="B6761" s="45"/>
      <c r="C6761" s="315" t="s">
        <v>786</v>
      </c>
      <c r="D6761" s="315" t="s">
        <v>787</v>
      </c>
      <c r="E6761" s="18" t="s">
        <v>572</v>
      </c>
      <c r="F6761" s="316">
        <v>9.6999999999999993</v>
      </c>
      <c r="G6761" s="39"/>
      <c r="H6761" s="45"/>
    </row>
    <row r="6762" s="2" customFormat="1" ht="16.8" customHeight="1">
      <c r="A6762" s="39"/>
      <c r="B6762" s="45"/>
      <c r="C6762" s="315" t="s">
        <v>496</v>
      </c>
      <c r="D6762" s="315" t="s">
        <v>497</v>
      </c>
      <c r="E6762" s="18" t="s">
        <v>489</v>
      </c>
      <c r="F6762" s="316">
        <v>3.0720000000000001</v>
      </c>
      <c r="G6762" s="39"/>
      <c r="H6762" s="45"/>
    </row>
    <row r="6763" s="2" customFormat="1" ht="16.8" customHeight="1">
      <c r="A6763" s="39"/>
      <c r="B6763" s="45"/>
      <c r="C6763" s="311" t="s">
        <v>1829</v>
      </c>
      <c r="D6763" s="312" t="s">
        <v>19</v>
      </c>
      <c r="E6763" s="313" t="s">
        <v>19</v>
      </c>
      <c r="F6763" s="314">
        <v>9.6999999999999993</v>
      </c>
      <c r="G6763" s="39"/>
      <c r="H6763" s="45"/>
    </row>
    <row r="6764" s="2" customFormat="1" ht="16.8" customHeight="1">
      <c r="A6764" s="39"/>
      <c r="B6764" s="45"/>
      <c r="C6764" s="315" t="s">
        <v>19</v>
      </c>
      <c r="D6764" s="315" t="s">
        <v>2775</v>
      </c>
      <c r="E6764" s="18" t="s">
        <v>19</v>
      </c>
      <c r="F6764" s="316">
        <v>4.0999999999999996</v>
      </c>
      <c r="G6764" s="39"/>
      <c r="H6764" s="45"/>
    </row>
    <row r="6765" s="2" customFormat="1" ht="16.8" customHeight="1">
      <c r="A6765" s="39"/>
      <c r="B6765" s="45"/>
      <c r="C6765" s="315" t="s">
        <v>19</v>
      </c>
      <c r="D6765" s="315" t="s">
        <v>2776</v>
      </c>
      <c r="E6765" s="18" t="s">
        <v>19</v>
      </c>
      <c r="F6765" s="316">
        <v>3.2000000000000002</v>
      </c>
      <c r="G6765" s="39"/>
      <c r="H6765" s="45"/>
    </row>
    <row r="6766" s="2" customFormat="1" ht="16.8" customHeight="1">
      <c r="A6766" s="39"/>
      <c r="B6766" s="45"/>
      <c r="C6766" s="315" t="s">
        <v>19</v>
      </c>
      <c r="D6766" s="315" t="s">
        <v>2777</v>
      </c>
      <c r="E6766" s="18" t="s">
        <v>19</v>
      </c>
      <c r="F6766" s="316">
        <v>2.3999999999999999</v>
      </c>
      <c r="G6766" s="39"/>
      <c r="H6766" s="45"/>
    </row>
    <row r="6767" s="2" customFormat="1" ht="16.8" customHeight="1">
      <c r="A6767" s="39"/>
      <c r="B6767" s="45"/>
      <c r="C6767" s="315" t="s">
        <v>1829</v>
      </c>
      <c r="D6767" s="315" t="s">
        <v>363</v>
      </c>
      <c r="E6767" s="18" t="s">
        <v>19</v>
      </c>
      <c r="F6767" s="316">
        <v>9.6999999999999993</v>
      </c>
      <c r="G6767" s="39"/>
      <c r="H6767" s="45"/>
    </row>
    <row r="6768" s="2" customFormat="1" ht="16.8" customHeight="1">
      <c r="A6768" s="39"/>
      <c r="B6768" s="45"/>
      <c r="C6768" s="317" t="s">
        <v>4959</v>
      </c>
      <c r="D6768" s="39"/>
      <c r="E6768" s="39"/>
      <c r="F6768" s="39"/>
      <c r="G6768" s="39"/>
      <c r="H6768" s="45"/>
    </row>
    <row r="6769" s="2" customFormat="1" ht="16.8" customHeight="1">
      <c r="A6769" s="39"/>
      <c r="B6769" s="45"/>
      <c r="C6769" s="315" t="s">
        <v>1921</v>
      </c>
      <c r="D6769" s="315" t="s">
        <v>1922</v>
      </c>
      <c r="E6769" s="18" t="s">
        <v>572</v>
      </c>
      <c r="F6769" s="316">
        <v>9.9909999999999997</v>
      </c>
      <c r="G6769" s="39"/>
      <c r="H6769" s="45"/>
    </row>
    <row r="6770" s="2" customFormat="1" ht="16.8" customHeight="1">
      <c r="A6770" s="39"/>
      <c r="B6770" s="45"/>
      <c r="C6770" s="315" t="s">
        <v>1917</v>
      </c>
      <c r="D6770" s="315" t="s">
        <v>1918</v>
      </c>
      <c r="E6770" s="18" t="s">
        <v>572</v>
      </c>
      <c r="F6770" s="316">
        <v>9.6999999999999993</v>
      </c>
      <c r="G6770" s="39"/>
      <c r="H6770" s="45"/>
    </row>
    <row r="6771" s="2" customFormat="1" ht="16.8" customHeight="1">
      <c r="A6771" s="39"/>
      <c r="B6771" s="45"/>
      <c r="C6771" s="315" t="s">
        <v>786</v>
      </c>
      <c r="D6771" s="315" t="s">
        <v>787</v>
      </c>
      <c r="E6771" s="18" t="s">
        <v>572</v>
      </c>
      <c r="F6771" s="316">
        <v>9.6999999999999993</v>
      </c>
      <c r="G6771" s="39"/>
      <c r="H6771" s="45"/>
    </row>
    <row r="6772" s="2" customFormat="1" ht="16.8" customHeight="1">
      <c r="A6772" s="39"/>
      <c r="B6772" s="45"/>
      <c r="C6772" s="315" t="s">
        <v>496</v>
      </c>
      <c r="D6772" s="315" t="s">
        <v>497</v>
      </c>
      <c r="E6772" s="18" t="s">
        <v>489</v>
      </c>
      <c r="F6772" s="316">
        <v>3.0720000000000001</v>
      </c>
      <c r="G6772" s="39"/>
      <c r="H6772" s="45"/>
    </row>
    <row r="6773" s="2" customFormat="1" ht="16.8" customHeight="1">
      <c r="A6773" s="39"/>
      <c r="B6773" s="45"/>
      <c r="C6773" s="311" t="s">
        <v>1831</v>
      </c>
      <c r="D6773" s="312" t="s">
        <v>19</v>
      </c>
      <c r="E6773" s="313" t="s">
        <v>19</v>
      </c>
      <c r="F6773" s="314">
        <v>0</v>
      </c>
      <c r="G6773" s="39"/>
      <c r="H6773" s="45"/>
    </row>
    <row r="6774" s="2" customFormat="1" ht="16.8" customHeight="1">
      <c r="A6774" s="39"/>
      <c r="B6774" s="45"/>
      <c r="C6774" s="317" t="s">
        <v>4959</v>
      </c>
      <c r="D6774" s="39"/>
      <c r="E6774" s="39"/>
      <c r="F6774" s="39"/>
      <c r="G6774" s="39"/>
      <c r="H6774" s="45"/>
    </row>
    <row r="6775" s="2" customFormat="1" ht="16.8" customHeight="1">
      <c r="A6775" s="39"/>
      <c r="B6775" s="45"/>
      <c r="C6775" s="315" t="s">
        <v>786</v>
      </c>
      <c r="D6775" s="315" t="s">
        <v>787</v>
      </c>
      <c r="E6775" s="18" t="s">
        <v>572</v>
      </c>
      <c r="F6775" s="316">
        <v>9.6999999999999993</v>
      </c>
      <c r="G6775" s="39"/>
      <c r="H6775" s="45"/>
    </row>
    <row r="6776" s="2" customFormat="1" ht="16.8" customHeight="1">
      <c r="A6776" s="39"/>
      <c r="B6776" s="45"/>
      <c r="C6776" s="315" t="s">
        <v>496</v>
      </c>
      <c r="D6776" s="315" t="s">
        <v>497</v>
      </c>
      <c r="E6776" s="18" t="s">
        <v>489</v>
      </c>
      <c r="F6776" s="316">
        <v>3.0720000000000001</v>
      </c>
      <c r="G6776" s="39"/>
      <c r="H6776" s="45"/>
    </row>
    <row r="6777" s="2" customFormat="1">
      <c r="A6777" s="39"/>
      <c r="B6777" s="45"/>
      <c r="C6777" s="315" t="s">
        <v>19</v>
      </c>
      <c r="D6777" s="315" t="s">
        <v>1848</v>
      </c>
      <c r="E6777" s="18" t="s">
        <v>19</v>
      </c>
      <c r="F6777" s="316">
        <v>0</v>
      </c>
      <c r="G6777" s="39"/>
      <c r="H6777" s="45"/>
    </row>
    <row r="6778" s="2" customFormat="1" ht="16.8" customHeight="1">
      <c r="A6778" s="39"/>
      <c r="B6778" s="45"/>
      <c r="C6778" s="315" t="s">
        <v>1273</v>
      </c>
      <c r="D6778" s="315" t="s">
        <v>2161</v>
      </c>
      <c r="E6778" s="18" t="s">
        <v>19</v>
      </c>
      <c r="F6778" s="316">
        <v>1.4550000000000001</v>
      </c>
      <c r="G6778" s="39"/>
      <c r="H6778" s="45"/>
    </row>
    <row r="6779" s="2" customFormat="1" ht="16.8" customHeight="1">
      <c r="A6779" s="39"/>
      <c r="B6779" s="45"/>
      <c r="C6779" s="315" t="s">
        <v>1305</v>
      </c>
      <c r="D6779" s="315" t="s">
        <v>2162</v>
      </c>
      <c r="E6779" s="18" t="s">
        <v>19</v>
      </c>
      <c r="F6779" s="316">
        <v>2.4249999999999998</v>
      </c>
      <c r="G6779" s="39"/>
      <c r="H6779" s="45"/>
    </row>
    <row r="6780" s="2" customFormat="1" ht="16.8" customHeight="1">
      <c r="A6780" s="39"/>
      <c r="B6780" s="45"/>
      <c r="C6780" s="315" t="s">
        <v>286</v>
      </c>
      <c r="D6780" s="315" t="s">
        <v>353</v>
      </c>
      <c r="E6780" s="18" t="s">
        <v>19</v>
      </c>
      <c r="F6780" s="316">
        <v>3.8799999999999999</v>
      </c>
      <c r="G6780" s="39"/>
      <c r="H6780" s="45"/>
    </row>
    <row r="6781" s="2" customFormat="1" ht="16.8" customHeight="1">
      <c r="A6781" s="39"/>
      <c r="B6781" s="45"/>
      <c r="C6781" s="317" t="s">
        <v>4959</v>
      </c>
      <c r="D6781" s="39"/>
      <c r="E6781" s="39"/>
      <c r="F6781" s="39"/>
      <c r="G6781" s="39"/>
      <c r="H6781" s="45"/>
    </row>
    <row r="6782" s="2" customFormat="1">
      <c r="A6782" s="39"/>
      <c r="B6782" s="45"/>
      <c r="C6782" s="315" t="s">
        <v>343</v>
      </c>
      <c r="D6782" s="315" t="s">
        <v>344</v>
      </c>
      <c r="E6782" s="18" t="s">
        <v>345</v>
      </c>
      <c r="F6782" s="316">
        <v>7.5270000000000001</v>
      </c>
      <c r="G6782" s="39"/>
      <c r="H6782" s="45"/>
    </row>
    <row r="6783" s="2" customFormat="1" ht="16.8" customHeight="1">
      <c r="A6783" s="39"/>
      <c r="B6783" s="45"/>
      <c r="C6783" s="311" t="s">
        <v>286</v>
      </c>
      <c r="D6783" s="312" t="s">
        <v>19</v>
      </c>
      <c r="E6783" s="313" t="s">
        <v>19</v>
      </c>
      <c r="F6783" s="314">
        <v>3.8799999999999999</v>
      </c>
      <c r="G6783" s="39"/>
      <c r="H6783" s="45"/>
    </row>
    <row r="6784" s="2" customFormat="1">
      <c r="A6784" s="39"/>
      <c r="B6784" s="45"/>
      <c r="C6784" s="315" t="s">
        <v>792</v>
      </c>
      <c r="D6784" s="315" t="s">
        <v>793</v>
      </c>
      <c r="E6784" s="18" t="s">
        <v>572</v>
      </c>
      <c r="F6784" s="316">
        <v>8.1850000000000005</v>
      </c>
      <c r="G6784" s="39"/>
      <c r="H6784" s="45"/>
    </row>
    <row r="6785" s="2" customFormat="1" ht="16.8" customHeight="1">
      <c r="A6785" s="39"/>
      <c r="B6785" s="45"/>
      <c r="C6785" s="311" t="s">
        <v>300</v>
      </c>
      <c r="D6785" s="312" t="s">
        <v>19</v>
      </c>
      <c r="E6785" s="313" t="s">
        <v>19</v>
      </c>
      <c r="F6785" s="314">
        <v>0</v>
      </c>
      <c r="G6785" s="39"/>
      <c r="H6785" s="45"/>
    </row>
    <row r="6786" s="2" customFormat="1" ht="16.8" customHeight="1">
      <c r="A6786" s="39"/>
      <c r="B6786" s="45"/>
      <c r="C6786" s="315" t="s">
        <v>19</v>
      </c>
      <c r="D6786" s="315" t="s">
        <v>1347</v>
      </c>
      <c r="E6786" s="18" t="s">
        <v>19</v>
      </c>
      <c r="F6786" s="316">
        <v>0</v>
      </c>
      <c r="G6786" s="39"/>
      <c r="H6786" s="45"/>
    </row>
    <row r="6787" s="2" customFormat="1" ht="16.8" customHeight="1">
      <c r="A6787" s="39"/>
      <c r="B6787" s="45"/>
      <c r="C6787" s="315" t="s">
        <v>300</v>
      </c>
      <c r="D6787" s="315" t="s">
        <v>72</v>
      </c>
      <c r="E6787" s="18" t="s">
        <v>19</v>
      </c>
      <c r="F6787" s="316">
        <v>0</v>
      </c>
      <c r="G6787" s="39"/>
      <c r="H6787" s="45"/>
    </row>
    <row r="6788" s="2" customFormat="1" ht="16.8" customHeight="1">
      <c r="A6788" s="39"/>
      <c r="B6788" s="45"/>
      <c r="C6788" s="317" t="s">
        <v>4959</v>
      </c>
      <c r="D6788" s="39"/>
      <c r="E6788" s="39"/>
      <c r="F6788" s="39"/>
      <c r="G6788" s="39"/>
      <c r="H6788" s="45"/>
    </row>
    <row r="6789" s="2" customFormat="1">
      <c r="A6789" s="39"/>
      <c r="B6789" s="45"/>
      <c r="C6789" s="315" t="s">
        <v>406</v>
      </c>
      <c r="D6789" s="315" t="s">
        <v>407</v>
      </c>
      <c r="E6789" s="18" t="s">
        <v>391</v>
      </c>
      <c r="F6789" s="316">
        <v>25.100999999999999</v>
      </c>
      <c r="G6789" s="39"/>
      <c r="H6789" s="45"/>
    </row>
    <row r="6790" s="2" customFormat="1" ht="16.8" customHeight="1">
      <c r="A6790" s="39"/>
      <c r="B6790" s="45"/>
      <c r="C6790" s="311" t="s">
        <v>245</v>
      </c>
      <c r="D6790" s="312" t="s">
        <v>19</v>
      </c>
      <c r="E6790" s="313" t="s">
        <v>19</v>
      </c>
      <c r="F6790" s="314">
        <v>0</v>
      </c>
      <c r="G6790" s="39"/>
      <c r="H6790" s="45"/>
    </row>
    <row r="6791" s="2" customFormat="1" ht="16.8" customHeight="1">
      <c r="A6791" s="39"/>
      <c r="B6791" s="45"/>
      <c r="C6791" s="317" t="s">
        <v>4959</v>
      </c>
      <c r="D6791" s="39"/>
      <c r="E6791" s="39"/>
      <c r="F6791" s="39"/>
      <c r="G6791" s="39"/>
      <c r="H6791" s="45"/>
    </row>
    <row r="6792" s="2" customFormat="1">
      <c r="A6792" s="39"/>
      <c r="B6792" s="45"/>
      <c r="C6792" s="315" t="s">
        <v>448</v>
      </c>
      <c r="D6792" s="315" t="s">
        <v>449</v>
      </c>
      <c r="E6792" s="18" t="s">
        <v>391</v>
      </c>
      <c r="F6792" s="316">
        <v>6.3479999999999999</v>
      </c>
      <c r="G6792" s="39"/>
      <c r="H6792" s="45"/>
    </row>
    <row r="6793" s="2" customFormat="1" ht="16.8" customHeight="1">
      <c r="A6793" s="39"/>
      <c r="B6793" s="45"/>
      <c r="C6793" s="311" t="s">
        <v>267</v>
      </c>
      <c r="D6793" s="312" t="s">
        <v>19</v>
      </c>
      <c r="E6793" s="313" t="s">
        <v>19</v>
      </c>
      <c r="F6793" s="314">
        <v>1.19</v>
      </c>
      <c r="G6793" s="39"/>
      <c r="H6793" s="45"/>
    </row>
    <row r="6794" s="2" customFormat="1" ht="16.8" customHeight="1">
      <c r="A6794" s="39"/>
      <c r="B6794" s="45"/>
      <c r="C6794" s="315" t="s">
        <v>267</v>
      </c>
      <c r="D6794" s="315" t="s">
        <v>1864</v>
      </c>
      <c r="E6794" s="18" t="s">
        <v>19</v>
      </c>
      <c r="F6794" s="316">
        <v>1.19</v>
      </c>
      <c r="G6794" s="39"/>
      <c r="H6794" s="45"/>
    </row>
    <row r="6795" s="2" customFormat="1" ht="16.8" customHeight="1">
      <c r="A6795" s="39"/>
      <c r="B6795" s="45"/>
      <c r="C6795" s="317" t="s">
        <v>4959</v>
      </c>
      <c r="D6795" s="39"/>
      <c r="E6795" s="39"/>
      <c r="F6795" s="39"/>
      <c r="G6795" s="39"/>
      <c r="H6795" s="45"/>
    </row>
    <row r="6796" s="2" customFormat="1">
      <c r="A6796" s="39"/>
      <c r="B6796" s="45"/>
      <c r="C6796" s="315" t="s">
        <v>406</v>
      </c>
      <c r="D6796" s="315" t="s">
        <v>407</v>
      </c>
      <c r="E6796" s="18" t="s">
        <v>391</v>
      </c>
      <c r="F6796" s="316">
        <v>25.100999999999999</v>
      </c>
      <c r="G6796" s="39"/>
      <c r="H6796" s="45"/>
    </row>
    <row r="6797" s="2" customFormat="1">
      <c r="A6797" s="39"/>
      <c r="B6797" s="45"/>
      <c r="C6797" s="315" t="s">
        <v>343</v>
      </c>
      <c r="D6797" s="315" t="s">
        <v>344</v>
      </c>
      <c r="E6797" s="18" t="s">
        <v>345</v>
      </c>
      <c r="F6797" s="316">
        <v>7.5270000000000001</v>
      </c>
      <c r="G6797" s="39"/>
      <c r="H6797" s="45"/>
    </row>
    <row r="6798" s="2" customFormat="1" ht="16.8" customHeight="1">
      <c r="A6798" s="39"/>
      <c r="B6798" s="45"/>
      <c r="C6798" s="315" t="s">
        <v>379</v>
      </c>
      <c r="D6798" s="315" t="s">
        <v>380</v>
      </c>
      <c r="E6798" s="18" t="s">
        <v>345</v>
      </c>
      <c r="F6798" s="316">
        <v>12.746</v>
      </c>
      <c r="G6798" s="39"/>
      <c r="H6798" s="45"/>
    </row>
    <row r="6799" s="2" customFormat="1" ht="16.8" customHeight="1">
      <c r="A6799" s="39"/>
      <c r="B6799" s="45"/>
      <c r="C6799" s="315" t="s">
        <v>435</v>
      </c>
      <c r="D6799" s="315" t="s">
        <v>436</v>
      </c>
      <c r="E6799" s="18" t="s">
        <v>391</v>
      </c>
      <c r="F6799" s="316">
        <v>28.858000000000001</v>
      </c>
      <c r="G6799" s="39"/>
      <c r="H6799" s="45"/>
    </row>
    <row r="6800" s="2" customFormat="1">
      <c r="A6800" s="39"/>
      <c r="B6800" s="45"/>
      <c r="C6800" s="315" t="s">
        <v>792</v>
      </c>
      <c r="D6800" s="315" t="s">
        <v>793</v>
      </c>
      <c r="E6800" s="18" t="s">
        <v>572</v>
      </c>
      <c r="F6800" s="316">
        <v>8.1850000000000005</v>
      </c>
      <c r="G6800" s="39"/>
      <c r="H6800" s="45"/>
    </row>
    <row r="6801" s="2" customFormat="1" ht="16.8" customHeight="1">
      <c r="A6801" s="39"/>
      <c r="B6801" s="45"/>
      <c r="C6801" s="315" t="s">
        <v>487</v>
      </c>
      <c r="D6801" s="315" t="s">
        <v>488</v>
      </c>
      <c r="E6801" s="18" t="s">
        <v>489</v>
      </c>
      <c r="F6801" s="316">
        <v>9.234</v>
      </c>
      <c r="G6801" s="39"/>
      <c r="H6801" s="45"/>
    </row>
    <row r="6802" s="2" customFormat="1" ht="16.8" customHeight="1">
      <c r="A6802" s="39"/>
      <c r="B6802" s="45"/>
      <c r="C6802" s="315" t="s">
        <v>496</v>
      </c>
      <c r="D6802" s="315" t="s">
        <v>497</v>
      </c>
      <c r="E6802" s="18" t="s">
        <v>489</v>
      </c>
      <c r="F6802" s="316">
        <v>3.0720000000000001</v>
      </c>
      <c r="G6802" s="39"/>
      <c r="H6802" s="45"/>
    </row>
    <row r="6803" s="2" customFormat="1" ht="16.8" customHeight="1">
      <c r="A6803" s="39"/>
      <c r="B6803" s="45"/>
      <c r="C6803" s="311" t="s">
        <v>1305</v>
      </c>
      <c r="D6803" s="312" t="s">
        <v>19</v>
      </c>
      <c r="E6803" s="313" t="s">
        <v>19</v>
      </c>
      <c r="F6803" s="314">
        <v>2.4249999999999998</v>
      </c>
      <c r="G6803" s="39"/>
      <c r="H6803" s="45"/>
    </row>
    <row r="6804" s="2" customFormat="1" ht="16.8" customHeight="1">
      <c r="A6804" s="39"/>
      <c r="B6804" s="45"/>
      <c r="C6804" s="315" t="s">
        <v>1305</v>
      </c>
      <c r="D6804" s="315" t="s">
        <v>2162</v>
      </c>
      <c r="E6804" s="18" t="s">
        <v>19</v>
      </c>
      <c r="F6804" s="316">
        <v>2.4249999999999998</v>
      </c>
      <c r="G6804" s="39"/>
      <c r="H6804" s="45"/>
    </row>
    <row r="6805" s="2" customFormat="1" ht="16.8" customHeight="1">
      <c r="A6805" s="39"/>
      <c r="B6805" s="45"/>
      <c r="C6805" s="317" t="s">
        <v>4959</v>
      </c>
      <c r="D6805" s="39"/>
      <c r="E6805" s="39"/>
      <c r="F6805" s="39"/>
      <c r="G6805" s="39"/>
      <c r="H6805" s="45"/>
    </row>
    <row r="6806" s="2" customFormat="1">
      <c r="A6806" s="39"/>
      <c r="B6806" s="45"/>
      <c r="C6806" s="315" t="s">
        <v>343</v>
      </c>
      <c r="D6806" s="315" t="s">
        <v>344</v>
      </c>
      <c r="E6806" s="18" t="s">
        <v>345</v>
      </c>
      <c r="F6806" s="316">
        <v>7.5270000000000001</v>
      </c>
      <c r="G6806" s="39"/>
      <c r="H6806" s="45"/>
    </row>
    <row r="6807" s="2" customFormat="1">
      <c r="A6807" s="39"/>
      <c r="B6807" s="45"/>
      <c r="C6807" s="315" t="s">
        <v>406</v>
      </c>
      <c r="D6807" s="315" t="s">
        <v>407</v>
      </c>
      <c r="E6807" s="18" t="s">
        <v>391</v>
      </c>
      <c r="F6807" s="316">
        <v>25.100999999999999</v>
      </c>
      <c r="G6807" s="39"/>
      <c r="H6807" s="45"/>
    </row>
    <row r="6808" s="2" customFormat="1" ht="16.8" customHeight="1">
      <c r="A6808" s="39"/>
      <c r="B6808" s="45"/>
      <c r="C6808" s="311" t="s">
        <v>1308</v>
      </c>
      <c r="D6808" s="312" t="s">
        <v>19</v>
      </c>
      <c r="E6808" s="313" t="s">
        <v>19</v>
      </c>
      <c r="F6808" s="314">
        <v>4.3410000000000002</v>
      </c>
      <c r="G6808" s="39"/>
      <c r="H6808" s="45"/>
    </row>
    <row r="6809" s="2" customFormat="1" ht="16.8" customHeight="1">
      <c r="A6809" s="39"/>
      <c r="B6809" s="45"/>
      <c r="C6809" s="315" t="s">
        <v>1308</v>
      </c>
      <c r="D6809" s="315" t="s">
        <v>1333</v>
      </c>
      <c r="E6809" s="18" t="s">
        <v>19</v>
      </c>
      <c r="F6809" s="316">
        <v>4.3410000000000002</v>
      </c>
      <c r="G6809" s="39"/>
      <c r="H6809" s="45"/>
    </row>
    <row r="6810" s="2" customFormat="1" ht="16.8" customHeight="1">
      <c r="A6810" s="39"/>
      <c r="B6810" s="45"/>
      <c r="C6810" s="317" t="s">
        <v>4959</v>
      </c>
      <c r="D6810" s="39"/>
      <c r="E6810" s="39"/>
      <c r="F6810" s="39"/>
      <c r="G6810" s="39"/>
      <c r="H6810" s="45"/>
    </row>
    <row r="6811" s="2" customFormat="1">
      <c r="A6811" s="39"/>
      <c r="B6811" s="45"/>
      <c r="C6811" s="315" t="s">
        <v>343</v>
      </c>
      <c r="D6811" s="315" t="s">
        <v>344</v>
      </c>
      <c r="E6811" s="18" t="s">
        <v>345</v>
      </c>
      <c r="F6811" s="316">
        <v>7.5270000000000001</v>
      </c>
      <c r="G6811" s="39"/>
      <c r="H6811" s="45"/>
    </row>
    <row r="6812" s="2" customFormat="1">
      <c r="A6812" s="39"/>
      <c r="B6812" s="45"/>
      <c r="C6812" s="315" t="s">
        <v>364</v>
      </c>
      <c r="D6812" s="315" t="s">
        <v>365</v>
      </c>
      <c r="E6812" s="18" t="s">
        <v>345</v>
      </c>
      <c r="F6812" s="316">
        <v>3.1859999999999999</v>
      </c>
      <c r="G6812" s="39"/>
      <c r="H6812" s="45"/>
    </row>
    <row r="6813" s="2" customFormat="1">
      <c r="A6813" s="39"/>
      <c r="B6813" s="45"/>
      <c r="C6813" s="315" t="s">
        <v>368</v>
      </c>
      <c r="D6813" s="315" t="s">
        <v>369</v>
      </c>
      <c r="E6813" s="18" t="s">
        <v>345</v>
      </c>
      <c r="F6813" s="316">
        <v>3.0270000000000001</v>
      </c>
      <c r="G6813" s="39"/>
      <c r="H6813" s="45"/>
    </row>
    <row r="6814" s="2" customFormat="1" ht="16.8" customHeight="1">
      <c r="A6814" s="39"/>
      <c r="B6814" s="45"/>
      <c r="C6814" s="315" t="s">
        <v>611</v>
      </c>
      <c r="D6814" s="315" t="s">
        <v>612</v>
      </c>
      <c r="E6814" s="18" t="s">
        <v>345</v>
      </c>
      <c r="F6814" s="316">
        <v>3.1859999999999999</v>
      </c>
      <c r="G6814" s="39"/>
      <c r="H6814" s="45"/>
    </row>
    <row r="6815" s="2" customFormat="1" ht="16.8" customHeight="1">
      <c r="A6815" s="39"/>
      <c r="B6815" s="45"/>
      <c r="C6815" s="315" t="s">
        <v>631</v>
      </c>
      <c r="D6815" s="315" t="s">
        <v>632</v>
      </c>
      <c r="E6815" s="18" t="s">
        <v>345</v>
      </c>
      <c r="F6815" s="316">
        <v>3.1859999999999999</v>
      </c>
      <c r="G6815" s="39"/>
      <c r="H6815" s="45"/>
    </row>
    <row r="6816" s="2" customFormat="1" ht="16.8" customHeight="1">
      <c r="A6816" s="39"/>
      <c r="B6816" s="45"/>
      <c r="C6816" s="315" t="s">
        <v>621</v>
      </c>
      <c r="D6816" s="315" t="s">
        <v>622</v>
      </c>
      <c r="E6816" s="18" t="s">
        <v>345</v>
      </c>
      <c r="F6816" s="316">
        <v>3.1859999999999999</v>
      </c>
      <c r="G6816" s="39"/>
      <c r="H6816" s="45"/>
    </row>
    <row r="6817" s="2" customFormat="1">
      <c r="A6817" s="39"/>
      <c r="B6817" s="45"/>
      <c r="C6817" s="315" t="s">
        <v>636</v>
      </c>
      <c r="D6817" s="315" t="s">
        <v>637</v>
      </c>
      <c r="E6817" s="18" t="s">
        <v>345</v>
      </c>
      <c r="F6817" s="316">
        <v>3.1859999999999999</v>
      </c>
      <c r="G6817" s="39"/>
      <c r="H6817" s="45"/>
    </row>
    <row r="6818" s="2" customFormat="1">
      <c r="A6818" s="39"/>
      <c r="B6818" s="45"/>
      <c r="C6818" s="315" t="s">
        <v>626</v>
      </c>
      <c r="D6818" s="315" t="s">
        <v>627</v>
      </c>
      <c r="E6818" s="18" t="s">
        <v>345</v>
      </c>
      <c r="F6818" s="316">
        <v>3.1859999999999999</v>
      </c>
      <c r="G6818" s="39"/>
      <c r="H6818" s="45"/>
    </row>
    <row r="6819" s="2" customFormat="1" ht="16.8" customHeight="1">
      <c r="A6819" s="39"/>
      <c r="B6819" s="45"/>
      <c r="C6819" s="311" t="s">
        <v>1304</v>
      </c>
      <c r="D6819" s="312" t="s">
        <v>19</v>
      </c>
      <c r="E6819" s="313" t="s">
        <v>19</v>
      </c>
      <c r="F6819" s="314">
        <v>0.29999999999999999</v>
      </c>
      <c r="G6819" s="39"/>
      <c r="H6819" s="45"/>
    </row>
    <row r="6820" s="2" customFormat="1" ht="16.8" customHeight="1">
      <c r="A6820" s="39"/>
      <c r="B6820" s="45"/>
      <c r="C6820" s="315" t="s">
        <v>1304</v>
      </c>
      <c r="D6820" s="315" t="s">
        <v>1329</v>
      </c>
      <c r="E6820" s="18" t="s">
        <v>19</v>
      </c>
      <c r="F6820" s="316">
        <v>0.29999999999999999</v>
      </c>
      <c r="G6820" s="39"/>
      <c r="H6820" s="45"/>
    </row>
    <row r="6821" s="2" customFormat="1" ht="16.8" customHeight="1">
      <c r="A6821" s="39"/>
      <c r="B6821" s="45"/>
      <c r="C6821" s="317" t="s">
        <v>4959</v>
      </c>
      <c r="D6821" s="39"/>
      <c r="E6821" s="39"/>
      <c r="F6821" s="39"/>
      <c r="G6821" s="39"/>
      <c r="H6821" s="45"/>
    </row>
    <row r="6822" s="2" customFormat="1">
      <c r="A6822" s="39"/>
      <c r="B6822" s="45"/>
      <c r="C6822" s="315" t="s">
        <v>343</v>
      </c>
      <c r="D6822" s="315" t="s">
        <v>344</v>
      </c>
      <c r="E6822" s="18" t="s">
        <v>345</v>
      </c>
      <c r="F6822" s="316">
        <v>7.5270000000000001</v>
      </c>
      <c r="G6822" s="39"/>
      <c r="H6822" s="45"/>
    </row>
    <row r="6823" s="2" customFormat="1">
      <c r="A6823" s="39"/>
      <c r="B6823" s="45"/>
      <c r="C6823" s="315" t="s">
        <v>406</v>
      </c>
      <c r="D6823" s="315" t="s">
        <v>407</v>
      </c>
      <c r="E6823" s="18" t="s">
        <v>391</v>
      </c>
      <c r="F6823" s="316">
        <v>25.100999999999999</v>
      </c>
      <c r="G6823" s="39"/>
      <c r="H6823" s="45"/>
    </row>
    <row r="6824" s="2" customFormat="1" ht="16.8" customHeight="1">
      <c r="A6824" s="39"/>
      <c r="B6824" s="45"/>
      <c r="C6824" s="311" t="s">
        <v>1306</v>
      </c>
      <c r="D6824" s="312" t="s">
        <v>19</v>
      </c>
      <c r="E6824" s="313" t="s">
        <v>19</v>
      </c>
      <c r="F6824" s="314">
        <v>0.59999999999999998</v>
      </c>
      <c r="G6824" s="39"/>
      <c r="H6824" s="45"/>
    </row>
    <row r="6825" s="2" customFormat="1" ht="16.8" customHeight="1">
      <c r="A6825" s="39"/>
      <c r="B6825" s="45"/>
      <c r="C6825" s="315" t="s">
        <v>1306</v>
      </c>
      <c r="D6825" s="315" t="s">
        <v>1321</v>
      </c>
      <c r="E6825" s="18" t="s">
        <v>19</v>
      </c>
      <c r="F6825" s="316">
        <v>0.59999999999999998</v>
      </c>
      <c r="G6825" s="39"/>
      <c r="H6825" s="45"/>
    </row>
    <row r="6826" s="2" customFormat="1" ht="16.8" customHeight="1">
      <c r="A6826" s="39"/>
      <c r="B6826" s="45"/>
      <c r="C6826" s="317" t="s">
        <v>4959</v>
      </c>
      <c r="D6826" s="39"/>
      <c r="E6826" s="39"/>
      <c r="F6826" s="39"/>
      <c r="G6826" s="39"/>
      <c r="H6826" s="45"/>
    </row>
    <row r="6827" s="2" customFormat="1">
      <c r="A6827" s="39"/>
      <c r="B6827" s="45"/>
      <c r="C6827" s="315" t="s">
        <v>343</v>
      </c>
      <c r="D6827" s="315" t="s">
        <v>344</v>
      </c>
      <c r="E6827" s="18" t="s">
        <v>345</v>
      </c>
      <c r="F6827" s="316">
        <v>7.5270000000000001</v>
      </c>
      <c r="G6827" s="39"/>
      <c r="H6827" s="45"/>
    </row>
    <row r="6828" s="2" customFormat="1" ht="16.8" customHeight="1">
      <c r="A6828" s="39"/>
      <c r="B6828" s="45"/>
      <c r="C6828" s="311" t="s">
        <v>1835</v>
      </c>
      <c r="D6828" s="312" t="s">
        <v>19</v>
      </c>
      <c r="E6828" s="313" t="s">
        <v>19</v>
      </c>
      <c r="F6828" s="314">
        <v>0.40000000000000002</v>
      </c>
      <c r="G6828" s="39"/>
      <c r="H6828" s="45"/>
    </row>
    <row r="6829" s="2" customFormat="1" ht="16.8" customHeight="1">
      <c r="A6829" s="39"/>
      <c r="B6829" s="45"/>
      <c r="C6829" s="315" t="s">
        <v>19</v>
      </c>
      <c r="D6829" s="315" t="s">
        <v>1862</v>
      </c>
      <c r="E6829" s="18" t="s">
        <v>19</v>
      </c>
      <c r="F6829" s="316">
        <v>0</v>
      </c>
      <c r="G6829" s="39"/>
      <c r="H6829" s="45"/>
    </row>
    <row r="6830" s="2" customFormat="1" ht="16.8" customHeight="1">
      <c r="A6830" s="39"/>
      <c r="B6830" s="45"/>
      <c r="C6830" s="315" t="s">
        <v>1835</v>
      </c>
      <c r="D6830" s="315" t="s">
        <v>1863</v>
      </c>
      <c r="E6830" s="18" t="s">
        <v>19</v>
      </c>
      <c r="F6830" s="316">
        <v>0.40000000000000002</v>
      </c>
      <c r="G6830" s="39"/>
      <c r="H6830" s="45"/>
    </row>
    <row r="6831" s="2" customFormat="1" ht="16.8" customHeight="1">
      <c r="A6831" s="39"/>
      <c r="B6831" s="45"/>
      <c r="C6831" s="317" t="s">
        <v>4959</v>
      </c>
      <c r="D6831" s="39"/>
      <c r="E6831" s="39"/>
      <c r="F6831" s="39"/>
      <c r="G6831" s="39"/>
      <c r="H6831" s="45"/>
    </row>
    <row r="6832" s="2" customFormat="1">
      <c r="A6832" s="39"/>
      <c r="B6832" s="45"/>
      <c r="C6832" s="315" t="s">
        <v>406</v>
      </c>
      <c r="D6832" s="315" t="s">
        <v>407</v>
      </c>
      <c r="E6832" s="18" t="s">
        <v>391</v>
      </c>
      <c r="F6832" s="316">
        <v>25.100999999999999</v>
      </c>
      <c r="G6832" s="39"/>
      <c r="H6832" s="45"/>
    </row>
    <row r="6833" s="2" customFormat="1" ht="16.8" customHeight="1">
      <c r="A6833" s="39"/>
      <c r="B6833" s="45"/>
      <c r="C6833" s="311" t="s">
        <v>275</v>
      </c>
      <c r="D6833" s="312" t="s">
        <v>19</v>
      </c>
      <c r="E6833" s="313" t="s">
        <v>19</v>
      </c>
      <c r="F6833" s="314">
        <v>5.8200000000000003</v>
      </c>
      <c r="G6833" s="39"/>
      <c r="H6833" s="45"/>
    </row>
    <row r="6834" s="2" customFormat="1" ht="16.8" customHeight="1">
      <c r="A6834" s="39"/>
      <c r="B6834" s="45"/>
      <c r="C6834" s="315" t="s">
        <v>19</v>
      </c>
      <c r="D6834" s="315" t="s">
        <v>1857</v>
      </c>
      <c r="E6834" s="18" t="s">
        <v>19</v>
      </c>
      <c r="F6834" s="316">
        <v>0</v>
      </c>
      <c r="G6834" s="39"/>
      <c r="H6834" s="45"/>
    </row>
    <row r="6835" s="2" customFormat="1" ht="16.8" customHeight="1">
      <c r="A6835" s="39"/>
      <c r="B6835" s="45"/>
      <c r="C6835" s="315" t="s">
        <v>275</v>
      </c>
      <c r="D6835" s="315" t="s">
        <v>2169</v>
      </c>
      <c r="E6835" s="18" t="s">
        <v>19</v>
      </c>
      <c r="F6835" s="316">
        <v>5.8200000000000003</v>
      </c>
      <c r="G6835" s="39"/>
      <c r="H6835" s="45"/>
    </row>
    <row r="6836" s="2" customFormat="1" ht="16.8" customHeight="1">
      <c r="A6836" s="39"/>
      <c r="B6836" s="45"/>
      <c r="C6836" s="317" t="s">
        <v>4959</v>
      </c>
      <c r="D6836" s="39"/>
      <c r="E6836" s="39"/>
      <c r="F6836" s="39"/>
      <c r="G6836" s="39"/>
      <c r="H6836" s="45"/>
    </row>
    <row r="6837" s="2" customFormat="1" ht="16.8" customHeight="1">
      <c r="A6837" s="39"/>
      <c r="B6837" s="45"/>
      <c r="C6837" s="315" t="s">
        <v>379</v>
      </c>
      <c r="D6837" s="315" t="s">
        <v>380</v>
      </c>
      <c r="E6837" s="18" t="s">
        <v>345</v>
      </c>
      <c r="F6837" s="316">
        <v>12.746</v>
      </c>
      <c r="G6837" s="39"/>
      <c r="H6837" s="45"/>
    </row>
    <row r="6838" s="2" customFormat="1">
      <c r="A6838" s="39"/>
      <c r="B6838" s="45"/>
      <c r="C6838" s="315" t="s">
        <v>406</v>
      </c>
      <c r="D6838" s="315" t="s">
        <v>407</v>
      </c>
      <c r="E6838" s="18" t="s">
        <v>391</v>
      </c>
      <c r="F6838" s="316">
        <v>25.100999999999999</v>
      </c>
      <c r="G6838" s="39"/>
      <c r="H6838" s="45"/>
    </row>
    <row r="6839" s="2" customFormat="1" ht="16.8" customHeight="1">
      <c r="A6839" s="39"/>
      <c r="B6839" s="45"/>
      <c r="C6839" s="311" t="s">
        <v>227</v>
      </c>
      <c r="D6839" s="312" t="s">
        <v>19</v>
      </c>
      <c r="E6839" s="313" t="s">
        <v>19</v>
      </c>
      <c r="F6839" s="314">
        <v>12.746</v>
      </c>
      <c r="G6839" s="39"/>
      <c r="H6839" s="45"/>
    </row>
    <row r="6840" s="2" customFormat="1" ht="16.8" customHeight="1">
      <c r="A6840" s="39"/>
      <c r="B6840" s="45"/>
      <c r="C6840" s="315" t="s">
        <v>19</v>
      </c>
      <c r="D6840" s="315" t="s">
        <v>388</v>
      </c>
      <c r="E6840" s="18" t="s">
        <v>19</v>
      </c>
      <c r="F6840" s="316">
        <v>12.746</v>
      </c>
      <c r="G6840" s="39"/>
      <c r="H6840" s="45"/>
    </row>
    <row r="6841" s="2" customFormat="1" ht="16.8" customHeight="1">
      <c r="A6841" s="39"/>
      <c r="B6841" s="45"/>
      <c r="C6841" s="315" t="s">
        <v>227</v>
      </c>
      <c r="D6841" s="315" t="s">
        <v>363</v>
      </c>
      <c r="E6841" s="18" t="s">
        <v>19</v>
      </c>
      <c r="F6841" s="316">
        <v>12.746</v>
      </c>
      <c r="G6841" s="39"/>
      <c r="H6841" s="45"/>
    </row>
    <row r="6842" s="2" customFormat="1" ht="16.8" customHeight="1">
      <c r="A6842" s="39"/>
      <c r="B6842" s="45"/>
      <c r="C6842" s="317" t="s">
        <v>4959</v>
      </c>
      <c r="D6842" s="39"/>
      <c r="E6842" s="39"/>
      <c r="F6842" s="39"/>
      <c r="G6842" s="39"/>
      <c r="H6842" s="45"/>
    </row>
    <row r="6843" s="2" customFormat="1" ht="16.8" customHeight="1">
      <c r="A6843" s="39"/>
      <c r="B6843" s="45"/>
      <c r="C6843" s="315" t="s">
        <v>379</v>
      </c>
      <c r="D6843" s="315" t="s">
        <v>380</v>
      </c>
      <c r="E6843" s="18" t="s">
        <v>345</v>
      </c>
      <c r="F6843" s="316">
        <v>12.746</v>
      </c>
      <c r="G6843" s="39"/>
      <c r="H6843" s="45"/>
    </row>
    <row r="6844" s="2" customFormat="1" ht="16.8" customHeight="1">
      <c r="A6844" s="39"/>
      <c r="B6844" s="45"/>
      <c r="C6844" s="315" t="s">
        <v>511</v>
      </c>
      <c r="D6844" s="315" t="s">
        <v>512</v>
      </c>
      <c r="E6844" s="18" t="s">
        <v>345</v>
      </c>
      <c r="F6844" s="316">
        <v>20.273</v>
      </c>
      <c r="G6844" s="39"/>
      <c r="H6844" s="45"/>
    </row>
    <row r="6845" s="2" customFormat="1">
      <c r="A6845" s="39"/>
      <c r="B6845" s="45"/>
      <c r="C6845" s="315" t="s">
        <v>516</v>
      </c>
      <c r="D6845" s="315" t="s">
        <v>517</v>
      </c>
      <c r="E6845" s="18" t="s">
        <v>345</v>
      </c>
      <c r="F6845" s="316">
        <v>12.746</v>
      </c>
      <c r="G6845" s="39"/>
      <c r="H6845" s="45"/>
    </row>
    <row r="6846" s="2" customFormat="1">
      <c r="A6846" s="39"/>
      <c r="B6846" s="45"/>
      <c r="C6846" s="315" t="s">
        <v>521</v>
      </c>
      <c r="D6846" s="315" t="s">
        <v>522</v>
      </c>
      <c r="E6846" s="18" t="s">
        <v>345</v>
      </c>
      <c r="F6846" s="316">
        <v>12.746</v>
      </c>
      <c r="G6846" s="39"/>
      <c r="H6846" s="45"/>
    </row>
    <row r="6847" s="2" customFormat="1">
      <c r="A6847" s="39"/>
      <c r="B6847" s="45"/>
      <c r="C6847" s="315" t="s">
        <v>532</v>
      </c>
      <c r="D6847" s="315" t="s">
        <v>533</v>
      </c>
      <c r="E6847" s="18" t="s">
        <v>345</v>
      </c>
      <c r="F6847" s="316">
        <v>12.746</v>
      </c>
      <c r="G6847" s="39"/>
      <c r="H6847" s="45"/>
    </row>
    <row r="6848" s="2" customFormat="1" ht="16.8" customHeight="1">
      <c r="A6848" s="39"/>
      <c r="B6848" s="45"/>
      <c r="C6848" s="315" t="s">
        <v>547</v>
      </c>
      <c r="D6848" s="315" t="s">
        <v>548</v>
      </c>
      <c r="E6848" s="18" t="s">
        <v>345</v>
      </c>
      <c r="F6848" s="316">
        <v>12.746</v>
      </c>
      <c r="G6848" s="39"/>
      <c r="H6848" s="45"/>
    </row>
    <row r="6849" s="2" customFormat="1" ht="16.8" customHeight="1">
      <c r="A6849" s="39"/>
      <c r="B6849" s="45"/>
      <c r="C6849" s="315" t="s">
        <v>552</v>
      </c>
      <c r="D6849" s="315" t="s">
        <v>553</v>
      </c>
      <c r="E6849" s="18" t="s">
        <v>391</v>
      </c>
      <c r="F6849" s="316">
        <v>0.255</v>
      </c>
      <c r="G6849" s="39"/>
      <c r="H6849" s="45"/>
    </row>
    <row r="6850" s="2" customFormat="1" ht="16.8" customHeight="1">
      <c r="A6850" s="39"/>
      <c r="B6850" s="45"/>
      <c r="C6850" s="315" t="s">
        <v>557</v>
      </c>
      <c r="D6850" s="315" t="s">
        <v>558</v>
      </c>
      <c r="E6850" s="18" t="s">
        <v>391</v>
      </c>
      <c r="F6850" s="316">
        <v>0.255</v>
      </c>
      <c r="G6850" s="39"/>
      <c r="H6850" s="45"/>
    </row>
    <row r="6851" s="2" customFormat="1" ht="16.8" customHeight="1">
      <c r="A6851" s="39"/>
      <c r="B6851" s="45"/>
      <c r="C6851" s="315" t="s">
        <v>562</v>
      </c>
      <c r="D6851" s="315" t="s">
        <v>563</v>
      </c>
      <c r="E6851" s="18" t="s">
        <v>391</v>
      </c>
      <c r="F6851" s="316">
        <v>2.5489999999999999</v>
      </c>
      <c r="G6851" s="39"/>
      <c r="H6851" s="45"/>
    </row>
    <row r="6852" s="2" customFormat="1" ht="16.8" customHeight="1">
      <c r="A6852" s="39"/>
      <c r="B6852" s="45"/>
      <c r="C6852" s="315" t="s">
        <v>526</v>
      </c>
      <c r="D6852" s="315" t="s">
        <v>527</v>
      </c>
      <c r="E6852" s="18" t="s">
        <v>528</v>
      </c>
      <c r="F6852" s="316">
        <v>0.255</v>
      </c>
      <c r="G6852" s="39"/>
      <c r="H6852" s="45"/>
    </row>
    <row r="6853" s="2" customFormat="1" ht="16.8" customHeight="1">
      <c r="A6853" s="39"/>
      <c r="B6853" s="45"/>
      <c r="C6853" s="315" t="s">
        <v>542</v>
      </c>
      <c r="D6853" s="315" t="s">
        <v>543</v>
      </c>
      <c r="E6853" s="18" t="s">
        <v>528</v>
      </c>
      <c r="F6853" s="316">
        <v>0.38200000000000001</v>
      </c>
      <c r="G6853" s="39"/>
      <c r="H6853" s="45"/>
    </row>
    <row r="6854" s="2" customFormat="1" ht="16.8" customHeight="1">
      <c r="A6854" s="39"/>
      <c r="B6854" s="45"/>
      <c r="C6854" s="311" t="s">
        <v>274</v>
      </c>
      <c r="D6854" s="312" t="s">
        <v>19</v>
      </c>
      <c r="E6854" s="313" t="s">
        <v>19</v>
      </c>
      <c r="F6854" s="314">
        <v>1</v>
      </c>
      <c r="G6854" s="39"/>
      <c r="H6854" s="45"/>
    </row>
    <row r="6855" s="2" customFormat="1" ht="16.8" customHeight="1">
      <c r="A6855" s="39"/>
      <c r="B6855" s="45"/>
      <c r="C6855" s="315" t="s">
        <v>19</v>
      </c>
      <c r="D6855" s="315" t="s">
        <v>383</v>
      </c>
      <c r="E6855" s="18" t="s">
        <v>19</v>
      </c>
      <c r="F6855" s="316">
        <v>0</v>
      </c>
      <c r="G6855" s="39"/>
      <c r="H6855" s="45"/>
    </row>
    <row r="6856" s="2" customFormat="1" ht="16.8" customHeight="1">
      <c r="A6856" s="39"/>
      <c r="B6856" s="45"/>
      <c r="C6856" s="315" t="s">
        <v>274</v>
      </c>
      <c r="D6856" s="315" t="s">
        <v>384</v>
      </c>
      <c r="E6856" s="18" t="s">
        <v>19</v>
      </c>
      <c r="F6856" s="316">
        <v>1</v>
      </c>
      <c r="G6856" s="39"/>
      <c r="H6856" s="45"/>
    </row>
    <row r="6857" s="2" customFormat="1" ht="16.8" customHeight="1">
      <c r="A6857" s="39"/>
      <c r="B6857" s="45"/>
      <c r="C6857" s="317" t="s">
        <v>4959</v>
      </c>
      <c r="D6857" s="39"/>
      <c r="E6857" s="39"/>
      <c r="F6857" s="39"/>
      <c r="G6857" s="39"/>
      <c r="H6857" s="45"/>
    </row>
    <row r="6858" s="2" customFormat="1" ht="16.8" customHeight="1">
      <c r="A6858" s="39"/>
      <c r="B6858" s="45"/>
      <c r="C6858" s="315" t="s">
        <v>379</v>
      </c>
      <c r="D6858" s="315" t="s">
        <v>380</v>
      </c>
      <c r="E6858" s="18" t="s">
        <v>345</v>
      </c>
      <c r="F6858" s="316">
        <v>12.746</v>
      </c>
      <c r="G6858" s="39"/>
      <c r="H6858" s="45"/>
    </row>
    <row r="6859" s="2" customFormat="1" ht="16.8" customHeight="1">
      <c r="A6859" s="39"/>
      <c r="B6859" s="45"/>
      <c r="C6859" s="311" t="s">
        <v>277</v>
      </c>
      <c r="D6859" s="312" t="s">
        <v>19</v>
      </c>
      <c r="E6859" s="313" t="s">
        <v>19</v>
      </c>
      <c r="F6859" s="314">
        <v>0.29999999999999999</v>
      </c>
      <c r="G6859" s="39"/>
      <c r="H6859" s="45"/>
    </row>
    <row r="6860" s="2" customFormat="1" ht="16.8" customHeight="1">
      <c r="A6860" s="39"/>
      <c r="B6860" s="45"/>
      <c r="C6860" s="315" t="s">
        <v>19</v>
      </c>
      <c r="D6860" s="315" t="s">
        <v>386</v>
      </c>
      <c r="E6860" s="18" t="s">
        <v>19</v>
      </c>
      <c r="F6860" s="316">
        <v>0</v>
      </c>
      <c r="G6860" s="39"/>
      <c r="H6860" s="45"/>
    </row>
    <row r="6861" s="2" customFormat="1" ht="16.8" customHeight="1">
      <c r="A6861" s="39"/>
      <c r="B6861" s="45"/>
      <c r="C6861" s="315" t="s">
        <v>277</v>
      </c>
      <c r="D6861" s="315" t="s">
        <v>387</v>
      </c>
      <c r="E6861" s="18" t="s">
        <v>19</v>
      </c>
      <c r="F6861" s="316">
        <v>0.29999999999999999</v>
      </c>
      <c r="G6861" s="39"/>
      <c r="H6861" s="45"/>
    </row>
    <row r="6862" s="2" customFormat="1" ht="16.8" customHeight="1">
      <c r="A6862" s="39"/>
      <c r="B6862" s="45"/>
      <c r="C6862" s="317" t="s">
        <v>4959</v>
      </c>
      <c r="D6862" s="39"/>
      <c r="E6862" s="39"/>
      <c r="F6862" s="39"/>
      <c r="G6862" s="39"/>
      <c r="H6862" s="45"/>
    </row>
    <row r="6863" s="2" customFormat="1" ht="16.8" customHeight="1">
      <c r="A6863" s="39"/>
      <c r="B6863" s="45"/>
      <c r="C6863" s="315" t="s">
        <v>379</v>
      </c>
      <c r="D6863" s="315" t="s">
        <v>380</v>
      </c>
      <c r="E6863" s="18" t="s">
        <v>345</v>
      </c>
      <c r="F6863" s="316">
        <v>12.746</v>
      </c>
      <c r="G6863" s="39"/>
      <c r="H6863" s="45"/>
    </row>
    <row r="6864" s="2" customFormat="1">
      <c r="A6864" s="39"/>
      <c r="B6864" s="45"/>
      <c r="C6864" s="315" t="s">
        <v>406</v>
      </c>
      <c r="D6864" s="315" t="s">
        <v>407</v>
      </c>
      <c r="E6864" s="18" t="s">
        <v>391</v>
      </c>
      <c r="F6864" s="316">
        <v>25.100999999999999</v>
      </c>
      <c r="G6864" s="39"/>
      <c r="H6864" s="45"/>
    </row>
    <row r="6865" s="2" customFormat="1" ht="16.8" customHeight="1">
      <c r="A6865" s="39"/>
      <c r="B6865" s="45"/>
      <c r="C6865" s="311" t="s">
        <v>1828</v>
      </c>
      <c r="D6865" s="312" t="s">
        <v>19</v>
      </c>
      <c r="E6865" s="313" t="s">
        <v>19</v>
      </c>
      <c r="F6865" s="314">
        <v>0</v>
      </c>
      <c r="G6865" s="39"/>
      <c r="H6865" s="45"/>
    </row>
    <row r="6866" s="2" customFormat="1" ht="16.8" customHeight="1">
      <c r="A6866" s="39"/>
      <c r="B6866" s="45"/>
      <c r="C6866" s="317" t="s">
        <v>4959</v>
      </c>
      <c r="D6866" s="39"/>
      <c r="E6866" s="39"/>
      <c r="F6866" s="39"/>
      <c r="G6866" s="39"/>
      <c r="H6866" s="45"/>
    </row>
    <row r="6867" s="2" customFormat="1" ht="16.8" customHeight="1">
      <c r="A6867" s="39"/>
      <c r="B6867" s="45"/>
      <c r="C6867" s="315" t="s">
        <v>466</v>
      </c>
      <c r="D6867" s="315" t="s">
        <v>467</v>
      </c>
      <c r="E6867" s="18" t="s">
        <v>391</v>
      </c>
      <c r="F6867" s="316">
        <v>18.753</v>
      </c>
      <c r="G6867" s="39"/>
      <c r="H6867" s="45"/>
    </row>
    <row r="6868" s="2" customFormat="1" ht="16.8" customHeight="1">
      <c r="A6868" s="39"/>
      <c r="B6868" s="45"/>
      <c r="C6868" s="311" t="s">
        <v>218</v>
      </c>
      <c r="D6868" s="312" t="s">
        <v>19</v>
      </c>
      <c r="E6868" s="313" t="s">
        <v>19</v>
      </c>
      <c r="F6868" s="314">
        <v>6.3479999999999999</v>
      </c>
      <c r="G6868" s="39"/>
      <c r="H6868" s="45"/>
    </row>
    <row r="6869" s="2" customFormat="1" ht="16.8" customHeight="1">
      <c r="A6869" s="39"/>
      <c r="B6869" s="45"/>
      <c r="C6869" s="315" t="s">
        <v>19</v>
      </c>
      <c r="D6869" s="315" t="s">
        <v>216</v>
      </c>
      <c r="E6869" s="18" t="s">
        <v>19</v>
      </c>
      <c r="F6869" s="316">
        <v>1.536</v>
      </c>
      <c r="G6869" s="39"/>
      <c r="H6869" s="45"/>
    </row>
    <row r="6870" s="2" customFormat="1" ht="16.8" customHeight="1">
      <c r="A6870" s="39"/>
      <c r="B6870" s="45"/>
      <c r="C6870" s="315" t="s">
        <v>19</v>
      </c>
      <c r="D6870" s="315" t="s">
        <v>221</v>
      </c>
      <c r="E6870" s="18" t="s">
        <v>19</v>
      </c>
      <c r="F6870" s="316">
        <v>4.617</v>
      </c>
      <c r="G6870" s="39"/>
      <c r="H6870" s="45"/>
    </row>
    <row r="6871" s="2" customFormat="1" ht="16.8" customHeight="1">
      <c r="A6871" s="39"/>
      <c r="B6871" s="45"/>
      <c r="C6871" s="315" t="s">
        <v>19</v>
      </c>
      <c r="D6871" s="315" t="s">
        <v>452</v>
      </c>
      <c r="E6871" s="18" t="s">
        <v>19</v>
      </c>
      <c r="F6871" s="316">
        <v>0.19500000000000001</v>
      </c>
      <c r="G6871" s="39"/>
      <c r="H6871" s="45"/>
    </row>
    <row r="6872" s="2" customFormat="1" ht="16.8" customHeight="1">
      <c r="A6872" s="39"/>
      <c r="B6872" s="45"/>
      <c r="C6872" s="315" t="s">
        <v>19</v>
      </c>
      <c r="D6872" s="315" t="s">
        <v>453</v>
      </c>
      <c r="E6872" s="18" t="s">
        <v>19</v>
      </c>
      <c r="F6872" s="316">
        <v>0</v>
      </c>
      <c r="G6872" s="39"/>
      <c r="H6872" s="45"/>
    </row>
    <row r="6873" s="2" customFormat="1" ht="16.8" customHeight="1">
      <c r="A6873" s="39"/>
      <c r="B6873" s="45"/>
      <c r="C6873" s="315" t="s">
        <v>19</v>
      </c>
      <c r="D6873" s="315" t="s">
        <v>248</v>
      </c>
      <c r="E6873" s="18" t="s">
        <v>19</v>
      </c>
      <c r="F6873" s="316">
        <v>0</v>
      </c>
      <c r="G6873" s="39"/>
      <c r="H6873" s="45"/>
    </row>
    <row r="6874" s="2" customFormat="1" ht="16.8" customHeight="1">
      <c r="A6874" s="39"/>
      <c r="B6874" s="45"/>
      <c r="C6874" s="315" t="s">
        <v>218</v>
      </c>
      <c r="D6874" s="315" t="s">
        <v>363</v>
      </c>
      <c r="E6874" s="18" t="s">
        <v>19</v>
      </c>
      <c r="F6874" s="316">
        <v>6.3479999999999999</v>
      </c>
      <c r="G6874" s="39"/>
      <c r="H6874" s="45"/>
    </row>
    <row r="6875" s="2" customFormat="1" ht="16.8" customHeight="1">
      <c r="A6875" s="39"/>
      <c r="B6875" s="45"/>
      <c r="C6875" s="317" t="s">
        <v>4959</v>
      </c>
      <c r="D6875" s="39"/>
      <c r="E6875" s="39"/>
      <c r="F6875" s="39"/>
      <c r="G6875" s="39"/>
      <c r="H6875" s="45"/>
    </row>
    <row r="6876" s="2" customFormat="1">
      <c r="A6876" s="39"/>
      <c r="B6876" s="45"/>
      <c r="C6876" s="315" t="s">
        <v>448</v>
      </c>
      <c r="D6876" s="315" t="s">
        <v>449</v>
      </c>
      <c r="E6876" s="18" t="s">
        <v>391</v>
      </c>
      <c r="F6876" s="316">
        <v>6.3479999999999999</v>
      </c>
      <c r="G6876" s="39"/>
      <c r="H6876" s="45"/>
    </row>
    <row r="6877" s="2" customFormat="1">
      <c r="A6877" s="39"/>
      <c r="B6877" s="45"/>
      <c r="C6877" s="315" t="s">
        <v>455</v>
      </c>
      <c r="D6877" s="315" t="s">
        <v>4960</v>
      </c>
      <c r="E6877" s="18" t="s">
        <v>391</v>
      </c>
      <c r="F6877" s="316">
        <v>63.479999999999997</v>
      </c>
      <c r="G6877" s="39"/>
      <c r="H6877" s="45"/>
    </row>
    <row r="6878" s="2" customFormat="1">
      <c r="A6878" s="39"/>
      <c r="B6878" s="45"/>
      <c r="C6878" s="315" t="s">
        <v>504</v>
      </c>
      <c r="D6878" s="315" t="s">
        <v>505</v>
      </c>
      <c r="E6878" s="18" t="s">
        <v>489</v>
      </c>
      <c r="F6878" s="316">
        <v>12.696</v>
      </c>
      <c r="G6878" s="39"/>
      <c r="H6878" s="45"/>
    </row>
    <row r="6879" s="2" customFormat="1" ht="16.8" customHeight="1">
      <c r="A6879" s="39"/>
      <c r="B6879" s="45"/>
      <c r="C6879" s="315" t="s">
        <v>466</v>
      </c>
      <c r="D6879" s="315" t="s">
        <v>467</v>
      </c>
      <c r="E6879" s="18" t="s">
        <v>391</v>
      </c>
      <c r="F6879" s="316">
        <v>18.753</v>
      </c>
      <c r="G6879" s="39"/>
      <c r="H6879" s="45"/>
    </row>
    <row r="6880" s="2" customFormat="1" ht="16.8" customHeight="1">
      <c r="A6880" s="39"/>
      <c r="B6880" s="45"/>
      <c r="C6880" s="315" t="s">
        <v>19</v>
      </c>
      <c r="D6880" s="315" t="s">
        <v>418</v>
      </c>
      <c r="E6880" s="18" t="s">
        <v>19</v>
      </c>
      <c r="F6880" s="316">
        <v>15.237</v>
      </c>
      <c r="G6880" s="39"/>
      <c r="H6880" s="45"/>
    </row>
    <row r="6881" s="2" customFormat="1" ht="16.8" customHeight="1">
      <c r="A6881" s="39"/>
      <c r="B6881" s="45"/>
      <c r="C6881" s="315" t="s">
        <v>19</v>
      </c>
      <c r="D6881" s="315" t="s">
        <v>1348</v>
      </c>
      <c r="E6881" s="18" t="s">
        <v>19</v>
      </c>
      <c r="F6881" s="316">
        <v>3.5150000000000001</v>
      </c>
      <c r="G6881" s="39"/>
      <c r="H6881" s="45"/>
    </row>
    <row r="6882" s="2" customFormat="1" ht="16.8" customHeight="1">
      <c r="A6882" s="39"/>
      <c r="B6882" s="45"/>
      <c r="C6882" s="315" t="s">
        <v>19</v>
      </c>
      <c r="D6882" s="315" t="s">
        <v>1349</v>
      </c>
      <c r="E6882" s="18" t="s">
        <v>19</v>
      </c>
      <c r="F6882" s="316">
        <v>0</v>
      </c>
      <c r="G6882" s="39"/>
      <c r="H6882" s="45"/>
    </row>
    <row r="6883" s="2" customFormat="1" ht="16.8" customHeight="1">
      <c r="A6883" s="39"/>
      <c r="B6883" s="45"/>
      <c r="C6883" s="315" t="s">
        <v>19</v>
      </c>
      <c r="D6883" s="315" t="s">
        <v>1350</v>
      </c>
      <c r="E6883" s="18" t="s">
        <v>19</v>
      </c>
      <c r="F6883" s="316">
        <v>0</v>
      </c>
      <c r="G6883" s="39"/>
      <c r="H6883" s="45"/>
    </row>
    <row r="6884" s="2" customFormat="1" ht="16.8" customHeight="1">
      <c r="A6884" s="39"/>
      <c r="B6884" s="45"/>
      <c r="C6884" s="315" t="s">
        <v>19</v>
      </c>
      <c r="D6884" s="315" t="s">
        <v>1350</v>
      </c>
      <c r="E6884" s="18" t="s">
        <v>19</v>
      </c>
      <c r="F6884" s="316">
        <v>0</v>
      </c>
      <c r="G6884" s="39"/>
      <c r="H6884" s="45"/>
    </row>
    <row r="6885" s="2" customFormat="1" ht="16.8" customHeight="1">
      <c r="A6885" s="39"/>
      <c r="B6885" s="45"/>
      <c r="C6885" s="315" t="s">
        <v>19</v>
      </c>
      <c r="D6885" s="315" t="s">
        <v>1351</v>
      </c>
      <c r="E6885" s="18" t="s">
        <v>19</v>
      </c>
      <c r="F6885" s="316">
        <v>0</v>
      </c>
      <c r="G6885" s="39"/>
      <c r="H6885" s="45"/>
    </row>
    <row r="6886" s="2" customFormat="1" ht="16.8" customHeight="1">
      <c r="A6886" s="39"/>
      <c r="B6886" s="45"/>
      <c r="C6886" s="311" t="s">
        <v>223</v>
      </c>
      <c r="D6886" s="312" t="s">
        <v>19</v>
      </c>
      <c r="E6886" s="313" t="s">
        <v>19</v>
      </c>
      <c r="F6886" s="314">
        <v>25.100999999999999</v>
      </c>
      <c r="G6886" s="39"/>
      <c r="H6886" s="45"/>
    </row>
    <row r="6887" s="2" customFormat="1" ht="16.8" customHeight="1">
      <c r="A6887" s="39"/>
      <c r="B6887" s="45"/>
      <c r="C6887" s="315" t="s">
        <v>19</v>
      </c>
      <c r="D6887" s="315" t="s">
        <v>1352</v>
      </c>
      <c r="E6887" s="18" t="s">
        <v>19</v>
      </c>
      <c r="F6887" s="316">
        <v>6.3490000000000002</v>
      </c>
      <c r="G6887" s="39"/>
      <c r="H6887" s="45"/>
    </row>
    <row r="6888" s="2" customFormat="1" ht="16.8" customHeight="1">
      <c r="A6888" s="39"/>
      <c r="B6888" s="45"/>
      <c r="C6888" s="315" t="s">
        <v>19</v>
      </c>
      <c r="D6888" s="315" t="s">
        <v>422</v>
      </c>
      <c r="E6888" s="18" t="s">
        <v>19</v>
      </c>
      <c r="F6888" s="316">
        <v>0</v>
      </c>
      <c r="G6888" s="39"/>
      <c r="H6888" s="45"/>
    </row>
    <row r="6889" s="2" customFormat="1" ht="16.8" customHeight="1">
      <c r="A6889" s="39"/>
      <c r="B6889" s="45"/>
      <c r="C6889" s="315" t="s">
        <v>223</v>
      </c>
      <c r="D6889" s="315" t="s">
        <v>363</v>
      </c>
      <c r="E6889" s="18" t="s">
        <v>19</v>
      </c>
      <c r="F6889" s="316">
        <v>25.100999999999999</v>
      </c>
      <c r="G6889" s="39"/>
      <c r="H6889" s="45"/>
    </row>
    <row r="6890" s="2" customFormat="1" ht="16.8" customHeight="1">
      <c r="A6890" s="39"/>
      <c r="B6890" s="45"/>
      <c r="C6890" s="317" t="s">
        <v>4959</v>
      </c>
      <c r="D6890" s="39"/>
      <c r="E6890" s="39"/>
      <c r="F6890" s="39"/>
      <c r="G6890" s="39"/>
      <c r="H6890" s="45"/>
    </row>
    <row r="6891" s="2" customFormat="1">
      <c r="A6891" s="39"/>
      <c r="B6891" s="45"/>
      <c r="C6891" s="315" t="s">
        <v>406</v>
      </c>
      <c r="D6891" s="315" t="s">
        <v>407</v>
      </c>
      <c r="E6891" s="18" t="s">
        <v>391</v>
      </c>
      <c r="F6891" s="316">
        <v>25.100999999999999</v>
      </c>
      <c r="G6891" s="39"/>
      <c r="H6891" s="45"/>
    </row>
    <row r="6892" s="2" customFormat="1" ht="16.8" customHeight="1">
      <c r="A6892" s="39"/>
      <c r="B6892" s="45"/>
      <c r="C6892" s="315" t="s">
        <v>466</v>
      </c>
      <c r="D6892" s="315" t="s">
        <v>467</v>
      </c>
      <c r="E6892" s="18" t="s">
        <v>391</v>
      </c>
      <c r="F6892" s="316">
        <v>18.753</v>
      </c>
      <c r="G6892" s="39"/>
      <c r="H6892" s="45"/>
    </row>
    <row r="6893" s="2" customFormat="1" ht="16.8" customHeight="1">
      <c r="A6893" s="39"/>
      <c r="B6893" s="45"/>
      <c r="C6893" s="311" t="s">
        <v>298</v>
      </c>
      <c r="D6893" s="312" t="s">
        <v>19</v>
      </c>
      <c r="E6893" s="313" t="s">
        <v>19</v>
      </c>
      <c r="F6893" s="314">
        <v>-0.19500000000000001</v>
      </c>
      <c r="G6893" s="39"/>
      <c r="H6893" s="45"/>
    </row>
    <row r="6894" s="2" customFormat="1" ht="16.8" customHeight="1">
      <c r="A6894" s="39"/>
      <c r="B6894" s="45"/>
      <c r="C6894" s="315" t="s">
        <v>19</v>
      </c>
      <c r="D6894" s="315" t="s">
        <v>2074</v>
      </c>
      <c r="E6894" s="18" t="s">
        <v>19</v>
      </c>
      <c r="F6894" s="316">
        <v>0</v>
      </c>
      <c r="G6894" s="39"/>
      <c r="H6894" s="45"/>
    </row>
    <row r="6895" s="2" customFormat="1" ht="16.8" customHeight="1">
      <c r="A6895" s="39"/>
      <c r="B6895" s="45"/>
      <c r="C6895" s="315" t="s">
        <v>19</v>
      </c>
      <c r="D6895" s="315" t="s">
        <v>2075</v>
      </c>
      <c r="E6895" s="18" t="s">
        <v>19</v>
      </c>
      <c r="F6895" s="316">
        <v>0</v>
      </c>
      <c r="G6895" s="39"/>
      <c r="H6895" s="45"/>
    </row>
    <row r="6896" s="2" customFormat="1" ht="16.8" customHeight="1">
      <c r="A6896" s="39"/>
      <c r="B6896" s="45"/>
      <c r="C6896" s="315" t="s">
        <v>19</v>
      </c>
      <c r="D6896" s="315" t="s">
        <v>1885</v>
      </c>
      <c r="E6896" s="18" t="s">
        <v>19</v>
      </c>
      <c r="F6896" s="316">
        <v>-0.19500000000000001</v>
      </c>
      <c r="G6896" s="39"/>
      <c r="H6896" s="45"/>
    </row>
    <row r="6897" s="2" customFormat="1" ht="16.8" customHeight="1">
      <c r="A6897" s="39"/>
      <c r="B6897" s="45"/>
      <c r="C6897" s="315" t="s">
        <v>19</v>
      </c>
      <c r="D6897" s="315" t="s">
        <v>1886</v>
      </c>
      <c r="E6897" s="18" t="s">
        <v>19</v>
      </c>
      <c r="F6897" s="316">
        <v>0</v>
      </c>
      <c r="G6897" s="39"/>
      <c r="H6897" s="45"/>
    </row>
    <row r="6898" s="2" customFormat="1" ht="16.8" customHeight="1">
      <c r="A6898" s="39"/>
      <c r="B6898" s="45"/>
      <c r="C6898" s="315" t="s">
        <v>19</v>
      </c>
      <c r="D6898" s="315" t="s">
        <v>1887</v>
      </c>
      <c r="E6898" s="18" t="s">
        <v>19</v>
      </c>
      <c r="F6898" s="316">
        <v>0</v>
      </c>
      <c r="G6898" s="39"/>
      <c r="H6898" s="45"/>
    </row>
    <row r="6899" s="2" customFormat="1" ht="16.8" customHeight="1">
      <c r="A6899" s="39"/>
      <c r="B6899" s="45"/>
      <c r="C6899" s="315" t="s">
        <v>19</v>
      </c>
      <c r="D6899" s="315" t="s">
        <v>1888</v>
      </c>
      <c r="E6899" s="18" t="s">
        <v>19</v>
      </c>
      <c r="F6899" s="316">
        <v>0</v>
      </c>
      <c r="G6899" s="39"/>
      <c r="H6899" s="45"/>
    </row>
    <row r="6900" s="2" customFormat="1" ht="16.8" customHeight="1">
      <c r="A6900" s="39"/>
      <c r="B6900" s="45"/>
      <c r="C6900" s="315" t="s">
        <v>19</v>
      </c>
      <c r="D6900" s="315" t="s">
        <v>501</v>
      </c>
      <c r="E6900" s="18" t="s">
        <v>19</v>
      </c>
      <c r="F6900" s="316">
        <v>0</v>
      </c>
      <c r="G6900" s="39"/>
      <c r="H6900" s="45"/>
    </row>
    <row r="6901" s="2" customFormat="1" ht="16.8" customHeight="1">
      <c r="A6901" s="39"/>
      <c r="B6901" s="45"/>
      <c r="C6901" s="315" t="s">
        <v>19</v>
      </c>
      <c r="D6901" s="315" t="s">
        <v>993</v>
      </c>
      <c r="E6901" s="18" t="s">
        <v>19</v>
      </c>
      <c r="F6901" s="316">
        <v>0</v>
      </c>
      <c r="G6901" s="39"/>
      <c r="H6901" s="45"/>
    </row>
    <row r="6902" s="2" customFormat="1" ht="16.8" customHeight="1">
      <c r="A6902" s="39"/>
      <c r="B6902" s="45"/>
      <c r="C6902" s="315" t="s">
        <v>19</v>
      </c>
      <c r="D6902" s="315" t="s">
        <v>502</v>
      </c>
      <c r="E6902" s="18" t="s">
        <v>19</v>
      </c>
      <c r="F6902" s="316">
        <v>0</v>
      </c>
      <c r="G6902" s="39"/>
      <c r="H6902" s="45"/>
    </row>
    <row r="6903" s="2" customFormat="1" ht="16.8" customHeight="1">
      <c r="A6903" s="39"/>
      <c r="B6903" s="45"/>
      <c r="C6903" s="315" t="s">
        <v>298</v>
      </c>
      <c r="D6903" s="315" t="s">
        <v>500</v>
      </c>
      <c r="E6903" s="18" t="s">
        <v>19</v>
      </c>
      <c r="F6903" s="316">
        <v>-0.19500000000000001</v>
      </c>
      <c r="G6903" s="39"/>
      <c r="H6903" s="45"/>
    </row>
    <row r="6904" s="2" customFormat="1" ht="16.8" customHeight="1">
      <c r="A6904" s="39"/>
      <c r="B6904" s="45"/>
      <c r="C6904" s="317" t="s">
        <v>4959</v>
      </c>
      <c r="D6904" s="39"/>
      <c r="E6904" s="39"/>
      <c r="F6904" s="39"/>
      <c r="G6904" s="39"/>
      <c r="H6904" s="45"/>
    </row>
    <row r="6905" s="2" customFormat="1" ht="16.8" customHeight="1">
      <c r="A6905" s="39"/>
      <c r="B6905" s="45"/>
      <c r="C6905" s="315" t="s">
        <v>496</v>
      </c>
      <c r="D6905" s="315" t="s">
        <v>497</v>
      </c>
      <c r="E6905" s="18" t="s">
        <v>489</v>
      </c>
      <c r="F6905" s="316">
        <v>3.0720000000000001</v>
      </c>
      <c r="G6905" s="39"/>
      <c r="H6905" s="45"/>
    </row>
    <row r="6906" s="2" customFormat="1">
      <c r="A6906" s="39"/>
      <c r="B6906" s="45"/>
      <c r="C6906" s="315" t="s">
        <v>448</v>
      </c>
      <c r="D6906" s="315" t="s">
        <v>449</v>
      </c>
      <c r="E6906" s="18" t="s">
        <v>391</v>
      </c>
      <c r="F6906" s="316">
        <v>6.3479999999999999</v>
      </c>
      <c r="G6906" s="39"/>
      <c r="H6906" s="45"/>
    </row>
    <row r="6907" s="2" customFormat="1" ht="16.8" customHeight="1">
      <c r="A6907" s="39"/>
      <c r="B6907" s="45"/>
      <c r="C6907" s="311" t="s">
        <v>221</v>
      </c>
      <c r="D6907" s="312" t="s">
        <v>19</v>
      </c>
      <c r="E6907" s="313" t="s">
        <v>19</v>
      </c>
      <c r="F6907" s="314">
        <v>4.617</v>
      </c>
      <c r="G6907" s="39"/>
      <c r="H6907" s="45"/>
    </row>
    <row r="6908" s="2" customFormat="1" ht="16.8" customHeight="1">
      <c r="A6908" s="39"/>
      <c r="B6908" s="45"/>
      <c r="C6908" s="315" t="s">
        <v>19</v>
      </c>
      <c r="D6908" s="315" t="s">
        <v>491</v>
      </c>
      <c r="E6908" s="18" t="s">
        <v>19</v>
      </c>
      <c r="F6908" s="316">
        <v>0</v>
      </c>
      <c r="G6908" s="39"/>
      <c r="H6908" s="45"/>
    </row>
    <row r="6909" s="2" customFormat="1" ht="16.8" customHeight="1">
      <c r="A6909" s="39"/>
      <c r="B6909" s="45"/>
      <c r="C6909" s="315" t="s">
        <v>19</v>
      </c>
      <c r="D6909" s="315" t="s">
        <v>492</v>
      </c>
      <c r="E6909" s="18" t="s">
        <v>19</v>
      </c>
      <c r="F6909" s="316">
        <v>1.1539999999999999</v>
      </c>
      <c r="G6909" s="39"/>
      <c r="H6909" s="45"/>
    </row>
    <row r="6910" s="2" customFormat="1" ht="16.8" customHeight="1">
      <c r="A6910" s="39"/>
      <c r="B6910" s="45"/>
      <c r="C6910" s="315" t="s">
        <v>19</v>
      </c>
      <c r="D6910" s="315" t="s">
        <v>493</v>
      </c>
      <c r="E6910" s="18" t="s">
        <v>19</v>
      </c>
      <c r="F6910" s="316">
        <v>0</v>
      </c>
      <c r="G6910" s="39"/>
      <c r="H6910" s="45"/>
    </row>
    <row r="6911" s="2" customFormat="1" ht="16.8" customHeight="1">
      <c r="A6911" s="39"/>
      <c r="B6911" s="45"/>
      <c r="C6911" s="315" t="s">
        <v>19</v>
      </c>
      <c r="D6911" s="315" t="s">
        <v>494</v>
      </c>
      <c r="E6911" s="18" t="s">
        <v>19</v>
      </c>
      <c r="F6911" s="316">
        <v>3.4630000000000001</v>
      </c>
      <c r="G6911" s="39"/>
      <c r="H6911" s="45"/>
    </row>
    <row r="6912" s="2" customFormat="1" ht="16.8" customHeight="1">
      <c r="A6912" s="39"/>
      <c r="B6912" s="45"/>
      <c r="C6912" s="315" t="s">
        <v>221</v>
      </c>
      <c r="D6912" s="315" t="s">
        <v>363</v>
      </c>
      <c r="E6912" s="18" t="s">
        <v>19</v>
      </c>
      <c r="F6912" s="316">
        <v>4.617</v>
      </c>
      <c r="G6912" s="39"/>
      <c r="H6912" s="45"/>
    </row>
    <row r="6913" s="2" customFormat="1" ht="16.8" customHeight="1">
      <c r="A6913" s="39"/>
      <c r="B6913" s="45"/>
      <c r="C6913" s="317" t="s">
        <v>4959</v>
      </c>
      <c r="D6913" s="39"/>
      <c r="E6913" s="39"/>
      <c r="F6913" s="39"/>
      <c r="G6913" s="39"/>
      <c r="H6913" s="45"/>
    </row>
    <row r="6914" s="2" customFormat="1" ht="16.8" customHeight="1">
      <c r="A6914" s="39"/>
      <c r="B6914" s="45"/>
      <c r="C6914" s="315" t="s">
        <v>487</v>
      </c>
      <c r="D6914" s="315" t="s">
        <v>488</v>
      </c>
      <c r="E6914" s="18" t="s">
        <v>489</v>
      </c>
      <c r="F6914" s="316">
        <v>9.234</v>
      </c>
      <c r="G6914" s="39"/>
      <c r="H6914" s="45"/>
    </row>
    <row r="6915" s="2" customFormat="1">
      <c r="A6915" s="39"/>
      <c r="B6915" s="45"/>
      <c r="C6915" s="315" t="s">
        <v>448</v>
      </c>
      <c r="D6915" s="315" t="s">
        <v>449</v>
      </c>
      <c r="E6915" s="18" t="s">
        <v>391</v>
      </c>
      <c r="F6915" s="316">
        <v>6.3479999999999999</v>
      </c>
      <c r="G6915" s="39"/>
      <c r="H6915" s="45"/>
    </row>
    <row r="6916" s="2" customFormat="1">
      <c r="A6916" s="39"/>
      <c r="B6916" s="45"/>
      <c r="C6916" s="315" t="s">
        <v>477</v>
      </c>
      <c r="D6916" s="315" t="s">
        <v>478</v>
      </c>
      <c r="E6916" s="18" t="s">
        <v>391</v>
      </c>
      <c r="F6916" s="316">
        <v>23.370000000000001</v>
      </c>
      <c r="G6916" s="39"/>
      <c r="H6916" s="45"/>
    </row>
    <row r="6917" s="2" customFormat="1" ht="16.8" customHeight="1">
      <c r="A6917" s="39"/>
      <c r="B6917" s="45"/>
      <c r="C6917" s="311" t="s">
        <v>225</v>
      </c>
      <c r="D6917" s="312" t="s">
        <v>19</v>
      </c>
      <c r="E6917" s="313" t="s">
        <v>19</v>
      </c>
      <c r="F6917" s="314">
        <v>18.753</v>
      </c>
      <c r="G6917" s="39"/>
      <c r="H6917" s="45"/>
    </row>
    <row r="6918" s="2" customFormat="1" ht="16.8" customHeight="1">
      <c r="A6918" s="39"/>
      <c r="B6918" s="45"/>
      <c r="C6918" s="315" t="s">
        <v>19</v>
      </c>
      <c r="D6918" s="315" t="s">
        <v>470</v>
      </c>
      <c r="E6918" s="18" t="s">
        <v>19</v>
      </c>
      <c r="F6918" s="316">
        <v>0</v>
      </c>
      <c r="G6918" s="39"/>
      <c r="H6918" s="45"/>
    </row>
    <row r="6919" s="2" customFormat="1" ht="16.8" customHeight="1">
      <c r="A6919" s="39"/>
      <c r="B6919" s="45"/>
      <c r="C6919" s="315" t="s">
        <v>19</v>
      </c>
      <c r="D6919" s="315" t="s">
        <v>1879</v>
      </c>
      <c r="E6919" s="18" t="s">
        <v>19</v>
      </c>
      <c r="F6919" s="316">
        <v>25.100999999999999</v>
      </c>
      <c r="G6919" s="39"/>
      <c r="H6919" s="45"/>
    </row>
    <row r="6920" s="2" customFormat="1" ht="16.8" customHeight="1">
      <c r="A6920" s="39"/>
      <c r="B6920" s="45"/>
      <c r="C6920" s="315" t="s">
        <v>19</v>
      </c>
      <c r="D6920" s="315" t="s">
        <v>471</v>
      </c>
      <c r="E6920" s="18" t="s">
        <v>19</v>
      </c>
      <c r="F6920" s="316">
        <v>-6.3479999999999999</v>
      </c>
      <c r="G6920" s="39"/>
      <c r="H6920" s="45"/>
    </row>
    <row r="6921" s="2" customFormat="1" ht="16.8" customHeight="1">
      <c r="A6921" s="39"/>
      <c r="B6921" s="45"/>
      <c r="C6921" s="315" t="s">
        <v>225</v>
      </c>
      <c r="D6921" s="315" t="s">
        <v>363</v>
      </c>
      <c r="E6921" s="18" t="s">
        <v>19</v>
      </c>
      <c r="F6921" s="316">
        <v>18.753</v>
      </c>
      <c r="G6921" s="39"/>
      <c r="H6921" s="45"/>
    </row>
    <row r="6922" s="2" customFormat="1" ht="16.8" customHeight="1">
      <c r="A6922" s="39"/>
      <c r="B6922" s="45"/>
      <c r="C6922" s="317" t="s">
        <v>4959</v>
      </c>
      <c r="D6922" s="39"/>
      <c r="E6922" s="39"/>
      <c r="F6922" s="39"/>
      <c r="G6922" s="39"/>
      <c r="H6922" s="45"/>
    </row>
    <row r="6923" s="2" customFormat="1" ht="16.8" customHeight="1">
      <c r="A6923" s="39"/>
      <c r="B6923" s="45"/>
      <c r="C6923" s="315" t="s">
        <v>466</v>
      </c>
      <c r="D6923" s="315" t="s">
        <v>467</v>
      </c>
      <c r="E6923" s="18" t="s">
        <v>391</v>
      </c>
      <c r="F6923" s="316">
        <v>18.753</v>
      </c>
      <c r="G6923" s="39"/>
      <c r="H6923" s="45"/>
    </row>
    <row r="6924" s="2" customFormat="1">
      <c r="A6924" s="39"/>
      <c r="B6924" s="45"/>
      <c r="C6924" s="315" t="s">
        <v>389</v>
      </c>
      <c r="D6924" s="315" t="s">
        <v>390</v>
      </c>
      <c r="E6924" s="18" t="s">
        <v>391</v>
      </c>
      <c r="F6924" s="316">
        <v>18.753</v>
      </c>
      <c r="G6924" s="39"/>
      <c r="H6924" s="45"/>
    </row>
    <row r="6925" s="2" customFormat="1">
      <c r="A6925" s="39"/>
      <c r="B6925" s="45"/>
      <c r="C6925" s="315" t="s">
        <v>442</v>
      </c>
      <c r="D6925" s="315" t="s">
        <v>443</v>
      </c>
      <c r="E6925" s="18" t="s">
        <v>391</v>
      </c>
      <c r="F6925" s="316">
        <v>37.506</v>
      </c>
      <c r="G6925" s="39"/>
      <c r="H6925" s="45"/>
    </row>
    <row r="6926" s="2" customFormat="1">
      <c r="A6926" s="39"/>
      <c r="B6926" s="45"/>
      <c r="C6926" s="315" t="s">
        <v>462</v>
      </c>
      <c r="D6926" s="315" t="s">
        <v>463</v>
      </c>
      <c r="E6926" s="18" t="s">
        <v>391</v>
      </c>
      <c r="F6926" s="316">
        <v>18.753</v>
      </c>
      <c r="G6926" s="39"/>
      <c r="H6926" s="45"/>
    </row>
    <row r="6927" s="2" customFormat="1">
      <c r="A6927" s="39"/>
      <c r="B6927" s="45"/>
      <c r="C6927" s="315" t="s">
        <v>477</v>
      </c>
      <c r="D6927" s="315" t="s">
        <v>478</v>
      </c>
      <c r="E6927" s="18" t="s">
        <v>391</v>
      </c>
      <c r="F6927" s="316">
        <v>23.370000000000001</v>
      </c>
      <c r="G6927" s="39"/>
      <c r="H6927" s="45"/>
    </row>
    <row r="6928" s="2" customFormat="1" ht="26.4" customHeight="1">
      <c r="A6928" s="39"/>
      <c r="B6928" s="45"/>
      <c r="C6928" s="310" t="s">
        <v>4983</v>
      </c>
      <c r="D6928" s="310" t="s">
        <v>150</v>
      </c>
      <c r="E6928" s="39"/>
      <c r="F6928" s="39"/>
      <c r="G6928" s="39"/>
      <c r="H6928" s="45"/>
    </row>
    <row r="6929" s="2" customFormat="1" ht="16.8" customHeight="1">
      <c r="A6929" s="39"/>
      <c r="B6929" s="45"/>
      <c r="C6929" s="311" t="s">
        <v>248</v>
      </c>
      <c r="D6929" s="312" t="s">
        <v>19</v>
      </c>
      <c r="E6929" s="313" t="s">
        <v>19</v>
      </c>
      <c r="F6929" s="314">
        <v>0</v>
      </c>
      <c r="G6929" s="39"/>
      <c r="H6929" s="45"/>
    </row>
    <row r="6930" s="2" customFormat="1" ht="16.8" customHeight="1">
      <c r="A6930" s="39"/>
      <c r="B6930" s="45"/>
      <c r="C6930" s="317" t="s">
        <v>4959</v>
      </c>
      <c r="D6930" s="39"/>
      <c r="E6930" s="39"/>
      <c r="F6930" s="39"/>
      <c r="G6930" s="39"/>
      <c r="H6930" s="45"/>
    </row>
    <row r="6931" s="2" customFormat="1">
      <c r="A6931" s="39"/>
      <c r="B6931" s="45"/>
      <c r="C6931" s="315" t="s">
        <v>448</v>
      </c>
      <c r="D6931" s="315" t="s">
        <v>449</v>
      </c>
      <c r="E6931" s="18" t="s">
        <v>391</v>
      </c>
      <c r="F6931" s="316">
        <v>131.16200000000001</v>
      </c>
      <c r="G6931" s="39"/>
      <c r="H6931" s="45"/>
    </row>
    <row r="6932" s="2" customFormat="1" ht="16.8" customHeight="1">
      <c r="A6932" s="39"/>
      <c r="B6932" s="45"/>
      <c r="C6932" s="311" t="s">
        <v>294</v>
      </c>
      <c r="D6932" s="312" t="s">
        <v>19</v>
      </c>
      <c r="E6932" s="313" t="s">
        <v>19</v>
      </c>
      <c r="F6932" s="314">
        <v>200.40000000000001</v>
      </c>
      <c r="G6932" s="39"/>
      <c r="H6932" s="45"/>
    </row>
    <row r="6933" s="2" customFormat="1" ht="16.8" customHeight="1">
      <c r="A6933" s="39"/>
      <c r="B6933" s="45"/>
      <c r="C6933" s="315" t="s">
        <v>19</v>
      </c>
      <c r="D6933" s="315" t="s">
        <v>1829</v>
      </c>
      <c r="E6933" s="18" t="s">
        <v>19</v>
      </c>
      <c r="F6933" s="316">
        <v>40</v>
      </c>
      <c r="G6933" s="39"/>
      <c r="H6933" s="45"/>
    </row>
    <row r="6934" s="2" customFormat="1" ht="16.8" customHeight="1">
      <c r="A6934" s="39"/>
      <c r="B6934" s="45"/>
      <c r="C6934" s="315" t="s">
        <v>19</v>
      </c>
      <c r="D6934" s="315" t="s">
        <v>1831</v>
      </c>
      <c r="E6934" s="18" t="s">
        <v>19</v>
      </c>
      <c r="F6934" s="316">
        <v>13</v>
      </c>
      <c r="G6934" s="39"/>
      <c r="H6934" s="45"/>
    </row>
    <row r="6935" s="2" customFormat="1" ht="16.8" customHeight="1">
      <c r="A6935" s="39"/>
      <c r="B6935" s="45"/>
      <c r="C6935" s="315" t="s">
        <v>19</v>
      </c>
      <c r="D6935" s="315" t="s">
        <v>2047</v>
      </c>
      <c r="E6935" s="18" t="s">
        <v>19</v>
      </c>
      <c r="F6935" s="316">
        <v>0</v>
      </c>
      <c r="G6935" s="39"/>
      <c r="H6935" s="45"/>
    </row>
    <row r="6936" s="2" customFormat="1" ht="16.8" customHeight="1">
      <c r="A6936" s="39"/>
      <c r="B6936" s="45"/>
      <c r="C6936" s="315" t="s">
        <v>19</v>
      </c>
      <c r="D6936" s="315" t="s">
        <v>2049</v>
      </c>
      <c r="E6936" s="18" t="s">
        <v>19</v>
      </c>
      <c r="F6936" s="316">
        <v>147.40000000000001</v>
      </c>
      <c r="G6936" s="39"/>
      <c r="H6936" s="45"/>
    </row>
    <row r="6937" s="2" customFormat="1" ht="16.8" customHeight="1">
      <c r="A6937" s="39"/>
      <c r="B6937" s="45"/>
      <c r="C6937" s="315" t="s">
        <v>19</v>
      </c>
      <c r="D6937" s="315" t="s">
        <v>1821</v>
      </c>
      <c r="E6937" s="18" t="s">
        <v>19</v>
      </c>
      <c r="F6937" s="316">
        <v>0</v>
      </c>
      <c r="G6937" s="39"/>
      <c r="H6937" s="45"/>
    </row>
    <row r="6938" s="2" customFormat="1" ht="16.8" customHeight="1">
      <c r="A6938" s="39"/>
      <c r="B6938" s="45"/>
      <c r="C6938" s="315" t="s">
        <v>19</v>
      </c>
      <c r="D6938" s="315" t="s">
        <v>1822</v>
      </c>
      <c r="E6938" s="18" t="s">
        <v>19</v>
      </c>
      <c r="F6938" s="316">
        <v>0</v>
      </c>
      <c r="G6938" s="39"/>
      <c r="H6938" s="45"/>
    </row>
    <row r="6939" s="2" customFormat="1" ht="16.8" customHeight="1">
      <c r="A6939" s="39"/>
      <c r="B6939" s="45"/>
      <c r="C6939" s="315" t="s">
        <v>19</v>
      </c>
      <c r="D6939" s="315" t="s">
        <v>952</v>
      </c>
      <c r="E6939" s="18" t="s">
        <v>19</v>
      </c>
      <c r="F6939" s="316">
        <v>0</v>
      </c>
      <c r="G6939" s="39"/>
      <c r="H6939" s="45"/>
    </row>
    <row r="6940" s="2" customFormat="1" ht="16.8" customHeight="1">
      <c r="A6940" s="39"/>
      <c r="B6940" s="45"/>
      <c r="C6940" s="315" t="s">
        <v>19</v>
      </c>
      <c r="D6940" s="315" t="s">
        <v>258</v>
      </c>
      <c r="E6940" s="18" t="s">
        <v>19</v>
      </c>
      <c r="F6940" s="316">
        <v>0</v>
      </c>
      <c r="G6940" s="39"/>
      <c r="H6940" s="45"/>
    </row>
    <row r="6941" s="2" customFormat="1" ht="16.8" customHeight="1">
      <c r="A6941" s="39"/>
      <c r="B6941" s="45"/>
      <c r="C6941" s="315" t="s">
        <v>19</v>
      </c>
      <c r="D6941" s="315" t="s">
        <v>256</v>
      </c>
      <c r="E6941" s="18" t="s">
        <v>19</v>
      </c>
      <c r="F6941" s="316">
        <v>0</v>
      </c>
      <c r="G6941" s="39"/>
      <c r="H6941" s="45"/>
    </row>
    <row r="6942" s="2" customFormat="1" ht="16.8" customHeight="1">
      <c r="A6942" s="39"/>
      <c r="B6942" s="45"/>
      <c r="C6942" s="315" t="s">
        <v>294</v>
      </c>
      <c r="D6942" s="315" t="s">
        <v>363</v>
      </c>
      <c r="E6942" s="18" t="s">
        <v>19</v>
      </c>
      <c r="F6942" s="316">
        <v>200.40000000000001</v>
      </c>
      <c r="G6942" s="39"/>
      <c r="H6942" s="45"/>
    </row>
    <row r="6943" s="2" customFormat="1" ht="16.8" customHeight="1">
      <c r="A6943" s="39"/>
      <c r="B6943" s="45"/>
      <c r="C6943" s="317" t="s">
        <v>4959</v>
      </c>
      <c r="D6943" s="39"/>
      <c r="E6943" s="39"/>
      <c r="F6943" s="39"/>
      <c r="G6943" s="39"/>
      <c r="H6943" s="45"/>
    </row>
    <row r="6944" s="2" customFormat="1" ht="16.8" customHeight="1">
      <c r="A6944" s="39"/>
      <c r="B6944" s="45"/>
      <c r="C6944" s="315" t="s">
        <v>786</v>
      </c>
      <c r="D6944" s="315" t="s">
        <v>787</v>
      </c>
      <c r="E6944" s="18" t="s">
        <v>572</v>
      </c>
      <c r="F6944" s="316">
        <v>200.40000000000001</v>
      </c>
      <c r="G6944" s="39"/>
      <c r="H6944" s="45"/>
    </row>
    <row r="6945" s="2" customFormat="1">
      <c r="A6945" s="39"/>
      <c r="B6945" s="45"/>
      <c r="C6945" s="315" t="s">
        <v>343</v>
      </c>
      <c r="D6945" s="315" t="s">
        <v>344</v>
      </c>
      <c r="E6945" s="18" t="s">
        <v>345</v>
      </c>
      <c r="F6945" s="316">
        <v>155.50999999999999</v>
      </c>
      <c r="G6945" s="39"/>
      <c r="H6945" s="45"/>
    </row>
    <row r="6946" s="2" customFormat="1" ht="16.8" customHeight="1">
      <c r="A6946" s="39"/>
      <c r="B6946" s="45"/>
      <c r="C6946" s="315" t="s">
        <v>379</v>
      </c>
      <c r="D6946" s="315" t="s">
        <v>380</v>
      </c>
      <c r="E6946" s="18" t="s">
        <v>345</v>
      </c>
      <c r="F6946" s="316">
        <v>263.32600000000002</v>
      </c>
      <c r="G6946" s="39"/>
      <c r="H6946" s="45"/>
    </row>
    <row r="6947" s="2" customFormat="1">
      <c r="A6947" s="39"/>
      <c r="B6947" s="45"/>
      <c r="C6947" s="315" t="s">
        <v>425</v>
      </c>
      <c r="D6947" s="315" t="s">
        <v>426</v>
      </c>
      <c r="E6947" s="18" t="s">
        <v>345</v>
      </c>
      <c r="F6947" s="316">
        <v>1108.212</v>
      </c>
      <c r="G6947" s="39"/>
      <c r="H6947" s="45"/>
    </row>
    <row r="6948" s="2" customFormat="1">
      <c r="A6948" s="39"/>
      <c r="B6948" s="45"/>
      <c r="C6948" s="315" t="s">
        <v>570</v>
      </c>
      <c r="D6948" s="315" t="s">
        <v>571</v>
      </c>
      <c r="E6948" s="18" t="s">
        <v>572</v>
      </c>
      <c r="F6948" s="316">
        <v>100.2</v>
      </c>
      <c r="G6948" s="39"/>
      <c r="H6948" s="45"/>
    </row>
    <row r="6949" s="2" customFormat="1" ht="16.8" customHeight="1">
      <c r="A6949" s="39"/>
      <c r="B6949" s="45"/>
      <c r="C6949" s="315" t="s">
        <v>577</v>
      </c>
      <c r="D6949" s="315" t="s">
        <v>578</v>
      </c>
      <c r="E6949" s="18" t="s">
        <v>572</v>
      </c>
      <c r="F6949" s="316">
        <v>120.24</v>
      </c>
      <c r="G6949" s="39"/>
      <c r="H6949" s="45"/>
    </row>
    <row r="6950" s="2" customFormat="1" ht="16.8" customHeight="1">
      <c r="A6950" s="39"/>
      <c r="B6950" s="45"/>
      <c r="C6950" s="315" t="s">
        <v>2009</v>
      </c>
      <c r="D6950" s="315" t="s">
        <v>2010</v>
      </c>
      <c r="E6950" s="18" t="s">
        <v>572</v>
      </c>
      <c r="F6950" s="316">
        <v>200.40000000000001</v>
      </c>
      <c r="G6950" s="39"/>
      <c r="H6950" s="45"/>
    </row>
    <row r="6951" s="2" customFormat="1" ht="16.8" customHeight="1">
      <c r="A6951" s="39"/>
      <c r="B6951" s="45"/>
      <c r="C6951" s="315" t="s">
        <v>698</v>
      </c>
      <c r="D6951" s="315" t="s">
        <v>699</v>
      </c>
      <c r="E6951" s="18" t="s">
        <v>572</v>
      </c>
      <c r="F6951" s="316">
        <v>200.40000000000001</v>
      </c>
      <c r="G6951" s="39"/>
      <c r="H6951" s="45"/>
    </row>
    <row r="6952" s="2" customFormat="1" ht="16.8" customHeight="1">
      <c r="A6952" s="39"/>
      <c r="B6952" s="45"/>
      <c r="C6952" s="315" t="s">
        <v>487</v>
      </c>
      <c r="D6952" s="315" t="s">
        <v>488</v>
      </c>
      <c r="E6952" s="18" t="s">
        <v>489</v>
      </c>
      <c r="F6952" s="316">
        <v>190.78200000000001</v>
      </c>
      <c r="G6952" s="39"/>
      <c r="H6952" s="45"/>
    </row>
    <row r="6953" s="2" customFormat="1" ht="16.8" customHeight="1">
      <c r="A6953" s="39"/>
      <c r="B6953" s="45"/>
      <c r="C6953" s="315" t="s">
        <v>496</v>
      </c>
      <c r="D6953" s="315" t="s">
        <v>497</v>
      </c>
      <c r="E6953" s="18" t="s">
        <v>489</v>
      </c>
      <c r="F6953" s="316">
        <v>68.540000000000006</v>
      </c>
      <c r="G6953" s="39"/>
      <c r="H6953" s="45"/>
    </row>
    <row r="6954" s="2" customFormat="1" ht="16.8" customHeight="1">
      <c r="A6954" s="39"/>
      <c r="B6954" s="45"/>
      <c r="C6954" s="311" t="s">
        <v>263</v>
      </c>
      <c r="D6954" s="312" t="s">
        <v>19</v>
      </c>
      <c r="E6954" s="313" t="s">
        <v>19</v>
      </c>
      <c r="F6954" s="314">
        <v>0.14999999999999999</v>
      </c>
      <c r="G6954" s="39"/>
      <c r="H6954" s="45"/>
    </row>
    <row r="6955" s="2" customFormat="1" ht="16.8" customHeight="1">
      <c r="A6955" s="39"/>
      <c r="B6955" s="45"/>
      <c r="C6955" s="315" t="s">
        <v>19</v>
      </c>
      <c r="D6955" s="315" t="s">
        <v>1861</v>
      </c>
      <c r="E6955" s="18" t="s">
        <v>19</v>
      </c>
      <c r="F6955" s="316">
        <v>0</v>
      </c>
      <c r="G6955" s="39"/>
      <c r="H6955" s="45"/>
    </row>
    <row r="6956" s="2" customFormat="1" ht="16.8" customHeight="1">
      <c r="A6956" s="39"/>
      <c r="B6956" s="45"/>
      <c r="C6956" s="315" t="s">
        <v>263</v>
      </c>
      <c r="D6956" s="315" t="s">
        <v>1838</v>
      </c>
      <c r="E6956" s="18" t="s">
        <v>19</v>
      </c>
      <c r="F6956" s="316">
        <v>0.14999999999999999</v>
      </c>
      <c r="G6956" s="39"/>
      <c r="H6956" s="45"/>
    </row>
    <row r="6957" s="2" customFormat="1" ht="16.8" customHeight="1">
      <c r="A6957" s="39"/>
      <c r="B6957" s="45"/>
      <c r="C6957" s="317" t="s">
        <v>4959</v>
      </c>
      <c r="D6957" s="39"/>
      <c r="E6957" s="39"/>
      <c r="F6957" s="39"/>
      <c r="G6957" s="39"/>
      <c r="H6957" s="45"/>
    </row>
    <row r="6958" s="2" customFormat="1">
      <c r="A6958" s="39"/>
      <c r="B6958" s="45"/>
      <c r="C6958" s="315" t="s">
        <v>406</v>
      </c>
      <c r="D6958" s="315" t="s">
        <v>407</v>
      </c>
      <c r="E6958" s="18" t="s">
        <v>391</v>
      </c>
      <c r="F6958" s="316">
        <v>581.76199999999994</v>
      </c>
      <c r="G6958" s="39"/>
      <c r="H6958" s="45"/>
    </row>
    <row r="6959" s="2" customFormat="1" ht="16.8" customHeight="1">
      <c r="A6959" s="39"/>
      <c r="B6959" s="45"/>
      <c r="C6959" s="315" t="s">
        <v>496</v>
      </c>
      <c r="D6959" s="315" t="s">
        <v>497</v>
      </c>
      <c r="E6959" s="18" t="s">
        <v>489</v>
      </c>
      <c r="F6959" s="316">
        <v>68.540000000000006</v>
      </c>
      <c r="G6959" s="39"/>
      <c r="H6959" s="45"/>
    </row>
    <row r="6960" s="2" customFormat="1" ht="16.8" customHeight="1">
      <c r="A6960" s="39"/>
      <c r="B6960" s="45"/>
      <c r="C6960" s="311" t="s">
        <v>270</v>
      </c>
      <c r="D6960" s="312" t="s">
        <v>19</v>
      </c>
      <c r="E6960" s="313" t="s">
        <v>19</v>
      </c>
      <c r="F6960" s="314">
        <v>2.7650000000000001</v>
      </c>
      <c r="G6960" s="39"/>
      <c r="H6960" s="45"/>
    </row>
    <row r="6961" s="2" customFormat="1" ht="16.8" customHeight="1">
      <c r="A6961" s="39"/>
      <c r="B6961" s="45"/>
      <c r="C6961" s="315" t="s">
        <v>19</v>
      </c>
      <c r="D6961" s="315" t="s">
        <v>1865</v>
      </c>
      <c r="E6961" s="18" t="s">
        <v>19</v>
      </c>
      <c r="F6961" s="316">
        <v>0</v>
      </c>
      <c r="G6961" s="39"/>
      <c r="H6961" s="45"/>
    </row>
    <row r="6962" s="2" customFormat="1" ht="16.8" customHeight="1">
      <c r="A6962" s="39"/>
      <c r="B6962" s="45"/>
      <c r="C6962" s="315" t="s">
        <v>270</v>
      </c>
      <c r="D6962" s="315" t="s">
        <v>1705</v>
      </c>
      <c r="E6962" s="18" t="s">
        <v>19</v>
      </c>
      <c r="F6962" s="316">
        <v>2.7650000000000001</v>
      </c>
      <c r="G6962" s="39"/>
      <c r="H6962" s="45"/>
    </row>
    <row r="6963" s="2" customFormat="1" ht="16.8" customHeight="1">
      <c r="A6963" s="39"/>
      <c r="B6963" s="45"/>
      <c r="C6963" s="317" t="s">
        <v>4959</v>
      </c>
      <c r="D6963" s="39"/>
      <c r="E6963" s="39"/>
      <c r="F6963" s="39"/>
      <c r="G6963" s="39"/>
      <c r="H6963" s="45"/>
    </row>
    <row r="6964" s="2" customFormat="1">
      <c r="A6964" s="39"/>
      <c r="B6964" s="45"/>
      <c r="C6964" s="315" t="s">
        <v>406</v>
      </c>
      <c r="D6964" s="315" t="s">
        <v>407</v>
      </c>
      <c r="E6964" s="18" t="s">
        <v>391</v>
      </c>
      <c r="F6964" s="316">
        <v>581.76199999999994</v>
      </c>
      <c r="G6964" s="39"/>
      <c r="H6964" s="45"/>
    </row>
    <row r="6965" s="2" customFormat="1">
      <c r="A6965" s="39"/>
      <c r="B6965" s="45"/>
      <c r="C6965" s="315" t="s">
        <v>425</v>
      </c>
      <c r="D6965" s="315" t="s">
        <v>426</v>
      </c>
      <c r="E6965" s="18" t="s">
        <v>345</v>
      </c>
      <c r="F6965" s="316">
        <v>1108.212</v>
      </c>
      <c r="G6965" s="39"/>
      <c r="H6965" s="45"/>
    </row>
    <row r="6966" s="2" customFormat="1">
      <c r="A6966" s="39"/>
      <c r="B6966" s="45"/>
      <c r="C6966" s="315" t="s">
        <v>448</v>
      </c>
      <c r="D6966" s="315" t="s">
        <v>449</v>
      </c>
      <c r="E6966" s="18" t="s">
        <v>391</v>
      </c>
      <c r="F6966" s="316">
        <v>131.16200000000001</v>
      </c>
      <c r="G6966" s="39"/>
      <c r="H6966" s="45"/>
    </row>
    <row r="6967" s="2" customFormat="1" ht="16.8" customHeight="1">
      <c r="A6967" s="39"/>
      <c r="B6967" s="45"/>
      <c r="C6967" s="311" t="s">
        <v>256</v>
      </c>
      <c r="D6967" s="312" t="s">
        <v>19</v>
      </c>
      <c r="E6967" s="313" t="s">
        <v>19</v>
      </c>
      <c r="F6967" s="314">
        <v>0</v>
      </c>
      <c r="G6967" s="39"/>
      <c r="H6967" s="45"/>
    </row>
    <row r="6968" s="2" customFormat="1" ht="16.8" customHeight="1">
      <c r="A6968" s="39"/>
      <c r="B6968" s="45"/>
      <c r="C6968" s="317" t="s">
        <v>4959</v>
      </c>
      <c r="D6968" s="39"/>
      <c r="E6968" s="39"/>
      <c r="F6968" s="39"/>
      <c r="G6968" s="39"/>
      <c r="H6968" s="45"/>
    </row>
    <row r="6969" s="2" customFormat="1" ht="16.8" customHeight="1">
      <c r="A6969" s="39"/>
      <c r="B6969" s="45"/>
      <c r="C6969" s="315" t="s">
        <v>786</v>
      </c>
      <c r="D6969" s="315" t="s">
        <v>787</v>
      </c>
      <c r="E6969" s="18" t="s">
        <v>572</v>
      </c>
      <c r="F6969" s="316">
        <v>200.40000000000001</v>
      </c>
      <c r="G6969" s="39"/>
      <c r="H6969" s="45"/>
    </row>
    <row r="6970" s="2" customFormat="1" ht="16.8" customHeight="1">
      <c r="A6970" s="39"/>
      <c r="B6970" s="45"/>
      <c r="C6970" s="315" t="s">
        <v>496</v>
      </c>
      <c r="D6970" s="315" t="s">
        <v>497</v>
      </c>
      <c r="E6970" s="18" t="s">
        <v>489</v>
      </c>
      <c r="F6970" s="316">
        <v>68.540000000000006</v>
      </c>
      <c r="G6970" s="39"/>
      <c r="H6970" s="45"/>
    </row>
    <row r="6971" s="2" customFormat="1" ht="16.8" customHeight="1">
      <c r="A6971" s="39"/>
      <c r="B6971" s="45"/>
      <c r="C6971" s="311" t="s">
        <v>265</v>
      </c>
      <c r="D6971" s="312" t="s">
        <v>19</v>
      </c>
      <c r="E6971" s="313" t="s">
        <v>19</v>
      </c>
      <c r="F6971" s="314">
        <v>0.29999999999999999</v>
      </c>
      <c r="G6971" s="39"/>
      <c r="H6971" s="45"/>
    </row>
    <row r="6972" s="2" customFormat="1" ht="16.8" customHeight="1">
      <c r="A6972" s="39"/>
      <c r="B6972" s="45"/>
      <c r="C6972" s="317" t="s">
        <v>4959</v>
      </c>
      <c r="D6972" s="39"/>
      <c r="E6972" s="39"/>
      <c r="F6972" s="39"/>
      <c r="G6972" s="39"/>
      <c r="H6972" s="45"/>
    </row>
    <row r="6973" s="2" customFormat="1" ht="16.8" customHeight="1">
      <c r="A6973" s="39"/>
      <c r="B6973" s="45"/>
      <c r="C6973" s="315" t="s">
        <v>496</v>
      </c>
      <c r="D6973" s="315" t="s">
        <v>497</v>
      </c>
      <c r="E6973" s="18" t="s">
        <v>489</v>
      </c>
      <c r="F6973" s="316">
        <v>68.540000000000006</v>
      </c>
      <c r="G6973" s="39"/>
      <c r="H6973" s="45"/>
    </row>
    <row r="6974" s="2" customFormat="1" ht="16.8" customHeight="1">
      <c r="A6974" s="39"/>
      <c r="B6974" s="45"/>
      <c r="C6974" s="311" t="s">
        <v>287</v>
      </c>
      <c r="D6974" s="312" t="s">
        <v>19</v>
      </c>
      <c r="E6974" s="313" t="s">
        <v>19</v>
      </c>
      <c r="F6974" s="314">
        <v>169.09800000000001</v>
      </c>
      <c r="G6974" s="39"/>
      <c r="H6974" s="45"/>
    </row>
    <row r="6975" s="2" customFormat="1" ht="16.8" customHeight="1">
      <c r="A6975" s="39"/>
      <c r="B6975" s="45"/>
      <c r="C6975" s="315" t="s">
        <v>19</v>
      </c>
      <c r="D6975" s="315" t="s">
        <v>796</v>
      </c>
      <c r="E6975" s="18" t="s">
        <v>19</v>
      </c>
      <c r="F6975" s="316">
        <v>160.31999999999999</v>
      </c>
      <c r="G6975" s="39"/>
      <c r="H6975" s="45"/>
    </row>
    <row r="6976" s="2" customFormat="1" ht="16.8" customHeight="1">
      <c r="A6976" s="39"/>
      <c r="B6976" s="45"/>
      <c r="C6976" s="315" t="s">
        <v>19</v>
      </c>
      <c r="D6976" s="315" t="s">
        <v>1437</v>
      </c>
      <c r="E6976" s="18" t="s">
        <v>19</v>
      </c>
      <c r="F6976" s="316">
        <v>8.7780000000000005</v>
      </c>
      <c r="G6976" s="39"/>
      <c r="H6976" s="45"/>
    </row>
    <row r="6977" s="2" customFormat="1" ht="16.8" customHeight="1">
      <c r="A6977" s="39"/>
      <c r="B6977" s="45"/>
      <c r="C6977" s="315" t="s">
        <v>287</v>
      </c>
      <c r="D6977" s="315" t="s">
        <v>363</v>
      </c>
      <c r="E6977" s="18" t="s">
        <v>19</v>
      </c>
      <c r="F6977" s="316">
        <v>169.09800000000001</v>
      </c>
      <c r="G6977" s="39"/>
      <c r="H6977" s="45"/>
    </row>
    <row r="6978" s="2" customFormat="1" ht="16.8" customHeight="1">
      <c r="A6978" s="39"/>
      <c r="B6978" s="45"/>
      <c r="C6978" s="317" t="s">
        <v>4959</v>
      </c>
      <c r="D6978" s="39"/>
      <c r="E6978" s="39"/>
      <c r="F6978" s="39"/>
      <c r="G6978" s="39"/>
      <c r="H6978" s="45"/>
    </row>
    <row r="6979" s="2" customFormat="1">
      <c r="A6979" s="39"/>
      <c r="B6979" s="45"/>
      <c r="C6979" s="315" t="s">
        <v>792</v>
      </c>
      <c r="D6979" s="315" t="s">
        <v>793</v>
      </c>
      <c r="E6979" s="18" t="s">
        <v>572</v>
      </c>
      <c r="F6979" s="316">
        <v>169.09800000000001</v>
      </c>
      <c r="G6979" s="39"/>
      <c r="H6979" s="45"/>
    </row>
    <row r="6980" s="2" customFormat="1">
      <c r="A6980" s="39"/>
      <c r="B6980" s="45"/>
      <c r="C6980" s="315" t="s">
        <v>799</v>
      </c>
      <c r="D6980" s="315" t="s">
        <v>800</v>
      </c>
      <c r="E6980" s="18" t="s">
        <v>572</v>
      </c>
      <c r="F6980" s="316">
        <v>169.09800000000001</v>
      </c>
      <c r="G6980" s="39"/>
      <c r="H6980" s="45"/>
    </row>
    <row r="6981" s="2" customFormat="1" ht="16.8" customHeight="1">
      <c r="A6981" s="39"/>
      <c r="B6981" s="45"/>
      <c r="C6981" s="315" t="s">
        <v>804</v>
      </c>
      <c r="D6981" s="315" t="s">
        <v>805</v>
      </c>
      <c r="E6981" s="18" t="s">
        <v>572</v>
      </c>
      <c r="F6981" s="316">
        <v>169.09800000000001</v>
      </c>
      <c r="G6981" s="39"/>
      <c r="H6981" s="45"/>
    </row>
    <row r="6982" s="2" customFormat="1" ht="16.8" customHeight="1">
      <c r="A6982" s="39"/>
      <c r="B6982" s="45"/>
      <c r="C6982" s="315" t="s">
        <v>809</v>
      </c>
      <c r="D6982" s="315" t="s">
        <v>810</v>
      </c>
      <c r="E6982" s="18" t="s">
        <v>572</v>
      </c>
      <c r="F6982" s="316">
        <v>169.09800000000001</v>
      </c>
      <c r="G6982" s="39"/>
      <c r="H6982" s="45"/>
    </row>
    <row r="6983" s="2" customFormat="1" ht="16.8" customHeight="1">
      <c r="A6983" s="39"/>
      <c r="B6983" s="45"/>
      <c r="C6983" s="311" t="s">
        <v>1310</v>
      </c>
      <c r="D6983" s="312" t="s">
        <v>19</v>
      </c>
      <c r="E6983" s="313" t="s">
        <v>19</v>
      </c>
      <c r="F6983" s="314">
        <v>0</v>
      </c>
      <c r="G6983" s="39"/>
      <c r="H6983" s="45"/>
    </row>
    <row r="6984" s="2" customFormat="1" ht="16.8" customHeight="1">
      <c r="A6984" s="39"/>
      <c r="B6984" s="45"/>
      <c r="C6984" s="317" t="s">
        <v>4959</v>
      </c>
      <c r="D6984" s="39"/>
      <c r="E6984" s="39"/>
      <c r="F6984" s="39"/>
      <c r="G6984" s="39"/>
      <c r="H6984" s="45"/>
    </row>
    <row r="6985" s="2" customFormat="1">
      <c r="A6985" s="39"/>
      <c r="B6985" s="45"/>
      <c r="C6985" s="315" t="s">
        <v>406</v>
      </c>
      <c r="D6985" s="315" t="s">
        <v>407</v>
      </c>
      <c r="E6985" s="18" t="s">
        <v>391</v>
      </c>
      <c r="F6985" s="316">
        <v>581.76199999999994</v>
      </c>
      <c r="G6985" s="39"/>
      <c r="H6985" s="45"/>
    </row>
    <row r="6986" s="2" customFormat="1" ht="16.8" customHeight="1">
      <c r="A6986" s="39"/>
      <c r="B6986" s="45"/>
      <c r="C6986" s="311" t="s">
        <v>1313</v>
      </c>
      <c r="D6986" s="312" t="s">
        <v>19</v>
      </c>
      <c r="E6986" s="313" t="s">
        <v>19</v>
      </c>
      <c r="F6986" s="314">
        <v>0</v>
      </c>
      <c r="G6986" s="39"/>
      <c r="H6986" s="45"/>
    </row>
    <row r="6987" s="2" customFormat="1" ht="16.8" customHeight="1">
      <c r="A6987" s="39"/>
      <c r="B6987" s="45"/>
      <c r="C6987" s="317" t="s">
        <v>4959</v>
      </c>
      <c r="D6987" s="39"/>
      <c r="E6987" s="39"/>
      <c r="F6987" s="39"/>
      <c r="G6987" s="39"/>
      <c r="H6987" s="45"/>
    </row>
    <row r="6988" s="2" customFormat="1" ht="16.8" customHeight="1">
      <c r="A6988" s="39"/>
      <c r="B6988" s="45"/>
      <c r="C6988" s="315" t="s">
        <v>511</v>
      </c>
      <c r="D6988" s="315" t="s">
        <v>512</v>
      </c>
      <c r="E6988" s="18" t="s">
        <v>345</v>
      </c>
      <c r="F6988" s="316">
        <v>418.83600000000001</v>
      </c>
      <c r="G6988" s="39"/>
      <c r="H6988" s="45"/>
    </row>
    <row r="6989" s="2" customFormat="1" ht="16.8" customHeight="1">
      <c r="A6989" s="39"/>
      <c r="B6989" s="45"/>
      <c r="C6989" s="311" t="s">
        <v>1312</v>
      </c>
      <c r="D6989" s="312" t="s">
        <v>19</v>
      </c>
      <c r="E6989" s="313" t="s">
        <v>19</v>
      </c>
      <c r="F6989" s="314">
        <v>0.25</v>
      </c>
      <c r="G6989" s="39"/>
      <c r="H6989" s="45"/>
    </row>
    <row r="6990" s="2" customFormat="1" ht="16.8" customHeight="1">
      <c r="A6990" s="39"/>
      <c r="B6990" s="45"/>
      <c r="C6990" s="317" t="s">
        <v>4959</v>
      </c>
      <c r="D6990" s="39"/>
      <c r="E6990" s="39"/>
      <c r="F6990" s="39"/>
      <c r="G6990" s="39"/>
      <c r="H6990" s="45"/>
    </row>
    <row r="6991" s="2" customFormat="1">
      <c r="A6991" s="39"/>
      <c r="B6991" s="45"/>
      <c r="C6991" s="315" t="s">
        <v>406</v>
      </c>
      <c r="D6991" s="315" t="s">
        <v>407</v>
      </c>
      <c r="E6991" s="18" t="s">
        <v>391</v>
      </c>
      <c r="F6991" s="316">
        <v>581.76199999999994</v>
      </c>
      <c r="G6991" s="39"/>
      <c r="H6991" s="45"/>
    </row>
    <row r="6992" s="2" customFormat="1" ht="16.8" customHeight="1">
      <c r="A6992" s="39"/>
      <c r="B6992" s="45"/>
      <c r="C6992" s="311" t="s">
        <v>1290</v>
      </c>
      <c r="D6992" s="312" t="s">
        <v>19</v>
      </c>
      <c r="E6992" s="313" t="s">
        <v>19</v>
      </c>
      <c r="F6992" s="314">
        <v>0</v>
      </c>
      <c r="G6992" s="39"/>
      <c r="H6992" s="45"/>
    </row>
    <row r="6993" s="2" customFormat="1" ht="16.8" customHeight="1">
      <c r="A6993" s="39"/>
      <c r="B6993" s="45"/>
      <c r="C6993" s="317" t="s">
        <v>4959</v>
      </c>
      <c r="D6993" s="39"/>
      <c r="E6993" s="39"/>
      <c r="F6993" s="39"/>
      <c r="G6993" s="39"/>
      <c r="H6993" s="45"/>
    </row>
    <row r="6994" s="2" customFormat="1">
      <c r="A6994" s="39"/>
      <c r="B6994" s="45"/>
      <c r="C6994" s="315" t="s">
        <v>343</v>
      </c>
      <c r="D6994" s="315" t="s">
        <v>344</v>
      </c>
      <c r="E6994" s="18" t="s">
        <v>345</v>
      </c>
      <c r="F6994" s="316">
        <v>155.50999999999999</v>
      </c>
      <c r="G6994" s="39"/>
      <c r="H6994" s="45"/>
    </row>
    <row r="6995" s="2" customFormat="1">
      <c r="A6995" s="39"/>
      <c r="B6995" s="45"/>
      <c r="C6995" s="315" t="s">
        <v>406</v>
      </c>
      <c r="D6995" s="315" t="s">
        <v>407</v>
      </c>
      <c r="E6995" s="18" t="s">
        <v>391</v>
      </c>
      <c r="F6995" s="316">
        <v>581.76199999999994</v>
      </c>
      <c r="G6995" s="39"/>
      <c r="H6995" s="45"/>
    </row>
    <row r="6996" s="2" customFormat="1" ht="16.8" customHeight="1">
      <c r="A6996" s="39"/>
      <c r="B6996" s="45"/>
      <c r="C6996" s="311" t="s">
        <v>1289</v>
      </c>
      <c r="D6996" s="312" t="s">
        <v>1289</v>
      </c>
      <c r="E6996" s="313" t="s">
        <v>19</v>
      </c>
      <c r="F6996" s="314">
        <v>0</v>
      </c>
      <c r="G6996" s="39"/>
      <c r="H6996" s="45"/>
    </row>
    <row r="6997" s="2" customFormat="1" ht="16.8" customHeight="1">
      <c r="A6997" s="39"/>
      <c r="B6997" s="45"/>
      <c r="C6997" s="315" t="s">
        <v>1289</v>
      </c>
      <c r="D6997" s="315" t="s">
        <v>1332</v>
      </c>
      <c r="E6997" s="18" t="s">
        <v>19</v>
      </c>
      <c r="F6997" s="316">
        <v>0</v>
      </c>
      <c r="G6997" s="39"/>
      <c r="H6997" s="45"/>
    </row>
    <row r="6998" s="2" customFormat="1" ht="16.8" customHeight="1">
      <c r="A6998" s="39"/>
      <c r="B6998" s="45"/>
      <c r="C6998" s="311" t="s">
        <v>1280</v>
      </c>
      <c r="D6998" s="312" t="s">
        <v>19</v>
      </c>
      <c r="E6998" s="313" t="s">
        <v>19</v>
      </c>
      <c r="F6998" s="314">
        <v>0.48999999999999999</v>
      </c>
      <c r="G6998" s="39"/>
      <c r="H6998" s="45"/>
    </row>
    <row r="6999" s="2" customFormat="1" ht="16.8" customHeight="1">
      <c r="A6999" s="39"/>
      <c r="B6999" s="45"/>
      <c r="C6999" s="315" t="s">
        <v>1280</v>
      </c>
      <c r="D6999" s="315" t="s">
        <v>357</v>
      </c>
      <c r="E6999" s="18" t="s">
        <v>19</v>
      </c>
      <c r="F6999" s="316">
        <v>0.48999999999999999</v>
      </c>
      <c r="G6999" s="39"/>
      <c r="H6999" s="45"/>
    </row>
    <row r="7000" s="2" customFormat="1" ht="16.8" customHeight="1">
      <c r="A7000" s="39"/>
      <c r="B7000" s="45"/>
      <c r="C7000" s="317" t="s">
        <v>4959</v>
      </c>
      <c r="D7000" s="39"/>
      <c r="E7000" s="39"/>
      <c r="F7000" s="39"/>
      <c r="G7000" s="39"/>
      <c r="H7000" s="45"/>
    </row>
    <row r="7001" s="2" customFormat="1">
      <c r="A7001" s="39"/>
      <c r="B7001" s="45"/>
      <c r="C7001" s="315" t="s">
        <v>343</v>
      </c>
      <c r="D7001" s="315" t="s">
        <v>344</v>
      </c>
      <c r="E7001" s="18" t="s">
        <v>345</v>
      </c>
      <c r="F7001" s="316">
        <v>155.50999999999999</v>
      </c>
      <c r="G7001" s="39"/>
      <c r="H7001" s="45"/>
    </row>
    <row r="7002" s="2" customFormat="1">
      <c r="A7002" s="39"/>
      <c r="B7002" s="45"/>
      <c r="C7002" s="315" t="s">
        <v>406</v>
      </c>
      <c r="D7002" s="315" t="s">
        <v>407</v>
      </c>
      <c r="E7002" s="18" t="s">
        <v>391</v>
      </c>
      <c r="F7002" s="316">
        <v>581.76199999999994</v>
      </c>
      <c r="G7002" s="39"/>
      <c r="H7002" s="45"/>
    </row>
    <row r="7003" s="2" customFormat="1" ht="16.8" customHeight="1">
      <c r="A7003" s="39"/>
      <c r="B7003" s="45"/>
      <c r="C7003" s="311" t="s">
        <v>1285</v>
      </c>
      <c r="D7003" s="312" t="s">
        <v>19</v>
      </c>
      <c r="E7003" s="313" t="s">
        <v>19</v>
      </c>
      <c r="F7003" s="314">
        <v>0</v>
      </c>
      <c r="G7003" s="39"/>
      <c r="H7003" s="45"/>
    </row>
    <row r="7004" s="2" customFormat="1" ht="16.8" customHeight="1">
      <c r="A7004" s="39"/>
      <c r="B7004" s="45"/>
      <c r="C7004" s="317" t="s">
        <v>4959</v>
      </c>
      <c r="D7004" s="39"/>
      <c r="E7004" s="39"/>
      <c r="F7004" s="39"/>
      <c r="G7004" s="39"/>
      <c r="H7004" s="45"/>
    </row>
    <row r="7005" s="2" customFormat="1">
      <c r="A7005" s="39"/>
      <c r="B7005" s="45"/>
      <c r="C7005" s="315" t="s">
        <v>343</v>
      </c>
      <c r="D7005" s="315" t="s">
        <v>344</v>
      </c>
      <c r="E7005" s="18" t="s">
        <v>345</v>
      </c>
      <c r="F7005" s="316">
        <v>155.50999999999999</v>
      </c>
      <c r="G7005" s="39"/>
      <c r="H7005" s="45"/>
    </row>
    <row r="7006" s="2" customFormat="1">
      <c r="A7006" s="39"/>
      <c r="B7006" s="45"/>
      <c r="C7006" s="315" t="s">
        <v>406</v>
      </c>
      <c r="D7006" s="315" t="s">
        <v>407</v>
      </c>
      <c r="E7006" s="18" t="s">
        <v>391</v>
      </c>
      <c r="F7006" s="316">
        <v>581.76199999999994</v>
      </c>
      <c r="G7006" s="39"/>
      <c r="H7006" s="45"/>
    </row>
    <row r="7007" s="2" customFormat="1" ht="16.8" customHeight="1">
      <c r="A7007" s="39"/>
      <c r="B7007" s="45"/>
      <c r="C7007" s="311" t="s">
        <v>1287</v>
      </c>
      <c r="D7007" s="312" t="s">
        <v>1287</v>
      </c>
      <c r="E7007" s="313" t="s">
        <v>19</v>
      </c>
      <c r="F7007" s="314">
        <v>0</v>
      </c>
      <c r="G7007" s="39"/>
      <c r="H7007" s="45"/>
    </row>
    <row r="7008" s="2" customFormat="1" ht="16.8" customHeight="1">
      <c r="A7008" s="39"/>
      <c r="B7008" s="45"/>
      <c r="C7008" s="315" t="s">
        <v>1287</v>
      </c>
      <c r="D7008" s="315" t="s">
        <v>1331</v>
      </c>
      <c r="E7008" s="18" t="s">
        <v>19</v>
      </c>
      <c r="F7008" s="316">
        <v>0</v>
      </c>
      <c r="G7008" s="39"/>
      <c r="H7008" s="45"/>
    </row>
    <row r="7009" s="2" customFormat="1" ht="16.8" customHeight="1">
      <c r="A7009" s="39"/>
      <c r="B7009" s="45"/>
      <c r="C7009" s="311" t="s">
        <v>1279</v>
      </c>
      <c r="D7009" s="312" t="s">
        <v>19</v>
      </c>
      <c r="E7009" s="313" t="s">
        <v>19</v>
      </c>
      <c r="F7009" s="314">
        <v>0.48999999999999999</v>
      </c>
      <c r="G7009" s="39"/>
      <c r="H7009" s="45"/>
    </row>
    <row r="7010" s="2" customFormat="1" ht="16.8" customHeight="1">
      <c r="A7010" s="39"/>
      <c r="B7010" s="45"/>
      <c r="C7010" s="315" t="s">
        <v>1279</v>
      </c>
      <c r="D7010" s="315" t="s">
        <v>357</v>
      </c>
      <c r="E7010" s="18" t="s">
        <v>19</v>
      </c>
      <c r="F7010" s="316">
        <v>0.48999999999999999</v>
      </c>
      <c r="G7010" s="39"/>
      <c r="H7010" s="45"/>
    </row>
    <row r="7011" s="2" customFormat="1" ht="16.8" customHeight="1">
      <c r="A7011" s="39"/>
      <c r="B7011" s="45"/>
      <c r="C7011" s="317" t="s">
        <v>4959</v>
      </c>
      <c r="D7011" s="39"/>
      <c r="E7011" s="39"/>
      <c r="F7011" s="39"/>
      <c r="G7011" s="39"/>
      <c r="H7011" s="45"/>
    </row>
    <row r="7012" s="2" customFormat="1">
      <c r="A7012" s="39"/>
      <c r="B7012" s="45"/>
      <c r="C7012" s="315" t="s">
        <v>343</v>
      </c>
      <c r="D7012" s="315" t="s">
        <v>344</v>
      </c>
      <c r="E7012" s="18" t="s">
        <v>345</v>
      </c>
      <c r="F7012" s="316">
        <v>155.50999999999999</v>
      </c>
      <c r="G7012" s="39"/>
      <c r="H7012" s="45"/>
    </row>
    <row r="7013" s="2" customFormat="1">
      <c r="A7013" s="39"/>
      <c r="B7013" s="45"/>
      <c r="C7013" s="315" t="s">
        <v>406</v>
      </c>
      <c r="D7013" s="315" t="s">
        <v>407</v>
      </c>
      <c r="E7013" s="18" t="s">
        <v>391</v>
      </c>
      <c r="F7013" s="316">
        <v>581.76199999999994</v>
      </c>
      <c r="G7013" s="39"/>
      <c r="H7013" s="45"/>
    </row>
    <row r="7014" s="2" customFormat="1" ht="16.8" customHeight="1">
      <c r="A7014" s="39"/>
      <c r="B7014" s="45"/>
      <c r="C7014" s="311" t="s">
        <v>1272</v>
      </c>
      <c r="D7014" s="312" t="s">
        <v>19</v>
      </c>
      <c r="E7014" s="313" t="s">
        <v>19</v>
      </c>
      <c r="F7014" s="314">
        <v>1</v>
      </c>
      <c r="G7014" s="39"/>
      <c r="H7014" s="45"/>
    </row>
    <row r="7015" s="2" customFormat="1" ht="16.8" customHeight="1">
      <c r="A7015" s="39"/>
      <c r="B7015" s="45"/>
      <c r="C7015" s="315" t="s">
        <v>19</v>
      </c>
      <c r="D7015" s="315" t="s">
        <v>351</v>
      </c>
      <c r="E7015" s="18" t="s">
        <v>19</v>
      </c>
      <c r="F7015" s="316">
        <v>0</v>
      </c>
      <c r="G7015" s="39"/>
      <c r="H7015" s="45"/>
    </row>
    <row r="7016" s="2" customFormat="1" ht="16.8" customHeight="1">
      <c r="A7016" s="39"/>
      <c r="B7016" s="45"/>
      <c r="C7016" s="315" t="s">
        <v>1272</v>
      </c>
      <c r="D7016" s="315" t="s">
        <v>352</v>
      </c>
      <c r="E7016" s="18" t="s">
        <v>19</v>
      </c>
      <c r="F7016" s="316">
        <v>1</v>
      </c>
      <c r="G7016" s="39"/>
      <c r="H7016" s="45"/>
    </row>
    <row r="7017" s="2" customFormat="1" ht="16.8" customHeight="1">
      <c r="A7017" s="39"/>
      <c r="B7017" s="45"/>
      <c r="C7017" s="317" t="s">
        <v>4959</v>
      </c>
      <c r="D7017" s="39"/>
      <c r="E7017" s="39"/>
      <c r="F7017" s="39"/>
      <c r="G7017" s="39"/>
      <c r="H7017" s="45"/>
    </row>
    <row r="7018" s="2" customFormat="1">
      <c r="A7018" s="39"/>
      <c r="B7018" s="45"/>
      <c r="C7018" s="315" t="s">
        <v>343</v>
      </c>
      <c r="D7018" s="315" t="s">
        <v>344</v>
      </c>
      <c r="E7018" s="18" t="s">
        <v>345</v>
      </c>
      <c r="F7018" s="316">
        <v>155.50999999999999</v>
      </c>
      <c r="G7018" s="39"/>
      <c r="H7018" s="45"/>
    </row>
    <row r="7019" s="2" customFormat="1">
      <c r="A7019" s="39"/>
      <c r="B7019" s="45"/>
      <c r="C7019" s="315" t="s">
        <v>792</v>
      </c>
      <c r="D7019" s="315" t="s">
        <v>793</v>
      </c>
      <c r="E7019" s="18" t="s">
        <v>572</v>
      </c>
      <c r="F7019" s="316">
        <v>169.09800000000001</v>
      </c>
      <c r="G7019" s="39"/>
      <c r="H7019" s="45"/>
    </row>
    <row r="7020" s="2" customFormat="1" ht="16.8" customHeight="1">
      <c r="A7020" s="39"/>
      <c r="B7020" s="45"/>
      <c r="C7020" s="311" t="s">
        <v>1273</v>
      </c>
      <c r="D7020" s="312" t="s">
        <v>19</v>
      </c>
      <c r="E7020" s="313" t="s">
        <v>19</v>
      </c>
      <c r="F7020" s="314">
        <v>30.059999999999999</v>
      </c>
      <c r="G7020" s="39"/>
      <c r="H7020" s="45"/>
    </row>
    <row r="7021" s="2" customFormat="1">
      <c r="A7021" s="39"/>
      <c r="B7021" s="45"/>
      <c r="C7021" s="315" t="s">
        <v>19</v>
      </c>
      <c r="D7021" s="315" t="s">
        <v>1848</v>
      </c>
      <c r="E7021" s="18" t="s">
        <v>19</v>
      </c>
      <c r="F7021" s="316">
        <v>0</v>
      </c>
      <c r="G7021" s="39"/>
      <c r="H7021" s="45"/>
    </row>
    <row r="7022" s="2" customFormat="1" ht="16.8" customHeight="1">
      <c r="A7022" s="39"/>
      <c r="B7022" s="45"/>
      <c r="C7022" s="315" t="s">
        <v>1273</v>
      </c>
      <c r="D7022" s="315" t="s">
        <v>2161</v>
      </c>
      <c r="E7022" s="18" t="s">
        <v>19</v>
      </c>
      <c r="F7022" s="316">
        <v>30.059999999999999</v>
      </c>
      <c r="G7022" s="39"/>
      <c r="H7022" s="45"/>
    </row>
    <row r="7023" s="2" customFormat="1" ht="16.8" customHeight="1">
      <c r="A7023" s="39"/>
      <c r="B7023" s="45"/>
      <c r="C7023" s="317" t="s">
        <v>4959</v>
      </c>
      <c r="D7023" s="39"/>
      <c r="E7023" s="39"/>
      <c r="F7023" s="39"/>
      <c r="G7023" s="39"/>
      <c r="H7023" s="45"/>
    </row>
    <row r="7024" s="2" customFormat="1">
      <c r="A7024" s="39"/>
      <c r="B7024" s="45"/>
      <c r="C7024" s="315" t="s">
        <v>343</v>
      </c>
      <c r="D7024" s="315" t="s">
        <v>344</v>
      </c>
      <c r="E7024" s="18" t="s">
        <v>345</v>
      </c>
      <c r="F7024" s="316">
        <v>155.50999999999999</v>
      </c>
      <c r="G7024" s="39"/>
      <c r="H7024" s="45"/>
    </row>
    <row r="7025" s="2" customFormat="1">
      <c r="A7025" s="39"/>
      <c r="B7025" s="45"/>
      <c r="C7025" s="315" t="s">
        <v>406</v>
      </c>
      <c r="D7025" s="315" t="s">
        <v>407</v>
      </c>
      <c r="E7025" s="18" t="s">
        <v>391</v>
      </c>
      <c r="F7025" s="316">
        <v>581.76199999999994</v>
      </c>
      <c r="G7025" s="39"/>
      <c r="H7025" s="45"/>
    </row>
    <row r="7026" s="2" customFormat="1" ht="16.8" customHeight="1">
      <c r="A7026" s="39"/>
      <c r="B7026" s="45"/>
      <c r="C7026" s="311" t="s">
        <v>1283</v>
      </c>
      <c r="D7026" s="312" t="s">
        <v>19</v>
      </c>
      <c r="E7026" s="313" t="s">
        <v>19</v>
      </c>
      <c r="F7026" s="314">
        <v>65.831000000000003</v>
      </c>
      <c r="G7026" s="39"/>
      <c r="H7026" s="45"/>
    </row>
    <row r="7027" s="2" customFormat="1" ht="16.8" customHeight="1">
      <c r="A7027" s="39"/>
      <c r="B7027" s="45"/>
      <c r="C7027" s="315" t="s">
        <v>1283</v>
      </c>
      <c r="D7027" s="315" t="s">
        <v>1330</v>
      </c>
      <c r="E7027" s="18" t="s">
        <v>19</v>
      </c>
      <c r="F7027" s="316">
        <v>65.831000000000003</v>
      </c>
      <c r="G7027" s="39"/>
      <c r="H7027" s="45"/>
    </row>
    <row r="7028" s="2" customFormat="1" ht="16.8" customHeight="1">
      <c r="A7028" s="39"/>
      <c r="B7028" s="45"/>
      <c r="C7028" s="317" t="s">
        <v>4959</v>
      </c>
      <c r="D7028" s="39"/>
      <c r="E7028" s="39"/>
      <c r="F7028" s="39"/>
      <c r="G7028" s="39"/>
      <c r="H7028" s="45"/>
    </row>
    <row r="7029" s="2" customFormat="1">
      <c r="A7029" s="39"/>
      <c r="B7029" s="45"/>
      <c r="C7029" s="315" t="s">
        <v>343</v>
      </c>
      <c r="D7029" s="315" t="s">
        <v>344</v>
      </c>
      <c r="E7029" s="18" t="s">
        <v>345</v>
      </c>
      <c r="F7029" s="316">
        <v>155.50999999999999</v>
      </c>
      <c r="G7029" s="39"/>
      <c r="H7029" s="45"/>
    </row>
    <row r="7030" s="2" customFormat="1">
      <c r="A7030" s="39"/>
      <c r="B7030" s="45"/>
      <c r="C7030" s="315" t="s">
        <v>373</v>
      </c>
      <c r="D7030" s="315" t="s">
        <v>374</v>
      </c>
      <c r="E7030" s="18" t="s">
        <v>345</v>
      </c>
      <c r="F7030" s="316">
        <v>59.247999999999998</v>
      </c>
      <c r="G7030" s="39"/>
      <c r="H7030" s="45"/>
    </row>
    <row r="7031" s="2" customFormat="1">
      <c r="A7031" s="39"/>
      <c r="B7031" s="45"/>
      <c r="C7031" s="315" t="s">
        <v>616</v>
      </c>
      <c r="D7031" s="315" t="s">
        <v>617</v>
      </c>
      <c r="E7031" s="18" t="s">
        <v>345</v>
      </c>
      <c r="F7031" s="316">
        <v>65.831000000000003</v>
      </c>
      <c r="G7031" s="39"/>
      <c r="H7031" s="45"/>
    </row>
    <row r="7032" s="2" customFormat="1" ht="16.8" customHeight="1">
      <c r="A7032" s="39"/>
      <c r="B7032" s="45"/>
      <c r="C7032" s="315" t="s">
        <v>19</v>
      </c>
      <c r="D7032" s="315" t="s">
        <v>355</v>
      </c>
      <c r="E7032" s="18" t="s">
        <v>19</v>
      </c>
      <c r="F7032" s="316">
        <v>0</v>
      </c>
      <c r="G7032" s="39"/>
      <c r="H7032" s="45"/>
    </row>
    <row r="7033" s="2" customFormat="1" ht="16.8" customHeight="1">
      <c r="A7033" s="39"/>
      <c r="B7033" s="45"/>
      <c r="C7033" s="311" t="s">
        <v>1277</v>
      </c>
      <c r="D7033" s="312" t="s">
        <v>19</v>
      </c>
      <c r="E7033" s="313" t="s">
        <v>19</v>
      </c>
      <c r="F7033" s="314">
        <v>0.46999999999999997</v>
      </c>
      <c r="G7033" s="39"/>
      <c r="H7033" s="45"/>
    </row>
    <row r="7034" s="2" customFormat="1" ht="16.8" customHeight="1">
      <c r="A7034" s="39"/>
      <c r="B7034" s="45"/>
      <c r="C7034" s="315" t="s">
        <v>1277</v>
      </c>
      <c r="D7034" s="315" t="s">
        <v>356</v>
      </c>
      <c r="E7034" s="18" t="s">
        <v>19</v>
      </c>
      <c r="F7034" s="316">
        <v>0.46999999999999997</v>
      </c>
      <c r="G7034" s="39"/>
      <c r="H7034" s="45"/>
    </row>
    <row r="7035" s="2" customFormat="1" ht="16.8" customHeight="1">
      <c r="A7035" s="39"/>
      <c r="B7035" s="45"/>
      <c r="C7035" s="317" t="s">
        <v>4959</v>
      </c>
      <c r="D7035" s="39"/>
      <c r="E7035" s="39"/>
      <c r="F7035" s="39"/>
      <c r="G7035" s="39"/>
      <c r="H7035" s="45"/>
    </row>
    <row r="7036" s="2" customFormat="1">
      <c r="A7036" s="39"/>
      <c r="B7036" s="45"/>
      <c r="C7036" s="315" t="s">
        <v>343</v>
      </c>
      <c r="D7036" s="315" t="s">
        <v>344</v>
      </c>
      <c r="E7036" s="18" t="s">
        <v>345</v>
      </c>
      <c r="F7036" s="316">
        <v>155.50999999999999</v>
      </c>
      <c r="G7036" s="39"/>
      <c r="H7036" s="45"/>
    </row>
    <row r="7037" s="2" customFormat="1">
      <c r="A7037" s="39"/>
      <c r="B7037" s="45"/>
      <c r="C7037" s="315" t="s">
        <v>406</v>
      </c>
      <c r="D7037" s="315" t="s">
        <v>407</v>
      </c>
      <c r="E7037" s="18" t="s">
        <v>391</v>
      </c>
      <c r="F7037" s="316">
        <v>581.76199999999994</v>
      </c>
      <c r="G7037" s="39"/>
      <c r="H7037" s="45"/>
    </row>
    <row r="7038" s="2" customFormat="1" ht="16.8" customHeight="1">
      <c r="A7038" s="39"/>
      <c r="B7038" s="45"/>
      <c r="C7038" s="311" t="s">
        <v>1281</v>
      </c>
      <c r="D7038" s="312" t="s">
        <v>19</v>
      </c>
      <c r="E7038" s="313" t="s">
        <v>19</v>
      </c>
      <c r="F7038" s="314">
        <v>155.50999999999999</v>
      </c>
      <c r="G7038" s="39"/>
      <c r="H7038" s="45"/>
    </row>
    <row r="7039" s="2" customFormat="1" ht="16.8" customHeight="1">
      <c r="A7039" s="39"/>
      <c r="B7039" s="45"/>
      <c r="C7039" s="315" t="s">
        <v>1283</v>
      </c>
      <c r="D7039" s="315" t="s">
        <v>1330</v>
      </c>
      <c r="E7039" s="18" t="s">
        <v>19</v>
      </c>
      <c r="F7039" s="316">
        <v>65.831000000000003</v>
      </c>
      <c r="G7039" s="39"/>
      <c r="H7039" s="45"/>
    </row>
    <row r="7040" s="2" customFormat="1" ht="16.8" customHeight="1">
      <c r="A7040" s="39"/>
      <c r="B7040" s="45"/>
      <c r="C7040" s="315" t="s">
        <v>1287</v>
      </c>
      <c r="D7040" s="315" t="s">
        <v>1331</v>
      </c>
      <c r="E7040" s="18" t="s">
        <v>19</v>
      </c>
      <c r="F7040" s="316">
        <v>0</v>
      </c>
      <c r="G7040" s="39"/>
      <c r="H7040" s="45"/>
    </row>
    <row r="7041" s="2" customFormat="1" ht="16.8" customHeight="1">
      <c r="A7041" s="39"/>
      <c r="B7041" s="45"/>
      <c r="C7041" s="315" t="s">
        <v>1289</v>
      </c>
      <c r="D7041" s="315" t="s">
        <v>1332</v>
      </c>
      <c r="E7041" s="18" t="s">
        <v>19</v>
      </c>
      <c r="F7041" s="316">
        <v>0</v>
      </c>
      <c r="G7041" s="39"/>
      <c r="H7041" s="45"/>
    </row>
    <row r="7042" s="2" customFormat="1" ht="16.8" customHeight="1">
      <c r="A7042" s="39"/>
      <c r="B7042" s="45"/>
      <c r="C7042" s="315" t="s">
        <v>1308</v>
      </c>
      <c r="D7042" s="315" t="s">
        <v>1333</v>
      </c>
      <c r="E7042" s="18" t="s">
        <v>19</v>
      </c>
      <c r="F7042" s="316">
        <v>89.679000000000002</v>
      </c>
      <c r="G7042" s="39"/>
      <c r="H7042" s="45"/>
    </row>
    <row r="7043" s="2" customFormat="1" ht="16.8" customHeight="1">
      <c r="A7043" s="39"/>
      <c r="B7043" s="45"/>
      <c r="C7043" s="315" t="s">
        <v>1281</v>
      </c>
      <c r="D7043" s="315" t="s">
        <v>363</v>
      </c>
      <c r="E7043" s="18" t="s">
        <v>19</v>
      </c>
      <c r="F7043" s="316">
        <v>155.50999999999999</v>
      </c>
      <c r="G7043" s="39"/>
      <c r="H7043" s="45"/>
    </row>
    <row r="7044" s="2" customFormat="1" ht="16.8" customHeight="1">
      <c r="A7044" s="39"/>
      <c r="B7044" s="45"/>
      <c r="C7044" s="317" t="s">
        <v>4959</v>
      </c>
      <c r="D7044" s="39"/>
      <c r="E7044" s="39"/>
      <c r="F7044" s="39"/>
      <c r="G7044" s="39"/>
      <c r="H7044" s="45"/>
    </row>
    <row r="7045" s="2" customFormat="1">
      <c r="A7045" s="39"/>
      <c r="B7045" s="45"/>
      <c r="C7045" s="315" t="s">
        <v>343</v>
      </c>
      <c r="D7045" s="315" t="s">
        <v>344</v>
      </c>
      <c r="E7045" s="18" t="s">
        <v>345</v>
      </c>
      <c r="F7045" s="316">
        <v>155.50999999999999</v>
      </c>
      <c r="G7045" s="39"/>
      <c r="H7045" s="45"/>
    </row>
    <row r="7046" s="2" customFormat="1">
      <c r="A7046" s="39"/>
      <c r="B7046" s="45"/>
      <c r="C7046" s="315" t="s">
        <v>364</v>
      </c>
      <c r="D7046" s="315" t="s">
        <v>365</v>
      </c>
      <c r="E7046" s="18" t="s">
        <v>345</v>
      </c>
      <c r="F7046" s="316">
        <v>65.831000000000003</v>
      </c>
      <c r="G7046" s="39"/>
      <c r="H7046" s="45"/>
    </row>
    <row r="7047" s="2" customFormat="1">
      <c r="A7047" s="39"/>
      <c r="B7047" s="45"/>
      <c r="C7047" s="315" t="s">
        <v>368</v>
      </c>
      <c r="D7047" s="315" t="s">
        <v>369</v>
      </c>
      <c r="E7047" s="18" t="s">
        <v>345</v>
      </c>
      <c r="F7047" s="316">
        <v>62.539000000000001</v>
      </c>
      <c r="G7047" s="39"/>
      <c r="H7047" s="45"/>
    </row>
    <row r="7048" s="2" customFormat="1" ht="16.8" customHeight="1">
      <c r="A7048" s="39"/>
      <c r="B7048" s="45"/>
      <c r="C7048" s="315" t="s">
        <v>511</v>
      </c>
      <c r="D7048" s="315" t="s">
        <v>512</v>
      </c>
      <c r="E7048" s="18" t="s">
        <v>345</v>
      </c>
      <c r="F7048" s="316">
        <v>418.83600000000001</v>
      </c>
      <c r="G7048" s="39"/>
      <c r="H7048" s="45"/>
    </row>
    <row r="7049" s="2" customFormat="1">
      <c r="A7049" s="39"/>
      <c r="B7049" s="45"/>
      <c r="C7049" s="315" t="s">
        <v>606</v>
      </c>
      <c r="D7049" s="315" t="s">
        <v>607</v>
      </c>
      <c r="E7049" s="18" t="s">
        <v>345</v>
      </c>
      <c r="F7049" s="316">
        <v>155.50999999999999</v>
      </c>
      <c r="G7049" s="39"/>
      <c r="H7049" s="45"/>
    </row>
    <row r="7050" s="2" customFormat="1" ht="16.8" customHeight="1">
      <c r="A7050" s="39"/>
      <c r="B7050" s="45"/>
      <c r="C7050" s="315" t="s">
        <v>611</v>
      </c>
      <c r="D7050" s="315" t="s">
        <v>612</v>
      </c>
      <c r="E7050" s="18" t="s">
        <v>345</v>
      </c>
      <c r="F7050" s="316">
        <v>65.831000000000003</v>
      </c>
      <c r="G7050" s="39"/>
      <c r="H7050" s="45"/>
    </row>
    <row r="7051" s="2" customFormat="1" ht="16.8" customHeight="1">
      <c r="A7051" s="39"/>
      <c r="B7051" s="45"/>
      <c r="C7051" s="315" t="s">
        <v>631</v>
      </c>
      <c r="D7051" s="315" t="s">
        <v>632</v>
      </c>
      <c r="E7051" s="18" t="s">
        <v>345</v>
      </c>
      <c r="F7051" s="316">
        <v>65.831000000000003</v>
      </c>
      <c r="G7051" s="39"/>
      <c r="H7051" s="45"/>
    </row>
    <row r="7052" s="2" customFormat="1" ht="16.8" customHeight="1">
      <c r="A7052" s="39"/>
      <c r="B7052" s="45"/>
      <c r="C7052" s="315" t="s">
        <v>621</v>
      </c>
      <c r="D7052" s="315" t="s">
        <v>622</v>
      </c>
      <c r="E7052" s="18" t="s">
        <v>345</v>
      </c>
      <c r="F7052" s="316">
        <v>65.831000000000003</v>
      </c>
      <c r="G7052" s="39"/>
      <c r="H7052" s="45"/>
    </row>
    <row r="7053" s="2" customFormat="1">
      <c r="A7053" s="39"/>
      <c r="B7053" s="45"/>
      <c r="C7053" s="315" t="s">
        <v>636</v>
      </c>
      <c r="D7053" s="315" t="s">
        <v>637</v>
      </c>
      <c r="E7053" s="18" t="s">
        <v>345</v>
      </c>
      <c r="F7053" s="316">
        <v>65.831000000000003</v>
      </c>
      <c r="G7053" s="39"/>
      <c r="H7053" s="45"/>
    </row>
    <row r="7054" s="2" customFormat="1">
      <c r="A7054" s="39"/>
      <c r="B7054" s="45"/>
      <c r="C7054" s="315" t="s">
        <v>626</v>
      </c>
      <c r="D7054" s="315" t="s">
        <v>627</v>
      </c>
      <c r="E7054" s="18" t="s">
        <v>345</v>
      </c>
      <c r="F7054" s="316">
        <v>65.831000000000003</v>
      </c>
      <c r="G7054" s="39"/>
      <c r="H7054" s="45"/>
    </row>
    <row r="7055" s="2" customFormat="1" ht="16.8" customHeight="1">
      <c r="A7055" s="39"/>
      <c r="B7055" s="45"/>
      <c r="C7055" s="311" t="s">
        <v>216</v>
      </c>
      <c r="D7055" s="312" t="s">
        <v>19</v>
      </c>
      <c r="E7055" s="313" t="s">
        <v>19</v>
      </c>
      <c r="F7055" s="314">
        <v>34.270000000000003</v>
      </c>
      <c r="G7055" s="39"/>
      <c r="H7055" s="45"/>
    </row>
    <row r="7056" s="2" customFormat="1" ht="16.8" customHeight="1">
      <c r="A7056" s="39"/>
      <c r="B7056" s="45"/>
      <c r="C7056" s="315" t="s">
        <v>19</v>
      </c>
      <c r="D7056" s="315" t="s">
        <v>499</v>
      </c>
      <c r="E7056" s="18" t="s">
        <v>19</v>
      </c>
      <c r="F7056" s="316">
        <v>35.771000000000001</v>
      </c>
      <c r="G7056" s="39"/>
      <c r="H7056" s="45"/>
    </row>
    <row r="7057" s="2" customFormat="1" ht="16.8" customHeight="1">
      <c r="A7057" s="39"/>
      <c r="B7057" s="45"/>
      <c r="C7057" s="315" t="s">
        <v>19</v>
      </c>
      <c r="D7057" s="315" t="s">
        <v>2074</v>
      </c>
      <c r="E7057" s="18" t="s">
        <v>19</v>
      </c>
      <c r="F7057" s="316">
        <v>0</v>
      </c>
      <c r="G7057" s="39"/>
      <c r="H7057" s="45"/>
    </row>
    <row r="7058" s="2" customFormat="1" ht="16.8" customHeight="1">
      <c r="A7058" s="39"/>
      <c r="B7058" s="45"/>
      <c r="C7058" s="315" t="s">
        <v>19</v>
      </c>
      <c r="D7058" s="315" t="s">
        <v>2075</v>
      </c>
      <c r="E7058" s="18" t="s">
        <v>19</v>
      </c>
      <c r="F7058" s="316">
        <v>-0.28899999999999998</v>
      </c>
      <c r="G7058" s="39"/>
      <c r="H7058" s="45"/>
    </row>
    <row r="7059" s="2" customFormat="1" ht="16.8" customHeight="1">
      <c r="A7059" s="39"/>
      <c r="B7059" s="45"/>
      <c r="C7059" s="315" t="s">
        <v>19</v>
      </c>
      <c r="D7059" s="315" t="s">
        <v>1885</v>
      </c>
      <c r="E7059" s="18" t="s">
        <v>19</v>
      </c>
      <c r="F7059" s="316">
        <v>-0.80400000000000005</v>
      </c>
      <c r="G7059" s="39"/>
      <c r="H7059" s="45"/>
    </row>
    <row r="7060" s="2" customFormat="1" ht="16.8" customHeight="1">
      <c r="A7060" s="39"/>
      <c r="B7060" s="45"/>
      <c r="C7060" s="315" t="s">
        <v>19</v>
      </c>
      <c r="D7060" s="315" t="s">
        <v>1886</v>
      </c>
      <c r="E7060" s="18" t="s">
        <v>19</v>
      </c>
      <c r="F7060" s="316">
        <v>-0.40799999999999997</v>
      </c>
      <c r="G7060" s="39"/>
      <c r="H7060" s="45"/>
    </row>
    <row r="7061" s="2" customFormat="1" ht="16.8" customHeight="1">
      <c r="A7061" s="39"/>
      <c r="B7061" s="45"/>
      <c r="C7061" s="315" t="s">
        <v>19</v>
      </c>
      <c r="D7061" s="315" t="s">
        <v>1887</v>
      </c>
      <c r="E7061" s="18" t="s">
        <v>19</v>
      </c>
      <c r="F7061" s="316">
        <v>0</v>
      </c>
      <c r="G7061" s="39"/>
      <c r="H7061" s="45"/>
    </row>
    <row r="7062" s="2" customFormat="1" ht="16.8" customHeight="1">
      <c r="A7062" s="39"/>
      <c r="B7062" s="45"/>
      <c r="C7062" s="315" t="s">
        <v>19</v>
      </c>
      <c r="D7062" s="315" t="s">
        <v>1888</v>
      </c>
      <c r="E7062" s="18" t="s">
        <v>19</v>
      </c>
      <c r="F7062" s="316">
        <v>0</v>
      </c>
      <c r="G7062" s="39"/>
      <c r="H7062" s="45"/>
    </row>
    <row r="7063" s="2" customFormat="1" ht="16.8" customHeight="1">
      <c r="A7063" s="39"/>
      <c r="B7063" s="45"/>
      <c r="C7063" s="315" t="s">
        <v>19</v>
      </c>
      <c r="D7063" s="315" t="s">
        <v>501</v>
      </c>
      <c r="E7063" s="18" t="s">
        <v>19</v>
      </c>
      <c r="F7063" s="316">
        <v>0</v>
      </c>
      <c r="G7063" s="39"/>
      <c r="H7063" s="45"/>
    </row>
    <row r="7064" s="2" customFormat="1" ht="16.8" customHeight="1">
      <c r="A7064" s="39"/>
      <c r="B7064" s="45"/>
      <c r="C7064" s="315" t="s">
        <v>19</v>
      </c>
      <c r="D7064" s="315" t="s">
        <v>993</v>
      </c>
      <c r="E7064" s="18" t="s">
        <v>19</v>
      </c>
      <c r="F7064" s="316">
        <v>0</v>
      </c>
      <c r="G7064" s="39"/>
      <c r="H7064" s="45"/>
    </row>
    <row r="7065" s="2" customFormat="1" ht="16.8" customHeight="1">
      <c r="A7065" s="39"/>
      <c r="B7065" s="45"/>
      <c r="C7065" s="315" t="s">
        <v>19</v>
      </c>
      <c r="D7065" s="315" t="s">
        <v>502</v>
      </c>
      <c r="E7065" s="18" t="s">
        <v>19</v>
      </c>
      <c r="F7065" s="316">
        <v>0</v>
      </c>
      <c r="G7065" s="39"/>
      <c r="H7065" s="45"/>
    </row>
    <row r="7066" s="2" customFormat="1" ht="16.8" customHeight="1">
      <c r="A7066" s="39"/>
      <c r="B7066" s="45"/>
      <c r="C7066" s="315" t="s">
        <v>216</v>
      </c>
      <c r="D7066" s="315" t="s">
        <v>363</v>
      </c>
      <c r="E7066" s="18" t="s">
        <v>19</v>
      </c>
      <c r="F7066" s="316">
        <v>34.270000000000003</v>
      </c>
      <c r="G7066" s="39"/>
      <c r="H7066" s="45"/>
    </row>
    <row r="7067" s="2" customFormat="1" ht="16.8" customHeight="1">
      <c r="A7067" s="39"/>
      <c r="B7067" s="45"/>
      <c r="C7067" s="317" t="s">
        <v>4959</v>
      </c>
      <c r="D7067" s="39"/>
      <c r="E7067" s="39"/>
      <c r="F7067" s="39"/>
      <c r="G7067" s="39"/>
      <c r="H7067" s="45"/>
    </row>
    <row r="7068" s="2" customFormat="1" ht="16.8" customHeight="1">
      <c r="A7068" s="39"/>
      <c r="B7068" s="45"/>
      <c r="C7068" s="315" t="s">
        <v>496</v>
      </c>
      <c r="D7068" s="315" t="s">
        <v>497</v>
      </c>
      <c r="E7068" s="18" t="s">
        <v>489</v>
      </c>
      <c r="F7068" s="316">
        <v>68.540000000000006</v>
      </c>
      <c r="G7068" s="39"/>
      <c r="H7068" s="45"/>
    </row>
    <row r="7069" s="2" customFormat="1">
      <c r="A7069" s="39"/>
      <c r="B7069" s="45"/>
      <c r="C7069" s="315" t="s">
        <v>448</v>
      </c>
      <c r="D7069" s="315" t="s">
        <v>449</v>
      </c>
      <c r="E7069" s="18" t="s">
        <v>391</v>
      </c>
      <c r="F7069" s="316">
        <v>131.16200000000001</v>
      </c>
      <c r="G7069" s="39"/>
      <c r="H7069" s="45"/>
    </row>
    <row r="7070" s="2" customFormat="1">
      <c r="A7070" s="39"/>
      <c r="B7070" s="45"/>
      <c r="C7070" s="315" t="s">
        <v>482</v>
      </c>
      <c r="D7070" s="315" t="s">
        <v>483</v>
      </c>
      <c r="E7070" s="18" t="s">
        <v>391</v>
      </c>
      <c r="F7070" s="316">
        <v>34.270000000000003</v>
      </c>
      <c r="G7070" s="39"/>
      <c r="H7070" s="45"/>
    </row>
    <row r="7071" s="2" customFormat="1" ht="16.8" customHeight="1">
      <c r="A7071" s="39"/>
      <c r="B7071" s="45"/>
      <c r="C7071" s="311" t="s">
        <v>954</v>
      </c>
      <c r="D7071" s="312" t="s">
        <v>19</v>
      </c>
      <c r="E7071" s="313" t="s">
        <v>19</v>
      </c>
      <c r="F7071" s="314">
        <v>0.25</v>
      </c>
      <c r="G7071" s="39"/>
      <c r="H7071" s="45"/>
    </row>
    <row r="7072" s="2" customFormat="1" ht="16.8" customHeight="1">
      <c r="A7072" s="39"/>
      <c r="B7072" s="45"/>
      <c r="C7072" s="317" t="s">
        <v>4959</v>
      </c>
      <c r="D7072" s="39"/>
      <c r="E7072" s="39"/>
      <c r="F7072" s="39"/>
      <c r="G7072" s="39"/>
      <c r="H7072" s="45"/>
    </row>
    <row r="7073" s="2" customFormat="1" ht="16.8" customHeight="1">
      <c r="A7073" s="39"/>
      <c r="B7073" s="45"/>
      <c r="C7073" s="315" t="s">
        <v>496</v>
      </c>
      <c r="D7073" s="315" t="s">
        <v>497</v>
      </c>
      <c r="E7073" s="18" t="s">
        <v>489</v>
      </c>
      <c r="F7073" s="316">
        <v>68.540000000000006</v>
      </c>
      <c r="G7073" s="39"/>
      <c r="H7073" s="45"/>
    </row>
    <row r="7074" s="2" customFormat="1" ht="16.8" customHeight="1">
      <c r="A7074" s="39"/>
      <c r="B7074" s="45"/>
      <c r="C7074" s="311" t="s">
        <v>296</v>
      </c>
      <c r="D7074" s="312" t="s">
        <v>19</v>
      </c>
      <c r="E7074" s="313" t="s">
        <v>19</v>
      </c>
      <c r="F7074" s="314">
        <v>1108.212</v>
      </c>
      <c r="G7074" s="39"/>
      <c r="H7074" s="45"/>
    </row>
    <row r="7075" s="2" customFormat="1" ht="16.8" customHeight="1">
      <c r="A7075" s="39"/>
      <c r="B7075" s="45"/>
      <c r="C7075" s="315" t="s">
        <v>19</v>
      </c>
      <c r="D7075" s="315" t="s">
        <v>429</v>
      </c>
      <c r="E7075" s="18" t="s">
        <v>19</v>
      </c>
      <c r="F7075" s="316">
        <v>1108.212</v>
      </c>
      <c r="G7075" s="39"/>
      <c r="H7075" s="45"/>
    </row>
    <row r="7076" s="2" customFormat="1" ht="16.8" customHeight="1">
      <c r="A7076" s="39"/>
      <c r="B7076" s="45"/>
      <c r="C7076" s="315" t="s">
        <v>19</v>
      </c>
      <c r="D7076" s="315" t="s">
        <v>1869</v>
      </c>
      <c r="E7076" s="18" t="s">
        <v>19</v>
      </c>
      <c r="F7076" s="316">
        <v>0</v>
      </c>
      <c r="G7076" s="39"/>
      <c r="H7076" s="45"/>
    </row>
    <row r="7077" s="2" customFormat="1" ht="16.8" customHeight="1">
      <c r="A7077" s="39"/>
      <c r="B7077" s="45"/>
      <c r="C7077" s="315" t="s">
        <v>296</v>
      </c>
      <c r="D7077" s="315" t="s">
        <v>363</v>
      </c>
      <c r="E7077" s="18" t="s">
        <v>19</v>
      </c>
      <c r="F7077" s="316">
        <v>1108.212</v>
      </c>
      <c r="G7077" s="39"/>
      <c r="H7077" s="45"/>
    </row>
    <row r="7078" s="2" customFormat="1" ht="16.8" customHeight="1">
      <c r="A7078" s="39"/>
      <c r="B7078" s="45"/>
      <c r="C7078" s="317" t="s">
        <v>4959</v>
      </c>
      <c r="D7078" s="39"/>
      <c r="E7078" s="39"/>
      <c r="F7078" s="39"/>
      <c r="G7078" s="39"/>
      <c r="H7078" s="45"/>
    </row>
    <row r="7079" s="2" customFormat="1">
      <c r="A7079" s="39"/>
      <c r="B7079" s="45"/>
      <c r="C7079" s="315" t="s">
        <v>425</v>
      </c>
      <c r="D7079" s="315" t="s">
        <v>426</v>
      </c>
      <c r="E7079" s="18" t="s">
        <v>345</v>
      </c>
      <c r="F7079" s="316">
        <v>1108.212</v>
      </c>
      <c r="G7079" s="39"/>
      <c r="H7079" s="45"/>
    </row>
    <row r="7080" s="2" customFormat="1">
      <c r="A7080" s="39"/>
      <c r="B7080" s="45"/>
      <c r="C7080" s="315" t="s">
        <v>431</v>
      </c>
      <c r="D7080" s="315" t="s">
        <v>432</v>
      </c>
      <c r="E7080" s="18" t="s">
        <v>345</v>
      </c>
      <c r="F7080" s="316">
        <v>1108.212</v>
      </c>
      <c r="G7080" s="39"/>
      <c r="H7080" s="45"/>
    </row>
    <row r="7081" s="2" customFormat="1" ht="16.8" customHeight="1">
      <c r="A7081" s="39"/>
      <c r="B7081" s="45"/>
      <c r="C7081" s="315" t="s">
        <v>435</v>
      </c>
      <c r="D7081" s="315" t="s">
        <v>436</v>
      </c>
      <c r="E7081" s="18" t="s">
        <v>391</v>
      </c>
      <c r="F7081" s="316">
        <v>659.38599999999997</v>
      </c>
      <c r="G7081" s="39"/>
      <c r="H7081" s="45"/>
    </row>
    <row r="7082" s="2" customFormat="1" ht="16.8" customHeight="1">
      <c r="A7082" s="39"/>
      <c r="B7082" s="45"/>
      <c r="C7082" s="311" t="s">
        <v>1823</v>
      </c>
      <c r="D7082" s="312" t="s">
        <v>19</v>
      </c>
      <c r="E7082" s="313" t="s">
        <v>19</v>
      </c>
      <c r="F7082" s="314">
        <v>0</v>
      </c>
      <c r="G7082" s="39"/>
      <c r="H7082" s="45"/>
    </row>
    <row r="7083" s="2" customFormat="1" ht="16.8" customHeight="1">
      <c r="A7083" s="39"/>
      <c r="B7083" s="45"/>
      <c r="C7083" s="315" t="s">
        <v>1823</v>
      </c>
      <c r="D7083" s="315" t="s">
        <v>1867</v>
      </c>
      <c r="E7083" s="18" t="s">
        <v>19</v>
      </c>
      <c r="F7083" s="316">
        <v>0</v>
      </c>
      <c r="G7083" s="39"/>
      <c r="H7083" s="45"/>
    </row>
    <row r="7084" s="2" customFormat="1" ht="16.8" customHeight="1">
      <c r="A7084" s="39"/>
      <c r="B7084" s="45"/>
      <c r="C7084" s="317" t="s">
        <v>4959</v>
      </c>
      <c r="D7084" s="39"/>
      <c r="E7084" s="39"/>
      <c r="F7084" s="39"/>
      <c r="G7084" s="39"/>
      <c r="H7084" s="45"/>
    </row>
    <row r="7085" s="2" customFormat="1">
      <c r="A7085" s="39"/>
      <c r="B7085" s="45"/>
      <c r="C7085" s="315" t="s">
        <v>406</v>
      </c>
      <c r="D7085" s="315" t="s">
        <v>407</v>
      </c>
      <c r="E7085" s="18" t="s">
        <v>391</v>
      </c>
      <c r="F7085" s="316">
        <v>581.76199999999994</v>
      </c>
      <c r="G7085" s="39"/>
      <c r="H7085" s="45"/>
    </row>
    <row r="7086" s="2" customFormat="1">
      <c r="A7086" s="39"/>
      <c r="B7086" s="45"/>
      <c r="C7086" s="315" t="s">
        <v>425</v>
      </c>
      <c r="D7086" s="315" t="s">
        <v>426</v>
      </c>
      <c r="E7086" s="18" t="s">
        <v>345</v>
      </c>
      <c r="F7086" s="316">
        <v>1108.212</v>
      </c>
      <c r="G7086" s="39"/>
      <c r="H7086" s="45"/>
    </row>
    <row r="7087" s="2" customFormat="1" ht="16.8" customHeight="1">
      <c r="A7087" s="39"/>
      <c r="B7087" s="45"/>
      <c r="C7087" s="311" t="s">
        <v>269</v>
      </c>
      <c r="D7087" s="312" t="s">
        <v>19</v>
      </c>
      <c r="E7087" s="313" t="s">
        <v>19</v>
      </c>
      <c r="F7087" s="314">
        <v>1</v>
      </c>
      <c r="G7087" s="39"/>
      <c r="H7087" s="45"/>
    </row>
    <row r="7088" s="2" customFormat="1" ht="16.8" customHeight="1">
      <c r="A7088" s="39"/>
      <c r="B7088" s="45"/>
      <c r="C7088" s="315" t="s">
        <v>269</v>
      </c>
      <c r="D7088" s="315" t="s">
        <v>1866</v>
      </c>
      <c r="E7088" s="18" t="s">
        <v>19</v>
      </c>
      <c r="F7088" s="316">
        <v>1</v>
      </c>
      <c r="G7088" s="39"/>
      <c r="H7088" s="45"/>
    </row>
    <row r="7089" s="2" customFormat="1" ht="16.8" customHeight="1">
      <c r="A7089" s="39"/>
      <c r="B7089" s="45"/>
      <c r="C7089" s="317" t="s">
        <v>4959</v>
      </c>
      <c r="D7089" s="39"/>
      <c r="E7089" s="39"/>
      <c r="F7089" s="39"/>
      <c r="G7089" s="39"/>
      <c r="H7089" s="45"/>
    </row>
    <row r="7090" s="2" customFormat="1">
      <c r="A7090" s="39"/>
      <c r="B7090" s="45"/>
      <c r="C7090" s="315" t="s">
        <v>406</v>
      </c>
      <c r="D7090" s="315" t="s">
        <v>407</v>
      </c>
      <c r="E7090" s="18" t="s">
        <v>391</v>
      </c>
      <c r="F7090" s="316">
        <v>581.76199999999994</v>
      </c>
      <c r="G7090" s="39"/>
      <c r="H7090" s="45"/>
    </row>
    <row r="7091" s="2" customFormat="1">
      <c r="A7091" s="39"/>
      <c r="B7091" s="45"/>
      <c r="C7091" s="315" t="s">
        <v>425</v>
      </c>
      <c r="D7091" s="315" t="s">
        <v>426</v>
      </c>
      <c r="E7091" s="18" t="s">
        <v>345</v>
      </c>
      <c r="F7091" s="316">
        <v>1108.212</v>
      </c>
      <c r="G7091" s="39"/>
      <c r="H7091" s="45"/>
    </row>
    <row r="7092" s="2" customFormat="1" ht="16.8" customHeight="1">
      <c r="A7092" s="39"/>
      <c r="B7092" s="45"/>
      <c r="C7092" s="311" t="s">
        <v>1821</v>
      </c>
      <c r="D7092" s="312" t="s">
        <v>19</v>
      </c>
      <c r="E7092" s="313" t="s">
        <v>19</v>
      </c>
      <c r="F7092" s="314">
        <v>0</v>
      </c>
      <c r="G7092" s="39"/>
      <c r="H7092" s="45"/>
    </row>
    <row r="7093" s="2" customFormat="1" ht="16.8" customHeight="1">
      <c r="A7093" s="39"/>
      <c r="B7093" s="45"/>
      <c r="C7093" s="317" t="s">
        <v>4959</v>
      </c>
      <c r="D7093" s="39"/>
      <c r="E7093" s="39"/>
      <c r="F7093" s="39"/>
      <c r="G7093" s="39"/>
      <c r="H7093" s="45"/>
    </row>
    <row r="7094" s="2" customFormat="1" ht="16.8" customHeight="1">
      <c r="A7094" s="39"/>
      <c r="B7094" s="45"/>
      <c r="C7094" s="315" t="s">
        <v>786</v>
      </c>
      <c r="D7094" s="315" t="s">
        <v>787</v>
      </c>
      <c r="E7094" s="18" t="s">
        <v>572</v>
      </c>
      <c r="F7094" s="316">
        <v>200.40000000000001</v>
      </c>
      <c r="G7094" s="39"/>
      <c r="H7094" s="45"/>
    </row>
    <row r="7095" s="2" customFormat="1" ht="16.8" customHeight="1">
      <c r="A7095" s="39"/>
      <c r="B7095" s="45"/>
      <c r="C7095" s="315" t="s">
        <v>496</v>
      </c>
      <c r="D7095" s="315" t="s">
        <v>497</v>
      </c>
      <c r="E7095" s="18" t="s">
        <v>489</v>
      </c>
      <c r="F7095" s="316">
        <v>68.540000000000006</v>
      </c>
      <c r="G7095" s="39"/>
      <c r="H7095" s="45"/>
    </row>
    <row r="7096" s="2" customFormat="1" ht="16.8" customHeight="1">
      <c r="A7096" s="39"/>
      <c r="B7096" s="45"/>
      <c r="C7096" s="311" t="s">
        <v>1824</v>
      </c>
      <c r="D7096" s="312" t="s">
        <v>19</v>
      </c>
      <c r="E7096" s="313" t="s">
        <v>19</v>
      </c>
      <c r="F7096" s="314">
        <v>0.063</v>
      </c>
      <c r="G7096" s="39"/>
      <c r="H7096" s="45"/>
    </row>
    <row r="7097" s="2" customFormat="1" ht="16.8" customHeight="1">
      <c r="A7097" s="39"/>
      <c r="B7097" s="45"/>
      <c r="C7097" s="317" t="s">
        <v>4959</v>
      </c>
      <c r="D7097" s="39"/>
      <c r="E7097" s="39"/>
      <c r="F7097" s="39"/>
      <c r="G7097" s="39"/>
      <c r="H7097" s="45"/>
    </row>
    <row r="7098" s="2" customFormat="1" ht="16.8" customHeight="1">
      <c r="A7098" s="39"/>
      <c r="B7098" s="45"/>
      <c r="C7098" s="315" t="s">
        <v>496</v>
      </c>
      <c r="D7098" s="315" t="s">
        <v>497</v>
      </c>
      <c r="E7098" s="18" t="s">
        <v>489</v>
      </c>
      <c r="F7098" s="316">
        <v>68.540000000000006</v>
      </c>
      <c r="G7098" s="39"/>
      <c r="H7098" s="45"/>
    </row>
    <row r="7099" s="2" customFormat="1" ht="16.8" customHeight="1">
      <c r="A7099" s="39"/>
      <c r="B7099" s="45"/>
      <c r="C7099" s="311" t="s">
        <v>1822</v>
      </c>
      <c r="D7099" s="312" t="s">
        <v>19</v>
      </c>
      <c r="E7099" s="313" t="s">
        <v>19</v>
      </c>
      <c r="F7099" s="314">
        <v>0</v>
      </c>
      <c r="G7099" s="39"/>
      <c r="H7099" s="45"/>
    </row>
    <row r="7100" s="2" customFormat="1" ht="16.8" customHeight="1">
      <c r="A7100" s="39"/>
      <c r="B7100" s="45"/>
      <c r="C7100" s="317" t="s">
        <v>4959</v>
      </c>
      <c r="D7100" s="39"/>
      <c r="E7100" s="39"/>
      <c r="F7100" s="39"/>
      <c r="G7100" s="39"/>
      <c r="H7100" s="45"/>
    </row>
    <row r="7101" s="2" customFormat="1" ht="16.8" customHeight="1">
      <c r="A7101" s="39"/>
      <c r="B7101" s="45"/>
      <c r="C7101" s="315" t="s">
        <v>786</v>
      </c>
      <c r="D7101" s="315" t="s">
        <v>787</v>
      </c>
      <c r="E7101" s="18" t="s">
        <v>572</v>
      </c>
      <c r="F7101" s="316">
        <v>200.40000000000001</v>
      </c>
      <c r="G7101" s="39"/>
      <c r="H7101" s="45"/>
    </row>
    <row r="7102" s="2" customFormat="1" ht="16.8" customHeight="1">
      <c r="A7102" s="39"/>
      <c r="B7102" s="45"/>
      <c r="C7102" s="315" t="s">
        <v>496</v>
      </c>
      <c r="D7102" s="315" t="s">
        <v>497</v>
      </c>
      <c r="E7102" s="18" t="s">
        <v>489</v>
      </c>
      <c r="F7102" s="316">
        <v>68.540000000000006</v>
      </c>
      <c r="G7102" s="39"/>
      <c r="H7102" s="45"/>
    </row>
    <row r="7103" s="2" customFormat="1" ht="16.8" customHeight="1">
      <c r="A7103" s="39"/>
      <c r="B7103" s="45"/>
      <c r="C7103" s="311" t="s">
        <v>1826</v>
      </c>
      <c r="D7103" s="312" t="s">
        <v>19</v>
      </c>
      <c r="E7103" s="313" t="s">
        <v>19</v>
      </c>
      <c r="F7103" s="314">
        <v>0.074999999999999997</v>
      </c>
      <c r="G7103" s="39"/>
      <c r="H7103" s="45"/>
    </row>
    <row r="7104" s="2" customFormat="1" ht="16.8" customHeight="1">
      <c r="A7104" s="39"/>
      <c r="B7104" s="45"/>
      <c r="C7104" s="317" t="s">
        <v>4959</v>
      </c>
      <c r="D7104" s="39"/>
      <c r="E7104" s="39"/>
      <c r="F7104" s="39"/>
      <c r="G7104" s="39"/>
      <c r="H7104" s="45"/>
    </row>
    <row r="7105" s="2" customFormat="1" ht="16.8" customHeight="1">
      <c r="A7105" s="39"/>
      <c r="B7105" s="45"/>
      <c r="C7105" s="315" t="s">
        <v>496</v>
      </c>
      <c r="D7105" s="315" t="s">
        <v>497</v>
      </c>
      <c r="E7105" s="18" t="s">
        <v>489</v>
      </c>
      <c r="F7105" s="316">
        <v>68.540000000000006</v>
      </c>
      <c r="G7105" s="39"/>
      <c r="H7105" s="45"/>
    </row>
    <row r="7106" s="2" customFormat="1" ht="16.8" customHeight="1">
      <c r="A7106" s="39"/>
      <c r="B7106" s="45"/>
      <c r="C7106" s="311" t="s">
        <v>952</v>
      </c>
      <c r="D7106" s="312" t="s">
        <v>19</v>
      </c>
      <c r="E7106" s="313" t="s">
        <v>19</v>
      </c>
      <c r="F7106" s="314">
        <v>0</v>
      </c>
      <c r="G7106" s="39"/>
      <c r="H7106" s="45"/>
    </row>
    <row r="7107" s="2" customFormat="1" ht="16.8" customHeight="1">
      <c r="A7107" s="39"/>
      <c r="B7107" s="45"/>
      <c r="C7107" s="317" t="s">
        <v>4959</v>
      </c>
      <c r="D7107" s="39"/>
      <c r="E7107" s="39"/>
      <c r="F7107" s="39"/>
      <c r="G7107" s="39"/>
      <c r="H7107" s="45"/>
    </row>
    <row r="7108" s="2" customFormat="1" ht="16.8" customHeight="1">
      <c r="A7108" s="39"/>
      <c r="B7108" s="45"/>
      <c r="C7108" s="315" t="s">
        <v>786</v>
      </c>
      <c r="D7108" s="315" t="s">
        <v>787</v>
      </c>
      <c r="E7108" s="18" t="s">
        <v>572</v>
      </c>
      <c r="F7108" s="316">
        <v>200.40000000000001</v>
      </c>
      <c r="G7108" s="39"/>
      <c r="H7108" s="45"/>
    </row>
    <row r="7109" s="2" customFormat="1" ht="16.8" customHeight="1">
      <c r="A7109" s="39"/>
      <c r="B7109" s="45"/>
      <c r="C7109" s="315" t="s">
        <v>496</v>
      </c>
      <c r="D7109" s="315" t="s">
        <v>497</v>
      </c>
      <c r="E7109" s="18" t="s">
        <v>489</v>
      </c>
      <c r="F7109" s="316">
        <v>68.540000000000006</v>
      </c>
      <c r="G7109" s="39"/>
      <c r="H7109" s="45"/>
    </row>
    <row r="7110" s="2" customFormat="1" ht="16.8" customHeight="1">
      <c r="A7110" s="39"/>
      <c r="B7110" s="45"/>
      <c r="C7110" s="311" t="s">
        <v>258</v>
      </c>
      <c r="D7110" s="312" t="s">
        <v>19</v>
      </c>
      <c r="E7110" s="313" t="s">
        <v>19</v>
      </c>
      <c r="F7110" s="314">
        <v>0</v>
      </c>
      <c r="G7110" s="39"/>
      <c r="H7110" s="45"/>
    </row>
    <row r="7111" s="2" customFormat="1" ht="16.8" customHeight="1">
      <c r="A7111" s="39"/>
      <c r="B7111" s="45"/>
      <c r="C7111" s="317" t="s">
        <v>4959</v>
      </c>
      <c r="D7111" s="39"/>
      <c r="E7111" s="39"/>
      <c r="F7111" s="39"/>
      <c r="G7111" s="39"/>
      <c r="H7111" s="45"/>
    </row>
    <row r="7112" s="2" customFormat="1" ht="16.8" customHeight="1">
      <c r="A7112" s="39"/>
      <c r="B7112" s="45"/>
      <c r="C7112" s="315" t="s">
        <v>786</v>
      </c>
      <c r="D7112" s="315" t="s">
        <v>787</v>
      </c>
      <c r="E7112" s="18" t="s">
        <v>572</v>
      </c>
      <c r="F7112" s="316">
        <v>200.40000000000001</v>
      </c>
      <c r="G7112" s="39"/>
      <c r="H7112" s="45"/>
    </row>
    <row r="7113" s="2" customFormat="1" ht="16.8" customHeight="1">
      <c r="A7113" s="39"/>
      <c r="B7113" s="45"/>
      <c r="C7113" s="315" t="s">
        <v>496</v>
      </c>
      <c r="D7113" s="315" t="s">
        <v>497</v>
      </c>
      <c r="E7113" s="18" t="s">
        <v>489</v>
      </c>
      <c r="F7113" s="316">
        <v>68.540000000000006</v>
      </c>
      <c r="G7113" s="39"/>
      <c r="H7113" s="45"/>
    </row>
    <row r="7114" s="2" customFormat="1" ht="16.8" customHeight="1">
      <c r="A7114" s="39"/>
      <c r="B7114" s="45"/>
      <c r="C7114" s="311" t="s">
        <v>266</v>
      </c>
      <c r="D7114" s="312" t="s">
        <v>19</v>
      </c>
      <c r="E7114" s="313" t="s">
        <v>19</v>
      </c>
      <c r="F7114" s="314">
        <v>0.29999999999999999</v>
      </c>
      <c r="G7114" s="39"/>
      <c r="H7114" s="45"/>
    </row>
    <row r="7115" s="2" customFormat="1" ht="16.8" customHeight="1">
      <c r="A7115" s="39"/>
      <c r="B7115" s="45"/>
      <c r="C7115" s="317" t="s">
        <v>4959</v>
      </c>
      <c r="D7115" s="39"/>
      <c r="E7115" s="39"/>
      <c r="F7115" s="39"/>
      <c r="G7115" s="39"/>
      <c r="H7115" s="45"/>
    </row>
    <row r="7116" s="2" customFormat="1" ht="16.8" customHeight="1">
      <c r="A7116" s="39"/>
      <c r="B7116" s="45"/>
      <c r="C7116" s="315" t="s">
        <v>496</v>
      </c>
      <c r="D7116" s="315" t="s">
        <v>497</v>
      </c>
      <c r="E7116" s="18" t="s">
        <v>489</v>
      </c>
      <c r="F7116" s="316">
        <v>68.540000000000006</v>
      </c>
      <c r="G7116" s="39"/>
      <c r="H7116" s="45"/>
    </row>
    <row r="7117" s="2" customFormat="1" ht="16.8" customHeight="1">
      <c r="A7117" s="39"/>
      <c r="B7117" s="45"/>
      <c r="C7117" s="311" t="s">
        <v>855</v>
      </c>
      <c r="D7117" s="312" t="s">
        <v>19</v>
      </c>
      <c r="E7117" s="313" t="s">
        <v>19</v>
      </c>
      <c r="F7117" s="314">
        <v>0</v>
      </c>
      <c r="G7117" s="39"/>
      <c r="H7117" s="45"/>
    </row>
    <row r="7118" s="2" customFormat="1" ht="16.8" customHeight="1">
      <c r="A7118" s="39"/>
      <c r="B7118" s="45"/>
      <c r="C7118" s="317" t="s">
        <v>4959</v>
      </c>
      <c r="D7118" s="39"/>
      <c r="E7118" s="39"/>
      <c r="F7118" s="39"/>
      <c r="G7118" s="39"/>
      <c r="H7118" s="45"/>
    </row>
    <row r="7119" s="2" customFormat="1">
      <c r="A7119" s="39"/>
      <c r="B7119" s="45"/>
      <c r="C7119" s="315" t="s">
        <v>477</v>
      </c>
      <c r="D7119" s="315" t="s">
        <v>478</v>
      </c>
      <c r="E7119" s="18" t="s">
        <v>391</v>
      </c>
      <c r="F7119" s="316">
        <v>545.99099999999999</v>
      </c>
      <c r="G7119" s="39"/>
      <c r="H7119" s="45"/>
    </row>
    <row r="7120" s="2" customFormat="1" ht="16.8" customHeight="1">
      <c r="A7120" s="39"/>
      <c r="B7120" s="45"/>
      <c r="C7120" s="311" t="s">
        <v>2047</v>
      </c>
      <c r="D7120" s="312" t="s">
        <v>19</v>
      </c>
      <c r="E7120" s="313" t="s">
        <v>19</v>
      </c>
      <c r="F7120" s="314">
        <v>0</v>
      </c>
      <c r="G7120" s="39"/>
      <c r="H7120" s="45"/>
    </row>
    <row r="7121" s="2" customFormat="1" ht="16.8" customHeight="1">
      <c r="A7121" s="39"/>
      <c r="B7121" s="45"/>
      <c r="C7121" s="317" t="s">
        <v>4959</v>
      </c>
      <c r="D7121" s="39"/>
      <c r="E7121" s="39"/>
      <c r="F7121" s="39"/>
      <c r="G7121" s="39"/>
      <c r="H7121" s="45"/>
    </row>
    <row r="7122" s="2" customFormat="1" ht="16.8" customHeight="1">
      <c r="A7122" s="39"/>
      <c r="B7122" s="45"/>
      <c r="C7122" s="315" t="s">
        <v>786</v>
      </c>
      <c r="D7122" s="315" t="s">
        <v>787</v>
      </c>
      <c r="E7122" s="18" t="s">
        <v>572</v>
      </c>
      <c r="F7122" s="316">
        <v>200.40000000000001</v>
      </c>
      <c r="G7122" s="39"/>
      <c r="H7122" s="45"/>
    </row>
    <row r="7123" s="2" customFormat="1" ht="16.8" customHeight="1">
      <c r="A7123" s="39"/>
      <c r="B7123" s="45"/>
      <c r="C7123" s="315" t="s">
        <v>496</v>
      </c>
      <c r="D7123" s="315" t="s">
        <v>497</v>
      </c>
      <c r="E7123" s="18" t="s">
        <v>489</v>
      </c>
      <c r="F7123" s="316">
        <v>68.540000000000006</v>
      </c>
      <c r="G7123" s="39"/>
      <c r="H7123" s="45"/>
    </row>
    <row r="7124" s="2" customFormat="1" ht="16.8" customHeight="1">
      <c r="A7124" s="39"/>
      <c r="B7124" s="45"/>
      <c r="C7124" s="311" t="s">
        <v>2049</v>
      </c>
      <c r="D7124" s="312" t="s">
        <v>19</v>
      </c>
      <c r="E7124" s="313" t="s">
        <v>19</v>
      </c>
      <c r="F7124" s="314">
        <v>147.40000000000001</v>
      </c>
      <c r="G7124" s="39"/>
      <c r="H7124" s="45"/>
    </row>
    <row r="7125" s="2" customFormat="1" ht="16.8" customHeight="1">
      <c r="A7125" s="39"/>
      <c r="B7125" s="45"/>
      <c r="C7125" s="315" t="s">
        <v>19</v>
      </c>
      <c r="D7125" s="315" t="s">
        <v>2878</v>
      </c>
      <c r="E7125" s="18" t="s">
        <v>19</v>
      </c>
      <c r="F7125" s="316">
        <v>147.40000000000001</v>
      </c>
      <c r="G7125" s="39"/>
      <c r="H7125" s="45"/>
    </row>
    <row r="7126" s="2" customFormat="1" ht="16.8" customHeight="1">
      <c r="A7126" s="39"/>
      <c r="B7126" s="45"/>
      <c r="C7126" s="315" t="s">
        <v>2049</v>
      </c>
      <c r="D7126" s="315" t="s">
        <v>363</v>
      </c>
      <c r="E7126" s="18" t="s">
        <v>19</v>
      </c>
      <c r="F7126" s="316">
        <v>147.40000000000001</v>
      </c>
      <c r="G7126" s="39"/>
      <c r="H7126" s="45"/>
    </row>
    <row r="7127" s="2" customFormat="1" ht="16.8" customHeight="1">
      <c r="A7127" s="39"/>
      <c r="B7127" s="45"/>
      <c r="C7127" s="317" t="s">
        <v>4959</v>
      </c>
      <c r="D7127" s="39"/>
      <c r="E7127" s="39"/>
      <c r="F7127" s="39"/>
      <c r="G7127" s="39"/>
      <c r="H7127" s="45"/>
    </row>
    <row r="7128" s="2" customFormat="1">
      <c r="A7128" s="39"/>
      <c r="B7128" s="45"/>
      <c r="C7128" s="315" t="s">
        <v>2875</v>
      </c>
      <c r="D7128" s="315" t="s">
        <v>2876</v>
      </c>
      <c r="E7128" s="18" t="s">
        <v>572</v>
      </c>
      <c r="F7128" s="316">
        <v>149.61099999999999</v>
      </c>
      <c r="G7128" s="39"/>
      <c r="H7128" s="45"/>
    </row>
    <row r="7129" s="2" customFormat="1" ht="16.8" customHeight="1">
      <c r="A7129" s="39"/>
      <c r="B7129" s="45"/>
      <c r="C7129" s="315" t="s">
        <v>786</v>
      </c>
      <c r="D7129" s="315" t="s">
        <v>787</v>
      </c>
      <c r="E7129" s="18" t="s">
        <v>572</v>
      </c>
      <c r="F7129" s="316">
        <v>200.40000000000001</v>
      </c>
      <c r="G7129" s="39"/>
      <c r="H7129" s="45"/>
    </row>
    <row r="7130" s="2" customFormat="1" ht="16.8" customHeight="1">
      <c r="A7130" s="39"/>
      <c r="B7130" s="45"/>
      <c r="C7130" s="315" t="s">
        <v>496</v>
      </c>
      <c r="D7130" s="315" t="s">
        <v>497</v>
      </c>
      <c r="E7130" s="18" t="s">
        <v>489</v>
      </c>
      <c r="F7130" s="316">
        <v>68.540000000000006</v>
      </c>
      <c r="G7130" s="39"/>
      <c r="H7130" s="45"/>
    </row>
    <row r="7131" s="2" customFormat="1" ht="16.8" customHeight="1">
      <c r="A7131" s="39"/>
      <c r="B7131" s="45"/>
      <c r="C7131" s="311" t="s">
        <v>1829</v>
      </c>
      <c r="D7131" s="312" t="s">
        <v>19</v>
      </c>
      <c r="E7131" s="313" t="s">
        <v>19</v>
      </c>
      <c r="F7131" s="314">
        <v>40</v>
      </c>
      <c r="G7131" s="39"/>
      <c r="H7131" s="45"/>
    </row>
    <row r="7132" s="2" customFormat="1" ht="16.8" customHeight="1">
      <c r="A7132" s="39"/>
      <c r="B7132" s="45"/>
      <c r="C7132" s="315" t="s">
        <v>19</v>
      </c>
      <c r="D7132" s="315" t="s">
        <v>2882</v>
      </c>
      <c r="E7132" s="18" t="s">
        <v>19</v>
      </c>
      <c r="F7132" s="316">
        <v>4</v>
      </c>
      <c r="G7132" s="39"/>
      <c r="H7132" s="45"/>
    </row>
    <row r="7133" s="2" customFormat="1" ht="16.8" customHeight="1">
      <c r="A7133" s="39"/>
      <c r="B7133" s="45"/>
      <c r="C7133" s="315" t="s">
        <v>19</v>
      </c>
      <c r="D7133" s="315" t="s">
        <v>2883</v>
      </c>
      <c r="E7133" s="18" t="s">
        <v>19</v>
      </c>
      <c r="F7133" s="316">
        <v>6.2000000000000002</v>
      </c>
      <c r="G7133" s="39"/>
      <c r="H7133" s="45"/>
    </row>
    <row r="7134" s="2" customFormat="1" ht="16.8" customHeight="1">
      <c r="A7134" s="39"/>
      <c r="B7134" s="45"/>
      <c r="C7134" s="315" t="s">
        <v>19</v>
      </c>
      <c r="D7134" s="315" t="s">
        <v>2884</v>
      </c>
      <c r="E7134" s="18" t="s">
        <v>19</v>
      </c>
      <c r="F7134" s="316">
        <v>5.5</v>
      </c>
      <c r="G7134" s="39"/>
      <c r="H7134" s="45"/>
    </row>
    <row r="7135" s="2" customFormat="1" ht="16.8" customHeight="1">
      <c r="A7135" s="39"/>
      <c r="B7135" s="45"/>
      <c r="C7135" s="315" t="s">
        <v>19</v>
      </c>
      <c r="D7135" s="315" t="s">
        <v>2885</v>
      </c>
      <c r="E7135" s="18" t="s">
        <v>19</v>
      </c>
      <c r="F7135" s="316">
        <v>4.5999999999999996</v>
      </c>
      <c r="G7135" s="39"/>
      <c r="H7135" s="45"/>
    </row>
    <row r="7136" s="2" customFormat="1" ht="16.8" customHeight="1">
      <c r="A7136" s="39"/>
      <c r="B7136" s="45"/>
      <c r="C7136" s="315" t="s">
        <v>19</v>
      </c>
      <c r="D7136" s="315" t="s">
        <v>2886</v>
      </c>
      <c r="E7136" s="18" t="s">
        <v>19</v>
      </c>
      <c r="F7136" s="316">
        <v>4.2000000000000002</v>
      </c>
      <c r="G7136" s="39"/>
      <c r="H7136" s="45"/>
    </row>
    <row r="7137" s="2" customFormat="1" ht="16.8" customHeight="1">
      <c r="A7137" s="39"/>
      <c r="B7137" s="45"/>
      <c r="C7137" s="315" t="s">
        <v>19</v>
      </c>
      <c r="D7137" s="315" t="s">
        <v>2887</v>
      </c>
      <c r="E7137" s="18" t="s">
        <v>19</v>
      </c>
      <c r="F7137" s="316">
        <v>4.2000000000000002</v>
      </c>
      <c r="G7137" s="39"/>
      <c r="H7137" s="45"/>
    </row>
    <row r="7138" s="2" customFormat="1" ht="16.8" customHeight="1">
      <c r="A7138" s="39"/>
      <c r="B7138" s="45"/>
      <c r="C7138" s="315" t="s">
        <v>19</v>
      </c>
      <c r="D7138" s="315" t="s">
        <v>2888</v>
      </c>
      <c r="E7138" s="18" t="s">
        <v>19</v>
      </c>
      <c r="F7138" s="316">
        <v>4.4000000000000004</v>
      </c>
      <c r="G7138" s="39"/>
      <c r="H7138" s="45"/>
    </row>
    <row r="7139" s="2" customFormat="1" ht="16.8" customHeight="1">
      <c r="A7139" s="39"/>
      <c r="B7139" s="45"/>
      <c r="C7139" s="315" t="s">
        <v>19</v>
      </c>
      <c r="D7139" s="315" t="s">
        <v>2889</v>
      </c>
      <c r="E7139" s="18" t="s">
        <v>19</v>
      </c>
      <c r="F7139" s="316">
        <v>4.5999999999999996</v>
      </c>
      <c r="G7139" s="39"/>
      <c r="H7139" s="45"/>
    </row>
    <row r="7140" s="2" customFormat="1" ht="16.8" customHeight="1">
      <c r="A7140" s="39"/>
      <c r="B7140" s="45"/>
      <c r="C7140" s="315" t="s">
        <v>19</v>
      </c>
      <c r="D7140" s="315" t="s">
        <v>2890</v>
      </c>
      <c r="E7140" s="18" t="s">
        <v>19</v>
      </c>
      <c r="F7140" s="316">
        <v>2.2999999999999998</v>
      </c>
      <c r="G7140" s="39"/>
      <c r="H7140" s="45"/>
    </row>
    <row r="7141" s="2" customFormat="1" ht="16.8" customHeight="1">
      <c r="A7141" s="39"/>
      <c r="B7141" s="45"/>
      <c r="C7141" s="315" t="s">
        <v>1829</v>
      </c>
      <c r="D7141" s="315" t="s">
        <v>363</v>
      </c>
      <c r="E7141" s="18" t="s">
        <v>19</v>
      </c>
      <c r="F7141" s="316">
        <v>40</v>
      </c>
      <c r="G7141" s="39"/>
      <c r="H7141" s="45"/>
    </row>
    <row r="7142" s="2" customFormat="1" ht="16.8" customHeight="1">
      <c r="A7142" s="39"/>
      <c r="B7142" s="45"/>
      <c r="C7142" s="317" t="s">
        <v>4959</v>
      </c>
      <c r="D7142" s="39"/>
      <c r="E7142" s="39"/>
      <c r="F7142" s="39"/>
      <c r="G7142" s="39"/>
      <c r="H7142" s="45"/>
    </row>
    <row r="7143" s="2" customFormat="1" ht="16.8" customHeight="1">
      <c r="A7143" s="39"/>
      <c r="B7143" s="45"/>
      <c r="C7143" s="315" t="s">
        <v>1921</v>
      </c>
      <c r="D7143" s="315" t="s">
        <v>1922</v>
      </c>
      <c r="E7143" s="18" t="s">
        <v>572</v>
      </c>
      <c r="F7143" s="316">
        <v>41.200000000000003</v>
      </c>
      <c r="G7143" s="39"/>
      <c r="H7143" s="45"/>
    </row>
    <row r="7144" s="2" customFormat="1" ht="16.8" customHeight="1">
      <c r="A7144" s="39"/>
      <c r="B7144" s="45"/>
      <c r="C7144" s="315" t="s">
        <v>786</v>
      </c>
      <c r="D7144" s="315" t="s">
        <v>787</v>
      </c>
      <c r="E7144" s="18" t="s">
        <v>572</v>
      </c>
      <c r="F7144" s="316">
        <v>200.40000000000001</v>
      </c>
      <c r="G7144" s="39"/>
      <c r="H7144" s="45"/>
    </row>
    <row r="7145" s="2" customFormat="1" ht="16.8" customHeight="1">
      <c r="A7145" s="39"/>
      <c r="B7145" s="45"/>
      <c r="C7145" s="315" t="s">
        <v>496</v>
      </c>
      <c r="D7145" s="315" t="s">
        <v>497</v>
      </c>
      <c r="E7145" s="18" t="s">
        <v>489</v>
      </c>
      <c r="F7145" s="316">
        <v>68.540000000000006</v>
      </c>
      <c r="G7145" s="39"/>
      <c r="H7145" s="45"/>
    </row>
    <row r="7146" s="2" customFormat="1" ht="16.8" customHeight="1">
      <c r="A7146" s="39"/>
      <c r="B7146" s="45"/>
      <c r="C7146" s="311" t="s">
        <v>1831</v>
      </c>
      <c r="D7146" s="312" t="s">
        <v>19</v>
      </c>
      <c r="E7146" s="313" t="s">
        <v>19</v>
      </c>
      <c r="F7146" s="314">
        <v>13</v>
      </c>
      <c r="G7146" s="39"/>
      <c r="H7146" s="45"/>
    </row>
    <row r="7147" s="2" customFormat="1" ht="16.8" customHeight="1">
      <c r="A7147" s="39"/>
      <c r="B7147" s="45"/>
      <c r="C7147" s="315" t="s">
        <v>19</v>
      </c>
      <c r="D7147" s="315" t="s">
        <v>2894</v>
      </c>
      <c r="E7147" s="18" t="s">
        <v>19</v>
      </c>
      <c r="F7147" s="316">
        <v>5.5</v>
      </c>
      <c r="G7147" s="39"/>
      <c r="H7147" s="45"/>
    </row>
    <row r="7148" s="2" customFormat="1" ht="16.8" customHeight="1">
      <c r="A7148" s="39"/>
      <c r="B7148" s="45"/>
      <c r="C7148" s="315" t="s">
        <v>19</v>
      </c>
      <c r="D7148" s="315" t="s">
        <v>2895</v>
      </c>
      <c r="E7148" s="18" t="s">
        <v>19</v>
      </c>
      <c r="F7148" s="316">
        <v>7.5</v>
      </c>
      <c r="G7148" s="39"/>
      <c r="H7148" s="45"/>
    </row>
    <row r="7149" s="2" customFormat="1" ht="16.8" customHeight="1">
      <c r="A7149" s="39"/>
      <c r="B7149" s="45"/>
      <c r="C7149" s="315" t="s">
        <v>1831</v>
      </c>
      <c r="D7149" s="315" t="s">
        <v>363</v>
      </c>
      <c r="E7149" s="18" t="s">
        <v>19</v>
      </c>
      <c r="F7149" s="316">
        <v>13</v>
      </c>
      <c r="G7149" s="39"/>
      <c r="H7149" s="45"/>
    </row>
    <row r="7150" s="2" customFormat="1" ht="16.8" customHeight="1">
      <c r="A7150" s="39"/>
      <c r="B7150" s="45"/>
      <c r="C7150" s="317" t="s">
        <v>4959</v>
      </c>
      <c r="D7150" s="39"/>
      <c r="E7150" s="39"/>
      <c r="F7150" s="39"/>
      <c r="G7150" s="39"/>
      <c r="H7150" s="45"/>
    </row>
    <row r="7151" s="2" customFormat="1" ht="16.8" customHeight="1">
      <c r="A7151" s="39"/>
      <c r="B7151" s="45"/>
      <c r="C7151" s="315" t="s">
        <v>1958</v>
      </c>
      <c r="D7151" s="315" t="s">
        <v>1959</v>
      </c>
      <c r="E7151" s="18" t="s">
        <v>572</v>
      </c>
      <c r="F7151" s="316">
        <v>13.390000000000001</v>
      </c>
      <c r="G7151" s="39"/>
      <c r="H7151" s="45"/>
    </row>
    <row r="7152" s="2" customFormat="1" ht="16.8" customHeight="1">
      <c r="A7152" s="39"/>
      <c r="B7152" s="45"/>
      <c r="C7152" s="315" t="s">
        <v>786</v>
      </c>
      <c r="D7152" s="315" t="s">
        <v>787</v>
      </c>
      <c r="E7152" s="18" t="s">
        <v>572</v>
      </c>
      <c r="F7152" s="316">
        <v>200.40000000000001</v>
      </c>
      <c r="G7152" s="39"/>
      <c r="H7152" s="45"/>
    </row>
    <row r="7153" s="2" customFormat="1" ht="16.8" customHeight="1">
      <c r="A7153" s="39"/>
      <c r="B7153" s="45"/>
      <c r="C7153" s="315" t="s">
        <v>496</v>
      </c>
      <c r="D7153" s="315" t="s">
        <v>497</v>
      </c>
      <c r="E7153" s="18" t="s">
        <v>489</v>
      </c>
      <c r="F7153" s="316">
        <v>68.540000000000006</v>
      </c>
      <c r="G7153" s="39"/>
      <c r="H7153" s="45"/>
    </row>
    <row r="7154" s="2" customFormat="1" ht="16.8" customHeight="1">
      <c r="A7154" s="39"/>
      <c r="B7154" s="45"/>
      <c r="C7154" s="311" t="s">
        <v>286</v>
      </c>
      <c r="D7154" s="312" t="s">
        <v>19</v>
      </c>
      <c r="E7154" s="313" t="s">
        <v>19</v>
      </c>
      <c r="F7154" s="314">
        <v>80.159999999999997</v>
      </c>
      <c r="G7154" s="39"/>
      <c r="H7154" s="45"/>
    </row>
    <row r="7155" s="2" customFormat="1">
      <c r="A7155" s="39"/>
      <c r="B7155" s="45"/>
      <c r="C7155" s="315" t="s">
        <v>19</v>
      </c>
      <c r="D7155" s="315" t="s">
        <v>1848</v>
      </c>
      <c r="E7155" s="18" t="s">
        <v>19</v>
      </c>
      <c r="F7155" s="316">
        <v>0</v>
      </c>
      <c r="G7155" s="39"/>
      <c r="H7155" s="45"/>
    </row>
    <row r="7156" s="2" customFormat="1" ht="16.8" customHeight="1">
      <c r="A7156" s="39"/>
      <c r="B7156" s="45"/>
      <c r="C7156" s="315" t="s">
        <v>1273</v>
      </c>
      <c r="D7156" s="315" t="s">
        <v>2161</v>
      </c>
      <c r="E7156" s="18" t="s">
        <v>19</v>
      </c>
      <c r="F7156" s="316">
        <v>30.059999999999999</v>
      </c>
      <c r="G7156" s="39"/>
      <c r="H7156" s="45"/>
    </row>
    <row r="7157" s="2" customFormat="1" ht="16.8" customHeight="1">
      <c r="A7157" s="39"/>
      <c r="B7157" s="45"/>
      <c r="C7157" s="315" t="s">
        <v>1305</v>
      </c>
      <c r="D7157" s="315" t="s">
        <v>2162</v>
      </c>
      <c r="E7157" s="18" t="s">
        <v>19</v>
      </c>
      <c r="F7157" s="316">
        <v>50.100000000000001</v>
      </c>
      <c r="G7157" s="39"/>
      <c r="H7157" s="45"/>
    </row>
    <row r="7158" s="2" customFormat="1" ht="16.8" customHeight="1">
      <c r="A7158" s="39"/>
      <c r="B7158" s="45"/>
      <c r="C7158" s="315" t="s">
        <v>286</v>
      </c>
      <c r="D7158" s="315" t="s">
        <v>353</v>
      </c>
      <c r="E7158" s="18" t="s">
        <v>19</v>
      </c>
      <c r="F7158" s="316">
        <v>80.159999999999997</v>
      </c>
      <c r="G7158" s="39"/>
      <c r="H7158" s="45"/>
    </row>
    <row r="7159" s="2" customFormat="1" ht="16.8" customHeight="1">
      <c r="A7159" s="39"/>
      <c r="B7159" s="45"/>
      <c r="C7159" s="317" t="s">
        <v>4959</v>
      </c>
      <c r="D7159" s="39"/>
      <c r="E7159" s="39"/>
      <c r="F7159" s="39"/>
      <c r="G7159" s="39"/>
      <c r="H7159" s="45"/>
    </row>
    <row r="7160" s="2" customFormat="1">
      <c r="A7160" s="39"/>
      <c r="B7160" s="45"/>
      <c r="C7160" s="315" t="s">
        <v>343</v>
      </c>
      <c r="D7160" s="315" t="s">
        <v>344</v>
      </c>
      <c r="E7160" s="18" t="s">
        <v>345</v>
      </c>
      <c r="F7160" s="316">
        <v>155.50999999999999</v>
      </c>
      <c r="G7160" s="39"/>
      <c r="H7160" s="45"/>
    </row>
    <row r="7161" s="2" customFormat="1">
      <c r="A7161" s="39"/>
      <c r="B7161" s="45"/>
      <c r="C7161" s="315" t="s">
        <v>792</v>
      </c>
      <c r="D7161" s="315" t="s">
        <v>793</v>
      </c>
      <c r="E7161" s="18" t="s">
        <v>572</v>
      </c>
      <c r="F7161" s="316">
        <v>169.09800000000001</v>
      </c>
      <c r="G7161" s="39"/>
      <c r="H7161" s="45"/>
    </row>
    <row r="7162" s="2" customFormat="1" ht="16.8" customHeight="1">
      <c r="A7162" s="39"/>
      <c r="B7162" s="45"/>
      <c r="C7162" s="311" t="s">
        <v>300</v>
      </c>
      <c r="D7162" s="312" t="s">
        <v>19</v>
      </c>
      <c r="E7162" s="313" t="s">
        <v>19</v>
      </c>
      <c r="F7162" s="314">
        <v>0</v>
      </c>
      <c r="G7162" s="39"/>
      <c r="H7162" s="45"/>
    </row>
    <row r="7163" s="2" customFormat="1" ht="16.8" customHeight="1">
      <c r="A7163" s="39"/>
      <c r="B7163" s="45"/>
      <c r="C7163" s="315" t="s">
        <v>19</v>
      </c>
      <c r="D7163" s="315" t="s">
        <v>1347</v>
      </c>
      <c r="E7163" s="18" t="s">
        <v>19</v>
      </c>
      <c r="F7163" s="316">
        <v>0</v>
      </c>
      <c r="G7163" s="39"/>
      <c r="H7163" s="45"/>
    </row>
    <row r="7164" s="2" customFormat="1" ht="16.8" customHeight="1">
      <c r="A7164" s="39"/>
      <c r="B7164" s="45"/>
      <c r="C7164" s="315" t="s">
        <v>300</v>
      </c>
      <c r="D7164" s="315" t="s">
        <v>72</v>
      </c>
      <c r="E7164" s="18" t="s">
        <v>19</v>
      </c>
      <c r="F7164" s="316">
        <v>0</v>
      </c>
      <c r="G7164" s="39"/>
      <c r="H7164" s="45"/>
    </row>
    <row r="7165" s="2" customFormat="1" ht="16.8" customHeight="1">
      <c r="A7165" s="39"/>
      <c r="B7165" s="45"/>
      <c r="C7165" s="317" t="s">
        <v>4959</v>
      </c>
      <c r="D7165" s="39"/>
      <c r="E7165" s="39"/>
      <c r="F7165" s="39"/>
      <c r="G7165" s="39"/>
      <c r="H7165" s="45"/>
    </row>
    <row r="7166" s="2" customFormat="1">
      <c r="A7166" s="39"/>
      <c r="B7166" s="45"/>
      <c r="C7166" s="315" t="s">
        <v>406</v>
      </c>
      <c r="D7166" s="315" t="s">
        <v>407</v>
      </c>
      <c r="E7166" s="18" t="s">
        <v>391</v>
      </c>
      <c r="F7166" s="316">
        <v>581.76199999999994</v>
      </c>
      <c r="G7166" s="39"/>
      <c r="H7166" s="45"/>
    </row>
    <row r="7167" s="2" customFormat="1" ht="16.8" customHeight="1">
      <c r="A7167" s="39"/>
      <c r="B7167" s="45"/>
      <c r="C7167" s="311" t="s">
        <v>245</v>
      </c>
      <c r="D7167" s="312" t="s">
        <v>19</v>
      </c>
      <c r="E7167" s="313" t="s">
        <v>19</v>
      </c>
      <c r="F7167" s="314">
        <v>0</v>
      </c>
      <c r="G7167" s="39"/>
      <c r="H7167" s="45"/>
    </row>
    <row r="7168" s="2" customFormat="1" ht="16.8" customHeight="1">
      <c r="A7168" s="39"/>
      <c r="B7168" s="45"/>
      <c r="C7168" s="317" t="s">
        <v>4959</v>
      </c>
      <c r="D7168" s="39"/>
      <c r="E7168" s="39"/>
      <c r="F7168" s="39"/>
      <c r="G7168" s="39"/>
      <c r="H7168" s="45"/>
    </row>
    <row r="7169" s="2" customFormat="1">
      <c r="A7169" s="39"/>
      <c r="B7169" s="45"/>
      <c r="C7169" s="315" t="s">
        <v>448</v>
      </c>
      <c r="D7169" s="315" t="s">
        <v>449</v>
      </c>
      <c r="E7169" s="18" t="s">
        <v>391</v>
      </c>
      <c r="F7169" s="316">
        <v>131.16200000000001</v>
      </c>
      <c r="G7169" s="39"/>
      <c r="H7169" s="45"/>
    </row>
    <row r="7170" s="2" customFormat="1" ht="16.8" customHeight="1">
      <c r="A7170" s="39"/>
      <c r="B7170" s="45"/>
      <c r="C7170" s="311" t="s">
        <v>267</v>
      </c>
      <c r="D7170" s="312" t="s">
        <v>19</v>
      </c>
      <c r="E7170" s="313" t="s">
        <v>19</v>
      </c>
      <c r="F7170" s="314">
        <v>1.19</v>
      </c>
      <c r="G7170" s="39"/>
      <c r="H7170" s="45"/>
    </row>
    <row r="7171" s="2" customFormat="1" ht="16.8" customHeight="1">
      <c r="A7171" s="39"/>
      <c r="B7171" s="45"/>
      <c r="C7171" s="315" t="s">
        <v>267</v>
      </c>
      <c r="D7171" s="315" t="s">
        <v>1864</v>
      </c>
      <c r="E7171" s="18" t="s">
        <v>19</v>
      </c>
      <c r="F7171" s="316">
        <v>1.19</v>
      </c>
      <c r="G7171" s="39"/>
      <c r="H7171" s="45"/>
    </row>
    <row r="7172" s="2" customFormat="1" ht="16.8" customHeight="1">
      <c r="A7172" s="39"/>
      <c r="B7172" s="45"/>
      <c r="C7172" s="317" t="s">
        <v>4959</v>
      </c>
      <c r="D7172" s="39"/>
      <c r="E7172" s="39"/>
      <c r="F7172" s="39"/>
      <c r="G7172" s="39"/>
      <c r="H7172" s="45"/>
    </row>
    <row r="7173" s="2" customFormat="1">
      <c r="A7173" s="39"/>
      <c r="B7173" s="45"/>
      <c r="C7173" s="315" t="s">
        <v>406</v>
      </c>
      <c r="D7173" s="315" t="s">
        <v>407</v>
      </c>
      <c r="E7173" s="18" t="s">
        <v>391</v>
      </c>
      <c r="F7173" s="316">
        <v>581.76199999999994</v>
      </c>
      <c r="G7173" s="39"/>
      <c r="H7173" s="45"/>
    </row>
    <row r="7174" s="2" customFormat="1">
      <c r="A7174" s="39"/>
      <c r="B7174" s="45"/>
      <c r="C7174" s="315" t="s">
        <v>343</v>
      </c>
      <c r="D7174" s="315" t="s">
        <v>344</v>
      </c>
      <c r="E7174" s="18" t="s">
        <v>345</v>
      </c>
      <c r="F7174" s="316">
        <v>155.50999999999999</v>
      </c>
      <c r="G7174" s="39"/>
      <c r="H7174" s="45"/>
    </row>
    <row r="7175" s="2" customFormat="1" ht="16.8" customHeight="1">
      <c r="A7175" s="39"/>
      <c r="B7175" s="45"/>
      <c r="C7175" s="315" t="s">
        <v>379</v>
      </c>
      <c r="D7175" s="315" t="s">
        <v>380</v>
      </c>
      <c r="E7175" s="18" t="s">
        <v>345</v>
      </c>
      <c r="F7175" s="316">
        <v>263.32600000000002</v>
      </c>
      <c r="G7175" s="39"/>
      <c r="H7175" s="45"/>
    </row>
    <row r="7176" s="2" customFormat="1" ht="16.8" customHeight="1">
      <c r="A7176" s="39"/>
      <c r="B7176" s="45"/>
      <c r="C7176" s="315" t="s">
        <v>435</v>
      </c>
      <c r="D7176" s="315" t="s">
        <v>436</v>
      </c>
      <c r="E7176" s="18" t="s">
        <v>391</v>
      </c>
      <c r="F7176" s="316">
        <v>659.38599999999997</v>
      </c>
      <c r="G7176" s="39"/>
      <c r="H7176" s="45"/>
    </row>
    <row r="7177" s="2" customFormat="1">
      <c r="A7177" s="39"/>
      <c r="B7177" s="45"/>
      <c r="C7177" s="315" t="s">
        <v>792</v>
      </c>
      <c r="D7177" s="315" t="s">
        <v>793</v>
      </c>
      <c r="E7177" s="18" t="s">
        <v>572</v>
      </c>
      <c r="F7177" s="316">
        <v>169.09800000000001</v>
      </c>
      <c r="G7177" s="39"/>
      <c r="H7177" s="45"/>
    </row>
    <row r="7178" s="2" customFormat="1" ht="16.8" customHeight="1">
      <c r="A7178" s="39"/>
      <c r="B7178" s="45"/>
      <c r="C7178" s="315" t="s">
        <v>487</v>
      </c>
      <c r="D7178" s="315" t="s">
        <v>488</v>
      </c>
      <c r="E7178" s="18" t="s">
        <v>489</v>
      </c>
      <c r="F7178" s="316">
        <v>190.78200000000001</v>
      </c>
      <c r="G7178" s="39"/>
      <c r="H7178" s="45"/>
    </row>
    <row r="7179" s="2" customFormat="1" ht="16.8" customHeight="1">
      <c r="A7179" s="39"/>
      <c r="B7179" s="45"/>
      <c r="C7179" s="315" t="s">
        <v>496</v>
      </c>
      <c r="D7179" s="315" t="s">
        <v>497</v>
      </c>
      <c r="E7179" s="18" t="s">
        <v>489</v>
      </c>
      <c r="F7179" s="316">
        <v>68.540000000000006</v>
      </c>
      <c r="G7179" s="39"/>
      <c r="H7179" s="45"/>
    </row>
    <row r="7180" s="2" customFormat="1" ht="16.8" customHeight="1">
      <c r="A7180" s="39"/>
      <c r="B7180" s="45"/>
      <c r="C7180" s="315" t="s">
        <v>1305</v>
      </c>
      <c r="D7180" s="315" t="s">
        <v>2162</v>
      </c>
      <c r="E7180" s="18" t="s">
        <v>19</v>
      </c>
      <c r="F7180" s="316">
        <v>50.100000000000001</v>
      </c>
      <c r="G7180" s="39"/>
      <c r="H7180" s="45"/>
    </row>
    <row r="7181" s="2" customFormat="1" ht="16.8" customHeight="1">
      <c r="A7181" s="39"/>
      <c r="B7181" s="45"/>
      <c r="C7181" s="317" t="s">
        <v>4959</v>
      </c>
      <c r="D7181" s="39"/>
      <c r="E7181" s="39"/>
      <c r="F7181" s="39"/>
      <c r="G7181" s="39"/>
      <c r="H7181" s="45"/>
    </row>
    <row r="7182" s="2" customFormat="1">
      <c r="A7182" s="39"/>
      <c r="B7182" s="45"/>
      <c r="C7182" s="315" t="s">
        <v>343</v>
      </c>
      <c r="D7182" s="315" t="s">
        <v>344</v>
      </c>
      <c r="E7182" s="18" t="s">
        <v>345</v>
      </c>
      <c r="F7182" s="316">
        <v>155.50999999999999</v>
      </c>
      <c r="G7182" s="39"/>
      <c r="H7182" s="45"/>
    </row>
    <row r="7183" s="2" customFormat="1">
      <c r="A7183" s="39"/>
      <c r="B7183" s="45"/>
      <c r="C7183" s="315" t="s">
        <v>406</v>
      </c>
      <c r="D7183" s="315" t="s">
        <v>407</v>
      </c>
      <c r="E7183" s="18" t="s">
        <v>391</v>
      </c>
      <c r="F7183" s="316">
        <v>581.76199999999994</v>
      </c>
      <c r="G7183" s="39"/>
      <c r="H7183" s="45"/>
    </row>
    <row r="7184" s="2" customFormat="1" ht="16.8" customHeight="1">
      <c r="A7184" s="39"/>
      <c r="B7184" s="45"/>
      <c r="C7184" s="315" t="s">
        <v>1308</v>
      </c>
      <c r="D7184" s="315" t="s">
        <v>1333</v>
      </c>
      <c r="E7184" s="18" t="s">
        <v>19</v>
      </c>
      <c r="F7184" s="316">
        <v>89.679000000000002</v>
      </c>
      <c r="G7184" s="39"/>
      <c r="H7184" s="45"/>
    </row>
    <row r="7185" s="2" customFormat="1" ht="16.8" customHeight="1">
      <c r="A7185" s="39"/>
      <c r="B7185" s="45"/>
      <c r="C7185" s="317" t="s">
        <v>4959</v>
      </c>
      <c r="D7185" s="39"/>
      <c r="E7185" s="39"/>
      <c r="F7185" s="39"/>
      <c r="G7185" s="39"/>
      <c r="H7185" s="45"/>
    </row>
    <row r="7186" s="2" customFormat="1" ht="16.8" customHeight="1">
      <c r="A7186" s="39"/>
      <c r="B7186" s="45"/>
      <c r="C7186" s="311" t="s">
        <v>1305</v>
      </c>
      <c r="D7186" s="312" t="s">
        <v>19</v>
      </c>
      <c r="E7186" s="313" t="s">
        <v>19</v>
      </c>
      <c r="F7186" s="314">
        <v>50.100000000000001</v>
      </c>
      <c r="G7186" s="39"/>
      <c r="H7186" s="45"/>
    </row>
    <row r="7187" s="2" customFormat="1" ht="16.8" customHeight="1">
      <c r="A7187" s="39"/>
      <c r="B7187" s="45"/>
      <c r="C7187" s="311" t="s">
        <v>1308</v>
      </c>
      <c r="D7187" s="312" t="s">
        <v>19</v>
      </c>
      <c r="E7187" s="313" t="s">
        <v>19</v>
      </c>
      <c r="F7187" s="314">
        <v>89.679000000000002</v>
      </c>
      <c r="G7187" s="39"/>
      <c r="H7187" s="45"/>
    </row>
    <row r="7188" s="2" customFormat="1">
      <c r="A7188" s="39"/>
      <c r="B7188" s="45"/>
      <c r="C7188" s="315" t="s">
        <v>343</v>
      </c>
      <c r="D7188" s="315" t="s">
        <v>344</v>
      </c>
      <c r="E7188" s="18" t="s">
        <v>345</v>
      </c>
      <c r="F7188" s="316">
        <v>155.50999999999999</v>
      </c>
      <c r="G7188" s="39"/>
      <c r="H7188" s="45"/>
    </row>
    <row r="7189" s="2" customFormat="1">
      <c r="A7189" s="39"/>
      <c r="B7189" s="45"/>
      <c r="C7189" s="315" t="s">
        <v>364</v>
      </c>
      <c r="D7189" s="315" t="s">
        <v>365</v>
      </c>
      <c r="E7189" s="18" t="s">
        <v>345</v>
      </c>
      <c r="F7189" s="316">
        <v>65.831000000000003</v>
      </c>
      <c r="G7189" s="39"/>
      <c r="H7189" s="45"/>
    </row>
    <row r="7190" s="2" customFormat="1">
      <c r="A7190" s="39"/>
      <c r="B7190" s="45"/>
      <c r="C7190" s="315" t="s">
        <v>368</v>
      </c>
      <c r="D7190" s="315" t="s">
        <v>369</v>
      </c>
      <c r="E7190" s="18" t="s">
        <v>345</v>
      </c>
      <c r="F7190" s="316">
        <v>62.539000000000001</v>
      </c>
      <c r="G7190" s="39"/>
      <c r="H7190" s="45"/>
    </row>
    <row r="7191" s="2" customFormat="1" ht="16.8" customHeight="1">
      <c r="A7191" s="39"/>
      <c r="B7191" s="45"/>
      <c r="C7191" s="315" t="s">
        <v>611</v>
      </c>
      <c r="D7191" s="315" t="s">
        <v>612</v>
      </c>
      <c r="E7191" s="18" t="s">
        <v>345</v>
      </c>
      <c r="F7191" s="316">
        <v>65.831000000000003</v>
      </c>
      <c r="G7191" s="39"/>
      <c r="H7191" s="45"/>
    </row>
    <row r="7192" s="2" customFormat="1" ht="16.8" customHeight="1">
      <c r="A7192" s="39"/>
      <c r="B7192" s="45"/>
      <c r="C7192" s="315" t="s">
        <v>631</v>
      </c>
      <c r="D7192" s="315" t="s">
        <v>632</v>
      </c>
      <c r="E7192" s="18" t="s">
        <v>345</v>
      </c>
      <c r="F7192" s="316">
        <v>65.831000000000003</v>
      </c>
      <c r="G7192" s="39"/>
      <c r="H7192" s="45"/>
    </row>
    <row r="7193" s="2" customFormat="1" ht="16.8" customHeight="1">
      <c r="A7193" s="39"/>
      <c r="B7193" s="45"/>
      <c r="C7193" s="315" t="s">
        <v>621</v>
      </c>
      <c r="D7193" s="315" t="s">
        <v>622</v>
      </c>
      <c r="E7193" s="18" t="s">
        <v>345</v>
      </c>
      <c r="F7193" s="316">
        <v>65.831000000000003</v>
      </c>
      <c r="G7193" s="39"/>
      <c r="H7193" s="45"/>
    </row>
    <row r="7194" s="2" customFormat="1">
      <c r="A7194" s="39"/>
      <c r="B7194" s="45"/>
      <c r="C7194" s="315" t="s">
        <v>636</v>
      </c>
      <c r="D7194" s="315" t="s">
        <v>637</v>
      </c>
      <c r="E7194" s="18" t="s">
        <v>345</v>
      </c>
      <c r="F7194" s="316">
        <v>65.831000000000003</v>
      </c>
      <c r="G7194" s="39"/>
      <c r="H7194" s="45"/>
    </row>
    <row r="7195" s="2" customFormat="1">
      <c r="A7195" s="39"/>
      <c r="B7195" s="45"/>
      <c r="C7195" s="315" t="s">
        <v>626</v>
      </c>
      <c r="D7195" s="315" t="s">
        <v>627</v>
      </c>
      <c r="E7195" s="18" t="s">
        <v>345</v>
      </c>
      <c r="F7195" s="316">
        <v>65.831000000000003</v>
      </c>
      <c r="G7195" s="39"/>
      <c r="H7195" s="45"/>
    </row>
    <row r="7196" s="2" customFormat="1" ht="16.8" customHeight="1">
      <c r="A7196" s="39"/>
      <c r="B7196" s="45"/>
      <c r="C7196" s="311" t="s">
        <v>1304</v>
      </c>
      <c r="D7196" s="312" t="s">
        <v>19</v>
      </c>
      <c r="E7196" s="313" t="s">
        <v>19</v>
      </c>
      <c r="F7196" s="314">
        <v>0.29999999999999999</v>
      </c>
      <c r="G7196" s="39"/>
      <c r="H7196" s="45"/>
    </row>
    <row r="7197" s="2" customFormat="1" ht="16.8" customHeight="1">
      <c r="A7197" s="39"/>
      <c r="B7197" s="45"/>
      <c r="C7197" s="315" t="s">
        <v>1304</v>
      </c>
      <c r="D7197" s="315" t="s">
        <v>1329</v>
      </c>
      <c r="E7197" s="18" t="s">
        <v>19</v>
      </c>
      <c r="F7197" s="316">
        <v>0.29999999999999999</v>
      </c>
      <c r="G7197" s="39"/>
      <c r="H7197" s="45"/>
    </row>
    <row r="7198" s="2" customFormat="1" ht="16.8" customHeight="1">
      <c r="A7198" s="39"/>
      <c r="B7198" s="45"/>
      <c r="C7198" s="317" t="s">
        <v>4959</v>
      </c>
      <c r="D7198" s="39"/>
      <c r="E7198" s="39"/>
      <c r="F7198" s="39"/>
      <c r="G7198" s="39"/>
      <c r="H7198" s="45"/>
    </row>
    <row r="7199" s="2" customFormat="1">
      <c r="A7199" s="39"/>
      <c r="B7199" s="45"/>
      <c r="C7199" s="315" t="s">
        <v>343</v>
      </c>
      <c r="D7199" s="315" t="s">
        <v>344</v>
      </c>
      <c r="E7199" s="18" t="s">
        <v>345</v>
      </c>
      <c r="F7199" s="316">
        <v>155.50999999999999</v>
      </c>
      <c r="G7199" s="39"/>
      <c r="H7199" s="45"/>
    </row>
    <row r="7200" s="2" customFormat="1">
      <c r="A7200" s="39"/>
      <c r="B7200" s="45"/>
      <c r="C7200" s="315" t="s">
        <v>406</v>
      </c>
      <c r="D7200" s="315" t="s">
        <v>407</v>
      </c>
      <c r="E7200" s="18" t="s">
        <v>391</v>
      </c>
      <c r="F7200" s="316">
        <v>581.76199999999994</v>
      </c>
      <c r="G7200" s="39"/>
      <c r="H7200" s="45"/>
    </row>
    <row r="7201" s="2" customFormat="1" ht="16.8" customHeight="1">
      <c r="A7201" s="39"/>
      <c r="B7201" s="45"/>
      <c r="C7201" s="311" t="s">
        <v>1306</v>
      </c>
      <c r="D7201" s="312" t="s">
        <v>19</v>
      </c>
      <c r="E7201" s="313" t="s">
        <v>19</v>
      </c>
      <c r="F7201" s="314">
        <v>0.59999999999999998</v>
      </c>
      <c r="G7201" s="39"/>
      <c r="H7201" s="45"/>
    </row>
    <row r="7202" s="2" customFormat="1" ht="16.8" customHeight="1">
      <c r="A7202" s="39"/>
      <c r="B7202" s="45"/>
      <c r="C7202" s="315" t="s">
        <v>1306</v>
      </c>
      <c r="D7202" s="315" t="s">
        <v>1321</v>
      </c>
      <c r="E7202" s="18" t="s">
        <v>19</v>
      </c>
      <c r="F7202" s="316">
        <v>0.59999999999999998</v>
      </c>
      <c r="G7202" s="39"/>
      <c r="H7202" s="45"/>
    </row>
    <row r="7203" s="2" customFormat="1" ht="16.8" customHeight="1">
      <c r="A7203" s="39"/>
      <c r="B7203" s="45"/>
      <c r="C7203" s="317" t="s">
        <v>4959</v>
      </c>
      <c r="D7203" s="39"/>
      <c r="E7203" s="39"/>
      <c r="F7203" s="39"/>
      <c r="G7203" s="39"/>
      <c r="H7203" s="45"/>
    </row>
    <row r="7204" s="2" customFormat="1">
      <c r="A7204" s="39"/>
      <c r="B7204" s="45"/>
      <c r="C7204" s="315" t="s">
        <v>343</v>
      </c>
      <c r="D7204" s="315" t="s">
        <v>344</v>
      </c>
      <c r="E7204" s="18" t="s">
        <v>345</v>
      </c>
      <c r="F7204" s="316">
        <v>155.50999999999999</v>
      </c>
      <c r="G7204" s="39"/>
      <c r="H7204" s="45"/>
    </row>
    <row r="7205" s="2" customFormat="1" ht="16.8" customHeight="1">
      <c r="A7205" s="39"/>
      <c r="B7205" s="45"/>
      <c r="C7205" s="311" t="s">
        <v>1835</v>
      </c>
      <c r="D7205" s="312" t="s">
        <v>19</v>
      </c>
      <c r="E7205" s="313" t="s">
        <v>19</v>
      </c>
      <c r="F7205" s="314">
        <v>0.40000000000000002</v>
      </c>
      <c r="G7205" s="39"/>
      <c r="H7205" s="45"/>
    </row>
    <row r="7206" s="2" customFormat="1" ht="16.8" customHeight="1">
      <c r="A7206" s="39"/>
      <c r="B7206" s="45"/>
      <c r="C7206" s="315" t="s">
        <v>19</v>
      </c>
      <c r="D7206" s="315" t="s">
        <v>1862</v>
      </c>
      <c r="E7206" s="18" t="s">
        <v>19</v>
      </c>
      <c r="F7206" s="316">
        <v>0</v>
      </c>
      <c r="G7206" s="39"/>
      <c r="H7206" s="45"/>
    </row>
    <row r="7207" s="2" customFormat="1" ht="16.8" customHeight="1">
      <c r="A7207" s="39"/>
      <c r="B7207" s="45"/>
      <c r="C7207" s="315" t="s">
        <v>1835</v>
      </c>
      <c r="D7207" s="315" t="s">
        <v>1863</v>
      </c>
      <c r="E7207" s="18" t="s">
        <v>19</v>
      </c>
      <c r="F7207" s="316">
        <v>0.40000000000000002</v>
      </c>
      <c r="G7207" s="39"/>
      <c r="H7207" s="45"/>
    </row>
    <row r="7208" s="2" customFormat="1" ht="16.8" customHeight="1">
      <c r="A7208" s="39"/>
      <c r="B7208" s="45"/>
      <c r="C7208" s="317" t="s">
        <v>4959</v>
      </c>
      <c r="D7208" s="39"/>
      <c r="E7208" s="39"/>
      <c r="F7208" s="39"/>
      <c r="G7208" s="39"/>
      <c r="H7208" s="45"/>
    </row>
    <row r="7209" s="2" customFormat="1">
      <c r="A7209" s="39"/>
      <c r="B7209" s="45"/>
      <c r="C7209" s="315" t="s">
        <v>406</v>
      </c>
      <c r="D7209" s="315" t="s">
        <v>407</v>
      </c>
      <c r="E7209" s="18" t="s">
        <v>391</v>
      </c>
      <c r="F7209" s="316">
        <v>581.76199999999994</v>
      </c>
      <c r="G7209" s="39"/>
      <c r="H7209" s="45"/>
    </row>
    <row r="7210" s="2" customFormat="1" ht="16.8" customHeight="1">
      <c r="A7210" s="39"/>
      <c r="B7210" s="45"/>
      <c r="C7210" s="311" t="s">
        <v>275</v>
      </c>
      <c r="D7210" s="312" t="s">
        <v>19</v>
      </c>
      <c r="E7210" s="313" t="s">
        <v>19</v>
      </c>
      <c r="F7210" s="314">
        <v>120.24</v>
      </c>
      <c r="G7210" s="39"/>
      <c r="H7210" s="45"/>
    </row>
    <row r="7211" s="2" customFormat="1" ht="16.8" customHeight="1">
      <c r="A7211" s="39"/>
      <c r="B7211" s="45"/>
      <c r="C7211" s="315" t="s">
        <v>19</v>
      </c>
      <c r="D7211" s="315" t="s">
        <v>1857</v>
      </c>
      <c r="E7211" s="18" t="s">
        <v>19</v>
      </c>
      <c r="F7211" s="316">
        <v>0</v>
      </c>
      <c r="G7211" s="39"/>
      <c r="H7211" s="45"/>
    </row>
    <row r="7212" s="2" customFormat="1" ht="16.8" customHeight="1">
      <c r="A7212" s="39"/>
      <c r="B7212" s="45"/>
      <c r="C7212" s="315" t="s">
        <v>275</v>
      </c>
      <c r="D7212" s="315" t="s">
        <v>2169</v>
      </c>
      <c r="E7212" s="18" t="s">
        <v>19</v>
      </c>
      <c r="F7212" s="316">
        <v>120.24</v>
      </c>
      <c r="G7212" s="39"/>
      <c r="H7212" s="45"/>
    </row>
    <row r="7213" s="2" customFormat="1" ht="16.8" customHeight="1">
      <c r="A7213" s="39"/>
      <c r="B7213" s="45"/>
      <c r="C7213" s="317" t="s">
        <v>4959</v>
      </c>
      <c r="D7213" s="39"/>
      <c r="E7213" s="39"/>
      <c r="F7213" s="39"/>
      <c r="G7213" s="39"/>
      <c r="H7213" s="45"/>
    </row>
    <row r="7214" s="2" customFormat="1" ht="16.8" customHeight="1">
      <c r="A7214" s="39"/>
      <c r="B7214" s="45"/>
      <c r="C7214" s="315" t="s">
        <v>379</v>
      </c>
      <c r="D7214" s="315" t="s">
        <v>380</v>
      </c>
      <c r="E7214" s="18" t="s">
        <v>345</v>
      </c>
      <c r="F7214" s="316">
        <v>263.32600000000002</v>
      </c>
      <c r="G7214" s="39"/>
      <c r="H7214" s="45"/>
    </row>
    <row r="7215" s="2" customFormat="1">
      <c r="A7215" s="39"/>
      <c r="B7215" s="45"/>
      <c r="C7215" s="315" t="s">
        <v>406</v>
      </c>
      <c r="D7215" s="315" t="s">
        <v>407</v>
      </c>
      <c r="E7215" s="18" t="s">
        <v>391</v>
      </c>
      <c r="F7215" s="316">
        <v>581.76199999999994</v>
      </c>
      <c r="G7215" s="39"/>
      <c r="H7215" s="45"/>
    </row>
    <row r="7216" s="2" customFormat="1" ht="16.8" customHeight="1">
      <c r="A7216" s="39"/>
      <c r="B7216" s="45"/>
      <c r="C7216" s="311" t="s">
        <v>227</v>
      </c>
      <c r="D7216" s="312" t="s">
        <v>19</v>
      </c>
      <c r="E7216" s="313" t="s">
        <v>19</v>
      </c>
      <c r="F7216" s="314">
        <v>263.32600000000002</v>
      </c>
      <c r="G7216" s="39"/>
      <c r="H7216" s="45"/>
    </row>
    <row r="7217" s="2" customFormat="1" ht="16.8" customHeight="1">
      <c r="A7217" s="39"/>
      <c r="B7217" s="45"/>
      <c r="C7217" s="315" t="s">
        <v>19</v>
      </c>
      <c r="D7217" s="315" t="s">
        <v>388</v>
      </c>
      <c r="E7217" s="18" t="s">
        <v>19</v>
      </c>
      <c r="F7217" s="316">
        <v>263.32600000000002</v>
      </c>
      <c r="G7217" s="39"/>
      <c r="H7217" s="45"/>
    </row>
    <row r="7218" s="2" customFormat="1" ht="16.8" customHeight="1">
      <c r="A7218" s="39"/>
      <c r="B7218" s="45"/>
      <c r="C7218" s="315" t="s">
        <v>227</v>
      </c>
      <c r="D7218" s="315" t="s">
        <v>363</v>
      </c>
      <c r="E7218" s="18" t="s">
        <v>19</v>
      </c>
      <c r="F7218" s="316">
        <v>263.32600000000002</v>
      </c>
      <c r="G7218" s="39"/>
      <c r="H7218" s="45"/>
    </row>
    <row r="7219" s="2" customFormat="1" ht="16.8" customHeight="1">
      <c r="A7219" s="39"/>
      <c r="B7219" s="45"/>
      <c r="C7219" s="317" t="s">
        <v>4959</v>
      </c>
      <c r="D7219" s="39"/>
      <c r="E7219" s="39"/>
      <c r="F7219" s="39"/>
      <c r="G7219" s="39"/>
      <c r="H7219" s="45"/>
    </row>
    <row r="7220" s="2" customFormat="1" ht="16.8" customHeight="1">
      <c r="A7220" s="39"/>
      <c r="B7220" s="45"/>
      <c r="C7220" s="315" t="s">
        <v>379</v>
      </c>
      <c r="D7220" s="315" t="s">
        <v>380</v>
      </c>
      <c r="E7220" s="18" t="s">
        <v>345</v>
      </c>
      <c r="F7220" s="316">
        <v>263.32600000000002</v>
      </c>
      <c r="G7220" s="39"/>
      <c r="H7220" s="45"/>
    </row>
    <row r="7221" s="2" customFormat="1" ht="16.8" customHeight="1">
      <c r="A7221" s="39"/>
      <c r="B7221" s="45"/>
      <c r="C7221" s="315" t="s">
        <v>511</v>
      </c>
      <c r="D7221" s="315" t="s">
        <v>512</v>
      </c>
      <c r="E7221" s="18" t="s">
        <v>345</v>
      </c>
      <c r="F7221" s="316">
        <v>418.83600000000001</v>
      </c>
      <c r="G7221" s="39"/>
      <c r="H7221" s="45"/>
    </row>
    <row r="7222" s="2" customFormat="1">
      <c r="A7222" s="39"/>
      <c r="B7222" s="45"/>
      <c r="C7222" s="315" t="s">
        <v>516</v>
      </c>
      <c r="D7222" s="315" t="s">
        <v>517</v>
      </c>
      <c r="E7222" s="18" t="s">
        <v>345</v>
      </c>
      <c r="F7222" s="316">
        <v>263.32600000000002</v>
      </c>
      <c r="G7222" s="39"/>
      <c r="H7222" s="45"/>
    </row>
    <row r="7223" s="2" customFormat="1">
      <c r="A7223" s="39"/>
      <c r="B7223" s="45"/>
      <c r="C7223" s="315" t="s">
        <v>521</v>
      </c>
      <c r="D7223" s="315" t="s">
        <v>522</v>
      </c>
      <c r="E7223" s="18" t="s">
        <v>345</v>
      </c>
      <c r="F7223" s="316">
        <v>263.32600000000002</v>
      </c>
      <c r="G7223" s="39"/>
      <c r="H7223" s="45"/>
    </row>
    <row r="7224" s="2" customFormat="1">
      <c r="A7224" s="39"/>
      <c r="B7224" s="45"/>
      <c r="C7224" s="315" t="s">
        <v>532</v>
      </c>
      <c r="D7224" s="315" t="s">
        <v>533</v>
      </c>
      <c r="E7224" s="18" t="s">
        <v>345</v>
      </c>
      <c r="F7224" s="316">
        <v>263.32600000000002</v>
      </c>
      <c r="G7224" s="39"/>
      <c r="H7224" s="45"/>
    </row>
    <row r="7225" s="2" customFormat="1" ht="16.8" customHeight="1">
      <c r="A7225" s="39"/>
      <c r="B7225" s="45"/>
      <c r="C7225" s="315" t="s">
        <v>537</v>
      </c>
      <c r="D7225" s="315" t="s">
        <v>538</v>
      </c>
      <c r="E7225" s="18" t="s">
        <v>489</v>
      </c>
      <c r="F7225" s="316">
        <v>0.0080000000000000002</v>
      </c>
      <c r="G7225" s="39"/>
      <c r="H7225" s="45"/>
    </row>
    <row r="7226" s="2" customFormat="1" ht="16.8" customHeight="1">
      <c r="A7226" s="39"/>
      <c r="B7226" s="45"/>
      <c r="C7226" s="315" t="s">
        <v>547</v>
      </c>
      <c r="D7226" s="315" t="s">
        <v>548</v>
      </c>
      <c r="E7226" s="18" t="s">
        <v>345</v>
      </c>
      <c r="F7226" s="316">
        <v>263.32600000000002</v>
      </c>
      <c r="G7226" s="39"/>
      <c r="H7226" s="45"/>
    </row>
    <row r="7227" s="2" customFormat="1" ht="16.8" customHeight="1">
      <c r="A7227" s="39"/>
      <c r="B7227" s="45"/>
      <c r="C7227" s="315" t="s">
        <v>552</v>
      </c>
      <c r="D7227" s="315" t="s">
        <v>553</v>
      </c>
      <c r="E7227" s="18" t="s">
        <v>391</v>
      </c>
      <c r="F7227" s="316">
        <v>5.2670000000000003</v>
      </c>
      <c r="G7227" s="39"/>
      <c r="H7227" s="45"/>
    </row>
    <row r="7228" s="2" customFormat="1" ht="16.8" customHeight="1">
      <c r="A7228" s="39"/>
      <c r="B7228" s="45"/>
      <c r="C7228" s="315" t="s">
        <v>557</v>
      </c>
      <c r="D7228" s="315" t="s">
        <v>558</v>
      </c>
      <c r="E7228" s="18" t="s">
        <v>391</v>
      </c>
      <c r="F7228" s="316">
        <v>5.2670000000000003</v>
      </c>
      <c r="G7228" s="39"/>
      <c r="H7228" s="45"/>
    </row>
    <row r="7229" s="2" customFormat="1" ht="16.8" customHeight="1">
      <c r="A7229" s="39"/>
      <c r="B7229" s="45"/>
      <c r="C7229" s="315" t="s">
        <v>562</v>
      </c>
      <c r="D7229" s="315" t="s">
        <v>563</v>
      </c>
      <c r="E7229" s="18" t="s">
        <v>391</v>
      </c>
      <c r="F7229" s="316">
        <v>52.664999999999999</v>
      </c>
      <c r="G7229" s="39"/>
      <c r="H7229" s="45"/>
    </row>
    <row r="7230" s="2" customFormat="1" ht="16.8" customHeight="1">
      <c r="A7230" s="39"/>
      <c r="B7230" s="45"/>
      <c r="C7230" s="315" t="s">
        <v>526</v>
      </c>
      <c r="D7230" s="315" t="s">
        <v>527</v>
      </c>
      <c r="E7230" s="18" t="s">
        <v>528</v>
      </c>
      <c r="F7230" s="316">
        <v>5.2670000000000003</v>
      </c>
      <c r="G7230" s="39"/>
      <c r="H7230" s="45"/>
    </row>
    <row r="7231" s="2" customFormat="1" ht="16.8" customHeight="1">
      <c r="A7231" s="39"/>
      <c r="B7231" s="45"/>
      <c r="C7231" s="315" t="s">
        <v>542</v>
      </c>
      <c r="D7231" s="315" t="s">
        <v>543</v>
      </c>
      <c r="E7231" s="18" t="s">
        <v>528</v>
      </c>
      <c r="F7231" s="316">
        <v>7.9000000000000004</v>
      </c>
      <c r="G7231" s="39"/>
      <c r="H7231" s="45"/>
    </row>
    <row r="7232" s="2" customFormat="1" ht="16.8" customHeight="1">
      <c r="A7232" s="39"/>
      <c r="B7232" s="45"/>
      <c r="C7232" s="311" t="s">
        <v>274</v>
      </c>
      <c r="D7232" s="312" t="s">
        <v>19</v>
      </c>
      <c r="E7232" s="313" t="s">
        <v>19</v>
      </c>
      <c r="F7232" s="314">
        <v>1</v>
      </c>
      <c r="G7232" s="39"/>
      <c r="H7232" s="45"/>
    </row>
    <row r="7233" s="2" customFormat="1" ht="16.8" customHeight="1">
      <c r="A7233" s="39"/>
      <c r="B7233" s="45"/>
      <c r="C7233" s="315" t="s">
        <v>19</v>
      </c>
      <c r="D7233" s="315" t="s">
        <v>383</v>
      </c>
      <c r="E7233" s="18" t="s">
        <v>19</v>
      </c>
      <c r="F7233" s="316">
        <v>0</v>
      </c>
      <c r="G7233" s="39"/>
      <c r="H7233" s="45"/>
    </row>
    <row r="7234" s="2" customFormat="1" ht="16.8" customHeight="1">
      <c r="A7234" s="39"/>
      <c r="B7234" s="45"/>
      <c r="C7234" s="315" t="s">
        <v>274</v>
      </c>
      <c r="D7234" s="315" t="s">
        <v>384</v>
      </c>
      <c r="E7234" s="18" t="s">
        <v>19</v>
      </c>
      <c r="F7234" s="316">
        <v>1</v>
      </c>
      <c r="G7234" s="39"/>
      <c r="H7234" s="45"/>
    </row>
    <row r="7235" s="2" customFormat="1" ht="16.8" customHeight="1">
      <c r="A7235" s="39"/>
      <c r="B7235" s="45"/>
      <c r="C7235" s="317" t="s">
        <v>4959</v>
      </c>
      <c r="D7235" s="39"/>
      <c r="E7235" s="39"/>
      <c r="F7235" s="39"/>
      <c r="G7235" s="39"/>
      <c r="H7235" s="45"/>
    </row>
    <row r="7236" s="2" customFormat="1" ht="16.8" customHeight="1">
      <c r="A7236" s="39"/>
      <c r="B7236" s="45"/>
      <c r="C7236" s="315" t="s">
        <v>379</v>
      </c>
      <c r="D7236" s="315" t="s">
        <v>380</v>
      </c>
      <c r="E7236" s="18" t="s">
        <v>345</v>
      </c>
      <c r="F7236" s="316">
        <v>263.32600000000002</v>
      </c>
      <c r="G7236" s="39"/>
      <c r="H7236" s="45"/>
    </row>
    <row r="7237" s="2" customFormat="1" ht="16.8" customHeight="1">
      <c r="A7237" s="39"/>
      <c r="B7237" s="45"/>
      <c r="C7237" s="311" t="s">
        <v>277</v>
      </c>
      <c r="D7237" s="312" t="s">
        <v>19</v>
      </c>
      <c r="E7237" s="313" t="s">
        <v>19</v>
      </c>
      <c r="F7237" s="314">
        <v>0.29999999999999999</v>
      </c>
      <c r="G7237" s="39"/>
      <c r="H7237" s="45"/>
    </row>
    <row r="7238" s="2" customFormat="1" ht="16.8" customHeight="1">
      <c r="A7238" s="39"/>
      <c r="B7238" s="45"/>
      <c r="C7238" s="315" t="s">
        <v>19</v>
      </c>
      <c r="D7238" s="315" t="s">
        <v>386</v>
      </c>
      <c r="E7238" s="18" t="s">
        <v>19</v>
      </c>
      <c r="F7238" s="316">
        <v>0</v>
      </c>
      <c r="G7238" s="39"/>
      <c r="H7238" s="45"/>
    </row>
    <row r="7239" s="2" customFormat="1" ht="16.8" customHeight="1">
      <c r="A7239" s="39"/>
      <c r="B7239" s="45"/>
      <c r="C7239" s="315" t="s">
        <v>277</v>
      </c>
      <c r="D7239" s="315" t="s">
        <v>387</v>
      </c>
      <c r="E7239" s="18" t="s">
        <v>19</v>
      </c>
      <c r="F7239" s="316">
        <v>0.29999999999999999</v>
      </c>
      <c r="G7239" s="39"/>
      <c r="H7239" s="45"/>
    </row>
    <row r="7240" s="2" customFormat="1" ht="16.8" customHeight="1">
      <c r="A7240" s="39"/>
      <c r="B7240" s="45"/>
      <c r="C7240" s="317" t="s">
        <v>4959</v>
      </c>
      <c r="D7240" s="39"/>
      <c r="E7240" s="39"/>
      <c r="F7240" s="39"/>
      <c r="G7240" s="39"/>
      <c r="H7240" s="45"/>
    </row>
    <row r="7241" s="2" customFormat="1" ht="16.8" customHeight="1">
      <c r="A7241" s="39"/>
      <c r="B7241" s="45"/>
      <c r="C7241" s="315" t="s">
        <v>379</v>
      </c>
      <c r="D7241" s="315" t="s">
        <v>380</v>
      </c>
      <c r="E7241" s="18" t="s">
        <v>345</v>
      </c>
      <c r="F7241" s="316">
        <v>263.32600000000002</v>
      </c>
      <c r="G7241" s="39"/>
      <c r="H7241" s="45"/>
    </row>
    <row r="7242" s="2" customFormat="1">
      <c r="A7242" s="39"/>
      <c r="B7242" s="45"/>
      <c r="C7242" s="315" t="s">
        <v>406</v>
      </c>
      <c r="D7242" s="315" t="s">
        <v>407</v>
      </c>
      <c r="E7242" s="18" t="s">
        <v>391</v>
      </c>
      <c r="F7242" s="316">
        <v>581.76199999999994</v>
      </c>
      <c r="G7242" s="39"/>
      <c r="H7242" s="45"/>
    </row>
    <row r="7243" s="2" customFormat="1" ht="16.8" customHeight="1">
      <c r="A7243" s="39"/>
      <c r="B7243" s="45"/>
      <c r="C7243" s="311" t="s">
        <v>1828</v>
      </c>
      <c r="D7243" s="312" t="s">
        <v>19</v>
      </c>
      <c r="E7243" s="313" t="s">
        <v>19</v>
      </c>
      <c r="F7243" s="314">
        <v>0</v>
      </c>
      <c r="G7243" s="39"/>
      <c r="H7243" s="45"/>
    </row>
    <row r="7244" s="2" customFormat="1" ht="16.8" customHeight="1">
      <c r="A7244" s="39"/>
      <c r="B7244" s="45"/>
      <c r="C7244" s="317" t="s">
        <v>4959</v>
      </c>
      <c r="D7244" s="39"/>
      <c r="E7244" s="39"/>
      <c r="F7244" s="39"/>
      <c r="G7244" s="39"/>
      <c r="H7244" s="45"/>
    </row>
    <row r="7245" s="2" customFormat="1" ht="16.8" customHeight="1">
      <c r="A7245" s="39"/>
      <c r="B7245" s="45"/>
      <c r="C7245" s="315" t="s">
        <v>466</v>
      </c>
      <c r="D7245" s="315" t="s">
        <v>467</v>
      </c>
      <c r="E7245" s="18" t="s">
        <v>391</v>
      </c>
      <c r="F7245" s="316">
        <v>450.60000000000002</v>
      </c>
      <c r="G7245" s="39"/>
      <c r="H7245" s="45"/>
    </row>
    <row r="7246" s="2" customFormat="1" ht="16.8" customHeight="1">
      <c r="A7246" s="39"/>
      <c r="B7246" s="45"/>
      <c r="C7246" s="311" t="s">
        <v>218</v>
      </c>
      <c r="D7246" s="312" t="s">
        <v>19</v>
      </c>
      <c r="E7246" s="313" t="s">
        <v>19</v>
      </c>
      <c r="F7246" s="314">
        <v>131.16200000000001</v>
      </c>
      <c r="G7246" s="39"/>
      <c r="H7246" s="45"/>
    </row>
    <row r="7247" s="2" customFormat="1" ht="16.8" customHeight="1">
      <c r="A7247" s="39"/>
      <c r="B7247" s="45"/>
      <c r="C7247" s="315" t="s">
        <v>19</v>
      </c>
      <c r="D7247" s="315" t="s">
        <v>216</v>
      </c>
      <c r="E7247" s="18" t="s">
        <v>19</v>
      </c>
      <c r="F7247" s="316">
        <v>34.270000000000003</v>
      </c>
      <c r="G7247" s="39"/>
      <c r="H7247" s="45"/>
    </row>
    <row r="7248" s="2" customFormat="1" ht="16.8" customHeight="1">
      <c r="A7248" s="39"/>
      <c r="B7248" s="45"/>
      <c r="C7248" s="315" t="s">
        <v>19</v>
      </c>
      <c r="D7248" s="315" t="s">
        <v>221</v>
      </c>
      <c r="E7248" s="18" t="s">
        <v>19</v>
      </c>
      <c r="F7248" s="316">
        <v>95.391000000000005</v>
      </c>
      <c r="G7248" s="39"/>
      <c r="H7248" s="45"/>
    </row>
    <row r="7249" s="2" customFormat="1" ht="16.8" customHeight="1">
      <c r="A7249" s="39"/>
      <c r="B7249" s="45"/>
      <c r="C7249" s="315" t="s">
        <v>19</v>
      </c>
      <c r="D7249" s="315" t="s">
        <v>452</v>
      </c>
      <c r="E7249" s="18" t="s">
        <v>19</v>
      </c>
      <c r="F7249" s="316">
        <v>1.5009999999999999</v>
      </c>
      <c r="G7249" s="39"/>
      <c r="H7249" s="45"/>
    </row>
    <row r="7250" s="2" customFormat="1" ht="16.8" customHeight="1">
      <c r="A7250" s="39"/>
      <c r="B7250" s="45"/>
      <c r="C7250" s="315" t="s">
        <v>19</v>
      </c>
      <c r="D7250" s="315" t="s">
        <v>453</v>
      </c>
      <c r="E7250" s="18" t="s">
        <v>19</v>
      </c>
      <c r="F7250" s="316">
        <v>0</v>
      </c>
      <c r="G7250" s="39"/>
      <c r="H7250" s="45"/>
    </row>
    <row r="7251" s="2" customFormat="1" ht="16.8" customHeight="1">
      <c r="A7251" s="39"/>
      <c r="B7251" s="45"/>
      <c r="C7251" s="315" t="s">
        <v>19</v>
      </c>
      <c r="D7251" s="315" t="s">
        <v>248</v>
      </c>
      <c r="E7251" s="18" t="s">
        <v>19</v>
      </c>
      <c r="F7251" s="316">
        <v>0</v>
      </c>
      <c r="G7251" s="39"/>
      <c r="H7251" s="45"/>
    </row>
    <row r="7252" s="2" customFormat="1" ht="16.8" customHeight="1">
      <c r="A7252" s="39"/>
      <c r="B7252" s="45"/>
      <c r="C7252" s="315" t="s">
        <v>218</v>
      </c>
      <c r="D7252" s="315" t="s">
        <v>363</v>
      </c>
      <c r="E7252" s="18" t="s">
        <v>19</v>
      </c>
      <c r="F7252" s="316">
        <v>131.16200000000001</v>
      </c>
      <c r="G7252" s="39"/>
      <c r="H7252" s="45"/>
    </row>
    <row r="7253" s="2" customFormat="1" ht="16.8" customHeight="1">
      <c r="A7253" s="39"/>
      <c r="B7253" s="45"/>
      <c r="C7253" s="317" t="s">
        <v>4959</v>
      </c>
      <c r="D7253" s="39"/>
      <c r="E7253" s="39"/>
      <c r="F7253" s="39"/>
      <c r="G7253" s="39"/>
      <c r="H7253" s="45"/>
    </row>
    <row r="7254" s="2" customFormat="1">
      <c r="A7254" s="39"/>
      <c r="B7254" s="45"/>
      <c r="C7254" s="315" t="s">
        <v>448</v>
      </c>
      <c r="D7254" s="315" t="s">
        <v>449</v>
      </c>
      <c r="E7254" s="18" t="s">
        <v>391</v>
      </c>
      <c r="F7254" s="316">
        <v>131.16200000000001</v>
      </c>
      <c r="G7254" s="39"/>
      <c r="H7254" s="45"/>
    </row>
    <row r="7255" s="2" customFormat="1">
      <c r="A7255" s="39"/>
      <c r="B7255" s="45"/>
      <c r="C7255" s="315" t="s">
        <v>455</v>
      </c>
      <c r="D7255" s="315" t="s">
        <v>4960</v>
      </c>
      <c r="E7255" s="18" t="s">
        <v>391</v>
      </c>
      <c r="F7255" s="316">
        <v>1311.6199999999999</v>
      </c>
      <c r="G7255" s="39"/>
      <c r="H7255" s="45"/>
    </row>
    <row r="7256" s="2" customFormat="1">
      <c r="A7256" s="39"/>
      <c r="B7256" s="45"/>
      <c r="C7256" s="315" t="s">
        <v>504</v>
      </c>
      <c r="D7256" s="315" t="s">
        <v>505</v>
      </c>
      <c r="E7256" s="18" t="s">
        <v>489</v>
      </c>
      <c r="F7256" s="316">
        <v>262.32400000000001</v>
      </c>
      <c r="G7256" s="39"/>
      <c r="H7256" s="45"/>
    </row>
    <row r="7257" s="2" customFormat="1" ht="16.8" customHeight="1">
      <c r="A7257" s="39"/>
      <c r="B7257" s="45"/>
      <c r="C7257" s="315" t="s">
        <v>466</v>
      </c>
      <c r="D7257" s="315" t="s">
        <v>467</v>
      </c>
      <c r="E7257" s="18" t="s">
        <v>391</v>
      </c>
      <c r="F7257" s="316">
        <v>450.60000000000002</v>
      </c>
      <c r="G7257" s="39"/>
      <c r="H7257" s="45"/>
    </row>
    <row r="7258" s="2" customFormat="1" ht="16.8" customHeight="1">
      <c r="A7258" s="39"/>
      <c r="B7258" s="45"/>
      <c r="C7258" s="311" t="s">
        <v>223</v>
      </c>
      <c r="D7258" s="312" t="s">
        <v>19</v>
      </c>
      <c r="E7258" s="313" t="s">
        <v>19</v>
      </c>
      <c r="F7258" s="314">
        <v>581.76199999999994</v>
      </c>
      <c r="G7258" s="39"/>
      <c r="H7258" s="45"/>
    </row>
    <row r="7259" s="2" customFormat="1" ht="16.8" customHeight="1">
      <c r="A7259" s="39"/>
      <c r="B7259" s="45"/>
      <c r="C7259" s="315" t="s">
        <v>19</v>
      </c>
      <c r="D7259" s="315" t="s">
        <v>418</v>
      </c>
      <c r="E7259" s="18" t="s">
        <v>19</v>
      </c>
      <c r="F7259" s="316">
        <v>352.70600000000002</v>
      </c>
      <c r="G7259" s="39"/>
      <c r="H7259" s="45"/>
    </row>
    <row r="7260" s="2" customFormat="1" ht="16.8" customHeight="1">
      <c r="A7260" s="39"/>
      <c r="B7260" s="45"/>
      <c r="C7260" s="315" t="s">
        <v>19</v>
      </c>
      <c r="D7260" s="315" t="s">
        <v>1348</v>
      </c>
      <c r="E7260" s="18" t="s">
        <v>19</v>
      </c>
      <c r="F7260" s="316">
        <v>82.094999999999999</v>
      </c>
      <c r="G7260" s="39"/>
      <c r="H7260" s="45"/>
    </row>
    <row r="7261" s="2" customFormat="1" ht="16.8" customHeight="1">
      <c r="A7261" s="39"/>
      <c r="B7261" s="45"/>
      <c r="C7261" s="315" t="s">
        <v>19</v>
      </c>
      <c r="D7261" s="315" t="s">
        <v>1349</v>
      </c>
      <c r="E7261" s="18" t="s">
        <v>19</v>
      </c>
      <c r="F7261" s="316">
        <v>0</v>
      </c>
      <c r="G7261" s="39"/>
      <c r="H7261" s="45"/>
    </row>
    <row r="7262" s="2" customFormat="1" ht="16.8" customHeight="1">
      <c r="A7262" s="39"/>
      <c r="B7262" s="45"/>
      <c r="C7262" s="315" t="s">
        <v>19</v>
      </c>
      <c r="D7262" s="315" t="s">
        <v>1350</v>
      </c>
      <c r="E7262" s="18" t="s">
        <v>19</v>
      </c>
      <c r="F7262" s="316">
        <v>0</v>
      </c>
      <c r="G7262" s="39"/>
      <c r="H7262" s="45"/>
    </row>
    <row r="7263" s="2" customFormat="1" ht="16.8" customHeight="1">
      <c r="A7263" s="39"/>
      <c r="B7263" s="45"/>
      <c r="C7263" s="315" t="s">
        <v>19</v>
      </c>
      <c r="D7263" s="315" t="s">
        <v>1350</v>
      </c>
      <c r="E7263" s="18" t="s">
        <v>19</v>
      </c>
      <c r="F7263" s="316">
        <v>0</v>
      </c>
      <c r="G7263" s="39"/>
      <c r="H7263" s="45"/>
    </row>
    <row r="7264" s="2" customFormat="1" ht="16.8" customHeight="1">
      <c r="A7264" s="39"/>
      <c r="B7264" s="45"/>
      <c r="C7264" s="315" t="s">
        <v>19</v>
      </c>
      <c r="D7264" s="315" t="s">
        <v>1351</v>
      </c>
      <c r="E7264" s="18" t="s">
        <v>19</v>
      </c>
      <c r="F7264" s="316">
        <v>0</v>
      </c>
      <c r="G7264" s="39"/>
      <c r="H7264" s="45"/>
    </row>
    <row r="7265" s="2" customFormat="1" ht="16.8" customHeight="1">
      <c r="A7265" s="39"/>
      <c r="B7265" s="45"/>
      <c r="C7265" s="315" t="s">
        <v>19</v>
      </c>
      <c r="D7265" s="315" t="s">
        <v>1352</v>
      </c>
      <c r="E7265" s="18" t="s">
        <v>19</v>
      </c>
      <c r="F7265" s="316">
        <v>146.96100000000001</v>
      </c>
      <c r="G7265" s="39"/>
      <c r="H7265" s="45"/>
    </row>
    <row r="7266" s="2" customFormat="1" ht="16.8" customHeight="1">
      <c r="A7266" s="39"/>
      <c r="B7266" s="45"/>
      <c r="C7266" s="315" t="s">
        <v>19</v>
      </c>
      <c r="D7266" s="315" t="s">
        <v>422</v>
      </c>
      <c r="E7266" s="18" t="s">
        <v>19</v>
      </c>
      <c r="F7266" s="316">
        <v>0</v>
      </c>
      <c r="G7266" s="39"/>
      <c r="H7266" s="45"/>
    </row>
    <row r="7267" s="2" customFormat="1" ht="16.8" customHeight="1">
      <c r="A7267" s="39"/>
      <c r="B7267" s="45"/>
      <c r="C7267" s="315" t="s">
        <v>223</v>
      </c>
      <c r="D7267" s="315" t="s">
        <v>363</v>
      </c>
      <c r="E7267" s="18" t="s">
        <v>19</v>
      </c>
      <c r="F7267" s="316">
        <v>581.76199999999994</v>
      </c>
      <c r="G7267" s="39"/>
      <c r="H7267" s="45"/>
    </row>
    <row r="7268" s="2" customFormat="1" ht="16.8" customHeight="1">
      <c r="A7268" s="39"/>
      <c r="B7268" s="45"/>
      <c r="C7268" s="317" t="s">
        <v>4959</v>
      </c>
      <c r="D7268" s="39"/>
      <c r="E7268" s="39"/>
      <c r="F7268" s="39"/>
      <c r="G7268" s="39"/>
      <c r="H7268" s="45"/>
    </row>
    <row r="7269" s="2" customFormat="1">
      <c r="A7269" s="39"/>
      <c r="B7269" s="45"/>
      <c r="C7269" s="315" t="s">
        <v>406</v>
      </c>
      <c r="D7269" s="315" t="s">
        <v>407</v>
      </c>
      <c r="E7269" s="18" t="s">
        <v>391</v>
      </c>
      <c r="F7269" s="316">
        <v>581.76199999999994</v>
      </c>
      <c r="G7269" s="39"/>
      <c r="H7269" s="45"/>
    </row>
    <row r="7270" s="2" customFormat="1" ht="16.8" customHeight="1">
      <c r="A7270" s="39"/>
      <c r="B7270" s="45"/>
      <c r="C7270" s="315" t="s">
        <v>466</v>
      </c>
      <c r="D7270" s="315" t="s">
        <v>467</v>
      </c>
      <c r="E7270" s="18" t="s">
        <v>391</v>
      </c>
      <c r="F7270" s="316">
        <v>450.60000000000002</v>
      </c>
      <c r="G7270" s="39"/>
      <c r="H7270" s="45"/>
    </row>
    <row r="7271" s="2" customFormat="1" ht="16.8" customHeight="1">
      <c r="A7271" s="39"/>
      <c r="B7271" s="45"/>
      <c r="C7271" s="311" t="s">
        <v>298</v>
      </c>
      <c r="D7271" s="312" t="s">
        <v>19</v>
      </c>
      <c r="E7271" s="313" t="s">
        <v>19</v>
      </c>
      <c r="F7271" s="314">
        <v>-1.5009999999999999</v>
      </c>
      <c r="G7271" s="39"/>
      <c r="H7271" s="45"/>
    </row>
    <row r="7272" s="2" customFormat="1" ht="16.8" customHeight="1">
      <c r="A7272" s="39"/>
      <c r="B7272" s="45"/>
      <c r="C7272" s="315" t="s">
        <v>19</v>
      </c>
      <c r="D7272" s="315" t="s">
        <v>2074</v>
      </c>
      <c r="E7272" s="18" t="s">
        <v>19</v>
      </c>
      <c r="F7272" s="316">
        <v>0</v>
      </c>
      <c r="G7272" s="39"/>
      <c r="H7272" s="45"/>
    </row>
    <row r="7273" s="2" customFormat="1" ht="16.8" customHeight="1">
      <c r="A7273" s="39"/>
      <c r="B7273" s="45"/>
      <c r="C7273" s="315" t="s">
        <v>19</v>
      </c>
      <c r="D7273" s="315" t="s">
        <v>2075</v>
      </c>
      <c r="E7273" s="18" t="s">
        <v>19</v>
      </c>
      <c r="F7273" s="316">
        <v>-0.28899999999999998</v>
      </c>
      <c r="G7273" s="39"/>
      <c r="H7273" s="45"/>
    </row>
    <row r="7274" s="2" customFormat="1" ht="16.8" customHeight="1">
      <c r="A7274" s="39"/>
      <c r="B7274" s="45"/>
      <c r="C7274" s="315" t="s">
        <v>19</v>
      </c>
      <c r="D7274" s="315" t="s">
        <v>1885</v>
      </c>
      <c r="E7274" s="18" t="s">
        <v>19</v>
      </c>
      <c r="F7274" s="316">
        <v>-0.80400000000000005</v>
      </c>
      <c r="G7274" s="39"/>
      <c r="H7274" s="45"/>
    </row>
    <row r="7275" s="2" customFormat="1" ht="16.8" customHeight="1">
      <c r="A7275" s="39"/>
      <c r="B7275" s="45"/>
      <c r="C7275" s="315" t="s">
        <v>19</v>
      </c>
      <c r="D7275" s="315" t="s">
        <v>1886</v>
      </c>
      <c r="E7275" s="18" t="s">
        <v>19</v>
      </c>
      <c r="F7275" s="316">
        <v>-0.40799999999999997</v>
      </c>
      <c r="G7275" s="39"/>
      <c r="H7275" s="45"/>
    </row>
    <row r="7276" s="2" customFormat="1" ht="16.8" customHeight="1">
      <c r="A7276" s="39"/>
      <c r="B7276" s="45"/>
      <c r="C7276" s="315" t="s">
        <v>19</v>
      </c>
      <c r="D7276" s="315" t="s">
        <v>1887</v>
      </c>
      <c r="E7276" s="18" t="s">
        <v>19</v>
      </c>
      <c r="F7276" s="316">
        <v>0</v>
      </c>
      <c r="G7276" s="39"/>
      <c r="H7276" s="45"/>
    </row>
    <row r="7277" s="2" customFormat="1" ht="16.8" customHeight="1">
      <c r="A7277" s="39"/>
      <c r="B7277" s="45"/>
      <c r="C7277" s="315" t="s">
        <v>19</v>
      </c>
      <c r="D7277" s="315" t="s">
        <v>1888</v>
      </c>
      <c r="E7277" s="18" t="s">
        <v>19</v>
      </c>
      <c r="F7277" s="316">
        <v>0</v>
      </c>
      <c r="G7277" s="39"/>
      <c r="H7277" s="45"/>
    </row>
    <row r="7278" s="2" customFormat="1" ht="16.8" customHeight="1">
      <c r="A7278" s="39"/>
      <c r="B7278" s="45"/>
      <c r="C7278" s="315" t="s">
        <v>19</v>
      </c>
      <c r="D7278" s="315" t="s">
        <v>501</v>
      </c>
      <c r="E7278" s="18" t="s">
        <v>19</v>
      </c>
      <c r="F7278" s="316">
        <v>0</v>
      </c>
      <c r="G7278" s="39"/>
      <c r="H7278" s="45"/>
    </row>
    <row r="7279" s="2" customFormat="1" ht="16.8" customHeight="1">
      <c r="A7279" s="39"/>
      <c r="B7279" s="45"/>
      <c r="C7279" s="315" t="s">
        <v>19</v>
      </c>
      <c r="D7279" s="315" t="s">
        <v>993</v>
      </c>
      <c r="E7279" s="18" t="s">
        <v>19</v>
      </c>
      <c r="F7279" s="316">
        <v>0</v>
      </c>
      <c r="G7279" s="39"/>
      <c r="H7279" s="45"/>
    </row>
    <row r="7280" s="2" customFormat="1" ht="16.8" customHeight="1">
      <c r="A7280" s="39"/>
      <c r="B7280" s="45"/>
      <c r="C7280" s="315" t="s">
        <v>19</v>
      </c>
      <c r="D7280" s="315" t="s">
        <v>502</v>
      </c>
      <c r="E7280" s="18" t="s">
        <v>19</v>
      </c>
      <c r="F7280" s="316">
        <v>0</v>
      </c>
      <c r="G7280" s="39"/>
      <c r="H7280" s="45"/>
    </row>
    <row r="7281" s="2" customFormat="1" ht="16.8" customHeight="1">
      <c r="A7281" s="39"/>
      <c r="B7281" s="45"/>
      <c r="C7281" s="315" t="s">
        <v>298</v>
      </c>
      <c r="D7281" s="315" t="s">
        <v>500</v>
      </c>
      <c r="E7281" s="18" t="s">
        <v>19</v>
      </c>
      <c r="F7281" s="316">
        <v>-1.5009999999999999</v>
      </c>
      <c r="G7281" s="39"/>
      <c r="H7281" s="45"/>
    </row>
    <row r="7282" s="2" customFormat="1" ht="16.8" customHeight="1">
      <c r="A7282" s="39"/>
      <c r="B7282" s="45"/>
      <c r="C7282" s="317" t="s">
        <v>4959</v>
      </c>
      <c r="D7282" s="39"/>
      <c r="E7282" s="39"/>
      <c r="F7282" s="39"/>
      <c r="G7282" s="39"/>
      <c r="H7282" s="45"/>
    </row>
    <row r="7283" s="2" customFormat="1" ht="16.8" customHeight="1">
      <c r="A7283" s="39"/>
      <c r="B7283" s="45"/>
      <c r="C7283" s="315" t="s">
        <v>496</v>
      </c>
      <c r="D7283" s="315" t="s">
        <v>497</v>
      </c>
      <c r="E7283" s="18" t="s">
        <v>489</v>
      </c>
      <c r="F7283" s="316">
        <v>68.540000000000006</v>
      </c>
      <c r="G7283" s="39"/>
      <c r="H7283" s="45"/>
    </row>
    <row r="7284" s="2" customFormat="1">
      <c r="A7284" s="39"/>
      <c r="B7284" s="45"/>
      <c r="C7284" s="315" t="s">
        <v>448</v>
      </c>
      <c r="D7284" s="315" t="s">
        <v>449</v>
      </c>
      <c r="E7284" s="18" t="s">
        <v>391</v>
      </c>
      <c r="F7284" s="316">
        <v>131.16200000000001</v>
      </c>
      <c r="G7284" s="39"/>
      <c r="H7284" s="45"/>
    </row>
    <row r="7285" s="2" customFormat="1" ht="16.8" customHeight="1">
      <c r="A7285" s="39"/>
      <c r="B7285" s="45"/>
      <c r="C7285" s="311" t="s">
        <v>221</v>
      </c>
      <c r="D7285" s="312" t="s">
        <v>19</v>
      </c>
      <c r="E7285" s="313" t="s">
        <v>19</v>
      </c>
      <c r="F7285" s="314">
        <v>95.391000000000005</v>
      </c>
      <c r="G7285" s="39"/>
      <c r="H7285" s="45"/>
    </row>
    <row r="7286" s="2" customFormat="1" ht="16.8" customHeight="1">
      <c r="A7286" s="39"/>
      <c r="B7286" s="45"/>
      <c r="C7286" s="315" t="s">
        <v>19</v>
      </c>
      <c r="D7286" s="315" t="s">
        <v>491</v>
      </c>
      <c r="E7286" s="18" t="s">
        <v>19</v>
      </c>
      <c r="F7286" s="316">
        <v>0</v>
      </c>
      <c r="G7286" s="39"/>
      <c r="H7286" s="45"/>
    </row>
    <row r="7287" s="2" customFormat="1" ht="16.8" customHeight="1">
      <c r="A7287" s="39"/>
      <c r="B7287" s="45"/>
      <c r="C7287" s="315" t="s">
        <v>19</v>
      </c>
      <c r="D7287" s="315" t="s">
        <v>492</v>
      </c>
      <c r="E7287" s="18" t="s">
        <v>19</v>
      </c>
      <c r="F7287" s="316">
        <v>23.847999999999999</v>
      </c>
      <c r="G7287" s="39"/>
      <c r="H7287" s="45"/>
    </row>
    <row r="7288" s="2" customFormat="1" ht="16.8" customHeight="1">
      <c r="A7288" s="39"/>
      <c r="B7288" s="45"/>
      <c r="C7288" s="315" t="s">
        <v>19</v>
      </c>
      <c r="D7288" s="315" t="s">
        <v>493</v>
      </c>
      <c r="E7288" s="18" t="s">
        <v>19</v>
      </c>
      <c r="F7288" s="316">
        <v>0</v>
      </c>
      <c r="G7288" s="39"/>
      <c r="H7288" s="45"/>
    </row>
    <row r="7289" s="2" customFormat="1" ht="16.8" customHeight="1">
      <c r="A7289" s="39"/>
      <c r="B7289" s="45"/>
      <c r="C7289" s="315" t="s">
        <v>19</v>
      </c>
      <c r="D7289" s="315" t="s">
        <v>494</v>
      </c>
      <c r="E7289" s="18" t="s">
        <v>19</v>
      </c>
      <c r="F7289" s="316">
        <v>71.543000000000006</v>
      </c>
      <c r="G7289" s="39"/>
      <c r="H7289" s="45"/>
    </row>
    <row r="7290" s="2" customFormat="1" ht="16.8" customHeight="1">
      <c r="A7290" s="39"/>
      <c r="B7290" s="45"/>
      <c r="C7290" s="315" t="s">
        <v>221</v>
      </c>
      <c r="D7290" s="315" t="s">
        <v>363</v>
      </c>
      <c r="E7290" s="18" t="s">
        <v>19</v>
      </c>
      <c r="F7290" s="316">
        <v>95.391000000000005</v>
      </c>
      <c r="G7290" s="39"/>
      <c r="H7290" s="45"/>
    </row>
    <row r="7291" s="2" customFormat="1" ht="16.8" customHeight="1">
      <c r="A7291" s="39"/>
      <c r="B7291" s="45"/>
      <c r="C7291" s="317" t="s">
        <v>4959</v>
      </c>
      <c r="D7291" s="39"/>
      <c r="E7291" s="39"/>
      <c r="F7291" s="39"/>
      <c r="G7291" s="39"/>
      <c r="H7291" s="45"/>
    </row>
    <row r="7292" s="2" customFormat="1" ht="16.8" customHeight="1">
      <c r="A7292" s="39"/>
      <c r="B7292" s="45"/>
      <c r="C7292" s="315" t="s">
        <v>487</v>
      </c>
      <c r="D7292" s="315" t="s">
        <v>488</v>
      </c>
      <c r="E7292" s="18" t="s">
        <v>489</v>
      </c>
      <c r="F7292" s="316">
        <v>190.78200000000001</v>
      </c>
      <c r="G7292" s="39"/>
      <c r="H7292" s="45"/>
    </row>
    <row r="7293" s="2" customFormat="1">
      <c r="A7293" s="39"/>
      <c r="B7293" s="45"/>
      <c r="C7293" s="315" t="s">
        <v>448</v>
      </c>
      <c r="D7293" s="315" t="s">
        <v>449</v>
      </c>
      <c r="E7293" s="18" t="s">
        <v>391</v>
      </c>
      <c r="F7293" s="316">
        <v>131.16200000000001</v>
      </c>
      <c r="G7293" s="39"/>
      <c r="H7293" s="45"/>
    </row>
    <row r="7294" s="2" customFormat="1">
      <c r="A7294" s="39"/>
      <c r="B7294" s="45"/>
      <c r="C7294" s="315" t="s">
        <v>477</v>
      </c>
      <c r="D7294" s="315" t="s">
        <v>478</v>
      </c>
      <c r="E7294" s="18" t="s">
        <v>391</v>
      </c>
      <c r="F7294" s="316">
        <v>545.99099999999999</v>
      </c>
      <c r="G7294" s="39"/>
      <c r="H7294" s="45"/>
    </row>
    <row r="7295" s="2" customFormat="1" ht="16.8" customHeight="1">
      <c r="A7295" s="39"/>
      <c r="B7295" s="45"/>
      <c r="C7295" s="311" t="s">
        <v>225</v>
      </c>
      <c r="D7295" s="312" t="s">
        <v>19</v>
      </c>
      <c r="E7295" s="313" t="s">
        <v>19</v>
      </c>
      <c r="F7295" s="314">
        <v>450.60000000000002</v>
      </c>
      <c r="G7295" s="39"/>
      <c r="H7295" s="45"/>
    </row>
    <row r="7296" s="2" customFormat="1" ht="16.8" customHeight="1">
      <c r="A7296" s="39"/>
      <c r="B7296" s="45"/>
      <c r="C7296" s="315" t="s">
        <v>19</v>
      </c>
      <c r="D7296" s="315" t="s">
        <v>470</v>
      </c>
      <c r="E7296" s="18" t="s">
        <v>19</v>
      </c>
      <c r="F7296" s="316">
        <v>0</v>
      </c>
      <c r="G7296" s="39"/>
      <c r="H7296" s="45"/>
    </row>
    <row r="7297" s="2" customFormat="1" ht="16.8" customHeight="1">
      <c r="A7297" s="39"/>
      <c r="B7297" s="45"/>
      <c r="C7297" s="315" t="s">
        <v>19</v>
      </c>
      <c r="D7297" s="315" t="s">
        <v>1879</v>
      </c>
      <c r="E7297" s="18" t="s">
        <v>19</v>
      </c>
      <c r="F7297" s="316">
        <v>581.76199999999994</v>
      </c>
      <c r="G7297" s="39"/>
      <c r="H7297" s="45"/>
    </row>
    <row r="7298" s="2" customFormat="1" ht="16.8" customHeight="1">
      <c r="A7298" s="39"/>
      <c r="B7298" s="45"/>
      <c r="C7298" s="315" t="s">
        <v>19</v>
      </c>
      <c r="D7298" s="315" t="s">
        <v>471</v>
      </c>
      <c r="E7298" s="18" t="s">
        <v>19</v>
      </c>
      <c r="F7298" s="316">
        <v>-131.16200000000001</v>
      </c>
      <c r="G7298" s="39"/>
      <c r="H7298" s="45"/>
    </row>
    <row r="7299" s="2" customFormat="1" ht="16.8" customHeight="1">
      <c r="A7299" s="39"/>
      <c r="B7299" s="45"/>
      <c r="C7299" s="315" t="s">
        <v>225</v>
      </c>
      <c r="D7299" s="315" t="s">
        <v>363</v>
      </c>
      <c r="E7299" s="18" t="s">
        <v>19</v>
      </c>
      <c r="F7299" s="316">
        <v>450.60000000000002</v>
      </c>
      <c r="G7299" s="39"/>
      <c r="H7299" s="45"/>
    </row>
    <row r="7300" s="2" customFormat="1" ht="16.8" customHeight="1">
      <c r="A7300" s="39"/>
      <c r="B7300" s="45"/>
      <c r="C7300" s="317" t="s">
        <v>4959</v>
      </c>
      <c r="D7300" s="39"/>
      <c r="E7300" s="39"/>
      <c r="F7300" s="39"/>
      <c r="G7300" s="39"/>
      <c r="H7300" s="45"/>
    </row>
    <row r="7301" s="2" customFormat="1" ht="16.8" customHeight="1">
      <c r="A7301" s="39"/>
      <c r="B7301" s="45"/>
      <c r="C7301" s="315" t="s">
        <v>466</v>
      </c>
      <c r="D7301" s="315" t="s">
        <v>467</v>
      </c>
      <c r="E7301" s="18" t="s">
        <v>391</v>
      </c>
      <c r="F7301" s="316">
        <v>450.60000000000002</v>
      </c>
      <c r="G7301" s="39"/>
      <c r="H7301" s="45"/>
    </row>
    <row r="7302" s="2" customFormat="1">
      <c r="A7302" s="39"/>
      <c r="B7302" s="45"/>
      <c r="C7302" s="315" t="s">
        <v>389</v>
      </c>
      <c r="D7302" s="315" t="s">
        <v>390</v>
      </c>
      <c r="E7302" s="18" t="s">
        <v>391</v>
      </c>
      <c r="F7302" s="316">
        <v>450.60000000000002</v>
      </c>
      <c r="G7302" s="39"/>
      <c r="H7302" s="45"/>
    </row>
    <row r="7303" s="2" customFormat="1">
      <c r="A7303" s="39"/>
      <c r="B7303" s="45"/>
      <c r="C7303" s="315" t="s">
        <v>442</v>
      </c>
      <c r="D7303" s="315" t="s">
        <v>443</v>
      </c>
      <c r="E7303" s="18" t="s">
        <v>391</v>
      </c>
      <c r="F7303" s="316">
        <v>901.20000000000005</v>
      </c>
      <c r="G7303" s="39"/>
      <c r="H7303" s="45"/>
    </row>
    <row r="7304" s="2" customFormat="1">
      <c r="A7304" s="39"/>
      <c r="B7304" s="45"/>
      <c r="C7304" s="315" t="s">
        <v>462</v>
      </c>
      <c r="D7304" s="315" t="s">
        <v>463</v>
      </c>
      <c r="E7304" s="18" t="s">
        <v>391</v>
      </c>
      <c r="F7304" s="316">
        <v>450.60000000000002</v>
      </c>
      <c r="G7304" s="39"/>
      <c r="H7304" s="45"/>
    </row>
    <row r="7305" s="2" customFormat="1">
      <c r="A7305" s="39"/>
      <c r="B7305" s="45"/>
      <c r="C7305" s="315" t="s">
        <v>477</v>
      </c>
      <c r="D7305" s="315" t="s">
        <v>478</v>
      </c>
      <c r="E7305" s="18" t="s">
        <v>391</v>
      </c>
      <c r="F7305" s="316">
        <v>545.99099999999999</v>
      </c>
      <c r="G7305" s="39"/>
      <c r="H7305" s="45"/>
    </row>
    <row r="7306" s="2" customFormat="1" ht="26.4" customHeight="1">
      <c r="A7306" s="39"/>
      <c r="B7306" s="45"/>
      <c r="C7306" s="310" t="s">
        <v>4984</v>
      </c>
      <c r="D7306" s="310" t="s">
        <v>153</v>
      </c>
      <c r="E7306" s="39"/>
      <c r="F7306" s="39"/>
      <c r="G7306" s="39"/>
      <c r="H7306" s="45"/>
    </row>
    <row r="7307" s="2" customFormat="1" ht="16.8" customHeight="1">
      <c r="A7307" s="39"/>
      <c r="B7307" s="45"/>
      <c r="C7307" s="311" t="s">
        <v>248</v>
      </c>
      <c r="D7307" s="312" t="s">
        <v>19</v>
      </c>
      <c r="E7307" s="313" t="s">
        <v>19</v>
      </c>
      <c r="F7307" s="314">
        <v>0</v>
      </c>
      <c r="G7307" s="39"/>
      <c r="H7307" s="45"/>
    </row>
    <row r="7308" s="2" customFormat="1" ht="16.8" customHeight="1">
      <c r="A7308" s="39"/>
      <c r="B7308" s="45"/>
      <c r="C7308" s="317" t="s">
        <v>4959</v>
      </c>
      <c r="D7308" s="39"/>
      <c r="E7308" s="39"/>
      <c r="F7308" s="39"/>
      <c r="G7308" s="39"/>
      <c r="H7308" s="45"/>
    </row>
    <row r="7309" s="2" customFormat="1">
      <c r="A7309" s="39"/>
      <c r="B7309" s="45"/>
      <c r="C7309" s="315" t="s">
        <v>448</v>
      </c>
      <c r="D7309" s="315" t="s">
        <v>449</v>
      </c>
      <c r="E7309" s="18" t="s">
        <v>391</v>
      </c>
      <c r="F7309" s="316">
        <v>51.274000000000001</v>
      </c>
      <c r="G7309" s="39"/>
      <c r="H7309" s="45"/>
    </row>
    <row r="7310" s="2" customFormat="1" ht="16.8" customHeight="1">
      <c r="A7310" s="39"/>
      <c r="B7310" s="45"/>
      <c r="C7310" s="311" t="s">
        <v>294</v>
      </c>
      <c r="D7310" s="312" t="s">
        <v>19</v>
      </c>
      <c r="E7310" s="313" t="s">
        <v>19</v>
      </c>
      <c r="F7310" s="314">
        <v>107.90000000000001</v>
      </c>
      <c r="G7310" s="39"/>
      <c r="H7310" s="45"/>
    </row>
    <row r="7311" s="2" customFormat="1" ht="16.8" customHeight="1">
      <c r="A7311" s="39"/>
      <c r="B7311" s="45"/>
      <c r="C7311" s="315" t="s">
        <v>19</v>
      </c>
      <c r="D7311" s="315" t="s">
        <v>1829</v>
      </c>
      <c r="E7311" s="18" t="s">
        <v>19</v>
      </c>
      <c r="F7311" s="316">
        <v>0</v>
      </c>
      <c r="G7311" s="39"/>
      <c r="H7311" s="45"/>
    </row>
    <row r="7312" s="2" customFormat="1" ht="16.8" customHeight="1">
      <c r="A7312" s="39"/>
      <c r="B7312" s="45"/>
      <c r="C7312" s="315" t="s">
        <v>19</v>
      </c>
      <c r="D7312" s="315" t="s">
        <v>1831</v>
      </c>
      <c r="E7312" s="18" t="s">
        <v>19</v>
      </c>
      <c r="F7312" s="316">
        <v>0</v>
      </c>
      <c r="G7312" s="39"/>
      <c r="H7312" s="45"/>
    </row>
    <row r="7313" s="2" customFormat="1" ht="16.8" customHeight="1">
      <c r="A7313" s="39"/>
      <c r="B7313" s="45"/>
      <c r="C7313" s="315" t="s">
        <v>19</v>
      </c>
      <c r="D7313" s="315" t="s">
        <v>2047</v>
      </c>
      <c r="E7313" s="18" t="s">
        <v>19</v>
      </c>
      <c r="F7313" s="316">
        <v>107.90000000000001</v>
      </c>
      <c r="G7313" s="39"/>
      <c r="H7313" s="45"/>
    </row>
    <row r="7314" s="2" customFormat="1" ht="16.8" customHeight="1">
      <c r="A7314" s="39"/>
      <c r="B7314" s="45"/>
      <c r="C7314" s="315" t="s">
        <v>19</v>
      </c>
      <c r="D7314" s="315" t="s">
        <v>2049</v>
      </c>
      <c r="E7314" s="18" t="s">
        <v>19</v>
      </c>
      <c r="F7314" s="316">
        <v>0</v>
      </c>
      <c r="G7314" s="39"/>
      <c r="H7314" s="45"/>
    </row>
    <row r="7315" s="2" customFormat="1" ht="16.8" customHeight="1">
      <c r="A7315" s="39"/>
      <c r="B7315" s="45"/>
      <c r="C7315" s="315" t="s">
        <v>19</v>
      </c>
      <c r="D7315" s="315" t="s">
        <v>1821</v>
      </c>
      <c r="E7315" s="18" t="s">
        <v>19</v>
      </c>
      <c r="F7315" s="316">
        <v>0</v>
      </c>
      <c r="G7315" s="39"/>
      <c r="H7315" s="45"/>
    </row>
    <row r="7316" s="2" customFormat="1" ht="16.8" customHeight="1">
      <c r="A7316" s="39"/>
      <c r="B7316" s="45"/>
      <c r="C7316" s="315" t="s">
        <v>19</v>
      </c>
      <c r="D7316" s="315" t="s">
        <v>1822</v>
      </c>
      <c r="E7316" s="18" t="s">
        <v>19</v>
      </c>
      <c r="F7316" s="316">
        <v>0</v>
      </c>
      <c r="G7316" s="39"/>
      <c r="H7316" s="45"/>
    </row>
    <row r="7317" s="2" customFormat="1" ht="16.8" customHeight="1">
      <c r="A7317" s="39"/>
      <c r="B7317" s="45"/>
      <c r="C7317" s="315" t="s">
        <v>19</v>
      </c>
      <c r="D7317" s="315" t="s">
        <v>952</v>
      </c>
      <c r="E7317" s="18" t="s">
        <v>19</v>
      </c>
      <c r="F7317" s="316">
        <v>0</v>
      </c>
      <c r="G7317" s="39"/>
      <c r="H7317" s="45"/>
    </row>
    <row r="7318" s="2" customFormat="1" ht="16.8" customHeight="1">
      <c r="A7318" s="39"/>
      <c r="B7318" s="45"/>
      <c r="C7318" s="315" t="s">
        <v>19</v>
      </c>
      <c r="D7318" s="315" t="s">
        <v>258</v>
      </c>
      <c r="E7318" s="18" t="s">
        <v>19</v>
      </c>
      <c r="F7318" s="316">
        <v>0</v>
      </c>
      <c r="G7318" s="39"/>
      <c r="H7318" s="45"/>
    </row>
    <row r="7319" s="2" customFormat="1" ht="16.8" customHeight="1">
      <c r="A7319" s="39"/>
      <c r="B7319" s="45"/>
      <c r="C7319" s="315" t="s">
        <v>19</v>
      </c>
      <c r="D7319" s="315" t="s">
        <v>256</v>
      </c>
      <c r="E7319" s="18" t="s">
        <v>19</v>
      </c>
      <c r="F7319" s="316">
        <v>0</v>
      </c>
      <c r="G7319" s="39"/>
      <c r="H7319" s="45"/>
    </row>
    <row r="7320" s="2" customFormat="1" ht="16.8" customHeight="1">
      <c r="A7320" s="39"/>
      <c r="B7320" s="45"/>
      <c r="C7320" s="315" t="s">
        <v>294</v>
      </c>
      <c r="D7320" s="315" t="s">
        <v>363</v>
      </c>
      <c r="E7320" s="18" t="s">
        <v>19</v>
      </c>
      <c r="F7320" s="316">
        <v>107.90000000000001</v>
      </c>
      <c r="G7320" s="39"/>
      <c r="H7320" s="45"/>
    </row>
    <row r="7321" s="2" customFormat="1" ht="16.8" customHeight="1">
      <c r="A7321" s="39"/>
      <c r="B7321" s="45"/>
      <c r="C7321" s="317" t="s">
        <v>4959</v>
      </c>
      <c r="D7321" s="39"/>
      <c r="E7321" s="39"/>
      <c r="F7321" s="39"/>
      <c r="G7321" s="39"/>
      <c r="H7321" s="45"/>
    </row>
    <row r="7322" s="2" customFormat="1" ht="16.8" customHeight="1">
      <c r="A7322" s="39"/>
      <c r="B7322" s="45"/>
      <c r="C7322" s="315" t="s">
        <v>786</v>
      </c>
      <c r="D7322" s="315" t="s">
        <v>787</v>
      </c>
      <c r="E7322" s="18" t="s">
        <v>572</v>
      </c>
      <c r="F7322" s="316">
        <v>107.90000000000001</v>
      </c>
      <c r="G7322" s="39"/>
      <c r="H7322" s="45"/>
    </row>
    <row r="7323" s="2" customFormat="1">
      <c r="A7323" s="39"/>
      <c r="B7323" s="45"/>
      <c r="C7323" s="315" t="s">
        <v>343</v>
      </c>
      <c r="D7323" s="315" t="s">
        <v>344</v>
      </c>
      <c r="E7323" s="18" t="s">
        <v>345</v>
      </c>
      <c r="F7323" s="316">
        <v>78.983000000000004</v>
      </c>
      <c r="G7323" s="39"/>
      <c r="H7323" s="45"/>
    </row>
    <row r="7324" s="2" customFormat="1" ht="16.8" customHeight="1">
      <c r="A7324" s="39"/>
      <c r="B7324" s="45"/>
      <c r="C7324" s="315" t="s">
        <v>379</v>
      </c>
      <c r="D7324" s="315" t="s">
        <v>380</v>
      </c>
      <c r="E7324" s="18" t="s">
        <v>345</v>
      </c>
      <c r="F7324" s="316">
        <v>134.65899999999999</v>
      </c>
      <c r="G7324" s="39"/>
      <c r="H7324" s="45"/>
    </row>
    <row r="7325" s="2" customFormat="1">
      <c r="A7325" s="39"/>
      <c r="B7325" s="45"/>
      <c r="C7325" s="315" t="s">
        <v>425</v>
      </c>
      <c r="D7325" s="315" t="s">
        <v>426</v>
      </c>
      <c r="E7325" s="18" t="s">
        <v>345</v>
      </c>
      <c r="F7325" s="316">
        <v>345.27999999999997</v>
      </c>
      <c r="G7325" s="39"/>
      <c r="H7325" s="45"/>
    </row>
    <row r="7326" s="2" customFormat="1">
      <c r="A7326" s="39"/>
      <c r="B7326" s="45"/>
      <c r="C7326" s="315" t="s">
        <v>570</v>
      </c>
      <c r="D7326" s="315" t="s">
        <v>571</v>
      </c>
      <c r="E7326" s="18" t="s">
        <v>572</v>
      </c>
      <c r="F7326" s="316">
        <v>53.950000000000003</v>
      </c>
      <c r="G7326" s="39"/>
      <c r="H7326" s="45"/>
    </row>
    <row r="7327" s="2" customFormat="1" ht="16.8" customHeight="1">
      <c r="A7327" s="39"/>
      <c r="B7327" s="45"/>
      <c r="C7327" s="315" t="s">
        <v>577</v>
      </c>
      <c r="D7327" s="315" t="s">
        <v>578</v>
      </c>
      <c r="E7327" s="18" t="s">
        <v>572</v>
      </c>
      <c r="F7327" s="316">
        <v>64.739999999999995</v>
      </c>
      <c r="G7327" s="39"/>
      <c r="H7327" s="45"/>
    </row>
    <row r="7328" s="2" customFormat="1" ht="16.8" customHeight="1">
      <c r="A7328" s="39"/>
      <c r="B7328" s="45"/>
      <c r="C7328" s="315" t="s">
        <v>2009</v>
      </c>
      <c r="D7328" s="315" t="s">
        <v>2010</v>
      </c>
      <c r="E7328" s="18" t="s">
        <v>572</v>
      </c>
      <c r="F7328" s="316">
        <v>107.90000000000001</v>
      </c>
      <c r="G7328" s="39"/>
      <c r="H7328" s="45"/>
    </row>
    <row r="7329" s="2" customFormat="1" ht="16.8" customHeight="1">
      <c r="A7329" s="39"/>
      <c r="B7329" s="45"/>
      <c r="C7329" s="315" t="s">
        <v>698</v>
      </c>
      <c r="D7329" s="315" t="s">
        <v>699</v>
      </c>
      <c r="E7329" s="18" t="s">
        <v>572</v>
      </c>
      <c r="F7329" s="316">
        <v>107.90000000000001</v>
      </c>
      <c r="G7329" s="39"/>
      <c r="H7329" s="45"/>
    </row>
    <row r="7330" s="2" customFormat="1" ht="16.8" customHeight="1">
      <c r="A7330" s="39"/>
      <c r="B7330" s="45"/>
      <c r="C7330" s="315" t="s">
        <v>487</v>
      </c>
      <c r="D7330" s="315" t="s">
        <v>488</v>
      </c>
      <c r="E7330" s="18" t="s">
        <v>489</v>
      </c>
      <c r="F7330" s="316">
        <v>93.225999999999999</v>
      </c>
      <c r="G7330" s="39"/>
      <c r="H7330" s="45"/>
    </row>
    <row r="7331" s="2" customFormat="1" ht="16.8" customHeight="1">
      <c r="A7331" s="39"/>
      <c r="B7331" s="45"/>
      <c r="C7331" s="315" t="s">
        <v>496</v>
      </c>
      <c r="D7331" s="315" t="s">
        <v>497</v>
      </c>
      <c r="E7331" s="18" t="s">
        <v>489</v>
      </c>
      <c r="F7331" s="316">
        <v>9.0500000000000007</v>
      </c>
      <c r="G7331" s="39"/>
      <c r="H7331" s="45"/>
    </row>
    <row r="7332" s="2" customFormat="1" ht="16.8" customHeight="1">
      <c r="A7332" s="39"/>
      <c r="B7332" s="45"/>
      <c r="C7332" s="311" t="s">
        <v>263</v>
      </c>
      <c r="D7332" s="312" t="s">
        <v>19</v>
      </c>
      <c r="E7332" s="313" t="s">
        <v>19</v>
      </c>
      <c r="F7332" s="314">
        <v>0.040000000000000001</v>
      </c>
      <c r="G7332" s="39"/>
      <c r="H7332" s="45"/>
    </row>
    <row r="7333" s="2" customFormat="1" ht="16.8" customHeight="1">
      <c r="A7333" s="39"/>
      <c r="B7333" s="45"/>
      <c r="C7333" s="315" t="s">
        <v>19</v>
      </c>
      <c r="D7333" s="315" t="s">
        <v>1861</v>
      </c>
      <c r="E7333" s="18" t="s">
        <v>19</v>
      </c>
      <c r="F7333" s="316">
        <v>0</v>
      </c>
      <c r="G7333" s="39"/>
      <c r="H7333" s="45"/>
    </row>
    <row r="7334" s="2" customFormat="1" ht="16.8" customHeight="1">
      <c r="A7334" s="39"/>
      <c r="B7334" s="45"/>
      <c r="C7334" s="315" t="s">
        <v>263</v>
      </c>
      <c r="D7334" s="315" t="s">
        <v>2933</v>
      </c>
      <c r="E7334" s="18" t="s">
        <v>19</v>
      </c>
      <c r="F7334" s="316">
        <v>0.040000000000000001</v>
      </c>
      <c r="G7334" s="39"/>
      <c r="H7334" s="45"/>
    </row>
    <row r="7335" s="2" customFormat="1" ht="16.8" customHeight="1">
      <c r="A7335" s="39"/>
      <c r="B7335" s="45"/>
      <c r="C7335" s="317" t="s">
        <v>4959</v>
      </c>
      <c r="D7335" s="39"/>
      <c r="E7335" s="39"/>
      <c r="F7335" s="39"/>
      <c r="G7335" s="39"/>
      <c r="H7335" s="45"/>
    </row>
    <row r="7336" s="2" customFormat="1">
      <c r="A7336" s="39"/>
      <c r="B7336" s="45"/>
      <c r="C7336" s="315" t="s">
        <v>406</v>
      </c>
      <c r="D7336" s="315" t="s">
        <v>407</v>
      </c>
      <c r="E7336" s="18" t="s">
        <v>391</v>
      </c>
      <c r="F7336" s="316">
        <v>148.52000000000001</v>
      </c>
      <c r="G7336" s="39"/>
      <c r="H7336" s="45"/>
    </row>
    <row r="7337" s="2" customFormat="1" ht="16.8" customHeight="1">
      <c r="A7337" s="39"/>
      <c r="B7337" s="45"/>
      <c r="C7337" s="315" t="s">
        <v>496</v>
      </c>
      <c r="D7337" s="315" t="s">
        <v>497</v>
      </c>
      <c r="E7337" s="18" t="s">
        <v>489</v>
      </c>
      <c r="F7337" s="316">
        <v>9.0500000000000007</v>
      </c>
      <c r="G7337" s="39"/>
      <c r="H7337" s="45"/>
    </row>
    <row r="7338" s="2" customFormat="1" ht="16.8" customHeight="1">
      <c r="A7338" s="39"/>
      <c r="B7338" s="45"/>
      <c r="C7338" s="315" t="s">
        <v>19</v>
      </c>
      <c r="D7338" s="315" t="s">
        <v>1865</v>
      </c>
      <c r="E7338" s="18" t="s">
        <v>19</v>
      </c>
      <c r="F7338" s="316">
        <v>0</v>
      </c>
      <c r="G7338" s="39"/>
      <c r="H7338" s="45"/>
    </row>
    <row r="7339" s="2" customFormat="1" ht="16.8" customHeight="1">
      <c r="A7339" s="39"/>
      <c r="B7339" s="45"/>
      <c r="C7339" s="315" t="s">
        <v>270</v>
      </c>
      <c r="D7339" s="315" t="s">
        <v>2935</v>
      </c>
      <c r="E7339" s="18" t="s">
        <v>19</v>
      </c>
      <c r="F7339" s="316">
        <v>1.6000000000000001</v>
      </c>
      <c r="G7339" s="39"/>
      <c r="H7339" s="45"/>
    </row>
    <row r="7340" s="2" customFormat="1" ht="16.8" customHeight="1">
      <c r="A7340" s="39"/>
      <c r="B7340" s="45"/>
      <c r="C7340" s="311" t="s">
        <v>270</v>
      </c>
      <c r="D7340" s="312" t="s">
        <v>19</v>
      </c>
      <c r="E7340" s="313" t="s">
        <v>19</v>
      </c>
      <c r="F7340" s="314">
        <v>1.6000000000000001</v>
      </c>
      <c r="G7340" s="39"/>
      <c r="H7340" s="45"/>
    </row>
    <row r="7341" s="2" customFormat="1" ht="16.8" customHeight="1">
      <c r="A7341" s="39"/>
      <c r="B7341" s="45"/>
      <c r="C7341" s="317" t="s">
        <v>4959</v>
      </c>
      <c r="D7341" s="39"/>
      <c r="E7341" s="39"/>
      <c r="F7341" s="39"/>
      <c r="G7341" s="39"/>
      <c r="H7341" s="45"/>
    </row>
    <row r="7342" s="2" customFormat="1">
      <c r="A7342" s="39"/>
      <c r="B7342" s="45"/>
      <c r="C7342" s="315" t="s">
        <v>406</v>
      </c>
      <c r="D7342" s="315" t="s">
        <v>407</v>
      </c>
      <c r="E7342" s="18" t="s">
        <v>391</v>
      </c>
      <c r="F7342" s="316">
        <v>148.52000000000001</v>
      </c>
      <c r="G7342" s="39"/>
      <c r="H7342" s="45"/>
    </row>
    <row r="7343" s="2" customFormat="1">
      <c r="A7343" s="39"/>
      <c r="B7343" s="45"/>
      <c r="C7343" s="315" t="s">
        <v>425</v>
      </c>
      <c r="D7343" s="315" t="s">
        <v>426</v>
      </c>
      <c r="E7343" s="18" t="s">
        <v>345</v>
      </c>
      <c r="F7343" s="316">
        <v>345.27999999999997</v>
      </c>
      <c r="G7343" s="39"/>
      <c r="H7343" s="45"/>
    </row>
    <row r="7344" s="2" customFormat="1">
      <c r="A7344" s="39"/>
      <c r="B7344" s="45"/>
      <c r="C7344" s="315" t="s">
        <v>448</v>
      </c>
      <c r="D7344" s="315" t="s">
        <v>449</v>
      </c>
      <c r="E7344" s="18" t="s">
        <v>391</v>
      </c>
      <c r="F7344" s="316">
        <v>51.274000000000001</v>
      </c>
      <c r="G7344" s="39"/>
      <c r="H7344" s="45"/>
    </row>
    <row r="7345" s="2" customFormat="1" ht="16.8" customHeight="1">
      <c r="A7345" s="39"/>
      <c r="B7345" s="45"/>
      <c r="C7345" s="311" t="s">
        <v>256</v>
      </c>
      <c r="D7345" s="312" t="s">
        <v>19</v>
      </c>
      <c r="E7345" s="313" t="s">
        <v>19</v>
      </c>
      <c r="F7345" s="314">
        <v>0</v>
      </c>
      <c r="G7345" s="39"/>
      <c r="H7345" s="45"/>
    </row>
    <row r="7346" s="2" customFormat="1" ht="16.8" customHeight="1">
      <c r="A7346" s="39"/>
      <c r="B7346" s="45"/>
      <c r="C7346" s="317" t="s">
        <v>4959</v>
      </c>
      <c r="D7346" s="39"/>
      <c r="E7346" s="39"/>
      <c r="F7346" s="39"/>
      <c r="G7346" s="39"/>
      <c r="H7346" s="45"/>
    </row>
    <row r="7347" s="2" customFormat="1" ht="16.8" customHeight="1">
      <c r="A7347" s="39"/>
      <c r="B7347" s="45"/>
      <c r="C7347" s="315" t="s">
        <v>786</v>
      </c>
      <c r="D7347" s="315" t="s">
        <v>787</v>
      </c>
      <c r="E7347" s="18" t="s">
        <v>572</v>
      </c>
      <c r="F7347" s="316">
        <v>107.90000000000001</v>
      </c>
      <c r="G7347" s="39"/>
      <c r="H7347" s="45"/>
    </row>
    <row r="7348" s="2" customFormat="1" ht="16.8" customHeight="1">
      <c r="A7348" s="39"/>
      <c r="B7348" s="45"/>
      <c r="C7348" s="315" t="s">
        <v>496</v>
      </c>
      <c r="D7348" s="315" t="s">
        <v>497</v>
      </c>
      <c r="E7348" s="18" t="s">
        <v>489</v>
      </c>
      <c r="F7348" s="316">
        <v>9.0500000000000007</v>
      </c>
      <c r="G7348" s="39"/>
      <c r="H7348" s="45"/>
    </row>
    <row r="7349" s="2" customFormat="1" ht="16.8" customHeight="1">
      <c r="A7349" s="39"/>
      <c r="B7349" s="45"/>
      <c r="C7349" s="311" t="s">
        <v>265</v>
      </c>
      <c r="D7349" s="312" t="s">
        <v>19</v>
      </c>
      <c r="E7349" s="313" t="s">
        <v>19</v>
      </c>
      <c r="F7349" s="314">
        <v>0.29999999999999999</v>
      </c>
      <c r="G7349" s="39"/>
      <c r="H7349" s="45"/>
    </row>
    <row r="7350" s="2" customFormat="1" ht="16.8" customHeight="1">
      <c r="A7350" s="39"/>
      <c r="B7350" s="45"/>
      <c r="C7350" s="317" t="s">
        <v>4959</v>
      </c>
      <c r="D7350" s="39"/>
      <c r="E7350" s="39"/>
      <c r="F7350" s="39"/>
      <c r="G7350" s="39"/>
      <c r="H7350" s="45"/>
    </row>
    <row r="7351" s="2" customFormat="1" ht="16.8" customHeight="1">
      <c r="A7351" s="39"/>
      <c r="B7351" s="45"/>
      <c r="C7351" s="315" t="s">
        <v>496</v>
      </c>
      <c r="D7351" s="315" t="s">
        <v>497</v>
      </c>
      <c r="E7351" s="18" t="s">
        <v>489</v>
      </c>
      <c r="F7351" s="316">
        <v>9.0500000000000007</v>
      </c>
      <c r="G7351" s="39"/>
      <c r="H7351" s="45"/>
    </row>
    <row r="7352" s="2" customFormat="1" ht="16.8" customHeight="1">
      <c r="A7352" s="39"/>
      <c r="B7352" s="45"/>
      <c r="C7352" s="311" t="s">
        <v>287</v>
      </c>
      <c r="D7352" s="312" t="s">
        <v>19</v>
      </c>
      <c r="E7352" s="313" t="s">
        <v>19</v>
      </c>
      <c r="F7352" s="314">
        <v>90.808999999999998</v>
      </c>
      <c r="G7352" s="39"/>
      <c r="H7352" s="45"/>
    </row>
    <row r="7353" s="2" customFormat="1" ht="16.8" customHeight="1">
      <c r="A7353" s="39"/>
      <c r="B7353" s="45"/>
      <c r="C7353" s="315" t="s">
        <v>19</v>
      </c>
      <c r="D7353" s="315" t="s">
        <v>796</v>
      </c>
      <c r="E7353" s="18" t="s">
        <v>19</v>
      </c>
      <c r="F7353" s="316">
        <v>86.319999999999993</v>
      </c>
      <c r="G7353" s="39"/>
      <c r="H7353" s="45"/>
    </row>
    <row r="7354" s="2" customFormat="1" ht="16.8" customHeight="1">
      <c r="A7354" s="39"/>
      <c r="B7354" s="45"/>
      <c r="C7354" s="315" t="s">
        <v>19</v>
      </c>
      <c r="D7354" s="315" t="s">
        <v>1437</v>
      </c>
      <c r="E7354" s="18" t="s">
        <v>19</v>
      </c>
      <c r="F7354" s="316">
        <v>4.4889999999999999</v>
      </c>
      <c r="G7354" s="39"/>
      <c r="H7354" s="45"/>
    </row>
    <row r="7355" s="2" customFormat="1" ht="16.8" customHeight="1">
      <c r="A7355" s="39"/>
      <c r="B7355" s="45"/>
      <c r="C7355" s="315" t="s">
        <v>287</v>
      </c>
      <c r="D7355" s="315" t="s">
        <v>363</v>
      </c>
      <c r="E7355" s="18" t="s">
        <v>19</v>
      </c>
      <c r="F7355" s="316">
        <v>90.808999999999998</v>
      </c>
      <c r="G7355" s="39"/>
      <c r="H7355" s="45"/>
    </row>
    <row r="7356" s="2" customFormat="1" ht="16.8" customHeight="1">
      <c r="A7356" s="39"/>
      <c r="B7356" s="45"/>
      <c r="C7356" s="317" t="s">
        <v>4959</v>
      </c>
      <c r="D7356" s="39"/>
      <c r="E7356" s="39"/>
      <c r="F7356" s="39"/>
      <c r="G7356" s="39"/>
      <c r="H7356" s="45"/>
    </row>
    <row r="7357" s="2" customFormat="1">
      <c r="A7357" s="39"/>
      <c r="B7357" s="45"/>
      <c r="C7357" s="315" t="s">
        <v>792</v>
      </c>
      <c r="D7357" s="315" t="s">
        <v>793</v>
      </c>
      <c r="E7357" s="18" t="s">
        <v>572</v>
      </c>
      <c r="F7357" s="316">
        <v>90.808999999999998</v>
      </c>
      <c r="G7357" s="39"/>
      <c r="H7357" s="45"/>
    </row>
    <row r="7358" s="2" customFormat="1">
      <c r="A7358" s="39"/>
      <c r="B7358" s="45"/>
      <c r="C7358" s="315" t="s">
        <v>799</v>
      </c>
      <c r="D7358" s="315" t="s">
        <v>800</v>
      </c>
      <c r="E7358" s="18" t="s">
        <v>572</v>
      </c>
      <c r="F7358" s="316">
        <v>90.808999999999998</v>
      </c>
      <c r="G7358" s="39"/>
      <c r="H7358" s="45"/>
    </row>
    <row r="7359" s="2" customFormat="1" ht="16.8" customHeight="1">
      <c r="A7359" s="39"/>
      <c r="B7359" s="45"/>
      <c r="C7359" s="315" t="s">
        <v>804</v>
      </c>
      <c r="D7359" s="315" t="s">
        <v>805</v>
      </c>
      <c r="E7359" s="18" t="s">
        <v>572</v>
      </c>
      <c r="F7359" s="316">
        <v>90.808999999999998</v>
      </c>
      <c r="G7359" s="39"/>
      <c r="H7359" s="45"/>
    </row>
    <row r="7360" s="2" customFormat="1" ht="16.8" customHeight="1">
      <c r="A7360" s="39"/>
      <c r="B7360" s="45"/>
      <c r="C7360" s="315" t="s">
        <v>809</v>
      </c>
      <c r="D7360" s="315" t="s">
        <v>810</v>
      </c>
      <c r="E7360" s="18" t="s">
        <v>572</v>
      </c>
      <c r="F7360" s="316">
        <v>90.808999999999998</v>
      </c>
      <c r="G7360" s="39"/>
      <c r="H7360" s="45"/>
    </row>
    <row r="7361" s="2" customFormat="1" ht="16.8" customHeight="1">
      <c r="A7361" s="39"/>
      <c r="B7361" s="45"/>
      <c r="C7361" s="311" t="s">
        <v>1310</v>
      </c>
      <c r="D7361" s="312" t="s">
        <v>19</v>
      </c>
      <c r="E7361" s="313" t="s">
        <v>19</v>
      </c>
      <c r="F7361" s="314">
        <v>0</v>
      </c>
      <c r="G7361" s="39"/>
      <c r="H7361" s="45"/>
    </row>
    <row r="7362" s="2" customFormat="1" ht="16.8" customHeight="1">
      <c r="A7362" s="39"/>
      <c r="B7362" s="45"/>
      <c r="C7362" s="317" t="s">
        <v>4959</v>
      </c>
      <c r="D7362" s="39"/>
      <c r="E7362" s="39"/>
      <c r="F7362" s="39"/>
      <c r="G7362" s="39"/>
      <c r="H7362" s="45"/>
    </row>
    <row r="7363" s="2" customFormat="1">
      <c r="A7363" s="39"/>
      <c r="B7363" s="45"/>
      <c r="C7363" s="315" t="s">
        <v>406</v>
      </c>
      <c r="D7363" s="315" t="s">
        <v>407</v>
      </c>
      <c r="E7363" s="18" t="s">
        <v>391</v>
      </c>
      <c r="F7363" s="316">
        <v>148.52000000000001</v>
      </c>
      <c r="G7363" s="39"/>
      <c r="H7363" s="45"/>
    </row>
    <row r="7364" s="2" customFormat="1" ht="16.8" customHeight="1">
      <c r="A7364" s="39"/>
      <c r="B7364" s="45"/>
      <c r="C7364" s="311" t="s">
        <v>1313</v>
      </c>
      <c r="D7364" s="312" t="s">
        <v>19</v>
      </c>
      <c r="E7364" s="313" t="s">
        <v>19</v>
      </c>
      <c r="F7364" s="314">
        <v>0</v>
      </c>
      <c r="G7364" s="39"/>
      <c r="H7364" s="45"/>
    </row>
    <row r="7365" s="2" customFormat="1" ht="16.8" customHeight="1">
      <c r="A7365" s="39"/>
      <c r="B7365" s="45"/>
      <c r="C7365" s="317" t="s">
        <v>4959</v>
      </c>
      <c r="D7365" s="39"/>
      <c r="E7365" s="39"/>
      <c r="F7365" s="39"/>
      <c r="G7365" s="39"/>
      <c r="H7365" s="45"/>
    </row>
    <row r="7366" s="2" customFormat="1" ht="16.8" customHeight="1">
      <c r="A7366" s="39"/>
      <c r="B7366" s="45"/>
      <c r="C7366" s="315" t="s">
        <v>511</v>
      </c>
      <c r="D7366" s="315" t="s">
        <v>512</v>
      </c>
      <c r="E7366" s="18" t="s">
        <v>345</v>
      </c>
      <c r="F7366" s="316">
        <v>213.642</v>
      </c>
      <c r="G7366" s="39"/>
      <c r="H7366" s="45"/>
    </row>
    <row r="7367" s="2" customFormat="1" ht="16.8" customHeight="1">
      <c r="A7367" s="39"/>
      <c r="B7367" s="45"/>
      <c r="C7367" s="311" t="s">
        <v>1312</v>
      </c>
      <c r="D7367" s="312" t="s">
        <v>19</v>
      </c>
      <c r="E7367" s="313" t="s">
        <v>19</v>
      </c>
      <c r="F7367" s="314">
        <v>0.25</v>
      </c>
      <c r="G7367" s="39"/>
      <c r="H7367" s="45"/>
    </row>
    <row r="7368" s="2" customFormat="1" ht="16.8" customHeight="1">
      <c r="A7368" s="39"/>
      <c r="B7368" s="45"/>
      <c r="C7368" s="317" t="s">
        <v>4959</v>
      </c>
      <c r="D7368" s="39"/>
      <c r="E7368" s="39"/>
      <c r="F7368" s="39"/>
      <c r="G7368" s="39"/>
      <c r="H7368" s="45"/>
    </row>
    <row r="7369" s="2" customFormat="1">
      <c r="A7369" s="39"/>
      <c r="B7369" s="45"/>
      <c r="C7369" s="315" t="s">
        <v>406</v>
      </c>
      <c r="D7369" s="315" t="s">
        <v>407</v>
      </c>
      <c r="E7369" s="18" t="s">
        <v>391</v>
      </c>
      <c r="F7369" s="316">
        <v>148.52000000000001</v>
      </c>
      <c r="G7369" s="39"/>
      <c r="H7369" s="45"/>
    </row>
    <row r="7370" s="2" customFormat="1" ht="16.8" customHeight="1">
      <c r="A7370" s="39"/>
      <c r="B7370" s="45"/>
      <c r="C7370" s="311" t="s">
        <v>1290</v>
      </c>
      <c r="D7370" s="312" t="s">
        <v>19</v>
      </c>
      <c r="E7370" s="313" t="s">
        <v>19</v>
      </c>
      <c r="F7370" s="314">
        <v>0</v>
      </c>
      <c r="G7370" s="39"/>
      <c r="H7370" s="45"/>
    </row>
    <row r="7371" s="2" customFormat="1" ht="16.8" customHeight="1">
      <c r="A7371" s="39"/>
      <c r="B7371" s="45"/>
      <c r="C7371" s="317" t="s">
        <v>4959</v>
      </c>
      <c r="D7371" s="39"/>
      <c r="E7371" s="39"/>
      <c r="F7371" s="39"/>
      <c r="G7371" s="39"/>
      <c r="H7371" s="45"/>
    </row>
    <row r="7372" s="2" customFormat="1">
      <c r="A7372" s="39"/>
      <c r="B7372" s="45"/>
      <c r="C7372" s="315" t="s">
        <v>343</v>
      </c>
      <c r="D7372" s="315" t="s">
        <v>344</v>
      </c>
      <c r="E7372" s="18" t="s">
        <v>345</v>
      </c>
      <c r="F7372" s="316">
        <v>78.983000000000004</v>
      </c>
      <c r="G7372" s="39"/>
      <c r="H7372" s="45"/>
    </row>
    <row r="7373" s="2" customFormat="1">
      <c r="A7373" s="39"/>
      <c r="B7373" s="45"/>
      <c r="C7373" s="315" t="s">
        <v>406</v>
      </c>
      <c r="D7373" s="315" t="s">
        <v>407</v>
      </c>
      <c r="E7373" s="18" t="s">
        <v>391</v>
      </c>
      <c r="F7373" s="316">
        <v>148.52000000000001</v>
      </c>
      <c r="G7373" s="39"/>
      <c r="H7373" s="45"/>
    </row>
    <row r="7374" s="2" customFormat="1">
      <c r="A7374" s="39"/>
      <c r="B7374" s="45"/>
      <c r="C7374" s="315" t="s">
        <v>406</v>
      </c>
      <c r="D7374" s="315" t="s">
        <v>407</v>
      </c>
      <c r="E7374" s="18" t="s">
        <v>391</v>
      </c>
      <c r="F7374" s="316">
        <v>148.52000000000001</v>
      </c>
      <c r="G7374" s="39"/>
      <c r="H7374" s="45"/>
    </row>
    <row r="7375" s="2" customFormat="1" ht="16.8" customHeight="1">
      <c r="A7375" s="39"/>
      <c r="B7375" s="45"/>
      <c r="C7375" s="315" t="s">
        <v>1283</v>
      </c>
      <c r="D7375" s="315" t="s">
        <v>1330</v>
      </c>
      <c r="E7375" s="18" t="s">
        <v>19</v>
      </c>
      <c r="F7375" s="316">
        <v>33.664999999999999</v>
      </c>
      <c r="G7375" s="39"/>
      <c r="H7375" s="45"/>
    </row>
    <row r="7376" s="2" customFormat="1" ht="16.8" customHeight="1">
      <c r="A7376" s="39"/>
      <c r="B7376" s="45"/>
      <c r="C7376" s="317" t="s">
        <v>4959</v>
      </c>
      <c r="D7376" s="39"/>
      <c r="E7376" s="39"/>
      <c r="F7376" s="39"/>
      <c r="G7376" s="39"/>
      <c r="H7376" s="45"/>
    </row>
    <row r="7377" s="2" customFormat="1">
      <c r="A7377" s="39"/>
      <c r="B7377" s="45"/>
      <c r="C7377" s="315" t="s">
        <v>343</v>
      </c>
      <c r="D7377" s="315" t="s">
        <v>344</v>
      </c>
      <c r="E7377" s="18" t="s">
        <v>345</v>
      </c>
      <c r="F7377" s="316">
        <v>78.983000000000004</v>
      </c>
      <c r="G7377" s="39"/>
      <c r="H7377" s="45"/>
    </row>
    <row r="7378" s="2" customFormat="1">
      <c r="A7378" s="39"/>
      <c r="B7378" s="45"/>
      <c r="C7378" s="315" t="s">
        <v>373</v>
      </c>
      <c r="D7378" s="315" t="s">
        <v>374</v>
      </c>
      <c r="E7378" s="18" t="s">
        <v>345</v>
      </c>
      <c r="F7378" s="316">
        <v>30.298999999999999</v>
      </c>
      <c r="G7378" s="39"/>
      <c r="H7378" s="45"/>
    </row>
    <row r="7379" s="2" customFormat="1" ht="16.8" customHeight="1">
      <c r="A7379" s="39"/>
      <c r="B7379" s="45"/>
      <c r="C7379" s="311" t="s">
        <v>1289</v>
      </c>
      <c r="D7379" s="312" t="s">
        <v>1289</v>
      </c>
      <c r="E7379" s="313" t="s">
        <v>19</v>
      </c>
      <c r="F7379" s="314">
        <v>0</v>
      </c>
      <c r="G7379" s="39"/>
      <c r="H7379" s="45"/>
    </row>
    <row r="7380" s="2" customFormat="1" ht="16.8" customHeight="1">
      <c r="A7380" s="39"/>
      <c r="B7380" s="45"/>
      <c r="C7380" s="315" t="s">
        <v>1289</v>
      </c>
      <c r="D7380" s="315" t="s">
        <v>1332</v>
      </c>
      <c r="E7380" s="18" t="s">
        <v>19</v>
      </c>
      <c r="F7380" s="316">
        <v>0</v>
      </c>
      <c r="G7380" s="39"/>
      <c r="H7380" s="45"/>
    </row>
    <row r="7381" s="2" customFormat="1" ht="16.8" customHeight="1">
      <c r="A7381" s="39"/>
      <c r="B7381" s="45"/>
      <c r="C7381" s="311" t="s">
        <v>1280</v>
      </c>
      <c r="D7381" s="312" t="s">
        <v>19</v>
      </c>
      <c r="E7381" s="313" t="s">
        <v>19</v>
      </c>
      <c r="F7381" s="314">
        <v>0.48999999999999999</v>
      </c>
      <c r="G7381" s="39"/>
      <c r="H7381" s="45"/>
    </row>
    <row r="7382" s="2" customFormat="1" ht="16.8" customHeight="1">
      <c r="A7382" s="39"/>
      <c r="B7382" s="45"/>
      <c r="C7382" s="315" t="s">
        <v>1280</v>
      </c>
      <c r="D7382" s="315" t="s">
        <v>357</v>
      </c>
      <c r="E7382" s="18" t="s">
        <v>19</v>
      </c>
      <c r="F7382" s="316">
        <v>0.48999999999999999</v>
      </c>
      <c r="G7382" s="39"/>
      <c r="H7382" s="45"/>
    </row>
    <row r="7383" s="2" customFormat="1" ht="16.8" customHeight="1">
      <c r="A7383" s="39"/>
      <c r="B7383" s="45"/>
      <c r="C7383" s="317" t="s">
        <v>4959</v>
      </c>
      <c r="D7383" s="39"/>
      <c r="E7383" s="39"/>
      <c r="F7383" s="39"/>
      <c r="G7383" s="39"/>
      <c r="H7383" s="45"/>
    </row>
    <row r="7384" s="2" customFormat="1">
      <c r="A7384" s="39"/>
      <c r="B7384" s="45"/>
      <c r="C7384" s="315" t="s">
        <v>343</v>
      </c>
      <c r="D7384" s="315" t="s">
        <v>344</v>
      </c>
      <c r="E7384" s="18" t="s">
        <v>345</v>
      </c>
      <c r="F7384" s="316">
        <v>78.983000000000004</v>
      </c>
      <c r="G7384" s="39"/>
      <c r="H7384" s="45"/>
    </row>
    <row r="7385" s="2" customFormat="1">
      <c r="A7385" s="39"/>
      <c r="B7385" s="45"/>
      <c r="C7385" s="315" t="s">
        <v>406</v>
      </c>
      <c r="D7385" s="315" t="s">
        <v>407</v>
      </c>
      <c r="E7385" s="18" t="s">
        <v>391</v>
      </c>
      <c r="F7385" s="316">
        <v>148.52000000000001</v>
      </c>
      <c r="G7385" s="39"/>
      <c r="H7385" s="45"/>
    </row>
    <row r="7386" s="2" customFormat="1" ht="16.8" customHeight="1">
      <c r="A7386" s="39"/>
      <c r="B7386" s="45"/>
      <c r="C7386" s="311" t="s">
        <v>1285</v>
      </c>
      <c r="D7386" s="312" t="s">
        <v>19</v>
      </c>
      <c r="E7386" s="313" t="s">
        <v>19</v>
      </c>
      <c r="F7386" s="314">
        <v>0</v>
      </c>
      <c r="G7386" s="39"/>
      <c r="H7386" s="45"/>
    </row>
    <row r="7387" s="2" customFormat="1" ht="16.8" customHeight="1">
      <c r="A7387" s="39"/>
      <c r="B7387" s="45"/>
      <c r="C7387" s="317" t="s">
        <v>4959</v>
      </c>
      <c r="D7387" s="39"/>
      <c r="E7387" s="39"/>
      <c r="F7387" s="39"/>
      <c r="G7387" s="39"/>
      <c r="H7387" s="45"/>
    </row>
    <row r="7388" s="2" customFormat="1">
      <c r="A7388" s="39"/>
      <c r="B7388" s="45"/>
      <c r="C7388" s="315" t="s">
        <v>343</v>
      </c>
      <c r="D7388" s="315" t="s">
        <v>344</v>
      </c>
      <c r="E7388" s="18" t="s">
        <v>345</v>
      </c>
      <c r="F7388" s="316">
        <v>78.983000000000004</v>
      </c>
      <c r="G7388" s="39"/>
      <c r="H7388" s="45"/>
    </row>
    <row r="7389" s="2" customFormat="1">
      <c r="A7389" s="39"/>
      <c r="B7389" s="45"/>
      <c r="C7389" s="315" t="s">
        <v>406</v>
      </c>
      <c r="D7389" s="315" t="s">
        <v>407</v>
      </c>
      <c r="E7389" s="18" t="s">
        <v>391</v>
      </c>
      <c r="F7389" s="316">
        <v>148.52000000000001</v>
      </c>
      <c r="G7389" s="39"/>
      <c r="H7389" s="45"/>
    </row>
    <row r="7390" s="2" customFormat="1" ht="16.8" customHeight="1">
      <c r="A7390" s="39"/>
      <c r="B7390" s="45"/>
      <c r="C7390" s="311" t="s">
        <v>1287</v>
      </c>
      <c r="D7390" s="312" t="s">
        <v>1287</v>
      </c>
      <c r="E7390" s="313" t="s">
        <v>19</v>
      </c>
      <c r="F7390" s="314">
        <v>0</v>
      </c>
      <c r="G7390" s="39"/>
      <c r="H7390" s="45"/>
    </row>
    <row r="7391" s="2" customFormat="1" ht="16.8" customHeight="1">
      <c r="A7391" s="39"/>
      <c r="B7391" s="45"/>
      <c r="C7391" s="315" t="s">
        <v>1287</v>
      </c>
      <c r="D7391" s="315" t="s">
        <v>1331</v>
      </c>
      <c r="E7391" s="18" t="s">
        <v>19</v>
      </c>
      <c r="F7391" s="316">
        <v>0</v>
      </c>
      <c r="G7391" s="39"/>
      <c r="H7391" s="45"/>
    </row>
    <row r="7392" s="2" customFormat="1" ht="16.8" customHeight="1">
      <c r="A7392" s="39"/>
      <c r="B7392" s="45"/>
      <c r="C7392" s="311" t="s">
        <v>1279</v>
      </c>
      <c r="D7392" s="312" t="s">
        <v>19</v>
      </c>
      <c r="E7392" s="313" t="s">
        <v>19</v>
      </c>
      <c r="F7392" s="314">
        <v>0.48999999999999999</v>
      </c>
      <c r="G7392" s="39"/>
      <c r="H7392" s="45"/>
    </row>
    <row r="7393" s="2" customFormat="1" ht="16.8" customHeight="1">
      <c r="A7393" s="39"/>
      <c r="B7393" s="45"/>
      <c r="C7393" s="315" t="s">
        <v>1279</v>
      </c>
      <c r="D7393" s="315" t="s">
        <v>357</v>
      </c>
      <c r="E7393" s="18" t="s">
        <v>19</v>
      </c>
      <c r="F7393" s="316">
        <v>0.48999999999999999</v>
      </c>
      <c r="G7393" s="39"/>
      <c r="H7393" s="45"/>
    </row>
    <row r="7394" s="2" customFormat="1" ht="16.8" customHeight="1">
      <c r="A7394" s="39"/>
      <c r="B7394" s="45"/>
      <c r="C7394" s="317" t="s">
        <v>4959</v>
      </c>
      <c r="D7394" s="39"/>
      <c r="E7394" s="39"/>
      <c r="F7394" s="39"/>
      <c r="G7394" s="39"/>
      <c r="H7394" s="45"/>
    </row>
    <row r="7395" s="2" customFormat="1">
      <c r="A7395" s="39"/>
      <c r="B7395" s="45"/>
      <c r="C7395" s="315" t="s">
        <v>343</v>
      </c>
      <c r="D7395" s="315" t="s">
        <v>344</v>
      </c>
      <c r="E7395" s="18" t="s">
        <v>345</v>
      </c>
      <c r="F7395" s="316">
        <v>78.983000000000004</v>
      </c>
      <c r="G7395" s="39"/>
      <c r="H7395" s="45"/>
    </row>
    <row r="7396" s="2" customFormat="1">
      <c r="A7396" s="39"/>
      <c r="B7396" s="45"/>
      <c r="C7396" s="315" t="s">
        <v>406</v>
      </c>
      <c r="D7396" s="315" t="s">
        <v>407</v>
      </c>
      <c r="E7396" s="18" t="s">
        <v>391</v>
      </c>
      <c r="F7396" s="316">
        <v>148.52000000000001</v>
      </c>
      <c r="G7396" s="39"/>
      <c r="H7396" s="45"/>
    </row>
    <row r="7397" s="2" customFormat="1" ht="16.8" customHeight="1">
      <c r="A7397" s="39"/>
      <c r="B7397" s="45"/>
      <c r="C7397" s="311" t="s">
        <v>1272</v>
      </c>
      <c r="D7397" s="312" t="s">
        <v>19</v>
      </c>
      <c r="E7397" s="313" t="s">
        <v>19</v>
      </c>
      <c r="F7397" s="314">
        <v>1</v>
      </c>
      <c r="G7397" s="39"/>
      <c r="H7397" s="45"/>
    </row>
    <row r="7398" s="2" customFormat="1" ht="16.8" customHeight="1">
      <c r="A7398" s="39"/>
      <c r="B7398" s="45"/>
      <c r="C7398" s="315" t="s">
        <v>19</v>
      </c>
      <c r="D7398" s="315" t="s">
        <v>351</v>
      </c>
      <c r="E7398" s="18" t="s">
        <v>19</v>
      </c>
      <c r="F7398" s="316">
        <v>0</v>
      </c>
      <c r="G7398" s="39"/>
      <c r="H7398" s="45"/>
    </row>
    <row r="7399" s="2" customFormat="1" ht="16.8" customHeight="1">
      <c r="A7399" s="39"/>
      <c r="B7399" s="45"/>
      <c r="C7399" s="315" t="s">
        <v>1272</v>
      </c>
      <c r="D7399" s="315" t="s">
        <v>352</v>
      </c>
      <c r="E7399" s="18" t="s">
        <v>19</v>
      </c>
      <c r="F7399" s="316">
        <v>1</v>
      </c>
      <c r="G7399" s="39"/>
      <c r="H7399" s="45"/>
    </row>
    <row r="7400" s="2" customFormat="1" ht="16.8" customHeight="1">
      <c r="A7400" s="39"/>
      <c r="B7400" s="45"/>
      <c r="C7400" s="317" t="s">
        <v>4959</v>
      </c>
      <c r="D7400" s="39"/>
      <c r="E7400" s="39"/>
      <c r="F7400" s="39"/>
      <c r="G7400" s="39"/>
      <c r="H7400" s="45"/>
    </row>
    <row r="7401" s="2" customFormat="1">
      <c r="A7401" s="39"/>
      <c r="B7401" s="45"/>
      <c r="C7401" s="315" t="s">
        <v>343</v>
      </c>
      <c r="D7401" s="315" t="s">
        <v>344</v>
      </c>
      <c r="E7401" s="18" t="s">
        <v>345</v>
      </c>
      <c r="F7401" s="316">
        <v>78.983000000000004</v>
      </c>
      <c r="G7401" s="39"/>
      <c r="H7401" s="45"/>
    </row>
    <row r="7402" s="2" customFormat="1">
      <c r="A7402" s="39"/>
      <c r="B7402" s="45"/>
      <c r="C7402" s="315" t="s">
        <v>792</v>
      </c>
      <c r="D7402" s="315" t="s">
        <v>793</v>
      </c>
      <c r="E7402" s="18" t="s">
        <v>572</v>
      </c>
      <c r="F7402" s="316">
        <v>90.808999999999998</v>
      </c>
      <c r="G7402" s="39"/>
      <c r="H7402" s="45"/>
    </row>
    <row r="7403" s="2" customFormat="1">
      <c r="A7403" s="39"/>
      <c r="B7403" s="45"/>
      <c r="C7403" s="315" t="s">
        <v>19</v>
      </c>
      <c r="D7403" s="315" t="s">
        <v>1848</v>
      </c>
      <c r="E7403" s="18" t="s">
        <v>19</v>
      </c>
      <c r="F7403" s="316">
        <v>0</v>
      </c>
      <c r="G7403" s="39"/>
      <c r="H7403" s="45"/>
    </row>
    <row r="7404" s="2" customFormat="1" ht="16.8" customHeight="1">
      <c r="A7404" s="39"/>
      <c r="B7404" s="45"/>
      <c r="C7404" s="315" t="s">
        <v>1273</v>
      </c>
      <c r="D7404" s="315" t="s">
        <v>2161</v>
      </c>
      <c r="E7404" s="18" t="s">
        <v>19</v>
      </c>
      <c r="F7404" s="316">
        <v>16.184999999999999</v>
      </c>
      <c r="G7404" s="39"/>
      <c r="H7404" s="45"/>
    </row>
    <row r="7405" s="2" customFormat="1" ht="16.8" customHeight="1">
      <c r="A7405" s="39"/>
      <c r="B7405" s="45"/>
      <c r="C7405" s="317" t="s">
        <v>4959</v>
      </c>
      <c r="D7405" s="39"/>
      <c r="E7405" s="39"/>
      <c r="F7405" s="39"/>
      <c r="G7405" s="39"/>
      <c r="H7405" s="45"/>
    </row>
    <row r="7406" s="2" customFormat="1">
      <c r="A7406" s="39"/>
      <c r="B7406" s="45"/>
      <c r="C7406" s="315" t="s">
        <v>343</v>
      </c>
      <c r="D7406" s="315" t="s">
        <v>344</v>
      </c>
      <c r="E7406" s="18" t="s">
        <v>345</v>
      </c>
      <c r="F7406" s="316">
        <v>78.983000000000004</v>
      </c>
      <c r="G7406" s="39"/>
      <c r="H7406" s="45"/>
    </row>
    <row r="7407" s="2" customFormat="1" ht="16.8" customHeight="1">
      <c r="A7407" s="39"/>
      <c r="B7407" s="45"/>
      <c r="C7407" s="311" t="s">
        <v>1273</v>
      </c>
      <c r="D7407" s="312" t="s">
        <v>19</v>
      </c>
      <c r="E7407" s="313" t="s">
        <v>19</v>
      </c>
      <c r="F7407" s="314">
        <v>16.184999999999999</v>
      </c>
      <c r="G7407" s="39"/>
      <c r="H7407" s="45"/>
    </row>
    <row r="7408" s="2" customFormat="1" ht="16.8" customHeight="1">
      <c r="A7408" s="39"/>
      <c r="B7408" s="45"/>
      <c r="C7408" s="311" t="s">
        <v>1283</v>
      </c>
      <c r="D7408" s="312" t="s">
        <v>19</v>
      </c>
      <c r="E7408" s="313" t="s">
        <v>19</v>
      </c>
      <c r="F7408" s="314">
        <v>33.664999999999999</v>
      </c>
      <c r="G7408" s="39"/>
      <c r="H7408" s="45"/>
    </row>
    <row r="7409" s="2" customFormat="1">
      <c r="A7409" s="39"/>
      <c r="B7409" s="45"/>
      <c r="C7409" s="315" t="s">
        <v>616</v>
      </c>
      <c r="D7409" s="315" t="s">
        <v>617</v>
      </c>
      <c r="E7409" s="18" t="s">
        <v>345</v>
      </c>
      <c r="F7409" s="316">
        <v>33.664999999999999</v>
      </c>
      <c r="G7409" s="39"/>
      <c r="H7409" s="45"/>
    </row>
    <row r="7410" s="2" customFormat="1" ht="16.8" customHeight="1">
      <c r="A7410" s="39"/>
      <c r="B7410" s="45"/>
      <c r="C7410" s="311" t="s">
        <v>1277</v>
      </c>
      <c r="D7410" s="312" t="s">
        <v>19</v>
      </c>
      <c r="E7410" s="313" t="s">
        <v>19</v>
      </c>
      <c r="F7410" s="314">
        <v>0.46999999999999997</v>
      </c>
      <c r="G7410" s="39"/>
      <c r="H7410" s="45"/>
    </row>
    <row r="7411" s="2" customFormat="1" ht="16.8" customHeight="1">
      <c r="A7411" s="39"/>
      <c r="B7411" s="45"/>
      <c r="C7411" s="315" t="s">
        <v>19</v>
      </c>
      <c r="D7411" s="315" t="s">
        <v>355</v>
      </c>
      <c r="E7411" s="18" t="s">
        <v>19</v>
      </c>
      <c r="F7411" s="316">
        <v>0</v>
      </c>
      <c r="G7411" s="39"/>
      <c r="H7411" s="45"/>
    </row>
    <row r="7412" s="2" customFormat="1" ht="16.8" customHeight="1">
      <c r="A7412" s="39"/>
      <c r="B7412" s="45"/>
      <c r="C7412" s="315" t="s">
        <v>1277</v>
      </c>
      <c r="D7412" s="315" t="s">
        <v>356</v>
      </c>
      <c r="E7412" s="18" t="s">
        <v>19</v>
      </c>
      <c r="F7412" s="316">
        <v>0.46999999999999997</v>
      </c>
      <c r="G7412" s="39"/>
      <c r="H7412" s="45"/>
    </row>
    <row r="7413" s="2" customFormat="1" ht="16.8" customHeight="1">
      <c r="A7413" s="39"/>
      <c r="B7413" s="45"/>
      <c r="C7413" s="317" t="s">
        <v>4959</v>
      </c>
      <c r="D7413" s="39"/>
      <c r="E7413" s="39"/>
      <c r="F7413" s="39"/>
      <c r="G7413" s="39"/>
      <c r="H7413" s="45"/>
    </row>
    <row r="7414" s="2" customFormat="1">
      <c r="A7414" s="39"/>
      <c r="B7414" s="45"/>
      <c r="C7414" s="315" t="s">
        <v>343</v>
      </c>
      <c r="D7414" s="315" t="s">
        <v>344</v>
      </c>
      <c r="E7414" s="18" t="s">
        <v>345</v>
      </c>
      <c r="F7414" s="316">
        <v>78.983000000000004</v>
      </c>
      <c r="G7414" s="39"/>
      <c r="H7414" s="45"/>
    </row>
    <row r="7415" s="2" customFormat="1">
      <c r="A7415" s="39"/>
      <c r="B7415" s="45"/>
      <c r="C7415" s="315" t="s">
        <v>406</v>
      </c>
      <c r="D7415" s="315" t="s">
        <v>407</v>
      </c>
      <c r="E7415" s="18" t="s">
        <v>391</v>
      </c>
      <c r="F7415" s="316">
        <v>148.52000000000001</v>
      </c>
      <c r="G7415" s="39"/>
      <c r="H7415" s="45"/>
    </row>
    <row r="7416" s="2" customFormat="1" ht="16.8" customHeight="1">
      <c r="A7416" s="39"/>
      <c r="B7416" s="45"/>
      <c r="C7416" s="311" t="s">
        <v>1281</v>
      </c>
      <c r="D7416" s="312" t="s">
        <v>19</v>
      </c>
      <c r="E7416" s="313" t="s">
        <v>19</v>
      </c>
      <c r="F7416" s="314">
        <v>78.983000000000004</v>
      </c>
      <c r="G7416" s="39"/>
      <c r="H7416" s="45"/>
    </row>
    <row r="7417" s="2" customFormat="1" ht="16.8" customHeight="1">
      <c r="A7417" s="39"/>
      <c r="B7417" s="45"/>
      <c r="C7417" s="315" t="s">
        <v>1283</v>
      </c>
      <c r="D7417" s="315" t="s">
        <v>1330</v>
      </c>
      <c r="E7417" s="18" t="s">
        <v>19</v>
      </c>
      <c r="F7417" s="316">
        <v>33.664999999999999</v>
      </c>
      <c r="G7417" s="39"/>
      <c r="H7417" s="45"/>
    </row>
    <row r="7418" s="2" customFormat="1" ht="16.8" customHeight="1">
      <c r="A7418" s="39"/>
      <c r="B7418" s="45"/>
      <c r="C7418" s="315" t="s">
        <v>1287</v>
      </c>
      <c r="D7418" s="315" t="s">
        <v>1331</v>
      </c>
      <c r="E7418" s="18" t="s">
        <v>19</v>
      </c>
      <c r="F7418" s="316">
        <v>0</v>
      </c>
      <c r="G7418" s="39"/>
      <c r="H7418" s="45"/>
    </row>
    <row r="7419" s="2" customFormat="1" ht="16.8" customHeight="1">
      <c r="A7419" s="39"/>
      <c r="B7419" s="45"/>
      <c r="C7419" s="315" t="s">
        <v>1289</v>
      </c>
      <c r="D7419" s="315" t="s">
        <v>1332</v>
      </c>
      <c r="E7419" s="18" t="s">
        <v>19</v>
      </c>
      <c r="F7419" s="316">
        <v>0</v>
      </c>
      <c r="G7419" s="39"/>
      <c r="H7419" s="45"/>
    </row>
    <row r="7420" s="2" customFormat="1" ht="16.8" customHeight="1">
      <c r="A7420" s="39"/>
      <c r="B7420" s="45"/>
      <c r="C7420" s="315" t="s">
        <v>1308</v>
      </c>
      <c r="D7420" s="315" t="s">
        <v>1333</v>
      </c>
      <c r="E7420" s="18" t="s">
        <v>19</v>
      </c>
      <c r="F7420" s="316">
        <v>45.317999999999998</v>
      </c>
      <c r="G7420" s="39"/>
      <c r="H7420" s="45"/>
    </row>
    <row r="7421" s="2" customFormat="1" ht="16.8" customHeight="1">
      <c r="A7421" s="39"/>
      <c r="B7421" s="45"/>
      <c r="C7421" s="315" t="s">
        <v>1281</v>
      </c>
      <c r="D7421" s="315" t="s">
        <v>363</v>
      </c>
      <c r="E7421" s="18" t="s">
        <v>19</v>
      </c>
      <c r="F7421" s="316">
        <v>78.983000000000004</v>
      </c>
      <c r="G7421" s="39"/>
      <c r="H7421" s="45"/>
    </row>
    <row r="7422" s="2" customFormat="1" ht="16.8" customHeight="1">
      <c r="A7422" s="39"/>
      <c r="B7422" s="45"/>
      <c r="C7422" s="317" t="s">
        <v>4959</v>
      </c>
      <c r="D7422" s="39"/>
      <c r="E7422" s="39"/>
      <c r="F7422" s="39"/>
      <c r="G7422" s="39"/>
      <c r="H7422" s="45"/>
    </row>
    <row r="7423" s="2" customFormat="1">
      <c r="A7423" s="39"/>
      <c r="B7423" s="45"/>
      <c r="C7423" s="315" t="s">
        <v>343</v>
      </c>
      <c r="D7423" s="315" t="s">
        <v>344</v>
      </c>
      <c r="E7423" s="18" t="s">
        <v>345</v>
      </c>
      <c r="F7423" s="316">
        <v>78.983000000000004</v>
      </c>
      <c r="G7423" s="39"/>
      <c r="H7423" s="45"/>
    </row>
    <row r="7424" s="2" customFormat="1">
      <c r="A7424" s="39"/>
      <c r="B7424" s="45"/>
      <c r="C7424" s="315" t="s">
        <v>364</v>
      </c>
      <c r="D7424" s="315" t="s">
        <v>365</v>
      </c>
      <c r="E7424" s="18" t="s">
        <v>345</v>
      </c>
      <c r="F7424" s="316">
        <v>33.664999999999999</v>
      </c>
      <c r="G7424" s="39"/>
      <c r="H7424" s="45"/>
    </row>
    <row r="7425" s="2" customFormat="1">
      <c r="A7425" s="39"/>
      <c r="B7425" s="45"/>
      <c r="C7425" s="315" t="s">
        <v>368</v>
      </c>
      <c r="D7425" s="315" t="s">
        <v>369</v>
      </c>
      <c r="E7425" s="18" t="s">
        <v>345</v>
      </c>
      <c r="F7425" s="316">
        <v>31.981999999999999</v>
      </c>
      <c r="G7425" s="39"/>
      <c r="H7425" s="45"/>
    </row>
    <row r="7426" s="2" customFormat="1" ht="16.8" customHeight="1">
      <c r="A7426" s="39"/>
      <c r="B7426" s="45"/>
      <c r="C7426" s="315" t="s">
        <v>511</v>
      </c>
      <c r="D7426" s="315" t="s">
        <v>512</v>
      </c>
      <c r="E7426" s="18" t="s">
        <v>345</v>
      </c>
      <c r="F7426" s="316">
        <v>213.642</v>
      </c>
      <c r="G7426" s="39"/>
      <c r="H7426" s="45"/>
    </row>
    <row r="7427" s="2" customFormat="1">
      <c r="A7427" s="39"/>
      <c r="B7427" s="45"/>
      <c r="C7427" s="315" t="s">
        <v>606</v>
      </c>
      <c r="D7427" s="315" t="s">
        <v>607</v>
      </c>
      <c r="E7427" s="18" t="s">
        <v>345</v>
      </c>
      <c r="F7427" s="316">
        <v>78.983000000000004</v>
      </c>
      <c r="G7427" s="39"/>
      <c r="H7427" s="45"/>
    </row>
    <row r="7428" s="2" customFormat="1" ht="16.8" customHeight="1">
      <c r="A7428" s="39"/>
      <c r="B7428" s="45"/>
      <c r="C7428" s="315" t="s">
        <v>611</v>
      </c>
      <c r="D7428" s="315" t="s">
        <v>612</v>
      </c>
      <c r="E7428" s="18" t="s">
        <v>345</v>
      </c>
      <c r="F7428" s="316">
        <v>33.664999999999999</v>
      </c>
      <c r="G7428" s="39"/>
      <c r="H7428" s="45"/>
    </row>
    <row r="7429" s="2" customFormat="1" ht="16.8" customHeight="1">
      <c r="A7429" s="39"/>
      <c r="B7429" s="45"/>
      <c r="C7429" s="315" t="s">
        <v>631</v>
      </c>
      <c r="D7429" s="315" t="s">
        <v>632</v>
      </c>
      <c r="E7429" s="18" t="s">
        <v>345</v>
      </c>
      <c r="F7429" s="316">
        <v>33.664999999999999</v>
      </c>
      <c r="G7429" s="39"/>
      <c r="H7429" s="45"/>
    </row>
    <row r="7430" s="2" customFormat="1" ht="16.8" customHeight="1">
      <c r="A7430" s="39"/>
      <c r="B7430" s="45"/>
      <c r="C7430" s="315" t="s">
        <v>621</v>
      </c>
      <c r="D7430" s="315" t="s">
        <v>622</v>
      </c>
      <c r="E7430" s="18" t="s">
        <v>345</v>
      </c>
      <c r="F7430" s="316">
        <v>33.664999999999999</v>
      </c>
      <c r="G7430" s="39"/>
      <c r="H7430" s="45"/>
    </row>
    <row r="7431" s="2" customFormat="1">
      <c r="A7431" s="39"/>
      <c r="B7431" s="45"/>
      <c r="C7431" s="315" t="s">
        <v>636</v>
      </c>
      <c r="D7431" s="315" t="s">
        <v>637</v>
      </c>
      <c r="E7431" s="18" t="s">
        <v>345</v>
      </c>
      <c r="F7431" s="316">
        <v>33.664999999999999</v>
      </c>
      <c r="G7431" s="39"/>
      <c r="H7431" s="45"/>
    </row>
    <row r="7432" s="2" customFormat="1">
      <c r="A7432" s="39"/>
      <c r="B7432" s="45"/>
      <c r="C7432" s="315" t="s">
        <v>626</v>
      </c>
      <c r="D7432" s="315" t="s">
        <v>627</v>
      </c>
      <c r="E7432" s="18" t="s">
        <v>345</v>
      </c>
      <c r="F7432" s="316">
        <v>33.664999999999999</v>
      </c>
      <c r="G7432" s="39"/>
      <c r="H7432" s="45"/>
    </row>
    <row r="7433" s="2" customFormat="1" ht="16.8" customHeight="1">
      <c r="A7433" s="39"/>
      <c r="B7433" s="45"/>
      <c r="C7433" s="311" t="s">
        <v>216</v>
      </c>
      <c r="D7433" s="312" t="s">
        <v>19</v>
      </c>
      <c r="E7433" s="313" t="s">
        <v>19</v>
      </c>
      <c r="F7433" s="314">
        <v>4.5250000000000004</v>
      </c>
      <c r="G7433" s="39"/>
      <c r="H7433" s="45"/>
    </row>
    <row r="7434" s="2" customFormat="1" ht="16.8" customHeight="1">
      <c r="A7434" s="39"/>
      <c r="B7434" s="45"/>
      <c r="C7434" s="315" t="s">
        <v>19</v>
      </c>
      <c r="D7434" s="315" t="s">
        <v>499</v>
      </c>
      <c r="E7434" s="18" t="s">
        <v>19</v>
      </c>
      <c r="F7434" s="316">
        <v>4.6609999999999996</v>
      </c>
      <c r="G7434" s="39"/>
      <c r="H7434" s="45"/>
    </row>
    <row r="7435" s="2" customFormat="1" ht="16.8" customHeight="1">
      <c r="A7435" s="39"/>
      <c r="B7435" s="45"/>
      <c r="C7435" s="315" t="s">
        <v>19</v>
      </c>
      <c r="D7435" s="315" t="s">
        <v>2074</v>
      </c>
      <c r="E7435" s="18" t="s">
        <v>19</v>
      </c>
      <c r="F7435" s="316">
        <v>-0.13600000000000001</v>
      </c>
      <c r="G7435" s="39"/>
      <c r="H7435" s="45"/>
    </row>
    <row r="7436" s="2" customFormat="1" ht="16.8" customHeight="1">
      <c r="A7436" s="39"/>
      <c r="B7436" s="45"/>
      <c r="C7436" s="315" t="s">
        <v>19</v>
      </c>
      <c r="D7436" s="315" t="s">
        <v>2075</v>
      </c>
      <c r="E7436" s="18" t="s">
        <v>19</v>
      </c>
      <c r="F7436" s="316">
        <v>0</v>
      </c>
      <c r="G7436" s="39"/>
      <c r="H7436" s="45"/>
    </row>
    <row r="7437" s="2" customFormat="1" ht="16.8" customHeight="1">
      <c r="A7437" s="39"/>
      <c r="B7437" s="45"/>
      <c r="C7437" s="315" t="s">
        <v>19</v>
      </c>
      <c r="D7437" s="315" t="s">
        <v>1885</v>
      </c>
      <c r="E7437" s="18" t="s">
        <v>19</v>
      </c>
      <c r="F7437" s="316">
        <v>0</v>
      </c>
      <c r="G7437" s="39"/>
      <c r="H7437" s="45"/>
    </row>
    <row r="7438" s="2" customFormat="1" ht="16.8" customHeight="1">
      <c r="A7438" s="39"/>
      <c r="B7438" s="45"/>
      <c r="C7438" s="315" t="s">
        <v>19</v>
      </c>
      <c r="D7438" s="315" t="s">
        <v>1886</v>
      </c>
      <c r="E7438" s="18" t="s">
        <v>19</v>
      </c>
      <c r="F7438" s="316">
        <v>0</v>
      </c>
      <c r="G7438" s="39"/>
      <c r="H7438" s="45"/>
    </row>
    <row r="7439" s="2" customFormat="1" ht="16.8" customHeight="1">
      <c r="A7439" s="39"/>
      <c r="B7439" s="45"/>
      <c r="C7439" s="315" t="s">
        <v>19</v>
      </c>
      <c r="D7439" s="315" t="s">
        <v>1887</v>
      </c>
      <c r="E7439" s="18" t="s">
        <v>19</v>
      </c>
      <c r="F7439" s="316">
        <v>0</v>
      </c>
      <c r="G7439" s="39"/>
      <c r="H7439" s="45"/>
    </row>
    <row r="7440" s="2" customFormat="1" ht="16.8" customHeight="1">
      <c r="A7440" s="39"/>
      <c r="B7440" s="45"/>
      <c r="C7440" s="315" t="s">
        <v>19</v>
      </c>
      <c r="D7440" s="315" t="s">
        <v>1888</v>
      </c>
      <c r="E7440" s="18" t="s">
        <v>19</v>
      </c>
      <c r="F7440" s="316">
        <v>0</v>
      </c>
      <c r="G7440" s="39"/>
      <c r="H7440" s="45"/>
    </row>
    <row r="7441" s="2" customFormat="1" ht="16.8" customHeight="1">
      <c r="A7441" s="39"/>
      <c r="B7441" s="45"/>
      <c r="C7441" s="315" t="s">
        <v>19</v>
      </c>
      <c r="D7441" s="315" t="s">
        <v>501</v>
      </c>
      <c r="E7441" s="18" t="s">
        <v>19</v>
      </c>
      <c r="F7441" s="316">
        <v>0</v>
      </c>
      <c r="G7441" s="39"/>
      <c r="H7441" s="45"/>
    </row>
    <row r="7442" s="2" customFormat="1" ht="16.8" customHeight="1">
      <c r="A7442" s="39"/>
      <c r="B7442" s="45"/>
      <c r="C7442" s="315" t="s">
        <v>19</v>
      </c>
      <c r="D7442" s="315" t="s">
        <v>993</v>
      </c>
      <c r="E7442" s="18" t="s">
        <v>19</v>
      </c>
      <c r="F7442" s="316">
        <v>0</v>
      </c>
      <c r="G7442" s="39"/>
      <c r="H7442" s="45"/>
    </row>
    <row r="7443" s="2" customFormat="1" ht="16.8" customHeight="1">
      <c r="A7443" s="39"/>
      <c r="B7443" s="45"/>
      <c r="C7443" s="315" t="s">
        <v>19</v>
      </c>
      <c r="D7443" s="315" t="s">
        <v>502</v>
      </c>
      <c r="E7443" s="18" t="s">
        <v>19</v>
      </c>
      <c r="F7443" s="316">
        <v>0</v>
      </c>
      <c r="G7443" s="39"/>
      <c r="H7443" s="45"/>
    </row>
    <row r="7444" s="2" customFormat="1" ht="16.8" customHeight="1">
      <c r="A7444" s="39"/>
      <c r="B7444" s="45"/>
      <c r="C7444" s="315" t="s">
        <v>216</v>
      </c>
      <c r="D7444" s="315" t="s">
        <v>363</v>
      </c>
      <c r="E7444" s="18" t="s">
        <v>19</v>
      </c>
      <c r="F7444" s="316">
        <v>4.5250000000000004</v>
      </c>
      <c r="G7444" s="39"/>
      <c r="H7444" s="45"/>
    </row>
    <row r="7445" s="2" customFormat="1" ht="16.8" customHeight="1">
      <c r="A7445" s="39"/>
      <c r="B7445" s="45"/>
      <c r="C7445" s="317" t="s">
        <v>4959</v>
      </c>
      <c r="D7445" s="39"/>
      <c r="E7445" s="39"/>
      <c r="F7445" s="39"/>
      <c r="G7445" s="39"/>
      <c r="H7445" s="45"/>
    </row>
    <row r="7446" s="2" customFormat="1" ht="16.8" customHeight="1">
      <c r="A7446" s="39"/>
      <c r="B7446" s="45"/>
      <c r="C7446" s="315" t="s">
        <v>496</v>
      </c>
      <c r="D7446" s="315" t="s">
        <v>497</v>
      </c>
      <c r="E7446" s="18" t="s">
        <v>489</v>
      </c>
      <c r="F7446" s="316">
        <v>9.0500000000000007</v>
      </c>
      <c r="G7446" s="39"/>
      <c r="H7446" s="45"/>
    </row>
    <row r="7447" s="2" customFormat="1">
      <c r="A7447" s="39"/>
      <c r="B7447" s="45"/>
      <c r="C7447" s="315" t="s">
        <v>448</v>
      </c>
      <c r="D7447" s="315" t="s">
        <v>449</v>
      </c>
      <c r="E7447" s="18" t="s">
        <v>391</v>
      </c>
      <c r="F7447" s="316">
        <v>51.274000000000001</v>
      </c>
      <c r="G7447" s="39"/>
      <c r="H7447" s="45"/>
    </row>
    <row r="7448" s="2" customFormat="1">
      <c r="A7448" s="39"/>
      <c r="B7448" s="45"/>
      <c r="C7448" s="315" t="s">
        <v>482</v>
      </c>
      <c r="D7448" s="315" t="s">
        <v>483</v>
      </c>
      <c r="E7448" s="18" t="s">
        <v>391</v>
      </c>
      <c r="F7448" s="316">
        <v>4.5250000000000004</v>
      </c>
      <c r="G7448" s="39"/>
      <c r="H7448" s="45"/>
    </row>
    <row r="7449" s="2" customFormat="1" ht="16.8" customHeight="1">
      <c r="A7449" s="39"/>
      <c r="B7449" s="45"/>
      <c r="C7449" s="311" t="s">
        <v>296</v>
      </c>
      <c r="D7449" s="312" t="s">
        <v>19</v>
      </c>
      <c r="E7449" s="313" t="s">
        <v>19</v>
      </c>
      <c r="F7449" s="314">
        <v>345.27999999999997</v>
      </c>
      <c r="G7449" s="39"/>
      <c r="H7449" s="45"/>
    </row>
    <row r="7450" s="2" customFormat="1" ht="16.8" customHeight="1">
      <c r="A7450" s="39"/>
      <c r="B7450" s="45"/>
      <c r="C7450" s="315" t="s">
        <v>19</v>
      </c>
      <c r="D7450" s="315" t="s">
        <v>429</v>
      </c>
      <c r="E7450" s="18" t="s">
        <v>19</v>
      </c>
      <c r="F7450" s="316">
        <v>345.27999999999997</v>
      </c>
      <c r="G7450" s="39"/>
      <c r="H7450" s="45"/>
    </row>
    <row r="7451" s="2" customFormat="1" ht="16.8" customHeight="1">
      <c r="A7451" s="39"/>
      <c r="B7451" s="45"/>
      <c r="C7451" s="315" t="s">
        <v>19</v>
      </c>
      <c r="D7451" s="315" t="s">
        <v>1869</v>
      </c>
      <c r="E7451" s="18" t="s">
        <v>19</v>
      </c>
      <c r="F7451" s="316">
        <v>0</v>
      </c>
      <c r="G7451" s="39"/>
      <c r="H7451" s="45"/>
    </row>
    <row r="7452" s="2" customFormat="1" ht="16.8" customHeight="1">
      <c r="A7452" s="39"/>
      <c r="B7452" s="45"/>
      <c r="C7452" s="315" t="s">
        <v>296</v>
      </c>
      <c r="D7452" s="315" t="s">
        <v>363</v>
      </c>
      <c r="E7452" s="18" t="s">
        <v>19</v>
      </c>
      <c r="F7452" s="316">
        <v>345.27999999999997</v>
      </c>
      <c r="G7452" s="39"/>
      <c r="H7452" s="45"/>
    </row>
    <row r="7453" s="2" customFormat="1" ht="16.8" customHeight="1">
      <c r="A7453" s="39"/>
      <c r="B7453" s="45"/>
      <c r="C7453" s="317" t="s">
        <v>4959</v>
      </c>
      <c r="D7453" s="39"/>
      <c r="E7453" s="39"/>
      <c r="F7453" s="39"/>
      <c r="G7453" s="39"/>
      <c r="H7453" s="45"/>
    </row>
    <row r="7454" s="2" customFormat="1">
      <c r="A7454" s="39"/>
      <c r="B7454" s="45"/>
      <c r="C7454" s="315" t="s">
        <v>425</v>
      </c>
      <c r="D7454" s="315" t="s">
        <v>426</v>
      </c>
      <c r="E7454" s="18" t="s">
        <v>345</v>
      </c>
      <c r="F7454" s="316">
        <v>345.27999999999997</v>
      </c>
      <c r="G7454" s="39"/>
      <c r="H7454" s="45"/>
    </row>
    <row r="7455" s="2" customFormat="1">
      <c r="A7455" s="39"/>
      <c r="B7455" s="45"/>
      <c r="C7455" s="315" t="s">
        <v>431</v>
      </c>
      <c r="D7455" s="315" t="s">
        <v>432</v>
      </c>
      <c r="E7455" s="18" t="s">
        <v>345</v>
      </c>
      <c r="F7455" s="316">
        <v>345.27999999999997</v>
      </c>
      <c r="G7455" s="39"/>
      <c r="H7455" s="45"/>
    </row>
    <row r="7456" s="2" customFormat="1" ht="16.8" customHeight="1">
      <c r="A7456" s="39"/>
      <c r="B7456" s="45"/>
      <c r="C7456" s="315" t="s">
        <v>435</v>
      </c>
      <c r="D7456" s="315" t="s">
        <v>436</v>
      </c>
      <c r="E7456" s="18" t="s">
        <v>391</v>
      </c>
      <c r="F7456" s="316">
        <v>186.45099999999999</v>
      </c>
      <c r="G7456" s="39"/>
      <c r="H7456" s="45"/>
    </row>
    <row r="7457" s="2" customFormat="1" ht="16.8" customHeight="1">
      <c r="A7457" s="39"/>
      <c r="B7457" s="45"/>
      <c r="C7457" s="311" t="s">
        <v>1823</v>
      </c>
      <c r="D7457" s="312" t="s">
        <v>19</v>
      </c>
      <c r="E7457" s="313" t="s">
        <v>19</v>
      </c>
      <c r="F7457" s="314">
        <v>0</v>
      </c>
      <c r="G7457" s="39"/>
      <c r="H7457" s="45"/>
    </row>
    <row r="7458" s="2" customFormat="1" ht="16.8" customHeight="1">
      <c r="A7458" s="39"/>
      <c r="B7458" s="45"/>
      <c r="C7458" s="315" t="s">
        <v>1823</v>
      </c>
      <c r="D7458" s="315" t="s">
        <v>1867</v>
      </c>
      <c r="E7458" s="18" t="s">
        <v>19</v>
      </c>
      <c r="F7458" s="316">
        <v>0</v>
      </c>
      <c r="G7458" s="39"/>
      <c r="H7458" s="45"/>
    </row>
    <row r="7459" s="2" customFormat="1" ht="16.8" customHeight="1">
      <c r="A7459" s="39"/>
      <c r="B7459" s="45"/>
      <c r="C7459" s="317" t="s">
        <v>4959</v>
      </c>
      <c r="D7459" s="39"/>
      <c r="E7459" s="39"/>
      <c r="F7459" s="39"/>
      <c r="G7459" s="39"/>
      <c r="H7459" s="45"/>
    </row>
    <row r="7460" s="2" customFormat="1">
      <c r="A7460" s="39"/>
      <c r="B7460" s="45"/>
      <c r="C7460" s="315" t="s">
        <v>406</v>
      </c>
      <c r="D7460" s="315" t="s">
        <v>407</v>
      </c>
      <c r="E7460" s="18" t="s">
        <v>391</v>
      </c>
      <c r="F7460" s="316">
        <v>148.52000000000001</v>
      </c>
      <c r="G7460" s="39"/>
      <c r="H7460" s="45"/>
    </row>
    <row r="7461" s="2" customFormat="1">
      <c r="A7461" s="39"/>
      <c r="B7461" s="45"/>
      <c r="C7461" s="315" t="s">
        <v>425</v>
      </c>
      <c r="D7461" s="315" t="s">
        <v>426</v>
      </c>
      <c r="E7461" s="18" t="s">
        <v>345</v>
      </c>
      <c r="F7461" s="316">
        <v>345.27999999999997</v>
      </c>
      <c r="G7461" s="39"/>
      <c r="H7461" s="45"/>
    </row>
    <row r="7462" s="2" customFormat="1" ht="16.8" customHeight="1">
      <c r="A7462" s="39"/>
      <c r="B7462" s="45"/>
      <c r="C7462" s="311" t="s">
        <v>269</v>
      </c>
      <c r="D7462" s="312" t="s">
        <v>19</v>
      </c>
      <c r="E7462" s="313" t="s">
        <v>19</v>
      </c>
      <c r="F7462" s="314">
        <v>1</v>
      </c>
      <c r="G7462" s="39"/>
      <c r="H7462" s="45"/>
    </row>
    <row r="7463" s="2" customFormat="1" ht="16.8" customHeight="1">
      <c r="A7463" s="39"/>
      <c r="B7463" s="45"/>
      <c r="C7463" s="315" t="s">
        <v>269</v>
      </c>
      <c r="D7463" s="315" t="s">
        <v>1866</v>
      </c>
      <c r="E7463" s="18" t="s">
        <v>19</v>
      </c>
      <c r="F7463" s="316">
        <v>1</v>
      </c>
      <c r="G7463" s="39"/>
      <c r="H7463" s="45"/>
    </row>
    <row r="7464" s="2" customFormat="1" ht="16.8" customHeight="1">
      <c r="A7464" s="39"/>
      <c r="B7464" s="45"/>
      <c r="C7464" s="317" t="s">
        <v>4959</v>
      </c>
      <c r="D7464" s="39"/>
      <c r="E7464" s="39"/>
      <c r="F7464" s="39"/>
      <c r="G7464" s="39"/>
      <c r="H7464" s="45"/>
    </row>
    <row r="7465" s="2" customFormat="1">
      <c r="A7465" s="39"/>
      <c r="B7465" s="45"/>
      <c r="C7465" s="315" t="s">
        <v>406</v>
      </c>
      <c r="D7465" s="315" t="s">
        <v>407</v>
      </c>
      <c r="E7465" s="18" t="s">
        <v>391</v>
      </c>
      <c r="F7465" s="316">
        <v>148.52000000000001</v>
      </c>
      <c r="G7465" s="39"/>
      <c r="H7465" s="45"/>
    </row>
    <row r="7466" s="2" customFormat="1">
      <c r="A7466" s="39"/>
      <c r="B7466" s="45"/>
      <c r="C7466" s="315" t="s">
        <v>425</v>
      </c>
      <c r="D7466" s="315" t="s">
        <v>426</v>
      </c>
      <c r="E7466" s="18" t="s">
        <v>345</v>
      </c>
      <c r="F7466" s="316">
        <v>345.27999999999997</v>
      </c>
      <c r="G7466" s="39"/>
      <c r="H7466" s="45"/>
    </row>
    <row r="7467" s="2" customFormat="1" ht="16.8" customHeight="1">
      <c r="A7467" s="39"/>
      <c r="B7467" s="45"/>
      <c r="C7467" s="311" t="s">
        <v>1821</v>
      </c>
      <c r="D7467" s="312" t="s">
        <v>19</v>
      </c>
      <c r="E7467" s="313" t="s">
        <v>19</v>
      </c>
      <c r="F7467" s="314">
        <v>0</v>
      </c>
      <c r="G7467" s="39"/>
      <c r="H7467" s="45"/>
    </row>
    <row r="7468" s="2" customFormat="1" ht="16.8" customHeight="1">
      <c r="A7468" s="39"/>
      <c r="B7468" s="45"/>
      <c r="C7468" s="317" t="s">
        <v>4959</v>
      </c>
      <c r="D7468" s="39"/>
      <c r="E7468" s="39"/>
      <c r="F7468" s="39"/>
      <c r="G7468" s="39"/>
      <c r="H7468" s="45"/>
    </row>
    <row r="7469" s="2" customFormat="1" ht="16.8" customHeight="1">
      <c r="A7469" s="39"/>
      <c r="B7469" s="45"/>
      <c r="C7469" s="315" t="s">
        <v>786</v>
      </c>
      <c r="D7469" s="315" t="s">
        <v>787</v>
      </c>
      <c r="E7469" s="18" t="s">
        <v>572</v>
      </c>
      <c r="F7469" s="316">
        <v>107.90000000000001</v>
      </c>
      <c r="G7469" s="39"/>
      <c r="H7469" s="45"/>
    </row>
    <row r="7470" s="2" customFormat="1" ht="16.8" customHeight="1">
      <c r="A7470" s="39"/>
      <c r="B7470" s="45"/>
      <c r="C7470" s="315" t="s">
        <v>496</v>
      </c>
      <c r="D7470" s="315" t="s">
        <v>497</v>
      </c>
      <c r="E7470" s="18" t="s">
        <v>489</v>
      </c>
      <c r="F7470" s="316">
        <v>9.0500000000000007</v>
      </c>
      <c r="G7470" s="39"/>
      <c r="H7470" s="45"/>
    </row>
    <row r="7471" s="2" customFormat="1" ht="16.8" customHeight="1">
      <c r="A7471" s="39"/>
      <c r="B7471" s="45"/>
      <c r="C7471" s="311" t="s">
        <v>1824</v>
      </c>
      <c r="D7471" s="312" t="s">
        <v>19</v>
      </c>
      <c r="E7471" s="313" t="s">
        <v>19</v>
      </c>
      <c r="F7471" s="314">
        <v>0.063</v>
      </c>
      <c r="G7471" s="39"/>
      <c r="H7471" s="45"/>
    </row>
    <row r="7472" s="2" customFormat="1" ht="16.8" customHeight="1">
      <c r="A7472" s="39"/>
      <c r="B7472" s="45"/>
      <c r="C7472" s="317" t="s">
        <v>4959</v>
      </c>
      <c r="D7472" s="39"/>
      <c r="E7472" s="39"/>
      <c r="F7472" s="39"/>
      <c r="G7472" s="39"/>
      <c r="H7472" s="45"/>
    </row>
    <row r="7473" s="2" customFormat="1" ht="16.8" customHeight="1">
      <c r="A7473" s="39"/>
      <c r="B7473" s="45"/>
      <c r="C7473" s="315" t="s">
        <v>496</v>
      </c>
      <c r="D7473" s="315" t="s">
        <v>497</v>
      </c>
      <c r="E7473" s="18" t="s">
        <v>489</v>
      </c>
      <c r="F7473" s="316">
        <v>9.0500000000000007</v>
      </c>
      <c r="G7473" s="39"/>
      <c r="H7473" s="45"/>
    </row>
    <row r="7474" s="2" customFormat="1" ht="16.8" customHeight="1">
      <c r="A7474" s="39"/>
      <c r="B7474" s="45"/>
      <c r="C7474" s="311" t="s">
        <v>1822</v>
      </c>
      <c r="D7474" s="312" t="s">
        <v>19</v>
      </c>
      <c r="E7474" s="313" t="s">
        <v>19</v>
      </c>
      <c r="F7474" s="314">
        <v>0</v>
      </c>
      <c r="G7474" s="39"/>
      <c r="H7474" s="45"/>
    </row>
    <row r="7475" s="2" customFormat="1" ht="16.8" customHeight="1">
      <c r="A7475" s="39"/>
      <c r="B7475" s="45"/>
      <c r="C7475" s="317" t="s">
        <v>4959</v>
      </c>
      <c r="D7475" s="39"/>
      <c r="E7475" s="39"/>
      <c r="F7475" s="39"/>
      <c r="G7475" s="39"/>
      <c r="H7475" s="45"/>
    </row>
    <row r="7476" s="2" customFormat="1" ht="16.8" customHeight="1">
      <c r="A7476" s="39"/>
      <c r="B7476" s="45"/>
      <c r="C7476" s="315" t="s">
        <v>786</v>
      </c>
      <c r="D7476" s="315" t="s">
        <v>787</v>
      </c>
      <c r="E7476" s="18" t="s">
        <v>572</v>
      </c>
      <c r="F7476" s="316">
        <v>107.90000000000001</v>
      </c>
      <c r="G7476" s="39"/>
      <c r="H7476" s="45"/>
    </row>
    <row r="7477" s="2" customFormat="1" ht="16.8" customHeight="1">
      <c r="A7477" s="39"/>
      <c r="B7477" s="45"/>
      <c r="C7477" s="315" t="s">
        <v>496</v>
      </c>
      <c r="D7477" s="315" t="s">
        <v>497</v>
      </c>
      <c r="E7477" s="18" t="s">
        <v>489</v>
      </c>
      <c r="F7477" s="316">
        <v>9.0500000000000007</v>
      </c>
      <c r="G7477" s="39"/>
      <c r="H7477" s="45"/>
    </row>
    <row r="7478" s="2" customFormat="1" ht="16.8" customHeight="1">
      <c r="A7478" s="39"/>
      <c r="B7478" s="45"/>
      <c r="C7478" s="311" t="s">
        <v>1826</v>
      </c>
      <c r="D7478" s="312" t="s">
        <v>19</v>
      </c>
      <c r="E7478" s="313" t="s">
        <v>19</v>
      </c>
      <c r="F7478" s="314">
        <v>0.074999999999999997</v>
      </c>
      <c r="G7478" s="39"/>
      <c r="H7478" s="45"/>
    </row>
    <row r="7479" s="2" customFormat="1" ht="16.8" customHeight="1">
      <c r="A7479" s="39"/>
      <c r="B7479" s="45"/>
      <c r="C7479" s="317" t="s">
        <v>4959</v>
      </c>
      <c r="D7479" s="39"/>
      <c r="E7479" s="39"/>
      <c r="F7479" s="39"/>
      <c r="G7479" s="39"/>
      <c r="H7479" s="45"/>
    </row>
    <row r="7480" s="2" customFormat="1" ht="16.8" customHeight="1">
      <c r="A7480" s="39"/>
      <c r="B7480" s="45"/>
      <c r="C7480" s="315" t="s">
        <v>496</v>
      </c>
      <c r="D7480" s="315" t="s">
        <v>497</v>
      </c>
      <c r="E7480" s="18" t="s">
        <v>489</v>
      </c>
      <c r="F7480" s="316">
        <v>9.0500000000000007</v>
      </c>
      <c r="G7480" s="39"/>
      <c r="H7480" s="45"/>
    </row>
    <row r="7481" s="2" customFormat="1" ht="16.8" customHeight="1">
      <c r="A7481" s="39"/>
      <c r="B7481" s="45"/>
      <c r="C7481" s="311" t="s">
        <v>952</v>
      </c>
      <c r="D7481" s="312" t="s">
        <v>19</v>
      </c>
      <c r="E7481" s="313" t="s">
        <v>19</v>
      </c>
      <c r="F7481" s="314">
        <v>0</v>
      </c>
      <c r="G7481" s="39"/>
      <c r="H7481" s="45"/>
    </row>
    <row r="7482" s="2" customFormat="1" ht="16.8" customHeight="1">
      <c r="A7482" s="39"/>
      <c r="B7482" s="45"/>
      <c r="C7482" s="317" t="s">
        <v>4959</v>
      </c>
      <c r="D7482" s="39"/>
      <c r="E7482" s="39"/>
      <c r="F7482" s="39"/>
      <c r="G7482" s="39"/>
      <c r="H7482" s="45"/>
    </row>
    <row r="7483" s="2" customFormat="1" ht="16.8" customHeight="1">
      <c r="A7483" s="39"/>
      <c r="B7483" s="45"/>
      <c r="C7483" s="315" t="s">
        <v>786</v>
      </c>
      <c r="D7483" s="315" t="s">
        <v>787</v>
      </c>
      <c r="E7483" s="18" t="s">
        <v>572</v>
      </c>
      <c r="F7483" s="316">
        <v>107.90000000000001</v>
      </c>
      <c r="G7483" s="39"/>
      <c r="H7483" s="45"/>
    </row>
    <row r="7484" s="2" customFormat="1" ht="16.8" customHeight="1">
      <c r="A7484" s="39"/>
      <c r="B7484" s="45"/>
      <c r="C7484" s="315" t="s">
        <v>496</v>
      </c>
      <c r="D7484" s="315" t="s">
        <v>497</v>
      </c>
      <c r="E7484" s="18" t="s">
        <v>489</v>
      </c>
      <c r="F7484" s="316">
        <v>9.0500000000000007</v>
      </c>
      <c r="G7484" s="39"/>
      <c r="H7484" s="45"/>
    </row>
    <row r="7485" s="2" customFormat="1" ht="16.8" customHeight="1">
      <c r="A7485" s="39"/>
      <c r="B7485" s="45"/>
      <c r="C7485" s="311" t="s">
        <v>954</v>
      </c>
      <c r="D7485" s="312" t="s">
        <v>19</v>
      </c>
      <c r="E7485" s="313" t="s">
        <v>19</v>
      </c>
      <c r="F7485" s="314">
        <v>0.25</v>
      </c>
      <c r="G7485" s="39"/>
      <c r="H7485" s="45"/>
    </row>
    <row r="7486" s="2" customFormat="1" ht="16.8" customHeight="1">
      <c r="A7486" s="39"/>
      <c r="B7486" s="45"/>
      <c r="C7486" s="317" t="s">
        <v>4959</v>
      </c>
      <c r="D7486" s="39"/>
      <c r="E7486" s="39"/>
      <c r="F7486" s="39"/>
      <c r="G7486" s="39"/>
      <c r="H7486" s="45"/>
    </row>
    <row r="7487" s="2" customFormat="1" ht="16.8" customHeight="1">
      <c r="A7487" s="39"/>
      <c r="B7487" s="45"/>
      <c r="C7487" s="315" t="s">
        <v>496</v>
      </c>
      <c r="D7487" s="315" t="s">
        <v>497</v>
      </c>
      <c r="E7487" s="18" t="s">
        <v>489</v>
      </c>
      <c r="F7487" s="316">
        <v>9.0500000000000007</v>
      </c>
      <c r="G7487" s="39"/>
      <c r="H7487" s="45"/>
    </row>
    <row r="7488" s="2" customFormat="1" ht="16.8" customHeight="1">
      <c r="A7488" s="39"/>
      <c r="B7488" s="45"/>
      <c r="C7488" s="311" t="s">
        <v>258</v>
      </c>
      <c r="D7488" s="312" t="s">
        <v>19</v>
      </c>
      <c r="E7488" s="313" t="s">
        <v>19</v>
      </c>
      <c r="F7488" s="314">
        <v>0</v>
      </c>
      <c r="G7488" s="39"/>
      <c r="H7488" s="45"/>
    </row>
    <row r="7489" s="2" customFormat="1" ht="16.8" customHeight="1">
      <c r="A7489" s="39"/>
      <c r="B7489" s="45"/>
      <c r="C7489" s="317" t="s">
        <v>4959</v>
      </c>
      <c r="D7489" s="39"/>
      <c r="E7489" s="39"/>
      <c r="F7489" s="39"/>
      <c r="G7489" s="39"/>
      <c r="H7489" s="45"/>
    </row>
    <row r="7490" s="2" customFormat="1" ht="16.8" customHeight="1">
      <c r="A7490" s="39"/>
      <c r="B7490" s="45"/>
      <c r="C7490" s="315" t="s">
        <v>786</v>
      </c>
      <c r="D7490" s="315" t="s">
        <v>787</v>
      </c>
      <c r="E7490" s="18" t="s">
        <v>572</v>
      </c>
      <c r="F7490" s="316">
        <v>107.90000000000001</v>
      </c>
      <c r="G7490" s="39"/>
      <c r="H7490" s="45"/>
    </row>
    <row r="7491" s="2" customFormat="1" ht="16.8" customHeight="1">
      <c r="A7491" s="39"/>
      <c r="B7491" s="45"/>
      <c r="C7491" s="315" t="s">
        <v>496</v>
      </c>
      <c r="D7491" s="315" t="s">
        <v>497</v>
      </c>
      <c r="E7491" s="18" t="s">
        <v>489</v>
      </c>
      <c r="F7491" s="316">
        <v>9.0500000000000007</v>
      </c>
      <c r="G7491" s="39"/>
      <c r="H7491" s="45"/>
    </row>
    <row r="7492" s="2" customFormat="1" ht="16.8" customHeight="1">
      <c r="A7492" s="39"/>
      <c r="B7492" s="45"/>
      <c r="C7492" s="311" t="s">
        <v>266</v>
      </c>
      <c r="D7492" s="312" t="s">
        <v>19</v>
      </c>
      <c r="E7492" s="313" t="s">
        <v>19</v>
      </c>
      <c r="F7492" s="314">
        <v>0.29999999999999999</v>
      </c>
      <c r="G7492" s="39"/>
      <c r="H7492" s="45"/>
    </row>
    <row r="7493" s="2" customFormat="1" ht="16.8" customHeight="1">
      <c r="A7493" s="39"/>
      <c r="B7493" s="45"/>
      <c r="C7493" s="317" t="s">
        <v>4959</v>
      </c>
      <c r="D7493" s="39"/>
      <c r="E7493" s="39"/>
      <c r="F7493" s="39"/>
      <c r="G7493" s="39"/>
      <c r="H7493" s="45"/>
    </row>
    <row r="7494" s="2" customFormat="1" ht="16.8" customHeight="1">
      <c r="A7494" s="39"/>
      <c r="B7494" s="45"/>
      <c r="C7494" s="315" t="s">
        <v>496</v>
      </c>
      <c r="D7494" s="315" t="s">
        <v>497</v>
      </c>
      <c r="E7494" s="18" t="s">
        <v>489</v>
      </c>
      <c r="F7494" s="316">
        <v>9.0500000000000007</v>
      </c>
      <c r="G7494" s="39"/>
      <c r="H7494" s="45"/>
    </row>
    <row r="7495" s="2" customFormat="1" ht="16.8" customHeight="1">
      <c r="A7495" s="39"/>
      <c r="B7495" s="45"/>
      <c r="C7495" s="311" t="s">
        <v>855</v>
      </c>
      <c r="D7495" s="312" t="s">
        <v>19</v>
      </c>
      <c r="E7495" s="313" t="s">
        <v>19</v>
      </c>
      <c r="F7495" s="314">
        <v>0</v>
      </c>
      <c r="G7495" s="39"/>
      <c r="H7495" s="45"/>
    </row>
    <row r="7496" s="2" customFormat="1" ht="16.8" customHeight="1">
      <c r="A7496" s="39"/>
      <c r="B7496" s="45"/>
      <c r="C7496" s="317" t="s">
        <v>4959</v>
      </c>
      <c r="D7496" s="39"/>
      <c r="E7496" s="39"/>
      <c r="F7496" s="39"/>
      <c r="G7496" s="39"/>
      <c r="H7496" s="45"/>
    </row>
    <row r="7497" s="2" customFormat="1">
      <c r="A7497" s="39"/>
      <c r="B7497" s="45"/>
      <c r="C7497" s="315" t="s">
        <v>477</v>
      </c>
      <c r="D7497" s="315" t="s">
        <v>478</v>
      </c>
      <c r="E7497" s="18" t="s">
        <v>391</v>
      </c>
      <c r="F7497" s="316">
        <v>143.85900000000001</v>
      </c>
      <c r="G7497" s="39"/>
      <c r="H7497" s="45"/>
    </row>
    <row r="7498" s="2" customFormat="1" ht="16.8" customHeight="1">
      <c r="A7498" s="39"/>
      <c r="B7498" s="45"/>
      <c r="C7498" s="311" t="s">
        <v>2047</v>
      </c>
      <c r="D7498" s="312" t="s">
        <v>19</v>
      </c>
      <c r="E7498" s="313" t="s">
        <v>19</v>
      </c>
      <c r="F7498" s="314">
        <v>107.90000000000001</v>
      </c>
      <c r="G7498" s="39"/>
      <c r="H7498" s="45"/>
    </row>
    <row r="7499" s="2" customFormat="1" ht="16.8" customHeight="1">
      <c r="A7499" s="39"/>
      <c r="B7499" s="45"/>
      <c r="C7499" s="315" t="s">
        <v>19</v>
      </c>
      <c r="D7499" s="315" t="s">
        <v>3002</v>
      </c>
      <c r="E7499" s="18" t="s">
        <v>19</v>
      </c>
      <c r="F7499" s="316">
        <v>9</v>
      </c>
      <c r="G7499" s="39"/>
      <c r="H7499" s="45"/>
    </row>
    <row r="7500" s="2" customFormat="1" ht="16.8" customHeight="1">
      <c r="A7500" s="39"/>
      <c r="B7500" s="45"/>
      <c r="C7500" s="315" t="s">
        <v>19</v>
      </c>
      <c r="D7500" s="315" t="s">
        <v>3003</v>
      </c>
      <c r="E7500" s="18" t="s">
        <v>19</v>
      </c>
      <c r="F7500" s="316">
        <v>43.700000000000003</v>
      </c>
      <c r="G7500" s="39"/>
      <c r="H7500" s="45"/>
    </row>
    <row r="7501" s="2" customFormat="1" ht="16.8" customHeight="1">
      <c r="A7501" s="39"/>
      <c r="B7501" s="45"/>
      <c r="C7501" s="315" t="s">
        <v>19</v>
      </c>
      <c r="D7501" s="315" t="s">
        <v>3004</v>
      </c>
      <c r="E7501" s="18" t="s">
        <v>19</v>
      </c>
      <c r="F7501" s="316">
        <v>13.699999999999999</v>
      </c>
      <c r="G7501" s="39"/>
      <c r="H7501" s="45"/>
    </row>
    <row r="7502" s="2" customFormat="1" ht="16.8" customHeight="1">
      <c r="A7502" s="39"/>
      <c r="B7502" s="45"/>
      <c r="C7502" s="315" t="s">
        <v>19</v>
      </c>
      <c r="D7502" s="315" t="s">
        <v>3005</v>
      </c>
      <c r="E7502" s="18" t="s">
        <v>19</v>
      </c>
      <c r="F7502" s="316">
        <v>2.2000000000000002</v>
      </c>
      <c r="G7502" s="39"/>
      <c r="H7502" s="45"/>
    </row>
    <row r="7503" s="2" customFormat="1" ht="16.8" customHeight="1">
      <c r="A7503" s="39"/>
      <c r="B7503" s="45"/>
      <c r="C7503" s="315" t="s">
        <v>19</v>
      </c>
      <c r="D7503" s="315" t="s">
        <v>3006</v>
      </c>
      <c r="E7503" s="18" t="s">
        <v>19</v>
      </c>
      <c r="F7503" s="316">
        <v>17.899999999999999</v>
      </c>
      <c r="G7503" s="39"/>
      <c r="H7503" s="45"/>
    </row>
    <row r="7504" s="2" customFormat="1" ht="16.8" customHeight="1">
      <c r="A7504" s="39"/>
      <c r="B7504" s="45"/>
      <c r="C7504" s="315" t="s">
        <v>19</v>
      </c>
      <c r="D7504" s="315" t="s">
        <v>3007</v>
      </c>
      <c r="E7504" s="18" t="s">
        <v>19</v>
      </c>
      <c r="F7504" s="316">
        <v>5.2000000000000002</v>
      </c>
      <c r="G7504" s="39"/>
      <c r="H7504" s="45"/>
    </row>
    <row r="7505" s="2" customFormat="1" ht="16.8" customHeight="1">
      <c r="A7505" s="39"/>
      <c r="B7505" s="45"/>
      <c r="C7505" s="315" t="s">
        <v>19</v>
      </c>
      <c r="D7505" s="315" t="s">
        <v>3008</v>
      </c>
      <c r="E7505" s="18" t="s">
        <v>19</v>
      </c>
      <c r="F7505" s="316">
        <v>12.1</v>
      </c>
      <c r="G7505" s="39"/>
      <c r="H7505" s="45"/>
    </row>
    <row r="7506" s="2" customFormat="1" ht="16.8" customHeight="1">
      <c r="A7506" s="39"/>
      <c r="B7506" s="45"/>
      <c r="C7506" s="315" t="s">
        <v>19</v>
      </c>
      <c r="D7506" s="315" t="s">
        <v>3009</v>
      </c>
      <c r="E7506" s="18" t="s">
        <v>19</v>
      </c>
      <c r="F7506" s="316">
        <v>4.0999999999999996</v>
      </c>
      <c r="G7506" s="39"/>
      <c r="H7506" s="45"/>
    </row>
    <row r="7507" s="2" customFormat="1" ht="16.8" customHeight="1">
      <c r="A7507" s="39"/>
      <c r="B7507" s="45"/>
      <c r="C7507" s="315" t="s">
        <v>2047</v>
      </c>
      <c r="D7507" s="315" t="s">
        <v>363</v>
      </c>
      <c r="E7507" s="18" t="s">
        <v>19</v>
      </c>
      <c r="F7507" s="316">
        <v>107.90000000000001</v>
      </c>
      <c r="G7507" s="39"/>
      <c r="H7507" s="45"/>
    </row>
    <row r="7508" s="2" customFormat="1" ht="16.8" customHeight="1">
      <c r="A7508" s="39"/>
      <c r="B7508" s="45"/>
      <c r="C7508" s="317" t="s">
        <v>4959</v>
      </c>
      <c r="D7508" s="39"/>
      <c r="E7508" s="39"/>
      <c r="F7508" s="39"/>
      <c r="G7508" s="39"/>
      <c r="H7508" s="45"/>
    </row>
    <row r="7509" s="2" customFormat="1">
      <c r="A7509" s="39"/>
      <c r="B7509" s="45"/>
      <c r="C7509" s="315" t="s">
        <v>2108</v>
      </c>
      <c r="D7509" s="315" t="s">
        <v>2109</v>
      </c>
      <c r="E7509" s="18" t="s">
        <v>572</v>
      </c>
      <c r="F7509" s="316">
        <v>109.51900000000001</v>
      </c>
      <c r="G7509" s="39"/>
      <c r="H7509" s="45"/>
    </row>
    <row r="7510" s="2" customFormat="1">
      <c r="A7510" s="39"/>
      <c r="B7510" s="45"/>
      <c r="C7510" s="315" t="s">
        <v>2104</v>
      </c>
      <c r="D7510" s="315" t="s">
        <v>2105</v>
      </c>
      <c r="E7510" s="18" t="s">
        <v>572</v>
      </c>
      <c r="F7510" s="316">
        <v>107.90000000000001</v>
      </c>
      <c r="G7510" s="39"/>
      <c r="H7510" s="45"/>
    </row>
    <row r="7511" s="2" customFormat="1" ht="16.8" customHeight="1">
      <c r="A7511" s="39"/>
      <c r="B7511" s="45"/>
      <c r="C7511" s="315" t="s">
        <v>786</v>
      </c>
      <c r="D7511" s="315" t="s">
        <v>787</v>
      </c>
      <c r="E7511" s="18" t="s">
        <v>572</v>
      </c>
      <c r="F7511" s="316">
        <v>107.90000000000001</v>
      </c>
      <c r="G7511" s="39"/>
      <c r="H7511" s="45"/>
    </row>
    <row r="7512" s="2" customFormat="1" ht="16.8" customHeight="1">
      <c r="A7512" s="39"/>
      <c r="B7512" s="45"/>
      <c r="C7512" s="315" t="s">
        <v>496</v>
      </c>
      <c r="D7512" s="315" t="s">
        <v>497</v>
      </c>
      <c r="E7512" s="18" t="s">
        <v>489</v>
      </c>
      <c r="F7512" s="316">
        <v>9.0500000000000007</v>
      </c>
      <c r="G7512" s="39"/>
      <c r="H7512" s="45"/>
    </row>
    <row r="7513" s="2" customFormat="1" ht="16.8" customHeight="1">
      <c r="A7513" s="39"/>
      <c r="B7513" s="45"/>
      <c r="C7513" s="311" t="s">
        <v>2049</v>
      </c>
      <c r="D7513" s="312" t="s">
        <v>19</v>
      </c>
      <c r="E7513" s="313" t="s">
        <v>19</v>
      </c>
      <c r="F7513" s="314">
        <v>0</v>
      </c>
      <c r="G7513" s="39"/>
      <c r="H7513" s="45"/>
    </row>
    <row r="7514" s="2" customFormat="1" ht="16.8" customHeight="1">
      <c r="A7514" s="39"/>
      <c r="B7514" s="45"/>
      <c r="C7514" s="317" t="s">
        <v>4959</v>
      </c>
      <c r="D7514" s="39"/>
      <c r="E7514" s="39"/>
      <c r="F7514" s="39"/>
      <c r="G7514" s="39"/>
      <c r="H7514" s="45"/>
    </row>
    <row r="7515" s="2" customFormat="1" ht="16.8" customHeight="1">
      <c r="A7515" s="39"/>
      <c r="B7515" s="45"/>
      <c r="C7515" s="315" t="s">
        <v>786</v>
      </c>
      <c r="D7515" s="315" t="s">
        <v>787</v>
      </c>
      <c r="E7515" s="18" t="s">
        <v>572</v>
      </c>
      <c r="F7515" s="316">
        <v>107.90000000000001</v>
      </c>
      <c r="G7515" s="39"/>
      <c r="H7515" s="45"/>
    </row>
    <row r="7516" s="2" customFormat="1" ht="16.8" customHeight="1">
      <c r="A7516" s="39"/>
      <c r="B7516" s="45"/>
      <c r="C7516" s="315" t="s">
        <v>496</v>
      </c>
      <c r="D7516" s="315" t="s">
        <v>497</v>
      </c>
      <c r="E7516" s="18" t="s">
        <v>489</v>
      </c>
      <c r="F7516" s="316">
        <v>9.0500000000000007</v>
      </c>
      <c r="G7516" s="39"/>
      <c r="H7516" s="45"/>
    </row>
    <row r="7517" s="2" customFormat="1" ht="16.8" customHeight="1">
      <c r="A7517" s="39"/>
      <c r="B7517" s="45"/>
      <c r="C7517" s="311" t="s">
        <v>1829</v>
      </c>
      <c r="D7517" s="312" t="s">
        <v>19</v>
      </c>
      <c r="E7517" s="313" t="s">
        <v>19</v>
      </c>
      <c r="F7517" s="314">
        <v>0</v>
      </c>
      <c r="G7517" s="39"/>
      <c r="H7517" s="45"/>
    </row>
    <row r="7518" s="2" customFormat="1" ht="16.8" customHeight="1">
      <c r="A7518" s="39"/>
      <c r="B7518" s="45"/>
      <c r="C7518" s="317" t="s">
        <v>4959</v>
      </c>
      <c r="D7518" s="39"/>
      <c r="E7518" s="39"/>
      <c r="F7518" s="39"/>
      <c r="G7518" s="39"/>
      <c r="H7518" s="45"/>
    </row>
    <row r="7519" s="2" customFormat="1" ht="16.8" customHeight="1">
      <c r="A7519" s="39"/>
      <c r="B7519" s="45"/>
      <c r="C7519" s="315" t="s">
        <v>786</v>
      </c>
      <c r="D7519" s="315" t="s">
        <v>787</v>
      </c>
      <c r="E7519" s="18" t="s">
        <v>572</v>
      </c>
      <c r="F7519" s="316">
        <v>107.90000000000001</v>
      </c>
      <c r="G7519" s="39"/>
      <c r="H7519" s="45"/>
    </row>
    <row r="7520" s="2" customFormat="1" ht="16.8" customHeight="1">
      <c r="A7520" s="39"/>
      <c r="B7520" s="45"/>
      <c r="C7520" s="315" t="s">
        <v>496</v>
      </c>
      <c r="D7520" s="315" t="s">
        <v>497</v>
      </c>
      <c r="E7520" s="18" t="s">
        <v>489</v>
      </c>
      <c r="F7520" s="316">
        <v>9.0500000000000007</v>
      </c>
      <c r="G7520" s="39"/>
      <c r="H7520" s="45"/>
    </row>
    <row r="7521" s="2" customFormat="1" ht="16.8" customHeight="1">
      <c r="A7521" s="39"/>
      <c r="B7521" s="45"/>
      <c r="C7521" s="311" t="s">
        <v>1831</v>
      </c>
      <c r="D7521" s="312" t="s">
        <v>19</v>
      </c>
      <c r="E7521" s="313" t="s">
        <v>19</v>
      </c>
      <c r="F7521" s="314">
        <v>0</v>
      </c>
      <c r="G7521" s="39"/>
      <c r="H7521" s="45"/>
    </row>
    <row r="7522" s="2" customFormat="1" ht="16.8" customHeight="1">
      <c r="A7522" s="39"/>
      <c r="B7522" s="45"/>
      <c r="C7522" s="317" t="s">
        <v>4959</v>
      </c>
      <c r="D7522" s="39"/>
      <c r="E7522" s="39"/>
      <c r="F7522" s="39"/>
      <c r="G7522" s="39"/>
      <c r="H7522" s="45"/>
    </row>
    <row r="7523" s="2" customFormat="1" ht="16.8" customHeight="1">
      <c r="A7523" s="39"/>
      <c r="B7523" s="45"/>
      <c r="C7523" s="315" t="s">
        <v>786</v>
      </c>
      <c r="D7523" s="315" t="s">
        <v>787</v>
      </c>
      <c r="E7523" s="18" t="s">
        <v>572</v>
      </c>
      <c r="F7523" s="316">
        <v>107.90000000000001</v>
      </c>
      <c r="G7523" s="39"/>
      <c r="H7523" s="45"/>
    </row>
    <row r="7524" s="2" customFormat="1" ht="16.8" customHeight="1">
      <c r="A7524" s="39"/>
      <c r="B7524" s="45"/>
      <c r="C7524" s="315" t="s">
        <v>496</v>
      </c>
      <c r="D7524" s="315" t="s">
        <v>497</v>
      </c>
      <c r="E7524" s="18" t="s">
        <v>489</v>
      </c>
      <c r="F7524" s="316">
        <v>9.0500000000000007</v>
      </c>
      <c r="G7524" s="39"/>
      <c r="H7524" s="45"/>
    </row>
    <row r="7525" s="2" customFormat="1" ht="16.8" customHeight="1">
      <c r="A7525" s="39"/>
      <c r="B7525" s="45"/>
      <c r="C7525" s="311" t="s">
        <v>286</v>
      </c>
      <c r="D7525" s="312" t="s">
        <v>19</v>
      </c>
      <c r="E7525" s="313" t="s">
        <v>19</v>
      </c>
      <c r="F7525" s="314">
        <v>43.159999999999997</v>
      </c>
      <c r="G7525" s="39"/>
      <c r="H7525" s="45"/>
    </row>
    <row r="7526" s="2" customFormat="1">
      <c r="A7526" s="39"/>
      <c r="B7526" s="45"/>
      <c r="C7526" s="315" t="s">
        <v>19</v>
      </c>
      <c r="D7526" s="315" t="s">
        <v>1848</v>
      </c>
      <c r="E7526" s="18" t="s">
        <v>19</v>
      </c>
      <c r="F7526" s="316">
        <v>0</v>
      </c>
      <c r="G7526" s="39"/>
      <c r="H7526" s="45"/>
    </row>
    <row r="7527" s="2" customFormat="1" ht="16.8" customHeight="1">
      <c r="A7527" s="39"/>
      <c r="B7527" s="45"/>
      <c r="C7527" s="315" t="s">
        <v>1273</v>
      </c>
      <c r="D7527" s="315" t="s">
        <v>2161</v>
      </c>
      <c r="E7527" s="18" t="s">
        <v>19</v>
      </c>
      <c r="F7527" s="316">
        <v>16.184999999999999</v>
      </c>
      <c r="G7527" s="39"/>
      <c r="H7527" s="45"/>
    </row>
    <row r="7528" s="2" customFormat="1" ht="16.8" customHeight="1">
      <c r="A7528" s="39"/>
      <c r="B7528" s="45"/>
      <c r="C7528" s="315" t="s">
        <v>1305</v>
      </c>
      <c r="D7528" s="315" t="s">
        <v>2162</v>
      </c>
      <c r="E7528" s="18" t="s">
        <v>19</v>
      </c>
      <c r="F7528" s="316">
        <v>26.975000000000001</v>
      </c>
      <c r="G7528" s="39"/>
      <c r="H7528" s="45"/>
    </row>
    <row r="7529" s="2" customFormat="1" ht="16.8" customHeight="1">
      <c r="A7529" s="39"/>
      <c r="B7529" s="45"/>
      <c r="C7529" s="315" t="s">
        <v>286</v>
      </c>
      <c r="D7529" s="315" t="s">
        <v>353</v>
      </c>
      <c r="E7529" s="18" t="s">
        <v>19</v>
      </c>
      <c r="F7529" s="316">
        <v>43.159999999999997</v>
      </c>
      <c r="G7529" s="39"/>
      <c r="H7529" s="45"/>
    </row>
    <row r="7530" s="2" customFormat="1" ht="16.8" customHeight="1">
      <c r="A7530" s="39"/>
      <c r="B7530" s="45"/>
      <c r="C7530" s="317" t="s">
        <v>4959</v>
      </c>
      <c r="D7530" s="39"/>
      <c r="E7530" s="39"/>
      <c r="F7530" s="39"/>
      <c r="G7530" s="39"/>
      <c r="H7530" s="45"/>
    </row>
    <row r="7531" s="2" customFormat="1">
      <c r="A7531" s="39"/>
      <c r="B7531" s="45"/>
      <c r="C7531" s="315" t="s">
        <v>343</v>
      </c>
      <c r="D7531" s="315" t="s">
        <v>344</v>
      </c>
      <c r="E7531" s="18" t="s">
        <v>345</v>
      </c>
      <c r="F7531" s="316">
        <v>78.983000000000004</v>
      </c>
      <c r="G7531" s="39"/>
      <c r="H7531" s="45"/>
    </row>
    <row r="7532" s="2" customFormat="1">
      <c r="A7532" s="39"/>
      <c r="B7532" s="45"/>
      <c r="C7532" s="315" t="s">
        <v>792</v>
      </c>
      <c r="D7532" s="315" t="s">
        <v>793</v>
      </c>
      <c r="E7532" s="18" t="s">
        <v>572</v>
      </c>
      <c r="F7532" s="316">
        <v>90.808999999999998</v>
      </c>
      <c r="G7532" s="39"/>
      <c r="H7532" s="45"/>
    </row>
    <row r="7533" s="2" customFormat="1" ht="16.8" customHeight="1">
      <c r="A7533" s="39"/>
      <c r="B7533" s="45"/>
      <c r="C7533" s="311" t="s">
        <v>300</v>
      </c>
      <c r="D7533" s="312" t="s">
        <v>19</v>
      </c>
      <c r="E7533" s="313" t="s">
        <v>19</v>
      </c>
      <c r="F7533" s="314">
        <v>0</v>
      </c>
      <c r="G7533" s="39"/>
      <c r="H7533" s="45"/>
    </row>
    <row r="7534" s="2" customFormat="1" ht="16.8" customHeight="1">
      <c r="A7534" s="39"/>
      <c r="B7534" s="45"/>
      <c r="C7534" s="315" t="s">
        <v>19</v>
      </c>
      <c r="D7534" s="315" t="s">
        <v>1347</v>
      </c>
      <c r="E7534" s="18" t="s">
        <v>19</v>
      </c>
      <c r="F7534" s="316">
        <v>0</v>
      </c>
      <c r="G7534" s="39"/>
      <c r="H7534" s="45"/>
    </row>
    <row r="7535" s="2" customFormat="1" ht="16.8" customHeight="1">
      <c r="A7535" s="39"/>
      <c r="B7535" s="45"/>
      <c r="C7535" s="315" t="s">
        <v>300</v>
      </c>
      <c r="D7535" s="315" t="s">
        <v>72</v>
      </c>
      <c r="E7535" s="18" t="s">
        <v>19</v>
      </c>
      <c r="F7535" s="316">
        <v>0</v>
      </c>
      <c r="G7535" s="39"/>
      <c r="H7535" s="45"/>
    </row>
    <row r="7536" s="2" customFormat="1" ht="16.8" customHeight="1">
      <c r="A7536" s="39"/>
      <c r="B7536" s="45"/>
      <c r="C7536" s="317" t="s">
        <v>4959</v>
      </c>
      <c r="D7536" s="39"/>
      <c r="E7536" s="39"/>
      <c r="F7536" s="39"/>
      <c r="G7536" s="39"/>
      <c r="H7536" s="45"/>
    </row>
    <row r="7537" s="2" customFormat="1">
      <c r="A7537" s="39"/>
      <c r="B7537" s="45"/>
      <c r="C7537" s="315" t="s">
        <v>406</v>
      </c>
      <c r="D7537" s="315" t="s">
        <v>407</v>
      </c>
      <c r="E7537" s="18" t="s">
        <v>391</v>
      </c>
      <c r="F7537" s="316">
        <v>148.52000000000001</v>
      </c>
      <c r="G7537" s="39"/>
      <c r="H7537" s="45"/>
    </row>
    <row r="7538" s="2" customFormat="1" ht="16.8" customHeight="1">
      <c r="A7538" s="39"/>
      <c r="B7538" s="45"/>
      <c r="C7538" s="311" t="s">
        <v>245</v>
      </c>
      <c r="D7538" s="312" t="s">
        <v>19</v>
      </c>
      <c r="E7538" s="313" t="s">
        <v>19</v>
      </c>
      <c r="F7538" s="314">
        <v>0</v>
      </c>
      <c r="G7538" s="39"/>
      <c r="H7538" s="45"/>
    </row>
    <row r="7539" s="2" customFormat="1" ht="16.8" customHeight="1">
      <c r="A7539" s="39"/>
      <c r="B7539" s="45"/>
      <c r="C7539" s="317" t="s">
        <v>4959</v>
      </c>
      <c r="D7539" s="39"/>
      <c r="E7539" s="39"/>
      <c r="F7539" s="39"/>
      <c r="G7539" s="39"/>
      <c r="H7539" s="45"/>
    </row>
    <row r="7540" s="2" customFormat="1">
      <c r="A7540" s="39"/>
      <c r="B7540" s="45"/>
      <c r="C7540" s="315" t="s">
        <v>448</v>
      </c>
      <c r="D7540" s="315" t="s">
        <v>449</v>
      </c>
      <c r="E7540" s="18" t="s">
        <v>391</v>
      </c>
      <c r="F7540" s="316">
        <v>51.274000000000001</v>
      </c>
      <c r="G7540" s="39"/>
      <c r="H7540" s="45"/>
    </row>
    <row r="7541" s="2" customFormat="1" ht="16.8" customHeight="1">
      <c r="A7541" s="39"/>
      <c r="B7541" s="45"/>
      <c r="C7541" s="311" t="s">
        <v>267</v>
      </c>
      <c r="D7541" s="312" t="s">
        <v>19</v>
      </c>
      <c r="E7541" s="313" t="s">
        <v>19</v>
      </c>
      <c r="F7541" s="314">
        <v>1.0800000000000001</v>
      </c>
      <c r="G7541" s="39"/>
      <c r="H7541" s="45"/>
    </row>
    <row r="7542" s="2" customFormat="1" ht="16.8" customHeight="1">
      <c r="A7542" s="39"/>
      <c r="B7542" s="45"/>
      <c r="C7542" s="315" t="s">
        <v>267</v>
      </c>
      <c r="D7542" s="315" t="s">
        <v>1864</v>
      </c>
      <c r="E7542" s="18" t="s">
        <v>19</v>
      </c>
      <c r="F7542" s="316">
        <v>1.0800000000000001</v>
      </c>
      <c r="G7542" s="39"/>
      <c r="H7542" s="45"/>
    </row>
    <row r="7543" s="2" customFormat="1" ht="16.8" customHeight="1">
      <c r="A7543" s="39"/>
      <c r="B7543" s="45"/>
      <c r="C7543" s="317" t="s">
        <v>4959</v>
      </c>
      <c r="D7543" s="39"/>
      <c r="E7543" s="39"/>
      <c r="F7543" s="39"/>
      <c r="G7543" s="39"/>
      <c r="H7543" s="45"/>
    </row>
    <row r="7544" s="2" customFormat="1">
      <c r="A7544" s="39"/>
      <c r="B7544" s="45"/>
      <c r="C7544" s="315" t="s">
        <v>406</v>
      </c>
      <c r="D7544" s="315" t="s">
        <v>407</v>
      </c>
      <c r="E7544" s="18" t="s">
        <v>391</v>
      </c>
      <c r="F7544" s="316">
        <v>148.52000000000001</v>
      </c>
      <c r="G7544" s="39"/>
      <c r="H7544" s="45"/>
    </row>
    <row r="7545" s="2" customFormat="1">
      <c r="A7545" s="39"/>
      <c r="B7545" s="45"/>
      <c r="C7545" s="315" t="s">
        <v>343</v>
      </c>
      <c r="D7545" s="315" t="s">
        <v>344</v>
      </c>
      <c r="E7545" s="18" t="s">
        <v>345</v>
      </c>
      <c r="F7545" s="316">
        <v>78.983000000000004</v>
      </c>
      <c r="G7545" s="39"/>
      <c r="H7545" s="45"/>
    </row>
    <row r="7546" s="2" customFormat="1" ht="16.8" customHeight="1">
      <c r="A7546" s="39"/>
      <c r="B7546" s="45"/>
      <c r="C7546" s="315" t="s">
        <v>379</v>
      </c>
      <c r="D7546" s="315" t="s">
        <v>380</v>
      </c>
      <c r="E7546" s="18" t="s">
        <v>345</v>
      </c>
      <c r="F7546" s="316">
        <v>134.65899999999999</v>
      </c>
      <c r="G7546" s="39"/>
      <c r="H7546" s="45"/>
    </row>
    <row r="7547" s="2" customFormat="1" ht="16.8" customHeight="1">
      <c r="A7547" s="39"/>
      <c r="B7547" s="45"/>
      <c r="C7547" s="315" t="s">
        <v>435</v>
      </c>
      <c r="D7547" s="315" t="s">
        <v>436</v>
      </c>
      <c r="E7547" s="18" t="s">
        <v>391</v>
      </c>
      <c r="F7547" s="316">
        <v>186.45099999999999</v>
      </c>
      <c r="G7547" s="39"/>
      <c r="H7547" s="45"/>
    </row>
    <row r="7548" s="2" customFormat="1">
      <c r="A7548" s="39"/>
      <c r="B7548" s="45"/>
      <c r="C7548" s="315" t="s">
        <v>792</v>
      </c>
      <c r="D7548" s="315" t="s">
        <v>793</v>
      </c>
      <c r="E7548" s="18" t="s">
        <v>572</v>
      </c>
      <c r="F7548" s="316">
        <v>90.808999999999998</v>
      </c>
      <c r="G7548" s="39"/>
      <c r="H7548" s="45"/>
    </row>
    <row r="7549" s="2" customFormat="1" ht="16.8" customHeight="1">
      <c r="A7549" s="39"/>
      <c r="B7549" s="45"/>
      <c r="C7549" s="315" t="s">
        <v>487</v>
      </c>
      <c r="D7549" s="315" t="s">
        <v>488</v>
      </c>
      <c r="E7549" s="18" t="s">
        <v>489</v>
      </c>
      <c r="F7549" s="316">
        <v>93.225999999999999</v>
      </c>
      <c r="G7549" s="39"/>
      <c r="H7549" s="45"/>
    </row>
    <row r="7550" s="2" customFormat="1" ht="16.8" customHeight="1">
      <c r="A7550" s="39"/>
      <c r="B7550" s="45"/>
      <c r="C7550" s="315" t="s">
        <v>496</v>
      </c>
      <c r="D7550" s="315" t="s">
        <v>497</v>
      </c>
      <c r="E7550" s="18" t="s">
        <v>489</v>
      </c>
      <c r="F7550" s="316">
        <v>9.0500000000000007</v>
      </c>
      <c r="G7550" s="39"/>
      <c r="H7550" s="45"/>
    </row>
    <row r="7551" s="2" customFormat="1" ht="16.8" customHeight="1">
      <c r="A7551" s="39"/>
      <c r="B7551" s="45"/>
      <c r="C7551" s="315" t="s">
        <v>1305</v>
      </c>
      <c r="D7551" s="315" t="s">
        <v>2162</v>
      </c>
      <c r="E7551" s="18" t="s">
        <v>19</v>
      </c>
      <c r="F7551" s="316">
        <v>26.975000000000001</v>
      </c>
      <c r="G7551" s="39"/>
      <c r="H7551" s="45"/>
    </row>
    <row r="7552" s="2" customFormat="1" ht="16.8" customHeight="1">
      <c r="A7552" s="39"/>
      <c r="B7552" s="45"/>
      <c r="C7552" s="317" t="s">
        <v>4959</v>
      </c>
      <c r="D7552" s="39"/>
      <c r="E7552" s="39"/>
      <c r="F7552" s="39"/>
      <c r="G7552" s="39"/>
      <c r="H7552" s="45"/>
    </row>
    <row r="7553" s="2" customFormat="1">
      <c r="A7553" s="39"/>
      <c r="B7553" s="45"/>
      <c r="C7553" s="315" t="s">
        <v>343</v>
      </c>
      <c r="D7553" s="315" t="s">
        <v>344</v>
      </c>
      <c r="E7553" s="18" t="s">
        <v>345</v>
      </c>
      <c r="F7553" s="316">
        <v>78.983000000000004</v>
      </c>
      <c r="G7553" s="39"/>
      <c r="H7553" s="45"/>
    </row>
    <row r="7554" s="2" customFormat="1">
      <c r="A7554" s="39"/>
      <c r="B7554" s="45"/>
      <c r="C7554" s="315" t="s">
        <v>406</v>
      </c>
      <c r="D7554" s="315" t="s">
        <v>407</v>
      </c>
      <c r="E7554" s="18" t="s">
        <v>391</v>
      </c>
      <c r="F7554" s="316">
        <v>148.52000000000001</v>
      </c>
      <c r="G7554" s="39"/>
      <c r="H7554" s="45"/>
    </row>
    <row r="7555" s="2" customFormat="1" ht="16.8" customHeight="1">
      <c r="A7555" s="39"/>
      <c r="B7555" s="45"/>
      <c r="C7555" s="315" t="s">
        <v>1308</v>
      </c>
      <c r="D7555" s="315" t="s">
        <v>1333</v>
      </c>
      <c r="E7555" s="18" t="s">
        <v>19</v>
      </c>
      <c r="F7555" s="316">
        <v>45.317999999999998</v>
      </c>
      <c r="G7555" s="39"/>
      <c r="H7555" s="45"/>
    </row>
    <row r="7556" s="2" customFormat="1" ht="16.8" customHeight="1">
      <c r="A7556" s="39"/>
      <c r="B7556" s="45"/>
      <c r="C7556" s="317" t="s">
        <v>4959</v>
      </c>
      <c r="D7556" s="39"/>
      <c r="E7556" s="39"/>
      <c r="F7556" s="39"/>
      <c r="G7556" s="39"/>
      <c r="H7556" s="45"/>
    </row>
    <row r="7557" s="2" customFormat="1" ht="16.8" customHeight="1">
      <c r="A7557" s="39"/>
      <c r="B7557" s="45"/>
      <c r="C7557" s="311" t="s">
        <v>1305</v>
      </c>
      <c r="D7557" s="312" t="s">
        <v>19</v>
      </c>
      <c r="E7557" s="313" t="s">
        <v>19</v>
      </c>
      <c r="F7557" s="314">
        <v>26.975000000000001</v>
      </c>
      <c r="G7557" s="39"/>
      <c r="H7557" s="45"/>
    </row>
    <row r="7558" s="2" customFormat="1" ht="16.8" customHeight="1">
      <c r="A7558" s="39"/>
      <c r="B7558" s="45"/>
      <c r="C7558" s="311" t="s">
        <v>1308</v>
      </c>
      <c r="D7558" s="312" t="s">
        <v>19</v>
      </c>
      <c r="E7558" s="313" t="s">
        <v>19</v>
      </c>
      <c r="F7558" s="314">
        <v>45.317999999999998</v>
      </c>
      <c r="G7558" s="39"/>
      <c r="H7558" s="45"/>
    </row>
    <row r="7559" s="2" customFormat="1">
      <c r="A7559" s="39"/>
      <c r="B7559" s="45"/>
      <c r="C7559" s="315" t="s">
        <v>343</v>
      </c>
      <c r="D7559" s="315" t="s">
        <v>344</v>
      </c>
      <c r="E7559" s="18" t="s">
        <v>345</v>
      </c>
      <c r="F7559" s="316">
        <v>78.983000000000004</v>
      </c>
      <c r="G7559" s="39"/>
      <c r="H7559" s="45"/>
    </row>
    <row r="7560" s="2" customFormat="1">
      <c r="A7560" s="39"/>
      <c r="B7560" s="45"/>
      <c r="C7560" s="315" t="s">
        <v>364</v>
      </c>
      <c r="D7560" s="315" t="s">
        <v>365</v>
      </c>
      <c r="E7560" s="18" t="s">
        <v>345</v>
      </c>
      <c r="F7560" s="316">
        <v>33.664999999999999</v>
      </c>
      <c r="G7560" s="39"/>
      <c r="H7560" s="45"/>
    </row>
    <row r="7561" s="2" customFormat="1">
      <c r="A7561" s="39"/>
      <c r="B7561" s="45"/>
      <c r="C7561" s="315" t="s">
        <v>368</v>
      </c>
      <c r="D7561" s="315" t="s">
        <v>369</v>
      </c>
      <c r="E7561" s="18" t="s">
        <v>345</v>
      </c>
      <c r="F7561" s="316">
        <v>31.981999999999999</v>
      </c>
      <c r="G7561" s="39"/>
      <c r="H7561" s="45"/>
    </row>
    <row r="7562" s="2" customFormat="1" ht="16.8" customHeight="1">
      <c r="A7562" s="39"/>
      <c r="B7562" s="45"/>
      <c r="C7562" s="315" t="s">
        <v>611</v>
      </c>
      <c r="D7562" s="315" t="s">
        <v>612</v>
      </c>
      <c r="E7562" s="18" t="s">
        <v>345</v>
      </c>
      <c r="F7562" s="316">
        <v>33.664999999999999</v>
      </c>
      <c r="G7562" s="39"/>
      <c r="H7562" s="45"/>
    </row>
    <row r="7563" s="2" customFormat="1" ht="16.8" customHeight="1">
      <c r="A7563" s="39"/>
      <c r="B7563" s="45"/>
      <c r="C7563" s="315" t="s">
        <v>631</v>
      </c>
      <c r="D7563" s="315" t="s">
        <v>632</v>
      </c>
      <c r="E7563" s="18" t="s">
        <v>345</v>
      </c>
      <c r="F7563" s="316">
        <v>33.664999999999999</v>
      </c>
      <c r="G7563" s="39"/>
      <c r="H7563" s="45"/>
    </row>
    <row r="7564" s="2" customFormat="1" ht="16.8" customHeight="1">
      <c r="A7564" s="39"/>
      <c r="B7564" s="45"/>
      <c r="C7564" s="315" t="s">
        <v>621</v>
      </c>
      <c r="D7564" s="315" t="s">
        <v>622</v>
      </c>
      <c r="E7564" s="18" t="s">
        <v>345</v>
      </c>
      <c r="F7564" s="316">
        <v>33.664999999999999</v>
      </c>
      <c r="G7564" s="39"/>
      <c r="H7564" s="45"/>
    </row>
    <row r="7565" s="2" customFormat="1">
      <c r="A7565" s="39"/>
      <c r="B7565" s="45"/>
      <c r="C7565" s="315" t="s">
        <v>636</v>
      </c>
      <c r="D7565" s="315" t="s">
        <v>637</v>
      </c>
      <c r="E7565" s="18" t="s">
        <v>345</v>
      </c>
      <c r="F7565" s="316">
        <v>33.664999999999999</v>
      </c>
      <c r="G7565" s="39"/>
      <c r="H7565" s="45"/>
    </row>
    <row r="7566" s="2" customFormat="1">
      <c r="A7566" s="39"/>
      <c r="B7566" s="45"/>
      <c r="C7566" s="315" t="s">
        <v>626</v>
      </c>
      <c r="D7566" s="315" t="s">
        <v>627</v>
      </c>
      <c r="E7566" s="18" t="s">
        <v>345</v>
      </c>
      <c r="F7566" s="316">
        <v>33.664999999999999</v>
      </c>
      <c r="G7566" s="39"/>
      <c r="H7566" s="45"/>
    </row>
    <row r="7567" s="2" customFormat="1" ht="16.8" customHeight="1">
      <c r="A7567" s="39"/>
      <c r="B7567" s="45"/>
      <c r="C7567" s="311" t="s">
        <v>1304</v>
      </c>
      <c r="D7567" s="312" t="s">
        <v>19</v>
      </c>
      <c r="E7567" s="313" t="s">
        <v>19</v>
      </c>
      <c r="F7567" s="314">
        <v>0.29999999999999999</v>
      </c>
      <c r="G7567" s="39"/>
      <c r="H7567" s="45"/>
    </row>
    <row r="7568" s="2" customFormat="1" ht="16.8" customHeight="1">
      <c r="A7568" s="39"/>
      <c r="B7568" s="45"/>
      <c r="C7568" s="315" t="s">
        <v>1304</v>
      </c>
      <c r="D7568" s="315" t="s">
        <v>1329</v>
      </c>
      <c r="E7568" s="18" t="s">
        <v>19</v>
      </c>
      <c r="F7568" s="316">
        <v>0.29999999999999999</v>
      </c>
      <c r="G7568" s="39"/>
      <c r="H7568" s="45"/>
    </row>
    <row r="7569" s="2" customFormat="1" ht="16.8" customHeight="1">
      <c r="A7569" s="39"/>
      <c r="B7569" s="45"/>
      <c r="C7569" s="317" t="s">
        <v>4959</v>
      </c>
      <c r="D7569" s="39"/>
      <c r="E7569" s="39"/>
      <c r="F7569" s="39"/>
      <c r="G7569" s="39"/>
      <c r="H7569" s="45"/>
    </row>
    <row r="7570" s="2" customFormat="1">
      <c r="A7570" s="39"/>
      <c r="B7570" s="45"/>
      <c r="C7570" s="315" t="s">
        <v>343</v>
      </c>
      <c r="D7570" s="315" t="s">
        <v>344</v>
      </c>
      <c r="E7570" s="18" t="s">
        <v>345</v>
      </c>
      <c r="F7570" s="316">
        <v>78.983000000000004</v>
      </c>
      <c r="G7570" s="39"/>
      <c r="H7570" s="45"/>
    </row>
    <row r="7571" s="2" customFormat="1">
      <c r="A7571" s="39"/>
      <c r="B7571" s="45"/>
      <c r="C7571" s="315" t="s">
        <v>406</v>
      </c>
      <c r="D7571" s="315" t="s">
        <v>407</v>
      </c>
      <c r="E7571" s="18" t="s">
        <v>391</v>
      </c>
      <c r="F7571" s="316">
        <v>148.52000000000001</v>
      </c>
      <c r="G7571" s="39"/>
      <c r="H7571" s="45"/>
    </row>
    <row r="7572" s="2" customFormat="1" ht="16.8" customHeight="1">
      <c r="A7572" s="39"/>
      <c r="B7572" s="45"/>
      <c r="C7572" s="311" t="s">
        <v>1306</v>
      </c>
      <c r="D7572" s="312" t="s">
        <v>19</v>
      </c>
      <c r="E7572" s="313" t="s">
        <v>19</v>
      </c>
      <c r="F7572" s="314">
        <v>0.59999999999999998</v>
      </c>
      <c r="G7572" s="39"/>
      <c r="H7572" s="45"/>
    </row>
    <row r="7573" s="2" customFormat="1" ht="16.8" customHeight="1">
      <c r="A7573" s="39"/>
      <c r="B7573" s="45"/>
      <c r="C7573" s="315" t="s">
        <v>1306</v>
      </c>
      <c r="D7573" s="315" t="s">
        <v>1321</v>
      </c>
      <c r="E7573" s="18" t="s">
        <v>19</v>
      </c>
      <c r="F7573" s="316">
        <v>0.59999999999999998</v>
      </c>
      <c r="G7573" s="39"/>
      <c r="H7573" s="45"/>
    </row>
    <row r="7574" s="2" customFormat="1" ht="16.8" customHeight="1">
      <c r="A7574" s="39"/>
      <c r="B7574" s="45"/>
      <c r="C7574" s="317" t="s">
        <v>4959</v>
      </c>
      <c r="D7574" s="39"/>
      <c r="E7574" s="39"/>
      <c r="F7574" s="39"/>
      <c r="G7574" s="39"/>
      <c r="H7574" s="45"/>
    </row>
    <row r="7575" s="2" customFormat="1">
      <c r="A7575" s="39"/>
      <c r="B7575" s="45"/>
      <c r="C7575" s="315" t="s">
        <v>343</v>
      </c>
      <c r="D7575" s="315" t="s">
        <v>344</v>
      </c>
      <c r="E7575" s="18" t="s">
        <v>345</v>
      </c>
      <c r="F7575" s="316">
        <v>78.983000000000004</v>
      </c>
      <c r="G7575" s="39"/>
      <c r="H7575" s="45"/>
    </row>
    <row r="7576" s="2" customFormat="1" ht="16.8" customHeight="1">
      <c r="A7576" s="39"/>
      <c r="B7576" s="45"/>
      <c r="C7576" s="311" t="s">
        <v>1835</v>
      </c>
      <c r="D7576" s="312" t="s">
        <v>19</v>
      </c>
      <c r="E7576" s="313" t="s">
        <v>19</v>
      </c>
      <c r="F7576" s="314">
        <v>0.40000000000000002</v>
      </c>
      <c r="G7576" s="39"/>
      <c r="H7576" s="45"/>
    </row>
    <row r="7577" s="2" customFormat="1" ht="16.8" customHeight="1">
      <c r="A7577" s="39"/>
      <c r="B7577" s="45"/>
      <c r="C7577" s="315" t="s">
        <v>19</v>
      </c>
      <c r="D7577" s="315" t="s">
        <v>1862</v>
      </c>
      <c r="E7577" s="18" t="s">
        <v>19</v>
      </c>
      <c r="F7577" s="316">
        <v>0</v>
      </c>
      <c r="G7577" s="39"/>
      <c r="H7577" s="45"/>
    </row>
    <row r="7578" s="2" customFormat="1" ht="16.8" customHeight="1">
      <c r="A7578" s="39"/>
      <c r="B7578" s="45"/>
      <c r="C7578" s="315" t="s">
        <v>1835</v>
      </c>
      <c r="D7578" s="315" t="s">
        <v>1863</v>
      </c>
      <c r="E7578" s="18" t="s">
        <v>19</v>
      </c>
      <c r="F7578" s="316">
        <v>0.40000000000000002</v>
      </c>
      <c r="G7578" s="39"/>
      <c r="H7578" s="45"/>
    </row>
    <row r="7579" s="2" customFormat="1" ht="16.8" customHeight="1">
      <c r="A7579" s="39"/>
      <c r="B7579" s="45"/>
      <c r="C7579" s="317" t="s">
        <v>4959</v>
      </c>
      <c r="D7579" s="39"/>
      <c r="E7579" s="39"/>
      <c r="F7579" s="39"/>
      <c r="G7579" s="39"/>
      <c r="H7579" s="45"/>
    </row>
    <row r="7580" s="2" customFormat="1">
      <c r="A7580" s="39"/>
      <c r="B7580" s="45"/>
      <c r="C7580" s="315" t="s">
        <v>406</v>
      </c>
      <c r="D7580" s="315" t="s">
        <v>407</v>
      </c>
      <c r="E7580" s="18" t="s">
        <v>391</v>
      </c>
      <c r="F7580" s="316">
        <v>148.52000000000001</v>
      </c>
      <c r="G7580" s="39"/>
      <c r="H7580" s="45"/>
    </row>
    <row r="7581" s="2" customFormat="1" ht="16.8" customHeight="1">
      <c r="A7581" s="39"/>
      <c r="B7581" s="45"/>
      <c r="C7581" s="311" t="s">
        <v>275</v>
      </c>
      <c r="D7581" s="312" t="s">
        <v>19</v>
      </c>
      <c r="E7581" s="313" t="s">
        <v>19</v>
      </c>
      <c r="F7581" s="314">
        <v>64.739999999999995</v>
      </c>
      <c r="G7581" s="39"/>
      <c r="H7581" s="45"/>
    </row>
    <row r="7582" s="2" customFormat="1" ht="16.8" customHeight="1">
      <c r="A7582" s="39"/>
      <c r="B7582" s="45"/>
      <c r="C7582" s="315" t="s">
        <v>19</v>
      </c>
      <c r="D7582" s="315" t="s">
        <v>1857</v>
      </c>
      <c r="E7582" s="18" t="s">
        <v>19</v>
      </c>
      <c r="F7582" s="316">
        <v>0</v>
      </c>
      <c r="G7582" s="39"/>
      <c r="H7582" s="45"/>
    </row>
    <row r="7583" s="2" customFormat="1" ht="16.8" customHeight="1">
      <c r="A7583" s="39"/>
      <c r="B7583" s="45"/>
      <c r="C7583" s="315" t="s">
        <v>275</v>
      </c>
      <c r="D7583" s="315" t="s">
        <v>2169</v>
      </c>
      <c r="E7583" s="18" t="s">
        <v>19</v>
      </c>
      <c r="F7583" s="316">
        <v>64.739999999999995</v>
      </c>
      <c r="G7583" s="39"/>
      <c r="H7583" s="45"/>
    </row>
    <row r="7584" s="2" customFormat="1" ht="16.8" customHeight="1">
      <c r="A7584" s="39"/>
      <c r="B7584" s="45"/>
      <c r="C7584" s="317" t="s">
        <v>4959</v>
      </c>
      <c r="D7584" s="39"/>
      <c r="E7584" s="39"/>
      <c r="F7584" s="39"/>
      <c r="G7584" s="39"/>
      <c r="H7584" s="45"/>
    </row>
    <row r="7585" s="2" customFormat="1" ht="16.8" customHeight="1">
      <c r="A7585" s="39"/>
      <c r="B7585" s="45"/>
      <c r="C7585" s="315" t="s">
        <v>379</v>
      </c>
      <c r="D7585" s="315" t="s">
        <v>380</v>
      </c>
      <c r="E7585" s="18" t="s">
        <v>345</v>
      </c>
      <c r="F7585" s="316">
        <v>134.65899999999999</v>
      </c>
      <c r="G7585" s="39"/>
      <c r="H7585" s="45"/>
    </row>
    <row r="7586" s="2" customFormat="1">
      <c r="A7586" s="39"/>
      <c r="B7586" s="45"/>
      <c r="C7586" s="315" t="s">
        <v>406</v>
      </c>
      <c r="D7586" s="315" t="s">
        <v>407</v>
      </c>
      <c r="E7586" s="18" t="s">
        <v>391</v>
      </c>
      <c r="F7586" s="316">
        <v>148.52000000000001</v>
      </c>
      <c r="G7586" s="39"/>
      <c r="H7586" s="45"/>
    </row>
    <row r="7587" s="2" customFormat="1" ht="16.8" customHeight="1">
      <c r="A7587" s="39"/>
      <c r="B7587" s="45"/>
      <c r="C7587" s="311" t="s">
        <v>227</v>
      </c>
      <c r="D7587" s="312" t="s">
        <v>19</v>
      </c>
      <c r="E7587" s="313" t="s">
        <v>19</v>
      </c>
      <c r="F7587" s="314">
        <v>134.65899999999999</v>
      </c>
      <c r="G7587" s="39"/>
      <c r="H7587" s="45"/>
    </row>
    <row r="7588" s="2" customFormat="1" ht="16.8" customHeight="1">
      <c r="A7588" s="39"/>
      <c r="B7588" s="45"/>
      <c r="C7588" s="315" t="s">
        <v>19</v>
      </c>
      <c r="D7588" s="315" t="s">
        <v>388</v>
      </c>
      <c r="E7588" s="18" t="s">
        <v>19</v>
      </c>
      <c r="F7588" s="316">
        <v>134.65899999999999</v>
      </c>
      <c r="G7588" s="39"/>
      <c r="H7588" s="45"/>
    </row>
    <row r="7589" s="2" customFormat="1" ht="16.8" customHeight="1">
      <c r="A7589" s="39"/>
      <c r="B7589" s="45"/>
      <c r="C7589" s="315" t="s">
        <v>227</v>
      </c>
      <c r="D7589" s="315" t="s">
        <v>363</v>
      </c>
      <c r="E7589" s="18" t="s">
        <v>19</v>
      </c>
      <c r="F7589" s="316">
        <v>134.65899999999999</v>
      </c>
      <c r="G7589" s="39"/>
      <c r="H7589" s="45"/>
    </row>
    <row r="7590" s="2" customFormat="1" ht="16.8" customHeight="1">
      <c r="A7590" s="39"/>
      <c r="B7590" s="45"/>
      <c r="C7590" s="317" t="s">
        <v>4959</v>
      </c>
      <c r="D7590" s="39"/>
      <c r="E7590" s="39"/>
      <c r="F7590" s="39"/>
      <c r="G7590" s="39"/>
      <c r="H7590" s="45"/>
    </row>
    <row r="7591" s="2" customFormat="1" ht="16.8" customHeight="1">
      <c r="A7591" s="39"/>
      <c r="B7591" s="45"/>
      <c r="C7591" s="315" t="s">
        <v>379</v>
      </c>
      <c r="D7591" s="315" t="s">
        <v>380</v>
      </c>
      <c r="E7591" s="18" t="s">
        <v>345</v>
      </c>
      <c r="F7591" s="316">
        <v>134.65899999999999</v>
      </c>
      <c r="G7591" s="39"/>
      <c r="H7591" s="45"/>
    </row>
    <row r="7592" s="2" customFormat="1" ht="16.8" customHeight="1">
      <c r="A7592" s="39"/>
      <c r="B7592" s="45"/>
      <c r="C7592" s="315" t="s">
        <v>511</v>
      </c>
      <c r="D7592" s="315" t="s">
        <v>512</v>
      </c>
      <c r="E7592" s="18" t="s">
        <v>345</v>
      </c>
      <c r="F7592" s="316">
        <v>213.642</v>
      </c>
      <c r="G7592" s="39"/>
      <c r="H7592" s="45"/>
    </row>
    <row r="7593" s="2" customFormat="1">
      <c r="A7593" s="39"/>
      <c r="B7593" s="45"/>
      <c r="C7593" s="315" t="s">
        <v>516</v>
      </c>
      <c r="D7593" s="315" t="s">
        <v>517</v>
      </c>
      <c r="E7593" s="18" t="s">
        <v>345</v>
      </c>
      <c r="F7593" s="316">
        <v>134.65899999999999</v>
      </c>
      <c r="G7593" s="39"/>
      <c r="H7593" s="45"/>
    </row>
    <row r="7594" s="2" customFormat="1">
      <c r="A7594" s="39"/>
      <c r="B7594" s="45"/>
      <c r="C7594" s="315" t="s">
        <v>521</v>
      </c>
      <c r="D7594" s="315" t="s">
        <v>522</v>
      </c>
      <c r="E7594" s="18" t="s">
        <v>345</v>
      </c>
      <c r="F7594" s="316">
        <v>134.65899999999999</v>
      </c>
      <c r="G7594" s="39"/>
      <c r="H7594" s="45"/>
    </row>
    <row r="7595" s="2" customFormat="1">
      <c r="A7595" s="39"/>
      <c r="B7595" s="45"/>
      <c r="C7595" s="315" t="s">
        <v>532</v>
      </c>
      <c r="D7595" s="315" t="s">
        <v>533</v>
      </c>
      <c r="E7595" s="18" t="s">
        <v>345</v>
      </c>
      <c r="F7595" s="316">
        <v>134.65899999999999</v>
      </c>
      <c r="G7595" s="39"/>
      <c r="H7595" s="45"/>
    </row>
    <row r="7596" s="2" customFormat="1" ht="16.8" customHeight="1">
      <c r="A7596" s="39"/>
      <c r="B7596" s="45"/>
      <c r="C7596" s="315" t="s">
        <v>537</v>
      </c>
      <c r="D7596" s="315" t="s">
        <v>538</v>
      </c>
      <c r="E7596" s="18" t="s">
        <v>489</v>
      </c>
      <c r="F7596" s="316">
        <v>0.0040000000000000001</v>
      </c>
      <c r="G7596" s="39"/>
      <c r="H7596" s="45"/>
    </row>
    <row r="7597" s="2" customFormat="1" ht="16.8" customHeight="1">
      <c r="A7597" s="39"/>
      <c r="B7597" s="45"/>
      <c r="C7597" s="315" t="s">
        <v>547</v>
      </c>
      <c r="D7597" s="315" t="s">
        <v>548</v>
      </c>
      <c r="E7597" s="18" t="s">
        <v>345</v>
      </c>
      <c r="F7597" s="316">
        <v>134.65899999999999</v>
      </c>
      <c r="G7597" s="39"/>
      <c r="H7597" s="45"/>
    </row>
    <row r="7598" s="2" customFormat="1" ht="16.8" customHeight="1">
      <c r="A7598" s="39"/>
      <c r="B7598" s="45"/>
      <c r="C7598" s="315" t="s">
        <v>552</v>
      </c>
      <c r="D7598" s="315" t="s">
        <v>553</v>
      </c>
      <c r="E7598" s="18" t="s">
        <v>391</v>
      </c>
      <c r="F7598" s="316">
        <v>2.6930000000000001</v>
      </c>
      <c r="G7598" s="39"/>
      <c r="H7598" s="45"/>
    </row>
    <row r="7599" s="2" customFormat="1" ht="16.8" customHeight="1">
      <c r="A7599" s="39"/>
      <c r="B7599" s="45"/>
      <c r="C7599" s="315" t="s">
        <v>557</v>
      </c>
      <c r="D7599" s="315" t="s">
        <v>558</v>
      </c>
      <c r="E7599" s="18" t="s">
        <v>391</v>
      </c>
      <c r="F7599" s="316">
        <v>2.6930000000000001</v>
      </c>
      <c r="G7599" s="39"/>
      <c r="H7599" s="45"/>
    </row>
    <row r="7600" s="2" customFormat="1" ht="16.8" customHeight="1">
      <c r="A7600" s="39"/>
      <c r="B7600" s="45"/>
      <c r="C7600" s="315" t="s">
        <v>562</v>
      </c>
      <c r="D7600" s="315" t="s">
        <v>563</v>
      </c>
      <c r="E7600" s="18" t="s">
        <v>391</v>
      </c>
      <c r="F7600" s="316">
        <v>26.931999999999999</v>
      </c>
      <c r="G7600" s="39"/>
      <c r="H7600" s="45"/>
    </row>
    <row r="7601" s="2" customFormat="1" ht="16.8" customHeight="1">
      <c r="A7601" s="39"/>
      <c r="B7601" s="45"/>
      <c r="C7601" s="315" t="s">
        <v>526</v>
      </c>
      <c r="D7601" s="315" t="s">
        <v>527</v>
      </c>
      <c r="E7601" s="18" t="s">
        <v>528</v>
      </c>
      <c r="F7601" s="316">
        <v>2.6930000000000001</v>
      </c>
      <c r="G7601" s="39"/>
      <c r="H7601" s="45"/>
    </row>
    <row r="7602" s="2" customFormat="1" ht="16.8" customHeight="1">
      <c r="A7602" s="39"/>
      <c r="B7602" s="45"/>
      <c r="C7602" s="315" t="s">
        <v>542</v>
      </c>
      <c r="D7602" s="315" t="s">
        <v>543</v>
      </c>
      <c r="E7602" s="18" t="s">
        <v>528</v>
      </c>
      <c r="F7602" s="316">
        <v>4.04</v>
      </c>
      <c r="G7602" s="39"/>
      <c r="H7602" s="45"/>
    </row>
    <row r="7603" s="2" customFormat="1" ht="16.8" customHeight="1">
      <c r="A7603" s="39"/>
      <c r="B7603" s="45"/>
      <c r="C7603" s="311" t="s">
        <v>274</v>
      </c>
      <c r="D7603" s="312" t="s">
        <v>19</v>
      </c>
      <c r="E7603" s="313" t="s">
        <v>19</v>
      </c>
      <c r="F7603" s="314">
        <v>1</v>
      </c>
      <c r="G7603" s="39"/>
      <c r="H7603" s="45"/>
    </row>
    <row r="7604" s="2" customFormat="1" ht="16.8" customHeight="1">
      <c r="A7604" s="39"/>
      <c r="B7604" s="45"/>
      <c r="C7604" s="315" t="s">
        <v>19</v>
      </c>
      <c r="D7604" s="315" t="s">
        <v>383</v>
      </c>
      <c r="E7604" s="18" t="s">
        <v>19</v>
      </c>
      <c r="F7604" s="316">
        <v>0</v>
      </c>
      <c r="G7604" s="39"/>
      <c r="H7604" s="45"/>
    </row>
    <row r="7605" s="2" customFormat="1" ht="16.8" customHeight="1">
      <c r="A7605" s="39"/>
      <c r="B7605" s="45"/>
      <c r="C7605" s="315" t="s">
        <v>274</v>
      </c>
      <c r="D7605" s="315" t="s">
        <v>384</v>
      </c>
      <c r="E7605" s="18" t="s">
        <v>19</v>
      </c>
      <c r="F7605" s="316">
        <v>1</v>
      </c>
      <c r="G7605" s="39"/>
      <c r="H7605" s="45"/>
    </row>
    <row r="7606" s="2" customFormat="1" ht="16.8" customHeight="1">
      <c r="A7606" s="39"/>
      <c r="B7606" s="45"/>
      <c r="C7606" s="317" t="s">
        <v>4959</v>
      </c>
      <c r="D7606" s="39"/>
      <c r="E7606" s="39"/>
      <c r="F7606" s="39"/>
      <c r="G7606" s="39"/>
      <c r="H7606" s="45"/>
    </row>
    <row r="7607" s="2" customFormat="1" ht="16.8" customHeight="1">
      <c r="A7607" s="39"/>
      <c r="B7607" s="45"/>
      <c r="C7607" s="315" t="s">
        <v>379</v>
      </c>
      <c r="D7607" s="315" t="s">
        <v>380</v>
      </c>
      <c r="E7607" s="18" t="s">
        <v>345</v>
      </c>
      <c r="F7607" s="316">
        <v>134.65899999999999</v>
      </c>
      <c r="G7607" s="39"/>
      <c r="H7607" s="45"/>
    </row>
    <row r="7608" s="2" customFormat="1" ht="16.8" customHeight="1">
      <c r="A7608" s="39"/>
      <c r="B7608" s="45"/>
      <c r="C7608" s="311" t="s">
        <v>277</v>
      </c>
      <c r="D7608" s="312" t="s">
        <v>19</v>
      </c>
      <c r="E7608" s="313" t="s">
        <v>19</v>
      </c>
      <c r="F7608" s="314">
        <v>0.29999999999999999</v>
      </c>
      <c r="G7608" s="39"/>
      <c r="H7608" s="45"/>
    </row>
    <row r="7609" s="2" customFormat="1" ht="16.8" customHeight="1">
      <c r="A7609" s="39"/>
      <c r="B7609" s="45"/>
      <c r="C7609" s="315" t="s">
        <v>19</v>
      </c>
      <c r="D7609" s="315" t="s">
        <v>386</v>
      </c>
      <c r="E7609" s="18" t="s">
        <v>19</v>
      </c>
      <c r="F7609" s="316">
        <v>0</v>
      </c>
      <c r="G7609" s="39"/>
      <c r="H7609" s="45"/>
    </row>
    <row r="7610" s="2" customFormat="1" ht="16.8" customHeight="1">
      <c r="A7610" s="39"/>
      <c r="B7610" s="45"/>
      <c r="C7610" s="315" t="s">
        <v>277</v>
      </c>
      <c r="D7610" s="315" t="s">
        <v>387</v>
      </c>
      <c r="E7610" s="18" t="s">
        <v>19</v>
      </c>
      <c r="F7610" s="316">
        <v>0.29999999999999999</v>
      </c>
      <c r="G7610" s="39"/>
      <c r="H7610" s="45"/>
    </row>
    <row r="7611" s="2" customFormat="1" ht="16.8" customHeight="1">
      <c r="A7611" s="39"/>
      <c r="B7611" s="45"/>
      <c r="C7611" s="317" t="s">
        <v>4959</v>
      </c>
      <c r="D7611" s="39"/>
      <c r="E7611" s="39"/>
      <c r="F7611" s="39"/>
      <c r="G7611" s="39"/>
      <c r="H7611" s="45"/>
    </row>
    <row r="7612" s="2" customFormat="1" ht="16.8" customHeight="1">
      <c r="A7612" s="39"/>
      <c r="B7612" s="45"/>
      <c r="C7612" s="315" t="s">
        <v>379</v>
      </c>
      <c r="D7612" s="315" t="s">
        <v>380</v>
      </c>
      <c r="E7612" s="18" t="s">
        <v>345</v>
      </c>
      <c r="F7612" s="316">
        <v>134.65899999999999</v>
      </c>
      <c r="G7612" s="39"/>
      <c r="H7612" s="45"/>
    </row>
    <row r="7613" s="2" customFormat="1">
      <c r="A7613" s="39"/>
      <c r="B7613" s="45"/>
      <c r="C7613" s="315" t="s">
        <v>406</v>
      </c>
      <c r="D7613" s="315" t="s">
        <v>407</v>
      </c>
      <c r="E7613" s="18" t="s">
        <v>391</v>
      </c>
      <c r="F7613" s="316">
        <v>148.52000000000001</v>
      </c>
      <c r="G7613" s="39"/>
      <c r="H7613" s="45"/>
    </row>
    <row r="7614" s="2" customFormat="1" ht="16.8" customHeight="1">
      <c r="A7614" s="39"/>
      <c r="B7614" s="45"/>
      <c r="C7614" s="311" t="s">
        <v>1828</v>
      </c>
      <c r="D7614" s="312" t="s">
        <v>19</v>
      </c>
      <c r="E7614" s="313" t="s">
        <v>19</v>
      </c>
      <c r="F7614" s="314">
        <v>0</v>
      </c>
      <c r="G7614" s="39"/>
      <c r="H7614" s="45"/>
    </row>
    <row r="7615" s="2" customFormat="1" ht="16.8" customHeight="1">
      <c r="A7615" s="39"/>
      <c r="B7615" s="45"/>
      <c r="C7615" s="317" t="s">
        <v>4959</v>
      </c>
      <c r="D7615" s="39"/>
      <c r="E7615" s="39"/>
      <c r="F7615" s="39"/>
      <c r="G7615" s="39"/>
      <c r="H7615" s="45"/>
    </row>
    <row r="7616" s="2" customFormat="1" ht="16.8" customHeight="1">
      <c r="A7616" s="39"/>
      <c r="B7616" s="45"/>
      <c r="C7616" s="315" t="s">
        <v>466</v>
      </c>
      <c r="D7616" s="315" t="s">
        <v>467</v>
      </c>
      <c r="E7616" s="18" t="s">
        <v>391</v>
      </c>
      <c r="F7616" s="316">
        <v>97.245999999999995</v>
      </c>
      <c r="G7616" s="39"/>
      <c r="H7616" s="45"/>
    </row>
    <row r="7617" s="2" customFormat="1" ht="16.8" customHeight="1">
      <c r="A7617" s="39"/>
      <c r="B7617" s="45"/>
      <c r="C7617" s="311" t="s">
        <v>218</v>
      </c>
      <c r="D7617" s="312" t="s">
        <v>19</v>
      </c>
      <c r="E7617" s="313" t="s">
        <v>19</v>
      </c>
      <c r="F7617" s="314">
        <v>51.274000000000001</v>
      </c>
      <c r="G7617" s="39"/>
      <c r="H7617" s="45"/>
    </row>
    <row r="7618" s="2" customFormat="1" ht="16.8" customHeight="1">
      <c r="A7618" s="39"/>
      <c r="B7618" s="45"/>
      <c r="C7618" s="315" t="s">
        <v>19</v>
      </c>
      <c r="D7618" s="315" t="s">
        <v>216</v>
      </c>
      <c r="E7618" s="18" t="s">
        <v>19</v>
      </c>
      <c r="F7618" s="316">
        <v>4.5250000000000004</v>
      </c>
      <c r="G7618" s="39"/>
      <c r="H7618" s="45"/>
    </row>
    <row r="7619" s="2" customFormat="1" ht="16.8" customHeight="1">
      <c r="A7619" s="39"/>
      <c r="B7619" s="45"/>
      <c r="C7619" s="315" t="s">
        <v>19</v>
      </c>
      <c r="D7619" s="315" t="s">
        <v>221</v>
      </c>
      <c r="E7619" s="18" t="s">
        <v>19</v>
      </c>
      <c r="F7619" s="316">
        <v>46.613</v>
      </c>
      <c r="G7619" s="39"/>
      <c r="H7619" s="45"/>
    </row>
    <row r="7620" s="2" customFormat="1" ht="16.8" customHeight="1">
      <c r="A7620" s="39"/>
      <c r="B7620" s="45"/>
      <c r="C7620" s="315" t="s">
        <v>19</v>
      </c>
      <c r="D7620" s="315" t="s">
        <v>452</v>
      </c>
      <c r="E7620" s="18" t="s">
        <v>19</v>
      </c>
      <c r="F7620" s="316">
        <v>0.13600000000000001</v>
      </c>
      <c r="G7620" s="39"/>
      <c r="H7620" s="45"/>
    </row>
    <row r="7621" s="2" customFormat="1" ht="16.8" customHeight="1">
      <c r="A7621" s="39"/>
      <c r="B7621" s="45"/>
      <c r="C7621" s="315" t="s">
        <v>19</v>
      </c>
      <c r="D7621" s="315" t="s">
        <v>453</v>
      </c>
      <c r="E7621" s="18" t="s">
        <v>19</v>
      </c>
      <c r="F7621" s="316">
        <v>0</v>
      </c>
      <c r="G7621" s="39"/>
      <c r="H7621" s="45"/>
    </row>
    <row r="7622" s="2" customFormat="1" ht="16.8" customHeight="1">
      <c r="A7622" s="39"/>
      <c r="B7622" s="45"/>
      <c r="C7622" s="315" t="s">
        <v>19</v>
      </c>
      <c r="D7622" s="315" t="s">
        <v>248</v>
      </c>
      <c r="E7622" s="18" t="s">
        <v>19</v>
      </c>
      <c r="F7622" s="316">
        <v>0</v>
      </c>
      <c r="G7622" s="39"/>
      <c r="H7622" s="45"/>
    </row>
    <row r="7623" s="2" customFormat="1" ht="16.8" customHeight="1">
      <c r="A7623" s="39"/>
      <c r="B7623" s="45"/>
      <c r="C7623" s="315" t="s">
        <v>218</v>
      </c>
      <c r="D7623" s="315" t="s">
        <v>363</v>
      </c>
      <c r="E7623" s="18" t="s">
        <v>19</v>
      </c>
      <c r="F7623" s="316">
        <v>51.274000000000001</v>
      </c>
      <c r="G7623" s="39"/>
      <c r="H7623" s="45"/>
    </row>
    <row r="7624" s="2" customFormat="1" ht="16.8" customHeight="1">
      <c r="A7624" s="39"/>
      <c r="B7624" s="45"/>
      <c r="C7624" s="317" t="s">
        <v>4959</v>
      </c>
      <c r="D7624" s="39"/>
      <c r="E7624" s="39"/>
      <c r="F7624" s="39"/>
      <c r="G7624" s="39"/>
      <c r="H7624" s="45"/>
    </row>
    <row r="7625" s="2" customFormat="1">
      <c r="A7625" s="39"/>
      <c r="B7625" s="45"/>
      <c r="C7625" s="315" t="s">
        <v>448</v>
      </c>
      <c r="D7625" s="315" t="s">
        <v>449</v>
      </c>
      <c r="E7625" s="18" t="s">
        <v>391</v>
      </c>
      <c r="F7625" s="316">
        <v>51.274000000000001</v>
      </c>
      <c r="G7625" s="39"/>
      <c r="H7625" s="45"/>
    </row>
    <row r="7626" s="2" customFormat="1">
      <c r="A7626" s="39"/>
      <c r="B7626" s="45"/>
      <c r="C7626" s="315" t="s">
        <v>455</v>
      </c>
      <c r="D7626" s="315" t="s">
        <v>4960</v>
      </c>
      <c r="E7626" s="18" t="s">
        <v>391</v>
      </c>
      <c r="F7626" s="316">
        <v>512.74000000000001</v>
      </c>
      <c r="G7626" s="39"/>
      <c r="H7626" s="45"/>
    </row>
    <row r="7627" s="2" customFormat="1">
      <c r="A7627" s="39"/>
      <c r="B7627" s="45"/>
      <c r="C7627" s="315" t="s">
        <v>504</v>
      </c>
      <c r="D7627" s="315" t="s">
        <v>505</v>
      </c>
      <c r="E7627" s="18" t="s">
        <v>489</v>
      </c>
      <c r="F7627" s="316">
        <v>102.548</v>
      </c>
      <c r="G7627" s="39"/>
      <c r="H7627" s="45"/>
    </row>
    <row r="7628" s="2" customFormat="1" ht="16.8" customHeight="1">
      <c r="A7628" s="39"/>
      <c r="B7628" s="45"/>
      <c r="C7628" s="315" t="s">
        <v>466</v>
      </c>
      <c r="D7628" s="315" t="s">
        <v>467</v>
      </c>
      <c r="E7628" s="18" t="s">
        <v>391</v>
      </c>
      <c r="F7628" s="316">
        <v>97.245999999999995</v>
      </c>
      <c r="G7628" s="39"/>
      <c r="H7628" s="45"/>
    </row>
    <row r="7629" s="2" customFormat="1" ht="16.8" customHeight="1">
      <c r="A7629" s="39"/>
      <c r="B7629" s="45"/>
      <c r="C7629" s="311" t="s">
        <v>223</v>
      </c>
      <c r="D7629" s="312" t="s">
        <v>19</v>
      </c>
      <c r="E7629" s="313" t="s">
        <v>19</v>
      </c>
      <c r="F7629" s="314">
        <v>148.52000000000001</v>
      </c>
      <c r="G7629" s="39"/>
      <c r="H7629" s="45"/>
    </row>
    <row r="7630" s="2" customFormat="1" ht="16.8" customHeight="1">
      <c r="A7630" s="39"/>
      <c r="B7630" s="45"/>
      <c r="C7630" s="315" t="s">
        <v>19</v>
      </c>
      <c r="D7630" s="315" t="s">
        <v>418</v>
      </c>
      <c r="E7630" s="18" t="s">
        <v>19</v>
      </c>
      <c r="F7630" s="316">
        <v>90.894999999999996</v>
      </c>
      <c r="G7630" s="39"/>
      <c r="H7630" s="45"/>
    </row>
    <row r="7631" s="2" customFormat="1" ht="16.8" customHeight="1">
      <c r="A7631" s="39"/>
      <c r="B7631" s="45"/>
      <c r="C7631" s="315" t="s">
        <v>19</v>
      </c>
      <c r="D7631" s="315" t="s">
        <v>1348</v>
      </c>
      <c r="E7631" s="18" t="s">
        <v>19</v>
      </c>
      <c r="F7631" s="316">
        <v>19.751999999999999</v>
      </c>
      <c r="G7631" s="39"/>
      <c r="H7631" s="45"/>
    </row>
    <row r="7632" s="2" customFormat="1" ht="16.8" customHeight="1">
      <c r="A7632" s="39"/>
      <c r="B7632" s="45"/>
      <c r="C7632" s="315" t="s">
        <v>19</v>
      </c>
      <c r="D7632" s="315" t="s">
        <v>1349</v>
      </c>
      <c r="E7632" s="18" t="s">
        <v>19</v>
      </c>
      <c r="F7632" s="316">
        <v>0</v>
      </c>
      <c r="G7632" s="39"/>
      <c r="H7632" s="45"/>
    </row>
    <row r="7633" s="2" customFormat="1" ht="16.8" customHeight="1">
      <c r="A7633" s="39"/>
      <c r="B7633" s="45"/>
      <c r="C7633" s="315" t="s">
        <v>19</v>
      </c>
      <c r="D7633" s="315" t="s">
        <v>1350</v>
      </c>
      <c r="E7633" s="18" t="s">
        <v>19</v>
      </c>
      <c r="F7633" s="316">
        <v>0</v>
      </c>
      <c r="G7633" s="39"/>
      <c r="H7633" s="45"/>
    </row>
    <row r="7634" s="2" customFormat="1" ht="16.8" customHeight="1">
      <c r="A7634" s="39"/>
      <c r="B7634" s="45"/>
      <c r="C7634" s="315" t="s">
        <v>19</v>
      </c>
      <c r="D7634" s="315" t="s">
        <v>1350</v>
      </c>
      <c r="E7634" s="18" t="s">
        <v>19</v>
      </c>
      <c r="F7634" s="316">
        <v>0</v>
      </c>
      <c r="G7634" s="39"/>
      <c r="H7634" s="45"/>
    </row>
    <row r="7635" s="2" customFormat="1" ht="16.8" customHeight="1">
      <c r="A7635" s="39"/>
      <c r="B7635" s="45"/>
      <c r="C7635" s="315" t="s">
        <v>19</v>
      </c>
      <c r="D7635" s="315" t="s">
        <v>1351</v>
      </c>
      <c r="E7635" s="18" t="s">
        <v>19</v>
      </c>
      <c r="F7635" s="316">
        <v>0</v>
      </c>
      <c r="G7635" s="39"/>
      <c r="H7635" s="45"/>
    </row>
    <row r="7636" s="2" customFormat="1" ht="16.8" customHeight="1">
      <c r="A7636" s="39"/>
      <c r="B7636" s="45"/>
      <c r="C7636" s="315" t="s">
        <v>19</v>
      </c>
      <c r="D7636" s="315" t="s">
        <v>1352</v>
      </c>
      <c r="E7636" s="18" t="s">
        <v>19</v>
      </c>
      <c r="F7636" s="316">
        <v>37.872999999999998</v>
      </c>
      <c r="G7636" s="39"/>
      <c r="H7636" s="45"/>
    </row>
    <row r="7637" s="2" customFormat="1" ht="16.8" customHeight="1">
      <c r="A7637" s="39"/>
      <c r="B7637" s="45"/>
      <c r="C7637" s="315" t="s">
        <v>19</v>
      </c>
      <c r="D7637" s="315" t="s">
        <v>422</v>
      </c>
      <c r="E7637" s="18" t="s">
        <v>19</v>
      </c>
      <c r="F7637" s="316">
        <v>0</v>
      </c>
      <c r="G7637" s="39"/>
      <c r="H7637" s="45"/>
    </row>
    <row r="7638" s="2" customFormat="1" ht="16.8" customHeight="1">
      <c r="A7638" s="39"/>
      <c r="B7638" s="45"/>
      <c r="C7638" s="315" t="s">
        <v>223</v>
      </c>
      <c r="D7638" s="315" t="s">
        <v>363</v>
      </c>
      <c r="E7638" s="18" t="s">
        <v>19</v>
      </c>
      <c r="F7638" s="316">
        <v>148.52000000000001</v>
      </c>
      <c r="G7638" s="39"/>
      <c r="H7638" s="45"/>
    </row>
    <row r="7639" s="2" customFormat="1" ht="16.8" customHeight="1">
      <c r="A7639" s="39"/>
      <c r="B7639" s="45"/>
      <c r="C7639" s="317" t="s">
        <v>4959</v>
      </c>
      <c r="D7639" s="39"/>
      <c r="E7639" s="39"/>
      <c r="F7639" s="39"/>
      <c r="G7639" s="39"/>
      <c r="H7639" s="45"/>
    </row>
    <row r="7640" s="2" customFormat="1">
      <c r="A7640" s="39"/>
      <c r="B7640" s="45"/>
      <c r="C7640" s="315" t="s">
        <v>406</v>
      </c>
      <c r="D7640" s="315" t="s">
        <v>407</v>
      </c>
      <c r="E7640" s="18" t="s">
        <v>391</v>
      </c>
      <c r="F7640" s="316">
        <v>148.52000000000001</v>
      </c>
      <c r="G7640" s="39"/>
      <c r="H7640" s="45"/>
    </row>
    <row r="7641" s="2" customFormat="1" ht="16.8" customHeight="1">
      <c r="A7641" s="39"/>
      <c r="B7641" s="45"/>
      <c r="C7641" s="315" t="s">
        <v>466</v>
      </c>
      <c r="D7641" s="315" t="s">
        <v>467</v>
      </c>
      <c r="E7641" s="18" t="s">
        <v>391</v>
      </c>
      <c r="F7641" s="316">
        <v>97.245999999999995</v>
      </c>
      <c r="G7641" s="39"/>
      <c r="H7641" s="45"/>
    </row>
    <row r="7642" s="2" customFormat="1" ht="16.8" customHeight="1">
      <c r="A7642" s="39"/>
      <c r="B7642" s="45"/>
      <c r="C7642" s="311" t="s">
        <v>298</v>
      </c>
      <c r="D7642" s="312" t="s">
        <v>19</v>
      </c>
      <c r="E7642" s="313" t="s">
        <v>19</v>
      </c>
      <c r="F7642" s="314">
        <v>-0.13600000000000001</v>
      </c>
      <c r="G7642" s="39"/>
      <c r="H7642" s="45"/>
    </row>
    <row r="7643" s="2" customFormat="1" ht="16.8" customHeight="1">
      <c r="A7643" s="39"/>
      <c r="B7643" s="45"/>
      <c r="C7643" s="315" t="s">
        <v>19</v>
      </c>
      <c r="D7643" s="315" t="s">
        <v>2074</v>
      </c>
      <c r="E7643" s="18" t="s">
        <v>19</v>
      </c>
      <c r="F7643" s="316">
        <v>-0.13600000000000001</v>
      </c>
      <c r="G7643" s="39"/>
      <c r="H7643" s="45"/>
    </row>
    <row r="7644" s="2" customFormat="1" ht="16.8" customHeight="1">
      <c r="A7644" s="39"/>
      <c r="B7644" s="45"/>
      <c r="C7644" s="315" t="s">
        <v>19</v>
      </c>
      <c r="D7644" s="315" t="s">
        <v>2075</v>
      </c>
      <c r="E7644" s="18" t="s">
        <v>19</v>
      </c>
      <c r="F7644" s="316">
        <v>0</v>
      </c>
      <c r="G7644" s="39"/>
      <c r="H7644" s="45"/>
    </row>
    <row r="7645" s="2" customFormat="1" ht="16.8" customHeight="1">
      <c r="A7645" s="39"/>
      <c r="B7645" s="45"/>
      <c r="C7645" s="315" t="s">
        <v>19</v>
      </c>
      <c r="D7645" s="315" t="s">
        <v>1885</v>
      </c>
      <c r="E7645" s="18" t="s">
        <v>19</v>
      </c>
      <c r="F7645" s="316">
        <v>0</v>
      </c>
      <c r="G7645" s="39"/>
      <c r="H7645" s="45"/>
    </row>
    <row r="7646" s="2" customFormat="1" ht="16.8" customHeight="1">
      <c r="A7646" s="39"/>
      <c r="B7646" s="45"/>
      <c r="C7646" s="315" t="s">
        <v>19</v>
      </c>
      <c r="D7646" s="315" t="s">
        <v>1886</v>
      </c>
      <c r="E7646" s="18" t="s">
        <v>19</v>
      </c>
      <c r="F7646" s="316">
        <v>0</v>
      </c>
      <c r="G7646" s="39"/>
      <c r="H7646" s="45"/>
    </row>
    <row r="7647" s="2" customFormat="1" ht="16.8" customHeight="1">
      <c r="A7647" s="39"/>
      <c r="B7647" s="45"/>
      <c r="C7647" s="315" t="s">
        <v>19</v>
      </c>
      <c r="D7647" s="315" t="s">
        <v>1887</v>
      </c>
      <c r="E7647" s="18" t="s">
        <v>19</v>
      </c>
      <c r="F7647" s="316">
        <v>0</v>
      </c>
      <c r="G7647" s="39"/>
      <c r="H7647" s="45"/>
    </row>
    <row r="7648" s="2" customFormat="1" ht="16.8" customHeight="1">
      <c r="A7648" s="39"/>
      <c r="B7648" s="45"/>
      <c r="C7648" s="315" t="s">
        <v>19</v>
      </c>
      <c r="D7648" s="315" t="s">
        <v>1888</v>
      </c>
      <c r="E7648" s="18" t="s">
        <v>19</v>
      </c>
      <c r="F7648" s="316">
        <v>0</v>
      </c>
      <c r="G7648" s="39"/>
      <c r="H7648" s="45"/>
    </row>
    <row r="7649" s="2" customFormat="1" ht="16.8" customHeight="1">
      <c r="A7649" s="39"/>
      <c r="B7649" s="45"/>
      <c r="C7649" s="315" t="s">
        <v>19</v>
      </c>
      <c r="D7649" s="315" t="s">
        <v>501</v>
      </c>
      <c r="E7649" s="18" t="s">
        <v>19</v>
      </c>
      <c r="F7649" s="316">
        <v>0</v>
      </c>
      <c r="G7649" s="39"/>
      <c r="H7649" s="45"/>
    </row>
    <row r="7650" s="2" customFormat="1" ht="16.8" customHeight="1">
      <c r="A7650" s="39"/>
      <c r="B7650" s="45"/>
      <c r="C7650" s="315" t="s">
        <v>19</v>
      </c>
      <c r="D7650" s="315" t="s">
        <v>993</v>
      </c>
      <c r="E7650" s="18" t="s">
        <v>19</v>
      </c>
      <c r="F7650" s="316">
        <v>0</v>
      </c>
      <c r="G7650" s="39"/>
      <c r="H7650" s="45"/>
    </row>
    <row r="7651" s="2" customFormat="1" ht="16.8" customHeight="1">
      <c r="A7651" s="39"/>
      <c r="B7651" s="45"/>
      <c r="C7651" s="315" t="s">
        <v>19</v>
      </c>
      <c r="D7651" s="315" t="s">
        <v>502</v>
      </c>
      <c r="E7651" s="18" t="s">
        <v>19</v>
      </c>
      <c r="F7651" s="316">
        <v>0</v>
      </c>
      <c r="G7651" s="39"/>
      <c r="H7651" s="45"/>
    </row>
    <row r="7652" s="2" customFormat="1" ht="16.8" customHeight="1">
      <c r="A7652" s="39"/>
      <c r="B7652" s="45"/>
      <c r="C7652" s="315" t="s">
        <v>298</v>
      </c>
      <c r="D7652" s="315" t="s">
        <v>500</v>
      </c>
      <c r="E7652" s="18" t="s">
        <v>19</v>
      </c>
      <c r="F7652" s="316">
        <v>-0.13600000000000001</v>
      </c>
      <c r="G7652" s="39"/>
      <c r="H7652" s="45"/>
    </row>
    <row r="7653" s="2" customFormat="1" ht="16.8" customHeight="1">
      <c r="A7653" s="39"/>
      <c r="B7653" s="45"/>
      <c r="C7653" s="317" t="s">
        <v>4959</v>
      </c>
      <c r="D7653" s="39"/>
      <c r="E7653" s="39"/>
      <c r="F7653" s="39"/>
      <c r="G7653" s="39"/>
      <c r="H7653" s="45"/>
    </row>
    <row r="7654" s="2" customFormat="1" ht="16.8" customHeight="1">
      <c r="A7654" s="39"/>
      <c r="B7654" s="45"/>
      <c r="C7654" s="315" t="s">
        <v>496</v>
      </c>
      <c r="D7654" s="315" t="s">
        <v>497</v>
      </c>
      <c r="E7654" s="18" t="s">
        <v>489</v>
      </c>
      <c r="F7654" s="316">
        <v>9.0500000000000007</v>
      </c>
      <c r="G7654" s="39"/>
      <c r="H7654" s="45"/>
    </row>
    <row r="7655" s="2" customFormat="1">
      <c r="A7655" s="39"/>
      <c r="B7655" s="45"/>
      <c r="C7655" s="315" t="s">
        <v>448</v>
      </c>
      <c r="D7655" s="315" t="s">
        <v>449</v>
      </c>
      <c r="E7655" s="18" t="s">
        <v>391</v>
      </c>
      <c r="F7655" s="316">
        <v>51.274000000000001</v>
      </c>
      <c r="G7655" s="39"/>
      <c r="H7655" s="45"/>
    </row>
    <row r="7656" s="2" customFormat="1" ht="16.8" customHeight="1">
      <c r="A7656" s="39"/>
      <c r="B7656" s="45"/>
      <c r="C7656" s="311" t="s">
        <v>221</v>
      </c>
      <c r="D7656" s="312" t="s">
        <v>19</v>
      </c>
      <c r="E7656" s="313" t="s">
        <v>19</v>
      </c>
      <c r="F7656" s="314">
        <v>46.613</v>
      </c>
      <c r="G7656" s="39"/>
      <c r="H7656" s="45"/>
    </row>
    <row r="7657" s="2" customFormat="1" ht="16.8" customHeight="1">
      <c r="A7657" s="39"/>
      <c r="B7657" s="45"/>
      <c r="C7657" s="315" t="s">
        <v>19</v>
      </c>
      <c r="D7657" s="315" t="s">
        <v>491</v>
      </c>
      <c r="E7657" s="18" t="s">
        <v>19</v>
      </c>
      <c r="F7657" s="316">
        <v>0</v>
      </c>
      <c r="G7657" s="39"/>
      <c r="H7657" s="45"/>
    </row>
    <row r="7658" s="2" customFormat="1" ht="16.8" customHeight="1">
      <c r="A7658" s="39"/>
      <c r="B7658" s="45"/>
      <c r="C7658" s="315" t="s">
        <v>19</v>
      </c>
      <c r="D7658" s="315" t="s">
        <v>492</v>
      </c>
      <c r="E7658" s="18" t="s">
        <v>19</v>
      </c>
      <c r="F7658" s="316">
        <v>11.653000000000001</v>
      </c>
      <c r="G7658" s="39"/>
      <c r="H7658" s="45"/>
    </row>
    <row r="7659" s="2" customFormat="1" ht="16.8" customHeight="1">
      <c r="A7659" s="39"/>
      <c r="B7659" s="45"/>
      <c r="C7659" s="315" t="s">
        <v>19</v>
      </c>
      <c r="D7659" s="315" t="s">
        <v>493</v>
      </c>
      <c r="E7659" s="18" t="s">
        <v>19</v>
      </c>
      <c r="F7659" s="316">
        <v>0</v>
      </c>
      <c r="G7659" s="39"/>
      <c r="H7659" s="45"/>
    </row>
    <row r="7660" s="2" customFormat="1" ht="16.8" customHeight="1">
      <c r="A7660" s="39"/>
      <c r="B7660" s="45"/>
      <c r="C7660" s="315" t="s">
        <v>19</v>
      </c>
      <c r="D7660" s="315" t="s">
        <v>494</v>
      </c>
      <c r="E7660" s="18" t="s">
        <v>19</v>
      </c>
      <c r="F7660" s="316">
        <v>34.960000000000001</v>
      </c>
      <c r="G7660" s="39"/>
      <c r="H7660" s="45"/>
    </row>
    <row r="7661" s="2" customFormat="1" ht="16.8" customHeight="1">
      <c r="A7661" s="39"/>
      <c r="B7661" s="45"/>
      <c r="C7661" s="315" t="s">
        <v>221</v>
      </c>
      <c r="D7661" s="315" t="s">
        <v>363</v>
      </c>
      <c r="E7661" s="18" t="s">
        <v>19</v>
      </c>
      <c r="F7661" s="316">
        <v>46.613</v>
      </c>
      <c r="G7661" s="39"/>
      <c r="H7661" s="45"/>
    </row>
    <row r="7662" s="2" customFormat="1" ht="16.8" customHeight="1">
      <c r="A7662" s="39"/>
      <c r="B7662" s="45"/>
      <c r="C7662" s="317" t="s">
        <v>4959</v>
      </c>
      <c r="D7662" s="39"/>
      <c r="E7662" s="39"/>
      <c r="F7662" s="39"/>
      <c r="G7662" s="39"/>
      <c r="H7662" s="45"/>
    </row>
    <row r="7663" s="2" customFormat="1" ht="16.8" customHeight="1">
      <c r="A7663" s="39"/>
      <c r="B7663" s="45"/>
      <c r="C7663" s="315" t="s">
        <v>487</v>
      </c>
      <c r="D7663" s="315" t="s">
        <v>488</v>
      </c>
      <c r="E7663" s="18" t="s">
        <v>489</v>
      </c>
      <c r="F7663" s="316">
        <v>93.225999999999999</v>
      </c>
      <c r="G7663" s="39"/>
      <c r="H7663" s="45"/>
    </row>
    <row r="7664" s="2" customFormat="1">
      <c r="A7664" s="39"/>
      <c r="B7664" s="45"/>
      <c r="C7664" s="315" t="s">
        <v>448</v>
      </c>
      <c r="D7664" s="315" t="s">
        <v>449</v>
      </c>
      <c r="E7664" s="18" t="s">
        <v>391</v>
      </c>
      <c r="F7664" s="316">
        <v>51.274000000000001</v>
      </c>
      <c r="G7664" s="39"/>
      <c r="H7664" s="45"/>
    </row>
    <row r="7665" s="2" customFormat="1">
      <c r="A7665" s="39"/>
      <c r="B7665" s="45"/>
      <c r="C7665" s="315" t="s">
        <v>477</v>
      </c>
      <c r="D7665" s="315" t="s">
        <v>478</v>
      </c>
      <c r="E7665" s="18" t="s">
        <v>391</v>
      </c>
      <c r="F7665" s="316">
        <v>143.85900000000001</v>
      </c>
      <c r="G7665" s="39"/>
      <c r="H7665" s="45"/>
    </row>
    <row r="7666" s="2" customFormat="1" ht="16.8" customHeight="1">
      <c r="A7666" s="39"/>
      <c r="B7666" s="45"/>
      <c r="C7666" s="311" t="s">
        <v>225</v>
      </c>
      <c r="D7666" s="312" t="s">
        <v>19</v>
      </c>
      <c r="E7666" s="313" t="s">
        <v>19</v>
      </c>
      <c r="F7666" s="314">
        <v>97.245999999999995</v>
      </c>
      <c r="G7666" s="39"/>
      <c r="H7666" s="45"/>
    </row>
    <row r="7667" s="2" customFormat="1" ht="16.8" customHeight="1">
      <c r="A7667" s="39"/>
      <c r="B7667" s="45"/>
      <c r="C7667" s="315" t="s">
        <v>19</v>
      </c>
      <c r="D7667" s="315" t="s">
        <v>470</v>
      </c>
      <c r="E7667" s="18" t="s">
        <v>19</v>
      </c>
      <c r="F7667" s="316">
        <v>0</v>
      </c>
      <c r="G7667" s="39"/>
      <c r="H7667" s="45"/>
    </row>
    <row r="7668" s="2" customFormat="1" ht="16.8" customHeight="1">
      <c r="A7668" s="39"/>
      <c r="B7668" s="45"/>
      <c r="C7668" s="315" t="s">
        <v>19</v>
      </c>
      <c r="D7668" s="315" t="s">
        <v>1879</v>
      </c>
      <c r="E7668" s="18" t="s">
        <v>19</v>
      </c>
      <c r="F7668" s="316">
        <v>148.52000000000001</v>
      </c>
      <c r="G7668" s="39"/>
      <c r="H7668" s="45"/>
    </row>
    <row r="7669" s="2" customFormat="1" ht="16.8" customHeight="1">
      <c r="A7669" s="39"/>
      <c r="B7669" s="45"/>
      <c r="C7669" s="315" t="s">
        <v>19</v>
      </c>
      <c r="D7669" s="315" t="s">
        <v>471</v>
      </c>
      <c r="E7669" s="18" t="s">
        <v>19</v>
      </c>
      <c r="F7669" s="316">
        <v>-51.274000000000001</v>
      </c>
      <c r="G7669" s="39"/>
      <c r="H7669" s="45"/>
    </row>
    <row r="7670" s="2" customFormat="1" ht="16.8" customHeight="1">
      <c r="A7670" s="39"/>
      <c r="B7670" s="45"/>
      <c r="C7670" s="315" t="s">
        <v>225</v>
      </c>
      <c r="D7670" s="315" t="s">
        <v>363</v>
      </c>
      <c r="E7670" s="18" t="s">
        <v>19</v>
      </c>
      <c r="F7670" s="316">
        <v>97.245999999999995</v>
      </c>
      <c r="G7670" s="39"/>
      <c r="H7670" s="45"/>
    </row>
    <row r="7671" s="2" customFormat="1" ht="16.8" customHeight="1">
      <c r="A7671" s="39"/>
      <c r="B7671" s="45"/>
      <c r="C7671" s="317" t="s">
        <v>4959</v>
      </c>
      <c r="D7671" s="39"/>
      <c r="E7671" s="39"/>
      <c r="F7671" s="39"/>
      <c r="G7671" s="39"/>
      <c r="H7671" s="45"/>
    </row>
    <row r="7672" s="2" customFormat="1" ht="16.8" customHeight="1">
      <c r="A7672" s="39"/>
      <c r="B7672" s="45"/>
      <c r="C7672" s="315" t="s">
        <v>466</v>
      </c>
      <c r="D7672" s="315" t="s">
        <v>467</v>
      </c>
      <c r="E7672" s="18" t="s">
        <v>391</v>
      </c>
      <c r="F7672" s="316">
        <v>97.245999999999995</v>
      </c>
      <c r="G7672" s="39"/>
      <c r="H7672" s="45"/>
    </row>
    <row r="7673" s="2" customFormat="1">
      <c r="A7673" s="39"/>
      <c r="B7673" s="45"/>
      <c r="C7673" s="315" t="s">
        <v>389</v>
      </c>
      <c r="D7673" s="315" t="s">
        <v>390</v>
      </c>
      <c r="E7673" s="18" t="s">
        <v>391</v>
      </c>
      <c r="F7673" s="316">
        <v>97.245999999999995</v>
      </c>
      <c r="G7673" s="39"/>
      <c r="H7673" s="45"/>
    </row>
    <row r="7674" s="2" customFormat="1">
      <c r="A7674" s="39"/>
      <c r="B7674" s="45"/>
      <c r="C7674" s="315" t="s">
        <v>442</v>
      </c>
      <c r="D7674" s="315" t="s">
        <v>443</v>
      </c>
      <c r="E7674" s="18" t="s">
        <v>391</v>
      </c>
      <c r="F7674" s="316">
        <v>194.49199999999999</v>
      </c>
      <c r="G7674" s="39"/>
      <c r="H7674" s="45"/>
    </row>
    <row r="7675" s="2" customFormat="1">
      <c r="A7675" s="39"/>
      <c r="B7675" s="45"/>
      <c r="C7675" s="315" t="s">
        <v>462</v>
      </c>
      <c r="D7675" s="315" t="s">
        <v>463</v>
      </c>
      <c r="E7675" s="18" t="s">
        <v>391</v>
      </c>
      <c r="F7675" s="316">
        <v>97.245999999999995</v>
      </c>
      <c r="G7675" s="39"/>
      <c r="H7675" s="45"/>
    </row>
    <row r="7676" s="2" customFormat="1">
      <c r="A7676" s="39"/>
      <c r="B7676" s="45"/>
      <c r="C7676" s="315" t="s">
        <v>477</v>
      </c>
      <c r="D7676" s="315" t="s">
        <v>478</v>
      </c>
      <c r="E7676" s="18" t="s">
        <v>391</v>
      </c>
      <c r="F7676" s="316">
        <v>143.85900000000001</v>
      </c>
      <c r="G7676" s="39"/>
      <c r="H7676" s="45"/>
    </row>
    <row r="7677" s="2" customFormat="1" ht="26.4" customHeight="1">
      <c r="A7677" s="39"/>
      <c r="B7677" s="45"/>
      <c r="C7677" s="310" t="s">
        <v>4985</v>
      </c>
      <c r="D7677" s="310" t="s">
        <v>156</v>
      </c>
      <c r="E7677" s="39"/>
      <c r="F7677" s="39"/>
      <c r="G7677" s="39"/>
      <c r="H7677" s="45"/>
    </row>
    <row r="7678" s="2" customFormat="1" ht="16.8" customHeight="1">
      <c r="A7678" s="39"/>
      <c r="B7678" s="45"/>
      <c r="C7678" s="311" t="s">
        <v>248</v>
      </c>
      <c r="D7678" s="312" t="s">
        <v>19</v>
      </c>
      <c r="E7678" s="313" t="s">
        <v>19</v>
      </c>
      <c r="F7678" s="314">
        <v>0</v>
      </c>
      <c r="G7678" s="39"/>
      <c r="H7678" s="45"/>
    </row>
    <row r="7679" s="2" customFormat="1" ht="16.8" customHeight="1">
      <c r="A7679" s="39"/>
      <c r="B7679" s="45"/>
      <c r="C7679" s="317" t="s">
        <v>4959</v>
      </c>
      <c r="D7679" s="39"/>
      <c r="E7679" s="39"/>
      <c r="F7679" s="39"/>
      <c r="G7679" s="39"/>
      <c r="H7679" s="45"/>
    </row>
    <row r="7680" s="2" customFormat="1">
      <c r="A7680" s="39"/>
      <c r="B7680" s="45"/>
      <c r="C7680" s="315" t="s">
        <v>448</v>
      </c>
      <c r="D7680" s="315" t="s">
        <v>449</v>
      </c>
      <c r="E7680" s="18" t="s">
        <v>391</v>
      </c>
      <c r="F7680" s="316">
        <v>16.632000000000001</v>
      </c>
      <c r="G7680" s="39"/>
      <c r="H7680" s="45"/>
    </row>
    <row r="7681" s="2" customFormat="1" ht="16.8" customHeight="1">
      <c r="A7681" s="39"/>
      <c r="B7681" s="45"/>
      <c r="C7681" s="311" t="s">
        <v>294</v>
      </c>
      <c r="D7681" s="312" t="s">
        <v>19</v>
      </c>
      <c r="E7681" s="313" t="s">
        <v>19</v>
      </c>
      <c r="F7681" s="314">
        <v>35</v>
      </c>
      <c r="G7681" s="39"/>
      <c r="H7681" s="45"/>
    </row>
    <row r="7682" s="2" customFormat="1" ht="16.8" customHeight="1">
      <c r="A7682" s="39"/>
      <c r="B7682" s="45"/>
      <c r="C7682" s="315" t="s">
        <v>19</v>
      </c>
      <c r="D7682" s="315" t="s">
        <v>1829</v>
      </c>
      <c r="E7682" s="18" t="s">
        <v>19</v>
      </c>
      <c r="F7682" s="316">
        <v>0</v>
      </c>
      <c r="G7682" s="39"/>
      <c r="H7682" s="45"/>
    </row>
    <row r="7683" s="2" customFormat="1" ht="16.8" customHeight="1">
      <c r="A7683" s="39"/>
      <c r="B7683" s="45"/>
      <c r="C7683" s="315" t="s">
        <v>19</v>
      </c>
      <c r="D7683" s="315" t="s">
        <v>1831</v>
      </c>
      <c r="E7683" s="18" t="s">
        <v>19</v>
      </c>
      <c r="F7683" s="316">
        <v>0</v>
      </c>
      <c r="G7683" s="39"/>
      <c r="H7683" s="45"/>
    </row>
    <row r="7684" s="2" customFormat="1" ht="16.8" customHeight="1">
      <c r="A7684" s="39"/>
      <c r="B7684" s="45"/>
      <c r="C7684" s="315" t="s">
        <v>19</v>
      </c>
      <c r="D7684" s="315" t="s">
        <v>2047</v>
      </c>
      <c r="E7684" s="18" t="s">
        <v>19</v>
      </c>
      <c r="F7684" s="316">
        <v>35</v>
      </c>
      <c r="G7684" s="39"/>
      <c r="H7684" s="45"/>
    </row>
    <row r="7685" s="2" customFormat="1" ht="16.8" customHeight="1">
      <c r="A7685" s="39"/>
      <c r="B7685" s="45"/>
      <c r="C7685" s="315" t="s">
        <v>19</v>
      </c>
      <c r="D7685" s="315" t="s">
        <v>2049</v>
      </c>
      <c r="E7685" s="18" t="s">
        <v>19</v>
      </c>
      <c r="F7685" s="316">
        <v>0</v>
      </c>
      <c r="G7685" s="39"/>
      <c r="H7685" s="45"/>
    </row>
    <row r="7686" s="2" customFormat="1" ht="16.8" customHeight="1">
      <c r="A7686" s="39"/>
      <c r="B7686" s="45"/>
      <c r="C7686" s="315" t="s">
        <v>19</v>
      </c>
      <c r="D7686" s="315" t="s">
        <v>1821</v>
      </c>
      <c r="E7686" s="18" t="s">
        <v>19</v>
      </c>
      <c r="F7686" s="316">
        <v>0</v>
      </c>
      <c r="G7686" s="39"/>
      <c r="H7686" s="45"/>
    </row>
    <row r="7687" s="2" customFormat="1" ht="16.8" customHeight="1">
      <c r="A7687" s="39"/>
      <c r="B7687" s="45"/>
      <c r="C7687" s="315" t="s">
        <v>19</v>
      </c>
      <c r="D7687" s="315" t="s">
        <v>1822</v>
      </c>
      <c r="E7687" s="18" t="s">
        <v>19</v>
      </c>
      <c r="F7687" s="316">
        <v>0</v>
      </c>
      <c r="G7687" s="39"/>
      <c r="H7687" s="45"/>
    </row>
    <row r="7688" s="2" customFormat="1" ht="16.8" customHeight="1">
      <c r="A7688" s="39"/>
      <c r="B7688" s="45"/>
      <c r="C7688" s="315" t="s">
        <v>19</v>
      </c>
      <c r="D7688" s="315" t="s">
        <v>952</v>
      </c>
      <c r="E7688" s="18" t="s">
        <v>19</v>
      </c>
      <c r="F7688" s="316">
        <v>0</v>
      </c>
      <c r="G7688" s="39"/>
      <c r="H7688" s="45"/>
    </row>
    <row r="7689" s="2" customFormat="1" ht="16.8" customHeight="1">
      <c r="A7689" s="39"/>
      <c r="B7689" s="45"/>
      <c r="C7689" s="315" t="s">
        <v>19</v>
      </c>
      <c r="D7689" s="315" t="s">
        <v>258</v>
      </c>
      <c r="E7689" s="18" t="s">
        <v>19</v>
      </c>
      <c r="F7689" s="316">
        <v>0</v>
      </c>
      <c r="G7689" s="39"/>
      <c r="H7689" s="45"/>
    </row>
    <row r="7690" s="2" customFormat="1" ht="16.8" customHeight="1">
      <c r="A7690" s="39"/>
      <c r="B7690" s="45"/>
      <c r="C7690" s="315" t="s">
        <v>19</v>
      </c>
      <c r="D7690" s="315" t="s">
        <v>256</v>
      </c>
      <c r="E7690" s="18" t="s">
        <v>19</v>
      </c>
      <c r="F7690" s="316">
        <v>0</v>
      </c>
      <c r="G7690" s="39"/>
      <c r="H7690" s="45"/>
    </row>
    <row r="7691" s="2" customFormat="1" ht="16.8" customHeight="1">
      <c r="A7691" s="39"/>
      <c r="B7691" s="45"/>
      <c r="C7691" s="315" t="s">
        <v>294</v>
      </c>
      <c r="D7691" s="315" t="s">
        <v>363</v>
      </c>
      <c r="E7691" s="18" t="s">
        <v>19</v>
      </c>
      <c r="F7691" s="316">
        <v>35</v>
      </c>
      <c r="G7691" s="39"/>
      <c r="H7691" s="45"/>
    </row>
    <row r="7692" s="2" customFormat="1" ht="16.8" customHeight="1">
      <c r="A7692" s="39"/>
      <c r="B7692" s="45"/>
      <c r="C7692" s="317" t="s">
        <v>4959</v>
      </c>
      <c r="D7692" s="39"/>
      <c r="E7692" s="39"/>
      <c r="F7692" s="39"/>
      <c r="G7692" s="39"/>
      <c r="H7692" s="45"/>
    </row>
    <row r="7693" s="2" customFormat="1" ht="16.8" customHeight="1">
      <c r="A7693" s="39"/>
      <c r="B7693" s="45"/>
      <c r="C7693" s="315" t="s">
        <v>786</v>
      </c>
      <c r="D7693" s="315" t="s">
        <v>787</v>
      </c>
      <c r="E7693" s="18" t="s">
        <v>572</v>
      </c>
      <c r="F7693" s="316">
        <v>35</v>
      </c>
      <c r="G7693" s="39"/>
      <c r="H7693" s="45"/>
    </row>
    <row r="7694" s="2" customFormat="1">
      <c r="A7694" s="39"/>
      <c r="B7694" s="45"/>
      <c r="C7694" s="315" t="s">
        <v>343</v>
      </c>
      <c r="D7694" s="315" t="s">
        <v>344</v>
      </c>
      <c r="E7694" s="18" t="s">
        <v>345</v>
      </c>
      <c r="F7694" s="316">
        <v>25.620000000000001</v>
      </c>
      <c r="G7694" s="39"/>
      <c r="H7694" s="45"/>
    </row>
    <row r="7695" s="2" customFormat="1" ht="16.8" customHeight="1">
      <c r="A7695" s="39"/>
      <c r="B7695" s="45"/>
      <c r="C7695" s="315" t="s">
        <v>379</v>
      </c>
      <c r="D7695" s="315" t="s">
        <v>380</v>
      </c>
      <c r="E7695" s="18" t="s">
        <v>345</v>
      </c>
      <c r="F7695" s="316">
        <v>43.68</v>
      </c>
      <c r="G7695" s="39"/>
      <c r="H7695" s="45"/>
    </row>
    <row r="7696" s="2" customFormat="1">
      <c r="A7696" s="39"/>
      <c r="B7696" s="45"/>
      <c r="C7696" s="315" t="s">
        <v>425</v>
      </c>
      <c r="D7696" s="315" t="s">
        <v>426</v>
      </c>
      <c r="E7696" s="18" t="s">
        <v>345</v>
      </c>
      <c r="F7696" s="316">
        <v>112</v>
      </c>
      <c r="G7696" s="39"/>
      <c r="H7696" s="45"/>
    </row>
    <row r="7697" s="2" customFormat="1">
      <c r="A7697" s="39"/>
      <c r="B7697" s="45"/>
      <c r="C7697" s="315" t="s">
        <v>570</v>
      </c>
      <c r="D7697" s="315" t="s">
        <v>571</v>
      </c>
      <c r="E7697" s="18" t="s">
        <v>572</v>
      </c>
      <c r="F7697" s="316">
        <v>17.5</v>
      </c>
      <c r="G7697" s="39"/>
      <c r="H7697" s="45"/>
    </row>
    <row r="7698" s="2" customFormat="1" ht="16.8" customHeight="1">
      <c r="A7698" s="39"/>
      <c r="B7698" s="45"/>
      <c r="C7698" s="315" t="s">
        <v>577</v>
      </c>
      <c r="D7698" s="315" t="s">
        <v>578</v>
      </c>
      <c r="E7698" s="18" t="s">
        <v>572</v>
      </c>
      <c r="F7698" s="316">
        <v>21</v>
      </c>
      <c r="G7698" s="39"/>
      <c r="H7698" s="45"/>
    </row>
    <row r="7699" s="2" customFormat="1" ht="16.8" customHeight="1">
      <c r="A7699" s="39"/>
      <c r="B7699" s="45"/>
      <c r="C7699" s="315" t="s">
        <v>2009</v>
      </c>
      <c r="D7699" s="315" t="s">
        <v>2010</v>
      </c>
      <c r="E7699" s="18" t="s">
        <v>572</v>
      </c>
      <c r="F7699" s="316">
        <v>35</v>
      </c>
      <c r="G7699" s="39"/>
      <c r="H7699" s="45"/>
    </row>
    <row r="7700" s="2" customFormat="1" ht="16.8" customHeight="1">
      <c r="A7700" s="39"/>
      <c r="B7700" s="45"/>
      <c r="C7700" s="315" t="s">
        <v>698</v>
      </c>
      <c r="D7700" s="315" t="s">
        <v>699</v>
      </c>
      <c r="E7700" s="18" t="s">
        <v>572</v>
      </c>
      <c r="F7700" s="316">
        <v>35</v>
      </c>
      <c r="G7700" s="39"/>
      <c r="H7700" s="45"/>
    </row>
    <row r="7701" s="2" customFormat="1" ht="16.8" customHeight="1">
      <c r="A7701" s="39"/>
      <c r="B7701" s="45"/>
      <c r="C7701" s="315" t="s">
        <v>487</v>
      </c>
      <c r="D7701" s="315" t="s">
        <v>488</v>
      </c>
      <c r="E7701" s="18" t="s">
        <v>489</v>
      </c>
      <c r="F7701" s="316">
        <v>30.239999999999998</v>
      </c>
      <c r="G7701" s="39"/>
      <c r="H7701" s="45"/>
    </row>
    <row r="7702" s="2" customFormat="1" ht="16.8" customHeight="1">
      <c r="A7702" s="39"/>
      <c r="B7702" s="45"/>
      <c r="C7702" s="315" t="s">
        <v>496</v>
      </c>
      <c r="D7702" s="315" t="s">
        <v>497</v>
      </c>
      <c r="E7702" s="18" t="s">
        <v>489</v>
      </c>
      <c r="F7702" s="316">
        <v>2.9359999999999999</v>
      </c>
      <c r="G7702" s="39"/>
      <c r="H7702" s="45"/>
    </row>
    <row r="7703" s="2" customFormat="1" ht="16.8" customHeight="1">
      <c r="A7703" s="39"/>
      <c r="B7703" s="45"/>
      <c r="C7703" s="311" t="s">
        <v>263</v>
      </c>
      <c r="D7703" s="312" t="s">
        <v>19</v>
      </c>
      <c r="E7703" s="313" t="s">
        <v>19</v>
      </c>
      <c r="F7703" s="314">
        <v>0.040000000000000001</v>
      </c>
      <c r="G7703" s="39"/>
      <c r="H7703" s="45"/>
    </row>
    <row r="7704" s="2" customFormat="1" ht="16.8" customHeight="1">
      <c r="A7704" s="39"/>
      <c r="B7704" s="45"/>
      <c r="C7704" s="315" t="s">
        <v>19</v>
      </c>
      <c r="D7704" s="315" t="s">
        <v>1861</v>
      </c>
      <c r="E7704" s="18" t="s">
        <v>19</v>
      </c>
      <c r="F7704" s="316">
        <v>0</v>
      </c>
      <c r="G7704" s="39"/>
      <c r="H7704" s="45"/>
    </row>
    <row r="7705" s="2" customFormat="1" ht="16.8" customHeight="1">
      <c r="A7705" s="39"/>
      <c r="B7705" s="45"/>
      <c r="C7705" s="315" t="s">
        <v>263</v>
      </c>
      <c r="D7705" s="315" t="s">
        <v>2933</v>
      </c>
      <c r="E7705" s="18" t="s">
        <v>19</v>
      </c>
      <c r="F7705" s="316">
        <v>0.040000000000000001</v>
      </c>
      <c r="G7705" s="39"/>
      <c r="H7705" s="45"/>
    </row>
    <row r="7706" s="2" customFormat="1" ht="16.8" customHeight="1">
      <c r="A7706" s="39"/>
      <c r="B7706" s="45"/>
      <c r="C7706" s="317" t="s">
        <v>4959</v>
      </c>
      <c r="D7706" s="39"/>
      <c r="E7706" s="39"/>
      <c r="F7706" s="39"/>
      <c r="G7706" s="39"/>
      <c r="H7706" s="45"/>
    </row>
    <row r="7707" s="2" customFormat="1">
      <c r="A7707" s="39"/>
      <c r="B7707" s="45"/>
      <c r="C7707" s="315" t="s">
        <v>406</v>
      </c>
      <c r="D7707" s="315" t="s">
        <v>407</v>
      </c>
      <c r="E7707" s="18" t="s">
        <v>391</v>
      </c>
      <c r="F7707" s="316">
        <v>48.176000000000002</v>
      </c>
      <c r="G7707" s="39"/>
      <c r="H7707" s="45"/>
    </row>
    <row r="7708" s="2" customFormat="1" ht="16.8" customHeight="1">
      <c r="A7708" s="39"/>
      <c r="B7708" s="45"/>
      <c r="C7708" s="315" t="s">
        <v>496</v>
      </c>
      <c r="D7708" s="315" t="s">
        <v>497</v>
      </c>
      <c r="E7708" s="18" t="s">
        <v>489</v>
      </c>
      <c r="F7708" s="316">
        <v>2.9359999999999999</v>
      </c>
      <c r="G7708" s="39"/>
      <c r="H7708" s="45"/>
    </row>
    <row r="7709" s="2" customFormat="1" ht="16.8" customHeight="1">
      <c r="A7709" s="39"/>
      <c r="B7709" s="45"/>
      <c r="C7709" s="315" t="s">
        <v>19</v>
      </c>
      <c r="D7709" s="315" t="s">
        <v>1865</v>
      </c>
      <c r="E7709" s="18" t="s">
        <v>19</v>
      </c>
      <c r="F7709" s="316">
        <v>0</v>
      </c>
      <c r="G7709" s="39"/>
      <c r="H7709" s="45"/>
    </row>
    <row r="7710" s="2" customFormat="1" ht="16.8" customHeight="1">
      <c r="A7710" s="39"/>
      <c r="B7710" s="45"/>
      <c r="C7710" s="315" t="s">
        <v>270</v>
      </c>
      <c r="D7710" s="315" t="s">
        <v>2935</v>
      </c>
      <c r="E7710" s="18" t="s">
        <v>19</v>
      </c>
      <c r="F7710" s="316">
        <v>1.6000000000000001</v>
      </c>
      <c r="G7710" s="39"/>
      <c r="H7710" s="45"/>
    </row>
    <row r="7711" s="2" customFormat="1" ht="16.8" customHeight="1">
      <c r="A7711" s="39"/>
      <c r="B7711" s="45"/>
      <c r="C7711" s="311" t="s">
        <v>270</v>
      </c>
      <c r="D7711" s="312" t="s">
        <v>19</v>
      </c>
      <c r="E7711" s="313" t="s">
        <v>19</v>
      </c>
      <c r="F7711" s="314">
        <v>1.6000000000000001</v>
      </c>
      <c r="G7711" s="39"/>
      <c r="H7711" s="45"/>
    </row>
    <row r="7712" s="2" customFormat="1" ht="16.8" customHeight="1">
      <c r="A7712" s="39"/>
      <c r="B7712" s="45"/>
      <c r="C7712" s="317" t="s">
        <v>4959</v>
      </c>
      <c r="D7712" s="39"/>
      <c r="E7712" s="39"/>
      <c r="F7712" s="39"/>
      <c r="G7712" s="39"/>
      <c r="H7712" s="45"/>
    </row>
    <row r="7713" s="2" customFormat="1">
      <c r="A7713" s="39"/>
      <c r="B7713" s="45"/>
      <c r="C7713" s="315" t="s">
        <v>406</v>
      </c>
      <c r="D7713" s="315" t="s">
        <v>407</v>
      </c>
      <c r="E7713" s="18" t="s">
        <v>391</v>
      </c>
      <c r="F7713" s="316">
        <v>48.176000000000002</v>
      </c>
      <c r="G7713" s="39"/>
      <c r="H7713" s="45"/>
    </row>
    <row r="7714" s="2" customFormat="1">
      <c r="A7714" s="39"/>
      <c r="B7714" s="45"/>
      <c r="C7714" s="315" t="s">
        <v>425</v>
      </c>
      <c r="D7714" s="315" t="s">
        <v>426</v>
      </c>
      <c r="E7714" s="18" t="s">
        <v>345</v>
      </c>
      <c r="F7714" s="316">
        <v>112</v>
      </c>
      <c r="G7714" s="39"/>
      <c r="H7714" s="45"/>
    </row>
    <row r="7715" s="2" customFormat="1">
      <c r="A7715" s="39"/>
      <c r="B7715" s="45"/>
      <c r="C7715" s="315" t="s">
        <v>448</v>
      </c>
      <c r="D7715" s="315" t="s">
        <v>449</v>
      </c>
      <c r="E7715" s="18" t="s">
        <v>391</v>
      </c>
      <c r="F7715" s="316">
        <v>16.632000000000001</v>
      </c>
      <c r="G7715" s="39"/>
      <c r="H7715" s="45"/>
    </row>
    <row r="7716" s="2" customFormat="1" ht="16.8" customHeight="1">
      <c r="A7716" s="39"/>
      <c r="B7716" s="45"/>
      <c r="C7716" s="311" t="s">
        <v>256</v>
      </c>
      <c r="D7716" s="312" t="s">
        <v>19</v>
      </c>
      <c r="E7716" s="313" t="s">
        <v>19</v>
      </c>
      <c r="F7716" s="314">
        <v>0</v>
      </c>
      <c r="G7716" s="39"/>
      <c r="H7716" s="45"/>
    </row>
    <row r="7717" s="2" customFormat="1" ht="16.8" customHeight="1">
      <c r="A7717" s="39"/>
      <c r="B7717" s="45"/>
      <c r="C7717" s="317" t="s">
        <v>4959</v>
      </c>
      <c r="D7717" s="39"/>
      <c r="E7717" s="39"/>
      <c r="F7717" s="39"/>
      <c r="G7717" s="39"/>
      <c r="H7717" s="45"/>
    </row>
    <row r="7718" s="2" customFormat="1" ht="16.8" customHeight="1">
      <c r="A7718" s="39"/>
      <c r="B7718" s="45"/>
      <c r="C7718" s="315" t="s">
        <v>786</v>
      </c>
      <c r="D7718" s="315" t="s">
        <v>787</v>
      </c>
      <c r="E7718" s="18" t="s">
        <v>572</v>
      </c>
      <c r="F7718" s="316">
        <v>35</v>
      </c>
      <c r="G7718" s="39"/>
      <c r="H7718" s="45"/>
    </row>
    <row r="7719" s="2" customFormat="1" ht="16.8" customHeight="1">
      <c r="A7719" s="39"/>
      <c r="B7719" s="45"/>
      <c r="C7719" s="315" t="s">
        <v>496</v>
      </c>
      <c r="D7719" s="315" t="s">
        <v>497</v>
      </c>
      <c r="E7719" s="18" t="s">
        <v>489</v>
      </c>
      <c r="F7719" s="316">
        <v>2.9359999999999999</v>
      </c>
      <c r="G7719" s="39"/>
      <c r="H7719" s="45"/>
    </row>
    <row r="7720" s="2" customFormat="1" ht="16.8" customHeight="1">
      <c r="A7720" s="39"/>
      <c r="B7720" s="45"/>
      <c r="C7720" s="311" t="s">
        <v>265</v>
      </c>
      <c r="D7720" s="312" t="s">
        <v>19</v>
      </c>
      <c r="E7720" s="313" t="s">
        <v>19</v>
      </c>
      <c r="F7720" s="314">
        <v>0.29999999999999999</v>
      </c>
      <c r="G7720" s="39"/>
      <c r="H7720" s="45"/>
    </row>
    <row r="7721" s="2" customFormat="1" ht="16.8" customHeight="1">
      <c r="A7721" s="39"/>
      <c r="B7721" s="45"/>
      <c r="C7721" s="317" t="s">
        <v>4959</v>
      </c>
      <c r="D7721" s="39"/>
      <c r="E7721" s="39"/>
      <c r="F7721" s="39"/>
      <c r="G7721" s="39"/>
      <c r="H7721" s="45"/>
    </row>
    <row r="7722" s="2" customFormat="1" ht="16.8" customHeight="1">
      <c r="A7722" s="39"/>
      <c r="B7722" s="45"/>
      <c r="C7722" s="315" t="s">
        <v>496</v>
      </c>
      <c r="D7722" s="315" t="s">
        <v>497</v>
      </c>
      <c r="E7722" s="18" t="s">
        <v>489</v>
      </c>
      <c r="F7722" s="316">
        <v>2.9359999999999999</v>
      </c>
      <c r="G7722" s="39"/>
      <c r="H7722" s="45"/>
    </row>
    <row r="7723" s="2" customFormat="1" ht="16.8" customHeight="1">
      <c r="A7723" s="39"/>
      <c r="B7723" s="45"/>
      <c r="C7723" s="311" t="s">
        <v>287</v>
      </c>
      <c r="D7723" s="312" t="s">
        <v>19</v>
      </c>
      <c r="E7723" s="313" t="s">
        <v>19</v>
      </c>
      <c r="F7723" s="314">
        <v>29.456</v>
      </c>
      <c r="G7723" s="39"/>
      <c r="H7723" s="45"/>
    </row>
    <row r="7724" s="2" customFormat="1" ht="16.8" customHeight="1">
      <c r="A7724" s="39"/>
      <c r="B7724" s="45"/>
      <c r="C7724" s="315" t="s">
        <v>19</v>
      </c>
      <c r="D7724" s="315" t="s">
        <v>796</v>
      </c>
      <c r="E7724" s="18" t="s">
        <v>19</v>
      </c>
      <c r="F7724" s="316">
        <v>28</v>
      </c>
      <c r="G7724" s="39"/>
      <c r="H7724" s="45"/>
    </row>
    <row r="7725" s="2" customFormat="1" ht="16.8" customHeight="1">
      <c r="A7725" s="39"/>
      <c r="B7725" s="45"/>
      <c r="C7725" s="315" t="s">
        <v>19</v>
      </c>
      <c r="D7725" s="315" t="s">
        <v>1437</v>
      </c>
      <c r="E7725" s="18" t="s">
        <v>19</v>
      </c>
      <c r="F7725" s="316">
        <v>1.456</v>
      </c>
      <c r="G7725" s="39"/>
      <c r="H7725" s="45"/>
    </row>
    <row r="7726" s="2" customFormat="1" ht="16.8" customHeight="1">
      <c r="A7726" s="39"/>
      <c r="B7726" s="45"/>
      <c r="C7726" s="315" t="s">
        <v>287</v>
      </c>
      <c r="D7726" s="315" t="s">
        <v>363</v>
      </c>
      <c r="E7726" s="18" t="s">
        <v>19</v>
      </c>
      <c r="F7726" s="316">
        <v>29.456</v>
      </c>
      <c r="G7726" s="39"/>
      <c r="H7726" s="45"/>
    </row>
    <row r="7727" s="2" customFormat="1" ht="16.8" customHeight="1">
      <c r="A7727" s="39"/>
      <c r="B7727" s="45"/>
      <c r="C7727" s="317" t="s">
        <v>4959</v>
      </c>
      <c r="D7727" s="39"/>
      <c r="E7727" s="39"/>
      <c r="F7727" s="39"/>
      <c r="G7727" s="39"/>
      <c r="H7727" s="45"/>
    </row>
    <row r="7728" s="2" customFormat="1">
      <c r="A7728" s="39"/>
      <c r="B7728" s="45"/>
      <c r="C7728" s="315" t="s">
        <v>792</v>
      </c>
      <c r="D7728" s="315" t="s">
        <v>793</v>
      </c>
      <c r="E7728" s="18" t="s">
        <v>572</v>
      </c>
      <c r="F7728" s="316">
        <v>29.456</v>
      </c>
      <c r="G7728" s="39"/>
      <c r="H7728" s="45"/>
    </row>
    <row r="7729" s="2" customFormat="1">
      <c r="A7729" s="39"/>
      <c r="B7729" s="45"/>
      <c r="C7729" s="315" t="s">
        <v>799</v>
      </c>
      <c r="D7729" s="315" t="s">
        <v>800</v>
      </c>
      <c r="E7729" s="18" t="s">
        <v>572</v>
      </c>
      <c r="F7729" s="316">
        <v>29.456</v>
      </c>
      <c r="G7729" s="39"/>
      <c r="H7729" s="45"/>
    </row>
    <row r="7730" s="2" customFormat="1" ht="16.8" customHeight="1">
      <c r="A7730" s="39"/>
      <c r="B7730" s="45"/>
      <c r="C7730" s="315" t="s">
        <v>804</v>
      </c>
      <c r="D7730" s="315" t="s">
        <v>805</v>
      </c>
      <c r="E7730" s="18" t="s">
        <v>572</v>
      </c>
      <c r="F7730" s="316">
        <v>29.456</v>
      </c>
      <c r="G7730" s="39"/>
      <c r="H7730" s="45"/>
    </row>
    <row r="7731" s="2" customFormat="1" ht="16.8" customHeight="1">
      <c r="A7731" s="39"/>
      <c r="B7731" s="45"/>
      <c r="C7731" s="315" t="s">
        <v>809</v>
      </c>
      <c r="D7731" s="315" t="s">
        <v>810</v>
      </c>
      <c r="E7731" s="18" t="s">
        <v>572</v>
      </c>
      <c r="F7731" s="316">
        <v>29.456</v>
      </c>
      <c r="G7731" s="39"/>
      <c r="H7731" s="45"/>
    </row>
    <row r="7732" s="2" customFormat="1" ht="16.8" customHeight="1">
      <c r="A7732" s="39"/>
      <c r="B7732" s="45"/>
      <c r="C7732" s="311" t="s">
        <v>1310</v>
      </c>
      <c r="D7732" s="312" t="s">
        <v>19</v>
      </c>
      <c r="E7732" s="313" t="s">
        <v>19</v>
      </c>
      <c r="F7732" s="314">
        <v>0</v>
      </c>
      <c r="G7732" s="39"/>
      <c r="H7732" s="45"/>
    </row>
    <row r="7733" s="2" customFormat="1" ht="16.8" customHeight="1">
      <c r="A7733" s="39"/>
      <c r="B7733" s="45"/>
      <c r="C7733" s="317" t="s">
        <v>4959</v>
      </c>
      <c r="D7733" s="39"/>
      <c r="E7733" s="39"/>
      <c r="F7733" s="39"/>
      <c r="G7733" s="39"/>
      <c r="H7733" s="45"/>
    </row>
    <row r="7734" s="2" customFormat="1">
      <c r="A7734" s="39"/>
      <c r="B7734" s="45"/>
      <c r="C7734" s="315" t="s">
        <v>406</v>
      </c>
      <c r="D7734" s="315" t="s">
        <v>407</v>
      </c>
      <c r="E7734" s="18" t="s">
        <v>391</v>
      </c>
      <c r="F7734" s="316">
        <v>48.176000000000002</v>
      </c>
      <c r="G7734" s="39"/>
      <c r="H7734" s="45"/>
    </row>
    <row r="7735" s="2" customFormat="1" ht="16.8" customHeight="1">
      <c r="A7735" s="39"/>
      <c r="B7735" s="45"/>
      <c r="C7735" s="311" t="s">
        <v>1313</v>
      </c>
      <c r="D7735" s="312" t="s">
        <v>19</v>
      </c>
      <c r="E7735" s="313" t="s">
        <v>19</v>
      </c>
      <c r="F7735" s="314">
        <v>0</v>
      </c>
      <c r="G7735" s="39"/>
      <c r="H7735" s="45"/>
    </row>
    <row r="7736" s="2" customFormat="1" ht="16.8" customHeight="1">
      <c r="A7736" s="39"/>
      <c r="B7736" s="45"/>
      <c r="C7736" s="317" t="s">
        <v>4959</v>
      </c>
      <c r="D7736" s="39"/>
      <c r="E7736" s="39"/>
      <c r="F7736" s="39"/>
      <c r="G7736" s="39"/>
      <c r="H7736" s="45"/>
    </row>
    <row r="7737" s="2" customFormat="1" ht="16.8" customHeight="1">
      <c r="A7737" s="39"/>
      <c r="B7737" s="45"/>
      <c r="C7737" s="315" t="s">
        <v>511</v>
      </c>
      <c r="D7737" s="315" t="s">
        <v>512</v>
      </c>
      <c r="E7737" s="18" t="s">
        <v>345</v>
      </c>
      <c r="F7737" s="316">
        <v>69.299999999999997</v>
      </c>
      <c r="G7737" s="39"/>
      <c r="H7737" s="45"/>
    </row>
    <row r="7738" s="2" customFormat="1" ht="16.8" customHeight="1">
      <c r="A7738" s="39"/>
      <c r="B7738" s="45"/>
      <c r="C7738" s="311" t="s">
        <v>1312</v>
      </c>
      <c r="D7738" s="312" t="s">
        <v>19</v>
      </c>
      <c r="E7738" s="313" t="s">
        <v>19</v>
      </c>
      <c r="F7738" s="314">
        <v>0.25</v>
      </c>
      <c r="G7738" s="39"/>
      <c r="H7738" s="45"/>
    </row>
    <row r="7739" s="2" customFormat="1" ht="16.8" customHeight="1">
      <c r="A7739" s="39"/>
      <c r="B7739" s="45"/>
      <c r="C7739" s="317" t="s">
        <v>4959</v>
      </c>
      <c r="D7739" s="39"/>
      <c r="E7739" s="39"/>
      <c r="F7739" s="39"/>
      <c r="G7739" s="39"/>
      <c r="H7739" s="45"/>
    </row>
    <row r="7740" s="2" customFormat="1">
      <c r="A7740" s="39"/>
      <c r="B7740" s="45"/>
      <c r="C7740" s="315" t="s">
        <v>406</v>
      </c>
      <c r="D7740" s="315" t="s">
        <v>407</v>
      </c>
      <c r="E7740" s="18" t="s">
        <v>391</v>
      </c>
      <c r="F7740" s="316">
        <v>48.176000000000002</v>
      </c>
      <c r="G7740" s="39"/>
      <c r="H7740" s="45"/>
    </row>
    <row r="7741" s="2" customFormat="1" ht="16.8" customHeight="1">
      <c r="A7741" s="39"/>
      <c r="B7741" s="45"/>
      <c r="C7741" s="311" t="s">
        <v>1290</v>
      </c>
      <c r="D7741" s="312" t="s">
        <v>19</v>
      </c>
      <c r="E7741" s="313" t="s">
        <v>19</v>
      </c>
      <c r="F7741" s="314">
        <v>0</v>
      </c>
      <c r="G7741" s="39"/>
      <c r="H7741" s="45"/>
    </row>
    <row r="7742" s="2" customFormat="1" ht="16.8" customHeight="1">
      <c r="A7742" s="39"/>
      <c r="B7742" s="45"/>
      <c r="C7742" s="317" t="s">
        <v>4959</v>
      </c>
      <c r="D7742" s="39"/>
      <c r="E7742" s="39"/>
      <c r="F7742" s="39"/>
      <c r="G7742" s="39"/>
      <c r="H7742" s="45"/>
    </row>
    <row r="7743" s="2" customFormat="1">
      <c r="A7743" s="39"/>
      <c r="B7743" s="45"/>
      <c r="C7743" s="315" t="s">
        <v>343</v>
      </c>
      <c r="D7743" s="315" t="s">
        <v>344</v>
      </c>
      <c r="E7743" s="18" t="s">
        <v>345</v>
      </c>
      <c r="F7743" s="316">
        <v>25.620000000000001</v>
      </c>
      <c r="G7743" s="39"/>
      <c r="H7743" s="45"/>
    </row>
    <row r="7744" s="2" customFormat="1">
      <c r="A7744" s="39"/>
      <c r="B7744" s="45"/>
      <c r="C7744" s="315" t="s">
        <v>406</v>
      </c>
      <c r="D7744" s="315" t="s">
        <v>407</v>
      </c>
      <c r="E7744" s="18" t="s">
        <v>391</v>
      </c>
      <c r="F7744" s="316">
        <v>48.176000000000002</v>
      </c>
      <c r="G7744" s="39"/>
      <c r="H7744" s="45"/>
    </row>
    <row r="7745" s="2" customFormat="1">
      <c r="A7745" s="39"/>
      <c r="B7745" s="45"/>
      <c r="C7745" s="315" t="s">
        <v>406</v>
      </c>
      <c r="D7745" s="315" t="s">
        <v>407</v>
      </c>
      <c r="E7745" s="18" t="s">
        <v>391</v>
      </c>
      <c r="F7745" s="316">
        <v>48.176000000000002</v>
      </c>
      <c r="G7745" s="39"/>
      <c r="H7745" s="45"/>
    </row>
    <row r="7746" s="2" customFormat="1" ht="16.8" customHeight="1">
      <c r="A7746" s="39"/>
      <c r="B7746" s="45"/>
      <c r="C7746" s="315" t="s">
        <v>1283</v>
      </c>
      <c r="D7746" s="315" t="s">
        <v>1330</v>
      </c>
      <c r="E7746" s="18" t="s">
        <v>19</v>
      </c>
      <c r="F7746" s="316">
        <v>10.92</v>
      </c>
      <c r="G7746" s="39"/>
      <c r="H7746" s="45"/>
    </row>
    <row r="7747" s="2" customFormat="1" ht="16.8" customHeight="1">
      <c r="A7747" s="39"/>
      <c r="B7747" s="45"/>
      <c r="C7747" s="317" t="s">
        <v>4959</v>
      </c>
      <c r="D7747" s="39"/>
      <c r="E7747" s="39"/>
      <c r="F7747" s="39"/>
      <c r="G7747" s="39"/>
      <c r="H7747" s="45"/>
    </row>
    <row r="7748" s="2" customFormat="1">
      <c r="A7748" s="39"/>
      <c r="B7748" s="45"/>
      <c r="C7748" s="315" t="s">
        <v>343</v>
      </c>
      <c r="D7748" s="315" t="s">
        <v>344</v>
      </c>
      <c r="E7748" s="18" t="s">
        <v>345</v>
      </c>
      <c r="F7748" s="316">
        <v>25.620000000000001</v>
      </c>
      <c r="G7748" s="39"/>
      <c r="H7748" s="45"/>
    </row>
    <row r="7749" s="2" customFormat="1">
      <c r="A7749" s="39"/>
      <c r="B7749" s="45"/>
      <c r="C7749" s="315" t="s">
        <v>373</v>
      </c>
      <c r="D7749" s="315" t="s">
        <v>374</v>
      </c>
      <c r="E7749" s="18" t="s">
        <v>345</v>
      </c>
      <c r="F7749" s="316">
        <v>9.8279999999999994</v>
      </c>
      <c r="G7749" s="39"/>
      <c r="H7749" s="45"/>
    </row>
    <row r="7750" s="2" customFormat="1" ht="16.8" customHeight="1">
      <c r="A7750" s="39"/>
      <c r="B7750" s="45"/>
      <c r="C7750" s="311" t="s">
        <v>1289</v>
      </c>
      <c r="D7750" s="312" t="s">
        <v>1289</v>
      </c>
      <c r="E7750" s="313" t="s">
        <v>19</v>
      </c>
      <c r="F7750" s="314">
        <v>0</v>
      </c>
      <c r="G7750" s="39"/>
      <c r="H7750" s="45"/>
    </row>
    <row r="7751" s="2" customFormat="1" ht="16.8" customHeight="1">
      <c r="A7751" s="39"/>
      <c r="B7751" s="45"/>
      <c r="C7751" s="315" t="s">
        <v>1289</v>
      </c>
      <c r="D7751" s="315" t="s">
        <v>1332</v>
      </c>
      <c r="E7751" s="18" t="s">
        <v>19</v>
      </c>
      <c r="F7751" s="316">
        <v>0</v>
      </c>
      <c r="G7751" s="39"/>
      <c r="H7751" s="45"/>
    </row>
    <row r="7752" s="2" customFormat="1" ht="16.8" customHeight="1">
      <c r="A7752" s="39"/>
      <c r="B7752" s="45"/>
      <c r="C7752" s="311" t="s">
        <v>1280</v>
      </c>
      <c r="D7752" s="312" t="s">
        <v>19</v>
      </c>
      <c r="E7752" s="313" t="s">
        <v>19</v>
      </c>
      <c r="F7752" s="314">
        <v>0.48999999999999999</v>
      </c>
      <c r="G7752" s="39"/>
      <c r="H7752" s="45"/>
    </row>
    <row r="7753" s="2" customFormat="1" ht="16.8" customHeight="1">
      <c r="A7753" s="39"/>
      <c r="B7753" s="45"/>
      <c r="C7753" s="315" t="s">
        <v>1280</v>
      </c>
      <c r="D7753" s="315" t="s">
        <v>357</v>
      </c>
      <c r="E7753" s="18" t="s">
        <v>19</v>
      </c>
      <c r="F7753" s="316">
        <v>0.48999999999999999</v>
      </c>
      <c r="G7753" s="39"/>
      <c r="H7753" s="45"/>
    </row>
    <row r="7754" s="2" customFormat="1" ht="16.8" customHeight="1">
      <c r="A7754" s="39"/>
      <c r="B7754" s="45"/>
      <c r="C7754" s="317" t="s">
        <v>4959</v>
      </c>
      <c r="D7754" s="39"/>
      <c r="E7754" s="39"/>
      <c r="F7754" s="39"/>
      <c r="G7754" s="39"/>
      <c r="H7754" s="45"/>
    </row>
    <row r="7755" s="2" customFormat="1">
      <c r="A7755" s="39"/>
      <c r="B7755" s="45"/>
      <c r="C7755" s="315" t="s">
        <v>343</v>
      </c>
      <c r="D7755" s="315" t="s">
        <v>344</v>
      </c>
      <c r="E7755" s="18" t="s">
        <v>345</v>
      </c>
      <c r="F7755" s="316">
        <v>25.620000000000001</v>
      </c>
      <c r="G7755" s="39"/>
      <c r="H7755" s="45"/>
    </row>
    <row r="7756" s="2" customFormat="1">
      <c r="A7756" s="39"/>
      <c r="B7756" s="45"/>
      <c r="C7756" s="315" t="s">
        <v>406</v>
      </c>
      <c r="D7756" s="315" t="s">
        <v>407</v>
      </c>
      <c r="E7756" s="18" t="s">
        <v>391</v>
      </c>
      <c r="F7756" s="316">
        <v>48.176000000000002</v>
      </c>
      <c r="G7756" s="39"/>
      <c r="H7756" s="45"/>
    </row>
    <row r="7757" s="2" customFormat="1" ht="16.8" customHeight="1">
      <c r="A7757" s="39"/>
      <c r="B7757" s="45"/>
      <c r="C7757" s="311" t="s">
        <v>1285</v>
      </c>
      <c r="D7757" s="312" t="s">
        <v>19</v>
      </c>
      <c r="E7757" s="313" t="s">
        <v>19</v>
      </c>
      <c r="F7757" s="314">
        <v>0</v>
      </c>
      <c r="G7757" s="39"/>
      <c r="H7757" s="45"/>
    </row>
    <row r="7758" s="2" customFormat="1" ht="16.8" customHeight="1">
      <c r="A7758" s="39"/>
      <c r="B7758" s="45"/>
      <c r="C7758" s="317" t="s">
        <v>4959</v>
      </c>
      <c r="D7758" s="39"/>
      <c r="E7758" s="39"/>
      <c r="F7758" s="39"/>
      <c r="G7758" s="39"/>
      <c r="H7758" s="45"/>
    </row>
    <row r="7759" s="2" customFormat="1">
      <c r="A7759" s="39"/>
      <c r="B7759" s="45"/>
      <c r="C7759" s="315" t="s">
        <v>343</v>
      </c>
      <c r="D7759" s="315" t="s">
        <v>344</v>
      </c>
      <c r="E7759" s="18" t="s">
        <v>345</v>
      </c>
      <c r="F7759" s="316">
        <v>25.620000000000001</v>
      </c>
      <c r="G7759" s="39"/>
      <c r="H7759" s="45"/>
    </row>
    <row r="7760" s="2" customFormat="1">
      <c r="A7760" s="39"/>
      <c r="B7760" s="45"/>
      <c r="C7760" s="315" t="s">
        <v>406</v>
      </c>
      <c r="D7760" s="315" t="s">
        <v>407</v>
      </c>
      <c r="E7760" s="18" t="s">
        <v>391</v>
      </c>
      <c r="F7760" s="316">
        <v>48.176000000000002</v>
      </c>
      <c r="G7760" s="39"/>
      <c r="H7760" s="45"/>
    </row>
    <row r="7761" s="2" customFormat="1" ht="16.8" customHeight="1">
      <c r="A7761" s="39"/>
      <c r="B7761" s="45"/>
      <c r="C7761" s="311" t="s">
        <v>1287</v>
      </c>
      <c r="D7761" s="312" t="s">
        <v>1287</v>
      </c>
      <c r="E7761" s="313" t="s">
        <v>19</v>
      </c>
      <c r="F7761" s="314">
        <v>0</v>
      </c>
      <c r="G7761" s="39"/>
      <c r="H7761" s="45"/>
    </row>
    <row r="7762" s="2" customFormat="1" ht="16.8" customHeight="1">
      <c r="A7762" s="39"/>
      <c r="B7762" s="45"/>
      <c r="C7762" s="315" t="s">
        <v>1287</v>
      </c>
      <c r="D7762" s="315" t="s">
        <v>1331</v>
      </c>
      <c r="E7762" s="18" t="s">
        <v>19</v>
      </c>
      <c r="F7762" s="316">
        <v>0</v>
      </c>
      <c r="G7762" s="39"/>
      <c r="H7762" s="45"/>
    </row>
    <row r="7763" s="2" customFormat="1" ht="16.8" customHeight="1">
      <c r="A7763" s="39"/>
      <c r="B7763" s="45"/>
      <c r="C7763" s="311" t="s">
        <v>1279</v>
      </c>
      <c r="D7763" s="312" t="s">
        <v>19</v>
      </c>
      <c r="E7763" s="313" t="s">
        <v>19</v>
      </c>
      <c r="F7763" s="314">
        <v>0.48999999999999999</v>
      </c>
      <c r="G7763" s="39"/>
      <c r="H7763" s="45"/>
    </row>
    <row r="7764" s="2" customFormat="1" ht="16.8" customHeight="1">
      <c r="A7764" s="39"/>
      <c r="B7764" s="45"/>
      <c r="C7764" s="315" t="s">
        <v>1279</v>
      </c>
      <c r="D7764" s="315" t="s">
        <v>357</v>
      </c>
      <c r="E7764" s="18" t="s">
        <v>19</v>
      </c>
      <c r="F7764" s="316">
        <v>0.48999999999999999</v>
      </c>
      <c r="G7764" s="39"/>
      <c r="H7764" s="45"/>
    </row>
    <row r="7765" s="2" customFormat="1" ht="16.8" customHeight="1">
      <c r="A7765" s="39"/>
      <c r="B7765" s="45"/>
      <c r="C7765" s="317" t="s">
        <v>4959</v>
      </c>
      <c r="D7765" s="39"/>
      <c r="E7765" s="39"/>
      <c r="F7765" s="39"/>
      <c r="G7765" s="39"/>
      <c r="H7765" s="45"/>
    </row>
    <row r="7766" s="2" customFormat="1">
      <c r="A7766" s="39"/>
      <c r="B7766" s="45"/>
      <c r="C7766" s="315" t="s">
        <v>343</v>
      </c>
      <c r="D7766" s="315" t="s">
        <v>344</v>
      </c>
      <c r="E7766" s="18" t="s">
        <v>345</v>
      </c>
      <c r="F7766" s="316">
        <v>25.620000000000001</v>
      </c>
      <c r="G7766" s="39"/>
      <c r="H7766" s="45"/>
    </row>
    <row r="7767" s="2" customFormat="1">
      <c r="A7767" s="39"/>
      <c r="B7767" s="45"/>
      <c r="C7767" s="315" t="s">
        <v>406</v>
      </c>
      <c r="D7767" s="315" t="s">
        <v>407</v>
      </c>
      <c r="E7767" s="18" t="s">
        <v>391</v>
      </c>
      <c r="F7767" s="316">
        <v>48.176000000000002</v>
      </c>
      <c r="G7767" s="39"/>
      <c r="H7767" s="45"/>
    </row>
    <row r="7768" s="2" customFormat="1" ht="16.8" customHeight="1">
      <c r="A7768" s="39"/>
      <c r="B7768" s="45"/>
      <c r="C7768" s="311" t="s">
        <v>1272</v>
      </c>
      <c r="D7768" s="312" t="s">
        <v>19</v>
      </c>
      <c r="E7768" s="313" t="s">
        <v>19</v>
      </c>
      <c r="F7768" s="314">
        <v>1</v>
      </c>
      <c r="G7768" s="39"/>
      <c r="H7768" s="45"/>
    </row>
    <row r="7769" s="2" customFormat="1" ht="16.8" customHeight="1">
      <c r="A7769" s="39"/>
      <c r="B7769" s="45"/>
      <c r="C7769" s="315" t="s">
        <v>19</v>
      </c>
      <c r="D7769" s="315" t="s">
        <v>351</v>
      </c>
      <c r="E7769" s="18" t="s">
        <v>19</v>
      </c>
      <c r="F7769" s="316">
        <v>0</v>
      </c>
      <c r="G7769" s="39"/>
      <c r="H7769" s="45"/>
    </row>
    <row r="7770" s="2" customFormat="1" ht="16.8" customHeight="1">
      <c r="A7770" s="39"/>
      <c r="B7770" s="45"/>
      <c r="C7770" s="315" t="s">
        <v>1272</v>
      </c>
      <c r="D7770" s="315" t="s">
        <v>352</v>
      </c>
      <c r="E7770" s="18" t="s">
        <v>19</v>
      </c>
      <c r="F7770" s="316">
        <v>1</v>
      </c>
      <c r="G7770" s="39"/>
      <c r="H7770" s="45"/>
    </row>
    <row r="7771" s="2" customFormat="1" ht="16.8" customHeight="1">
      <c r="A7771" s="39"/>
      <c r="B7771" s="45"/>
      <c r="C7771" s="317" t="s">
        <v>4959</v>
      </c>
      <c r="D7771" s="39"/>
      <c r="E7771" s="39"/>
      <c r="F7771" s="39"/>
      <c r="G7771" s="39"/>
      <c r="H7771" s="45"/>
    </row>
    <row r="7772" s="2" customFormat="1">
      <c r="A7772" s="39"/>
      <c r="B7772" s="45"/>
      <c r="C7772" s="315" t="s">
        <v>343</v>
      </c>
      <c r="D7772" s="315" t="s">
        <v>344</v>
      </c>
      <c r="E7772" s="18" t="s">
        <v>345</v>
      </c>
      <c r="F7772" s="316">
        <v>25.620000000000001</v>
      </c>
      <c r="G7772" s="39"/>
      <c r="H7772" s="45"/>
    </row>
    <row r="7773" s="2" customFormat="1">
      <c r="A7773" s="39"/>
      <c r="B7773" s="45"/>
      <c r="C7773" s="315" t="s">
        <v>792</v>
      </c>
      <c r="D7773" s="315" t="s">
        <v>793</v>
      </c>
      <c r="E7773" s="18" t="s">
        <v>572</v>
      </c>
      <c r="F7773" s="316">
        <v>29.456</v>
      </c>
      <c r="G7773" s="39"/>
      <c r="H7773" s="45"/>
    </row>
    <row r="7774" s="2" customFormat="1">
      <c r="A7774" s="39"/>
      <c r="B7774" s="45"/>
      <c r="C7774" s="315" t="s">
        <v>19</v>
      </c>
      <c r="D7774" s="315" t="s">
        <v>1848</v>
      </c>
      <c r="E7774" s="18" t="s">
        <v>19</v>
      </c>
      <c r="F7774" s="316">
        <v>0</v>
      </c>
      <c r="G7774" s="39"/>
      <c r="H7774" s="45"/>
    </row>
    <row r="7775" s="2" customFormat="1" ht="16.8" customHeight="1">
      <c r="A7775" s="39"/>
      <c r="B7775" s="45"/>
      <c r="C7775" s="315" t="s">
        <v>1273</v>
      </c>
      <c r="D7775" s="315" t="s">
        <v>2161</v>
      </c>
      <c r="E7775" s="18" t="s">
        <v>19</v>
      </c>
      <c r="F7775" s="316">
        <v>5.25</v>
      </c>
      <c r="G7775" s="39"/>
      <c r="H7775" s="45"/>
    </row>
    <row r="7776" s="2" customFormat="1" ht="16.8" customHeight="1">
      <c r="A7776" s="39"/>
      <c r="B7776" s="45"/>
      <c r="C7776" s="317" t="s">
        <v>4959</v>
      </c>
      <c r="D7776" s="39"/>
      <c r="E7776" s="39"/>
      <c r="F7776" s="39"/>
      <c r="G7776" s="39"/>
      <c r="H7776" s="45"/>
    </row>
    <row r="7777" s="2" customFormat="1">
      <c r="A7777" s="39"/>
      <c r="B7777" s="45"/>
      <c r="C7777" s="315" t="s">
        <v>343</v>
      </c>
      <c r="D7777" s="315" t="s">
        <v>344</v>
      </c>
      <c r="E7777" s="18" t="s">
        <v>345</v>
      </c>
      <c r="F7777" s="316">
        <v>25.620000000000001</v>
      </c>
      <c r="G7777" s="39"/>
      <c r="H7777" s="45"/>
    </row>
    <row r="7778" s="2" customFormat="1" ht="16.8" customHeight="1">
      <c r="A7778" s="39"/>
      <c r="B7778" s="45"/>
      <c r="C7778" s="311" t="s">
        <v>1273</v>
      </c>
      <c r="D7778" s="312" t="s">
        <v>19</v>
      </c>
      <c r="E7778" s="313" t="s">
        <v>19</v>
      </c>
      <c r="F7778" s="314">
        <v>5.25</v>
      </c>
      <c r="G7778" s="39"/>
      <c r="H7778" s="45"/>
    </row>
    <row r="7779" s="2" customFormat="1" ht="16.8" customHeight="1">
      <c r="A7779" s="39"/>
      <c r="B7779" s="45"/>
      <c r="C7779" s="311" t="s">
        <v>1283</v>
      </c>
      <c r="D7779" s="312" t="s">
        <v>19</v>
      </c>
      <c r="E7779" s="313" t="s">
        <v>19</v>
      </c>
      <c r="F7779" s="314">
        <v>10.92</v>
      </c>
      <c r="G7779" s="39"/>
      <c r="H7779" s="45"/>
    </row>
    <row r="7780" s="2" customFormat="1">
      <c r="A7780" s="39"/>
      <c r="B7780" s="45"/>
      <c r="C7780" s="315" t="s">
        <v>616</v>
      </c>
      <c r="D7780" s="315" t="s">
        <v>617</v>
      </c>
      <c r="E7780" s="18" t="s">
        <v>345</v>
      </c>
      <c r="F7780" s="316">
        <v>10.92</v>
      </c>
      <c r="G7780" s="39"/>
      <c r="H7780" s="45"/>
    </row>
    <row r="7781" s="2" customFormat="1" ht="16.8" customHeight="1">
      <c r="A7781" s="39"/>
      <c r="B7781" s="45"/>
      <c r="C7781" s="311" t="s">
        <v>1277</v>
      </c>
      <c r="D7781" s="312" t="s">
        <v>19</v>
      </c>
      <c r="E7781" s="313" t="s">
        <v>19</v>
      </c>
      <c r="F7781" s="314">
        <v>0.46999999999999997</v>
      </c>
      <c r="G7781" s="39"/>
      <c r="H7781" s="45"/>
    </row>
    <row r="7782" s="2" customFormat="1" ht="16.8" customHeight="1">
      <c r="A7782" s="39"/>
      <c r="B7782" s="45"/>
      <c r="C7782" s="315" t="s">
        <v>19</v>
      </c>
      <c r="D7782" s="315" t="s">
        <v>355</v>
      </c>
      <c r="E7782" s="18" t="s">
        <v>19</v>
      </c>
      <c r="F7782" s="316">
        <v>0</v>
      </c>
      <c r="G7782" s="39"/>
      <c r="H7782" s="45"/>
    </row>
    <row r="7783" s="2" customFormat="1" ht="16.8" customHeight="1">
      <c r="A7783" s="39"/>
      <c r="B7783" s="45"/>
      <c r="C7783" s="315" t="s">
        <v>1277</v>
      </c>
      <c r="D7783" s="315" t="s">
        <v>356</v>
      </c>
      <c r="E7783" s="18" t="s">
        <v>19</v>
      </c>
      <c r="F7783" s="316">
        <v>0.46999999999999997</v>
      </c>
      <c r="G7783" s="39"/>
      <c r="H7783" s="45"/>
    </row>
    <row r="7784" s="2" customFormat="1" ht="16.8" customHeight="1">
      <c r="A7784" s="39"/>
      <c r="B7784" s="45"/>
      <c r="C7784" s="317" t="s">
        <v>4959</v>
      </c>
      <c r="D7784" s="39"/>
      <c r="E7784" s="39"/>
      <c r="F7784" s="39"/>
      <c r="G7784" s="39"/>
      <c r="H7784" s="45"/>
    </row>
    <row r="7785" s="2" customFormat="1">
      <c r="A7785" s="39"/>
      <c r="B7785" s="45"/>
      <c r="C7785" s="315" t="s">
        <v>343</v>
      </c>
      <c r="D7785" s="315" t="s">
        <v>344</v>
      </c>
      <c r="E7785" s="18" t="s">
        <v>345</v>
      </c>
      <c r="F7785" s="316">
        <v>25.620000000000001</v>
      </c>
      <c r="G7785" s="39"/>
      <c r="H7785" s="45"/>
    </row>
    <row r="7786" s="2" customFormat="1">
      <c r="A7786" s="39"/>
      <c r="B7786" s="45"/>
      <c r="C7786" s="315" t="s">
        <v>406</v>
      </c>
      <c r="D7786" s="315" t="s">
        <v>407</v>
      </c>
      <c r="E7786" s="18" t="s">
        <v>391</v>
      </c>
      <c r="F7786" s="316">
        <v>48.176000000000002</v>
      </c>
      <c r="G7786" s="39"/>
      <c r="H7786" s="45"/>
    </row>
    <row r="7787" s="2" customFormat="1" ht="16.8" customHeight="1">
      <c r="A7787" s="39"/>
      <c r="B7787" s="45"/>
      <c r="C7787" s="311" t="s">
        <v>1281</v>
      </c>
      <c r="D7787" s="312" t="s">
        <v>19</v>
      </c>
      <c r="E7787" s="313" t="s">
        <v>19</v>
      </c>
      <c r="F7787" s="314">
        <v>25.620000000000001</v>
      </c>
      <c r="G7787" s="39"/>
      <c r="H7787" s="45"/>
    </row>
    <row r="7788" s="2" customFormat="1" ht="16.8" customHeight="1">
      <c r="A7788" s="39"/>
      <c r="B7788" s="45"/>
      <c r="C7788" s="315" t="s">
        <v>1283</v>
      </c>
      <c r="D7788" s="315" t="s">
        <v>1330</v>
      </c>
      <c r="E7788" s="18" t="s">
        <v>19</v>
      </c>
      <c r="F7788" s="316">
        <v>10.92</v>
      </c>
      <c r="G7788" s="39"/>
      <c r="H7788" s="45"/>
    </row>
    <row r="7789" s="2" customFormat="1" ht="16.8" customHeight="1">
      <c r="A7789" s="39"/>
      <c r="B7789" s="45"/>
      <c r="C7789" s="315" t="s">
        <v>1287</v>
      </c>
      <c r="D7789" s="315" t="s">
        <v>1331</v>
      </c>
      <c r="E7789" s="18" t="s">
        <v>19</v>
      </c>
      <c r="F7789" s="316">
        <v>0</v>
      </c>
      <c r="G7789" s="39"/>
      <c r="H7789" s="45"/>
    </row>
    <row r="7790" s="2" customFormat="1" ht="16.8" customHeight="1">
      <c r="A7790" s="39"/>
      <c r="B7790" s="45"/>
      <c r="C7790" s="315" t="s">
        <v>1289</v>
      </c>
      <c r="D7790" s="315" t="s">
        <v>1332</v>
      </c>
      <c r="E7790" s="18" t="s">
        <v>19</v>
      </c>
      <c r="F7790" s="316">
        <v>0</v>
      </c>
      <c r="G7790" s="39"/>
      <c r="H7790" s="45"/>
    </row>
    <row r="7791" s="2" customFormat="1" ht="16.8" customHeight="1">
      <c r="A7791" s="39"/>
      <c r="B7791" s="45"/>
      <c r="C7791" s="315" t="s">
        <v>1308</v>
      </c>
      <c r="D7791" s="315" t="s">
        <v>1333</v>
      </c>
      <c r="E7791" s="18" t="s">
        <v>19</v>
      </c>
      <c r="F7791" s="316">
        <v>14.699999999999999</v>
      </c>
      <c r="G7791" s="39"/>
      <c r="H7791" s="45"/>
    </row>
    <row r="7792" s="2" customFormat="1" ht="16.8" customHeight="1">
      <c r="A7792" s="39"/>
      <c r="B7792" s="45"/>
      <c r="C7792" s="315" t="s">
        <v>1281</v>
      </c>
      <c r="D7792" s="315" t="s">
        <v>363</v>
      </c>
      <c r="E7792" s="18" t="s">
        <v>19</v>
      </c>
      <c r="F7792" s="316">
        <v>25.620000000000001</v>
      </c>
      <c r="G7792" s="39"/>
      <c r="H7792" s="45"/>
    </row>
    <row r="7793" s="2" customFormat="1" ht="16.8" customHeight="1">
      <c r="A7793" s="39"/>
      <c r="B7793" s="45"/>
      <c r="C7793" s="317" t="s">
        <v>4959</v>
      </c>
      <c r="D7793" s="39"/>
      <c r="E7793" s="39"/>
      <c r="F7793" s="39"/>
      <c r="G7793" s="39"/>
      <c r="H7793" s="45"/>
    </row>
    <row r="7794" s="2" customFormat="1">
      <c r="A7794" s="39"/>
      <c r="B7794" s="45"/>
      <c r="C7794" s="315" t="s">
        <v>343</v>
      </c>
      <c r="D7794" s="315" t="s">
        <v>344</v>
      </c>
      <c r="E7794" s="18" t="s">
        <v>345</v>
      </c>
      <c r="F7794" s="316">
        <v>25.620000000000001</v>
      </c>
      <c r="G7794" s="39"/>
      <c r="H7794" s="45"/>
    </row>
    <row r="7795" s="2" customFormat="1">
      <c r="A7795" s="39"/>
      <c r="B7795" s="45"/>
      <c r="C7795" s="315" t="s">
        <v>364</v>
      </c>
      <c r="D7795" s="315" t="s">
        <v>365</v>
      </c>
      <c r="E7795" s="18" t="s">
        <v>345</v>
      </c>
      <c r="F7795" s="316">
        <v>10.92</v>
      </c>
      <c r="G7795" s="39"/>
      <c r="H7795" s="45"/>
    </row>
    <row r="7796" s="2" customFormat="1">
      <c r="A7796" s="39"/>
      <c r="B7796" s="45"/>
      <c r="C7796" s="315" t="s">
        <v>368</v>
      </c>
      <c r="D7796" s="315" t="s">
        <v>369</v>
      </c>
      <c r="E7796" s="18" t="s">
        <v>345</v>
      </c>
      <c r="F7796" s="316">
        <v>10.374000000000001</v>
      </c>
      <c r="G7796" s="39"/>
      <c r="H7796" s="45"/>
    </row>
    <row r="7797" s="2" customFormat="1" ht="16.8" customHeight="1">
      <c r="A7797" s="39"/>
      <c r="B7797" s="45"/>
      <c r="C7797" s="315" t="s">
        <v>511</v>
      </c>
      <c r="D7797" s="315" t="s">
        <v>512</v>
      </c>
      <c r="E7797" s="18" t="s">
        <v>345</v>
      </c>
      <c r="F7797" s="316">
        <v>69.299999999999997</v>
      </c>
      <c r="G7797" s="39"/>
      <c r="H7797" s="45"/>
    </row>
    <row r="7798" s="2" customFormat="1">
      <c r="A7798" s="39"/>
      <c r="B7798" s="45"/>
      <c r="C7798" s="315" t="s">
        <v>606</v>
      </c>
      <c r="D7798" s="315" t="s">
        <v>607</v>
      </c>
      <c r="E7798" s="18" t="s">
        <v>345</v>
      </c>
      <c r="F7798" s="316">
        <v>25.620000000000001</v>
      </c>
      <c r="G7798" s="39"/>
      <c r="H7798" s="45"/>
    </row>
    <row r="7799" s="2" customFormat="1" ht="16.8" customHeight="1">
      <c r="A7799" s="39"/>
      <c r="B7799" s="45"/>
      <c r="C7799" s="315" t="s">
        <v>611</v>
      </c>
      <c r="D7799" s="315" t="s">
        <v>612</v>
      </c>
      <c r="E7799" s="18" t="s">
        <v>345</v>
      </c>
      <c r="F7799" s="316">
        <v>10.92</v>
      </c>
      <c r="G7799" s="39"/>
      <c r="H7799" s="45"/>
    </row>
    <row r="7800" s="2" customFormat="1" ht="16.8" customHeight="1">
      <c r="A7800" s="39"/>
      <c r="B7800" s="45"/>
      <c r="C7800" s="315" t="s">
        <v>631</v>
      </c>
      <c r="D7800" s="315" t="s">
        <v>632</v>
      </c>
      <c r="E7800" s="18" t="s">
        <v>345</v>
      </c>
      <c r="F7800" s="316">
        <v>10.92</v>
      </c>
      <c r="G7800" s="39"/>
      <c r="H7800" s="45"/>
    </row>
    <row r="7801" s="2" customFormat="1" ht="16.8" customHeight="1">
      <c r="A7801" s="39"/>
      <c r="B7801" s="45"/>
      <c r="C7801" s="315" t="s">
        <v>621</v>
      </c>
      <c r="D7801" s="315" t="s">
        <v>622</v>
      </c>
      <c r="E7801" s="18" t="s">
        <v>345</v>
      </c>
      <c r="F7801" s="316">
        <v>10.92</v>
      </c>
      <c r="G7801" s="39"/>
      <c r="H7801" s="45"/>
    </row>
    <row r="7802" s="2" customFormat="1">
      <c r="A7802" s="39"/>
      <c r="B7802" s="45"/>
      <c r="C7802" s="315" t="s">
        <v>636</v>
      </c>
      <c r="D7802" s="315" t="s">
        <v>637</v>
      </c>
      <c r="E7802" s="18" t="s">
        <v>345</v>
      </c>
      <c r="F7802" s="316">
        <v>10.92</v>
      </c>
      <c r="G7802" s="39"/>
      <c r="H7802" s="45"/>
    </row>
    <row r="7803" s="2" customFormat="1">
      <c r="A7803" s="39"/>
      <c r="B7803" s="45"/>
      <c r="C7803" s="315" t="s">
        <v>626</v>
      </c>
      <c r="D7803" s="315" t="s">
        <v>627</v>
      </c>
      <c r="E7803" s="18" t="s">
        <v>345</v>
      </c>
      <c r="F7803" s="316">
        <v>10.92</v>
      </c>
      <c r="G7803" s="39"/>
      <c r="H7803" s="45"/>
    </row>
    <row r="7804" s="2" customFormat="1" ht="16.8" customHeight="1">
      <c r="A7804" s="39"/>
      <c r="B7804" s="45"/>
      <c r="C7804" s="311" t="s">
        <v>216</v>
      </c>
      <c r="D7804" s="312" t="s">
        <v>19</v>
      </c>
      <c r="E7804" s="313" t="s">
        <v>19</v>
      </c>
      <c r="F7804" s="314">
        <v>1.468</v>
      </c>
      <c r="G7804" s="39"/>
      <c r="H7804" s="45"/>
    </row>
    <row r="7805" s="2" customFormat="1" ht="16.8" customHeight="1">
      <c r="A7805" s="39"/>
      <c r="B7805" s="45"/>
      <c r="C7805" s="315" t="s">
        <v>19</v>
      </c>
      <c r="D7805" s="315" t="s">
        <v>499</v>
      </c>
      <c r="E7805" s="18" t="s">
        <v>19</v>
      </c>
      <c r="F7805" s="316">
        <v>1.512</v>
      </c>
      <c r="G7805" s="39"/>
      <c r="H7805" s="45"/>
    </row>
    <row r="7806" s="2" customFormat="1" ht="16.8" customHeight="1">
      <c r="A7806" s="39"/>
      <c r="B7806" s="45"/>
      <c r="C7806" s="315" t="s">
        <v>19</v>
      </c>
      <c r="D7806" s="315" t="s">
        <v>2074</v>
      </c>
      <c r="E7806" s="18" t="s">
        <v>19</v>
      </c>
      <c r="F7806" s="316">
        <v>-0.043999999999999997</v>
      </c>
      <c r="G7806" s="39"/>
      <c r="H7806" s="45"/>
    </row>
    <row r="7807" s="2" customFormat="1" ht="16.8" customHeight="1">
      <c r="A7807" s="39"/>
      <c r="B7807" s="45"/>
      <c r="C7807" s="315" t="s">
        <v>19</v>
      </c>
      <c r="D7807" s="315" t="s">
        <v>2075</v>
      </c>
      <c r="E7807" s="18" t="s">
        <v>19</v>
      </c>
      <c r="F7807" s="316">
        <v>0</v>
      </c>
      <c r="G7807" s="39"/>
      <c r="H7807" s="45"/>
    </row>
    <row r="7808" s="2" customFormat="1" ht="16.8" customHeight="1">
      <c r="A7808" s="39"/>
      <c r="B7808" s="45"/>
      <c r="C7808" s="315" t="s">
        <v>19</v>
      </c>
      <c r="D7808" s="315" t="s">
        <v>1885</v>
      </c>
      <c r="E7808" s="18" t="s">
        <v>19</v>
      </c>
      <c r="F7808" s="316">
        <v>0</v>
      </c>
      <c r="G7808" s="39"/>
      <c r="H7808" s="45"/>
    </row>
    <row r="7809" s="2" customFormat="1" ht="16.8" customHeight="1">
      <c r="A7809" s="39"/>
      <c r="B7809" s="45"/>
      <c r="C7809" s="315" t="s">
        <v>19</v>
      </c>
      <c r="D7809" s="315" t="s">
        <v>1886</v>
      </c>
      <c r="E7809" s="18" t="s">
        <v>19</v>
      </c>
      <c r="F7809" s="316">
        <v>0</v>
      </c>
      <c r="G7809" s="39"/>
      <c r="H7809" s="45"/>
    </row>
    <row r="7810" s="2" customFormat="1" ht="16.8" customHeight="1">
      <c r="A7810" s="39"/>
      <c r="B7810" s="45"/>
      <c r="C7810" s="315" t="s">
        <v>19</v>
      </c>
      <c r="D7810" s="315" t="s">
        <v>1887</v>
      </c>
      <c r="E7810" s="18" t="s">
        <v>19</v>
      </c>
      <c r="F7810" s="316">
        <v>0</v>
      </c>
      <c r="G7810" s="39"/>
      <c r="H7810" s="45"/>
    </row>
    <row r="7811" s="2" customFormat="1" ht="16.8" customHeight="1">
      <c r="A7811" s="39"/>
      <c r="B7811" s="45"/>
      <c r="C7811" s="315" t="s">
        <v>19</v>
      </c>
      <c r="D7811" s="315" t="s">
        <v>1888</v>
      </c>
      <c r="E7811" s="18" t="s">
        <v>19</v>
      </c>
      <c r="F7811" s="316">
        <v>0</v>
      </c>
      <c r="G7811" s="39"/>
      <c r="H7811" s="45"/>
    </row>
    <row r="7812" s="2" customFormat="1" ht="16.8" customHeight="1">
      <c r="A7812" s="39"/>
      <c r="B7812" s="45"/>
      <c r="C7812" s="315" t="s">
        <v>19</v>
      </c>
      <c r="D7812" s="315" t="s">
        <v>501</v>
      </c>
      <c r="E7812" s="18" t="s">
        <v>19</v>
      </c>
      <c r="F7812" s="316">
        <v>0</v>
      </c>
      <c r="G7812" s="39"/>
      <c r="H7812" s="45"/>
    </row>
    <row r="7813" s="2" customFormat="1" ht="16.8" customHeight="1">
      <c r="A7813" s="39"/>
      <c r="B7813" s="45"/>
      <c r="C7813" s="315" t="s">
        <v>19</v>
      </c>
      <c r="D7813" s="315" t="s">
        <v>993</v>
      </c>
      <c r="E7813" s="18" t="s">
        <v>19</v>
      </c>
      <c r="F7813" s="316">
        <v>0</v>
      </c>
      <c r="G7813" s="39"/>
      <c r="H7813" s="45"/>
    </row>
    <row r="7814" s="2" customFormat="1" ht="16.8" customHeight="1">
      <c r="A7814" s="39"/>
      <c r="B7814" s="45"/>
      <c r="C7814" s="315" t="s">
        <v>19</v>
      </c>
      <c r="D7814" s="315" t="s">
        <v>502</v>
      </c>
      <c r="E7814" s="18" t="s">
        <v>19</v>
      </c>
      <c r="F7814" s="316">
        <v>0</v>
      </c>
      <c r="G7814" s="39"/>
      <c r="H7814" s="45"/>
    </row>
    <row r="7815" s="2" customFormat="1" ht="16.8" customHeight="1">
      <c r="A7815" s="39"/>
      <c r="B7815" s="45"/>
      <c r="C7815" s="315" t="s">
        <v>216</v>
      </c>
      <c r="D7815" s="315" t="s">
        <v>363</v>
      </c>
      <c r="E7815" s="18" t="s">
        <v>19</v>
      </c>
      <c r="F7815" s="316">
        <v>1.468</v>
      </c>
      <c r="G7815" s="39"/>
      <c r="H7815" s="45"/>
    </row>
    <row r="7816" s="2" customFormat="1" ht="16.8" customHeight="1">
      <c r="A7816" s="39"/>
      <c r="B7816" s="45"/>
      <c r="C7816" s="317" t="s">
        <v>4959</v>
      </c>
      <c r="D7816" s="39"/>
      <c r="E7816" s="39"/>
      <c r="F7816" s="39"/>
      <c r="G7816" s="39"/>
      <c r="H7816" s="45"/>
    </row>
    <row r="7817" s="2" customFormat="1" ht="16.8" customHeight="1">
      <c r="A7817" s="39"/>
      <c r="B7817" s="45"/>
      <c r="C7817" s="315" t="s">
        <v>496</v>
      </c>
      <c r="D7817" s="315" t="s">
        <v>497</v>
      </c>
      <c r="E7817" s="18" t="s">
        <v>489</v>
      </c>
      <c r="F7817" s="316">
        <v>2.9359999999999999</v>
      </c>
      <c r="G7817" s="39"/>
      <c r="H7817" s="45"/>
    </row>
    <row r="7818" s="2" customFormat="1">
      <c r="A7818" s="39"/>
      <c r="B7818" s="45"/>
      <c r="C7818" s="315" t="s">
        <v>448</v>
      </c>
      <c r="D7818" s="315" t="s">
        <v>449</v>
      </c>
      <c r="E7818" s="18" t="s">
        <v>391</v>
      </c>
      <c r="F7818" s="316">
        <v>16.632000000000001</v>
      </c>
      <c r="G7818" s="39"/>
      <c r="H7818" s="45"/>
    </row>
    <row r="7819" s="2" customFormat="1">
      <c r="A7819" s="39"/>
      <c r="B7819" s="45"/>
      <c r="C7819" s="315" t="s">
        <v>482</v>
      </c>
      <c r="D7819" s="315" t="s">
        <v>483</v>
      </c>
      <c r="E7819" s="18" t="s">
        <v>391</v>
      </c>
      <c r="F7819" s="316">
        <v>1.468</v>
      </c>
      <c r="G7819" s="39"/>
      <c r="H7819" s="45"/>
    </row>
    <row r="7820" s="2" customFormat="1" ht="16.8" customHeight="1">
      <c r="A7820" s="39"/>
      <c r="B7820" s="45"/>
      <c r="C7820" s="311" t="s">
        <v>296</v>
      </c>
      <c r="D7820" s="312" t="s">
        <v>19</v>
      </c>
      <c r="E7820" s="313" t="s">
        <v>19</v>
      </c>
      <c r="F7820" s="314">
        <v>112</v>
      </c>
      <c r="G7820" s="39"/>
      <c r="H7820" s="45"/>
    </row>
    <row r="7821" s="2" customFormat="1" ht="16.8" customHeight="1">
      <c r="A7821" s="39"/>
      <c r="B7821" s="45"/>
      <c r="C7821" s="315" t="s">
        <v>19</v>
      </c>
      <c r="D7821" s="315" t="s">
        <v>429</v>
      </c>
      <c r="E7821" s="18" t="s">
        <v>19</v>
      </c>
      <c r="F7821" s="316">
        <v>112</v>
      </c>
      <c r="G7821" s="39"/>
      <c r="H7821" s="45"/>
    </row>
    <row r="7822" s="2" customFormat="1" ht="16.8" customHeight="1">
      <c r="A7822" s="39"/>
      <c r="B7822" s="45"/>
      <c r="C7822" s="315" t="s">
        <v>19</v>
      </c>
      <c r="D7822" s="315" t="s">
        <v>1869</v>
      </c>
      <c r="E7822" s="18" t="s">
        <v>19</v>
      </c>
      <c r="F7822" s="316">
        <v>0</v>
      </c>
      <c r="G7822" s="39"/>
      <c r="H7822" s="45"/>
    </row>
    <row r="7823" s="2" customFormat="1" ht="16.8" customHeight="1">
      <c r="A7823" s="39"/>
      <c r="B7823" s="45"/>
      <c r="C7823" s="315" t="s">
        <v>296</v>
      </c>
      <c r="D7823" s="315" t="s">
        <v>363</v>
      </c>
      <c r="E7823" s="18" t="s">
        <v>19</v>
      </c>
      <c r="F7823" s="316">
        <v>112</v>
      </c>
      <c r="G7823" s="39"/>
      <c r="H7823" s="45"/>
    </row>
    <row r="7824" s="2" customFormat="1" ht="16.8" customHeight="1">
      <c r="A7824" s="39"/>
      <c r="B7824" s="45"/>
      <c r="C7824" s="317" t="s">
        <v>4959</v>
      </c>
      <c r="D7824" s="39"/>
      <c r="E7824" s="39"/>
      <c r="F7824" s="39"/>
      <c r="G7824" s="39"/>
      <c r="H7824" s="45"/>
    </row>
    <row r="7825" s="2" customFormat="1">
      <c r="A7825" s="39"/>
      <c r="B7825" s="45"/>
      <c r="C7825" s="315" t="s">
        <v>425</v>
      </c>
      <c r="D7825" s="315" t="s">
        <v>426</v>
      </c>
      <c r="E7825" s="18" t="s">
        <v>345</v>
      </c>
      <c r="F7825" s="316">
        <v>112</v>
      </c>
      <c r="G7825" s="39"/>
      <c r="H7825" s="45"/>
    </row>
    <row r="7826" s="2" customFormat="1">
      <c r="A7826" s="39"/>
      <c r="B7826" s="45"/>
      <c r="C7826" s="315" t="s">
        <v>431</v>
      </c>
      <c r="D7826" s="315" t="s">
        <v>432</v>
      </c>
      <c r="E7826" s="18" t="s">
        <v>345</v>
      </c>
      <c r="F7826" s="316">
        <v>112</v>
      </c>
      <c r="G7826" s="39"/>
      <c r="H7826" s="45"/>
    </row>
    <row r="7827" s="2" customFormat="1" ht="16.8" customHeight="1">
      <c r="A7827" s="39"/>
      <c r="B7827" s="45"/>
      <c r="C7827" s="315" t="s">
        <v>435</v>
      </c>
      <c r="D7827" s="315" t="s">
        <v>436</v>
      </c>
      <c r="E7827" s="18" t="s">
        <v>391</v>
      </c>
      <c r="F7827" s="316">
        <v>60.479999999999997</v>
      </c>
      <c r="G7827" s="39"/>
      <c r="H7827" s="45"/>
    </row>
    <row r="7828" s="2" customFormat="1" ht="16.8" customHeight="1">
      <c r="A7828" s="39"/>
      <c r="B7828" s="45"/>
      <c r="C7828" s="311" t="s">
        <v>1823</v>
      </c>
      <c r="D7828" s="312" t="s">
        <v>19</v>
      </c>
      <c r="E7828" s="313" t="s">
        <v>19</v>
      </c>
      <c r="F7828" s="314">
        <v>0</v>
      </c>
      <c r="G7828" s="39"/>
      <c r="H7828" s="45"/>
    </row>
    <row r="7829" s="2" customFormat="1" ht="16.8" customHeight="1">
      <c r="A7829" s="39"/>
      <c r="B7829" s="45"/>
      <c r="C7829" s="315" t="s">
        <v>1823</v>
      </c>
      <c r="D7829" s="315" t="s">
        <v>1867</v>
      </c>
      <c r="E7829" s="18" t="s">
        <v>19</v>
      </c>
      <c r="F7829" s="316">
        <v>0</v>
      </c>
      <c r="G7829" s="39"/>
      <c r="H7829" s="45"/>
    </row>
    <row r="7830" s="2" customFormat="1" ht="16.8" customHeight="1">
      <c r="A7830" s="39"/>
      <c r="B7830" s="45"/>
      <c r="C7830" s="317" t="s">
        <v>4959</v>
      </c>
      <c r="D7830" s="39"/>
      <c r="E7830" s="39"/>
      <c r="F7830" s="39"/>
      <c r="G7830" s="39"/>
      <c r="H7830" s="45"/>
    </row>
    <row r="7831" s="2" customFormat="1">
      <c r="A7831" s="39"/>
      <c r="B7831" s="45"/>
      <c r="C7831" s="315" t="s">
        <v>406</v>
      </c>
      <c r="D7831" s="315" t="s">
        <v>407</v>
      </c>
      <c r="E7831" s="18" t="s">
        <v>391</v>
      </c>
      <c r="F7831" s="316">
        <v>48.176000000000002</v>
      </c>
      <c r="G7831" s="39"/>
      <c r="H7831" s="45"/>
    </row>
    <row r="7832" s="2" customFormat="1">
      <c r="A7832" s="39"/>
      <c r="B7832" s="45"/>
      <c r="C7832" s="315" t="s">
        <v>425</v>
      </c>
      <c r="D7832" s="315" t="s">
        <v>426</v>
      </c>
      <c r="E7832" s="18" t="s">
        <v>345</v>
      </c>
      <c r="F7832" s="316">
        <v>112</v>
      </c>
      <c r="G7832" s="39"/>
      <c r="H7832" s="45"/>
    </row>
    <row r="7833" s="2" customFormat="1" ht="16.8" customHeight="1">
      <c r="A7833" s="39"/>
      <c r="B7833" s="45"/>
      <c r="C7833" s="311" t="s">
        <v>269</v>
      </c>
      <c r="D7833" s="312" t="s">
        <v>19</v>
      </c>
      <c r="E7833" s="313" t="s">
        <v>19</v>
      </c>
      <c r="F7833" s="314">
        <v>1</v>
      </c>
      <c r="G7833" s="39"/>
      <c r="H7833" s="45"/>
    </row>
    <row r="7834" s="2" customFormat="1" ht="16.8" customHeight="1">
      <c r="A7834" s="39"/>
      <c r="B7834" s="45"/>
      <c r="C7834" s="315" t="s">
        <v>269</v>
      </c>
      <c r="D7834" s="315" t="s">
        <v>1866</v>
      </c>
      <c r="E7834" s="18" t="s">
        <v>19</v>
      </c>
      <c r="F7834" s="316">
        <v>1</v>
      </c>
      <c r="G7834" s="39"/>
      <c r="H7834" s="45"/>
    </row>
    <row r="7835" s="2" customFormat="1" ht="16.8" customHeight="1">
      <c r="A7835" s="39"/>
      <c r="B7835" s="45"/>
      <c r="C7835" s="317" t="s">
        <v>4959</v>
      </c>
      <c r="D7835" s="39"/>
      <c r="E7835" s="39"/>
      <c r="F7835" s="39"/>
      <c r="G7835" s="39"/>
      <c r="H7835" s="45"/>
    </row>
    <row r="7836" s="2" customFormat="1">
      <c r="A7836" s="39"/>
      <c r="B7836" s="45"/>
      <c r="C7836" s="315" t="s">
        <v>406</v>
      </c>
      <c r="D7836" s="315" t="s">
        <v>407</v>
      </c>
      <c r="E7836" s="18" t="s">
        <v>391</v>
      </c>
      <c r="F7836" s="316">
        <v>48.176000000000002</v>
      </c>
      <c r="G7836" s="39"/>
      <c r="H7836" s="45"/>
    </row>
    <row r="7837" s="2" customFormat="1">
      <c r="A7837" s="39"/>
      <c r="B7837" s="45"/>
      <c r="C7837" s="315" t="s">
        <v>425</v>
      </c>
      <c r="D7837" s="315" t="s">
        <v>426</v>
      </c>
      <c r="E7837" s="18" t="s">
        <v>345</v>
      </c>
      <c r="F7837" s="316">
        <v>112</v>
      </c>
      <c r="G7837" s="39"/>
      <c r="H7837" s="45"/>
    </row>
    <row r="7838" s="2" customFormat="1" ht="16.8" customHeight="1">
      <c r="A7838" s="39"/>
      <c r="B7838" s="45"/>
      <c r="C7838" s="311" t="s">
        <v>1821</v>
      </c>
      <c r="D7838" s="312" t="s">
        <v>19</v>
      </c>
      <c r="E7838" s="313" t="s">
        <v>19</v>
      </c>
      <c r="F7838" s="314">
        <v>0</v>
      </c>
      <c r="G7838" s="39"/>
      <c r="H7838" s="45"/>
    </row>
    <row r="7839" s="2" customFormat="1" ht="16.8" customHeight="1">
      <c r="A7839" s="39"/>
      <c r="B7839" s="45"/>
      <c r="C7839" s="317" t="s">
        <v>4959</v>
      </c>
      <c r="D7839" s="39"/>
      <c r="E7839" s="39"/>
      <c r="F7839" s="39"/>
      <c r="G7839" s="39"/>
      <c r="H7839" s="45"/>
    </row>
    <row r="7840" s="2" customFormat="1" ht="16.8" customHeight="1">
      <c r="A7840" s="39"/>
      <c r="B7840" s="45"/>
      <c r="C7840" s="315" t="s">
        <v>786</v>
      </c>
      <c r="D7840" s="315" t="s">
        <v>787</v>
      </c>
      <c r="E7840" s="18" t="s">
        <v>572</v>
      </c>
      <c r="F7840" s="316">
        <v>35</v>
      </c>
      <c r="G7840" s="39"/>
      <c r="H7840" s="45"/>
    </row>
    <row r="7841" s="2" customFormat="1" ht="16.8" customHeight="1">
      <c r="A7841" s="39"/>
      <c r="B7841" s="45"/>
      <c r="C7841" s="315" t="s">
        <v>496</v>
      </c>
      <c r="D7841" s="315" t="s">
        <v>497</v>
      </c>
      <c r="E7841" s="18" t="s">
        <v>489</v>
      </c>
      <c r="F7841" s="316">
        <v>2.9359999999999999</v>
      </c>
      <c r="G7841" s="39"/>
      <c r="H7841" s="45"/>
    </row>
    <row r="7842" s="2" customFormat="1" ht="16.8" customHeight="1">
      <c r="A7842" s="39"/>
      <c r="B7842" s="45"/>
      <c r="C7842" s="311" t="s">
        <v>1824</v>
      </c>
      <c r="D7842" s="312" t="s">
        <v>19</v>
      </c>
      <c r="E7842" s="313" t="s">
        <v>19</v>
      </c>
      <c r="F7842" s="314">
        <v>0.063</v>
      </c>
      <c r="G7842" s="39"/>
      <c r="H7842" s="45"/>
    </row>
    <row r="7843" s="2" customFormat="1" ht="16.8" customHeight="1">
      <c r="A7843" s="39"/>
      <c r="B7843" s="45"/>
      <c r="C7843" s="317" t="s">
        <v>4959</v>
      </c>
      <c r="D7843" s="39"/>
      <c r="E7843" s="39"/>
      <c r="F7843" s="39"/>
      <c r="G7843" s="39"/>
      <c r="H7843" s="45"/>
    </row>
    <row r="7844" s="2" customFormat="1" ht="16.8" customHeight="1">
      <c r="A7844" s="39"/>
      <c r="B7844" s="45"/>
      <c r="C7844" s="315" t="s">
        <v>496</v>
      </c>
      <c r="D7844" s="315" t="s">
        <v>497</v>
      </c>
      <c r="E7844" s="18" t="s">
        <v>489</v>
      </c>
      <c r="F7844" s="316">
        <v>2.9359999999999999</v>
      </c>
      <c r="G7844" s="39"/>
      <c r="H7844" s="45"/>
    </row>
    <row r="7845" s="2" customFormat="1" ht="16.8" customHeight="1">
      <c r="A7845" s="39"/>
      <c r="B7845" s="45"/>
      <c r="C7845" s="311" t="s">
        <v>1822</v>
      </c>
      <c r="D7845" s="312" t="s">
        <v>19</v>
      </c>
      <c r="E7845" s="313" t="s">
        <v>19</v>
      </c>
      <c r="F7845" s="314">
        <v>0</v>
      </c>
      <c r="G7845" s="39"/>
      <c r="H7845" s="45"/>
    </row>
    <row r="7846" s="2" customFormat="1" ht="16.8" customHeight="1">
      <c r="A7846" s="39"/>
      <c r="B7846" s="45"/>
      <c r="C7846" s="317" t="s">
        <v>4959</v>
      </c>
      <c r="D7846" s="39"/>
      <c r="E7846" s="39"/>
      <c r="F7846" s="39"/>
      <c r="G7846" s="39"/>
      <c r="H7846" s="45"/>
    </row>
    <row r="7847" s="2" customFormat="1" ht="16.8" customHeight="1">
      <c r="A7847" s="39"/>
      <c r="B7847" s="45"/>
      <c r="C7847" s="315" t="s">
        <v>786</v>
      </c>
      <c r="D7847" s="315" t="s">
        <v>787</v>
      </c>
      <c r="E7847" s="18" t="s">
        <v>572</v>
      </c>
      <c r="F7847" s="316">
        <v>35</v>
      </c>
      <c r="G7847" s="39"/>
      <c r="H7847" s="45"/>
    </row>
    <row r="7848" s="2" customFormat="1" ht="16.8" customHeight="1">
      <c r="A7848" s="39"/>
      <c r="B7848" s="45"/>
      <c r="C7848" s="315" t="s">
        <v>496</v>
      </c>
      <c r="D7848" s="315" t="s">
        <v>497</v>
      </c>
      <c r="E7848" s="18" t="s">
        <v>489</v>
      </c>
      <c r="F7848" s="316">
        <v>2.9359999999999999</v>
      </c>
      <c r="G7848" s="39"/>
      <c r="H7848" s="45"/>
    </row>
    <row r="7849" s="2" customFormat="1" ht="16.8" customHeight="1">
      <c r="A7849" s="39"/>
      <c r="B7849" s="45"/>
      <c r="C7849" s="311" t="s">
        <v>1826</v>
      </c>
      <c r="D7849" s="312" t="s">
        <v>19</v>
      </c>
      <c r="E7849" s="313" t="s">
        <v>19</v>
      </c>
      <c r="F7849" s="314">
        <v>0.074999999999999997</v>
      </c>
      <c r="G7849" s="39"/>
      <c r="H7849" s="45"/>
    </row>
    <row r="7850" s="2" customFormat="1" ht="16.8" customHeight="1">
      <c r="A7850" s="39"/>
      <c r="B7850" s="45"/>
      <c r="C7850" s="317" t="s">
        <v>4959</v>
      </c>
      <c r="D7850" s="39"/>
      <c r="E7850" s="39"/>
      <c r="F7850" s="39"/>
      <c r="G7850" s="39"/>
      <c r="H7850" s="45"/>
    </row>
    <row r="7851" s="2" customFormat="1" ht="16.8" customHeight="1">
      <c r="A7851" s="39"/>
      <c r="B7851" s="45"/>
      <c r="C7851" s="315" t="s">
        <v>496</v>
      </c>
      <c r="D7851" s="315" t="s">
        <v>497</v>
      </c>
      <c r="E7851" s="18" t="s">
        <v>489</v>
      </c>
      <c r="F7851" s="316">
        <v>2.9359999999999999</v>
      </c>
      <c r="G7851" s="39"/>
      <c r="H7851" s="45"/>
    </row>
    <row r="7852" s="2" customFormat="1" ht="16.8" customHeight="1">
      <c r="A7852" s="39"/>
      <c r="B7852" s="45"/>
      <c r="C7852" s="311" t="s">
        <v>952</v>
      </c>
      <c r="D7852" s="312" t="s">
        <v>19</v>
      </c>
      <c r="E7852" s="313" t="s">
        <v>19</v>
      </c>
      <c r="F7852" s="314">
        <v>0</v>
      </c>
      <c r="G7852" s="39"/>
      <c r="H7852" s="45"/>
    </row>
    <row r="7853" s="2" customFormat="1" ht="16.8" customHeight="1">
      <c r="A7853" s="39"/>
      <c r="B7853" s="45"/>
      <c r="C7853" s="317" t="s">
        <v>4959</v>
      </c>
      <c r="D7853" s="39"/>
      <c r="E7853" s="39"/>
      <c r="F7853" s="39"/>
      <c r="G7853" s="39"/>
      <c r="H7853" s="45"/>
    </row>
    <row r="7854" s="2" customFormat="1" ht="16.8" customHeight="1">
      <c r="A7854" s="39"/>
      <c r="B7854" s="45"/>
      <c r="C7854" s="315" t="s">
        <v>786</v>
      </c>
      <c r="D7854" s="315" t="s">
        <v>787</v>
      </c>
      <c r="E7854" s="18" t="s">
        <v>572</v>
      </c>
      <c r="F7854" s="316">
        <v>35</v>
      </c>
      <c r="G7854" s="39"/>
      <c r="H7854" s="45"/>
    </row>
    <row r="7855" s="2" customFormat="1" ht="16.8" customHeight="1">
      <c r="A7855" s="39"/>
      <c r="B7855" s="45"/>
      <c r="C7855" s="315" t="s">
        <v>496</v>
      </c>
      <c r="D7855" s="315" t="s">
        <v>497</v>
      </c>
      <c r="E7855" s="18" t="s">
        <v>489</v>
      </c>
      <c r="F7855" s="316">
        <v>2.9359999999999999</v>
      </c>
      <c r="G7855" s="39"/>
      <c r="H7855" s="45"/>
    </row>
    <row r="7856" s="2" customFormat="1" ht="16.8" customHeight="1">
      <c r="A7856" s="39"/>
      <c r="B7856" s="45"/>
      <c r="C7856" s="311" t="s">
        <v>954</v>
      </c>
      <c r="D7856" s="312" t="s">
        <v>19</v>
      </c>
      <c r="E7856" s="313" t="s">
        <v>19</v>
      </c>
      <c r="F7856" s="314">
        <v>0.25</v>
      </c>
      <c r="G7856" s="39"/>
      <c r="H7856" s="45"/>
    </row>
    <row r="7857" s="2" customFormat="1" ht="16.8" customHeight="1">
      <c r="A7857" s="39"/>
      <c r="B7857" s="45"/>
      <c r="C7857" s="317" t="s">
        <v>4959</v>
      </c>
      <c r="D7857" s="39"/>
      <c r="E7857" s="39"/>
      <c r="F7857" s="39"/>
      <c r="G7857" s="39"/>
      <c r="H7857" s="45"/>
    </row>
    <row r="7858" s="2" customFormat="1" ht="16.8" customHeight="1">
      <c r="A7858" s="39"/>
      <c r="B7858" s="45"/>
      <c r="C7858" s="315" t="s">
        <v>496</v>
      </c>
      <c r="D7858" s="315" t="s">
        <v>497</v>
      </c>
      <c r="E7858" s="18" t="s">
        <v>489</v>
      </c>
      <c r="F7858" s="316">
        <v>2.9359999999999999</v>
      </c>
      <c r="G7858" s="39"/>
      <c r="H7858" s="45"/>
    </row>
    <row r="7859" s="2" customFormat="1" ht="16.8" customHeight="1">
      <c r="A7859" s="39"/>
      <c r="B7859" s="45"/>
      <c r="C7859" s="311" t="s">
        <v>258</v>
      </c>
      <c r="D7859" s="312" t="s">
        <v>19</v>
      </c>
      <c r="E7859" s="313" t="s">
        <v>19</v>
      </c>
      <c r="F7859" s="314">
        <v>0</v>
      </c>
      <c r="G7859" s="39"/>
      <c r="H7859" s="45"/>
    </row>
    <row r="7860" s="2" customFormat="1" ht="16.8" customHeight="1">
      <c r="A7860" s="39"/>
      <c r="B7860" s="45"/>
      <c r="C7860" s="317" t="s">
        <v>4959</v>
      </c>
      <c r="D7860" s="39"/>
      <c r="E7860" s="39"/>
      <c r="F7860" s="39"/>
      <c r="G7860" s="39"/>
      <c r="H7860" s="45"/>
    </row>
    <row r="7861" s="2" customFormat="1" ht="16.8" customHeight="1">
      <c r="A7861" s="39"/>
      <c r="B7861" s="45"/>
      <c r="C7861" s="315" t="s">
        <v>786</v>
      </c>
      <c r="D7861" s="315" t="s">
        <v>787</v>
      </c>
      <c r="E7861" s="18" t="s">
        <v>572</v>
      </c>
      <c r="F7861" s="316">
        <v>35</v>
      </c>
      <c r="G7861" s="39"/>
      <c r="H7861" s="45"/>
    </row>
    <row r="7862" s="2" customFormat="1" ht="16.8" customHeight="1">
      <c r="A7862" s="39"/>
      <c r="B7862" s="45"/>
      <c r="C7862" s="315" t="s">
        <v>496</v>
      </c>
      <c r="D7862" s="315" t="s">
        <v>497</v>
      </c>
      <c r="E7862" s="18" t="s">
        <v>489</v>
      </c>
      <c r="F7862" s="316">
        <v>2.9359999999999999</v>
      </c>
      <c r="G7862" s="39"/>
      <c r="H7862" s="45"/>
    </row>
    <row r="7863" s="2" customFormat="1" ht="16.8" customHeight="1">
      <c r="A7863" s="39"/>
      <c r="B7863" s="45"/>
      <c r="C7863" s="311" t="s">
        <v>266</v>
      </c>
      <c r="D7863" s="312" t="s">
        <v>19</v>
      </c>
      <c r="E7863" s="313" t="s">
        <v>19</v>
      </c>
      <c r="F7863" s="314">
        <v>0.29999999999999999</v>
      </c>
      <c r="G7863" s="39"/>
      <c r="H7863" s="45"/>
    </row>
    <row r="7864" s="2" customFormat="1" ht="16.8" customHeight="1">
      <c r="A7864" s="39"/>
      <c r="B7864" s="45"/>
      <c r="C7864" s="317" t="s">
        <v>4959</v>
      </c>
      <c r="D7864" s="39"/>
      <c r="E7864" s="39"/>
      <c r="F7864" s="39"/>
      <c r="G7864" s="39"/>
      <c r="H7864" s="45"/>
    </row>
    <row r="7865" s="2" customFormat="1" ht="16.8" customHeight="1">
      <c r="A7865" s="39"/>
      <c r="B7865" s="45"/>
      <c r="C7865" s="315" t="s">
        <v>496</v>
      </c>
      <c r="D7865" s="315" t="s">
        <v>497</v>
      </c>
      <c r="E7865" s="18" t="s">
        <v>489</v>
      </c>
      <c r="F7865" s="316">
        <v>2.9359999999999999</v>
      </c>
      <c r="G7865" s="39"/>
      <c r="H7865" s="45"/>
    </row>
    <row r="7866" s="2" customFormat="1" ht="16.8" customHeight="1">
      <c r="A7866" s="39"/>
      <c r="B7866" s="45"/>
      <c r="C7866" s="311" t="s">
        <v>855</v>
      </c>
      <c r="D7866" s="312" t="s">
        <v>19</v>
      </c>
      <c r="E7866" s="313" t="s">
        <v>19</v>
      </c>
      <c r="F7866" s="314">
        <v>0</v>
      </c>
      <c r="G7866" s="39"/>
      <c r="H7866" s="45"/>
    </row>
    <row r="7867" s="2" customFormat="1" ht="16.8" customHeight="1">
      <c r="A7867" s="39"/>
      <c r="B7867" s="45"/>
      <c r="C7867" s="317" t="s">
        <v>4959</v>
      </c>
      <c r="D7867" s="39"/>
      <c r="E7867" s="39"/>
      <c r="F7867" s="39"/>
      <c r="G7867" s="39"/>
      <c r="H7867" s="45"/>
    </row>
    <row r="7868" s="2" customFormat="1">
      <c r="A7868" s="39"/>
      <c r="B7868" s="45"/>
      <c r="C7868" s="315" t="s">
        <v>477</v>
      </c>
      <c r="D7868" s="315" t="s">
        <v>478</v>
      </c>
      <c r="E7868" s="18" t="s">
        <v>391</v>
      </c>
      <c r="F7868" s="316">
        <v>46.664000000000001</v>
      </c>
      <c r="G7868" s="39"/>
      <c r="H7868" s="45"/>
    </row>
    <row r="7869" s="2" customFormat="1" ht="16.8" customHeight="1">
      <c r="A7869" s="39"/>
      <c r="B7869" s="45"/>
      <c r="C7869" s="311" t="s">
        <v>2047</v>
      </c>
      <c r="D7869" s="312" t="s">
        <v>19</v>
      </c>
      <c r="E7869" s="313" t="s">
        <v>19</v>
      </c>
      <c r="F7869" s="314">
        <v>35</v>
      </c>
      <c r="G7869" s="39"/>
      <c r="H7869" s="45"/>
    </row>
    <row r="7870" s="2" customFormat="1" ht="16.8" customHeight="1">
      <c r="A7870" s="39"/>
      <c r="B7870" s="45"/>
      <c r="C7870" s="315" t="s">
        <v>19</v>
      </c>
      <c r="D7870" s="315" t="s">
        <v>3095</v>
      </c>
      <c r="E7870" s="18" t="s">
        <v>19</v>
      </c>
      <c r="F7870" s="316">
        <v>3.7999999999999998</v>
      </c>
      <c r="G7870" s="39"/>
      <c r="H7870" s="45"/>
    </row>
    <row r="7871" s="2" customFormat="1" ht="16.8" customHeight="1">
      <c r="A7871" s="39"/>
      <c r="B7871" s="45"/>
      <c r="C7871" s="315" t="s">
        <v>19</v>
      </c>
      <c r="D7871" s="315" t="s">
        <v>3096</v>
      </c>
      <c r="E7871" s="18" t="s">
        <v>19</v>
      </c>
      <c r="F7871" s="316">
        <v>22.899999999999999</v>
      </c>
      <c r="G7871" s="39"/>
      <c r="H7871" s="45"/>
    </row>
    <row r="7872" s="2" customFormat="1" ht="16.8" customHeight="1">
      <c r="A7872" s="39"/>
      <c r="B7872" s="45"/>
      <c r="C7872" s="315" t="s">
        <v>19</v>
      </c>
      <c r="D7872" s="315" t="s">
        <v>3097</v>
      </c>
      <c r="E7872" s="18" t="s">
        <v>19</v>
      </c>
      <c r="F7872" s="316">
        <v>8.3000000000000007</v>
      </c>
      <c r="G7872" s="39"/>
      <c r="H7872" s="45"/>
    </row>
    <row r="7873" s="2" customFormat="1" ht="16.8" customHeight="1">
      <c r="A7873" s="39"/>
      <c r="B7873" s="45"/>
      <c r="C7873" s="315" t="s">
        <v>2047</v>
      </c>
      <c r="D7873" s="315" t="s">
        <v>363</v>
      </c>
      <c r="E7873" s="18" t="s">
        <v>19</v>
      </c>
      <c r="F7873" s="316">
        <v>35</v>
      </c>
      <c r="G7873" s="39"/>
      <c r="H7873" s="45"/>
    </row>
    <row r="7874" s="2" customFormat="1" ht="16.8" customHeight="1">
      <c r="A7874" s="39"/>
      <c r="B7874" s="45"/>
      <c r="C7874" s="317" t="s">
        <v>4959</v>
      </c>
      <c r="D7874" s="39"/>
      <c r="E7874" s="39"/>
      <c r="F7874" s="39"/>
      <c r="G7874" s="39"/>
      <c r="H7874" s="45"/>
    </row>
    <row r="7875" s="2" customFormat="1">
      <c r="A7875" s="39"/>
      <c r="B7875" s="45"/>
      <c r="C7875" s="315" t="s">
        <v>2108</v>
      </c>
      <c r="D7875" s="315" t="s">
        <v>2109</v>
      </c>
      <c r="E7875" s="18" t="s">
        <v>572</v>
      </c>
      <c r="F7875" s="316">
        <v>35.524999999999999</v>
      </c>
      <c r="G7875" s="39"/>
      <c r="H7875" s="45"/>
    </row>
    <row r="7876" s="2" customFormat="1">
      <c r="A7876" s="39"/>
      <c r="B7876" s="45"/>
      <c r="C7876" s="315" t="s">
        <v>2104</v>
      </c>
      <c r="D7876" s="315" t="s">
        <v>2105</v>
      </c>
      <c r="E7876" s="18" t="s">
        <v>572</v>
      </c>
      <c r="F7876" s="316">
        <v>35</v>
      </c>
      <c r="G7876" s="39"/>
      <c r="H7876" s="45"/>
    </row>
    <row r="7877" s="2" customFormat="1" ht="16.8" customHeight="1">
      <c r="A7877" s="39"/>
      <c r="B7877" s="45"/>
      <c r="C7877" s="315" t="s">
        <v>786</v>
      </c>
      <c r="D7877" s="315" t="s">
        <v>787</v>
      </c>
      <c r="E7877" s="18" t="s">
        <v>572</v>
      </c>
      <c r="F7877" s="316">
        <v>35</v>
      </c>
      <c r="G7877" s="39"/>
      <c r="H7877" s="45"/>
    </row>
    <row r="7878" s="2" customFormat="1" ht="16.8" customHeight="1">
      <c r="A7878" s="39"/>
      <c r="B7878" s="45"/>
      <c r="C7878" s="315" t="s">
        <v>496</v>
      </c>
      <c r="D7878" s="315" t="s">
        <v>497</v>
      </c>
      <c r="E7878" s="18" t="s">
        <v>489</v>
      </c>
      <c r="F7878" s="316">
        <v>2.9359999999999999</v>
      </c>
      <c r="G7878" s="39"/>
      <c r="H7878" s="45"/>
    </row>
    <row r="7879" s="2" customFormat="1" ht="16.8" customHeight="1">
      <c r="A7879" s="39"/>
      <c r="B7879" s="45"/>
      <c r="C7879" s="311" t="s">
        <v>2049</v>
      </c>
      <c r="D7879" s="312" t="s">
        <v>19</v>
      </c>
      <c r="E7879" s="313" t="s">
        <v>19</v>
      </c>
      <c r="F7879" s="314">
        <v>0</v>
      </c>
      <c r="G7879" s="39"/>
      <c r="H7879" s="45"/>
    </row>
    <row r="7880" s="2" customFormat="1" ht="16.8" customHeight="1">
      <c r="A7880" s="39"/>
      <c r="B7880" s="45"/>
      <c r="C7880" s="317" t="s">
        <v>4959</v>
      </c>
      <c r="D7880" s="39"/>
      <c r="E7880" s="39"/>
      <c r="F7880" s="39"/>
      <c r="G7880" s="39"/>
      <c r="H7880" s="45"/>
    </row>
    <row r="7881" s="2" customFormat="1" ht="16.8" customHeight="1">
      <c r="A7881" s="39"/>
      <c r="B7881" s="45"/>
      <c r="C7881" s="315" t="s">
        <v>786</v>
      </c>
      <c r="D7881" s="315" t="s">
        <v>787</v>
      </c>
      <c r="E7881" s="18" t="s">
        <v>572</v>
      </c>
      <c r="F7881" s="316">
        <v>35</v>
      </c>
      <c r="G7881" s="39"/>
      <c r="H7881" s="45"/>
    </row>
    <row r="7882" s="2" customFormat="1" ht="16.8" customHeight="1">
      <c r="A7882" s="39"/>
      <c r="B7882" s="45"/>
      <c r="C7882" s="315" t="s">
        <v>496</v>
      </c>
      <c r="D7882" s="315" t="s">
        <v>497</v>
      </c>
      <c r="E7882" s="18" t="s">
        <v>489</v>
      </c>
      <c r="F7882" s="316">
        <v>2.9359999999999999</v>
      </c>
      <c r="G7882" s="39"/>
      <c r="H7882" s="45"/>
    </row>
    <row r="7883" s="2" customFormat="1" ht="16.8" customHeight="1">
      <c r="A7883" s="39"/>
      <c r="B7883" s="45"/>
      <c r="C7883" s="311" t="s">
        <v>1829</v>
      </c>
      <c r="D7883" s="312" t="s">
        <v>19</v>
      </c>
      <c r="E7883" s="313" t="s">
        <v>19</v>
      </c>
      <c r="F7883" s="314">
        <v>0</v>
      </c>
      <c r="G7883" s="39"/>
      <c r="H7883" s="45"/>
    </row>
    <row r="7884" s="2" customFormat="1" ht="16.8" customHeight="1">
      <c r="A7884" s="39"/>
      <c r="B7884" s="45"/>
      <c r="C7884" s="317" t="s">
        <v>4959</v>
      </c>
      <c r="D7884" s="39"/>
      <c r="E7884" s="39"/>
      <c r="F7884" s="39"/>
      <c r="G7884" s="39"/>
      <c r="H7884" s="45"/>
    </row>
    <row r="7885" s="2" customFormat="1" ht="16.8" customHeight="1">
      <c r="A7885" s="39"/>
      <c r="B7885" s="45"/>
      <c r="C7885" s="315" t="s">
        <v>786</v>
      </c>
      <c r="D7885" s="315" t="s">
        <v>787</v>
      </c>
      <c r="E7885" s="18" t="s">
        <v>572</v>
      </c>
      <c r="F7885" s="316">
        <v>35</v>
      </c>
      <c r="G7885" s="39"/>
      <c r="H7885" s="45"/>
    </row>
    <row r="7886" s="2" customFormat="1" ht="16.8" customHeight="1">
      <c r="A7886" s="39"/>
      <c r="B7886" s="45"/>
      <c r="C7886" s="315" t="s">
        <v>496</v>
      </c>
      <c r="D7886" s="315" t="s">
        <v>497</v>
      </c>
      <c r="E7886" s="18" t="s">
        <v>489</v>
      </c>
      <c r="F7886" s="316">
        <v>2.9359999999999999</v>
      </c>
      <c r="G7886" s="39"/>
      <c r="H7886" s="45"/>
    </row>
    <row r="7887" s="2" customFormat="1" ht="16.8" customHeight="1">
      <c r="A7887" s="39"/>
      <c r="B7887" s="45"/>
      <c r="C7887" s="311" t="s">
        <v>1831</v>
      </c>
      <c r="D7887" s="312" t="s">
        <v>19</v>
      </c>
      <c r="E7887" s="313" t="s">
        <v>19</v>
      </c>
      <c r="F7887" s="314">
        <v>0</v>
      </c>
      <c r="G7887" s="39"/>
      <c r="H7887" s="45"/>
    </row>
    <row r="7888" s="2" customFormat="1" ht="16.8" customHeight="1">
      <c r="A7888" s="39"/>
      <c r="B7888" s="45"/>
      <c r="C7888" s="317" t="s">
        <v>4959</v>
      </c>
      <c r="D7888" s="39"/>
      <c r="E7888" s="39"/>
      <c r="F7888" s="39"/>
      <c r="G7888" s="39"/>
      <c r="H7888" s="45"/>
    </row>
    <row r="7889" s="2" customFormat="1" ht="16.8" customHeight="1">
      <c r="A7889" s="39"/>
      <c r="B7889" s="45"/>
      <c r="C7889" s="315" t="s">
        <v>786</v>
      </c>
      <c r="D7889" s="315" t="s">
        <v>787</v>
      </c>
      <c r="E7889" s="18" t="s">
        <v>572</v>
      </c>
      <c r="F7889" s="316">
        <v>35</v>
      </c>
      <c r="G7889" s="39"/>
      <c r="H7889" s="45"/>
    </row>
    <row r="7890" s="2" customFormat="1" ht="16.8" customHeight="1">
      <c r="A7890" s="39"/>
      <c r="B7890" s="45"/>
      <c r="C7890" s="315" t="s">
        <v>496</v>
      </c>
      <c r="D7890" s="315" t="s">
        <v>497</v>
      </c>
      <c r="E7890" s="18" t="s">
        <v>489</v>
      </c>
      <c r="F7890" s="316">
        <v>2.9359999999999999</v>
      </c>
      <c r="G7890" s="39"/>
      <c r="H7890" s="45"/>
    </row>
    <row r="7891" s="2" customFormat="1" ht="16.8" customHeight="1">
      <c r="A7891" s="39"/>
      <c r="B7891" s="45"/>
      <c r="C7891" s="311" t="s">
        <v>286</v>
      </c>
      <c r="D7891" s="312" t="s">
        <v>19</v>
      </c>
      <c r="E7891" s="313" t="s">
        <v>19</v>
      </c>
      <c r="F7891" s="314">
        <v>14</v>
      </c>
      <c r="G7891" s="39"/>
      <c r="H7891" s="45"/>
    </row>
    <row r="7892" s="2" customFormat="1">
      <c r="A7892" s="39"/>
      <c r="B7892" s="45"/>
      <c r="C7892" s="315" t="s">
        <v>19</v>
      </c>
      <c r="D7892" s="315" t="s">
        <v>1848</v>
      </c>
      <c r="E7892" s="18" t="s">
        <v>19</v>
      </c>
      <c r="F7892" s="316">
        <v>0</v>
      </c>
      <c r="G7892" s="39"/>
      <c r="H7892" s="45"/>
    </row>
    <row r="7893" s="2" customFormat="1" ht="16.8" customHeight="1">
      <c r="A7893" s="39"/>
      <c r="B7893" s="45"/>
      <c r="C7893" s="315" t="s">
        <v>1273</v>
      </c>
      <c r="D7893" s="315" t="s">
        <v>2161</v>
      </c>
      <c r="E7893" s="18" t="s">
        <v>19</v>
      </c>
      <c r="F7893" s="316">
        <v>5.25</v>
      </c>
      <c r="G7893" s="39"/>
      <c r="H7893" s="45"/>
    </row>
    <row r="7894" s="2" customFormat="1" ht="16.8" customHeight="1">
      <c r="A7894" s="39"/>
      <c r="B7894" s="45"/>
      <c r="C7894" s="315" t="s">
        <v>1305</v>
      </c>
      <c r="D7894" s="315" t="s">
        <v>2162</v>
      </c>
      <c r="E7894" s="18" t="s">
        <v>19</v>
      </c>
      <c r="F7894" s="316">
        <v>8.75</v>
      </c>
      <c r="G7894" s="39"/>
      <c r="H7894" s="45"/>
    </row>
    <row r="7895" s="2" customFormat="1" ht="16.8" customHeight="1">
      <c r="A7895" s="39"/>
      <c r="B7895" s="45"/>
      <c r="C7895" s="315" t="s">
        <v>286</v>
      </c>
      <c r="D7895" s="315" t="s">
        <v>353</v>
      </c>
      <c r="E7895" s="18" t="s">
        <v>19</v>
      </c>
      <c r="F7895" s="316">
        <v>14</v>
      </c>
      <c r="G7895" s="39"/>
      <c r="H7895" s="45"/>
    </row>
    <row r="7896" s="2" customFormat="1" ht="16.8" customHeight="1">
      <c r="A7896" s="39"/>
      <c r="B7896" s="45"/>
      <c r="C7896" s="317" t="s">
        <v>4959</v>
      </c>
      <c r="D7896" s="39"/>
      <c r="E7896" s="39"/>
      <c r="F7896" s="39"/>
      <c r="G7896" s="39"/>
      <c r="H7896" s="45"/>
    </row>
    <row r="7897" s="2" customFormat="1">
      <c r="A7897" s="39"/>
      <c r="B7897" s="45"/>
      <c r="C7897" s="315" t="s">
        <v>343</v>
      </c>
      <c r="D7897" s="315" t="s">
        <v>344</v>
      </c>
      <c r="E7897" s="18" t="s">
        <v>345</v>
      </c>
      <c r="F7897" s="316">
        <v>25.620000000000001</v>
      </c>
      <c r="G7897" s="39"/>
      <c r="H7897" s="45"/>
    </row>
    <row r="7898" s="2" customFormat="1">
      <c r="A7898" s="39"/>
      <c r="B7898" s="45"/>
      <c r="C7898" s="315" t="s">
        <v>792</v>
      </c>
      <c r="D7898" s="315" t="s">
        <v>793</v>
      </c>
      <c r="E7898" s="18" t="s">
        <v>572</v>
      </c>
      <c r="F7898" s="316">
        <v>29.456</v>
      </c>
      <c r="G7898" s="39"/>
      <c r="H7898" s="45"/>
    </row>
    <row r="7899" s="2" customFormat="1" ht="16.8" customHeight="1">
      <c r="A7899" s="39"/>
      <c r="B7899" s="45"/>
      <c r="C7899" s="311" t="s">
        <v>300</v>
      </c>
      <c r="D7899" s="312" t="s">
        <v>19</v>
      </c>
      <c r="E7899" s="313" t="s">
        <v>19</v>
      </c>
      <c r="F7899" s="314">
        <v>0</v>
      </c>
      <c r="G7899" s="39"/>
      <c r="H7899" s="45"/>
    </row>
    <row r="7900" s="2" customFormat="1" ht="16.8" customHeight="1">
      <c r="A7900" s="39"/>
      <c r="B7900" s="45"/>
      <c r="C7900" s="315" t="s">
        <v>19</v>
      </c>
      <c r="D7900" s="315" t="s">
        <v>1347</v>
      </c>
      <c r="E7900" s="18" t="s">
        <v>19</v>
      </c>
      <c r="F7900" s="316">
        <v>0</v>
      </c>
      <c r="G7900" s="39"/>
      <c r="H7900" s="45"/>
    </row>
    <row r="7901" s="2" customFormat="1" ht="16.8" customHeight="1">
      <c r="A7901" s="39"/>
      <c r="B7901" s="45"/>
      <c r="C7901" s="315" t="s">
        <v>300</v>
      </c>
      <c r="D7901" s="315" t="s">
        <v>72</v>
      </c>
      <c r="E7901" s="18" t="s">
        <v>19</v>
      </c>
      <c r="F7901" s="316">
        <v>0</v>
      </c>
      <c r="G7901" s="39"/>
      <c r="H7901" s="45"/>
    </row>
    <row r="7902" s="2" customFormat="1" ht="16.8" customHeight="1">
      <c r="A7902" s="39"/>
      <c r="B7902" s="45"/>
      <c r="C7902" s="317" t="s">
        <v>4959</v>
      </c>
      <c r="D7902" s="39"/>
      <c r="E7902" s="39"/>
      <c r="F7902" s="39"/>
      <c r="G7902" s="39"/>
      <c r="H7902" s="45"/>
    </row>
    <row r="7903" s="2" customFormat="1">
      <c r="A7903" s="39"/>
      <c r="B7903" s="45"/>
      <c r="C7903" s="315" t="s">
        <v>406</v>
      </c>
      <c r="D7903" s="315" t="s">
        <v>407</v>
      </c>
      <c r="E7903" s="18" t="s">
        <v>391</v>
      </c>
      <c r="F7903" s="316">
        <v>48.176000000000002</v>
      </c>
      <c r="G7903" s="39"/>
      <c r="H7903" s="45"/>
    </row>
    <row r="7904" s="2" customFormat="1" ht="16.8" customHeight="1">
      <c r="A7904" s="39"/>
      <c r="B7904" s="45"/>
      <c r="C7904" s="311" t="s">
        <v>245</v>
      </c>
      <c r="D7904" s="312" t="s">
        <v>19</v>
      </c>
      <c r="E7904" s="313" t="s">
        <v>19</v>
      </c>
      <c r="F7904" s="314">
        <v>0</v>
      </c>
      <c r="G7904" s="39"/>
      <c r="H7904" s="45"/>
    </row>
    <row r="7905" s="2" customFormat="1" ht="16.8" customHeight="1">
      <c r="A7905" s="39"/>
      <c r="B7905" s="45"/>
      <c r="C7905" s="317" t="s">
        <v>4959</v>
      </c>
      <c r="D7905" s="39"/>
      <c r="E7905" s="39"/>
      <c r="F7905" s="39"/>
      <c r="G7905" s="39"/>
      <c r="H7905" s="45"/>
    </row>
    <row r="7906" s="2" customFormat="1">
      <c r="A7906" s="39"/>
      <c r="B7906" s="45"/>
      <c r="C7906" s="315" t="s">
        <v>448</v>
      </c>
      <c r="D7906" s="315" t="s">
        <v>449</v>
      </c>
      <c r="E7906" s="18" t="s">
        <v>391</v>
      </c>
      <c r="F7906" s="316">
        <v>16.632000000000001</v>
      </c>
      <c r="G7906" s="39"/>
      <c r="H7906" s="45"/>
    </row>
    <row r="7907" s="2" customFormat="1" ht="16.8" customHeight="1">
      <c r="A7907" s="39"/>
      <c r="B7907" s="45"/>
      <c r="C7907" s="311" t="s">
        <v>267</v>
      </c>
      <c r="D7907" s="312" t="s">
        <v>19</v>
      </c>
      <c r="E7907" s="313" t="s">
        <v>19</v>
      </c>
      <c r="F7907" s="314">
        <v>1.0800000000000001</v>
      </c>
      <c r="G7907" s="39"/>
      <c r="H7907" s="45"/>
    </row>
    <row r="7908" s="2" customFormat="1" ht="16.8" customHeight="1">
      <c r="A7908" s="39"/>
      <c r="B7908" s="45"/>
      <c r="C7908" s="315" t="s">
        <v>267</v>
      </c>
      <c r="D7908" s="315" t="s">
        <v>1864</v>
      </c>
      <c r="E7908" s="18" t="s">
        <v>19</v>
      </c>
      <c r="F7908" s="316">
        <v>1.0800000000000001</v>
      </c>
      <c r="G7908" s="39"/>
      <c r="H7908" s="45"/>
    </row>
    <row r="7909" s="2" customFormat="1" ht="16.8" customHeight="1">
      <c r="A7909" s="39"/>
      <c r="B7909" s="45"/>
      <c r="C7909" s="317" t="s">
        <v>4959</v>
      </c>
      <c r="D7909" s="39"/>
      <c r="E7909" s="39"/>
      <c r="F7909" s="39"/>
      <c r="G7909" s="39"/>
      <c r="H7909" s="45"/>
    </row>
    <row r="7910" s="2" customFormat="1">
      <c r="A7910" s="39"/>
      <c r="B7910" s="45"/>
      <c r="C7910" s="315" t="s">
        <v>406</v>
      </c>
      <c r="D7910" s="315" t="s">
        <v>407</v>
      </c>
      <c r="E7910" s="18" t="s">
        <v>391</v>
      </c>
      <c r="F7910" s="316">
        <v>48.176000000000002</v>
      </c>
      <c r="G7910" s="39"/>
      <c r="H7910" s="45"/>
    </row>
    <row r="7911" s="2" customFormat="1">
      <c r="A7911" s="39"/>
      <c r="B7911" s="45"/>
      <c r="C7911" s="315" t="s">
        <v>343</v>
      </c>
      <c r="D7911" s="315" t="s">
        <v>344</v>
      </c>
      <c r="E7911" s="18" t="s">
        <v>345</v>
      </c>
      <c r="F7911" s="316">
        <v>25.620000000000001</v>
      </c>
      <c r="G7911" s="39"/>
      <c r="H7911" s="45"/>
    </row>
    <row r="7912" s="2" customFormat="1" ht="16.8" customHeight="1">
      <c r="A7912" s="39"/>
      <c r="B7912" s="45"/>
      <c r="C7912" s="315" t="s">
        <v>379</v>
      </c>
      <c r="D7912" s="315" t="s">
        <v>380</v>
      </c>
      <c r="E7912" s="18" t="s">
        <v>345</v>
      </c>
      <c r="F7912" s="316">
        <v>43.68</v>
      </c>
      <c r="G7912" s="39"/>
      <c r="H7912" s="45"/>
    </row>
    <row r="7913" s="2" customFormat="1" ht="16.8" customHeight="1">
      <c r="A7913" s="39"/>
      <c r="B7913" s="45"/>
      <c r="C7913" s="315" t="s">
        <v>435</v>
      </c>
      <c r="D7913" s="315" t="s">
        <v>436</v>
      </c>
      <c r="E7913" s="18" t="s">
        <v>391</v>
      </c>
      <c r="F7913" s="316">
        <v>60.479999999999997</v>
      </c>
      <c r="G7913" s="39"/>
      <c r="H7913" s="45"/>
    </row>
    <row r="7914" s="2" customFormat="1">
      <c r="A7914" s="39"/>
      <c r="B7914" s="45"/>
      <c r="C7914" s="315" t="s">
        <v>792</v>
      </c>
      <c r="D7914" s="315" t="s">
        <v>793</v>
      </c>
      <c r="E7914" s="18" t="s">
        <v>572</v>
      </c>
      <c r="F7914" s="316">
        <v>29.456</v>
      </c>
      <c r="G7914" s="39"/>
      <c r="H7914" s="45"/>
    </row>
    <row r="7915" s="2" customFormat="1" ht="16.8" customHeight="1">
      <c r="A7915" s="39"/>
      <c r="B7915" s="45"/>
      <c r="C7915" s="315" t="s">
        <v>487</v>
      </c>
      <c r="D7915" s="315" t="s">
        <v>488</v>
      </c>
      <c r="E7915" s="18" t="s">
        <v>489</v>
      </c>
      <c r="F7915" s="316">
        <v>30.239999999999998</v>
      </c>
      <c r="G7915" s="39"/>
      <c r="H7915" s="45"/>
    </row>
    <row r="7916" s="2" customFormat="1" ht="16.8" customHeight="1">
      <c r="A7916" s="39"/>
      <c r="B7916" s="45"/>
      <c r="C7916" s="315" t="s">
        <v>496</v>
      </c>
      <c r="D7916" s="315" t="s">
        <v>497</v>
      </c>
      <c r="E7916" s="18" t="s">
        <v>489</v>
      </c>
      <c r="F7916" s="316">
        <v>2.9359999999999999</v>
      </c>
      <c r="G7916" s="39"/>
      <c r="H7916" s="45"/>
    </row>
    <row r="7917" s="2" customFormat="1" ht="16.8" customHeight="1">
      <c r="A7917" s="39"/>
      <c r="B7917" s="45"/>
      <c r="C7917" s="311" t="s">
        <v>1305</v>
      </c>
      <c r="D7917" s="312" t="s">
        <v>19</v>
      </c>
      <c r="E7917" s="313" t="s">
        <v>19</v>
      </c>
      <c r="F7917" s="314">
        <v>8.75</v>
      </c>
      <c r="G7917" s="39"/>
      <c r="H7917" s="45"/>
    </row>
    <row r="7918" s="2" customFormat="1" ht="16.8" customHeight="1">
      <c r="A7918" s="39"/>
      <c r="B7918" s="45"/>
      <c r="C7918" s="315" t="s">
        <v>1305</v>
      </c>
      <c r="D7918" s="315" t="s">
        <v>2162</v>
      </c>
      <c r="E7918" s="18" t="s">
        <v>19</v>
      </c>
      <c r="F7918" s="316">
        <v>8.75</v>
      </c>
      <c r="G7918" s="39"/>
      <c r="H7918" s="45"/>
    </row>
    <row r="7919" s="2" customFormat="1" ht="16.8" customHeight="1">
      <c r="A7919" s="39"/>
      <c r="B7919" s="45"/>
      <c r="C7919" s="317" t="s">
        <v>4959</v>
      </c>
      <c r="D7919" s="39"/>
      <c r="E7919" s="39"/>
      <c r="F7919" s="39"/>
      <c r="G7919" s="39"/>
      <c r="H7919" s="45"/>
    </row>
    <row r="7920" s="2" customFormat="1">
      <c r="A7920" s="39"/>
      <c r="B7920" s="45"/>
      <c r="C7920" s="315" t="s">
        <v>343</v>
      </c>
      <c r="D7920" s="315" t="s">
        <v>344</v>
      </c>
      <c r="E7920" s="18" t="s">
        <v>345</v>
      </c>
      <c r="F7920" s="316">
        <v>25.620000000000001</v>
      </c>
      <c r="G7920" s="39"/>
      <c r="H7920" s="45"/>
    </row>
    <row r="7921" s="2" customFormat="1">
      <c r="A7921" s="39"/>
      <c r="B7921" s="45"/>
      <c r="C7921" s="315" t="s">
        <v>406</v>
      </c>
      <c r="D7921" s="315" t="s">
        <v>407</v>
      </c>
      <c r="E7921" s="18" t="s">
        <v>391</v>
      </c>
      <c r="F7921" s="316">
        <v>48.176000000000002</v>
      </c>
      <c r="G7921" s="39"/>
      <c r="H7921" s="45"/>
    </row>
    <row r="7922" s="2" customFormat="1" ht="16.8" customHeight="1">
      <c r="A7922" s="39"/>
      <c r="B7922" s="45"/>
      <c r="C7922" s="315" t="s">
        <v>1308</v>
      </c>
      <c r="D7922" s="315" t="s">
        <v>1333</v>
      </c>
      <c r="E7922" s="18" t="s">
        <v>19</v>
      </c>
      <c r="F7922" s="316">
        <v>14.699999999999999</v>
      </c>
      <c r="G7922" s="39"/>
      <c r="H7922" s="45"/>
    </row>
    <row r="7923" s="2" customFormat="1" ht="16.8" customHeight="1">
      <c r="A7923" s="39"/>
      <c r="B7923" s="45"/>
      <c r="C7923" s="311" t="s">
        <v>1308</v>
      </c>
      <c r="D7923" s="312" t="s">
        <v>19</v>
      </c>
      <c r="E7923" s="313" t="s">
        <v>19</v>
      </c>
      <c r="F7923" s="314">
        <v>14.699999999999999</v>
      </c>
      <c r="G7923" s="39"/>
      <c r="H7923" s="45"/>
    </row>
    <row r="7924" s="2" customFormat="1" ht="16.8" customHeight="1">
      <c r="A7924" s="39"/>
      <c r="B7924" s="45"/>
      <c r="C7924" s="317" t="s">
        <v>4959</v>
      </c>
      <c r="D7924" s="39"/>
      <c r="E7924" s="39"/>
      <c r="F7924" s="39"/>
      <c r="G7924" s="39"/>
      <c r="H7924" s="45"/>
    </row>
    <row r="7925" s="2" customFormat="1">
      <c r="A7925" s="39"/>
      <c r="B7925" s="45"/>
      <c r="C7925" s="315" t="s">
        <v>343</v>
      </c>
      <c r="D7925" s="315" t="s">
        <v>344</v>
      </c>
      <c r="E7925" s="18" t="s">
        <v>345</v>
      </c>
      <c r="F7925" s="316">
        <v>25.620000000000001</v>
      </c>
      <c r="G7925" s="39"/>
      <c r="H7925" s="45"/>
    </row>
    <row r="7926" s="2" customFormat="1">
      <c r="A7926" s="39"/>
      <c r="B7926" s="45"/>
      <c r="C7926" s="315" t="s">
        <v>364</v>
      </c>
      <c r="D7926" s="315" t="s">
        <v>365</v>
      </c>
      <c r="E7926" s="18" t="s">
        <v>345</v>
      </c>
      <c r="F7926" s="316">
        <v>10.92</v>
      </c>
      <c r="G7926" s="39"/>
      <c r="H7926" s="45"/>
    </row>
    <row r="7927" s="2" customFormat="1">
      <c r="A7927" s="39"/>
      <c r="B7927" s="45"/>
      <c r="C7927" s="315" t="s">
        <v>368</v>
      </c>
      <c r="D7927" s="315" t="s">
        <v>369</v>
      </c>
      <c r="E7927" s="18" t="s">
        <v>345</v>
      </c>
      <c r="F7927" s="316">
        <v>10.374000000000001</v>
      </c>
      <c r="G7927" s="39"/>
      <c r="H7927" s="45"/>
    </row>
    <row r="7928" s="2" customFormat="1" ht="16.8" customHeight="1">
      <c r="A7928" s="39"/>
      <c r="B7928" s="45"/>
      <c r="C7928" s="315" t="s">
        <v>611</v>
      </c>
      <c r="D7928" s="315" t="s">
        <v>612</v>
      </c>
      <c r="E7928" s="18" t="s">
        <v>345</v>
      </c>
      <c r="F7928" s="316">
        <v>10.92</v>
      </c>
      <c r="G7928" s="39"/>
      <c r="H7928" s="45"/>
    </row>
    <row r="7929" s="2" customFormat="1" ht="16.8" customHeight="1">
      <c r="A7929" s="39"/>
      <c r="B7929" s="45"/>
      <c r="C7929" s="315" t="s">
        <v>631</v>
      </c>
      <c r="D7929" s="315" t="s">
        <v>632</v>
      </c>
      <c r="E7929" s="18" t="s">
        <v>345</v>
      </c>
      <c r="F7929" s="316">
        <v>10.92</v>
      </c>
      <c r="G7929" s="39"/>
      <c r="H7929" s="45"/>
    </row>
    <row r="7930" s="2" customFormat="1" ht="16.8" customHeight="1">
      <c r="A7930" s="39"/>
      <c r="B7930" s="45"/>
      <c r="C7930" s="315" t="s">
        <v>621</v>
      </c>
      <c r="D7930" s="315" t="s">
        <v>622</v>
      </c>
      <c r="E7930" s="18" t="s">
        <v>345</v>
      </c>
      <c r="F7930" s="316">
        <v>10.92</v>
      </c>
      <c r="G7930" s="39"/>
      <c r="H7930" s="45"/>
    </row>
    <row r="7931" s="2" customFormat="1">
      <c r="A7931" s="39"/>
      <c r="B7931" s="45"/>
      <c r="C7931" s="315" t="s">
        <v>636</v>
      </c>
      <c r="D7931" s="315" t="s">
        <v>637</v>
      </c>
      <c r="E7931" s="18" t="s">
        <v>345</v>
      </c>
      <c r="F7931" s="316">
        <v>10.92</v>
      </c>
      <c r="G7931" s="39"/>
      <c r="H7931" s="45"/>
    </row>
    <row r="7932" s="2" customFormat="1">
      <c r="A7932" s="39"/>
      <c r="B7932" s="45"/>
      <c r="C7932" s="315" t="s">
        <v>626</v>
      </c>
      <c r="D7932" s="315" t="s">
        <v>627</v>
      </c>
      <c r="E7932" s="18" t="s">
        <v>345</v>
      </c>
      <c r="F7932" s="316">
        <v>10.92</v>
      </c>
      <c r="G7932" s="39"/>
      <c r="H7932" s="45"/>
    </row>
    <row r="7933" s="2" customFormat="1" ht="16.8" customHeight="1">
      <c r="A7933" s="39"/>
      <c r="B7933" s="45"/>
      <c r="C7933" s="311" t="s">
        <v>1304</v>
      </c>
      <c r="D7933" s="312" t="s">
        <v>19</v>
      </c>
      <c r="E7933" s="313" t="s">
        <v>19</v>
      </c>
      <c r="F7933" s="314">
        <v>0.29999999999999999</v>
      </c>
      <c r="G7933" s="39"/>
      <c r="H7933" s="45"/>
    </row>
    <row r="7934" s="2" customFormat="1" ht="16.8" customHeight="1">
      <c r="A7934" s="39"/>
      <c r="B7934" s="45"/>
      <c r="C7934" s="315" t="s">
        <v>1304</v>
      </c>
      <c r="D7934" s="315" t="s">
        <v>1329</v>
      </c>
      <c r="E7934" s="18" t="s">
        <v>19</v>
      </c>
      <c r="F7934" s="316">
        <v>0.29999999999999999</v>
      </c>
      <c r="G7934" s="39"/>
      <c r="H7934" s="45"/>
    </row>
    <row r="7935" s="2" customFormat="1" ht="16.8" customHeight="1">
      <c r="A7935" s="39"/>
      <c r="B7935" s="45"/>
      <c r="C7935" s="317" t="s">
        <v>4959</v>
      </c>
      <c r="D7935" s="39"/>
      <c r="E7935" s="39"/>
      <c r="F7935" s="39"/>
      <c r="G7935" s="39"/>
      <c r="H7935" s="45"/>
    </row>
    <row r="7936" s="2" customFormat="1">
      <c r="A7936" s="39"/>
      <c r="B7936" s="45"/>
      <c r="C7936" s="315" t="s">
        <v>343</v>
      </c>
      <c r="D7936" s="315" t="s">
        <v>344</v>
      </c>
      <c r="E7936" s="18" t="s">
        <v>345</v>
      </c>
      <c r="F7936" s="316">
        <v>25.620000000000001</v>
      </c>
      <c r="G7936" s="39"/>
      <c r="H7936" s="45"/>
    </row>
    <row r="7937" s="2" customFormat="1">
      <c r="A7937" s="39"/>
      <c r="B7937" s="45"/>
      <c r="C7937" s="315" t="s">
        <v>406</v>
      </c>
      <c r="D7937" s="315" t="s">
        <v>407</v>
      </c>
      <c r="E7937" s="18" t="s">
        <v>391</v>
      </c>
      <c r="F7937" s="316">
        <v>48.176000000000002</v>
      </c>
      <c r="G7937" s="39"/>
      <c r="H7937" s="45"/>
    </row>
    <row r="7938" s="2" customFormat="1" ht="16.8" customHeight="1">
      <c r="A7938" s="39"/>
      <c r="B7938" s="45"/>
      <c r="C7938" s="311" t="s">
        <v>1306</v>
      </c>
      <c r="D7938" s="312" t="s">
        <v>19</v>
      </c>
      <c r="E7938" s="313" t="s">
        <v>19</v>
      </c>
      <c r="F7938" s="314">
        <v>0.59999999999999998</v>
      </c>
      <c r="G7938" s="39"/>
      <c r="H7938" s="45"/>
    </row>
    <row r="7939" s="2" customFormat="1" ht="16.8" customHeight="1">
      <c r="A7939" s="39"/>
      <c r="B7939" s="45"/>
      <c r="C7939" s="315" t="s">
        <v>1306</v>
      </c>
      <c r="D7939" s="315" t="s">
        <v>1321</v>
      </c>
      <c r="E7939" s="18" t="s">
        <v>19</v>
      </c>
      <c r="F7939" s="316">
        <v>0.59999999999999998</v>
      </c>
      <c r="G7939" s="39"/>
      <c r="H7939" s="45"/>
    </row>
    <row r="7940" s="2" customFormat="1" ht="16.8" customHeight="1">
      <c r="A7940" s="39"/>
      <c r="B7940" s="45"/>
      <c r="C7940" s="317" t="s">
        <v>4959</v>
      </c>
      <c r="D7940" s="39"/>
      <c r="E7940" s="39"/>
      <c r="F7940" s="39"/>
      <c r="G7940" s="39"/>
      <c r="H7940" s="45"/>
    </row>
    <row r="7941" s="2" customFormat="1">
      <c r="A7941" s="39"/>
      <c r="B7941" s="45"/>
      <c r="C7941" s="315" t="s">
        <v>343</v>
      </c>
      <c r="D7941" s="315" t="s">
        <v>344</v>
      </c>
      <c r="E7941" s="18" t="s">
        <v>345</v>
      </c>
      <c r="F7941" s="316">
        <v>25.620000000000001</v>
      </c>
      <c r="G7941" s="39"/>
      <c r="H7941" s="45"/>
    </row>
    <row r="7942" s="2" customFormat="1" ht="16.8" customHeight="1">
      <c r="A7942" s="39"/>
      <c r="B7942" s="45"/>
      <c r="C7942" s="311" t="s">
        <v>1835</v>
      </c>
      <c r="D7942" s="312" t="s">
        <v>19</v>
      </c>
      <c r="E7942" s="313" t="s">
        <v>19</v>
      </c>
      <c r="F7942" s="314">
        <v>0.40000000000000002</v>
      </c>
      <c r="G7942" s="39"/>
      <c r="H7942" s="45"/>
    </row>
    <row r="7943" s="2" customFormat="1" ht="16.8" customHeight="1">
      <c r="A7943" s="39"/>
      <c r="B7943" s="45"/>
      <c r="C7943" s="315" t="s">
        <v>19</v>
      </c>
      <c r="D7943" s="315" t="s">
        <v>1862</v>
      </c>
      <c r="E7943" s="18" t="s">
        <v>19</v>
      </c>
      <c r="F7943" s="316">
        <v>0</v>
      </c>
      <c r="G7943" s="39"/>
      <c r="H7943" s="45"/>
    </row>
    <row r="7944" s="2" customFormat="1" ht="16.8" customHeight="1">
      <c r="A7944" s="39"/>
      <c r="B7944" s="45"/>
      <c r="C7944" s="315" t="s">
        <v>1835</v>
      </c>
      <c r="D7944" s="315" t="s">
        <v>1863</v>
      </c>
      <c r="E7944" s="18" t="s">
        <v>19</v>
      </c>
      <c r="F7944" s="316">
        <v>0.40000000000000002</v>
      </c>
      <c r="G7944" s="39"/>
      <c r="H7944" s="45"/>
    </row>
    <row r="7945" s="2" customFormat="1" ht="16.8" customHeight="1">
      <c r="A7945" s="39"/>
      <c r="B7945" s="45"/>
      <c r="C7945" s="317" t="s">
        <v>4959</v>
      </c>
      <c r="D7945" s="39"/>
      <c r="E7945" s="39"/>
      <c r="F7945" s="39"/>
      <c r="G7945" s="39"/>
      <c r="H7945" s="45"/>
    </row>
    <row r="7946" s="2" customFormat="1">
      <c r="A7946" s="39"/>
      <c r="B7946" s="45"/>
      <c r="C7946" s="315" t="s">
        <v>406</v>
      </c>
      <c r="D7946" s="315" t="s">
        <v>407</v>
      </c>
      <c r="E7946" s="18" t="s">
        <v>391</v>
      </c>
      <c r="F7946" s="316">
        <v>48.176000000000002</v>
      </c>
      <c r="G7946" s="39"/>
      <c r="H7946" s="45"/>
    </row>
    <row r="7947" s="2" customFormat="1" ht="16.8" customHeight="1">
      <c r="A7947" s="39"/>
      <c r="B7947" s="45"/>
      <c r="C7947" s="311" t="s">
        <v>275</v>
      </c>
      <c r="D7947" s="312" t="s">
        <v>19</v>
      </c>
      <c r="E7947" s="313" t="s">
        <v>19</v>
      </c>
      <c r="F7947" s="314">
        <v>21</v>
      </c>
      <c r="G7947" s="39"/>
      <c r="H7947" s="45"/>
    </row>
    <row r="7948" s="2" customFormat="1" ht="16.8" customHeight="1">
      <c r="A7948" s="39"/>
      <c r="B7948" s="45"/>
      <c r="C7948" s="315" t="s">
        <v>19</v>
      </c>
      <c r="D7948" s="315" t="s">
        <v>1857</v>
      </c>
      <c r="E7948" s="18" t="s">
        <v>19</v>
      </c>
      <c r="F7948" s="316">
        <v>0</v>
      </c>
      <c r="G7948" s="39"/>
      <c r="H7948" s="45"/>
    </row>
    <row r="7949" s="2" customFormat="1" ht="16.8" customHeight="1">
      <c r="A7949" s="39"/>
      <c r="B7949" s="45"/>
      <c r="C7949" s="315" t="s">
        <v>275</v>
      </c>
      <c r="D7949" s="315" t="s">
        <v>2169</v>
      </c>
      <c r="E7949" s="18" t="s">
        <v>19</v>
      </c>
      <c r="F7949" s="316">
        <v>21</v>
      </c>
      <c r="G7949" s="39"/>
      <c r="H7949" s="45"/>
    </row>
    <row r="7950" s="2" customFormat="1" ht="16.8" customHeight="1">
      <c r="A7950" s="39"/>
      <c r="B7950" s="45"/>
      <c r="C7950" s="317" t="s">
        <v>4959</v>
      </c>
      <c r="D7950" s="39"/>
      <c r="E7950" s="39"/>
      <c r="F7950" s="39"/>
      <c r="G7950" s="39"/>
      <c r="H7950" s="45"/>
    </row>
    <row r="7951" s="2" customFormat="1" ht="16.8" customHeight="1">
      <c r="A7951" s="39"/>
      <c r="B7951" s="45"/>
      <c r="C7951" s="315" t="s">
        <v>379</v>
      </c>
      <c r="D7951" s="315" t="s">
        <v>380</v>
      </c>
      <c r="E7951" s="18" t="s">
        <v>345</v>
      </c>
      <c r="F7951" s="316">
        <v>43.68</v>
      </c>
      <c r="G7951" s="39"/>
      <c r="H7951" s="45"/>
    </row>
    <row r="7952" s="2" customFormat="1">
      <c r="A7952" s="39"/>
      <c r="B7952" s="45"/>
      <c r="C7952" s="315" t="s">
        <v>406</v>
      </c>
      <c r="D7952" s="315" t="s">
        <v>407</v>
      </c>
      <c r="E7952" s="18" t="s">
        <v>391</v>
      </c>
      <c r="F7952" s="316">
        <v>48.176000000000002</v>
      </c>
      <c r="G7952" s="39"/>
      <c r="H7952" s="45"/>
    </row>
    <row r="7953" s="2" customFormat="1" ht="16.8" customHeight="1">
      <c r="A7953" s="39"/>
      <c r="B7953" s="45"/>
      <c r="C7953" s="311" t="s">
        <v>227</v>
      </c>
      <c r="D7953" s="312" t="s">
        <v>19</v>
      </c>
      <c r="E7953" s="313" t="s">
        <v>19</v>
      </c>
      <c r="F7953" s="314">
        <v>43.68</v>
      </c>
      <c r="G7953" s="39"/>
      <c r="H7953" s="45"/>
    </row>
    <row r="7954" s="2" customFormat="1" ht="16.8" customHeight="1">
      <c r="A7954" s="39"/>
      <c r="B7954" s="45"/>
      <c r="C7954" s="315" t="s">
        <v>19</v>
      </c>
      <c r="D7954" s="315" t="s">
        <v>388</v>
      </c>
      <c r="E7954" s="18" t="s">
        <v>19</v>
      </c>
      <c r="F7954" s="316">
        <v>43.68</v>
      </c>
      <c r="G7954" s="39"/>
      <c r="H7954" s="45"/>
    </row>
    <row r="7955" s="2" customFormat="1" ht="16.8" customHeight="1">
      <c r="A7955" s="39"/>
      <c r="B7955" s="45"/>
      <c r="C7955" s="315" t="s">
        <v>227</v>
      </c>
      <c r="D7955" s="315" t="s">
        <v>363</v>
      </c>
      <c r="E7955" s="18" t="s">
        <v>19</v>
      </c>
      <c r="F7955" s="316">
        <v>43.68</v>
      </c>
      <c r="G7955" s="39"/>
      <c r="H7955" s="45"/>
    </row>
    <row r="7956" s="2" customFormat="1" ht="16.8" customHeight="1">
      <c r="A7956" s="39"/>
      <c r="B7956" s="45"/>
      <c r="C7956" s="317" t="s">
        <v>4959</v>
      </c>
      <c r="D7956" s="39"/>
      <c r="E7956" s="39"/>
      <c r="F7956" s="39"/>
      <c r="G7956" s="39"/>
      <c r="H7956" s="45"/>
    </row>
    <row r="7957" s="2" customFormat="1" ht="16.8" customHeight="1">
      <c r="A7957" s="39"/>
      <c r="B7957" s="45"/>
      <c r="C7957" s="315" t="s">
        <v>379</v>
      </c>
      <c r="D7957" s="315" t="s">
        <v>380</v>
      </c>
      <c r="E7957" s="18" t="s">
        <v>345</v>
      </c>
      <c r="F7957" s="316">
        <v>43.68</v>
      </c>
      <c r="G7957" s="39"/>
      <c r="H7957" s="45"/>
    </row>
    <row r="7958" s="2" customFormat="1" ht="16.8" customHeight="1">
      <c r="A7958" s="39"/>
      <c r="B7958" s="45"/>
      <c r="C7958" s="315" t="s">
        <v>511</v>
      </c>
      <c r="D7958" s="315" t="s">
        <v>512</v>
      </c>
      <c r="E7958" s="18" t="s">
        <v>345</v>
      </c>
      <c r="F7958" s="316">
        <v>69.299999999999997</v>
      </c>
      <c r="G7958" s="39"/>
      <c r="H7958" s="45"/>
    </row>
    <row r="7959" s="2" customFormat="1">
      <c r="A7959" s="39"/>
      <c r="B7959" s="45"/>
      <c r="C7959" s="315" t="s">
        <v>516</v>
      </c>
      <c r="D7959" s="315" t="s">
        <v>517</v>
      </c>
      <c r="E7959" s="18" t="s">
        <v>345</v>
      </c>
      <c r="F7959" s="316">
        <v>43.68</v>
      </c>
      <c r="G7959" s="39"/>
      <c r="H7959" s="45"/>
    </row>
    <row r="7960" s="2" customFormat="1">
      <c r="A7960" s="39"/>
      <c r="B7960" s="45"/>
      <c r="C7960" s="315" t="s">
        <v>521</v>
      </c>
      <c r="D7960" s="315" t="s">
        <v>522</v>
      </c>
      <c r="E7960" s="18" t="s">
        <v>345</v>
      </c>
      <c r="F7960" s="316">
        <v>43.68</v>
      </c>
      <c r="G7960" s="39"/>
      <c r="H7960" s="45"/>
    </row>
    <row r="7961" s="2" customFormat="1">
      <c r="A7961" s="39"/>
      <c r="B7961" s="45"/>
      <c r="C7961" s="315" t="s">
        <v>532</v>
      </c>
      <c r="D7961" s="315" t="s">
        <v>533</v>
      </c>
      <c r="E7961" s="18" t="s">
        <v>345</v>
      </c>
      <c r="F7961" s="316">
        <v>43.68</v>
      </c>
      <c r="G7961" s="39"/>
      <c r="H7961" s="45"/>
    </row>
    <row r="7962" s="2" customFormat="1" ht="16.8" customHeight="1">
      <c r="A7962" s="39"/>
      <c r="B7962" s="45"/>
      <c r="C7962" s="315" t="s">
        <v>537</v>
      </c>
      <c r="D7962" s="315" t="s">
        <v>538</v>
      </c>
      <c r="E7962" s="18" t="s">
        <v>489</v>
      </c>
      <c r="F7962" s="316">
        <v>0.001</v>
      </c>
      <c r="G7962" s="39"/>
      <c r="H7962" s="45"/>
    </row>
    <row r="7963" s="2" customFormat="1" ht="16.8" customHeight="1">
      <c r="A7963" s="39"/>
      <c r="B7963" s="45"/>
      <c r="C7963" s="315" t="s">
        <v>547</v>
      </c>
      <c r="D7963" s="315" t="s">
        <v>548</v>
      </c>
      <c r="E7963" s="18" t="s">
        <v>345</v>
      </c>
      <c r="F7963" s="316">
        <v>43.68</v>
      </c>
      <c r="G7963" s="39"/>
      <c r="H7963" s="45"/>
    </row>
    <row r="7964" s="2" customFormat="1" ht="16.8" customHeight="1">
      <c r="A7964" s="39"/>
      <c r="B7964" s="45"/>
      <c r="C7964" s="315" t="s">
        <v>552</v>
      </c>
      <c r="D7964" s="315" t="s">
        <v>553</v>
      </c>
      <c r="E7964" s="18" t="s">
        <v>391</v>
      </c>
      <c r="F7964" s="316">
        <v>0.874</v>
      </c>
      <c r="G7964" s="39"/>
      <c r="H7964" s="45"/>
    </row>
    <row r="7965" s="2" customFormat="1" ht="16.8" customHeight="1">
      <c r="A7965" s="39"/>
      <c r="B7965" s="45"/>
      <c r="C7965" s="315" t="s">
        <v>557</v>
      </c>
      <c r="D7965" s="315" t="s">
        <v>558</v>
      </c>
      <c r="E7965" s="18" t="s">
        <v>391</v>
      </c>
      <c r="F7965" s="316">
        <v>0.874</v>
      </c>
      <c r="G7965" s="39"/>
      <c r="H7965" s="45"/>
    </row>
    <row r="7966" s="2" customFormat="1" ht="16.8" customHeight="1">
      <c r="A7966" s="39"/>
      <c r="B7966" s="45"/>
      <c r="C7966" s="315" t="s">
        <v>562</v>
      </c>
      <c r="D7966" s="315" t="s">
        <v>563</v>
      </c>
      <c r="E7966" s="18" t="s">
        <v>391</v>
      </c>
      <c r="F7966" s="316">
        <v>8.7360000000000007</v>
      </c>
      <c r="G7966" s="39"/>
      <c r="H7966" s="45"/>
    </row>
    <row r="7967" s="2" customFormat="1" ht="16.8" customHeight="1">
      <c r="A7967" s="39"/>
      <c r="B7967" s="45"/>
      <c r="C7967" s="315" t="s">
        <v>526</v>
      </c>
      <c r="D7967" s="315" t="s">
        <v>527</v>
      </c>
      <c r="E7967" s="18" t="s">
        <v>528</v>
      </c>
      <c r="F7967" s="316">
        <v>0.874</v>
      </c>
      <c r="G7967" s="39"/>
      <c r="H7967" s="45"/>
    </row>
    <row r="7968" s="2" customFormat="1" ht="16.8" customHeight="1">
      <c r="A7968" s="39"/>
      <c r="B7968" s="45"/>
      <c r="C7968" s="315" t="s">
        <v>542</v>
      </c>
      <c r="D7968" s="315" t="s">
        <v>543</v>
      </c>
      <c r="E7968" s="18" t="s">
        <v>528</v>
      </c>
      <c r="F7968" s="316">
        <v>1.3100000000000001</v>
      </c>
      <c r="G7968" s="39"/>
      <c r="H7968" s="45"/>
    </row>
    <row r="7969" s="2" customFormat="1" ht="16.8" customHeight="1">
      <c r="A7969" s="39"/>
      <c r="B7969" s="45"/>
      <c r="C7969" s="311" t="s">
        <v>274</v>
      </c>
      <c r="D7969" s="312" t="s">
        <v>19</v>
      </c>
      <c r="E7969" s="313" t="s">
        <v>19</v>
      </c>
      <c r="F7969" s="314">
        <v>1</v>
      </c>
      <c r="G7969" s="39"/>
      <c r="H7969" s="45"/>
    </row>
    <row r="7970" s="2" customFormat="1" ht="16.8" customHeight="1">
      <c r="A7970" s="39"/>
      <c r="B7970" s="45"/>
      <c r="C7970" s="315" t="s">
        <v>19</v>
      </c>
      <c r="D7970" s="315" t="s">
        <v>383</v>
      </c>
      <c r="E7970" s="18" t="s">
        <v>19</v>
      </c>
      <c r="F7970" s="316">
        <v>0</v>
      </c>
      <c r="G7970" s="39"/>
      <c r="H7970" s="45"/>
    </row>
    <row r="7971" s="2" customFormat="1" ht="16.8" customHeight="1">
      <c r="A7971" s="39"/>
      <c r="B7971" s="45"/>
      <c r="C7971" s="315" t="s">
        <v>274</v>
      </c>
      <c r="D7971" s="315" t="s">
        <v>384</v>
      </c>
      <c r="E7971" s="18" t="s">
        <v>19</v>
      </c>
      <c r="F7971" s="316">
        <v>1</v>
      </c>
      <c r="G7971" s="39"/>
      <c r="H7971" s="45"/>
    </row>
    <row r="7972" s="2" customFormat="1" ht="16.8" customHeight="1">
      <c r="A7972" s="39"/>
      <c r="B7972" s="45"/>
      <c r="C7972" s="317" t="s">
        <v>4959</v>
      </c>
      <c r="D7972" s="39"/>
      <c r="E7972" s="39"/>
      <c r="F7972" s="39"/>
      <c r="G7972" s="39"/>
      <c r="H7972" s="45"/>
    </row>
    <row r="7973" s="2" customFormat="1" ht="16.8" customHeight="1">
      <c r="A7973" s="39"/>
      <c r="B7973" s="45"/>
      <c r="C7973" s="315" t="s">
        <v>379</v>
      </c>
      <c r="D7973" s="315" t="s">
        <v>380</v>
      </c>
      <c r="E7973" s="18" t="s">
        <v>345</v>
      </c>
      <c r="F7973" s="316">
        <v>43.68</v>
      </c>
      <c r="G7973" s="39"/>
      <c r="H7973" s="45"/>
    </row>
    <row r="7974" s="2" customFormat="1" ht="16.8" customHeight="1">
      <c r="A7974" s="39"/>
      <c r="B7974" s="45"/>
      <c r="C7974" s="311" t="s">
        <v>277</v>
      </c>
      <c r="D7974" s="312" t="s">
        <v>19</v>
      </c>
      <c r="E7974" s="313" t="s">
        <v>19</v>
      </c>
      <c r="F7974" s="314">
        <v>0.29999999999999999</v>
      </c>
      <c r="G7974" s="39"/>
      <c r="H7974" s="45"/>
    </row>
    <row r="7975" s="2" customFormat="1" ht="16.8" customHeight="1">
      <c r="A7975" s="39"/>
      <c r="B7975" s="45"/>
      <c r="C7975" s="315" t="s">
        <v>19</v>
      </c>
      <c r="D7975" s="315" t="s">
        <v>386</v>
      </c>
      <c r="E7975" s="18" t="s">
        <v>19</v>
      </c>
      <c r="F7975" s="316">
        <v>0</v>
      </c>
      <c r="G7975" s="39"/>
      <c r="H7975" s="45"/>
    </row>
    <row r="7976" s="2" customFormat="1" ht="16.8" customHeight="1">
      <c r="A7976" s="39"/>
      <c r="B7976" s="45"/>
      <c r="C7976" s="315" t="s">
        <v>277</v>
      </c>
      <c r="D7976" s="315" t="s">
        <v>387</v>
      </c>
      <c r="E7976" s="18" t="s">
        <v>19</v>
      </c>
      <c r="F7976" s="316">
        <v>0.29999999999999999</v>
      </c>
      <c r="G7976" s="39"/>
      <c r="H7976" s="45"/>
    </row>
    <row r="7977" s="2" customFormat="1" ht="16.8" customHeight="1">
      <c r="A7977" s="39"/>
      <c r="B7977" s="45"/>
      <c r="C7977" s="317" t="s">
        <v>4959</v>
      </c>
      <c r="D7977" s="39"/>
      <c r="E7977" s="39"/>
      <c r="F7977" s="39"/>
      <c r="G7977" s="39"/>
      <c r="H7977" s="45"/>
    </row>
    <row r="7978" s="2" customFormat="1" ht="16.8" customHeight="1">
      <c r="A7978" s="39"/>
      <c r="B7978" s="45"/>
      <c r="C7978" s="315" t="s">
        <v>379</v>
      </c>
      <c r="D7978" s="315" t="s">
        <v>380</v>
      </c>
      <c r="E7978" s="18" t="s">
        <v>345</v>
      </c>
      <c r="F7978" s="316">
        <v>43.68</v>
      </c>
      <c r="G7978" s="39"/>
      <c r="H7978" s="45"/>
    </row>
    <row r="7979" s="2" customFormat="1">
      <c r="A7979" s="39"/>
      <c r="B7979" s="45"/>
      <c r="C7979" s="315" t="s">
        <v>406</v>
      </c>
      <c r="D7979" s="315" t="s">
        <v>407</v>
      </c>
      <c r="E7979" s="18" t="s">
        <v>391</v>
      </c>
      <c r="F7979" s="316">
        <v>48.176000000000002</v>
      </c>
      <c r="G7979" s="39"/>
      <c r="H7979" s="45"/>
    </row>
    <row r="7980" s="2" customFormat="1" ht="16.8" customHeight="1">
      <c r="A7980" s="39"/>
      <c r="B7980" s="45"/>
      <c r="C7980" s="311" t="s">
        <v>1828</v>
      </c>
      <c r="D7980" s="312" t="s">
        <v>19</v>
      </c>
      <c r="E7980" s="313" t="s">
        <v>19</v>
      </c>
      <c r="F7980" s="314">
        <v>0</v>
      </c>
      <c r="G7980" s="39"/>
      <c r="H7980" s="45"/>
    </row>
    <row r="7981" s="2" customFormat="1" ht="16.8" customHeight="1">
      <c r="A7981" s="39"/>
      <c r="B7981" s="45"/>
      <c r="C7981" s="317" t="s">
        <v>4959</v>
      </c>
      <c r="D7981" s="39"/>
      <c r="E7981" s="39"/>
      <c r="F7981" s="39"/>
      <c r="G7981" s="39"/>
      <c r="H7981" s="45"/>
    </row>
    <row r="7982" s="2" customFormat="1" ht="16.8" customHeight="1">
      <c r="A7982" s="39"/>
      <c r="B7982" s="45"/>
      <c r="C7982" s="315" t="s">
        <v>466</v>
      </c>
      <c r="D7982" s="315" t="s">
        <v>467</v>
      </c>
      <c r="E7982" s="18" t="s">
        <v>391</v>
      </c>
      <c r="F7982" s="316">
        <v>31.544</v>
      </c>
      <c r="G7982" s="39"/>
      <c r="H7982" s="45"/>
    </row>
    <row r="7983" s="2" customFormat="1" ht="16.8" customHeight="1">
      <c r="A7983" s="39"/>
      <c r="B7983" s="45"/>
      <c r="C7983" s="311" t="s">
        <v>218</v>
      </c>
      <c r="D7983" s="312" t="s">
        <v>19</v>
      </c>
      <c r="E7983" s="313" t="s">
        <v>19</v>
      </c>
      <c r="F7983" s="314">
        <v>16.632000000000001</v>
      </c>
      <c r="G7983" s="39"/>
      <c r="H7983" s="45"/>
    </row>
    <row r="7984" s="2" customFormat="1" ht="16.8" customHeight="1">
      <c r="A7984" s="39"/>
      <c r="B7984" s="45"/>
      <c r="C7984" s="315" t="s">
        <v>19</v>
      </c>
      <c r="D7984" s="315" t="s">
        <v>216</v>
      </c>
      <c r="E7984" s="18" t="s">
        <v>19</v>
      </c>
      <c r="F7984" s="316">
        <v>1.468</v>
      </c>
      <c r="G7984" s="39"/>
      <c r="H7984" s="45"/>
    </row>
    <row r="7985" s="2" customFormat="1" ht="16.8" customHeight="1">
      <c r="A7985" s="39"/>
      <c r="B7985" s="45"/>
      <c r="C7985" s="315" t="s">
        <v>19</v>
      </c>
      <c r="D7985" s="315" t="s">
        <v>221</v>
      </c>
      <c r="E7985" s="18" t="s">
        <v>19</v>
      </c>
      <c r="F7985" s="316">
        <v>15.119999999999999</v>
      </c>
      <c r="G7985" s="39"/>
      <c r="H7985" s="45"/>
    </row>
    <row r="7986" s="2" customFormat="1" ht="16.8" customHeight="1">
      <c r="A7986" s="39"/>
      <c r="B7986" s="45"/>
      <c r="C7986" s="315" t="s">
        <v>19</v>
      </c>
      <c r="D7986" s="315" t="s">
        <v>452</v>
      </c>
      <c r="E7986" s="18" t="s">
        <v>19</v>
      </c>
      <c r="F7986" s="316">
        <v>0.043999999999999997</v>
      </c>
      <c r="G7986" s="39"/>
      <c r="H7986" s="45"/>
    </row>
    <row r="7987" s="2" customFormat="1" ht="16.8" customHeight="1">
      <c r="A7987" s="39"/>
      <c r="B7987" s="45"/>
      <c r="C7987" s="315" t="s">
        <v>19</v>
      </c>
      <c r="D7987" s="315" t="s">
        <v>453</v>
      </c>
      <c r="E7987" s="18" t="s">
        <v>19</v>
      </c>
      <c r="F7987" s="316">
        <v>0</v>
      </c>
      <c r="G7987" s="39"/>
      <c r="H7987" s="45"/>
    </row>
    <row r="7988" s="2" customFormat="1" ht="16.8" customHeight="1">
      <c r="A7988" s="39"/>
      <c r="B7988" s="45"/>
      <c r="C7988" s="315" t="s">
        <v>19</v>
      </c>
      <c r="D7988" s="315" t="s">
        <v>248</v>
      </c>
      <c r="E7988" s="18" t="s">
        <v>19</v>
      </c>
      <c r="F7988" s="316">
        <v>0</v>
      </c>
      <c r="G7988" s="39"/>
      <c r="H7988" s="45"/>
    </row>
    <row r="7989" s="2" customFormat="1" ht="16.8" customHeight="1">
      <c r="A7989" s="39"/>
      <c r="B7989" s="45"/>
      <c r="C7989" s="315" t="s">
        <v>218</v>
      </c>
      <c r="D7989" s="315" t="s">
        <v>363</v>
      </c>
      <c r="E7989" s="18" t="s">
        <v>19</v>
      </c>
      <c r="F7989" s="316">
        <v>16.632000000000001</v>
      </c>
      <c r="G7989" s="39"/>
      <c r="H7989" s="45"/>
    </row>
    <row r="7990" s="2" customFormat="1" ht="16.8" customHeight="1">
      <c r="A7990" s="39"/>
      <c r="B7990" s="45"/>
      <c r="C7990" s="317" t="s">
        <v>4959</v>
      </c>
      <c r="D7990" s="39"/>
      <c r="E7990" s="39"/>
      <c r="F7990" s="39"/>
      <c r="G7990" s="39"/>
      <c r="H7990" s="45"/>
    </row>
    <row r="7991" s="2" customFormat="1">
      <c r="A7991" s="39"/>
      <c r="B7991" s="45"/>
      <c r="C7991" s="315" t="s">
        <v>448</v>
      </c>
      <c r="D7991" s="315" t="s">
        <v>449</v>
      </c>
      <c r="E7991" s="18" t="s">
        <v>391</v>
      </c>
      <c r="F7991" s="316">
        <v>16.632000000000001</v>
      </c>
      <c r="G7991" s="39"/>
      <c r="H7991" s="45"/>
    </row>
    <row r="7992" s="2" customFormat="1">
      <c r="A7992" s="39"/>
      <c r="B7992" s="45"/>
      <c r="C7992" s="315" t="s">
        <v>455</v>
      </c>
      <c r="D7992" s="315" t="s">
        <v>4960</v>
      </c>
      <c r="E7992" s="18" t="s">
        <v>391</v>
      </c>
      <c r="F7992" s="316">
        <v>166.31999999999999</v>
      </c>
      <c r="G7992" s="39"/>
      <c r="H7992" s="45"/>
    </row>
    <row r="7993" s="2" customFormat="1">
      <c r="A7993" s="39"/>
      <c r="B7993" s="45"/>
      <c r="C7993" s="315" t="s">
        <v>504</v>
      </c>
      <c r="D7993" s="315" t="s">
        <v>505</v>
      </c>
      <c r="E7993" s="18" t="s">
        <v>489</v>
      </c>
      <c r="F7993" s="316">
        <v>33.264000000000003</v>
      </c>
      <c r="G7993" s="39"/>
      <c r="H7993" s="45"/>
    </row>
    <row r="7994" s="2" customFormat="1" ht="16.8" customHeight="1">
      <c r="A7994" s="39"/>
      <c r="B7994" s="45"/>
      <c r="C7994" s="315" t="s">
        <v>466</v>
      </c>
      <c r="D7994" s="315" t="s">
        <v>467</v>
      </c>
      <c r="E7994" s="18" t="s">
        <v>391</v>
      </c>
      <c r="F7994" s="316">
        <v>31.544</v>
      </c>
      <c r="G7994" s="39"/>
      <c r="H7994" s="45"/>
    </row>
    <row r="7995" s="2" customFormat="1" ht="16.8" customHeight="1">
      <c r="A7995" s="39"/>
      <c r="B7995" s="45"/>
      <c r="C7995" s="311" t="s">
        <v>223</v>
      </c>
      <c r="D7995" s="312" t="s">
        <v>19</v>
      </c>
      <c r="E7995" s="313" t="s">
        <v>19</v>
      </c>
      <c r="F7995" s="314">
        <v>48.176000000000002</v>
      </c>
      <c r="G7995" s="39"/>
      <c r="H7995" s="45"/>
    </row>
    <row r="7996" s="2" customFormat="1" ht="16.8" customHeight="1">
      <c r="A7996" s="39"/>
      <c r="B7996" s="45"/>
      <c r="C7996" s="315" t="s">
        <v>19</v>
      </c>
      <c r="D7996" s="315" t="s">
        <v>418</v>
      </c>
      <c r="E7996" s="18" t="s">
        <v>19</v>
      </c>
      <c r="F7996" s="316">
        <v>29.484000000000002</v>
      </c>
      <c r="G7996" s="39"/>
      <c r="H7996" s="45"/>
    </row>
    <row r="7997" s="2" customFormat="1" ht="16.8" customHeight="1">
      <c r="A7997" s="39"/>
      <c r="B7997" s="45"/>
      <c r="C7997" s="315" t="s">
        <v>19</v>
      </c>
      <c r="D7997" s="315" t="s">
        <v>1348</v>
      </c>
      <c r="E7997" s="18" t="s">
        <v>19</v>
      </c>
      <c r="F7997" s="316">
        <v>6.407</v>
      </c>
      <c r="G7997" s="39"/>
      <c r="H7997" s="45"/>
    </row>
    <row r="7998" s="2" customFormat="1" ht="16.8" customHeight="1">
      <c r="A7998" s="39"/>
      <c r="B7998" s="45"/>
      <c r="C7998" s="315" t="s">
        <v>19</v>
      </c>
      <c r="D7998" s="315" t="s">
        <v>1349</v>
      </c>
      <c r="E7998" s="18" t="s">
        <v>19</v>
      </c>
      <c r="F7998" s="316">
        <v>0</v>
      </c>
      <c r="G7998" s="39"/>
      <c r="H7998" s="45"/>
    </row>
    <row r="7999" s="2" customFormat="1" ht="16.8" customHeight="1">
      <c r="A7999" s="39"/>
      <c r="B7999" s="45"/>
      <c r="C7999" s="315" t="s">
        <v>19</v>
      </c>
      <c r="D7999" s="315" t="s">
        <v>1350</v>
      </c>
      <c r="E7999" s="18" t="s">
        <v>19</v>
      </c>
      <c r="F7999" s="316">
        <v>0</v>
      </c>
      <c r="G7999" s="39"/>
      <c r="H7999" s="45"/>
    </row>
    <row r="8000" s="2" customFormat="1" ht="16.8" customHeight="1">
      <c r="A8000" s="39"/>
      <c r="B8000" s="45"/>
      <c r="C8000" s="315" t="s">
        <v>19</v>
      </c>
      <c r="D8000" s="315" t="s">
        <v>1350</v>
      </c>
      <c r="E8000" s="18" t="s">
        <v>19</v>
      </c>
      <c r="F8000" s="316">
        <v>0</v>
      </c>
      <c r="G8000" s="39"/>
      <c r="H8000" s="45"/>
    </row>
    <row r="8001" s="2" customFormat="1" ht="16.8" customHeight="1">
      <c r="A8001" s="39"/>
      <c r="B8001" s="45"/>
      <c r="C8001" s="315" t="s">
        <v>19</v>
      </c>
      <c r="D8001" s="315" t="s">
        <v>1351</v>
      </c>
      <c r="E8001" s="18" t="s">
        <v>19</v>
      </c>
      <c r="F8001" s="316">
        <v>0</v>
      </c>
      <c r="G8001" s="39"/>
      <c r="H8001" s="45"/>
    </row>
    <row r="8002" s="2" customFormat="1" ht="16.8" customHeight="1">
      <c r="A8002" s="39"/>
      <c r="B8002" s="45"/>
      <c r="C8002" s="315" t="s">
        <v>19</v>
      </c>
      <c r="D8002" s="315" t="s">
        <v>1352</v>
      </c>
      <c r="E8002" s="18" t="s">
        <v>19</v>
      </c>
      <c r="F8002" s="316">
        <v>12.285</v>
      </c>
      <c r="G8002" s="39"/>
      <c r="H8002" s="45"/>
    </row>
    <row r="8003" s="2" customFormat="1" ht="16.8" customHeight="1">
      <c r="A8003" s="39"/>
      <c r="B8003" s="45"/>
      <c r="C8003" s="315" t="s">
        <v>19</v>
      </c>
      <c r="D8003" s="315" t="s">
        <v>422</v>
      </c>
      <c r="E8003" s="18" t="s">
        <v>19</v>
      </c>
      <c r="F8003" s="316">
        <v>0</v>
      </c>
      <c r="G8003" s="39"/>
      <c r="H8003" s="45"/>
    </row>
    <row r="8004" s="2" customFormat="1" ht="16.8" customHeight="1">
      <c r="A8004" s="39"/>
      <c r="B8004" s="45"/>
      <c r="C8004" s="315" t="s">
        <v>223</v>
      </c>
      <c r="D8004" s="315" t="s">
        <v>363</v>
      </c>
      <c r="E8004" s="18" t="s">
        <v>19</v>
      </c>
      <c r="F8004" s="316">
        <v>48.176000000000002</v>
      </c>
      <c r="G8004" s="39"/>
      <c r="H8004" s="45"/>
    </row>
    <row r="8005" s="2" customFormat="1" ht="16.8" customHeight="1">
      <c r="A8005" s="39"/>
      <c r="B8005" s="45"/>
      <c r="C8005" s="317" t="s">
        <v>4959</v>
      </c>
      <c r="D8005" s="39"/>
      <c r="E8005" s="39"/>
      <c r="F8005" s="39"/>
      <c r="G8005" s="39"/>
      <c r="H8005" s="45"/>
    </row>
    <row r="8006" s="2" customFormat="1">
      <c r="A8006" s="39"/>
      <c r="B8006" s="45"/>
      <c r="C8006" s="315" t="s">
        <v>406</v>
      </c>
      <c r="D8006" s="315" t="s">
        <v>407</v>
      </c>
      <c r="E8006" s="18" t="s">
        <v>391</v>
      </c>
      <c r="F8006" s="316">
        <v>48.176000000000002</v>
      </c>
      <c r="G8006" s="39"/>
      <c r="H8006" s="45"/>
    </row>
    <row r="8007" s="2" customFormat="1" ht="16.8" customHeight="1">
      <c r="A8007" s="39"/>
      <c r="B8007" s="45"/>
      <c r="C8007" s="315" t="s">
        <v>466</v>
      </c>
      <c r="D8007" s="315" t="s">
        <v>467</v>
      </c>
      <c r="E8007" s="18" t="s">
        <v>391</v>
      </c>
      <c r="F8007" s="316">
        <v>31.544</v>
      </c>
      <c r="G8007" s="39"/>
      <c r="H8007" s="45"/>
    </row>
    <row r="8008" s="2" customFormat="1" ht="16.8" customHeight="1">
      <c r="A8008" s="39"/>
      <c r="B8008" s="45"/>
      <c r="C8008" s="311" t="s">
        <v>298</v>
      </c>
      <c r="D8008" s="312" t="s">
        <v>19</v>
      </c>
      <c r="E8008" s="313" t="s">
        <v>19</v>
      </c>
      <c r="F8008" s="314">
        <v>-0.043999999999999997</v>
      </c>
      <c r="G8008" s="39"/>
      <c r="H8008" s="45"/>
    </row>
    <row r="8009" s="2" customFormat="1" ht="16.8" customHeight="1">
      <c r="A8009" s="39"/>
      <c r="B8009" s="45"/>
      <c r="C8009" s="315" t="s">
        <v>19</v>
      </c>
      <c r="D8009" s="315" t="s">
        <v>2074</v>
      </c>
      <c r="E8009" s="18" t="s">
        <v>19</v>
      </c>
      <c r="F8009" s="316">
        <v>-0.043999999999999997</v>
      </c>
      <c r="G8009" s="39"/>
      <c r="H8009" s="45"/>
    </row>
    <row r="8010" s="2" customFormat="1" ht="16.8" customHeight="1">
      <c r="A8010" s="39"/>
      <c r="B8010" s="45"/>
      <c r="C8010" s="315" t="s">
        <v>19</v>
      </c>
      <c r="D8010" s="315" t="s">
        <v>2075</v>
      </c>
      <c r="E8010" s="18" t="s">
        <v>19</v>
      </c>
      <c r="F8010" s="316">
        <v>0</v>
      </c>
      <c r="G8010" s="39"/>
      <c r="H8010" s="45"/>
    </row>
    <row r="8011" s="2" customFormat="1" ht="16.8" customHeight="1">
      <c r="A8011" s="39"/>
      <c r="B8011" s="45"/>
      <c r="C8011" s="315" t="s">
        <v>19</v>
      </c>
      <c r="D8011" s="315" t="s">
        <v>1885</v>
      </c>
      <c r="E8011" s="18" t="s">
        <v>19</v>
      </c>
      <c r="F8011" s="316">
        <v>0</v>
      </c>
      <c r="G8011" s="39"/>
      <c r="H8011" s="45"/>
    </row>
    <row r="8012" s="2" customFormat="1" ht="16.8" customHeight="1">
      <c r="A8012" s="39"/>
      <c r="B8012" s="45"/>
      <c r="C8012" s="315" t="s">
        <v>19</v>
      </c>
      <c r="D8012" s="315" t="s">
        <v>1886</v>
      </c>
      <c r="E8012" s="18" t="s">
        <v>19</v>
      </c>
      <c r="F8012" s="316">
        <v>0</v>
      </c>
      <c r="G8012" s="39"/>
      <c r="H8012" s="45"/>
    </row>
    <row r="8013" s="2" customFormat="1" ht="16.8" customHeight="1">
      <c r="A8013" s="39"/>
      <c r="B8013" s="45"/>
      <c r="C8013" s="315" t="s">
        <v>19</v>
      </c>
      <c r="D8013" s="315" t="s">
        <v>1887</v>
      </c>
      <c r="E8013" s="18" t="s">
        <v>19</v>
      </c>
      <c r="F8013" s="316">
        <v>0</v>
      </c>
      <c r="G8013" s="39"/>
      <c r="H8013" s="45"/>
    </row>
    <row r="8014" s="2" customFormat="1" ht="16.8" customHeight="1">
      <c r="A8014" s="39"/>
      <c r="B8014" s="45"/>
      <c r="C8014" s="315" t="s">
        <v>19</v>
      </c>
      <c r="D8014" s="315" t="s">
        <v>1888</v>
      </c>
      <c r="E8014" s="18" t="s">
        <v>19</v>
      </c>
      <c r="F8014" s="316">
        <v>0</v>
      </c>
      <c r="G8014" s="39"/>
      <c r="H8014" s="45"/>
    </row>
    <row r="8015" s="2" customFormat="1" ht="16.8" customHeight="1">
      <c r="A8015" s="39"/>
      <c r="B8015" s="45"/>
      <c r="C8015" s="315" t="s">
        <v>19</v>
      </c>
      <c r="D8015" s="315" t="s">
        <v>501</v>
      </c>
      <c r="E8015" s="18" t="s">
        <v>19</v>
      </c>
      <c r="F8015" s="316">
        <v>0</v>
      </c>
      <c r="G8015" s="39"/>
      <c r="H8015" s="45"/>
    </row>
    <row r="8016" s="2" customFormat="1" ht="16.8" customHeight="1">
      <c r="A8016" s="39"/>
      <c r="B8016" s="45"/>
      <c r="C8016" s="315" t="s">
        <v>19</v>
      </c>
      <c r="D8016" s="315" t="s">
        <v>993</v>
      </c>
      <c r="E8016" s="18" t="s">
        <v>19</v>
      </c>
      <c r="F8016" s="316">
        <v>0</v>
      </c>
      <c r="G8016" s="39"/>
      <c r="H8016" s="45"/>
    </row>
    <row r="8017" s="2" customFormat="1" ht="16.8" customHeight="1">
      <c r="A8017" s="39"/>
      <c r="B8017" s="45"/>
      <c r="C8017" s="315" t="s">
        <v>19</v>
      </c>
      <c r="D8017" s="315" t="s">
        <v>502</v>
      </c>
      <c r="E8017" s="18" t="s">
        <v>19</v>
      </c>
      <c r="F8017" s="316">
        <v>0</v>
      </c>
      <c r="G8017" s="39"/>
      <c r="H8017" s="45"/>
    </row>
    <row r="8018" s="2" customFormat="1" ht="16.8" customHeight="1">
      <c r="A8018" s="39"/>
      <c r="B8018" s="45"/>
      <c r="C8018" s="315" t="s">
        <v>298</v>
      </c>
      <c r="D8018" s="315" t="s">
        <v>500</v>
      </c>
      <c r="E8018" s="18" t="s">
        <v>19</v>
      </c>
      <c r="F8018" s="316">
        <v>-0.043999999999999997</v>
      </c>
      <c r="G8018" s="39"/>
      <c r="H8018" s="45"/>
    </row>
    <row r="8019" s="2" customFormat="1" ht="16.8" customHeight="1">
      <c r="A8019" s="39"/>
      <c r="B8019" s="45"/>
      <c r="C8019" s="317" t="s">
        <v>4959</v>
      </c>
      <c r="D8019" s="39"/>
      <c r="E8019" s="39"/>
      <c r="F8019" s="39"/>
      <c r="G8019" s="39"/>
      <c r="H8019" s="45"/>
    </row>
    <row r="8020" s="2" customFormat="1" ht="16.8" customHeight="1">
      <c r="A8020" s="39"/>
      <c r="B8020" s="45"/>
      <c r="C8020" s="315" t="s">
        <v>496</v>
      </c>
      <c r="D8020" s="315" t="s">
        <v>497</v>
      </c>
      <c r="E8020" s="18" t="s">
        <v>489</v>
      </c>
      <c r="F8020" s="316">
        <v>2.9359999999999999</v>
      </c>
      <c r="G8020" s="39"/>
      <c r="H8020" s="45"/>
    </row>
    <row r="8021" s="2" customFormat="1">
      <c r="A8021" s="39"/>
      <c r="B8021" s="45"/>
      <c r="C8021" s="315" t="s">
        <v>448</v>
      </c>
      <c r="D8021" s="315" t="s">
        <v>449</v>
      </c>
      <c r="E8021" s="18" t="s">
        <v>391</v>
      </c>
      <c r="F8021" s="316">
        <v>16.632000000000001</v>
      </c>
      <c r="G8021" s="39"/>
      <c r="H8021" s="45"/>
    </row>
    <row r="8022" s="2" customFormat="1" ht="16.8" customHeight="1">
      <c r="A8022" s="39"/>
      <c r="B8022" s="45"/>
      <c r="C8022" s="311" t="s">
        <v>221</v>
      </c>
      <c r="D8022" s="312" t="s">
        <v>19</v>
      </c>
      <c r="E8022" s="313" t="s">
        <v>19</v>
      </c>
      <c r="F8022" s="314">
        <v>15.119999999999999</v>
      </c>
      <c r="G8022" s="39"/>
      <c r="H8022" s="45"/>
    </row>
    <row r="8023" s="2" customFormat="1" ht="16.8" customHeight="1">
      <c r="A8023" s="39"/>
      <c r="B8023" s="45"/>
      <c r="C8023" s="315" t="s">
        <v>19</v>
      </c>
      <c r="D8023" s="315" t="s">
        <v>491</v>
      </c>
      <c r="E8023" s="18" t="s">
        <v>19</v>
      </c>
      <c r="F8023" s="316">
        <v>0</v>
      </c>
      <c r="G8023" s="39"/>
      <c r="H8023" s="45"/>
    </row>
    <row r="8024" s="2" customFormat="1" ht="16.8" customHeight="1">
      <c r="A8024" s="39"/>
      <c r="B8024" s="45"/>
      <c r="C8024" s="315" t="s">
        <v>19</v>
      </c>
      <c r="D8024" s="315" t="s">
        <v>492</v>
      </c>
      <c r="E8024" s="18" t="s">
        <v>19</v>
      </c>
      <c r="F8024" s="316">
        <v>3.7799999999999998</v>
      </c>
      <c r="G8024" s="39"/>
      <c r="H8024" s="45"/>
    </row>
    <row r="8025" s="2" customFormat="1" ht="16.8" customHeight="1">
      <c r="A8025" s="39"/>
      <c r="B8025" s="45"/>
      <c r="C8025" s="315" t="s">
        <v>19</v>
      </c>
      <c r="D8025" s="315" t="s">
        <v>493</v>
      </c>
      <c r="E8025" s="18" t="s">
        <v>19</v>
      </c>
      <c r="F8025" s="316">
        <v>0</v>
      </c>
      <c r="G8025" s="39"/>
      <c r="H8025" s="45"/>
    </row>
    <row r="8026" s="2" customFormat="1" ht="16.8" customHeight="1">
      <c r="A8026" s="39"/>
      <c r="B8026" s="45"/>
      <c r="C8026" s="315" t="s">
        <v>19</v>
      </c>
      <c r="D8026" s="315" t="s">
        <v>494</v>
      </c>
      <c r="E8026" s="18" t="s">
        <v>19</v>
      </c>
      <c r="F8026" s="316">
        <v>11.34</v>
      </c>
      <c r="G8026" s="39"/>
      <c r="H8026" s="45"/>
    </row>
    <row r="8027" s="2" customFormat="1" ht="16.8" customHeight="1">
      <c r="A8027" s="39"/>
      <c r="B8027" s="45"/>
      <c r="C8027" s="315" t="s">
        <v>221</v>
      </c>
      <c r="D8027" s="315" t="s">
        <v>363</v>
      </c>
      <c r="E8027" s="18" t="s">
        <v>19</v>
      </c>
      <c r="F8027" s="316">
        <v>15.119999999999999</v>
      </c>
      <c r="G8027" s="39"/>
      <c r="H8027" s="45"/>
    </row>
    <row r="8028" s="2" customFormat="1" ht="16.8" customHeight="1">
      <c r="A8028" s="39"/>
      <c r="B8028" s="45"/>
      <c r="C8028" s="317" t="s">
        <v>4959</v>
      </c>
      <c r="D8028" s="39"/>
      <c r="E8028" s="39"/>
      <c r="F8028" s="39"/>
      <c r="G8028" s="39"/>
      <c r="H8028" s="45"/>
    </row>
    <row r="8029" s="2" customFormat="1" ht="16.8" customHeight="1">
      <c r="A8029" s="39"/>
      <c r="B8029" s="45"/>
      <c r="C8029" s="315" t="s">
        <v>487</v>
      </c>
      <c r="D8029" s="315" t="s">
        <v>488</v>
      </c>
      <c r="E8029" s="18" t="s">
        <v>489</v>
      </c>
      <c r="F8029" s="316">
        <v>30.239999999999998</v>
      </c>
      <c r="G8029" s="39"/>
      <c r="H8029" s="45"/>
    </row>
    <row r="8030" s="2" customFormat="1">
      <c r="A8030" s="39"/>
      <c r="B8030" s="45"/>
      <c r="C8030" s="315" t="s">
        <v>448</v>
      </c>
      <c r="D8030" s="315" t="s">
        <v>449</v>
      </c>
      <c r="E8030" s="18" t="s">
        <v>391</v>
      </c>
      <c r="F8030" s="316">
        <v>16.632000000000001</v>
      </c>
      <c r="G8030" s="39"/>
      <c r="H8030" s="45"/>
    </row>
    <row r="8031" s="2" customFormat="1">
      <c r="A8031" s="39"/>
      <c r="B8031" s="45"/>
      <c r="C8031" s="315" t="s">
        <v>477</v>
      </c>
      <c r="D8031" s="315" t="s">
        <v>478</v>
      </c>
      <c r="E8031" s="18" t="s">
        <v>391</v>
      </c>
      <c r="F8031" s="316">
        <v>46.664000000000001</v>
      </c>
      <c r="G8031" s="39"/>
      <c r="H8031" s="45"/>
    </row>
    <row r="8032" s="2" customFormat="1" ht="16.8" customHeight="1">
      <c r="A8032" s="39"/>
      <c r="B8032" s="45"/>
      <c r="C8032" s="311" t="s">
        <v>225</v>
      </c>
      <c r="D8032" s="312" t="s">
        <v>19</v>
      </c>
      <c r="E8032" s="313" t="s">
        <v>19</v>
      </c>
      <c r="F8032" s="314">
        <v>31.544</v>
      </c>
      <c r="G8032" s="39"/>
      <c r="H8032" s="45"/>
    </row>
    <row r="8033" s="2" customFormat="1" ht="16.8" customHeight="1">
      <c r="A8033" s="39"/>
      <c r="B8033" s="45"/>
      <c r="C8033" s="315" t="s">
        <v>19</v>
      </c>
      <c r="D8033" s="315" t="s">
        <v>470</v>
      </c>
      <c r="E8033" s="18" t="s">
        <v>19</v>
      </c>
      <c r="F8033" s="316">
        <v>0</v>
      </c>
      <c r="G8033" s="39"/>
      <c r="H8033" s="45"/>
    </row>
    <row r="8034" s="2" customFormat="1" ht="16.8" customHeight="1">
      <c r="A8034" s="39"/>
      <c r="B8034" s="45"/>
      <c r="C8034" s="315" t="s">
        <v>19</v>
      </c>
      <c r="D8034" s="315" t="s">
        <v>1879</v>
      </c>
      <c r="E8034" s="18" t="s">
        <v>19</v>
      </c>
      <c r="F8034" s="316">
        <v>48.176000000000002</v>
      </c>
      <c r="G8034" s="39"/>
      <c r="H8034" s="45"/>
    </row>
    <row r="8035" s="2" customFormat="1" ht="16.8" customHeight="1">
      <c r="A8035" s="39"/>
      <c r="B8035" s="45"/>
      <c r="C8035" s="315" t="s">
        <v>19</v>
      </c>
      <c r="D8035" s="315" t="s">
        <v>471</v>
      </c>
      <c r="E8035" s="18" t="s">
        <v>19</v>
      </c>
      <c r="F8035" s="316">
        <v>-16.632000000000001</v>
      </c>
      <c r="G8035" s="39"/>
      <c r="H8035" s="45"/>
    </row>
    <row r="8036" s="2" customFormat="1" ht="16.8" customHeight="1">
      <c r="A8036" s="39"/>
      <c r="B8036" s="45"/>
      <c r="C8036" s="315" t="s">
        <v>225</v>
      </c>
      <c r="D8036" s="315" t="s">
        <v>363</v>
      </c>
      <c r="E8036" s="18" t="s">
        <v>19</v>
      </c>
      <c r="F8036" s="316">
        <v>31.544</v>
      </c>
      <c r="G8036" s="39"/>
      <c r="H8036" s="45"/>
    </row>
    <row r="8037" s="2" customFormat="1" ht="16.8" customHeight="1">
      <c r="A8037" s="39"/>
      <c r="B8037" s="45"/>
      <c r="C8037" s="317" t="s">
        <v>4959</v>
      </c>
      <c r="D8037" s="39"/>
      <c r="E8037" s="39"/>
      <c r="F8037" s="39"/>
      <c r="G8037" s="39"/>
      <c r="H8037" s="45"/>
    </row>
    <row r="8038" s="2" customFormat="1" ht="16.8" customHeight="1">
      <c r="A8038" s="39"/>
      <c r="B8038" s="45"/>
      <c r="C8038" s="315" t="s">
        <v>466</v>
      </c>
      <c r="D8038" s="315" t="s">
        <v>467</v>
      </c>
      <c r="E8038" s="18" t="s">
        <v>391</v>
      </c>
      <c r="F8038" s="316">
        <v>31.544</v>
      </c>
      <c r="G8038" s="39"/>
      <c r="H8038" s="45"/>
    </row>
    <row r="8039" s="2" customFormat="1">
      <c r="A8039" s="39"/>
      <c r="B8039" s="45"/>
      <c r="C8039" s="315" t="s">
        <v>389</v>
      </c>
      <c r="D8039" s="315" t="s">
        <v>390</v>
      </c>
      <c r="E8039" s="18" t="s">
        <v>391</v>
      </c>
      <c r="F8039" s="316">
        <v>31.544</v>
      </c>
      <c r="G8039" s="39"/>
      <c r="H8039" s="45"/>
    </row>
    <row r="8040" s="2" customFormat="1">
      <c r="A8040" s="39"/>
      <c r="B8040" s="45"/>
      <c r="C8040" s="315" t="s">
        <v>442</v>
      </c>
      <c r="D8040" s="315" t="s">
        <v>443</v>
      </c>
      <c r="E8040" s="18" t="s">
        <v>391</v>
      </c>
      <c r="F8040" s="316">
        <v>63.088000000000001</v>
      </c>
      <c r="G8040" s="39"/>
      <c r="H8040" s="45"/>
    </row>
    <row r="8041" s="2" customFormat="1">
      <c r="A8041" s="39"/>
      <c r="B8041" s="45"/>
      <c r="C8041" s="315" t="s">
        <v>462</v>
      </c>
      <c r="D8041" s="315" t="s">
        <v>463</v>
      </c>
      <c r="E8041" s="18" t="s">
        <v>391</v>
      </c>
      <c r="F8041" s="316">
        <v>31.544</v>
      </c>
      <c r="G8041" s="39"/>
      <c r="H8041" s="45"/>
    </row>
    <row r="8042" s="2" customFormat="1">
      <c r="A8042" s="39"/>
      <c r="B8042" s="45"/>
      <c r="C8042" s="315" t="s">
        <v>477</v>
      </c>
      <c r="D8042" s="315" t="s">
        <v>478</v>
      </c>
      <c r="E8042" s="18" t="s">
        <v>391</v>
      </c>
      <c r="F8042" s="316">
        <v>46.664000000000001</v>
      </c>
      <c r="G8042" s="39"/>
      <c r="H8042" s="45"/>
    </row>
    <row r="8043" s="2" customFormat="1" ht="26.4" customHeight="1">
      <c r="A8043" s="39"/>
      <c r="B8043" s="45"/>
      <c r="C8043" s="310" t="s">
        <v>4986</v>
      </c>
      <c r="D8043" s="310" t="s">
        <v>162</v>
      </c>
      <c r="E8043" s="39"/>
      <c r="F8043" s="39"/>
      <c r="G8043" s="39"/>
      <c r="H8043" s="45"/>
    </row>
    <row r="8044" s="2" customFormat="1" ht="16.8" customHeight="1">
      <c r="A8044" s="39"/>
      <c r="B8044" s="45"/>
      <c r="C8044" s="311" t="s">
        <v>3137</v>
      </c>
      <c r="D8044" s="312" t="s">
        <v>19</v>
      </c>
      <c r="E8044" s="313" t="s">
        <v>19</v>
      </c>
      <c r="F8044" s="314">
        <v>11</v>
      </c>
      <c r="G8044" s="39"/>
      <c r="H8044" s="45"/>
    </row>
    <row r="8045" s="2" customFormat="1" ht="16.8" customHeight="1">
      <c r="A8045" s="39"/>
      <c r="B8045" s="45"/>
      <c r="C8045" s="315" t="s">
        <v>19</v>
      </c>
      <c r="D8045" s="315" t="s">
        <v>3285</v>
      </c>
      <c r="E8045" s="18" t="s">
        <v>19</v>
      </c>
      <c r="F8045" s="316">
        <v>0</v>
      </c>
      <c r="G8045" s="39"/>
      <c r="H8045" s="45"/>
    </row>
    <row r="8046" s="2" customFormat="1" ht="16.8" customHeight="1">
      <c r="A8046" s="39"/>
      <c r="B8046" s="45"/>
      <c r="C8046" s="315" t="s">
        <v>3137</v>
      </c>
      <c r="D8046" s="315" t="s">
        <v>340</v>
      </c>
      <c r="E8046" s="18" t="s">
        <v>19</v>
      </c>
      <c r="F8046" s="316">
        <v>11</v>
      </c>
      <c r="G8046" s="39"/>
      <c r="H8046" s="45"/>
    </row>
    <row r="8047" s="2" customFormat="1" ht="16.8" customHeight="1">
      <c r="A8047" s="39"/>
      <c r="B8047" s="45"/>
      <c r="C8047" s="317" t="s">
        <v>4959</v>
      </c>
      <c r="D8047" s="39"/>
      <c r="E8047" s="39"/>
      <c r="F8047" s="39"/>
      <c r="G8047" s="39"/>
      <c r="H8047" s="45"/>
    </row>
    <row r="8048" s="2" customFormat="1" ht="16.8" customHeight="1">
      <c r="A8048" s="39"/>
      <c r="B8048" s="45"/>
      <c r="C8048" s="315" t="s">
        <v>3282</v>
      </c>
      <c r="D8048" s="315" t="s">
        <v>3283</v>
      </c>
      <c r="E8048" s="18" t="s">
        <v>586</v>
      </c>
      <c r="F8048" s="316">
        <v>11</v>
      </c>
      <c r="G8048" s="39"/>
      <c r="H8048" s="45"/>
    </row>
    <row r="8049" s="2" customFormat="1" ht="16.8" customHeight="1">
      <c r="A8049" s="39"/>
      <c r="B8049" s="45"/>
      <c r="C8049" s="315" t="s">
        <v>3259</v>
      </c>
      <c r="D8049" s="315" t="s">
        <v>3260</v>
      </c>
      <c r="E8049" s="18" t="s">
        <v>586</v>
      </c>
      <c r="F8049" s="316">
        <v>13</v>
      </c>
      <c r="G8049" s="39"/>
      <c r="H8049" s="45"/>
    </row>
    <row r="8050" s="2" customFormat="1" ht="16.8" customHeight="1">
      <c r="A8050" s="39"/>
      <c r="B8050" s="45"/>
      <c r="C8050" s="315" t="s">
        <v>3291</v>
      </c>
      <c r="D8050" s="315" t="s">
        <v>3292</v>
      </c>
      <c r="E8050" s="18" t="s">
        <v>586</v>
      </c>
      <c r="F8050" s="316">
        <v>13</v>
      </c>
      <c r="G8050" s="39"/>
      <c r="H8050" s="45"/>
    </row>
    <row r="8051" s="2" customFormat="1" ht="16.8" customHeight="1">
      <c r="A8051" s="39"/>
      <c r="B8051" s="45"/>
      <c r="C8051" s="311" t="s">
        <v>3139</v>
      </c>
      <c r="D8051" s="312" t="s">
        <v>19</v>
      </c>
      <c r="E8051" s="313" t="s">
        <v>19</v>
      </c>
      <c r="F8051" s="314">
        <v>2</v>
      </c>
      <c r="G8051" s="39"/>
      <c r="H8051" s="45"/>
    </row>
    <row r="8052" s="2" customFormat="1" ht="16.8" customHeight="1">
      <c r="A8052" s="39"/>
      <c r="B8052" s="45"/>
      <c r="C8052" s="315" t="s">
        <v>19</v>
      </c>
      <c r="D8052" s="315" t="s">
        <v>3277</v>
      </c>
      <c r="E8052" s="18" t="s">
        <v>19</v>
      </c>
      <c r="F8052" s="316">
        <v>0</v>
      </c>
      <c r="G8052" s="39"/>
      <c r="H8052" s="45"/>
    </row>
    <row r="8053" s="2" customFormat="1" ht="16.8" customHeight="1">
      <c r="A8053" s="39"/>
      <c r="B8053" s="45"/>
      <c r="C8053" s="315" t="s">
        <v>19</v>
      </c>
      <c r="D8053" s="315" t="s">
        <v>81</v>
      </c>
      <c r="E8053" s="18" t="s">
        <v>19</v>
      </c>
      <c r="F8053" s="316">
        <v>2</v>
      </c>
      <c r="G8053" s="39"/>
      <c r="H8053" s="45"/>
    </row>
    <row r="8054" s="2" customFormat="1" ht="16.8" customHeight="1">
      <c r="A8054" s="39"/>
      <c r="B8054" s="45"/>
      <c r="C8054" s="315" t="s">
        <v>3139</v>
      </c>
      <c r="D8054" s="315" t="s">
        <v>363</v>
      </c>
      <c r="E8054" s="18" t="s">
        <v>19</v>
      </c>
      <c r="F8054" s="316">
        <v>2</v>
      </c>
      <c r="G8054" s="39"/>
      <c r="H8054" s="45"/>
    </row>
    <row r="8055" s="2" customFormat="1" ht="16.8" customHeight="1">
      <c r="A8055" s="39"/>
      <c r="B8055" s="45"/>
      <c r="C8055" s="317" t="s">
        <v>4959</v>
      </c>
      <c r="D8055" s="39"/>
      <c r="E8055" s="39"/>
      <c r="F8055" s="39"/>
      <c r="G8055" s="39"/>
      <c r="H8055" s="45"/>
    </row>
    <row r="8056" s="2" customFormat="1" ht="16.8" customHeight="1">
      <c r="A8056" s="39"/>
      <c r="B8056" s="45"/>
      <c r="C8056" s="315" t="s">
        <v>3274</v>
      </c>
      <c r="D8056" s="315" t="s">
        <v>3275</v>
      </c>
      <c r="E8056" s="18" t="s">
        <v>586</v>
      </c>
      <c r="F8056" s="316">
        <v>2</v>
      </c>
      <c r="G8056" s="39"/>
      <c r="H8056" s="45"/>
    </row>
    <row r="8057" s="2" customFormat="1" ht="16.8" customHeight="1">
      <c r="A8057" s="39"/>
      <c r="B8057" s="45"/>
      <c r="C8057" s="315" t="s">
        <v>3229</v>
      </c>
      <c r="D8057" s="315" t="s">
        <v>3230</v>
      </c>
      <c r="E8057" s="18" t="s">
        <v>586</v>
      </c>
      <c r="F8057" s="316">
        <v>2</v>
      </c>
      <c r="G8057" s="39"/>
      <c r="H8057" s="45"/>
    </row>
    <row r="8058" s="2" customFormat="1" ht="16.8" customHeight="1">
      <c r="A8058" s="39"/>
      <c r="B8058" s="45"/>
      <c r="C8058" s="315" t="s">
        <v>3265</v>
      </c>
      <c r="D8058" s="315" t="s">
        <v>3266</v>
      </c>
      <c r="E8058" s="18" t="s">
        <v>586</v>
      </c>
      <c r="F8058" s="316">
        <v>2</v>
      </c>
      <c r="G8058" s="39"/>
      <c r="H8058" s="45"/>
    </row>
    <row r="8059" s="2" customFormat="1" ht="16.8" customHeight="1">
      <c r="A8059" s="39"/>
      <c r="B8059" s="45"/>
      <c r="C8059" s="315" t="s">
        <v>3259</v>
      </c>
      <c r="D8059" s="315" t="s">
        <v>3260</v>
      </c>
      <c r="E8059" s="18" t="s">
        <v>586</v>
      </c>
      <c r="F8059" s="316">
        <v>13</v>
      </c>
      <c r="G8059" s="39"/>
      <c r="H8059" s="45"/>
    </row>
    <row r="8060" s="2" customFormat="1" ht="16.8" customHeight="1">
      <c r="A8060" s="39"/>
      <c r="B8060" s="45"/>
      <c r="C8060" s="315" t="s">
        <v>3291</v>
      </c>
      <c r="D8060" s="315" t="s">
        <v>3292</v>
      </c>
      <c r="E8060" s="18" t="s">
        <v>586</v>
      </c>
      <c r="F8060" s="316">
        <v>13</v>
      </c>
      <c r="G8060" s="39"/>
      <c r="H8060" s="45"/>
    </row>
    <row r="8061" s="2" customFormat="1" ht="16.8" customHeight="1">
      <c r="A8061" s="39"/>
      <c r="B8061" s="45"/>
      <c r="C8061" s="315" t="s">
        <v>3301</v>
      </c>
      <c r="D8061" s="315" t="s">
        <v>3302</v>
      </c>
      <c r="E8061" s="18" t="s">
        <v>586</v>
      </c>
      <c r="F8061" s="316">
        <v>2</v>
      </c>
      <c r="G8061" s="39"/>
      <c r="H8061" s="45"/>
    </row>
    <row r="8062" s="2" customFormat="1" ht="16.8" customHeight="1">
      <c r="A8062" s="39"/>
      <c r="B8062" s="45"/>
      <c r="C8062" s="315" t="s">
        <v>3206</v>
      </c>
      <c r="D8062" s="315" t="s">
        <v>3207</v>
      </c>
      <c r="E8062" s="18" t="s">
        <v>586</v>
      </c>
      <c r="F8062" s="316">
        <v>2</v>
      </c>
      <c r="G8062" s="39"/>
      <c r="H8062" s="45"/>
    </row>
    <row r="8063" s="2" customFormat="1" ht="16.8" customHeight="1">
      <c r="A8063" s="39"/>
      <c r="B8063" s="45"/>
      <c r="C8063" s="311" t="s">
        <v>3143</v>
      </c>
      <c r="D8063" s="312" t="s">
        <v>19</v>
      </c>
      <c r="E8063" s="313" t="s">
        <v>19</v>
      </c>
      <c r="F8063" s="314">
        <v>0</v>
      </c>
      <c r="G8063" s="39"/>
      <c r="H8063" s="45"/>
    </row>
    <row r="8064" s="2" customFormat="1" ht="16.8" customHeight="1">
      <c r="A8064" s="39"/>
      <c r="B8064" s="45"/>
      <c r="C8064" s="317" t="s">
        <v>4959</v>
      </c>
      <c r="D8064" s="39"/>
      <c r="E8064" s="39"/>
      <c r="F8064" s="39"/>
      <c r="G8064" s="39"/>
      <c r="H8064" s="45"/>
    </row>
    <row r="8065" s="2" customFormat="1" ht="16.8" customHeight="1">
      <c r="A8065" s="39"/>
      <c r="B8065" s="45"/>
      <c r="C8065" s="315" t="s">
        <v>3265</v>
      </c>
      <c r="D8065" s="315" t="s">
        <v>3266</v>
      </c>
      <c r="E8065" s="18" t="s">
        <v>586</v>
      </c>
      <c r="F8065" s="316">
        <v>2</v>
      </c>
      <c r="G8065" s="39"/>
      <c r="H8065" s="45"/>
    </row>
    <row r="8066" s="2" customFormat="1" ht="16.8" customHeight="1">
      <c r="A8066" s="39"/>
      <c r="B8066" s="45"/>
      <c r="C8066" s="315" t="s">
        <v>3259</v>
      </c>
      <c r="D8066" s="315" t="s">
        <v>3260</v>
      </c>
      <c r="E8066" s="18" t="s">
        <v>586</v>
      </c>
      <c r="F8066" s="316">
        <v>13</v>
      </c>
      <c r="G8066" s="39"/>
      <c r="H8066" s="45"/>
    </row>
    <row r="8067" s="2" customFormat="1" ht="16.8" customHeight="1">
      <c r="A8067" s="39"/>
      <c r="B8067" s="45"/>
      <c r="C8067" s="315" t="s">
        <v>3291</v>
      </c>
      <c r="D8067" s="315" t="s">
        <v>3292</v>
      </c>
      <c r="E8067" s="18" t="s">
        <v>586</v>
      </c>
      <c r="F8067" s="316">
        <v>13</v>
      </c>
      <c r="G8067" s="39"/>
      <c r="H8067" s="45"/>
    </row>
    <row r="8068" s="2" customFormat="1" ht="16.8" customHeight="1">
      <c r="A8068" s="39"/>
      <c r="B8068" s="45"/>
      <c r="C8068" s="315" t="s">
        <v>3301</v>
      </c>
      <c r="D8068" s="315" t="s">
        <v>3302</v>
      </c>
      <c r="E8068" s="18" t="s">
        <v>586</v>
      </c>
      <c r="F8068" s="316">
        <v>2</v>
      </c>
      <c r="G8068" s="39"/>
      <c r="H8068" s="45"/>
    </row>
    <row r="8069" s="2" customFormat="1" ht="16.8" customHeight="1">
      <c r="A8069" s="39"/>
      <c r="B8069" s="45"/>
      <c r="C8069" s="315" t="s">
        <v>3206</v>
      </c>
      <c r="D8069" s="315" t="s">
        <v>3207</v>
      </c>
      <c r="E8069" s="18" t="s">
        <v>586</v>
      </c>
      <c r="F8069" s="316">
        <v>2</v>
      </c>
      <c r="G8069" s="39"/>
      <c r="H8069" s="45"/>
    </row>
    <row r="8070" s="2" customFormat="1" ht="16.8" customHeight="1">
      <c r="A8070" s="39"/>
      <c r="B8070" s="45"/>
      <c r="C8070" s="311" t="s">
        <v>3142</v>
      </c>
      <c r="D8070" s="312" t="s">
        <v>19</v>
      </c>
      <c r="E8070" s="313" t="s">
        <v>19</v>
      </c>
      <c r="F8070" s="314">
        <v>0</v>
      </c>
      <c r="G8070" s="39"/>
      <c r="H8070" s="45"/>
    </row>
    <row r="8071" s="2" customFormat="1" ht="16.8" customHeight="1">
      <c r="A8071" s="39"/>
      <c r="B8071" s="45"/>
      <c r="C8071" s="317" t="s">
        <v>4959</v>
      </c>
      <c r="D8071" s="39"/>
      <c r="E8071" s="39"/>
      <c r="F8071" s="39"/>
      <c r="G8071" s="39"/>
      <c r="H8071" s="45"/>
    </row>
    <row r="8072" s="2" customFormat="1" ht="16.8" customHeight="1">
      <c r="A8072" s="39"/>
      <c r="B8072" s="45"/>
      <c r="C8072" s="315" t="s">
        <v>3265</v>
      </c>
      <c r="D8072" s="315" t="s">
        <v>3266</v>
      </c>
      <c r="E8072" s="18" t="s">
        <v>586</v>
      </c>
      <c r="F8072" s="316">
        <v>2</v>
      </c>
      <c r="G8072" s="39"/>
      <c r="H8072" s="45"/>
    </row>
    <row r="8073" s="2" customFormat="1" ht="16.8" customHeight="1">
      <c r="A8073" s="39"/>
      <c r="B8073" s="45"/>
      <c r="C8073" s="315" t="s">
        <v>3259</v>
      </c>
      <c r="D8073" s="315" t="s">
        <v>3260</v>
      </c>
      <c r="E8073" s="18" t="s">
        <v>586</v>
      </c>
      <c r="F8073" s="316">
        <v>13</v>
      </c>
      <c r="G8073" s="39"/>
      <c r="H8073" s="45"/>
    </row>
    <row r="8074" s="2" customFormat="1" ht="16.8" customHeight="1">
      <c r="A8074" s="39"/>
      <c r="B8074" s="45"/>
      <c r="C8074" s="315" t="s">
        <v>3291</v>
      </c>
      <c r="D8074" s="315" t="s">
        <v>3292</v>
      </c>
      <c r="E8074" s="18" t="s">
        <v>586</v>
      </c>
      <c r="F8074" s="316">
        <v>13</v>
      </c>
      <c r="G8074" s="39"/>
      <c r="H8074" s="45"/>
    </row>
    <row r="8075" s="2" customFormat="1" ht="16.8" customHeight="1">
      <c r="A8075" s="39"/>
      <c r="B8075" s="45"/>
      <c r="C8075" s="315" t="s">
        <v>3301</v>
      </c>
      <c r="D8075" s="315" t="s">
        <v>3302</v>
      </c>
      <c r="E8075" s="18" t="s">
        <v>586</v>
      </c>
      <c r="F8075" s="316">
        <v>2</v>
      </c>
      <c r="G8075" s="39"/>
      <c r="H8075" s="45"/>
    </row>
    <row r="8076" s="2" customFormat="1" ht="16.8" customHeight="1">
      <c r="A8076" s="39"/>
      <c r="B8076" s="45"/>
      <c r="C8076" s="315" t="s">
        <v>3206</v>
      </c>
      <c r="D8076" s="315" t="s">
        <v>3207</v>
      </c>
      <c r="E8076" s="18" t="s">
        <v>586</v>
      </c>
      <c r="F8076" s="316">
        <v>2</v>
      </c>
      <c r="G8076" s="39"/>
      <c r="H8076" s="45"/>
    </row>
    <row r="8077" s="2" customFormat="1" ht="16.8" customHeight="1">
      <c r="A8077" s="39"/>
      <c r="B8077" s="45"/>
      <c r="C8077" s="311" t="s">
        <v>248</v>
      </c>
      <c r="D8077" s="312" t="s">
        <v>19</v>
      </c>
      <c r="E8077" s="313" t="s">
        <v>19</v>
      </c>
      <c r="F8077" s="314">
        <v>0</v>
      </c>
      <c r="G8077" s="39"/>
      <c r="H8077" s="45"/>
    </row>
    <row r="8078" s="2" customFormat="1" ht="16.8" customHeight="1">
      <c r="A8078" s="39"/>
      <c r="B8078" s="45"/>
      <c r="C8078" s="317" t="s">
        <v>4959</v>
      </c>
      <c r="D8078" s="39"/>
      <c r="E8078" s="39"/>
      <c r="F8078" s="39"/>
      <c r="G8078" s="39"/>
      <c r="H8078" s="45"/>
    </row>
    <row r="8079" s="2" customFormat="1">
      <c r="A8079" s="39"/>
      <c r="B8079" s="45"/>
      <c r="C8079" s="315" t="s">
        <v>448</v>
      </c>
      <c r="D8079" s="315" t="s">
        <v>449</v>
      </c>
      <c r="E8079" s="18" t="s">
        <v>391</v>
      </c>
      <c r="F8079" s="316">
        <v>123.423</v>
      </c>
      <c r="G8079" s="39"/>
      <c r="H8079" s="45"/>
    </row>
    <row r="8080" s="2" customFormat="1" ht="16.8" customHeight="1">
      <c r="A8080" s="39"/>
      <c r="B8080" s="45"/>
      <c r="C8080" s="311" t="s">
        <v>294</v>
      </c>
      <c r="D8080" s="312" t="s">
        <v>19</v>
      </c>
      <c r="E8080" s="313" t="s">
        <v>19</v>
      </c>
      <c r="F8080" s="314">
        <v>241.68000000000001</v>
      </c>
      <c r="G8080" s="39"/>
      <c r="H8080" s="45"/>
    </row>
    <row r="8081" s="2" customFormat="1" ht="16.8" customHeight="1">
      <c r="A8081" s="39"/>
      <c r="B8081" s="45"/>
      <c r="C8081" s="315" t="s">
        <v>19</v>
      </c>
      <c r="D8081" s="315" t="s">
        <v>1821</v>
      </c>
      <c r="E8081" s="18" t="s">
        <v>19</v>
      </c>
      <c r="F8081" s="316">
        <v>241.68000000000001</v>
      </c>
      <c r="G8081" s="39"/>
      <c r="H8081" s="45"/>
    </row>
    <row r="8082" s="2" customFormat="1" ht="16.8" customHeight="1">
      <c r="A8082" s="39"/>
      <c r="B8082" s="45"/>
      <c r="C8082" s="315" t="s">
        <v>19</v>
      </c>
      <c r="D8082" s="315" t="s">
        <v>1822</v>
      </c>
      <c r="E8082" s="18" t="s">
        <v>19</v>
      </c>
      <c r="F8082" s="316">
        <v>0</v>
      </c>
      <c r="G8082" s="39"/>
      <c r="H8082" s="45"/>
    </row>
    <row r="8083" s="2" customFormat="1" ht="16.8" customHeight="1">
      <c r="A8083" s="39"/>
      <c r="B8083" s="45"/>
      <c r="C8083" s="315" t="s">
        <v>19</v>
      </c>
      <c r="D8083" s="315" t="s">
        <v>952</v>
      </c>
      <c r="E8083" s="18" t="s">
        <v>19</v>
      </c>
      <c r="F8083" s="316">
        <v>0</v>
      </c>
      <c r="G8083" s="39"/>
      <c r="H8083" s="45"/>
    </row>
    <row r="8084" s="2" customFormat="1" ht="16.8" customHeight="1">
      <c r="A8084" s="39"/>
      <c r="B8084" s="45"/>
      <c r="C8084" s="315" t="s">
        <v>19</v>
      </c>
      <c r="D8084" s="315" t="s">
        <v>258</v>
      </c>
      <c r="E8084" s="18" t="s">
        <v>19</v>
      </c>
      <c r="F8084" s="316">
        <v>0</v>
      </c>
      <c r="G8084" s="39"/>
      <c r="H8084" s="45"/>
    </row>
    <row r="8085" s="2" customFormat="1" ht="16.8" customHeight="1">
      <c r="A8085" s="39"/>
      <c r="B8085" s="45"/>
      <c r="C8085" s="315" t="s">
        <v>19</v>
      </c>
      <c r="D8085" s="315" t="s">
        <v>256</v>
      </c>
      <c r="E8085" s="18" t="s">
        <v>19</v>
      </c>
      <c r="F8085" s="316">
        <v>0</v>
      </c>
      <c r="G8085" s="39"/>
      <c r="H8085" s="45"/>
    </row>
    <row r="8086" s="2" customFormat="1" ht="16.8" customHeight="1">
      <c r="A8086" s="39"/>
      <c r="B8086" s="45"/>
      <c r="C8086" s="315" t="s">
        <v>294</v>
      </c>
      <c r="D8086" s="315" t="s">
        <v>363</v>
      </c>
      <c r="E8086" s="18" t="s">
        <v>19</v>
      </c>
      <c r="F8086" s="316">
        <v>241.68000000000001</v>
      </c>
      <c r="G8086" s="39"/>
      <c r="H8086" s="45"/>
    </row>
    <row r="8087" s="2" customFormat="1" ht="16.8" customHeight="1">
      <c r="A8087" s="39"/>
      <c r="B8087" s="45"/>
      <c r="C8087" s="317" t="s">
        <v>4959</v>
      </c>
      <c r="D8087" s="39"/>
      <c r="E8087" s="39"/>
      <c r="F8087" s="39"/>
      <c r="G8087" s="39"/>
      <c r="H8087" s="45"/>
    </row>
    <row r="8088" s="2" customFormat="1" ht="16.8" customHeight="1">
      <c r="A8088" s="39"/>
      <c r="B8088" s="45"/>
      <c r="C8088" s="315" t="s">
        <v>786</v>
      </c>
      <c r="D8088" s="315" t="s">
        <v>787</v>
      </c>
      <c r="E8088" s="18" t="s">
        <v>572</v>
      </c>
      <c r="F8088" s="316">
        <v>241.68000000000001</v>
      </c>
      <c r="G8088" s="39"/>
      <c r="H8088" s="45"/>
    </row>
    <row r="8089" s="2" customFormat="1">
      <c r="A8089" s="39"/>
      <c r="B8089" s="45"/>
      <c r="C8089" s="315" t="s">
        <v>425</v>
      </c>
      <c r="D8089" s="315" t="s">
        <v>426</v>
      </c>
      <c r="E8089" s="18" t="s">
        <v>345</v>
      </c>
      <c r="F8089" s="316">
        <v>773.37599999999998</v>
      </c>
      <c r="G8089" s="39"/>
      <c r="H8089" s="45"/>
    </row>
    <row r="8090" s="2" customFormat="1">
      <c r="A8090" s="39"/>
      <c r="B8090" s="45"/>
      <c r="C8090" s="315" t="s">
        <v>570</v>
      </c>
      <c r="D8090" s="315" t="s">
        <v>571</v>
      </c>
      <c r="E8090" s="18" t="s">
        <v>572</v>
      </c>
      <c r="F8090" s="316">
        <v>120.84</v>
      </c>
      <c r="G8090" s="39"/>
      <c r="H8090" s="45"/>
    </row>
    <row r="8091" s="2" customFormat="1" ht="16.8" customHeight="1">
      <c r="A8091" s="39"/>
      <c r="B8091" s="45"/>
      <c r="C8091" s="315" t="s">
        <v>577</v>
      </c>
      <c r="D8091" s="315" t="s">
        <v>578</v>
      </c>
      <c r="E8091" s="18" t="s">
        <v>572</v>
      </c>
      <c r="F8091" s="316">
        <v>145.00800000000001</v>
      </c>
      <c r="G8091" s="39"/>
      <c r="H8091" s="45"/>
    </row>
    <row r="8092" s="2" customFormat="1" ht="16.8" customHeight="1">
      <c r="A8092" s="39"/>
      <c r="B8092" s="45"/>
      <c r="C8092" s="315" t="s">
        <v>2009</v>
      </c>
      <c r="D8092" s="315" t="s">
        <v>2010</v>
      </c>
      <c r="E8092" s="18" t="s">
        <v>572</v>
      </c>
      <c r="F8092" s="316">
        <v>241.68000000000001</v>
      </c>
      <c r="G8092" s="39"/>
      <c r="H8092" s="45"/>
    </row>
    <row r="8093" s="2" customFormat="1" ht="16.8" customHeight="1">
      <c r="A8093" s="39"/>
      <c r="B8093" s="45"/>
      <c r="C8093" s="315" t="s">
        <v>698</v>
      </c>
      <c r="D8093" s="315" t="s">
        <v>699</v>
      </c>
      <c r="E8093" s="18" t="s">
        <v>572</v>
      </c>
      <c r="F8093" s="316">
        <v>241.68000000000001</v>
      </c>
      <c r="G8093" s="39"/>
      <c r="H8093" s="45"/>
    </row>
    <row r="8094" s="2" customFormat="1" ht="16.8" customHeight="1">
      <c r="A8094" s="39"/>
      <c r="B8094" s="45"/>
      <c r="C8094" s="315" t="s">
        <v>487</v>
      </c>
      <c r="D8094" s="315" t="s">
        <v>488</v>
      </c>
      <c r="E8094" s="18" t="s">
        <v>489</v>
      </c>
      <c r="F8094" s="316">
        <v>213.25800000000001</v>
      </c>
      <c r="G8094" s="39"/>
      <c r="H8094" s="45"/>
    </row>
    <row r="8095" s="2" customFormat="1" ht="16.8" customHeight="1">
      <c r="A8095" s="39"/>
      <c r="B8095" s="45"/>
      <c r="C8095" s="315" t="s">
        <v>496</v>
      </c>
      <c r="D8095" s="315" t="s">
        <v>497</v>
      </c>
      <c r="E8095" s="18" t="s">
        <v>489</v>
      </c>
      <c r="F8095" s="316">
        <v>32.082000000000001</v>
      </c>
      <c r="G8095" s="39"/>
      <c r="H8095" s="45"/>
    </row>
    <row r="8096" s="2" customFormat="1" ht="16.8" customHeight="1">
      <c r="A8096" s="39"/>
      <c r="B8096" s="45"/>
      <c r="C8096" s="311" t="s">
        <v>263</v>
      </c>
      <c r="D8096" s="312" t="s">
        <v>19</v>
      </c>
      <c r="E8096" s="313" t="s">
        <v>19</v>
      </c>
      <c r="F8096" s="314">
        <v>0.063</v>
      </c>
      <c r="G8096" s="39"/>
      <c r="H8096" s="45"/>
    </row>
    <row r="8097" s="2" customFormat="1" ht="16.8" customHeight="1">
      <c r="A8097" s="39"/>
      <c r="B8097" s="45"/>
      <c r="C8097" s="315" t="s">
        <v>19</v>
      </c>
      <c r="D8097" s="315" t="s">
        <v>1861</v>
      </c>
      <c r="E8097" s="18" t="s">
        <v>19</v>
      </c>
      <c r="F8097" s="316">
        <v>0</v>
      </c>
      <c r="G8097" s="39"/>
      <c r="H8097" s="45"/>
    </row>
    <row r="8098" s="2" customFormat="1" ht="16.8" customHeight="1">
      <c r="A8098" s="39"/>
      <c r="B8098" s="45"/>
      <c r="C8098" s="315" t="s">
        <v>263</v>
      </c>
      <c r="D8098" s="315" t="s">
        <v>1825</v>
      </c>
      <c r="E8098" s="18" t="s">
        <v>19</v>
      </c>
      <c r="F8098" s="316">
        <v>0.063</v>
      </c>
      <c r="G8098" s="39"/>
      <c r="H8098" s="45"/>
    </row>
    <row r="8099" s="2" customFormat="1" ht="16.8" customHeight="1">
      <c r="A8099" s="39"/>
      <c r="B8099" s="45"/>
      <c r="C8099" s="317" t="s">
        <v>4959</v>
      </c>
      <c r="D8099" s="39"/>
      <c r="E8099" s="39"/>
      <c r="F8099" s="39"/>
      <c r="G8099" s="39"/>
      <c r="H8099" s="45"/>
    </row>
    <row r="8100" s="2" customFormat="1">
      <c r="A8100" s="39"/>
      <c r="B8100" s="45"/>
      <c r="C8100" s="315" t="s">
        <v>406</v>
      </c>
      <c r="D8100" s="315" t="s">
        <v>407</v>
      </c>
      <c r="E8100" s="18" t="s">
        <v>391</v>
      </c>
      <c r="F8100" s="316">
        <v>331.964</v>
      </c>
      <c r="G8100" s="39"/>
      <c r="H8100" s="45"/>
    </row>
    <row r="8101" s="2" customFormat="1" ht="16.8" customHeight="1">
      <c r="A8101" s="39"/>
      <c r="B8101" s="45"/>
      <c r="C8101" s="315" t="s">
        <v>496</v>
      </c>
      <c r="D8101" s="315" t="s">
        <v>497</v>
      </c>
      <c r="E8101" s="18" t="s">
        <v>489</v>
      </c>
      <c r="F8101" s="316">
        <v>32.082000000000001</v>
      </c>
      <c r="G8101" s="39"/>
      <c r="H8101" s="45"/>
    </row>
    <row r="8102" s="2" customFormat="1" ht="16.8" customHeight="1">
      <c r="A8102" s="39"/>
      <c r="B8102" s="45"/>
      <c r="C8102" s="311" t="s">
        <v>270</v>
      </c>
      <c r="D8102" s="312" t="s">
        <v>19</v>
      </c>
      <c r="E8102" s="313" t="s">
        <v>19</v>
      </c>
      <c r="F8102" s="314">
        <v>1.6000000000000001</v>
      </c>
      <c r="G8102" s="39"/>
      <c r="H8102" s="45"/>
    </row>
    <row r="8103" s="2" customFormat="1" ht="16.8" customHeight="1">
      <c r="A8103" s="39"/>
      <c r="B8103" s="45"/>
      <c r="C8103" s="315" t="s">
        <v>19</v>
      </c>
      <c r="D8103" s="315" t="s">
        <v>1865</v>
      </c>
      <c r="E8103" s="18" t="s">
        <v>19</v>
      </c>
      <c r="F8103" s="316">
        <v>0</v>
      </c>
      <c r="G8103" s="39"/>
      <c r="H8103" s="45"/>
    </row>
    <row r="8104" s="2" customFormat="1" ht="16.8" customHeight="1">
      <c r="A8104" s="39"/>
      <c r="B8104" s="45"/>
      <c r="C8104" s="315" t="s">
        <v>270</v>
      </c>
      <c r="D8104" s="315" t="s">
        <v>3157</v>
      </c>
      <c r="E8104" s="18" t="s">
        <v>19</v>
      </c>
      <c r="F8104" s="316">
        <v>1.6000000000000001</v>
      </c>
      <c r="G8104" s="39"/>
      <c r="H8104" s="45"/>
    </row>
    <row r="8105" s="2" customFormat="1" ht="16.8" customHeight="1">
      <c r="A8105" s="39"/>
      <c r="B8105" s="45"/>
      <c r="C8105" s="317" t="s">
        <v>4959</v>
      </c>
      <c r="D8105" s="39"/>
      <c r="E8105" s="39"/>
      <c r="F8105" s="39"/>
      <c r="G8105" s="39"/>
      <c r="H8105" s="45"/>
    </row>
    <row r="8106" s="2" customFormat="1">
      <c r="A8106" s="39"/>
      <c r="B8106" s="45"/>
      <c r="C8106" s="315" t="s">
        <v>406</v>
      </c>
      <c r="D8106" s="315" t="s">
        <v>407</v>
      </c>
      <c r="E8106" s="18" t="s">
        <v>391</v>
      </c>
      <c r="F8106" s="316">
        <v>331.964</v>
      </c>
      <c r="G8106" s="39"/>
      <c r="H8106" s="45"/>
    </row>
    <row r="8107" s="2" customFormat="1">
      <c r="A8107" s="39"/>
      <c r="B8107" s="45"/>
      <c r="C8107" s="315" t="s">
        <v>397</v>
      </c>
      <c r="D8107" s="315" t="s">
        <v>398</v>
      </c>
      <c r="E8107" s="18" t="s">
        <v>391</v>
      </c>
      <c r="F8107" s="316">
        <v>28.800000000000001</v>
      </c>
      <c r="G8107" s="39"/>
      <c r="H8107" s="45"/>
    </row>
    <row r="8108" s="2" customFormat="1">
      <c r="A8108" s="39"/>
      <c r="B8108" s="45"/>
      <c r="C8108" s="315" t="s">
        <v>425</v>
      </c>
      <c r="D8108" s="315" t="s">
        <v>426</v>
      </c>
      <c r="E8108" s="18" t="s">
        <v>345</v>
      </c>
      <c r="F8108" s="316">
        <v>773.37599999999998</v>
      </c>
      <c r="G8108" s="39"/>
      <c r="H8108" s="45"/>
    </row>
    <row r="8109" s="2" customFormat="1">
      <c r="A8109" s="39"/>
      <c r="B8109" s="45"/>
      <c r="C8109" s="315" t="s">
        <v>448</v>
      </c>
      <c r="D8109" s="315" t="s">
        <v>449</v>
      </c>
      <c r="E8109" s="18" t="s">
        <v>391</v>
      </c>
      <c r="F8109" s="316">
        <v>123.423</v>
      </c>
      <c r="G8109" s="39"/>
      <c r="H8109" s="45"/>
    </row>
    <row r="8110" s="2" customFormat="1" ht="16.8" customHeight="1">
      <c r="A8110" s="39"/>
      <c r="B8110" s="45"/>
      <c r="C8110" s="311" t="s">
        <v>289</v>
      </c>
      <c r="D8110" s="312" t="s">
        <v>19</v>
      </c>
      <c r="E8110" s="313" t="s">
        <v>19</v>
      </c>
      <c r="F8110" s="314">
        <v>18</v>
      </c>
      <c r="G8110" s="39"/>
      <c r="H8110" s="45"/>
    </row>
    <row r="8111" s="2" customFormat="1" ht="16.8" customHeight="1">
      <c r="A8111" s="39"/>
      <c r="B8111" s="45"/>
      <c r="C8111" s="315" t="s">
        <v>19</v>
      </c>
      <c r="D8111" s="315" t="s">
        <v>403</v>
      </c>
      <c r="E8111" s="18" t="s">
        <v>19</v>
      </c>
      <c r="F8111" s="316">
        <v>0</v>
      </c>
      <c r="G8111" s="39"/>
      <c r="H8111" s="45"/>
    </row>
    <row r="8112" s="2" customFormat="1" ht="16.8" customHeight="1">
      <c r="A8112" s="39"/>
      <c r="B8112" s="45"/>
      <c r="C8112" s="315" t="s">
        <v>289</v>
      </c>
      <c r="D8112" s="315" t="s">
        <v>3155</v>
      </c>
      <c r="E8112" s="18" t="s">
        <v>19</v>
      </c>
      <c r="F8112" s="316">
        <v>18</v>
      </c>
      <c r="G8112" s="39"/>
      <c r="H8112" s="45"/>
    </row>
    <row r="8113" s="2" customFormat="1" ht="16.8" customHeight="1">
      <c r="A8113" s="39"/>
      <c r="B8113" s="45"/>
      <c r="C8113" s="317" t="s">
        <v>4959</v>
      </c>
      <c r="D8113" s="39"/>
      <c r="E8113" s="39"/>
      <c r="F8113" s="39"/>
      <c r="G8113" s="39"/>
      <c r="H8113" s="45"/>
    </row>
    <row r="8114" s="2" customFormat="1">
      <c r="A8114" s="39"/>
      <c r="B8114" s="45"/>
      <c r="C8114" s="315" t="s">
        <v>397</v>
      </c>
      <c r="D8114" s="315" t="s">
        <v>398</v>
      </c>
      <c r="E8114" s="18" t="s">
        <v>391</v>
      </c>
      <c r="F8114" s="316">
        <v>28.800000000000001</v>
      </c>
      <c r="G8114" s="39"/>
      <c r="H8114" s="45"/>
    </row>
    <row r="8115" s="2" customFormat="1" ht="16.8" customHeight="1">
      <c r="A8115" s="39"/>
      <c r="B8115" s="45"/>
      <c r="C8115" s="311" t="s">
        <v>256</v>
      </c>
      <c r="D8115" s="312" t="s">
        <v>19</v>
      </c>
      <c r="E8115" s="313" t="s">
        <v>19</v>
      </c>
      <c r="F8115" s="314">
        <v>0</v>
      </c>
      <c r="G8115" s="39"/>
      <c r="H8115" s="45"/>
    </row>
    <row r="8116" s="2" customFormat="1" ht="16.8" customHeight="1">
      <c r="A8116" s="39"/>
      <c r="B8116" s="45"/>
      <c r="C8116" s="317" t="s">
        <v>4959</v>
      </c>
      <c r="D8116" s="39"/>
      <c r="E8116" s="39"/>
      <c r="F8116" s="39"/>
      <c r="G8116" s="39"/>
      <c r="H8116" s="45"/>
    </row>
    <row r="8117" s="2" customFormat="1" ht="16.8" customHeight="1">
      <c r="A8117" s="39"/>
      <c r="B8117" s="45"/>
      <c r="C8117" s="315" t="s">
        <v>786</v>
      </c>
      <c r="D8117" s="315" t="s">
        <v>787</v>
      </c>
      <c r="E8117" s="18" t="s">
        <v>572</v>
      </c>
      <c r="F8117" s="316">
        <v>241.68000000000001</v>
      </c>
      <c r="G8117" s="39"/>
      <c r="H8117" s="45"/>
    </row>
    <row r="8118" s="2" customFormat="1" ht="16.8" customHeight="1">
      <c r="A8118" s="39"/>
      <c r="B8118" s="45"/>
      <c r="C8118" s="315" t="s">
        <v>496</v>
      </c>
      <c r="D8118" s="315" t="s">
        <v>497</v>
      </c>
      <c r="E8118" s="18" t="s">
        <v>489</v>
      </c>
      <c r="F8118" s="316">
        <v>32.082000000000001</v>
      </c>
      <c r="G8118" s="39"/>
      <c r="H8118" s="45"/>
    </row>
    <row r="8119" s="2" customFormat="1" ht="16.8" customHeight="1">
      <c r="A8119" s="39"/>
      <c r="B8119" s="45"/>
      <c r="C8119" s="311" t="s">
        <v>265</v>
      </c>
      <c r="D8119" s="312" t="s">
        <v>19</v>
      </c>
      <c r="E8119" s="313" t="s">
        <v>19</v>
      </c>
      <c r="F8119" s="314">
        <v>0.29999999999999999</v>
      </c>
      <c r="G8119" s="39"/>
      <c r="H8119" s="45"/>
    </row>
    <row r="8120" s="2" customFormat="1" ht="16.8" customHeight="1">
      <c r="A8120" s="39"/>
      <c r="B8120" s="45"/>
      <c r="C8120" s="317" t="s">
        <v>4959</v>
      </c>
      <c r="D8120" s="39"/>
      <c r="E8120" s="39"/>
      <c r="F8120" s="39"/>
      <c r="G8120" s="39"/>
      <c r="H8120" s="45"/>
    </row>
    <row r="8121" s="2" customFormat="1" ht="16.8" customHeight="1">
      <c r="A8121" s="39"/>
      <c r="B8121" s="45"/>
      <c r="C8121" s="315" t="s">
        <v>496</v>
      </c>
      <c r="D8121" s="315" t="s">
        <v>497</v>
      </c>
      <c r="E8121" s="18" t="s">
        <v>489</v>
      </c>
      <c r="F8121" s="316">
        <v>32.082000000000001</v>
      </c>
      <c r="G8121" s="39"/>
      <c r="H8121" s="45"/>
    </row>
    <row r="8122" s="2" customFormat="1" ht="16.8" customHeight="1">
      <c r="A8122" s="39"/>
      <c r="B8122" s="45"/>
      <c r="C8122" s="311" t="s">
        <v>287</v>
      </c>
      <c r="D8122" s="312" t="s">
        <v>19</v>
      </c>
      <c r="E8122" s="313" t="s">
        <v>19</v>
      </c>
      <c r="F8122" s="314">
        <v>487.36700000000002</v>
      </c>
      <c r="G8122" s="39"/>
      <c r="H8122" s="45"/>
    </row>
    <row r="8123" s="2" customFormat="1" ht="16.8" customHeight="1">
      <c r="A8123" s="39"/>
      <c r="B8123" s="45"/>
      <c r="C8123" s="315" t="s">
        <v>19</v>
      </c>
      <c r="D8123" s="315" t="s">
        <v>796</v>
      </c>
      <c r="E8123" s="18" t="s">
        <v>19</v>
      </c>
      <c r="F8123" s="316">
        <v>463.024</v>
      </c>
      <c r="G8123" s="39"/>
      <c r="H8123" s="45"/>
    </row>
    <row r="8124" s="2" customFormat="1" ht="16.8" customHeight="1">
      <c r="A8124" s="39"/>
      <c r="B8124" s="45"/>
      <c r="C8124" s="315" t="s">
        <v>19</v>
      </c>
      <c r="D8124" s="315" t="s">
        <v>1437</v>
      </c>
      <c r="E8124" s="18" t="s">
        <v>19</v>
      </c>
      <c r="F8124" s="316">
        <v>24.343</v>
      </c>
      <c r="G8124" s="39"/>
      <c r="H8124" s="45"/>
    </row>
    <row r="8125" s="2" customFormat="1" ht="16.8" customHeight="1">
      <c r="A8125" s="39"/>
      <c r="B8125" s="45"/>
      <c r="C8125" s="315" t="s">
        <v>287</v>
      </c>
      <c r="D8125" s="315" t="s">
        <v>363</v>
      </c>
      <c r="E8125" s="18" t="s">
        <v>19</v>
      </c>
      <c r="F8125" s="316">
        <v>487.36700000000002</v>
      </c>
      <c r="G8125" s="39"/>
      <c r="H8125" s="45"/>
    </row>
    <row r="8126" s="2" customFormat="1" ht="16.8" customHeight="1">
      <c r="A8126" s="39"/>
      <c r="B8126" s="45"/>
      <c r="C8126" s="317" t="s">
        <v>4959</v>
      </c>
      <c r="D8126" s="39"/>
      <c r="E8126" s="39"/>
      <c r="F8126" s="39"/>
      <c r="G8126" s="39"/>
      <c r="H8126" s="45"/>
    </row>
    <row r="8127" s="2" customFormat="1">
      <c r="A8127" s="39"/>
      <c r="B8127" s="45"/>
      <c r="C8127" s="315" t="s">
        <v>792</v>
      </c>
      <c r="D8127" s="315" t="s">
        <v>793</v>
      </c>
      <c r="E8127" s="18" t="s">
        <v>572</v>
      </c>
      <c r="F8127" s="316">
        <v>487.36700000000002</v>
      </c>
      <c r="G8127" s="39"/>
      <c r="H8127" s="45"/>
    </row>
    <row r="8128" s="2" customFormat="1">
      <c r="A8128" s="39"/>
      <c r="B8128" s="45"/>
      <c r="C8128" s="315" t="s">
        <v>799</v>
      </c>
      <c r="D8128" s="315" t="s">
        <v>800</v>
      </c>
      <c r="E8128" s="18" t="s">
        <v>572</v>
      </c>
      <c r="F8128" s="316">
        <v>487.36700000000002</v>
      </c>
      <c r="G8128" s="39"/>
      <c r="H8128" s="45"/>
    </row>
    <row r="8129" s="2" customFormat="1" ht="16.8" customHeight="1">
      <c r="A8129" s="39"/>
      <c r="B8129" s="45"/>
      <c r="C8129" s="315" t="s">
        <v>804</v>
      </c>
      <c r="D8129" s="315" t="s">
        <v>805</v>
      </c>
      <c r="E8129" s="18" t="s">
        <v>572</v>
      </c>
      <c r="F8129" s="316">
        <v>487.36700000000002</v>
      </c>
      <c r="G8129" s="39"/>
      <c r="H8129" s="45"/>
    </row>
    <row r="8130" s="2" customFormat="1" ht="16.8" customHeight="1">
      <c r="A8130" s="39"/>
      <c r="B8130" s="45"/>
      <c r="C8130" s="315" t="s">
        <v>809</v>
      </c>
      <c r="D8130" s="315" t="s">
        <v>810</v>
      </c>
      <c r="E8130" s="18" t="s">
        <v>572</v>
      </c>
      <c r="F8130" s="316">
        <v>487.36700000000002</v>
      </c>
      <c r="G8130" s="39"/>
      <c r="H8130" s="45"/>
    </row>
    <row r="8131" s="2" customFormat="1" ht="16.8" customHeight="1">
      <c r="A8131" s="39"/>
      <c r="B8131" s="45"/>
      <c r="C8131" s="311" t="s">
        <v>1310</v>
      </c>
      <c r="D8131" s="312" t="s">
        <v>19</v>
      </c>
      <c r="E8131" s="313" t="s">
        <v>19</v>
      </c>
      <c r="F8131" s="314">
        <v>0</v>
      </c>
      <c r="G8131" s="39"/>
      <c r="H8131" s="45"/>
    </row>
    <row r="8132" s="2" customFormat="1" ht="16.8" customHeight="1">
      <c r="A8132" s="39"/>
      <c r="B8132" s="45"/>
      <c r="C8132" s="317" t="s">
        <v>4959</v>
      </c>
      <c r="D8132" s="39"/>
      <c r="E8132" s="39"/>
      <c r="F8132" s="39"/>
      <c r="G8132" s="39"/>
      <c r="H8132" s="45"/>
    </row>
    <row r="8133" s="2" customFormat="1">
      <c r="A8133" s="39"/>
      <c r="B8133" s="45"/>
      <c r="C8133" s="315" t="s">
        <v>406</v>
      </c>
      <c r="D8133" s="315" t="s">
        <v>407</v>
      </c>
      <c r="E8133" s="18" t="s">
        <v>391</v>
      </c>
      <c r="F8133" s="316">
        <v>331.964</v>
      </c>
      <c r="G8133" s="39"/>
      <c r="H8133" s="45"/>
    </row>
    <row r="8134" s="2" customFormat="1" ht="16.8" customHeight="1">
      <c r="A8134" s="39"/>
      <c r="B8134" s="45"/>
      <c r="C8134" s="311" t="s">
        <v>1313</v>
      </c>
      <c r="D8134" s="312" t="s">
        <v>19</v>
      </c>
      <c r="E8134" s="313" t="s">
        <v>19</v>
      </c>
      <c r="F8134" s="314">
        <v>0</v>
      </c>
      <c r="G8134" s="39"/>
      <c r="H8134" s="45"/>
    </row>
    <row r="8135" s="2" customFormat="1" ht="16.8" customHeight="1">
      <c r="A8135" s="39"/>
      <c r="B8135" s="45"/>
      <c r="C8135" s="317" t="s">
        <v>4959</v>
      </c>
      <c r="D8135" s="39"/>
      <c r="E8135" s="39"/>
      <c r="F8135" s="39"/>
      <c r="G8135" s="39"/>
      <c r="H8135" s="45"/>
    </row>
    <row r="8136" s="2" customFormat="1" ht="16.8" customHeight="1">
      <c r="A8136" s="39"/>
      <c r="B8136" s="45"/>
      <c r="C8136" s="315" t="s">
        <v>511</v>
      </c>
      <c r="D8136" s="315" t="s">
        <v>512</v>
      </c>
      <c r="E8136" s="18" t="s">
        <v>345</v>
      </c>
      <c r="F8136" s="316">
        <v>436.43299999999999</v>
      </c>
      <c r="G8136" s="39"/>
      <c r="H8136" s="45"/>
    </row>
    <row r="8137" s="2" customFormat="1" ht="16.8" customHeight="1">
      <c r="A8137" s="39"/>
      <c r="B8137" s="45"/>
      <c r="C8137" s="311" t="s">
        <v>1312</v>
      </c>
      <c r="D8137" s="312" t="s">
        <v>19</v>
      </c>
      <c r="E8137" s="313" t="s">
        <v>19</v>
      </c>
      <c r="F8137" s="314">
        <v>0.25</v>
      </c>
      <c r="G8137" s="39"/>
      <c r="H8137" s="45"/>
    </row>
    <row r="8138" s="2" customFormat="1" ht="16.8" customHeight="1">
      <c r="A8138" s="39"/>
      <c r="B8138" s="45"/>
      <c r="C8138" s="317" t="s">
        <v>4959</v>
      </c>
      <c r="D8138" s="39"/>
      <c r="E8138" s="39"/>
      <c r="F8138" s="39"/>
      <c r="G8138" s="39"/>
      <c r="H8138" s="45"/>
    </row>
    <row r="8139" s="2" customFormat="1">
      <c r="A8139" s="39"/>
      <c r="B8139" s="45"/>
      <c r="C8139" s="315" t="s">
        <v>406</v>
      </c>
      <c r="D8139" s="315" t="s">
        <v>407</v>
      </c>
      <c r="E8139" s="18" t="s">
        <v>391</v>
      </c>
      <c r="F8139" s="316">
        <v>331.964</v>
      </c>
      <c r="G8139" s="39"/>
      <c r="H8139" s="45"/>
    </row>
    <row r="8140" s="2" customFormat="1" ht="16.8" customHeight="1">
      <c r="A8140" s="39"/>
      <c r="B8140" s="45"/>
      <c r="C8140" s="311" t="s">
        <v>1290</v>
      </c>
      <c r="D8140" s="312" t="s">
        <v>19</v>
      </c>
      <c r="E8140" s="313" t="s">
        <v>19</v>
      </c>
      <c r="F8140" s="314">
        <v>0</v>
      </c>
      <c r="G8140" s="39"/>
      <c r="H8140" s="45"/>
    </row>
    <row r="8141" s="2" customFormat="1" ht="16.8" customHeight="1">
      <c r="A8141" s="39"/>
      <c r="B8141" s="45"/>
      <c r="C8141" s="317" t="s">
        <v>4959</v>
      </c>
      <c r="D8141" s="39"/>
      <c r="E8141" s="39"/>
      <c r="F8141" s="39"/>
      <c r="G8141" s="39"/>
      <c r="H8141" s="45"/>
    </row>
    <row r="8142" s="2" customFormat="1">
      <c r="A8142" s="39"/>
      <c r="B8142" s="45"/>
      <c r="C8142" s="315" t="s">
        <v>343</v>
      </c>
      <c r="D8142" s="315" t="s">
        <v>344</v>
      </c>
      <c r="E8142" s="18" t="s">
        <v>345</v>
      </c>
      <c r="F8142" s="316">
        <v>419.25400000000002</v>
      </c>
      <c r="G8142" s="39"/>
      <c r="H8142" s="45"/>
    </row>
    <row r="8143" s="2" customFormat="1">
      <c r="A8143" s="39"/>
      <c r="B8143" s="45"/>
      <c r="C8143" s="315" t="s">
        <v>406</v>
      </c>
      <c r="D8143" s="315" t="s">
        <v>407</v>
      </c>
      <c r="E8143" s="18" t="s">
        <v>391</v>
      </c>
      <c r="F8143" s="316">
        <v>331.964</v>
      </c>
      <c r="G8143" s="39"/>
      <c r="H8143" s="45"/>
    </row>
    <row r="8144" s="2" customFormat="1" ht="16.8" customHeight="1">
      <c r="A8144" s="39"/>
      <c r="B8144" s="45"/>
      <c r="C8144" s="311" t="s">
        <v>1289</v>
      </c>
      <c r="D8144" s="312" t="s">
        <v>1289</v>
      </c>
      <c r="E8144" s="313" t="s">
        <v>19</v>
      </c>
      <c r="F8144" s="314">
        <v>0</v>
      </c>
      <c r="G8144" s="39"/>
      <c r="H8144" s="45"/>
    </row>
    <row r="8145" s="2" customFormat="1" ht="16.8" customHeight="1">
      <c r="A8145" s="39"/>
      <c r="B8145" s="45"/>
      <c r="C8145" s="315" t="s">
        <v>1289</v>
      </c>
      <c r="D8145" s="315" t="s">
        <v>1332</v>
      </c>
      <c r="E8145" s="18" t="s">
        <v>19</v>
      </c>
      <c r="F8145" s="316">
        <v>0</v>
      </c>
      <c r="G8145" s="39"/>
      <c r="H8145" s="45"/>
    </row>
    <row r="8146" s="2" customFormat="1" ht="16.8" customHeight="1">
      <c r="A8146" s="39"/>
      <c r="B8146" s="45"/>
      <c r="C8146" s="311" t="s">
        <v>1280</v>
      </c>
      <c r="D8146" s="312" t="s">
        <v>19</v>
      </c>
      <c r="E8146" s="313" t="s">
        <v>19</v>
      </c>
      <c r="F8146" s="314">
        <v>0.48999999999999999</v>
      </c>
      <c r="G8146" s="39"/>
      <c r="H8146" s="45"/>
    </row>
    <row r="8147" s="2" customFormat="1" ht="16.8" customHeight="1">
      <c r="A8147" s="39"/>
      <c r="B8147" s="45"/>
      <c r="C8147" s="315" t="s">
        <v>1280</v>
      </c>
      <c r="D8147" s="315" t="s">
        <v>357</v>
      </c>
      <c r="E8147" s="18" t="s">
        <v>19</v>
      </c>
      <c r="F8147" s="316">
        <v>0.48999999999999999</v>
      </c>
      <c r="G8147" s="39"/>
      <c r="H8147" s="45"/>
    </row>
    <row r="8148" s="2" customFormat="1" ht="16.8" customHeight="1">
      <c r="A8148" s="39"/>
      <c r="B8148" s="45"/>
      <c r="C8148" s="317" t="s">
        <v>4959</v>
      </c>
      <c r="D8148" s="39"/>
      <c r="E8148" s="39"/>
      <c r="F8148" s="39"/>
      <c r="G8148" s="39"/>
      <c r="H8148" s="45"/>
    </row>
    <row r="8149" s="2" customFormat="1">
      <c r="A8149" s="39"/>
      <c r="B8149" s="45"/>
      <c r="C8149" s="315" t="s">
        <v>343</v>
      </c>
      <c r="D8149" s="315" t="s">
        <v>344</v>
      </c>
      <c r="E8149" s="18" t="s">
        <v>345</v>
      </c>
      <c r="F8149" s="316">
        <v>419.25400000000002</v>
      </c>
      <c r="G8149" s="39"/>
      <c r="H8149" s="45"/>
    </row>
    <row r="8150" s="2" customFormat="1">
      <c r="A8150" s="39"/>
      <c r="B8150" s="45"/>
      <c r="C8150" s="315" t="s">
        <v>406</v>
      </c>
      <c r="D8150" s="315" t="s">
        <v>407</v>
      </c>
      <c r="E8150" s="18" t="s">
        <v>391</v>
      </c>
      <c r="F8150" s="316">
        <v>331.964</v>
      </c>
      <c r="G8150" s="39"/>
      <c r="H8150" s="45"/>
    </row>
    <row r="8151" s="2" customFormat="1" ht="16.8" customHeight="1">
      <c r="A8151" s="39"/>
      <c r="B8151" s="45"/>
      <c r="C8151" s="311" t="s">
        <v>1285</v>
      </c>
      <c r="D8151" s="312" t="s">
        <v>19</v>
      </c>
      <c r="E8151" s="313" t="s">
        <v>19</v>
      </c>
      <c r="F8151" s="314">
        <v>0</v>
      </c>
      <c r="G8151" s="39"/>
      <c r="H8151" s="45"/>
    </row>
    <row r="8152" s="2" customFormat="1" ht="16.8" customHeight="1">
      <c r="A8152" s="39"/>
      <c r="B8152" s="45"/>
      <c r="C8152" s="317" t="s">
        <v>4959</v>
      </c>
      <c r="D8152" s="39"/>
      <c r="E8152" s="39"/>
      <c r="F8152" s="39"/>
      <c r="G8152" s="39"/>
      <c r="H8152" s="45"/>
    </row>
    <row r="8153" s="2" customFormat="1">
      <c r="A8153" s="39"/>
      <c r="B8153" s="45"/>
      <c r="C8153" s="315" t="s">
        <v>343</v>
      </c>
      <c r="D8153" s="315" t="s">
        <v>344</v>
      </c>
      <c r="E8153" s="18" t="s">
        <v>345</v>
      </c>
      <c r="F8153" s="316">
        <v>419.25400000000002</v>
      </c>
      <c r="G8153" s="39"/>
      <c r="H8153" s="45"/>
    </row>
    <row r="8154" s="2" customFormat="1">
      <c r="A8154" s="39"/>
      <c r="B8154" s="45"/>
      <c r="C8154" s="315" t="s">
        <v>406</v>
      </c>
      <c r="D8154" s="315" t="s">
        <v>407</v>
      </c>
      <c r="E8154" s="18" t="s">
        <v>391</v>
      </c>
      <c r="F8154" s="316">
        <v>331.964</v>
      </c>
      <c r="G8154" s="39"/>
      <c r="H8154" s="45"/>
    </row>
    <row r="8155" s="2" customFormat="1" ht="16.8" customHeight="1">
      <c r="A8155" s="39"/>
      <c r="B8155" s="45"/>
      <c r="C8155" s="311" t="s">
        <v>1287</v>
      </c>
      <c r="D8155" s="312" t="s">
        <v>1287</v>
      </c>
      <c r="E8155" s="313" t="s">
        <v>19</v>
      </c>
      <c r="F8155" s="314">
        <v>0</v>
      </c>
      <c r="G8155" s="39"/>
      <c r="H8155" s="45"/>
    </row>
    <row r="8156" s="2" customFormat="1" ht="16.8" customHeight="1">
      <c r="A8156" s="39"/>
      <c r="B8156" s="45"/>
      <c r="C8156" s="315" t="s">
        <v>1287</v>
      </c>
      <c r="D8156" s="315" t="s">
        <v>1331</v>
      </c>
      <c r="E8156" s="18" t="s">
        <v>19</v>
      </c>
      <c r="F8156" s="316">
        <v>0</v>
      </c>
      <c r="G8156" s="39"/>
      <c r="H8156" s="45"/>
    </row>
    <row r="8157" s="2" customFormat="1" ht="16.8" customHeight="1">
      <c r="A8157" s="39"/>
      <c r="B8157" s="45"/>
      <c r="C8157" s="311" t="s">
        <v>1279</v>
      </c>
      <c r="D8157" s="312" t="s">
        <v>19</v>
      </c>
      <c r="E8157" s="313" t="s">
        <v>19</v>
      </c>
      <c r="F8157" s="314">
        <v>0.48999999999999999</v>
      </c>
      <c r="G8157" s="39"/>
      <c r="H8157" s="45"/>
    </row>
    <row r="8158" s="2" customFormat="1" ht="16.8" customHeight="1">
      <c r="A8158" s="39"/>
      <c r="B8158" s="45"/>
      <c r="C8158" s="315" t="s">
        <v>1279</v>
      </c>
      <c r="D8158" s="315" t="s">
        <v>357</v>
      </c>
      <c r="E8158" s="18" t="s">
        <v>19</v>
      </c>
      <c r="F8158" s="316">
        <v>0.48999999999999999</v>
      </c>
      <c r="G8158" s="39"/>
      <c r="H8158" s="45"/>
    </row>
    <row r="8159" s="2" customFormat="1" ht="16.8" customHeight="1">
      <c r="A8159" s="39"/>
      <c r="B8159" s="45"/>
      <c r="C8159" s="317" t="s">
        <v>4959</v>
      </c>
      <c r="D8159" s="39"/>
      <c r="E8159" s="39"/>
      <c r="F8159" s="39"/>
      <c r="G8159" s="39"/>
      <c r="H8159" s="45"/>
    </row>
    <row r="8160" s="2" customFormat="1">
      <c r="A8160" s="39"/>
      <c r="B8160" s="45"/>
      <c r="C8160" s="315" t="s">
        <v>343</v>
      </c>
      <c r="D8160" s="315" t="s">
        <v>344</v>
      </c>
      <c r="E8160" s="18" t="s">
        <v>345</v>
      </c>
      <c r="F8160" s="316">
        <v>419.25400000000002</v>
      </c>
      <c r="G8160" s="39"/>
      <c r="H8160" s="45"/>
    </row>
    <row r="8161" s="2" customFormat="1">
      <c r="A8161" s="39"/>
      <c r="B8161" s="45"/>
      <c r="C8161" s="315" t="s">
        <v>406</v>
      </c>
      <c r="D8161" s="315" t="s">
        <v>407</v>
      </c>
      <c r="E8161" s="18" t="s">
        <v>391</v>
      </c>
      <c r="F8161" s="316">
        <v>331.964</v>
      </c>
      <c r="G8161" s="39"/>
      <c r="H8161" s="45"/>
    </row>
    <row r="8162" s="2" customFormat="1" ht="16.8" customHeight="1">
      <c r="A8162" s="39"/>
      <c r="B8162" s="45"/>
      <c r="C8162" s="311" t="s">
        <v>1272</v>
      </c>
      <c r="D8162" s="312" t="s">
        <v>19</v>
      </c>
      <c r="E8162" s="313" t="s">
        <v>19</v>
      </c>
      <c r="F8162" s="314">
        <v>1</v>
      </c>
      <c r="G8162" s="39"/>
      <c r="H8162" s="45"/>
    </row>
    <row r="8163" s="2" customFormat="1" ht="16.8" customHeight="1">
      <c r="A8163" s="39"/>
      <c r="B8163" s="45"/>
      <c r="C8163" s="315" t="s">
        <v>19</v>
      </c>
      <c r="D8163" s="315" t="s">
        <v>351</v>
      </c>
      <c r="E8163" s="18" t="s">
        <v>19</v>
      </c>
      <c r="F8163" s="316">
        <v>0</v>
      </c>
      <c r="G8163" s="39"/>
      <c r="H8163" s="45"/>
    </row>
    <row r="8164" s="2" customFormat="1" ht="16.8" customHeight="1">
      <c r="A8164" s="39"/>
      <c r="B8164" s="45"/>
      <c r="C8164" s="315" t="s">
        <v>1272</v>
      </c>
      <c r="D8164" s="315" t="s">
        <v>352</v>
      </c>
      <c r="E8164" s="18" t="s">
        <v>19</v>
      </c>
      <c r="F8164" s="316">
        <v>1</v>
      </c>
      <c r="G8164" s="39"/>
      <c r="H8164" s="45"/>
    </row>
    <row r="8165" s="2" customFormat="1" ht="16.8" customHeight="1">
      <c r="A8165" s="39"/>
      <c r="B8165" s="45"/>
      <c r="C8165" s="317" t="s">
        <v>4959</v>
      </c>
      <c r="D8165" s="39"/>
      <c r="E8165" s="39"/>
      <c r="F8165" s="39"/>
      <c r="G8165" s="39"/>
      <c r="H8165" s="45"/>
    </row>
    <row r="8166" s="2" customFormat="1">
      <c r="A8166" s="39"/>
      <c r="B8166" s="45"/>
      <c r="C8166" s="315" t="s">
        <v>343</v>
      </c>
      <c r="D8166" s="315" t="s">
        <v>344</v>
      </c>
      <c r="E8166" s="18" t="s">
        <v>345</v>
      </c>
      <c r="F8166" s="316">
        <v>419.25400000000002</v>
      </c>
      <c r="G8166" s="39"/>
      <c r="H8166" s="45"/>
    </row>
    <row r="8167" s="2" customFormat="1">
      <c r="A8167" s="39"/>
      <c r="B8167" s="45"/>
      <c r="C8167" s="315" t="s">
        <v>792</v>
      </c>
      <c r="D8167" s="315" t="s">
        <v>793</v>
      </c>
      <c r="E8167" s="18" t="s">
        <v>572</v>
      </c>
      <c r="F8167" s="316">
        <v>487.36700000000002</v>
      </c>
      <c r="G8167" s="39"/>
      <c r="H8167" s="45"/>
    </row>
    <row r="8168" s="2" customFormat="1" ht="16.8" customHeight="1">
      <c r="A8168" s="39"/>
      <c r="B8168" s="45"/>
      <c r="C8168" s="311" t="s">
        <v>1273</v>
      </c>
      <c r="D8168" s="312" t="s">
        <v>19</v>
      </c>
      <c r="E8168" s="313" t="s">
        <v>19</v>
      </c>
      <c r="F8168" s="314">
        <v>62.472000000000001</v>
      </c>
      <c r="G8168" s="39"/>
      <c r="H8168" s="45"/>
    </row>
    <row r="8169" s="2" customFormat="1">
      <c r="A8169" s="39"/>
      <c r="B8169" s="45"/>
      <c r="C8169" s="315" t="s">
        <v>19</v>
      </c>
      <c r="D8169" s="315" t="s">
        <v>1848</v>
      </c>
      <c r="E8169" s="18" t="s">
        <v>19</v>
      </c>
      <c r="F8169" s="316">
        <v>0</v>
      </c>
      <c r="G8169" s="39"/>
      <c r="H8169" s="45"/>
    </row>
    <row r="8170" s="2" customFormat="1" ht="16.8" customHeight="1">
      <c r="A8170" s="39"/>
      <c r="B8170" s="45"/>
      <c r="C8170" s="315" t="s">
        <v>1273</v>
      </c>
      <c r="D8170" s="315" t="s">
        <v>3145</v>
      </c>
      <c r="E8170" s="18" t="s">
        <v>19</v>
      </c>
      <c r="F8170" s="316">
        <v>62.472000000000001</v>
      </c>
      <c r="G8170" s="39"/>
      <c r="H8170" s="45"/>
    </row>
    <row r="8171" s="2" customFormat="1" ht="16.8" customHeight="1">
      <c r="A8171" s="39"/>
      <c r="B8171" s="45"/>
      <c r="C8171" s="317" t="s">
        <v>4959</v>
      </c>
      <c r="D8171" s="39"/>
      <c r="E8171" s="39"/>
      <c r="F8171" s="39"/>
      <c r="G8171" s="39"/>
      <c r="H8171" s="45"/>
    </row>
    <row r="8172" s="2" customFormat="1">
      <c r="A8172" s="39"/>
      <c r="B8172" s="45"/>
      <c r="C8172" s="315" t="s">
        <v>343</v>
      </c>
      <c r="D8172" s="315" t="s">
        <v>344</v>
      </c>
      <c r="E8172" s="18" t="s">
        <v>345</v>
      </c>
      <c r="F8172" s="316">
        <v>419.25400000000002</v>
      </c>
      <c r="G8172" s="39"/>
      <c r="H8172" s="45"/>
    </row>
    <row r="8173" s="2" customFormat="1">
      <c r="A8173" s="39"/>
      <c r="B8173" s="45"/>
      <c r="C8173" s="315" t="s">
        <v>406</v>
      </c>
      <c r="D8173" s="315" t="s">
        <v>407</v>
      </c>
      <c r="E8173" s="18" t="s">
        <v>391</v>
      </c>
      <c r="F8173" s="316">
        <v>331.964</v>
      </c>
      <c r="G8173" s="39"/>
      <c r="H8173" s="45"/>
    </row>
    <row r="8174" s="2" customFormat="1" ht="16.8" customHeight="1">
      <c r="A8174" s="39"/>
      <c r="B8174" s="45"/>
      <c r="C8174" s="311" t="s">
        <v>1283</v>
      </c>
      <c r="D8174" s="312" t="s">
        <v>19</v>
      </c>
      <c r="E8174" s="313" t="s">
        <v>19</v>
      </c>
      <c r="F8174" s="314">
        <v>131.37899999999999</v>
      </c>
      <c r="G8174" s="39"/>
      <c r="H8174" s="45"/>
    </row>
    <row r="8175" s="2" customFormat="1" ht="16.8" customHeight="1">
      <c r="A8175" s="39"/>
      <c r="B8175" s="45"/>
      <c r="C8175" s="315" t="s">
        <v>1283</v>
      </c>
      <c r="D8175" s="315" t="s">
        <v>1330</v>
      </c>
      <c r="E8175" s="18" t="s">
        <v>19</v>
      </c>
      <c r="F8175" s="316">
        <v>131.37899999999999</v>
      </c>
      <c r="G8175" s="39"/>
      <c r="H8175" s="45"/>
    </row>
    <row r="8176" s="2" customFormat="1" ht="16.8" customHeight="1">
      <c r="A8176" s="39"/>
      <c r="B8176" s="45"/>
      <c r="C8176" s="317" t="s">
        <v>4959</v>
      </c>
      <c r="D8176" s="39"/>
      <c r="E8176" s="39"/>
      <c r="F8176" s="39"/>
      <c r="G8176" s="39"/>
      <c r="H8176" s="45"/>
    </row>
    <row r="8177" s="2" customFormat="1">
      <c r="A8177" s="39"/>
      <c r="B8177" s="45"/>
      <c r="C8177" s="315" t="s">
        <v>343</v>
      </c>
      <c r="D8177" s="315" t="s">
        <v>344</v>
      </c>
      <c r="E8177" s="18" t="s">
        <v>345</v>
      </c>
      <c r="F8177" s="316">
        <v>419.25400000000002</v>
      </c>
      <c r="G8177" s="39"/>
      <c r="H8177" s="45"/>
    </row>
    <row r="8178" s="2" customFormat="1">
      <c r="A8178" s="39"/>
      <c r="B8178" s="45"/>
      <c r="C8178" s="315" t="s">
        <v>373</v>
      </c>
      <c r="D8178" s="315" t="s">
        <v>374</v>
      </c>
      <c r="E8178" s="18" t="s">
        <v>345</v>
      </c>
      <c r="F8178" s="316">
        <v>118.241</v>
      </c>
      <c r="G8178" s="39"/>
      <c r="H8178" s="45"/>
    </row>
    <row r="8179" s="2" customFormat="1">
      <c r="A8179" s="39"/>
      <c r="B8179" s="45"/>
      <c r="C8179" s="315" t="s">
        <v>616</v>
      </c>
      <c r="D8179" s="315" t="s">
        <v>617</v>
      </c>
      <c r="E8179" s="18" t="s">
        <v>345</v>
      </c>
      <c r="F8179" s="316">
        <v>131.37899999999999</v>
      </c>
      <c r="G8179" s="39"/>
      <c r="H8179" s="45"/>
    </row>
    <row r="8180" s="2" customFormat="1" ht="16.8" customHeight="1">
      <c r="A8180" s="39"/>
      <c r="B8180" s="45"/>
      <c r="C8180" s="311" t="s">
        <v>1277</v>
      </c>
      <c r="D8180" s="312" t="s">
        <v>19</v>
      </c>
      <c r="E8180" s="313" t="s">
        <v>19</v>
      </c>
      <c r="F8180" s="314">
        <v>0.46999999999999997</v>
      </c>
      <c r="G8180" s="39"/>
      <c r="H8180" s="45"/>
    </row>
    <row r="8181" s="2" customFormat="1" ht="16.8" customHeight="1">
      <c r="A8181" s="39"/>
      <c r="B8181" s="45"/>
      <c r="C8181" s="315" t="s">
        <v>19</v>
      </c>
      <c r="D8181" s="315" t="s">
        <v>355</v>
      </c>
      <c r="E8181" s="18" t="s">
        <v>19</v>
      </c>
      <c r="F8181" s="316">
        <v>0</v>
      </c>
      <c r="G8181" s="39"/>
      <c r="H8181" s="45"/>
    </row>
    <row r="8182" s="2" customFormat="1" ht="16.8" customHeight="1">
      <c r="A8182" s="39"/>
      <c r="B8182" s="45"/>
      <c r="C8182" s="315" t="s">
        <v>1277</v>
      </c>
      <c r="D8182" s="315" t="s">
        <v>356</v>
      </c>
      <c r="E8182" s="18" t="s">
        <v>19</v>
      </c>
      <c r="F8182" s="316">
        <v>0.46999999999999997</v>
      </c>
      <c r="G8182" s="39"/>
      <c r="H8182" s="45"/>
    </row>
    <row r="8183" s="2" customFormat="1" ht="16.8" customHeight="1">
      <c r="A8183" s="39"/>
      <c r="B8183" s="45"/>
      <c r="C8183" s="317" t="s">
        <v>4959</v>
      </c>
      <c r="D8183" s="39"/>
      <c r="E8183" s="39"/>
      <c r="F8183" s="39"/>
      <c r="G8183" s="39"/>
      <c r="H8183" s="45"/>
    </row>
    <row r="8184" s="2" customFormat="1">
      <c r="A8184" s="39"/>
      <c r="B8184" s="45"/>
      <c r="C8184" s="315" t="s">
        <v>343</v>
      </c>
      <c r="D8184" s="315" t="s">
        <v>344</v>
      </c>
      <c r="E8184" s="18" t="s">
        <v>345</v>
      </c>
      <c r="F8184" s="316">
        <v>419.25400000000002</v>
      </c>
      <c r="G8184" s="39"/>
      <c r="H8184" s="45"/>
    </row>
    <row r="8185" s="2" customFormat="1">
      <c r="A8185" s="39"/>
      <c r="B8185" s="45"/>
      <c r="C8185" s="315" t="s">
        <v>406</v>
      </c>
      <c r="D8185" s="315" t="s">
        <v>407</v>
      </c>
      <c r="E8185" s="18" t="s">
        <v>391</v>
      </c>
      <c r="F8185" s="316">
        <v>331.964</v>
      </c>
      <c r="G8185" s="39"/>
      <c r="H8185" s="45"/>
    </row>
    <row r="8186" s="2" customFormat="1" ht="16.8" customHeight="1">
      <c r="A8186" s="39"/>
      <c r="B8186" s="45"/>
      <c r="C8186" s="311" t="s">
        <v>1281</v>
      </c>
      <c r="D8186" s="312" t="s">
        <v>19</v>
      </c>
      <c r="E8186" s="313" t="s">
        <v>19</v>
      </c>
      <c r="F8186" s="314">
        <v>419.25400000000002</v>
      </c>
      <c r="G8186" s="39"/>
      <c r="H8186" s="45"/>
    </row>
    <row r="8187" s="2" customFormat="1" ht="16.8" customHeight="1">
      <c r="A8187" s="39"/>
      <c r="B8187" s="45"/>
      <c r="C8187" s="315" t="s">
        <v>1283</v>
      </c>
      <c r="D8187" s="315" t="s">
        <v>1330</v>
      </c>
      <c r="E8187" s="18" t="s">
        <v>19</v>
      </c>
      <c r="F8187" s="316">
        <v>131.37899999999999</v>
      </c>
      <c r="G8187" s="39"/>
      <c r="H8187" s="45"/>
    </row>
    <row r="8188" s="2" customFormat="1" ht="16.8" customHeight="1">
      <c r="A8188" s="39"/>
      <c r="B8188" s="45"/>
      <c r="C8188" s="315" t="s">
        <v>1287</v>
      </c>
      <c r="D8188" s="315" t="s">
        <v>1331</v>
      </c>
      <c r="E8188" s="18" t="s">
        <v>19</v>
      </c>
      <c r="F8188" s="316">
        <v>0</v>
      </c>
      <c r="G8188" s="39"/>
      <c r="H8188" s="45"/>
    </row>
    <row r="8189" s="2" customFormat="1" ht="16.8" customHeight="1">
      <c r="A8189" s="39"/>
      <c r="B8189" s="45"/>
      <c r="C8189" s="315" t="s">
        <v>1289</v>
      </c>
      <c r="D8189" s="315" t="s">
        <v>1332</v>
      </c>
      <c r="E8189" s="18" t="s">
        <v>19</v>
      </c>
      <c r="F8189" s="316">
        <v>0</v>
      </c>
      <c r="G8189" s="39"/>
      <c r="H8189" s="45"/>
    </row>
    <row r="8190" s="2" customFormat="1" ht="16.8" customHeight="1">
      <c r="A8190" s="39"/>
      <c r="B8190" s="45"/>
      <c r="C8190" s="315" t="s">
        <v>1308</v>
      </c>
      <c r="D8190" s="315" t="s">
        <v>1333</v>
      </c>
      <c r="E8190" s="18" t="s">
        <v>19</v>
      </c>
      <c r="F8190" s="316">
        <v>287.875</v>
      </c>
      <c r="G8190" s="39"/>
      <c r="H8190" s="45"/>
    </row>
    <row r="8191" s="2" customFormat="1" ht="16.8" customHeight="1">
      <c r="A8191" s="39"/>
      <c r="B8191" s="45"/>
      <c r="C8191" s="315" t="s">
        <v>1281</v>
      </c>
      <c r="D8191" s="315" t="s">
        <v>363</v>
      </c>
      <c r="E8191" s="18" t="s">
        <v>19</v>
      </c>
      <c r="F8191" s="316">
        <v>419.25400000000002</v>
      </c>
      <c r="G8191" s="39"/>
      <c r="H8191" s="45"/>
    </row>
    <row r="8192" s="2" customFormat="1" ht="16.8" customHeight="1">
      <c r="A8192" s="39"/>
      <c r="B8192" s="45"/>
      <c r="C8192" s="317" t="s">
        <v>4959</v>
      </c>
      <c r="D8192" s="39"/>
      <c r="E8192" s="39"/>
      <c r="F8192" s="39"/>
      <c r="G8192" s="39"/>
      <c r="H8192" s="45"/>
    </row>
    <row r="8193" s="2" customFormat="1">
      <c r="A8193" s="39"/>
      <c r="B8193" s="45"/>
      <c r="C8193" s="315" t="s">
        <v>343</v>
      </c>
      <c r="D8193" s="315" t="s">
        <v>344</v>
      </c>
      <c r="E8193" s="18" t="s">
        <v>345</v>
      </c>
      <c r="F8193" s="316">
        <v>419.25400000000002</v>
      </c>
      <c r="G8193" s="39"/>
      <c r="H8193" s="45"/>
    </row>
    <row r="8194" s="2" customFormat="1">
      <c r="A8194" s="39"/>
      <c r="B8194" s="45"/>
      <c r="C8194" s="315" t="s">
        <v>364</v>
      </c>
      <c r="D8194" s="315" t="s">
        <v>365</v>
      </c>
      <c r="E8194" s="18" t="s">
        <v>345</v>
      </c>
      <c r="F8194" s="316">
        <v>131.37899999999999</v>
      </c>
      <c r="G8194" s="39"/>
      <c r="H8194" s="45"/>
    </row>
    <row r="8195" s="2" customFormat="1">
      <c r="A8195" s="39"/>
      <c r="B8195" s="45"/>
      <c r="C8195" s="315" t="s">
        <v>368</v>
      </c>
      <c r="D8195" s="315" t="s">
        <v>369</v>
      </c>
      <c r="E8195" s="18" t="s">
        <v>345</v>
      </c>
      <c r="F8195" s="316">
        <v>124.81</v>
      </c>
      <c r="G8195" s="39"/>
      <c r="H8195" s="45"/>
    </row>
    <row r="8196" s="2" customFormat="1" ht="16.8" customHeight="1">
      <c r="A8196" s="39"/>
      <c r="B8196" s="45"/>
      <c r="C8196" s="315" t="s">
        <v>511</v>
      </c>
      <c r="D8196" s="315" t="s">
        <v>512</v>
      </c>
      <c r="E8196" s="18" t="s">
        <v>345</v>
      </c>
      <c r="F8196" s="316">
        <v>436.43299999999999</v>
      </c>
      <c r="G8196" s="39"/>
      <c r="H8196" s="45"/>
    </row>
    <row r="8197" s="2" customFormat="1">
      <c r="A8197" s="39"/>
      <c r="B8197" s="45"/>
      <c r="C8197" s="315" t="s">
        <v>606</v>
      </c>
      <c r="D8197" s="315" t="s">
        <v>607</v>
      </c>
      <c r="E8197" s="18" t="s">
        <v>345</v>
      </c>
      <c r="F8197" s="316">
        <v>419.25400000000002</v>
      </c>
      <c r="G8197" s="39"/>
      <c r="H8197" s="45"/>
    </row>
    <row r="8198" s="2" customFormat="1" ht="16.8" customHeight="1">
      <c r="A8198" s="39"/>
      <c r="B8198" s="45"/>
      <c r="C8198" s="315" t="s">
        <v>611</v>
      </c>
      <c r="D8198" s="315" t="s">
        <v>612</v>
      </c>
      <c r="E8198" s="18" t="s">
        <v>345</v>
      </c>
      <c r="F8198" s="316">
        <v>131.37899999999999</v>
      </c>
      <c r="G8198" s="39"/>
      <c r="H8198" s="45"/>
    </row>
    <row r="8199" s="2" customFormat="1" ht="16.8" customHeight="1">
      <c r="A8199" s="39"/>
      <c r="B8199" s="45"/>
      <c r="C8199" s="315" t="s">
        <v>631</v>
      </c>
      <c r="D8199" s="315" t="s">
        <v>632</v>
      </c>
      <c r="E8199" s="18" t="s">
        <v>345</v>
      </c>
      <c r="F8199" s="316">
        <v>131.37899999999999</v>
      </c>
      <c r="G8199" s="39"/>
      <c r="H8199" s="45"/>
    </row>
    <row r="8200" s="2" customFormat="1" ht="16.8" customHeight="1">
      <c r="A8200" s="39"/>
      <c r="B8200" s="45"/>
      <c r="C8200" s="315" t="s">
        <v>621</v>
      </c>
      <c r="D8200" s="315" t="s">
        <v>622</v>
      </c>
      <c r="E8200" s="18" t="s">
        <v>345</v>
      </c>
      <c r="F8200" s="316">
        <v>131.37899999999999</v>
      </c>
      <c r="G8200" s="39"/>
      <c r="H8200" s="45"/>
    </row>
    <row r="8201" s="2" customFormat="1">
      <c r="A8201" s="39"/>
      <c r="B8201" s="45"/>
      <c r="C8201" s="315" t="s">
        <v>636</v>
      </c>
      <c r="D8201" s="315" t="s">
        <v>637</v>
      </c>
      <c r="E8201" s="18" t="s">
        <v>345</v>
      </c>
      <c r="F8201" s="316">
        <v>131.37899999999999</v>
      </c>
      <c r="G8201" s="39"/>
      <c r="H8201" s="45"/>
    </row>
    <row r="8202" s="2" customFormat="1">
      <c r="A8202" s="39"/>
      <c r="B8202" s="45"/>
      <c r="C8202" s="315" t="s">
        <v>626</v>
      </c>
      <c r="D8202" s="315" t="s">
        <v>627</v>
      </c>
      <c r="E8202" s="18" t="s">
        <v>345</v>
      </c>
      <c r="F8202" s="316">
        <v>131.37899999999999</v>
      </c>
      <c r="G8202" s="39"/>
      <c r="H8202" s="45"/>
    </row>
    <row r="8203" s="2" customFormat="1" ht="16.8" customHeight="1">
      <c r="A8203" s="39"/>
      <c r="B8203" s="45"/>
      <c r="C8203" s="311" t="s">
        <v>216</v>
      </c>
      <c r="D8203" s="312" t="s">
        <v>19</v>
      </c>
      <c r="E8203" s="313" t="s">
        <v>19</v>
      </c>
      <c r="F8203" s="314">
        <v>16.041</v>
      </c>
      <c r="G8203" s="39"/>
      <c r="H8203" s="45"/>
    </row>
    <row r="8204" s="2" customFormat="1" ht="16.8" customHeight="1">
      <c r="A8204" s="39"/>
      <c r="B8204" s="45"/>
      <c r="C8204" s="315" t="s">
        <v>19</v>
      </c>
      <c r="D8204" s="315" t="s">
        <v>499</v>
      </c>
      <c r="E8204" s="18" t="s">
        <v>19</v>
      </c>
      <c r="F8204" s="316">
        <v>16.794</v>
      </c>
      <c r="G8204" s="39"/>
      <c r="H8204" s="45"/>
    </row>
    <row r="8205" s="2" customFormat="1" ht="16.8" customHeight="1">
      <c r="A8205" s="39"/>
      <c r="B8205" s="45"/>
      <c r="C8205" s="315" t="s">
        <v>19</v>
      </c>
      <c r="D8205" s="315" t="s">
        <v>1887</v>
      </c>
      <c r="E8205" s="18" t="s">
        <v>19</v>
      </c>
      <c r="F8205" s="316">
        <v>-0.753</v>
      </c>
      <c r="G8205" s="39"/>
      <c r="H8205" s="45"/>
    </row>
    <row r="8206" s="2" customFormat="1" ht="16.8" customHeight="1">
      <c r="A8206" s="39"/>
      <c r="B8206" s="45"/>
      <c r="C8206" s="315" t="s">
        <v>19</v>
      </c>
      <c r="D8206" s="315" t="s">
        <v>1888</v>
      </c>
      <c r="E8206" s="18" t="s">
        <v>19</v>
      </c>
      <c r="F8206" s="316">
        <v>0</v>
      </c>
      <c r="G8206" s="39"/>
      <c r="H8206" s="45"/>
    </row>
    <row r="8207" s="2" customFormat="1" ht="16.8" customHeight="1">
      <c r="A8207" s="39"/>
      <c r="B8207" s="45"/>
      <c r="C8207" s="315" t="s">
        <v>19</v>
      </c>
      <c r="D8207" s="315" t="s">
        <v>501</v>
      </c>
      <c r="E8207" s="18" t="s">
        <v>19</v>
      </c>
      <c r="F8207" s="316">
        <v>0</v>
      </c>
      <c r="G8207" s="39"/>
      <c r="H8207" s="45"/>
    </row>
    <row r="8208" s="2" customFormat="1" ht="16.8" customHeight="1">
      <c r="A8208" s="39"/>
      <c r="B8208" s="45"/>
      <c r="C8208" s="315" t="s">
        <v>19</v>
      </c>
      <c r="D8208" s="315" t="s">
        <v>993</v>
      </c>
      <c r="E8208" s="18" t="s">
        <v>19</v>
      </c>
      <c r="F8208" s="316">
        <v>0</v>
      </c>
      <c r="G8208" s="39"/>
      <c r="H8208" s="45"/>
    </row>
    <row r="8209" s="2" customFormat="1" ht="16.8" customHeight="1">
      <c r="A8209" s="39"/>
      <c r="B8209" s="45"/>
      <c r="C8209" s="315" t="s">
        <v>19</v>
      </c>
      <c r="D8209" s="315" t="s">
        <v>502</v>
      </c>
      <c r="E8209" s="18" t="s">
        <v>19</v>
      </c>
      <c r="F8209" s="316">
        <v>0</v>
      </c>
      <c r="G8209" s="39"/>
      <c r="H8209" s="45"/>
    </row>
    <row r="8210" s="2" customFormat="1" ht="16.8" customHeight="1">
      <c r="A8210" s="39"/>
      <c r="B8210" s="45"/>
      <c r="C8210" s="315" t="s">
        <v>216</v>
      </c>
      <c r="D8210" s="315" t="s">
        <v>363</v>
      </c>
      <c r="E8210" s="18" t="s">
        <v>19</v>
      </c>
      <c r="F8210" s="316">
        <v>16.041</v>
      </c>
      <c r="G8210" s="39"/>
      <c r="H8210" s="45"/>
    </row>
    <row r="8211" s="2" customFormat="1" ht="16.8" customHeight="1">
      <c r="A8211" s="39"/>
      <c r="B8211" s="45"/>
      <c r="C8211" s="317" t="s">
        <v>4959</v>
      </c>
      <c r="D8211" s="39"/>
      <c r="E8211" s="39"/>
      <c r="F8211" s="39"/>
      <c r="G8211" s="39"/>
      <c r="H8211" s="45"/>
    </row>
    <row r="8212" s="2" customFormat="1" ht="16.8" customHeight="1">
      <c r="A8212" s="39"/>
      <c r="B8212" s="45"/>
      <c r="C8212" s="315" t="s">
        <v>496</v>
      </c>
      <c r="D8212" s="315" t="s">
        <v>497</v>
      </c>
      <c r="E8212" s="18" t="s">
        <v>489</v>
      </c>
      <c r="F8212" s="316">
        <v>32.082000000000001</v>
      </c>
      <c r="G8212" s="39"/>
      <c r="H8212" s="45"/>
    </row>
    <row r="8213" s="2" customFormat="1">
      <c r="A8213" s="39"/>
      <c r="B8213" s="45"/>
      <c r="C8213" s="315" t="s">
        <v>448</v>
      </c>
      <c r="D8213" s="315" t="s">
        <v>449</v>
      </c>
      <c r="E8213" s="18" t="s">
        <v>391</v>
      </c>
      <c r="F8213" s="316">
        <v>123.423</v>
      </c>
      <c r="G8213" s="39"/>
      <c r="H8213" s="45"/>
    </row>
    <row r="8214" s="2" customFormat="1">
      <c r="A8214" s="39"/>
      <c r="B8214" s="45"/>
      <c r="C8214" s="315" t="s">
        <v>482</v>
      </c>
      <c r="D8214" s="315" t="s">
        <v>483</v>
      </c>
      <c r="E8214" s="18" t="s">
        <v>391</v>
      </c>
      <c r="F8214" s="316">
        <v>16.041</v>
      </c>
      <c r="G8214" s="39"/>
      <c r="H8214" s="45"/>
    </row>
    <row r="8215" s="2" customFormat="1" ht="16.8" customHeight="1">
      <c r="A8215" s="39"/>
      <c r="B8215" s="45"/>
      <c r="C8215" s="315" t="s">
        <v>19</v>
      </c>
      <c r="D8215" s="315" t="s">
        <v>429</v>
      </c>
      <c r="E8215" s="18" t="s">
        <v>19</v>
      </c>
      <c r="F8215" s="316">
        <v>773.37599999999998</v>
      </c>
      <c r="G8215" s="39"/>
      <c r="H8215" s="45"/>
    </row>
    <row r="8216" s="2" customFormat="1" ht="16.8" customHeight="1">
      <c r="A8216" s="39"/>
      <c r="B8216" s="45"/>
      <c r="C8216" s="315" t="s">
        <v>19</v>
      </c>
      <c r="D8216" s="315" t="s">
        <v>1869</v>
      </c>
      <c r="E8216" s="18" t="s">
        <v>19</v>
      </c>
      <c r="F8216" s="316">
        <v>0</v>
      </c>
      <c r="G8216" s="39"/>
      <c r="H8216" s="45"/>
    </row>
    <row r="8217" s="2" customFormat="1" ht="16.8" customHeight="1">
      <c r="A8217" s="39"/>
      <c r="B8217" s="45"/>
      <c r="C8217" s="315" t="s">
        <v>296</v>
      </c>
      <c r="D8217" s="315" t="s">
        <v>363</v>
      </c>
      <c r="E8217" s="18" t="s">
        <v>19</v>
      </c>
      <c r="F8217" s="316">
        <v>773.37599999999998</v>
      </c>
      <c r="G8217" s="39"/>
      <c r="H8217" s="45"/>
    </row>
    <row r="8218" s="2" customFormat="1" ht="16.8" customHeight="1">
      <c r="A8218" s="39"/>
      <c r="B8218" s="45"/>
      <c r="C8218" s="317" t="s">
        <v>4959</v>
      </c>
      <c r="D8218" s="39"/>
      <c r="E8218" s="39"/>
      <c r="F8218" s="39"/>
      <c r="G8218" s="39"/>
      <c r="H8218" s="45"/>
    </row>
    <row r="8219" s="2" customFormat="1">
      <c r="A8219" s="39"/>
      <c r="B8219" s="45"/>
      <c r="C8219" s="315" t="s">
        <v>425</v>
      </c>
      <c r="D8219" s="315" t="s">
        <v>426</v>
      </c>
      <c r="E8219" s="18" t="s">
        <v>345</v>
      </c>
      <c r="F8219" s="316">
        <v>773.37599999999998</v>
      </c>
      <c r="G8219" s="39"/>
      <c r="H8219" s="45"/>
    </row>
    <row r="8220" s="2" customFormat="1" ht="16.8" customHeight="1">
      <c r="A8220" s="39"/>
      <c r="B8220" s="45"/>
      <c r="C8220" s="311" t="s">
        <v>296</v>
      </c>
      <c r="D8220" s="312" t="s">
        <v>19</v>
      </c>
      <c r="E8220" s="313" t="s">
        <v>19</v>
      </c>
      <c r="F8220" s="314">
        <v>773.37599999999998</v>
      </c>
      <c r="G8220" s="39"/>
      <c r="H8220" s="45"/>
    </row>
    <row r="8221" s="2" customFormat="1">
      <c r="A8221" s="39"/>
      <c r="B8221" s="45"/>
      <c r="C8221" s="315" t="s">
        <v>431</v>
      </c>
      <c r="D8221" s="315" t="s">
        <v>432</v>
      </c>
      <c r="E8221" s="18" t="s">
        <v>345</v>
      </c>
      <c r="F8221" s="316">
        <v>773.37599999999998</v>
      </c>
      <c r="G8221" s="39"/>
      <c r="H8221" s="45"/>
    </row>
    <row r="8222" s="2" customFormat="1" ht="16.8" customHeight="1">
      <c r="A8222" s="39"/>
      <c r="B8222" s="45"/>
      <c r="C8222" s="315" t="s">
        <v>435</v>
      </c>
      <c r="D8222" s="315" t="s">
        <v>436</v>
      </c>
      <c r="E8222" s="18" t="s">
        <v>391</v>
      </c>
      <c r="F8222" s="316">
        <v>426.517</v>
      </c>
      <c r="G8222" s="39"/>
      <c r="H8222" s="45"/>
    </row>
    <row r="8223" s="2" customFormat="1" ht="16.8" customHeight="1">
      <c r="A8223" s="39"/>
      <c r="B8223" s="45"/>
      <c r="C8223" s="311" t="s">
        <v>1823</v>
      </c>
      <c r="D8223" s="312" t="s">
        <v>19</v>
      </c>
      <c r="E8223" s="313" t="s">
        <v>19</v>
      </c>
      <c r="F8223" s="314">
        <v>0</v>
      </c>
      <c r="G8223" s="39"/>
      <c r="H8223" s="45"/>
    </row>
    <row r="8224" s="2" customFormat="1" ht="16.8" customHeight="1">
      <c r="A8224" s="39"/>
      <c r="B8224" s="45"/>
      <c r="C8224" s="315" t="s">
        <v>1823</v>
      </c>
      <c r="D8224" s="315" t="s">
        <v>1867</v>
      </c>
      <c r="E8224" s="18" t="s">
        <v>19</v>
      </c>
      <c r="F8224" s="316">
        <v>0</v>
      </c>
      <c r="G8224" s="39"/>
      <c r="H8224" s="45"/>
    </row>
    <row r="8225" s="2" customFormat="1" ht="16.8" customHeight="1">
      <c r="A8225" s="39"/>
      <c r="B8225" s="45"/>
      <c r="C8225" s="317" t="s">
        <v>4959</v>
      </c>
      <c r="D8225" s="39"/>
      <c r="E8225" s="39"/>
      <c r="F8225" s="39"/>
      <c r="G8225" s="39"/>
      <c r="H8225" s="45"/>
    </row>
    <row r="8226" s="2" customFormat="1">
      <c r="A8226" s="39"/>
      <c r="B8226" s="45"/>
      <c r="C8226" s="315" t="s">
        <v>406</v>
      </c>
      <c r="D8226" s="315" t="s">
        <v>407</v>
      </c>
      <c r="E8226" s="18" t="s">
        <v>391</v>
      </c>
      <c r="F8226" s="316">
        <v>331.964</v>
      </c>
      <c r="G8226" s="39"/>
      <c r="H8226" s="45"/>
    </row>
    <row r="8227" s="2" customFormat="1">
      <c r="A8227" s="39"/>
      <c r="B8227" s="45"/>
      <c r="C8227" s="315" t="s">
        <v>425</v>
      </c>
      <c r="D8227" s="315" t="s">
        <v>426</v>
      </c>
      <c r="E8227" s="18" t="s">
        <v>345</v>
      </c>
      <c r="F8227" s="316">
        <v>773.37599999999998</v>
      </c>
      <c r="G8227" s="39"/>
      <c r="H8227" s="45"/>
    </row>
    <row r="8228" s="2" customFormat="1" ht="16.8" customHeight="1">
      <c r="A8228" s="39"/>
      <c r="B8228" s="45"/>
      <c r="C8228" s="311" t="s">
        <v>269</v>
      </c>
      <c r="D8228" s="312" t="s">
        <v>19</v>
      </c>
      <c r="E8228" s="313" t="s">
        <v>19</v>
      </c>
      <c r="F8228" s="314">
        <v>1</v>
      </c>
      <c r="G8228" s="39"/>
      <c r="H8228" s="45"/>
    </row>
    <row r="8229" s="2" customFormat="1" ht="16.8" customHeight="1">
      <c r="A8229" s="39"/>
      <c r="B8229" s="45"/>
      <c r="C8229" s="315" t="s">
        <v>269</v>
      </c>
      <c r="D8229" s="315" t="s">
        <v>1866</v>
      </c>
      <c r="E8229" s="18" t="s">
        <v>19</v>
      </c>
      <c r="F8229" s="316">
        <v>1</v>
      </c>
      <c r="G8229" s="39"/>
      <c r="H8229" s="45"/>
    </row>
    <row r="8230" s="2" customFormat="1" ht="16.8" customHeight="1">
      <c r="A8230" s="39"/>
      <c r="B8230" s="45"/>
      <c r="C8230" s="317" t="s">
        <v>4959</v>
      </c>
      <c r="D8230" s="39"/>
      <c r="E8230" s="39"/>
      <c r="F8230" s="39"/>
      <c r="G8230" s="39"/>
      <c r="H8230" s="45"/>
    </row>
    <row r="8231" s="2" customFormat="1">
      <c r="A8231" s="39"/>
      <c r="B8231" s="45"/>
      <c r="C8231" s="315" t="s">
        <v>406</v>
      </c>
      <c r="D8231" s="315" t="s">
        <v>407</v>
      </c>
      <c r="E8231" s="18" t="s">
        <v>391</v>
      </c>
      <c r="F8231" s="316">
        <v>331.964</v>
      </c>
      <c r="G8231" s="39"/>
      <c r="H8231" s="45"/>
    </row>
    <row r="8232" s="2" customFormat="1">
      <c r="A8232" s="39"/>
      <c r="B8232" s="45"/>
      <c r="C8232" s="315" t="s">
        <v>425</v>
      </c>
      <c r="D8232" s="315" t="s">
        <v>426</v>
      </c>
      <c r="E8232" s="18" t="s">
        <v>345</v>
      </c>
      <c r="F8232" s="316">
        <v>773.37599999999998</v>
      </c>
      <c r="G8232" s="39"/>
      <c r="H8232" s="45"/>
    </row>
    <row r="8233" s="2" customFormat="1" ht="16.8" customHeight="1">
      <c r="A8233" s="39"/>
      <c r="B8233" s="45"/>
      <c r="C8233" s="311" t="s">
        <v>1821</v>
      </c>
      <c r="D8233" s="312" t="s">
        <v>19</v>
      </c>
      <c r="E8233" s="313" t="s">
        <v>19</v>
      </c>
      <c r="F8233" s="314">
        <v>241.68000000000001</v>
      </c>
      <c r="G8233" s="39"/>
      <c r="H8233" s="45"/>
    </row>
    <row r="8234" s="2" customFormat="1" ht="16.8" customHeight="1">
      <c r="A8234" s="39"/>
      <c r="B8234" s="45"/>
      <c r="C8234" s="315" t="s">
        <v>1821</v>
      </c>
      <c r="D8234" s="315" t="s">
        <v>3221</v>
      </c>
      <c r="E8234" s="18" t="s">
        <v>19</v>
      </c>
      <c r="F8234" s="316">
        <v>241.68000000000001</v>
      </c>
      <c r="G8234" s="39"/>
      <c r="H8234" s="45"/>
    </row>
    <row r="8235" s="2" customFormat="1" ht="16.8" customHeight="1">
      <c r="A8235" s="39"/>
      <c r="B8235" s="45"/>
      <c r="C8235" s="317" t="s">
        <v>4959</v>
      </c>
      <c r="D8235" s="39"/>
      <c r="E8235" s="39"/>
      <c r="F8235" s="39"/>
      <c r="G8235" s="39"/>
      <c r="H8235" s="45"/>
    </row>
    <row r="8236" s="2" customFormat="1" ht="16.8" customHeight="1">
      <c r="A8236" s="39"/>
      <c r="B8236" s="45"/>
      <c r="C8236" s="315" t="s">
        <v>3217</v>
      </c>
      <c r="D8236" s="315" t="s">
        <v>3218</v>
      </c>
      <c r="E8236" s="18" t="s">
        <v>572</v>
      </c>
      <c r="F8236" s="316">
        <v>245.30500000000001</v>
      </c>
      <c r="G8236" s="39"/>
      <c r="H8236" s="45"/>
    </row>
    <row r="8237" s="2" customFormat="1" ht="16.8" customHeight="1">
      <c r="A8237" s="39"/>
      <c r="B8237" s="45"/>
      <c r="C8237" s="315" t="s">
        <v>3312</v>
      </c>
      <c r="D8237" s="315" t="s">
        <v>3313</v>
      </c>
      <c r="E8237" s="18" t="s">
        <v>572</v>
      </c>
      <c r="F8237" s="316">
        <v>241.68000000000001</v>
      </c>
      <c r="G8237" s="39"/>
      <c r="H8237" s="45"/>
    </row>
    <row r="8238" s="2" customFormat="1" ht="16.8" customHeight="1">
      <c r="A8238" s="39"/>
      <c r="B8238" s="45"/>
      <c r="C8238" s="315" t="s">
        <v>786</v>
      </c>
      <c r="D8238" s="315" t="s">
        <v>787</v>
      </c>
      <c r="E8238" s="18" t="s">
        <v>572</v>
      </c>
      <c r="F8238" s="316">
        <v>241.68000000000001</v>
      </c>
      <c r="G8238" s="39"/>
      <c r="H8238" s="45"/>
    </row>
    <row r="8239" s="2" customFormat="1" ht="16.8" customHeight="1">
      <c r="A8239" s="39"/>
      <c r="B8239" s="45"/>
      <c r="C8239" s="315" t="s">
        <v>496</v>
      </c>
      <c r="D8239" s="315" t="s">
        <v>497</v>
      </c>
      <c r="E8239" s="18" t="s">
        <v>489</v>
      </c>
      <c r="F8239" s="316">
        <v>32.082000000000001</v>
      </c>
      <c r="G8239" s="39"/>
      <c r="H8239" s="45"/>
    </row>
    <row r="8240" s="2" customFormat="1" ht="16.8" customHeight="1">
      <c r="A8240" s="39"/>
      <c r="B8240" s="45"/>
      <c r="C8240" s="311" t="s">
        <v>1824</v>
      </c>
      <c r="D8240" s="312" t="s">
        <v>19</v>
      </c>
      <c r="E8240" s="313" t="s">
        <v>19</v>
      </c>
      <c r="F8240" s="314">
        <v>0.063</v>
      </c>
      <c r="G8240" s="39"/>
      <c r="H8240" s="45"/>
    </row>
    <row r="8241" s="2" customFormat="1" ht="16.8" customHeight="1">
      <c r="A8241" s="39"/>
      <c r="B8241" s="45"/>
      <c r="C8241" s="315" t="s">
        <v>19</v>
      </c>
      <c r="D8241" s="315" t="s">
        <v>3220</v>
      </c>
      <c r="E8241" s="18" t="s">
        <v>19</v>
      </c>
      <c r="F8241" s="316">
        <v>0</v>
      </c>
      <c r="G8241" s="39"/>
      <c r="H8241" s="45"/>
    </row>
    <row r="8242" s="2" customFormat="1" ht="16.8" customHeight="1">
      <c r="A8242" s="39"/>
      <c r="B8242" s="45"/>
      <c r="C8242" s="315" t="s">
        <v>1824</v>
      </c>
      <c r="D8242" s="315" t="s">
        <v>1825</v>
      </c>
      <c r="E8242" s="18" t="s">
        <v>19</v>
      </c>
      <c r="F8242" s="316">
        <v>0.063</v>
      </c>
      <c r="G8242" s="39"/>
      <c r="H8242" s="45"/>
    </row>
    <row r="8243" s="2" customFormat="1" ht="16.8" customHeight="1">
      <c r="A8243" s="39"/>
      <c r="B8243" s="45"/>
      <c r="C8243" s="317" t="s">
        <v>4959</v>
      </c>
      <c r="D8243" s="39"/>
      <c r="E8243" s="39"/>
      <c r="F8243" s="39"/>
      <c r="G8243" s="39"/>
      <c r="H8243" s="45"/>
    </row>
    <row r="8244" s="2" customFormat="1" ht="16.8" customHeight="1">
      <c r="A8244" s="39"/>
      <c r="B8244" s="45"/>
      <c r="C8244" s="315" t="s">
        <v>3217</v>
      </c>
      <c r="D8244" s="315" t="s">
        <v>3218</v>
      </c>
      <c r="E8244" s="18" t="s">
        <v>572</v>
      </c>
      <c r="F8244" s="316">
        <v>245.30500000000001</v>
      </c>
      <c r="G8244" s="39"/>
      <c r="H8244" s="45"/>
    </row>
    <row r="8245" s="2" customFormat="1" ht="16.8" customHeight="1">
      <c r="A8245" s="39"/>
      <c r="B8245" s="45"/>
      <c r="C8245" s="315" t="s">
        <v>496</v>
      </c>
      <c r="D8245" s="315" t="s">
        <v>497</v>
      </c>
      <c r="E8245" s="18" t="s">
        <v>489</v>
      </c>
      <c r="F8245" s="316">
        <v>32.082000000000001</v>
      </c>
      <c r="G8245" s="39"/>
      <c r="H8245" s="45"/>
    </row>
    <row r="8246" s="2" customFormat="1" ht="16.8" customHeight="1">
      <c r="A8246" s="39"/>
      <c r="B8246" s="45"/>
      <c r="C8246" s="311" t="s">
        <v>3136</v>
      </c>
      <c r="D8246" s="312" t="s">
        <v>19</v>
      </c>
      <c r="E8246" s="313" t="s">
        <v>19</v>
      </c>
      <c r="F8246" s="314">
        <v>21</v>
      </c>
      <c r="G8246" s="39"/>
      <c r="H8246" s="45"/>
    </row>
    <row r="8247" s="2" customFormat="1" ht="16.8" customHeight="1">
      <c r="A8247" s="39"/>
      <c r="B8247" s="45"/>
      <c r="C8247" s="315" t="s">
        <v>3136</v>
      </c>
      <c r="D8247" s="315" t="s">
        <v>3223</v>
      </c>
      <c r="E8247" s="18" t="s">
        <v>19</v>
      </c>
      <c r="F8247" s="316">
        <v>21</v>
      </c>
      <c r="G8247" s="39"/>
      <c r="H8247" s="45"/>
    </row>
    <row r="8248" s="2" customFormat="1" ht="16.8" customHeight="1">
      <c r="A8248" s="39"/>
      <c r="B8248" s="45"/>
      <c r="C8248" s="317" t="s">
        <v>4959</v>
      </c>
      <c r="D8248" s="39"/>
      <c r="E8248" s="39"/>
      <c r="F8248" s="39"/>
      <c r="G8248" s="39"/>
      <c r="H8248" s="45"/>
    </row>
    <row r="8249" s="2" customFormat="1" ht="16.8" customHeight="1">
      <c r="A8249" s="39"/>
      <c r="B8249" s="45"/>
      <c r="C8249" s="315" t="s">
        <v>3217</v>
      </c>
      <c r="D8249" s="315" t="s">
        <v>3218</v>
      </c>
      <c r="E8249" s="18" t="s">
        <v>572</v>
      </c>
      <c r="F8249" s="316">
        <v>245.30500000000001</v>
      </c>
      <c r="G8249" s="39"/>
      <c r="H8249" s="45"/>
    </row>
    <row r="8250" s="2" customFormat="1" ht="16.8" customHeight="1">
      <c r="A8250" s="39"/>
      <c r="B8250" s="45"/>
      <c r="C8250" s="315" t="s">
        <v>3236</v>
      </c>
      <c r="D8250" s="315" t="s">
        <v>3237</v>
      </c>
      <c r="E8250" s="18" t="s">
        <v>586</v>
      </c>
      <c r="F8250" s="316">
        <v>21</v>
      </c>
      <c r="G8250" s="39"/>
      <c r="H8250" s="45"/>
    </row>
    <row r="8251" s="2" customFormat="1" ht="16.8" customHeight="1">
      <c r="A8251" s="39"/>
      <c r="B8251" s="45"/>
      <c r="C8251" s="311" t="s">
        <v>1822</v>
      </c>
      <c r="D8251" s="312" t="s">
        <v>19</v>
      </c>
      <c r="E8251" s="313" t="s">
        <v>19</v>
      </c>
      <c r="F8251" s="314">
        <v>0</v>
      </c>
      <c r="G8251" s="39"/>
      <c r="H8251" s="45"/>
    </row>
    <row r="8252" s="2" customFormat="1" ht="16.8" customHeight="1">
      <c r="A8252" s="39"/>
      <c r="B8252" s="45"/>
      <c r="C8252" s="317" t="s">
        <v>4959</v>
      </c>
      <c r="D8252" s="39"/>
      <c r="E8252" s="39"/>
      <c r="F8252" s="39"/>
      <c r="G8252" s="39"/>
      <c r="H8252" s="45"/>
    </row>
    <row r="8253" s="2" customFormat="1" ht="16.8" customHeight="1">
      <c r="A8253" s="39"/>
      <c r="B8253" s="45"/>
      <c r="C8253" s="315" t="s">
        <v>3312</v>
      </c>
      <c r="D8253" s="315" t="s">
        <v>3313</v>
      </c>
      <c r="E8253" s="18" t="s">
        <v>572</v>
      </c>
      <c r="F8253" s="316">
        <v>241.68000000000001</v>
      </c>
      <c r="G8253" s="39"/>
      <c r="H8253" s="45"/>
    </row>
    <row r="8254" s="2" customFormat="1" ht="16.8" customHeight="1">
      <c r="A8254" s="39"/>
      <c r="B8254" s="45"/>
      <c r="C8254" s="315" t="s">
        <v>786</v>
      </c>
      <c r="D8254" s="315" t="s">
        <v>787</v>
      </c>
      <c r="E8254" s="18" t="s">
        <v>572</v>
      </c>
      <c r="F8254" s="316">
        <v>241.68000000000001</v>
      </c>
      <c r="G8254" s="39"/>
      <c r="H8254" s="45"/>
    </row>
    <row r="8255" s="2" customFormat="1" ht="16.8" customHeight="1">
      <c r="A8255" s="39"/>
      <c r="B8255" s="45"/>
      <c r="C8255" s="315" t="s">
        <v>496</v>
      </c>
      <c r="D8255" s="315" t="s">
        <v>497</v>
      </c>
      <c r="E8255" s="18" t="s">
        <v>489</v>
      </c>
      <c r="F8255" s="316">
        <v>32.082000000000001</v>
      </c>
      <c r="G8255" s="39"/>
      <c r="H8255" s="45"/>
    </row>
    <row r="8256" s="2" customFormat="1" ht="16.8" customHeight="1">
      <c r="A8256" s="39"/>
      <c r="B8256" s="45"/>
      <c r="C8256" s="311" t="s">
        <v>1826</v>
      </c>
      <c r="D8256" s="312" t="s">
        <v>19</v>
      </c>
      <c r="E8256" s="313" t="s">
        <v>19</v>
      </c>
      <c r="F8256" s="314">
        <v>0.074999999999999997</v>
      </c>
      <c r="G8256" s="39"/>
      <c r="H8256" s="45"/>
    </row>
    <row r="8257" s="2" customFormat="1" ht="16.8" customHeight="1">
      <c r="A8257" s="39"/>
      <c r="B8257" s="45"/>
      <c r="C8257" s="317" t="s">
        <v>4959</v>
      </c>
      <c r="D8257" s="39"/>
      <c r="E8257" s="39"/>
      <c r="F8257" s="39"/>
      <c r="G8257" s="39"/>
      <c r="H8257" s="45"/>
    </row>
    <row r="8258" s="2" customFormat="1" ht="16.8" customHeight="1">
      <c r="A8258" s="39"/>
      <c r="B8258" s="45"/>
      <c r="C8258" s="315" t="s">
        <v>496</v>
      </c>
      <c r="D8258" s="315" t="s">
        <v>497</v>
      </c>
      <c r="E8258" s="18" t="s">
        <v>489</v>
      </c>
      <c r="F8258" s="316">
        <v>32.082000000000001</v>
      </c>
      <c r="G8258" s="39"/>
      <c r="H8258" s="45"/>
    </row>
    <row r="8259" s="2" customFormat="1" ht="16.8" customHeight="1">
      <c r="A8259" s="39"/>
      <c r="B8259" s="45"/>
      <c r="C8259" s="311" t="s">
        <v>3140</v>
      </c>
      <c r="D8259" s="312" t="s">
        <v>19</v>
      </c>
      <c r="E8259" s="313" t="s">
        <v>19</v>
      </c>
      <c r="F8259" s="314">
        <v>2</v>
      </c>
      <c r="G8259" s="39"/>
      <c r="H8259" s="45"/>
    </row>
    <row r="8260" s="2" customFormat="1" ht="16.8" customHeight="1">
      <c r="A8260" s="39"/>
      <c r="B8260" s="45"/>
      <c r="C8260" s="315" t="s">
        <v>19</v>
      </c>
      <c r="D8260" s="315" t="s">
        <v>3139</v>
      </c>
      <c r="E8260" s="18" t="s">
        <v>19</v>
      </c>
      <c r="F8260" s="316">
        <v>2</v>
      </c>
      <c r="G8260" s="39"/>
      <c r="H8260" s="45"/>
    </row>
    <row r="8261" s="2" customFormat="1" ht="16.8" customHeight="1">
      <c r="A8261" s="39"/>
      <c r="B8261" s="45"/>
      <c r="C8261" s="315" t="s">
        <v>19</v>
      </c>
      <c r="D8261" s="315" t="s">
        <v>3143</v>
      </c>
      <c r="E8261" s="18" t="s">
        <v>19</v>
      </c>
      <c r="F8261" s="316">
        <v>0</v>
      </c>
      <c r="G8261" s="39"/>
      <c r="H8261" s="45"/>
    </row>
    <row r="8262" s="2" customFormat="1" ht="16.8" customHeight="1">
      <c r="A8262" s="39"/>
      <c r="B8262" s="45"/>
      <c r="C8262" s="315" t="s">
        <v>19</v>
      </c>
      <c r="D8262" s="315" t="s">
        <v>3142</v>
      </c>
      <c r="E8262" s="18" t="s">
        <v>19</v>
      </c>
      <c r="F8262" s="316">
        <v>0</v>
      </c>
      <c r="G8262" s="39"/>
      <c r="H8262" s="45"/>
    </row>
    <row r="8263" s="2" customFormat="1" ht="16.8" customHeight="1">
      <c r="A8263" s="39"/>
      <c r="B8263" s="45"/>
      <c r="C8263" s="315" t="s">
        <v>3140</v>
      </c>
      <c r="D8263" s="315" t="s">
        <v>363</v>
      </c>
      <c r="E8263" s="18" t="s">
        <v>19</v>
      </c>
      <c r="F8263" s="316">
        <v>2</v>
      </c>
      <c r="G8263" s="39"/>
      <c r="H8263" s="45"/>
    </row>
    <row r="8264" s="2" customFormat="1" ht="16.8" customHeight="1">
      <c r="A8264" s="39"/>
      <c r="B8264" s="45"/>
      <c r="C8264" s="317" t="s">
        <v>4959</v>
      </c>
      <c r="D8264" s="39"/>
      <c r="E8264" s="39"/>
      <c r="F8264" s="39"/>
      <c r="G8264" s="39"/>
      <c r="H8264" s="45"/>
    </row>
    <row r="8265" s="2" customFormat="1" ht="16.8" customHeight="1">
      <c r="A8265" s="39"/>
      <c r="B8265" s="45"/>
      <c r="C8265" s="315" t="s">
        <v>3301</v>
      </c>
      <c r="D8265" s="315" t="s">
        <v>3302</v>
      </c>
      <c r="E8265" s="18" t="s">
        <v>586</v>
      </c>
      <c r="F8265" s="316">
        <v>2</v>
      </c>
      <c r="G8265" s="39"/>
      <c r="H8265" s="45"/>
    </row>
    <row r="8266" s="2" customFormat="1" ht="16.8" customHeight="1">
      <c r="A8266" s="39"/>
      <c r="B8266" s="45"/>
      <c r="C8266" s="315" t="s">
        <v>3297</v>
      </c>
      <c r="D8266" s="315" t="s">
        <v>3298</v>
      </c>
      <c r="E8266" s="18" t="s">
        <v>586</v>
      </c>
      <c r="F8266" s="316">
        <v>2</v>
      </c>
      <c r="G8266" s="39"/>
      <c r="H8266" s="45"/>
    </row>
    <row r="8267" s="2" customFormat="1" ht="16.8" customHeight="1">
      <c r="A8267" s="39"/>
      <c r="B8267" s="45"/>
      <c r="C8267" s="315" t="s">
        <v>3304</v>
      </c>
      <c r="D8267" s="315" t="s">
        <v>3305</v>
      </c>
      <c r="E8267" s="18" t="s">
        <v>586</v>
      </c>
      <c r="F8267" s="316">
        <v>2</v>
      </c>
      <c r="G8267" s="39"/>
      <c r="H8267" s="45"/>
    </row>
    <row r="8268" s="2" customFormat="1" ht="16.8" customHeight="1">
      <c r="A8268" s="39"/>
      <c r="B8268" s="45"/>
      <c r="C8268" s="311" t="s">
        <v>3138</v>
      </c>
      <c r="D8268" s="312" t="s">
        <v>19</v>
      </c>
      <c r="E8268" s="313" t="s">
        <v>19</v>
      </c>
      <c r="F8268" s="314">
        <v>13</v>
      </c>
      <c r="G8268" s="39"/>
      <c r="H8268" s="45"/>
    </row>
    <row r="8269" s="2" customFormat="1" ht="16.8" customHeight="1">
      <c r="A8269" s="39"/>
      <c r="B8269" s="45"/>
      <c r="C8269" s="315" t="s">
        <v>19</v>
      </c>
      <c r="D8269" s="315" t="s">
        <v>3137</v>
      </c>
      <c r="E8269" s="18" t="s">
        <v>19</v>
      </c>
      <c r="F8269" s="316">
        <v>11</v>
      </c>
      <c r="G8269" s="39"/>
      <c r="H8269" s="45"/>
    </row>
    <row r="8270" s="2" customFormat="1" ht="16.8" customHeight="1">
      <c r="A8270" s="39"/>
      <c r="B8270" s="45"/>
      <c r="C8270" s="315" t="s">
        <v>19</v>
      </c>
      <c r="D8270" s="315" t="s">
        <v>3139</v>
      </c>
      <c r="E8270" s="18" t="s">
        <v>19</v>
      </c>
      <c r="F8270" s="316">
        <v>2</v>
      </c>
      <c r="G8270" s="39"/>
      <c r="H8270" s="45"/>
    </row>
    <row r="8271" s="2" customFormat="1" ht="16.8" customHeight="1">
      <c r="A8271" s="39"/>
      <c r="B8271" s="45"/>
      <c r="C8271" s="315" t="s">
        <v>19</v>
      </c>
      <c r="D8271" s="315" t="s">
        <v>3143</v>
      </c>
      <c r="E8271" s="18" t="s">
        <v>19</v>
      </c>
      <c r="F8271" s="316">
        <v>0</v>
      </c>
      <c r="G8271" s="39"/>
      <c r="H8271" s="45"/>
    </row>
    <row r="8272" s="2" customFormat="1" ht="16.8" customHeight="1">
      <c r="A8272" s="39"/>
      <c r="B8272" s="45"/>
      <c r="C8272" s="315" t="s">
        <v>19</v>
      </c>
      <c r="D8272" s="315" t="s">
        <v>3142</v>
      </c>
      <c r="E8272" s="18" t="s">
        <v>19</v>
      </c>
      <c r="F8272" s="316">
        <v>0</v>
      </c>
      <c r="G8272" s="39"/>
      <c r="H8272" s="45"/>
    </row>
    <row r="8273" s="2" customFormat="1" ht="16.8" customHeight="1">
      <c r="A8273" s="39"/>
      <c r="B8273" s="45"/>
      <c r="C8273" s="315" t="s">
        <v>3138</v>
      </c>
      <c r="D8273" s="315" t="s">
        <v>363</v>
      </c>
      <c r="E8273" s="18" t="s">
        <v>19</v>
      </c>
      <c r="F8273" s="316">
        <v>13</v>
      </c>
      <c r="G8273" s="39"/>
      <c r="H8273" s="45"/>
    </row>
    <row r="8274" s="2" customFormat="1" ht="16.8" customHeight="1">
      <c r="A8274" s="39"/>
      <c r="B8274" s="45"/>
      <c r="C8274" s="317" t="s">
        <v>4959</v>
      </c>
      <c r="D8274" s="39"/>
      <c r="E8274" s="39"/>
      <c r="F8274" s="39"/>
      <c r="G8274" s="39"/>
      <c r="H8274" s="45"/>
    </row>
    <row r="8275" s="2" customFormat="1" ht="16.8" customHeight="1">
      <c r="A8275" s="39"/>
      <c r="B8275" s="45"/>
      <c r="C8275" s="315" t="s">
        <v>3291</v>
      </c>
      <c r="D8275" s="315" t="s">
        <v>3292</v>
      </c>
      <c r="E8275" s="18" t="s">
        <v>586</v>
      </c>
      <c r="F8275" s="316">
        <v>13</v>
      </c>
      <c r="G8275" s="39"/>
      <c r="H8275" s="45"/>
    </row>
    <row r="8276" s="2" customFormat="1" ht="16.8" customHeight="1">
      <c r="A8276" s="39"/>
      <c r="B8276" s="45"/>
      <c r="C8276" s="315" t="s">
        <v>3287</v>
      </c>
      <c r="D8276" s="315" t="s">
        <v>3288</v>
      </c>
      <c r="E8276" s="18" t="s">
        <v>586</v>
      </c>
      <c r="F8276" s="316">
        <v>13</v>
      </c>
      <c r="G8276" s="39"/>
      <c r="H8276" s="45"/>
    </row>
    <row r="8277" s="2" customFormat="1" ht="16.8" customHeight="1">
      <c r="A8277" s="39"/>
      <c r="B8277" s="45"/>
      <c r="C8277" s="315" t="s">
        <v>3294</v>
      </c>
      <c r="D8277" s="315" t="s">
        <v>3295</v>
      </c>
      <c r="E8277" s="18" t="s">
        <v>586</v>
      </c>
      <c r="F8277" s="316">
        <v>13</v>
      </c>
      <c r="G8277" s="39"/>
      <c r="H8277" s="45"/>
    </row>
    <row r="8278" s="2" customFormat="1" ht="16.8" customHeight="1">
      <c r="A8278" s="39"/>
      <c r="B8278" s="45"/>
      <c r="C8278" s="311" t="s">
        <v>952</v>
      </c>
      <c r="D8278" s="312" t="s">
        <v>19</v>
      </c>
      <c r="E8278" s="313" t="s">
        <v>19</v>
      </c>
      <c r="F8278" s="314">
        <v>0</v>
      </c>
      <c r="G8278" s="39"/>
      <c r="H8278" s="45"/>
    </row>
    <row r="8279" s="2" customFormat="1" ht="16.8" customHeight="1">
      <c r="A8279" s="39"/>
      <c r="B8279" s="45"/>
      <c r="C8279" s="317" t="s">
        <v>4959</v>
      </c>
      <c r="D8279" s="39"/>
      <c r="E8279" s="39"/>
      <c r="F8279" s="39"/>
      <c r="G8279" s="39"/>
      <c r="H8279" s="45"/>
    </row>
    <row r="8280" s="2" customFormat="1" ht="16.8" customHeight="1">
      <c r="A8280" s="39"/>
      <c r="B8280" s="45"/>
      <c r="C8280" s="315" t="s">
        <v>786</v>
      </c>
      <c r="D8280" s="315" t="s">
        <v>787</v>
      </c>
      <c r="E8280" s="18" t="s">
        <v>572</v>
      </c>
      <c r="F8280" s="316">
        <v>241.68000000000001</v>
      </c>
      <c r="G8280" s="39"/>
      <c r="H8280" s="45"/>
    </row>
    <row r="8281" s="2" customFormat="1" ht="16.8" customHeight="1">
      <c r="A8281" s="39"/>
      <c r="B8281" s="45"/>
      <c r="C8281" s="315" t="s">
        <v>496</v>
      </c>
      <c r="D8281" s="315" t="s">
        <v>497</v>
      </c>
      <c r="E8281" s="18" t="s">
        <v>489</v>
      </c>
      <c r="F8281" s="316">
        <v>32.082000000000001</v>
      </c>
      <c r="G8281" s="39"/>
      <c r="H8281" s="45"/>
    </row>
    <row r="8282" s="2" customFormat="1" ht="16.8" customHeight="1">
      <c r="A8282" s="39"/>
      <c r="B8282" s="45"/>
      <c r="C8282" s="311" t="s">
        <v>954</v>
      </c>
      <c r="D8282" s="312" t="s">
        <v>19</v>
      </c>
      <c r="E8282" s="313" t="s">
        <v>19</v>
      </c>
      <c r="F8282" s="314">
        <v>0.25</v>
      </c>
      <c r="G8282" s="39"/>
      <c r="H8282" s="45"/>
    </row>
    <row r="8283" s="2" customFormat="1" ht="16.8" customHeight="1">
      <c r="A8283" s="39"/>
      <c r="B8283" s="45"/>
      <c r="C8283" s="317" t="s">
        <v>4959</v>
      </c>
      <c r="D8283" s="39"/>
      <c r="E8283" s="39"/>
      <c r="F8283" s="39"/>
      <c r="G8283" s="39"/>
      <c r="H8283" s="45"/>
    </row>
    <row r="8284" s="2" customFormat="1" ht="16.8" customHeight="1">
      <c r="A8284" s="39"/>
      <c r="B8284" s="45"/>
      <c r="C8284" s="315" t="s">
        <v>496</v>
      </c>
      <c r="D8284" s="315" t="s">
        <v>497</v>
      </c>
      <c r="E8284" s="18" t="s">
        <v>489</v>
      </c>
      <c r="F8284" s="316">
        <v>32.082000000000001</v>
      </c>
      <c r="G8284" s="39"/>
      <c r="H8284" s="45"/>
    </row>
    <row r="8285" s="2" customFormat="1" ht="16.8" customHeight="1">
      <c r="A8285" s="39"/>
      <c r="B8285" s="45"/>
      <c r="C8285" s="311" t="s">
        <v>258</v>
      </c>
      <c r="D8285" s="312" t="s">
        <v>19</v>
      </c>
      <c r="E8285" s="313" t="s">
        <v>19</v>
      </c>
      <c r="F8285" s="314">
        <v>0</v>
      </c>
      <c r="G8285" s="39"/>
      <c r="H8285" s="45"/>
    </row>
    <row r="8286" s="2" customFormat="1" ht="16.8" customHeight="1">
      <c r="A8286" s="39"/>
      <c r="B8286" s="45"/>
      <c r="C8286" s="317" t="s">
        <v>4959</v>
      </c>
      <c r="D8286" s="39"/>
      <c r="E8286" s="39"/>
      <c r="F8286" s="39"/>
      <c r="G8286" s="39"/>
      <c r="H8286" s="45"/>
    </row>
    <row r="8287" s="2" customFormat="1" ht="16.8" customHeight="1">
      <c r="A8287" s="39"/>
      <c r="B8287" s="45"/>
      <c r="C8287" s="315" t="s">
        <v>786</v>
      </c>
      <c r="D8287" s="315" t="s">
        <v>787</v>
      </c>
      <c r="E8287" s="18" t="s">
        <v>572</v>
      </c>
      <c r="F8287" s="316">
        <v>241.68000000000001</v>
      </c>
      <c r="G8287" s="39"/>
      <c r="H8287" s="45"/>
    </row>
    <row r="8288" s="2" customFormat="1" ht="16.8" customHeight="1">
      <c r="A8288" s="39"/>
      <c r="B8288" s="45"/>
      <c r="C8288" s="315" t="s">
        <v>496</v>
      </c>
      <c r="D8288" s="315" t="s">
        <v>497</v>
      </c>
      <c r="E8288" s="18" t="s">
        <v>489</v>
      </c>
      <c r="F8288" s="316">
        <v>32.082000000000001</v>
      </c>
      <c r="G8288" s="39"/>
      <c r="H8288" s="45"/>
    </row>
    <row r="8289" s="2" customFormat="1" ht="16.8" customHeight="1">
      <c r="A8289" s="39"/>
      <c r="B8289" s="45"/>
      <c r="C8289" s="311" t="s">
        <v>266</v>
      </c>
      <c r="D8289" s="312" t="s">
        <v>19</v>
      </c>
      <c r="E8289" s="313" t="s">
        <v>19</v>
      </c>
      <c r="F8289" s="314">
        <v>0.29999999999999999</v>
      </c>
      <c r="G8289" s="39"/>
      <c r="H8289" s="45"/>
    </row>
    <row r="8290" s="2" customFormat="1" ht="16.8" customHeight="1">
      <c r="A8290" s="39"/>
      <c r="B8290" s="45"/>
      <c r="C8290" s="317" t="s">
        <v>4959</v>
      </c>
      <c r="D8290" s="39"/>
      <c r="E8290" s="39"/>
      <c r="F8290" s="39"/>
      <c r="G8290" s="39"/>
      <c r="H8290" s="45"/>
    </row>
    <row r="8291" s="2" customFormat="1" ht="16.8" customHeight="1">
      <c r="A8291" s="39"/>
      <c r="B8291" s="45"/>
      <c r="C8291" s="315" t="s">
        <v>496</v>
      </c>
      <c r="D8291" s="315" t="s">
        <v>497</v>
      </c>
      <c r="E8291" s="18" t="s">
        <v>489</v>
      </c>
      <c r="F8291" s="316">
        <v>32.082000000000001</v>
      </c>
      <c r="G8291" s="39"/>
      <c r="H8291" s="45"/>
    </row>
    <row r="8292" s="2" customFormat="1" ht="16.8" customHeight="1">
      <c r="A8292" s="39"/>
      <c r="B8292" s="45"/>
      <c r="C8292" s="311" t="s">
        <v>855</v>
      </c>
      <c r="D8292" s="312" t="s">
        <v>19</v>
      </c>
      <c r="E8292" s="313" t="s">
        <v>19</v>
      </c>
      <c r="F8292" s="314">
        <v>0</v>
      </c>
      <c r="G8292" s="39"/>
      <c r="H8292" s="45"/>
    </row>
    <row r="8293" s="2" customFormat="1" ht="16.8" customHeight="1">
      <c r="A8293" s="39"/>
      <c r="B8293" s="45"/>
      <c r="C8293" s="317" t="s">
        <v>4959</v>
      </c>
      <c r="D8293" s="39"/>
      <c r="E8293" s="39"/>
      <c r="F8293" s="39"/>
      <c r="G8293" s="39"/>
      <c r="H8293" s="45"/>
    </row>
    <row r="8294" s="2" customFormat="1">
      <c r="A8294" s="39"/>
      <c r="B8294" s="45"/>
      <c r="C8294" s="315" t="s">
        <v>477</v>
      </c>
      <c r="D8294" s="315" t="s">
        <v>478</v>
      </c>
      <c r="E8294" s="18" t="s">
        <v>391</v>
      </c>
      <c r="F8294" s="316">
        <v>315.17000000000002</v>
      </c>
      <c r="G8294" s="39"/>
      <c r="H8294" s="45"/>
    </row>
    <row r="8295" s="2" customFormat="1" ht="16.8" customHeight="1">
      <c r="A8295" s="39"/>
      <c r="B8295" s="45"/>
      <c r="C8295" s="311" t="s">
        <v>3141</v>
      </c>
      <c r="D8295" s="312" t="s">
        <v>19</v>
      </c>
      <c r="E8295" s="313" t="s">
        <v>19</v>
      </c>
      <c r="F8295" s="314">
        <v>2</v>
      </c>
      <c r="G8295" s="39"/>
      <c r="H8295" s="45"/>
    </row>
    <row r="8296" s="2" customFormat="1" ht="16.8" customHeight="1">
      <c r="A8296" s="39"/>
      <c r="B8296" s="45"/>
      <c r="C8296" s="315" t="s">
        <v>19</v>
      </c>
      <c r="D8296" s="315" t="s">
        <v>3139</v>
      </c>
      <c r="E8296" s="18" t="s">
        <v>19</v>
      </c>
      <c r="F8296" s="316">
        <v>2</v>
      </c>
      <c r="G8296" s="39"/>
      <c r="H8296" s="45"/>
    </row>
    <row r="8297" s="2" customFormat="1" ht="16.8" customHeight="1">
      <c r="A8297" s="39"/>
      <c r="B8297" s="45"/>
      <c r="C8297" s="315" t="s">
        <v>19</v>
      </c>
      <c r="D8297" s="315" t="s">
        <v>3143</v>
      </c>
      <c r="E8297" s="18" t="s">
        <v>19</v>
      </c>
      <c r="F8297" s="316">
        <v>0</v>
      </c>
      <c r="G8297" s="39"/>
      <c r="H8297" s="45"/>
    </row>
    <row r="8298" s="2" customFormat="1" ht="16.8" customHeight="1">
      <c r="A8298" s="39"/>
      <c r="B8298" s="45"/>
      <c r="C8298" s="315" t="s">
        <v>19</v>
      </c>
      <c r="D8298" s="315" t="s">
        <v>3142</v>
      </c>
      <c r="E8298" s="18" t="s">
        <v>19</v>
      </c>
      <c r="F8298" s="316">
        <v>0</v>
      </c>
      <c r="G8298" s="39"/>
      <c r="H8298" s="45"/>
    </row>
    <row r="8299" s="2" customFormat="1" ht="16.8" customHeight="1">
      <c r="A8299" s="39"/>
      <c r="B8299" s="45"/>
      <c r="C8299" s="315" t="s">
        <v>3141</v>
      </c>
      <c r="D8299" s="315" t="s">
        <v>363</v>
      </c>
      <c r="E8299" s="18" t="s">
        <v>19</v>
      </c>
      <c r="F8299" s="316">
        <v>2</v>
      </c>
      <c r="G8299" s="39"/>
      <c r="H8299" s="45"/>
    </row>
    <row r="8300" s="2" customFormat="1" ht="16.8" customHeight="1">
      <c r="A8300" s="39"/>
      <c r="B8300" s="45"/>
      <c r="C8300" s="317" t="s">
        <v>4959</v>
      </c>
      <c r="D8300" s="39"/>
      <c r="E8300" s="39"/>
      <c r="F8300" s="39"/>
      <c r="G8300" s="39"/>
      <c r="H8300" s="45"/>
    </row>
    <row r="8301" s="2" customFormat="1" ht="16.8" customHeight="1">
      <c r="A8301" s="39"/>
      <c r="B8301" s="45"/>
      <c r="C8301" s="315" t="s">
        <v>3206</v>
      </c>
      <c r="D8301" s="315" t="s">
        <v>3207</v>
      </c>
      <c r="E8301" s="18" t="s">
        <v>586</v>
      </c>
      <c r="F8301" s="316">
        <v>2</v>
      </c>
      <c r="G8301" s="39"/>
      <c r="H8301" s="45"/>
    </row>
    <row r="8302" s="2" customFormat="1">
      <c r="A8302" s="39"/>
      <c r="B8302" s="45"/>
      <c r="C8302" s="315" t="s">
        <v>3202</v>
      </c>
      <c r="D8302" s="315" t="s">
        <v>3203</v>
      </c>
      <c r="E8302" s="18" t="s">
        <v>586</v>
      </c>
      <c r="F8302" s="316">
        <v>2</v>
      </c>
      <c r="G8302" s="39"/>
      <c r="H8302" s="45"/>
    </row>
    <row r="8303" s="2" customFormat="1" ht="16.8" customHeight="1">
      <c r="A8303" s="39"/>
      <c r="B8303" s="45"/>
      <c r="C8303" s="315" t="s">
        <v>3209</v>
      </c>
      <c r="D8303" s="315" t="s">
        <v>3210</v>
      </c>
      <c r="E8303" s="18" t="s">
        <v>345</v>
      </c>
      <c r="F8303" s="316">
        <v>2.778</v>
      </c>
      <c r="G8303" s="39"/>
      <c r="H8303" s="45"/>
    </row>
    <row r="8304" s="2" customFormat="1" ht="16.8" customHeight="1">
      <c r="A8304" s="39"/>
      <c r="B8304" s="45"/>
      <c r="C8304" s="311" t="s">
        <v>286</v>
      </c>
      <c r="D8304" s="312" t="s">
        <v>19</v>
      </c>
      <c r="E8304" s="313" t="s">
        <v>19</v>
      </c>
      <c r="F8304" s="314">
        <v>231.512</v>
      </c>
      <c r="G8304" s="39"/>
      <c r="H8304" s="45"/>
    </row>
    <row r="8305" s="2" customFormat="1">
      <c r="A8305" s="39"/>
      <c r="B8305" s="45"/>
      <c r="C8305" s="315" t="s">
        <v>19</v>
      </c>
      <c r="D8305" s="315" t="s">
        <v>1848</v>
      </c>
      <c r="E8305" s="18" t="s">
        <v>19</v>
      </c>
      <c r="F8305" s="316">
        <v>0</v>
      </c>
      <c r="G8305" s="39"/>
      <c r="H8305" s="45"/>
    </row>
    <row r="8306" s="2" customFormat="1" ht="16.8" customHeight="1">
      <c r="A8306" s="39"/>
      <c r="B8306" s="45"/>
      <c r="C8306" s="315" t="s">
        <v>1273</v>
      </c>
      <c r="D8306" s="315" t="s">
        <v>3145</v>
      </c>
      <c r="E8306" s="18" t="s">
        <v>19</v>
      </c>
      <c r="F8306" s="316">
        <v>62.472000000000001</v>
      </c>
      <c r="G8306" s="39"/>
      <c r="H8306" s="45"/>
    </row>
    <row r="8307" s="2" customFormat="1" ht="16.8" customHeight="1">
      <c r="A8307" s="39"/>
      <c r="B8307" s="45"/>
      <c r="C8307" s="315" t="s">
        <v>1305</v>
      </c>
      <c r="D8307" s="315" t="s">
        <v>3146</v>
      </c>
      <c r="E8307" s="18" t="s">
        <v>19</v>
      </c>
      <c r="F8307" s="316">
        <v>169.03999999999999</v>
      </c>
      <c r="G8307" s="39"/>
      <c r="H8307" s="45"/>
    </row>
    <row r="8308" s="2" customFormat="1" ht="16.8" customHeight="1">
      <c r="A8308" s="39"/>
      <c r="B8308" s="45"/>
      <c r="C8308" s="315" t="s">
        <v>286</v>
      </c>
      <c r="D8308" s="315" t="s">
        <v>353</v>
      </c>
      <c r="E8308" s="18" t="s">
        <v>19</v>
      </c>
      <c r="F8308" s="316">
        <v>231.512</v>
      </c>
      <c r="G8308" s="39"/>
      <c r="H8308" s="45"/>
    </row>
    <row r="8309" s="2" customFormat="1" ht="16.8" customHeight="1">
      <c r="A8309" s="39"/>
      <c r="B8309" s="45"/>
      <c r="C8309" s="317" t="s">
        <v>4959</v>
      </c>
      <c r="D8309" s="39"/>
      <c r="E8309" s="39"/>
      <c r="F8309" s="39"/>
      <c r="G8309" s="39"/>
      <c r="H8309" s="45"/>
    </row>
    <row r="8310" s="2" customFormat="1">
      <c r="A8310" s="39"/>
      <c r="B8310" s="45"/>
      <c r="C8310" s="315" t="s">
        <v>343</v>
      </c>
      <c r="D8310" s="315" t="s">
        <v>344</v>
      </c>
      <c r="E8310" s="18" t="s">
        <v>345</v>
      </c>
      <c r="F8310" s="316">
        <v>419.25400000000002</v>
      </c>
      <c r="G8310" s="39"/>
      <c r="H8310" s="45"/>
    </row>
    <row r="8311" s="2" customFormat="1">
      <c r="A8311" s="39"/>
      <c r="B8311" s="45"/>
      <c r="C8311" s="315" t="s">
        <v>792</v>
      </c>
      <c r="D8311" s="315" t="s">
        <v>793</v>
      </c>
      <c r="E8311" s="18" t="s">
        <v>572</v>
      </c>
      <c r="F8311" s="316">
        <v>487.36700000000002</v>
      </c>
      <c r="G8311" s="39"/>
      <c r="H8311" s="45"/>
    </row>
    <row r="8312" s="2" customFormat="1" ht="16.8" customHeight="1">
      <c r="A8312" s="39"/>
      <c r="B8312" s="45"/>
      <c r="C8312" s="311" t="s">
        <v>300</v>
      </c>
      <c r="D8312" s="312" t="s">
        <v>19</v>
      </c>
      <c r="E8312" s="313" t="s">
        <v>19</v>
      </c>
      <c r="F8312" s="314">
        <v>0</v>
      </c>
      <c r="G8312" s="39"/>
      <c r="H8312" s="45"/>
    </row>
    <row r="8313" s="2" customFormat="1" ht="16.8" customHeight="1">
      <c r="A8313" s="39"/>
      <c r="B8313" s="45"/>
      <c r="C8313" s="315" t="s">
        <v>19</v>
      </c>
      <c r="D8313" s="315" t="s">
        <v>1347</v>
      </c>
      <c r="E8313" s="18" t="s">
        <v>19</v>
      </c>
      <c r="F8313" s="316">
        <v>0</v>
      </c>
      <c r="G8313" s="39"/>
      <c r="H8313" s="45"/>
    </row>
    <row r="8314" s="2" customFormat="1" ht="16.8" customHeight="1">
      <c r="A8314" s="39"/>
      <c r="B8314" s="45"/>
      <c r="C8314" s="315" t="s">
        <v>300</v>
      </c>
      <c r="D8314" s="315" t="s">
        <v>72</v>
      </c>
      <c r="E8314" s="18" t="s">
        <v>19</v>
      </c>
      <c r="F8314" s="316">
        <v>0</v>
      </c>
      <c r="G8314" s="39"/>
      <c r="H8314" s="45"/>
    </row>
    <row r="8315" s="2" customFormat="1" ht="16.8" customHeight="1">
      <c r="A8315" s="39"/>
      <c r="B8315" s="45"/>
      <c r="C8315" s="317" t="s">
        <v>4959</v>
      </c>
      <c r="D8315" s="39"/>
      <c r="E8315" s="39"/>
      <c r="F8315" s="39"/>
      <c r="G8315" s="39"/>
      <c r="H8315" s="45"/>
    </row>
    <row r="8316" s="2" customFormat="1">
      <c r="A8316" s="39"/>
      <c r="B8316" s="45"/>
      <c r="C8316" s="315" t="s">
        <v>406</v>
      </c>
      <c r="D8316" s="315" t="s">
        <v>407</v>
      </c>
      <c r="E8316" s="18" t="s">
        <v>391</v>
      </c>
      <c r="F8316" s="316">
        <v>331.964</v>
      </c>
      <c r="G8316" s="39"/>
      <c r="H8316" s="45"/>
    </row>
    <row r="8317" s="2" customFormat="1" ht="16.8" customHeight="1">
      <c r="A8317" s="39"/>
      <c r="B8317" s="45"/>
      <c r="C8317" s="311" t="s">
        <v>291</v>
      </c>
      <c r="D8317" s="312" t="s">
        <v>19</v>
      </c>
      <c r="E8317" s="313" t="s">
        <v>19</v>
      </c>
      <c r="F8317" s="314">
        <v>28.800000000000001</v>
      </c>
      <c r="G8317" s="39"/>
      <c r="H8317" s="45"/>
    </row>
    <row r="8318" s="2" customFormat="1" ht="16.8" customHeight="1">
      <c r="A8318" s="39"/>
      <c r="B8318" s="45"/>
      <c r="C8318" s="315" t="s">
        <v>19</v>
      </c>
      <c r="D8318" s="315" t="s">
        <v>404</v>
      </c>
      <c r="E8318" s="18" t="s">
        <v>19</v>
      </c>
      <c r="F8318" s="316">
        <v>28.800000000000001</v>
      </c>
      <c r="G8318" s="39"/>
      <c r="H8318" s="45"/>
    </row>
    <row r="8319" s="2" customFormat="1" ht="16.8" customHeight="1">
      <c r="A8319" s="39"/>
      <c r="B8319" s="45"/>
      <c r="C8319" s="315" t="s">
        <v>291</v>
      </c>
      <c r="D8319" s="315" t="s">
        <v>363</v>
      </c>
      <c r="E8319" s="18" t="s">
        <v>19</v>
      </c>
      <c r="F8319" s="316">
        <v>28.800000000000001</v>
      </c>
      <c r="G8319" s="39"/>
      <c r="H8319" s="45"/>
    </row>
    <row r="8320" s="2" customFormat="1" ht="16.8" customHeight="1">
      <c r="A8320" s="39"/>
      <c r="B8320" s="45"/>
      <c r="C8320" s="317" t="s">
        <v>4959</v>
      </c>
      <c r="D8320" s="39"/>
      <c r="E8320" s="39"/>
      <c r="F8320" s="39"/>
      <c r="G8320" s="39"/>
      <c r="H8320" s="45"/>
    </row>
    <row r="8321" s="2" customFormat="1">
      <c r="A8321" s="39"/>
      <c r="B8321" s="45"/>
      <c r="C8321" s="315" t="s">
        <v>397</v>
      </c>
      <c r="D8321" s="315" t="s">
        <v>398</v>
      </c>
      <c r="E8321" s="18" t="s">
        <v>391</v>
      </c>
      <c r="F8321" s="316">
        <v>28.800000000000001</v>
      </c>
      <c r="G8321" s="39"/>
      <c r="H8321" s="45"/>
    </row>
    <row r="8322" s="2" customFormat="1">
      <c r="A8322" s="39"/>
      <c r="B8322" s="45"/>
      <c r="C8322" s="315" t="s">
        <v>472</v>
      </c>
      <c r="D8322" s="315" t="s">
        <v>473</v>
      </c>
      <c r="E8322" s="18" t="s">
        <v>391</v>
      </c>
      <c r="F8322" s="316">
        <v>28.800000000000001</v>
      </c>
      <c r="G8322" s="39"/>
      <c r="H8322" s="45"/>
    </row>
    <row r="8323" s="2" customFormat="1" ht="16.8" customHeight="1">
      <c r="A8323" s="39"/>
      <c r="B8323" s="45"/>
      <c r="C8323" s="311" t="s">
        <v>245</v>
      </c>
      <c r="D8323" s="312" t="s">
        <v>19</v>
      </c>
      <c r="E8323" s="313" t="s">
        <v>19</v>
      </c>
      <c r="F8323" s="314">
        <v>0</v>
      </c>
      <c r="G8323" s="39"/>
      <c r="H8323" s="45"/>
    </row>
    <row r="8324" s="2" customFormat="1" ht="16.8" customHeight="1">
      <c r="A8324" s="39"/>
      <c r="B8324" s="45"/>
      <c r="C8324" s="317" t="s">
        <v>4959</v>
      </c>
      <c r="D8324" s="39"/>
      <c r="E8324" s="39"/>
      <c r="F8324" s="39"/>
      <c r="G8324" s="39"/>
      <c r="H8324" s="45"/>
    </row>
    <row r="8325" s="2" customFormat="1">
      <c r="A8325" s="39"/>
      <c r="B8325" s="45"/>
      <c r="C8325" s="315" t="s">
        <v>448</v>
      </c>
      <c r="D8325" s="315" t="s">
        <v>449</v>
      </c>
      <c r="E8325" s="18" t="s">
        <v>391</v>
      </c>
      <c r="F8325" s="316">
        <v>123.423</v>
      </c>
      <c r="G8325" s="39"/>
      <c r="H8325" s="45"/>
    </row>
    <row r="8326" s="2" customFormat="1" ht="16.8" customHeight="1">
      <c r="A8326" s="39"/>
      <c r="B8326" s="45"/>
      <c r="C8326" s="315" t="s">
        <v>267</v>
      </c>
      <c r="D8326" s="315" t="s">
        <v>1864</v>
      </c>
      <c r="E8326" s="18" t="s">
        <v>19</v>
      </c>
      <c r="F8326" s="316">
        <v>1.103</v>
      </c>
      <c r="G8326" s="39"/>
      <c r="H8326" s="45"/>
    </row>
    <row r="8327" s="2" customFormat="1" ht="16.8" customHeight="1">
      <c r="A8327" s="39"/>
      <c r="B8327" s="45"/>
      <c r="C8327" s="311" t="s">
        <v>267</v>
      </c>
      <c r="D8327" s="312" t="s">
        <v>19</v>
      </c>
      <c r="E8327" s="313" t="s">
        <v>19</v>
      </c>
      <c r="F8327" s="314">
        <v>1.103</v>
      </c>
      <c r="G8327" s="39"/>
      <c r="H8327" s="45"/>
    </row>
    <row r="8328" s="2" customFormat="1" ht="16.8" customHeight="1">
      <c r="A8328" s="39"/>
      <c r="B8328" s="45"/>
      <c r="C8328" s="317" t="s">
        <v>4959</v>
      </c>
      <c r="D8328" s="39"/>
      <c r="E8328" s="39"/>
      <c r="F8328" s="39"/>
      <c r="G8328" s="39"/>
      <c r="H8328" s="45"/>
    </row>
    <row r="8329" s="2" customFormat="1">
      <c r="A8329" s="39"/>
      <c r="B8329" s="45"/>
      <c r="C8329" s="315" t="s">
        <v>406</v>
      </c>
      <c r="D8329" s="315" t="s">
        <v>407</v>
      </c>
      <c r="E8329" s="18" t="s">
        <v>391</v>
      </c>
      <c r="F8329" s="316">
        <v>331.964</v>
      </c>
      <c r="G8329" s="39"/>
      <c r="H8329" s="45"/>
    </row>
    <row r="8330" s="2" customFormat="1">
      <c r="A8330" s="39"/>
      <c r="B8330" s="45"/>
      <c r="C8330" s="315" t="s">
        <v>343</v>
      </c>
      <c r="D8330" s="315" t="s">
        <v>344</v>
      </c>
      <c r="E8330" s="18" t="s">
        <v>345</v>
      </c>
      <c r="F8330" s="316">
        <v>419.25400000000002</v>
      </c>
      <c r="G8330" s="39"/>
      <c r="H8330" s="45"/>
    </row>
    <row r="8331" s="2" customFormat="1" ht="16.8" customHeight="1">
      <c r="A8331" s="39"/>
      <c r="B8331" s="45"/>
      <c r="C8331" s="315" t="s">
        <v>379</v>
      </c>
      <c r="D8331" s="315" t="s">
        <v>380</v>
      </c>
      <c r="E8331" s="18" t="s">
        <v>345</v>
      </c>
      <c r="F8331" s="316">
        <v>17.178999999999998</v>
      </c>
      <c r="G8331" s="39"/>
      <c r="H8331" s="45"/>
    </row>
    <row r="8332" s="2" customFormat="1" ht="16.8" customHeight="1">
      <c r="A8332" s="39"/>
      <c r="B8332" s="45"/>
      <c r="C8332" s="315" t="s">
        <v>435</v>
      </c>
      <c r="D8332" s="315" t="s">
        <v>436</v>
      </c>
      <c r="E8332" s="18" t="s">
        <v>391</v>
      </c>
      <c r="F8332" s="316">
        <v>426.517</v>
      </c>
      <c r="G8332" s="39"/>
      <c r="H8332" s="45"/>
    </row>
    <row r="8333" s="2" customFormat="1">
      <c r="A8333" s="39"/>
      <c r="B8333" s="45"/>
      <c r="C8333" s="315" t="s">
        <v>792</v>
      </c>
      <c r="D8333" s="315" t="s">
        <v>793</v>
      </c>
      <c r="E8333" s="18" t="s">
        <v>572</v>
      </c>
      <c r="F8333" s="316">
        <v>487.36700000000002</v>
      </c>
      <c r="G8333" s="39"/>
      <c r="H8333" s="45"/>
    </row>
    <row r="8334" s="2" customFormat="1" ht="16.8" customHeight="1">
      <c r="A8334" s="39"/>
      <c r="B8334" s="45"/>
      <c r="C8334" s="315" t="s">
        <v>487</v>
      </c>
      <c r="D8334" s="315" t="s">
        <v>488</v>
      </c>
      <c r="E8334" s="18" t="s">
        <v>489</v>
      </c>
      <c r="F8334" s="316">
        <v>213.25800000000001</v>
      </c>
      <c r="G8334" s="39"/>
      <c r="H8334" s="45"/>
    </row>
    <row r="8335" s="2" customFormat="1" ht="16.8" customHeight="1">
      <c r="A8335" s="39"/>
      <c r="B8335" s="45"/>
      <c r="C8335" s="315" t="s">
        <v>496</v>
      </c>
      <c r="D8335" s="315" t="s">
        <v>497</v>
      </c>
      <c r="E8335" s="18" t="s">
        <v>489</v>
      </c>
      <c r="F8335" s="316">
        <v>32.082000000000001</v>
      </c>
      <c r="G8335" s="39"/>
      <c r="H8335" s="45"/>
    </row>
    <row r="8336" s="2" customFormat="1" ht="16.8" customHeight="1">
      <c r="A8336" s="39"/>
      <c r="B8336" s="45"/>
      <c r="C8336" s="311" t="s">
        <v>1305</v>
      </c>
      <c r="D8336" s="312" t="s">
        <v>19</v>
      </c>
      <c r="E8336" s="313" t="s">
        <v>19</v>
      </c>
      <c r="F8336" s="314">
        <v>169.03999999999999</v>
      </c>
      <c r="G8336" s="39"/>
      <c r="H8336" s="45"/>
    </row>
    <row r="8337" s="2" customFormat="1" ht="16.8" customHeight="1">
      <c r="A8337" s="39"/>
      <c r="B8337" s="45"/>
      <c r="C8337" s="315" t="s">
        <v>1305</v>
      </c>
      <c r="D8337" s="315" t="s">
        <v>3146</v>
      </c>
      <c r="E8337" s="18" t="s">
        <v>19</v>
      </c>
      <c r="F8337" s="316">
        <v>169.03999999999999</v>
      </c>
      <c r="G8337" s="39"/>
      <c r="H8337" s="45"/>
    </row>
    <row r="8338" s="2" customFormat="1" ht="16.8" customHeight="1">
      <c r="A8338" s="39"/>
      <c r="B8338" s="45"/>
      <c r="C8338" s="317" t="s">
        <v>4959</v>
      </c>
      <c r="D8338" s="39"/>
      <c r="E8338" s="39"/>
      <c r="F8338" s="39"/>
      <c r="G8338" s="39"/>
      <c r="H8338" s="45"/>
    </row>
    <row r="8339" s="2" customFormat="1">
      <c r="A8339" s="39"/>
      <c r="B8339" s="45"/>
      <c r="C8339" s="315" t="s">
        <v>343</v>
      </c>
      <c r="D8339" s="315" t="s">
        <v>344</v>
      </c>
      <c r="E8339" s="18" t="s">
        <v>345</v>
      </c>
      <c r="F8339" s="316">
        <v>419.25400000000002</v>
      </c>
      <c r="G8339" s="39"/>
      <c r="H8339" s="45"/>
    </row>
    <row r="8340" s="2" customFormat="1">
      <c r="A8340" s="39"/>
      <c r="B8340" s="45"/>
      <c r="C8340" s="315" t="s">
        <v>406</v>
      </c>
      <c r="D8340" s="315" t="s">
        <v>407</v>
      </c>
      <c r="E8340" s="18" t="s">
        <v>391</v>
      </c>
      <c r="F8340" s="316">
        <v>331.964</v>
      </c>
      <c r="G8340" s="39"/>
      <c r="H8340" s="45"/>
    </row>
    <row r="8341" s="2" customFormat="1" ht="16.8" customHeight="1">
      <c r="A8341" s="39"/>
      <c r="B8341" s="45"/>
      <c r="C8341" s="311" t="s">
        <v>1308</v>
      </c>
      <c r="D8341" s="312" t="s">
        <v>19</v>
      </c>
      <c r="E8341" s="313" t="s">
        <v>19</v>
      </c>
      <c r="F8341" s="314">
        <v>287.875</v>
      </c>
      <c r="G8341" s="39"/>
      <c r="H8341" s="45"/>
    </row>
    <row r="8342" s="2" customFormat="1" ht="16.8" customHeight="1">
      <c r="A8342" s="39"/>
      <c r="B8342" s="45"/>
      <c r="C8342" s="315" t="s">
        <v>1308</v>
      </c>
      <c r="D8342" s="315" t="s">
        <v>1333</v>
      </c>
      <c r="E8342" s="18" t="s">
        <v>19</v>
      </c>
      <c r="F8342" s="316">
        <v>287.875</v>
      </c>
      <c r="G8342" s="39"/>
      <c r="H8342" s="45"/>
    </row>
    <row r="8343" s="2" customFormat="1" ht="16.8" customHeight="1">
      <c r="A8343" s="39"/>
      <c r="B8343" s="45"/>
      <c r="C8343" s="317" t="s">
        <v>4959</v>
      </c>
      <c r="D8343" s="39"/>
      <c r="E8343" s="39"/>
      <c r="F8343" s="39"/>
      <c r="G8343" s="39"/>
      <c r="H8343" s="45"/>
    </row>
    <row r="8344" s="2" customFormat="1">
      <c r="A8344" s="39"/>
      <c r="B8344" s="45"/>
      <c r="C8344" s="315" t="s">
        <v>343</v>
      </c>
      <c r="D8344" s="315" t="s">
        <v>344</v>
      </c>
      <c r="E8344" s="18" t="s">
        <v>345</v>
      </c>
      <c r="F8344" s="316">
        <v>419.25400000000002</v>
      </c>
      <c r="G8344" s="39"/>
      <c r="H8344" s="45"/>
    </row>
    <row r="8345" s="2" customFormat="1">
      <c r="A8345" s="39"/>
      <c r="B8345" s="45"/>
      <c r="C8345" s="315" t="s">
        <v>364</v>
      </c>
      <c r="D8345" s="315" t="s">
        <v>365</v>
      </c>
      <c r="E8345" s="18" t="s">
        <v>345</v>
      </c>
      <c r="F8345" s="316">
        <v>131.37899999999999</v>
      </c>
      <c r="G8345" s="39"/>
      <c r="H8345" s="45"/>
    </row>
    <row r="8346" s="2" customFormat="1">
      <c r="A8346" s="39"/>
      <c r="B8346" s="45"/>
      <c r="C8346" s="315" t="s">
        <v>368</v>
      </c>
      <c r="D8346" s="315" t="s">
        <v>369</v>
      </c>
      <c r="E8346" s="18" t="s">
        <v>345</v>
      </c>
      <c r="F8346" s="316">
        <v>124.81</v>
      </c>
      <c r="G8346" s="39"/>
      <c r="H8346" s="45"/>
    </row>
    <row r="8347" s="2" customFormat="1" ht="16.8" customHeight="1">
      <c r="A8347" s="39"/>
      <c r="B8347" s="45"/>
      <c r="C8347" s="315" t="s">
        <v>611</v>
      </c>
      <c r="D8347" s="315" t="s">
        <v>612</v>
      </c>
      <c r="E8347" s="18" t="s">
        <v>345</v>
      </c>
      <c r="F8347" s="316">
        <v>131.37899999999999</v>
      </c>
      <c r="G8347" s="39"/>
      <c r="H8347" s="45"/>
    </row>
    <row r="8348" s="2" customFormat="1" ht="16.8" customHeight="1">
      <c r="A8348" s="39"/>
      <c r="B8348" s="45"/>
      <c r="C8348" s="315" t="s">
        <v>631</v>
      </c>
      <c r="D8348" s="315" t="s">
        <v>632</v>
      </c>
      <c r="E8348" s="18" t="s">
        <v>345</v>
      </c>
      <c r="F8348" s="316">
        <v>131.37899999999999</v>
      </c>
      <c r="G8348" s="39"/>
      <c r="H8348" s="45"/>
    </row>
    <row r="8349" s="2" customFormat="1" ht="16.8" customHeight="1">
      <c r="A8349" s="39"/>
      <c r="B8349" s="45"/>
      <c r="C8349" s="315" t="s">
        <v>621</v>
      </c>
      <c r="D8349" s="315" t="s">
        <v>622</v>
      </c>
      <c r="E8349" s="18" t="s">
        <v>345</v>
      </c>
      <c r="F8349" s="316">
        <v>131.37899999999999</v>
      </c>
      <c r="G8349" s="39"/>
      <c r="H8349" s="45"/>
    </row>
    <row r="8350" s="2" customFormat="1">
      <c r="A8350" s="39"/>
      <c r="B8350" s="45"/>
      <c r="C8350" s="315" t="s">
        <v>636</v>
      </c>
      <c r="D8350" s="315" t="s">
        <v>637</v>
      </c>
      <c r="E8350" s="18" t="s">
        <v>345</v>
      </c>
      <c r="F8350" s="316">
        <v>131.37899999999999</v>
      </c>
      <c r="G8350" s="39"/>
      <c r="H8350" s="45"/>
    </row>
    <row r="8351" s="2" customFormat="1">
      <c r="A8351" s="39"/>
      <c r="B8351" s="45"/>
      <c r="C8351" s="315" t="s">
        <v>626</v>
      </c>
      <c r="D8351" s="315" t="s">
        <v>627</v>
      </c>
      <c r="E8351" s="18" t="s">
        <v>345</v>
      </c>
      <c r="F8351" s="316">
        <v>131.37899999999999</v>
      </c>
      <c r="G8351" s="39"/>
      <c r="H8351" s="45"/>
    </row>
    <row r="8352" s="2" customFormat="1" ht="16.8" customHeight="1">
      <c r="A8352" s="39"/>
      <c r="B8352" s="45"/>
      <c r="C8352" s="311" t="s">
        <v>1304</v>
      </c>
      <c r="D8352" s="312" t="s">
        <v>19</v>
      </c>
      <c r="E8352" s="313" t="s">
        <v>19</v>
      </c>
      <c r="F8352" s="314">
        <v>0.29999999999999999</v>
      </c>
      <c r="G8352" s="39"/>
      <c r="H8352" s="45"/>
    </row>
    <row r="8353" s="2" customFormat="1" ht="16.8" customHeight="1">
      <c r="A8353" s="39"/>
      <c r="B8353" s="45"/>
      <c r="C8353" s="315" t="s">
        <v>1304</v>
      </c>
      <c r="D8353" s="315" t="s">
        <v>1329</v>
      </c>
      <c r="E8353" s="18" t="s">
        <v>19</v>
      </c>
      <c r="F8353" s="316">
        <v>0.29999999999999999</v>
      </c>
      <c r="G8353" s="39"/>
      <c r="H8353" s="45"/>
    </row>
    <row r="8354" s="2" customFormat="1" ht="16.8" customHeight="1">
      <c r="A8354" s="39"/>
      <c r="B8354" s="45"/>
      <c r="C8354" s="317" t="s">
        <v>4959</v>
      </c>
      <c r="D8354" s="39"/>
      <c r="E8354" s="39"/>
      <c r="F8354" s="39"/>
      <c r="G8354" s="39"/>
      <c r="H8354" s="45"/>
    </row>
    <row r="8355" s="2" customFormat="1">
      <c r="A8355" s="39"/>
      <c r="B8355" s="45"/>
      <c r="C8355" s="315" t="s">
        <v>343</v>
      </c>
      <c r="D8355" s="315" t="s">
        <v>344</v>
      </c>
      <c r="E8355" s="18" t="s">
        <v>345</v>
      </c>
      <c r="F8355" s="316">
        <v>419.25400000000002</v>
      </c>
      <c r="G8355" s="39"/>
      <c r="H8355" s="45"/>
    </row>
    <row r="8356" s="2" customFormat="1">
      <c r="A8356" s="39"/>
      <c r="B8356" s="45"/>
      <c r="C8356" s="315" t="s">
        <v>406</v>
      </c>
      <c r="D8356" s="315" t="s">
        <v>407</v>
      </c>
      <c r="E8356" s="18" t="s">
        <v>391</v>
      </c>
      <c r="F8356" s="316">
        <v>331.964</v>
      </c>
      <c r="G8356" s="39"/>
      <c r="H8356" s="45"/>
    </row>
    <row r="8357" s="2" customFormat="1" ht="16.8" customHeight="1">
      <c r="A8357" s="39"/>
      <c r="B8357" s="45"/>
      <c r="C8357" s="315" t="s">
        <v>379</v>
      </c>
      <c r="D8357" s="315" t="s">
        <v>380</v>
      </c>
      <c r="E8357" s="18" t="s">
        <v>345</v>
      </c>
      <c r="F8357" s="316">
        <v>17.178999999999998</v>
      </c>
      <c r="G8357" s="39"/>
      <c r="H8357" s="45"/>
    </row>
    <row r="8358" s="2" customFormat="1" ht="16.8" customHeight="1">
      <c r="A8358" s="39"/>
      <c r="B8358" s="45"/>
      <c r="C8358" s="311" t="s">
        <v>277</v>
      </c>
      <c r="D8358" s="312" t="s">
        <v>19</v>
      </c>
      <c r="E8358" s="313" t="s">
        <v>19</v>
      </c>
      <c r="F8358" s="314">
        <v>0.29999999999999999</v>
      </c>
      <c r="G8358" s="39"/>
      <c r="H8358" s="45"/>
    </row>
    <row r="8359" s="2" customFormat="1" ht="16.8" customHeight="1">
      <c r="A8359" s="39"/>
      <c r="B8359" s="45"/>
      <c r="C8359" s="311" t="s">
        <v>1306</v>
      </c>
      <c r="D8359" s="312" t="s">
        <v>19</v>
      </c>
      <c r="E8359" s="313" t="s">
        <v>19</v>
      </c>
      <c r="F8359" s="314">
        <v>0.59999999999999998</v>
      </c>
      <c r="G8359" s="39"/>
      <c r="H8359" s="45"/>
    </row>
    <row r="8360" s="2" customFormat="1" ht="16.8" customHeight="1">
      <c r="A8360" s="39"/>
      <c r="B8360" s="45"/>
      <c r="C8360" s="315" t="s">
        <v>1306</v>
      </c>
      <c r="D8360" s="315" t="s">
        <v>1321</v>
      </c>
      <c r="E8360" s="18" t="s">
        <v>19</v>
      </c>
      <c r="F8360" s="316">
        <v>0.59999999999999998</v>
      </c>
      <c r="G8360" s="39"/>
      <c r="H8360" s="45"/>
    </row>
    <row r="8361" s="2" customFormat="1" ht="16.8" customHeight="1">
      <c r="A8361" s="39"/>
      <c r="B8361" s="45"/>
      <c r="C8361" s="317" t="s">
        <v>4959</v>
      </c>
      <c r="D8361" s="39"/>
      <c r="E8361" s="39"/>
      <c r="F8361" s="39"/>
      <c r="G8361" s="39"/>
      <c r="H8361" s="45"/>
    </row>
    <row r="8362" s="2" customFormat="1">
      <c r="A8362" s="39"/>
      <c r="B8362" s="45"/>
      <c r="C8362" s="315" t="s">
        <v>343</v>
      </c>
      <c r="D8362" s="315" t="s">
        <v>344</v>
      </c>
      <c r="E8362" s="18" t="s">
        <v>345</v>
      </c>
      <c r="F8362" s="316">
        <v>419.25400000000002</v>
      </c>
      <c r="G8362" s="39"/>
      <c r="H8362" s="45"/>
    </row>
    <row r="8363" s="2" customFormat="1" ht="16.8" customHeight="1">
      <c r="A8363" s="39"/>
      <c r="B8363" s="45"/>
      <c r="C8363" s="311" t="s">
        <v>1835</v>
      </c>
      <c r="D8363" s="312" t="s">
        <v>19</v>
      </c>
      <c r="E8363" s="313" t="s">
        <v>19</v>
      </c>
      <c r="F8363" s="314">
        <v>0.40000000000000002</v>
      </c>
      <c r="G8363" s="39"/>
      <c r="H8363" s="45"/>
    </row>
    <row r="8364" s="2" customFormat="1" ht="16.8" customHeight="1">
      <c r="A8364" s="39"/>
      <c r="B8364" s="45"/>
      <c r="C8364" s="315" t="s">
        <v>19</v>
      </c>
      <c r="D8364" s="315" t="s">
        <v>1862</v>
      </c>
      <c r="E8364" s="18" t="s">
        <v>19</v>
      </c>
      <c r="F8364" s="316">
        <v>0</v>
      </c>
      <c r="G8364" s="39"/>
      <c r="H8364" s="45"/>
    </row>
    <row r="8365" s="2" customFormat="1" ht="16.8" customHeight="1">
      <c r="A8365" s="39"/>
      <c r="B8365" s="45"/>
      <c r="C8365" s="315" t="s">
        <v>1835</v>
      </c>
      <c r="D8365" s="315" t="s">
        <v>1863</v>
      </c>
      <c r="E8365" s="18" t="s">
        <v>19</v>
      </c>
      <c r="F8365" s="316">
        <v>0.40000000000000002</v>
      </c>
      <c r="G8365" s="39"/>
      <c r="H8365" s="45"/>
    </row>
    <row r="8366" s="2" customFormat="1" ht="16.8" customHeight="1">
      <c r="A8366" s="39"/>
      <c r="B8366" s="45"/>
      <c r="C8366" s="317" t="s">
        <v>4959</v>
      </c>
      <c r="D8366" s="39"/>
      <c r="E8366" s="39"/>
      <c r="F8366" s="39"/>
      <c r="G8366" s="39"/>
      <c r="H8366" s="45"/>
    </row>
    <row r="8367" s="2" customFormat="1">
      <c r="A8367" s="39"/>
      <c r="B8367" s="45"/>
      <c r="C8367" s="315" t="s">
        <v>406</v>
      </c>
      <c r="D8367" s="315" t="s">
        <v>407</v>
      </c>
      <c r="E8367" s="18" t="s">
        <v>391</v>
      </c>
      <c r="F8367" s="316">
        <v>331.964</v>
      </c>
      <c r="G8367" s="39"/>
      <c r="H8367" s="45"/>
    </row>
    <row r="8368" s="2" customFormat="1" ht="16.8" customHeight="1">
      <c r="A8368" s="39"/>
      <c r="B8368" s="45"/>
      <c r="C8368" s="311" t="s">
        <v>275</v>
      </c>
      <c r="D8368" s="312" t="s">
        <v>19</v>
      </c>
      <c r="E8368" s="313" t="s">
        <v>19</v>
      </c>
      <c r="F8368" s="314">
        <v>8.1690000000000005</v>
      </c>
      <c r="G8368" s="39"/>
      <c r="H8368" s="45"/>
    </row>
    <row r="8369" s="2" customFormat="1" ht="16.8" customHeight="1">
      <c r="A8369" s="39"/>
      <c r="B8369" s="45"/>
      <c r="C8369" s="315" t="s">
        <v>19</v>
      </c>
      <c r="D8369" s="315" t="s">
        <v>1857</v>
      </c>
      <c r="E8369" s="18" t="s">
        <v>19</v>
      </c>
      <c r="F8369" s="316">
        <v>0</v>
      </c>
      <c r="G8369" s="39"/>
      <c r="H8369" s="45"/>
    </row>
    <row r="8370" s="2" customFormat="1" ht="16.8" customHeight="1">
      <c r="A8370" s="39"/>
      <c r="B8370" s="45"/>
      <c r="C8370" s="315" t="s">
        <v>275</v>
      </c>
      <c r="D8370" s="315" t="s">
        <v>3121</v>
      </c>
      <c r="E8370" s="18" t="s">
        <v>19</v>
      </c>
      <c r="F8370" s="316">
        <v>8.1690000000000005</v>
      </c>
      <c r="G8370" s="39"/>
      <c r="H8370" s="45"/>
    </row>
    <row r="8371" s="2" customFormat="1" ht="16.8" customHeight="1">
      <c r="A8371" s="39"/>
      <c r="B8371" s="45"/>
      <c r="C8371" s="317" t="s">
        <v>4959</v>
      </c>
      <c r="D8371" s="39"/>
      <c r="E8371" s="39"/>
      <c r="F8371" s="39"/>
      <c r="G8371" s="39"/>
      <c r="H8371" s="45"/>
    </row>
    <row r="8372" s="2" customFormat="1" ht="16.8" customHeight="1">
      <c r="A8372" s="39"/>
      <c r="B8372" s="45"/>
      <c r="C8372" s="315" t="s">
        <v>379</v>
      </c>
      <c r="D8372" s="315" t="s">
        <v>380</v>
      </c>
      <c r="E8372" s="18" t="s">
        <v>345</v>
      </c>
      <c r="F8372" s="316">
        <v>17.178999999999998</v>
      </c>
      <c r="G8372" s="39"/>
      <c r="H8372" s="45"/>
    </row>
    <row r="8373" s="2" customFormat="1">
      <c r="A8373" s="39"/>
      <c r="B8373" s="45"/>
      <c r="C8373" s="315" t="s">
        <v>406</v>
      </c>
      <c r="D8373" s="315" t="s">
        <v>407</v>
      </c>
      <c r="E8373" s="18" t="s">
        <v>391</v>
      </c>
      <c r="F8373" s="316">
        <v>331.964</v>
      </c>
      <c r="G8373" s="39"/>
      <c r="H8373" s="45"/>
    </row>
    <row r="8374" s="2" customFormat="1" ht="16.8" customHeight="1">
      <c r="A8374" s="39"/>
      <c r="B8374" s="45"/>
      <c r="C8374" s="311" t="s">
        <v>227</v>
      </c>
      <c r="D8374" s="312" t="s">
        <v>19</v>
      </c>
      <c r="E8374" s="313" t="s">
        <v>19</v>
      </c>
      <c r="F8374" s="314">
        <v>17.178999999999998</v>
      </c>
      <c r="G8374" s="39"/>
      <c r="H8374" s="45"/>
    </row>
    <row r="8375" s="2" customFormat="1" ht="16.8" customHeight="1">
      <c r="A8375" s="39"/>
      <c r="B8375" s="45"/>
      <c r="C8375" s="315" t="s">
        <v>19</v>
      </c>
      <c r="D8375" s="315" t="s">
        <v>388</v>
      </c>
      <c r="E8375" s="18" t="s">
        <v>19</v>
      </c>
      <c r="F8375" s="316">
        <v>17.178999999999998</v>
      </c>
      <c r="G8375" s="39"/>
      <c r="H8375" s="45"/>
    </row>
    <row r="8376" s="2" customFormat="1" ht="16.8" customHeight="1">
      <c r="A8376" s="39"/>
      <c r="B8376" s="45"/>
      <c r="C8376" s="315" t="s">
        <v>227</v>
      </c>
      <c r="D8376" s="315" t="s">
        <v>363</v>
      </c>
      <c r="E8376" s="18" t="s">
        <v>19</v>
      </c>
      <c r="F8376" s="316">
        <v>17.178999999999998</v>
      </c>
      <c r="G8376" s="39"/>
      <c r="H8376" s="45"/>
    </row>
    <row r="8377" s="2" customFormat="1" ht="16.8" customHeight="1">
      <c r="A8377" s="39"/>
      <c r="B8377" s="45"/>
      <c r="C8377" s="317" t="s">
        <v>4959</v>
      </c>
      <c r="D8377" s="39"/>
      <c r="E8377" s="39"/>
      <c r="F8377" s="39"/>
      <c r="G8377" s="39"/>
      <c r="H8377" s="45"/>
    </row>
    <row r="8378" s="2" customFormat="1" ht="16.8" customHeight="1">
      <c r="A8378" s="39"/>
      <c r="B8378" s="45"/>
      <c r="C8378" s="315" t="s">
        <v>379</v>
      </c>
      <c r="D8378" s="315" t="s">
        <v>380</v>
      </c>
      <c r="E8378" s="18" t="s">
        <v>345</v>
      </c>
      <c r="F8378" s="316">
        <v>17.178999999999998</v>
      </c>
      <c r="G8378" s="39"/>
      <c r="H8378" s="45"/>
    </row>
    <row r="8379" s="2" customFormat="1" ht="16.8" customHeight="1">
      <c r="A8379" s="39"/>
      <c r="B8379" s="45"/>
      <c r="C8379" s="315" t="s">
        <v>511</v>
      </c>
      <c r="D8379" s="315" t="s">
        <v>512</v>
      </c>
      <c r="E8379" s="18" t="s">
        <v>345</v>
      </c>
      <c r="F8379" s="316">
        <v>436.43299999999999</v>
      </c>
      <c r="G8379" s="39"/>
      <c r="H8379" s="45"/>
    </row>
    <row r="8380" s="2" customFormat="1">
      <c r="A8380" s="39"/>
      <c r="B8380" s="45"/>
      <c r="C8380" s="315" t="s">
        <v>516</v>
      </c>
      <c r="D8380" s="315" t="s">
        <v>517</v>
      </c>
      <c r="E8380" s="18" t="s">
        <v>345</v>
      </c>
      <c r="F8380" s="316">
        <v>17.178999999999998</v>
      </c>
      <c r="G8380" s="39"/>
      <c r="H8380" s="45"/>
    </row>
    <row r="8381" s="2" customFormat="1">
      <c r="A8381" s="39"/>
      <c r="B8381" s="45"/>
      <c r="C8381" s="315" t="s">
        <v>521</v>
      </c>
      <c r="D8381" s="315" t="s">
        <v>522</v>
      </c>
      <c r="E8381" s="18" t="s">
        <v>345</v>
      </c>
      <c r="F8381" s="316">
        <v>17.178999999999998</v>
      </c>
      <c r="G8381" s="39"/>
      <c r="H8381" s="45"/>
    </row>
    <row r="8382" s="2" customFormat="1">
      <c r="A8382" s="39"/>
      <c r="B8382" s="45"/>
      <c r="C8382" s="315" t="s">
        <v>532</v>
      </c>
      <c r="D8382" s="315" t="s">
        <v>533</v>
      </c>
      <c r="E8382" s="18" t="s">
        <v>345</v>
      </c>
      <c r="F8382" s="316">
        <v>17.178999999999998</v>
      </c>
      <c r="G8382" s="39"/>
      <c r="H8382" s="45"/>
    </row>
    <row r="8383" s="2" customFormat="1" ht="16.8" customHeight="1">
      <c r="A8383" s="39"/>
      <c r="B8383" s="45"/>
      <c r="C8383" s="315" t="s">
        <v>537</v>
      </c>
      <c r="D8383" s="315" t="s">
        <v>538</v>
      </c>
      <c r="E8383" s="18" t="s">
        <v>489</v>
      </c>
      <c r="F8383" s="316">
        <v>0.001</v>
      </c>
      <c r="G8383" s="39"/>
      <c r="H8383" s="45"/>
    </row>
    <row r="8384" s="2" customFormat="1" ht="16.8" customHeight="1">
      <c r="A8384" s="39"/>
      <c r="B8384" s="45"/>
      <c r="C8384" s="315" t="s">
        <v>547</v>
      </c>
      <c r="D8384" s="315" t="s">
        <v>548</v>
      </c>
      <c r="E8384" s="18" t="s">
        <v>345</v>
      </c>
      <c r="F8384" s="316">
        <v>17.178999999999998</v>
      </c>
      <c r="G8384" s="39"/>
      <c r="H8384" s="45"/>
    </row>
    <row r="8385" s="2" customFormat="1" ht="16.8" customHeight="1">
      <c r="A8385" s="39"/>
      <c r="B8385" s="45"/>
      <c r="C8385" s="315" t="s">
        <v>552</v>
      </c>
      <c r="D8385" s="315" t="s">
        <v>553</v>
      </c>
      <c r="E8385" s="18" t="s">
        <v>391</v>
      </c>
      <c r="F8385" s="316">
        <v>0.34399999999999997</v>
      </c>
      <c r="G8385" s="39"/>
      <c r="H8385" s="45"/>
    </row>
    <row r="8386" s="2" customFormat="1" ht="16.8" customHeight="1">
      <c r="A8386" s="39"/>
      <c r="B8386" s="45"/>
      <c r="C8386" s="315" t="s">
        <v>557</v>
      </c>
      <c r="D8386" s="315" t="s">
        <v>558</v>
      </c>
      <c r="E8386" s="18" t="s">
        <v>391</v>
      </c>
      <c r="F8386" s="316">
        <v>0.34399999999999997</v>
      </c>
      <c r="G8386" s="39"/>
      <c r="H8386" s="45"/>
    </row>
    <row r="8387" s="2" customFormat="1" ht="16.8" customHeight="1">
      <c r="A8387" s="39"/>
      <c r="B8387" s="45"/>
      <c r="C8387" s="315" t="s">
        <v>562</v>
      </c>
      <c r="D8387" s="315" t="s">
        <v>563</v>
      </c>
      <c r="E8387" s="18" t="s">
        <v>391</v>
      </c>
      <c r="F8387" s="316">
        <v>3.4359999999999999</v>
      </c>
      <c r="G8387" s="39"/>
      <c r="H8387" s="45"/>
    </row>
    <row r="8388" s="2" customFormat="1" ht="16.8" customHeight="1">
      <c r="A8388" s="39"/>
      <c r="B8388" s="45"/>
      <c r="C8388" s="315" t="s">
        <v>526</v>
      </c>
      <c r="D8388" s="315" t="s">
        <v>527</v>
      </c>
      <c r="E8388" s="18" t="s">
        <v>528</v>
      </c>
      <c r="F8388" s="316">
        <v>0.34399999999999997</v>
      </c>
      <c r="G8388" s="39"/>
      <c r="H8388" s="45"/>
    </row>
    <row r="8389" s="2" customFormat="1" ht="16.8" customHeight="1">
      <c r="A8389" s="39"/>
      <c r="B8389" s="45"/>
      <c r="C8389" s="315" t="s">
        <v>542</v>
      </c>
      <c r="D8389" s="315" t="s">
        <v>543</v>
      </c>
      <c r="E8389" s="18" t="s">
        <v>528</v>
      </c>
      <c r="F8389" s="316">
        <v>0.51500000000000001</v>
      </c>
      <c r="G8389" s="39"/>
      <c r="H8389" s="45"/>
    </row>
    <row r="8390" s="2" customFormat="1" ht="16.8" customHeight="1">
      <c r="A8390" s="39"/>
      <c r="B8390" s="45"/>
      <c r="C8390" s="311" t="s">
        <v>274</v>
      </c>
      <c r="D8390" s="312" t="s">
        <v>19</v>
      </c>
      <c r="E8390" s="313" t="s">
        <v>19</v>
      </c>
      <c r="F8390" s="314">
        <v>1</v>
      </c>
      <c r="G8390" s="39"/>
      <c r="H8390" s="45"/>
    </row>
    <row r="8391" s="2" customFormat="1" ht="16.8" customHeight="1">
      <c r="A8391" s="39"/>
      <c r="B8391" s="45"/>
      <c r="C8391" s="315" t="s">
        <v>19</v>
      </c>
      <c r="D8391" s="315" t="s">
        <v>383</v>
      </c>
      <c r="E8391" s="18" t="s">
        <v>19</v>
      </c>
      <c r="F8391" s="316">
        <v>0</v>
      </c>
      <c r="G8391" s="39"/>
      <c r="H8391" s="45"/>
    </row>
    <row r="8392" s="2" customFormat="1" ht="16.8" customHeight="1">
      <c r="A8392" s="39"/>
      <c r="B8392" s="45"/>
      <c r="C8392" s="315" t="s">
        <v>274</v>
      </c>
      <c r="D8392" s="315" t="s">
        <v>384</v>
      </c>
      <c r="E8392" s="18" t="s">
        <v>19</v>
      </c>
      <c r="F8392" s="316">
        <v>1</v>
      </c>
      <c r="G8392" s="39"/>
      <c r="H8392" s="45"/>
    </row>
    <row r="8393" s="2" customFormat="1" ht="16.8" customHeight="1">
      <c r="A8393" s="39"/>
      <c r="B8393" s="45"/>
      <c r="C8393" s="317" t="s">
        <v>4959</v>
      </c>
      <c r="D8393" s="39"/>
      <c r="E8393" s="39"/>
      <c r="F8393" s="39"/>
      <c r="G8393" s="39"/>
      <c r="H8393" s="45"/>
    </row>
    <row r="8394" s="2" customFormat="1" ht="16.8" customHeight="1">
      <c r="A8394" s="39"/>
      <c r="B8394" s="45"/>
      <c r="C8394" s="315" t="s">
        <v>19</v>
      </c>
      <c r="D8394" s="315" t="s">
        <v>386</v>
      </c>
      <c r="E8394" s="18" t="s">
        <v>19</v>
      </c>
      <c r="F8394" s="316">
        <v>0</v>
      </c>
      <c r="G8394" s="39"/>
      <c r="H8394" s="45"/>
    </row>
    <row r="8395" s="2" customFormat="1" ht="16.8" customHeight="1">
      <c r="A8395" s="39"/>
      <c r="B8395" s="45"/>
      <c r="C8395" s="315" t="s">
        <v>277</v>
      </c>
      <c r="D8395" s="315" t="s">
        <v>387</v>
      </c>
      <c r="E8395" s="18" t="s">
        <v>19</v>
      </c>
      <c r="F8395" s="316">
        <v>0.29999999999999999</v>
      </c>
      <c r="G8395" s="39"/>
      <c r="H8395" s="45"/>
    </row>
    <row r="8396" s="2" customFormat="1" ht="16.8" customHeight="1">
      <c r="A8396" s="39"/>
      <c r="B8396" s="45"/>
      <c r="C8396" s="317" t="s">
        <v>4959</v>
      </c>
      <c r="D8396" s="39"/>
      <c r="E8396" s="39"/>
      <c r="F8396" s="39"/>
      <c r="G8396" s="39"/>
      <c r="H8396" s="45"/>
    </row>
    <row r="8397" s="2" customFormat="1" ht="16.8" customHeight="1">
      <c r="A8397" s="39"/>
      <c r="B8397" s="45"/>
      <c r="C8397" s="315" t="s">
        <v>379</v>
      </c>
      <c r="D8397" s="315" t="s">
        <v>380</v>
      </c>
      <c r="E8397" s="18" t="s">
        <v>345</v>
      </c>
      <c r="F8397" s="316">
        <v>17.178999999999998</v>
      </c>
      <c r="G8397" s="39"/>
      <c r="H8397" s="45"/>
    </row>
    <row r="8398" s="2" customFormat="1">
      <c r="A8398" s="39"/>
      <c r="B8398" s="45"/>
      <c r="C8398" s="315" t="s">
        <v>406</v>
      </c>
      <c r="D8398" s="315" t="s">
        <v>407</v>
      </c>
      <c r="E8398" s="18" t="s">
        <v>391</v>
      </c>
      <c r="F8398" s="316">
        <v>331.964</v>
      </c>
      <c r="G8398" s="39"/>
      <c r="H8398" s="45"/>
    </row>
    <row r="8399" s="2" customFormat="1" ht="16.8" customHeight="1">
      <c r="A8399" s="39"/>
      <c r="B8399" s="45"/>
      <c r="C8399" s="311" t="s">
        <v>218</v>
      </c>
      <c r="D8399" s="312" t="s">
        <v>19</v>
      </c>
      <c r="E8399" s="313" t="s">
        <v>19</v>
      </c>
      <c r="F8399" s="314">
        <v>123.423</v>
      </c>
      <c r="G8399" s="39"/>
      <c r="H8399" s="45"/>
    </row>
    <row r="8400" s="2" customFormat="1" ht="16.8" customHeight="1">
      <c r="A8400" s="39"/>
      <c r="B8400" s="45"/>
      <c r="C8400" s="315" t="s">
        <v>19</v>
      </c>
      <c r="D8400" s="315" t="s">
        <v>216</v>
      </c>
      <c r="E8400" s="18" t="s">
        <v>19</v>
      </c>
      <c r="F8400" s="316">
        <v>16.041</v>
      </c>
      <c r="G8400" s="39"/>
      <c r="H8400" s="45"/>
    </row>
    <row r="8401" s="2" customFormat="1" ht="16.8" customHeight="1">
      <c r="A8401" s="39"/>
      <c r="B8401" s="45"/>
      <c r="C8401" s="315" t="s">
        <v>19</v>
      </c>
      <c r="D8401" s="315" t="s">
        <v>221</v>
      </c>
      <c r="E8401" s="18" t="s">
        <v>19</v>
      </c>
      <c r="F8401" s="316">
        <v>106.62900000000001</v>
      </c>
      <c r="G8401" s="39"/>
      <c r="H8401" s="45"/>
    </row>
    <row r="8402" s="2" customFormat="1" ht="16.8" customHeight="1">
      <c r="A8402" s="39"/>
      <c r="B8402" s="45"/>
      <c r="C8402" s="315" t="s">
        <v>19</v>
      </c>
      <c r="D8402" s="315" t="s">
        <v>452</v>
      </c>
      <c r="E8402" s="18" t="s">
        <v>19</v>
      </c>
      <c r="F8402" s="316">
        <v>0.753</v>
      </c>
      <c r="G8402" s="39"/>
      <c r="H8402" s="45"/>
    </row>
    <row r="8403" s="2" customFormat="1" ht="16.8" customHeight="1">
      <c r="A8403" s="39"/>
      <c r="B8403" s="45"/>
      <c r="C8403" s="315" t="s">
        <v>19</v>
      </c>
      <c r="D8403" s="315" t="s">
        <v>453</v>
      </c>
      <c r="E8403" s="18" t="s">
        <v>19</v>
      </c>
      <c r="F8403" s="316">
        <v>0</v>
      </c>
      <c r="G8403" s="39"/>
      <c r="H8403" s="45"/>
    </row>
    <row r="8404" s="2" customFormat="1" ht="16.8" customHeight="1">
      <c r="A8404" s="39"/>
      <c r="B8404" s="45"/>
      <c r="C8404" s="315" t="s">
        <v>19</v>
      </c>
      <c r="D8404" s="315" t="s">
        <v>248</v>
      </c>
      <c r="E8404" s="18" t="s">
        <v>19</v>
      </c>
      <c r="F8404" s="316">
        <v>0</v>
      </c>
      <c r="G8404" s="39"/>
      <c r="H8404" s="45"/>
    </row>
    <row r="8405" s="2" customFormat="1" ht="16.8" customHeight="1">
      <c r="A8405" s="39"/>
      <c r="B8405" s="45"/>
      <c r="C8405" s="315" t="s">
        <v>218</v>
      </c>
      <c r="D8405" s="315" t="s">
        <v>363</v>
      </c>
      <c r="E8405" s="18" t="s">
        <v>19</v>
      </c>
      <c r="F8405" s="316">
        <v>123.423</v>
      </c>
      <c r="G8405" s="39"/>
      <c r="H8405" s="45"/>
    </row>
    <row r="8406" s="2" customFormat="1" ht="16.8" customHeight="1">
      <c r="A8406" s="39"/>
      <c r="B8406" s="45"/>
      <c r="C8406" s="317" t="s">
        <v>4959</v>
      </c>
      <c r="D8406" s="39"/>
      <c r="E8406" s="39"/>
      <c r="F8406" s="39"/>
      <c r="G8406" s="39"/>
      <c r="H8406" s="45"/>
    </row>
    <row r="8407" s="2" customFormat="1">
      <c r="A8407" s="39"/>
      <c r="B8407" s="45"/>
      <c r="C8407" s="315" t="s">
        <v>448</v>
      </c>
      <c r="D8407" s="315" t="s">
        <v>449</v>
      </c>
      <c r="E8407" s="18" t="s">
        <v>391</v>
      </c>
      <c r="F8407" s="316">
        <v>123.423</v>
      </c>
      <c r="G8407" s="39"/>
      <c r="H8407" s="45"/>
    </row>
    <row r="8408" s="2" customFormat="1">
      <c r="A8408" s="39"/>
      <c r="B8408" s="45"/>
      <c r="C8408" s="315" t="s">
        <v>455</v>
      </c>
      <c r="D8408" s="315" t="s">
        <v>4960</v>
      </c>
      <c r="E8408" s="18" t="s">
        <v>391</v>
      </c>
      <c r="F8408" s="316">
        <v>1234.23</v>
      </c>
      <c r="G8408" s="39"/>
      <c r="H8408" s="45"/>
    </row>
    <row r="8409" s="2" customFormat="1">
      <c r="A8409" s="39"/>
      <c r="B8409" s="45"/>
      <c r="C8409" s="315" t="s">
        <v>504</v>
      </c>
      <c r="D8409" s="315" t="s">
        <v>505</v>
      </c>
      <c r="E8409" s="18" t="s">
        <v>489</v>
      </c>
      <c r="F8409" s="316">
        <v>246.846</v>
      </c>
      <c r="G8409" s="39"/>
      <c r="H8409" s="45"/>
    </row>
    <row r="8410" s="2" customFormat="1" ht="16.8" customHeight="1">
      <c r="A8410" s="39"/>
      <c r="B8410" s="45"/>
      <c r="C8410" s="315" t="s">
        <v>466</v>
      </c>
      <c r="D8410" s="315" t="s">
        <v>467</v>
      </c>
      <c r="E8410" s="18" t="s">
        <v>391</v>
      </c>
      <c r="F8410" s="316">
        <v>208.541</v>
      </c>
      <c r="G8410" s="39"/>
      <c r="H8410" s="45"/>
    </row>
    <row r="8411" s="2" customFormat="1" ht="16.8" customHeight="1">
      <c r="A8411" s="39"/>
      <c r="B8411" s="45"/>
      <c r="C8411" s="311" t="s">
        <v>223</v>
      </c>
      <c r="D8411" s="312" t="s">
        <v>19</v>
      </c>
      <c r="E8411" s="313" t="s">
        <v>19</v>
      </c>
      <c r="F8411" s="314">
        <v>331.964</v>
      </c>
      <c r="G8411" s="39"/>
      <c r="H8411" s="45"/>
    </row>
    <row r="8412" s="2" customFormat="1" ht="16.8" customHeight="1">
      <c r="A8412" s="39"/>
      <c r="B8412" s="45"/>
      <c r="C8412" s="315" t="s">
        <v>19</v>
      </c>
      <c r="D8412" s="315" t="s">
        <v>418</v>
      </c>
      <c r="E8412" s="18" t="s">
        <v>19</v>
      </c>
      <c r="F8412" s="316">
        <v>11.714</v>
      </c>
      <c r="G8412" s="39"/>
      <c r="H8412" s="45"/>
    </row>
    <row r="8413" s="2" customFormat="1" ht="16.8" customHeight="1">
      <c r="A8413" s="39"/>
      <c r="B8413" s="45"/>
      <c r="C8413" s="315" t="s">
        <v>19</v>
      </c>
      <c r="D8413" s="315" t="s">
        <v>1348</v>
      </c>
      <c r="E8413" s="18" t="s">
        <v>19</v>
      </c>
      <c r="F8413" s="316">
        <v>77.864000000000004</v>
      </c>
      <c r="G8413" s="39"/>
      <c r="H8413" s="45"/>
    </row>
    <row r="8414" s="2" customFormat="1" ht="16.8" customHeight="1">
      <c r="A8414" s="39"/>
      <c r="B8414" s="45"/>
      <c r="C8414" s="315" t="s">
        <v>19</v>
      </c>
      <c r="D8414" s="315" t="s">
        <v>1349</v>
      </c>
      <c r="E8414" s="18" t="s">
        <v>19</v>
      </c>
      <c r="F8414" s="316">
        <v>0</v>
      </c>
      <c r="G8414" s="39"/>
      <c r="H8414" s="45"/>
    </row>
    <row r="8415" s="2" customFormat="1" ht="16.8" customHeight="1">
      <c r="A8415" s="39"/>
      <c r="B8415" s="45"/>
      <c r="C8415" s="315" t="s">
        <v>19</v>
      </c>
      <c r="D8415" s="315" t="s">
        <v>1350</v>
      </c>
      <c r="E8415" s="18" t="s">
        <v>19</v>
      </c>
      <c r="F8415" s="316">
        <v>0</v>
      </c>
      <c r="G8415" s="39"/>
      <c r="H8415" s="45"/>
    </row>
    <row r="8416" s="2" customFormat="1" ht="16.8" customHeight="1">
      <c r="A8416" s="39"/>
      <c r="B8416" s="45"/>
      <c r="C8416" s="315" t="s">
        <v>19</v>
      </c>
      <c r="D8416" s="315" t="s">
        <v>1350</v>
      </c>
      <c r="E8416" s="18" t="s">
        <v>19</v>
      </c>
      <c r="F8416" s="316">
        <v>0</v>
      </c>
      <c r="G8416" s="39"/>
      <c r="H8416" s="45"/>
    </row>
    <row r="8417" s="2" customFormat="1" ht="16.8" customHeight="1">
      <c r="A8417" s="39"/>
      <c r="B8417" s="45"/>
      <c r="C8417" s="315" t="s">
        <v>19</v>
      </c>
      <c r="D8417" s="315" t="s">
        <v>1351</v>
      </c>
      <c r="E8417" s="18" t="s">
        <v>19</v>
      </c>
      <c r="F8417" s="316">
        <v>0</v>
      </c>
      <c r="G8417" s="39"/>
      <c r="H8417" s="45"/>
    </row>
    <row r="8418" s="2" customFormat="1" ht="16.8" customHeight="1">
      <c r="A8418" s="39"/>
      <c r="B8418" s="45"/>
      <c r="C8418" s="315" t="s">
        <v>19</v>
      </c>
      <c r="D8418" s="315" t="s">
        <v>1352</v>
      </c>
      <c r="E8418" s="18" t="s">
        <v>19</v>
      </c>
      <c r="F8418" s="316">
        <v>242.386</v>
      </c>
      <c r="G8418" s="39"/>
      <c r="H8418" s="45"/>
    </row>
    <row r="8419" s="2" customFormat="1" ht="16.8" customHeight="1">
      <c r="A8419" s="39"/>
      <c r="B8419" s="45"/>
      <c r="C8419" s="315" t="s">
        <v>19</v>
      </c>
      <c r="D8419" s="315" t="s">
        <v>422</v>
      </c>
      <c r="E8419" s="18" t="s">
        <v>19</v>
      </c>
      <c r="F8419" s="316">
        <v>0</v>
      </c>
      <c r="G8419" s="39"/>
      <c r="H8419" s="45"/>
    </row>
    <row r="8420" s="2" customFormat="1" ht="16.8" customHeight="1">
      <c r="A8420" s="39"/>
      <c r="B8420" s="45"/>
      <c r="C8420" s="315" t="s">
        <v>223</v>
      </c>
      <c r="D8420" s="315" t="s">
        <v>363</v>
      </c>
      <c r="E8420" s="18" t="s">
        <v>19</v>
      </c>
      <c r="F8420" s="316">
        <v>331.964</v>
      </c>
      <c r="G8420" s="39"/>
      <c r="H8420" s="45"/>
    </row>
    <row r="8421" s="2" customFormat="1" ht="16.8" customHeight="1">
      <c r="A8421" s="39"/>
      <c r="B8421" s="45"/>
      <c r="C8421" s="317" t="s">
        <v>4959</v>
      </c>
      <c r="D8421" s="39"/>
      <c r="E8421" s="39"/>
      <c r="F8421" s="39"/>
      <c r="G8421" s="39"/>
      <c r="H8421" s="45"/>
    </row>
    <row r="8422" s="2" customFormat="1">
      <c r="A8422" s="39"/>
      <c r="B8422" s="45"/>
      <c r="C8422" s="315" t="s">
        <v>406</v>
      </c>
      <c r="D8422" s="315" t="s">
        <v>407</v>
      </c>
      <c r="E8422" s="18" t="s">
        <v>391</v>
      </c>
      <c r="F8422" s="316">
        <v>331.964</v>
      </c>
      <c r="G8422" s="39"/>
      <c r="H8422" s="45"/>
    </row>
    <row r="8423" s="2" customFormat="1" ht="16.8" customHeight="1">
      <c r="A8423" s="39"/>
      <c r="B8423" s="45"/>
      <c r="C8423" s="315" t="s">
        <v>466</v>
      </c>
      <c r="D8423" s="315" t="s">
        <v>467</v>
      </c>
      <c r="E8423" s="18" t="s">
        <v>391</v>
      </c>
      <c r="F8423" s="316">
        <v>208.541</v>
      </c>
      <c r="G8423" s="39"/>
      <c r="H8423" s="45"/>
    </row>
    <row r="8424" s="2" customFormat="1" ht="16.8" customHeight="1">
      <c r="A8424" s="39"/>
      <c r="B8424" s="45"/>
      <c r="C8424" s="311" t="s">
        <v>298</v>
      </c>
      <c r="D8424" s="312" t="s">
        <v>19</v>
      </c>
      <c r="E8424" s="313" t="s">
        <v>19</v>
      </c>
      <c r="F8424" s="314">
        <v>-0.753</v>
      </c>
      <c r="G8424" s="39"/>
      <c r="H8424" s="45"/>
    </row>
    <row r="8425" s="2" customFormat="1" ht="16.8" customHeight="1">
      <c r="A8425" s="39"/>
      <c r="B8425" s="45"/>
      <c r="C8425" s="315" t="s">
        <v>19</v>
      </c>
      <c r="D8425" s="315" t="s">
        <v>1887</v>
      </c>
      <c r="E8425" s="18" t="s">
        <v>19</v>
      </c>
      <c r="F8425" s="316">
        <v>-0.753</v>
      </c>
      <c r="G8425" s="39"/>
      <c r="H8425" s="45"/>
    </row>
    <row r="8426" s="2" customFormat="1" ht="16.8" customHeight="1">
      <c r="A8426" s="39"/>
      <c r="B8426" s="45"/>
      <c r="C8426" s="315" t="s">
        <v>19</v>
      </c>
      <c r="D8426" s="315" t="s">
        <v>1888</v>
      </c>
      <c r="E8426" s="18" t="s">
        <v>19</v>
      </c>
      <c r="F8426" s="316">
        <v>0</v>
      </c>
      <c r="G8426" s="39"/>
      <c r="H8426" s="45"/>
    </row>
    <row r="8427" s="2" customFormat="1" ht="16.8" customHeight="1">
      <c r="A8427" s="39"/>
      <c r="B8427" s="45"/>
      <c r="C8427" s="315" t="s">
        <v>19</v>
      </c>
      <c r="D8427" s="315" t="s">
        <v>501</v>
      </c>
      <c r="E8427" s="18" t="s">
        <v>19</v>
      </c>
      <c r="F8427" s="316">
        <v>0</v>
      </c>
      <c r="G8427" s="39"/>
      <c r="H8427" s="45"/>
    </row>
    <row r="8428" s="2" customFormat="1" ht="16.8" customHeight="1">
      <c r="A8428" s="39"/>
      <c r="B8428" s="45"/>
      <c r="C8428" s="315" t="s">
        <v>19</v>
      </c>
      <c r="D8428" s="315" t="s">
        <v>993</v>
      </c>
      <c r="E8428" s="18" t="s">
        <v>19</v>
      </c>
      <c r="F8428" s="316">
        <v>0</v>
      </c>
      <c r="G8428" s="39"/>
      <c r="H8428" s="45"/>
    </row>
    <row r="8429" s="2" customFormat="1" ht="16.8" customHeight="1">
      <c r="A8429" s="39"/>
      <c r="B8429" s="45"/>
      <c r="C8429" s="315" t="s">
        <v>19</v>
      </c>
      <c r="D8429" s="315" t="s">
        <v>502</v>
      </c>
      <c r="E8429" s="18" t="s">
        <v>19</v>
      </c>
      <c r="F8429" s="316">
        <v>0</v>
      </c>
      <c r="G8429" s="39"/>
      <c r="H8429" s="45"/>
    </row>
    <row r="8430" s="2" customFormat="1" ht="16.8" customHeight="1">
      <c r="A8430" s="39"/>
      <c r="B8430" s="45"/>
      <c r="C8430" s="315" t="s">
        <v>298</v>
      </c>
      <c r="D8430" s="315" t="s">
        <v>500</v>
      </c>
      <c r="E8430" s="18" t="s">
        <v>19</v>
      </c>
      <c r="F8430" s="316">
        <v>-0.753</v>
      </c>
      <c r="G8430" s="39"/>
      <c r="H8430" s="45"/>
    </row>
    <row r="8431" s="2" customFormat="1" ht="16.8" customHeight="1">
      <c r="A8431" s="39"/>
      <c r="B8431" s="45"/>
      <c r="C8431" s="317" t="s">
        <v>4959</v>
      </c>
      <c r="D8431" s="39"/>
      <c r="E8431" s="39"/>
      <c r="F8431" s="39"/>
      <c r="G8431" s="39"/>
      <c r="H8431" s="45"/>
    </row>
    <row r="8432" s="2" customFormat="1" ht="16.8" customHeight="1">
      <c r="A8432" s="39"/>
      <c r="B8432" s="45"/>
      <c r="C8432" s="315" t="s">
        <v>496</v>
      </c>
      <c r="D8432" s="315" t="s">
        <v>497</v>
      </c>
      <c r="E8432" s="18" t="s">
        <v>489</v>
      </c>
      <c r="F8432" s="316">
        <v>32.082000000000001</v>
      </c>
      <c r="G8432" s="39"/>
      <c r="H8432" s="45"/>
    </row>
    <row r="8433" s="2" customFormat="1">
      <c r="A8433" s="39"/>
      <c r="B8433" s="45"/>
      <c r="C8433" s="315" t="s">
        <v>448</v>
      </c>
      <c r="D8433" s="315" t="s">
        <v>449</v>
      </c>
      <c r="E8433" s="18" t="s">
        <v>391</v>
      </c>
      <c r="F8433" s="316">
        <v>123.423</v>
      </c>
      <c r="G8433" s="39"/>
      <c r="H8433" s="45"/>
    </row>
    <row r="8434" s="2" customFormat="1" ht="16.8" customHeight="1">
      <c r="A8434" s="39"/>
      <c r="B8434" s="45"/>
      <c r="C8434" s="311" t="s">
        <v>221</v>
      </c>
      <c r="D8434" s="312" t="s">
        <v>19</v>
      </c>
      <c r="E8434" s="313" t="s">
        <v>19</v>
      </c>
      <c r="F8434" s="314">
        <v>106.62900000000001</v>
      </c>
      <c r="G8434" s="39"/>
      <c r="H8434" s="45"/>
    </row>
    <row r="8435" s="2" customFormat="1" ht="16.8" customHeight="1">
      <c r="A8435" s="39"/>
      <c r="B8435" s="45"/>
      <c r="C8435" s="315" t="s">
        <v>19</v>
      </c>
      <c r="D8435" s="315" t="s">
        <v>491</v>
      </c>
      <c r="E8435" s="18" t="s">
        <v>19</v>
      </c>
      <c r="F8435" s="316">
        <v>0</v>
      </c>
      <c r="G8435" s="39"/>
      <c r="H8435" s="45"/>
    </row>
    <row r="8436" s="2" customFormat="1" ht="16.8" customHeight="1">
      <c r="A8436" s="39"/>
      <c r="B8436" s="45"/>
      <c r="C8436" s="315" t="s">
        <v>19</v>
      </c>
      <c r="D8436" s="315" t="s">
        <v>492</v>
      </c>
      <c r="E8436" s="18" t="s">
        <v>19</v>
      </c>
      <c r="F8436" s="316">
        <v>26.657</v>
      </c>
      <c r="G8436" s="39"/>
      <c r="H8436" s="45"/>
    </row>
    <row r="8437" s="2" customFormat="1" ht="16.8" customHeight="1">
      <c r="A8437" s="39"/>
      <c r="B8437" s="45"/>
      <c r="C8437" s="315" t="s">
        <v>19</v>
      </c>
      <c r="D8437" s="315" t="s">
        <v>493</v>
      </c>
      <c r="E8437" s="18" t="s">
        <v>19</v>
      </c>
      <c r="F8437" s="316">
        <v>0</v>
      </c>
      <c r="G8437" s="39"/>
      <c r="H8437" s="45"/>
    </row>
    <row r="8438" s="2" customFormat="1" ht="16.8" customHeight="1">
      <c r="A8438" s="39"/>
      <c r="B8438" s="45"/>
      <c r="C8438" s="315" t="s">
        <v>19</v>
      </c>
      <c r="D8438" s="315" t="s">
        <v>494</v>
      </c>
      <c r="E8438" s="18" t="s">
        <v>19</v>
      </c>
      <c r="F8438" s="316">
        <v>79.971999999999994</v>
      </c>
      <c r="G8438" s="39"/>
      <c r="H8438" s="45"/>
    </row>
    <row r="8439" s="2" customFormat="1" ht="16.8" customHeight="1">
      <c r="A8439" s="39"/>
      <c r="B8439" s="45"/>
      <c r="C8439" s="315" t="s">
        <v>221</v>
      </c>
      <c r="D8439" s="315" t="s">
        <v>363</v>
      </c>
      <c r="E8439" s="18" t="s">
        <v>19</v>
      </c>
      <c r="F8439" s="316">
        <v>106.62900000000001</v>
      </c>
      <c r="G8439" s="39"/>
      <c r="H8439" s="45"/>
    </row>
    <row r="8440" s="2" customFormat="1" ht="16.8" customHeight="1">
      <c r="A8440" s="39"/>
      <c r="B8440" s="45"/>
      <c r="C8440" s="317" t="s">
        <v>4959</v>
      </c>
      <c r="D8440" s="39"/>
      <c r="E8440" s="39"/>
      <c r="F8440" s="39"/>
      <c r="G8440" s="39"/>
      <c r="H8440" s="45"/>
    </row>
    <row r="8441" s="2" customFormat="1" ht="16.8" customHeight="1">
      <c r="A8441" s="39"/>
      <c r="B8441" s="45"/>
      <c r="C8441" s="315" t="s">
        <v>487</v>
      </c>
      <c r="D8441" s="315" t="s">
        <v>488</v>
      </c>
      <c r="E8441" s="18" t="s">
        <v>489</v>
      </c>
      <c r="F8441" s="316">
        <v>213.25800000000001</v>
      </c>
      <c r="G8441" s="39"/>
      <c r="H8441" s="45"/>
    </row>
    <row r="8442" s="2" customFormat="1">
      <c r="A8442" s="39"/>
      <c r="B8442" s="45"/>
      <c r="C8442" s="315" t="s">
        <v>448</v>
      </c>
      <c r="D8442" s="315" t="s">
        <v>449</v>
      </c>
      <c r="E8442" s="18" t="s">
        <v>391</v>
      </c>
      <c r="F8442" s="316">
        <v>123.423</v>
      </c>
      <c r="G8442" s="39"/>
      <c r="H8442" s="45"/>
    </row>
    <row r="8443" s="2" customFormat="1">
      <c r="A8443" s="39"/>
      <c r="B8443" s="45"/>
      <c r="C8443" s="315" t="s">
        <v>477</v>
      </c>
      <c r="D8443" s="315" t="s">
        <v>478</v>
      </c>
      <c r="E8443" s="18" t="s">
        <v>391</v>
      </c>
      <c r="F8443" s="316">
        <v>315.17000000000002</v>
      </c>
      <c r="G8443" s="39"/>
      <c r="H8443" s="45"/>
    </row>
    <row r="8444" s="2" customFormat="1" ht="16.8" customHeight="1">
      <c r="A8444" s="39"/>
      <c r="B8444" s="45"/>
      <c r="C8444" s="311" t="s">
        <v>225</v>
      </c>
      <c r="D8444" s="312" t="s">
        <v>19</v>
      </c>
      <c r="E8444" s="313" t="s">
        <v>19</v>
      </c>
      <c r="F8444" s="314">
        <v>208.541</v>
      </c>
      <c r="G8444" s="39"/>
      <c r="H8444" s="45"/>
    </row>
    <row r="8445" s="2" customFormat="1" ht="16.8" customHeight="1">
      <c r="A8445" s="39"/>
      <c r="B8445" s="45"/>
      <c r="C8445" s="315" t="s">
        <v>19</v>
      </c>
      <c r="D8445" s="315" t="s">
        <v>470</v>
      </c>
      <c r="E8445" s="18" t="s">
        <v>19</v>
      </c>
      <c r="F8445" s="316">
        <v>0</v>
      </c>
      <c r="G8445" s="39"/>
      <c r="H8445" s="45"/>
    </row>
    <row r="8446" s="2" customFormat="1" ht="16.8" customHeight="1">
      <c r="A8446" s="39"/>
      <c r="B8446" s="45"/>
      <c r="C8446" s="315" t="s">
        <v>19</v>
      </c>
      <c r="D8446" s="315" t="s">
        <v>223</v>
      </c>
      <c r="E8446" s="18" t="s">
        <v>19</v>
      </c>
      <c r="F8446" s="316">
        <v>331.964</v>
      </c>
      <c r="G8446" s="39"/>
      <c r="H8446" s="45"/>
    </row>
    <row r="8447" s="2" customFormat="1" ht="16.8" customHeight="1">
      <c r="A8447" s="39"/>
      <c r="B8447" s="45"/>
      <c r="C8447" s="315" t="s">
        <v>19</v>
      </c>
      <c r="D8447" s="315" t="s">
        <v>471</v>
      </c>
      <c r="E8447" s="18" t="s">
        <v>19</v>
      </c>
      <c r="F8447" s="316">
        <v>-123.423</v>
      </c>
      <c r="G8447" s="39"/>
      <c r="H8447" s="45"/>
    </row>
    <row r="8448" s="2" customFormat="1" ht="16.8" customHeight="1">
      <c r="A8448" s="39"/>
      <c r="B8448" s="45"/>
      <c r="C8448" s="315" t="s">
        <v>225</v>
      </c>
      <c r="D8448" s="315" t="s">
        <v>363</v>
      </c>
      <c r="E8448" s="18" t="s">
        <v>19</v>
      </c>
      <c r="F8448" s="316">
        <v>208.541</v>
      </c>
      <c r="G8448" s="39"/>
      <c r="H8448" s="45"/>
    </row>
    <row r="8449" s="2" customFormat="1" ht="16.8" customHeight="1">
      <c r="A8449" s="39"/>
      <c r="B8449" s="45"/>
      <c r="C8449" s="317" t="s">
        <v>4959</v>
      </c>
      <c r="D8449" s="39"/>
      <c r="E8449" s="39"/>
      <c r="F8449" s="39"/>
      <c r="G8449" s="39"/>
      <c r="H8449" s="45"/>
    </row>
    <row r="8450" s="2" customFormat="1" ht="16.8" customHeight="1">
      <c r="A8450" s="39"/>
      <c r="B8450" s="45"/>
      <c r="C8450" s="315" t="s">
        <v>466</v>
      </c>
      <c r="D8450" s="315" t="s">
        <v>467</v>
      </c>
      <c r="E8450" s="18" t="s">
        <v>391</v>
      </c>
      <c r="F8450" s="316">
        <v>208.541</v>
      </c>
      <c r="G8450" s="39"/>
      <c r="H8450" s="45"/>
    </row>
    <row r="8451" s="2" customFormat="1">
      <c r="A8451" s="39"/>
      <c r="B8451" s="45"/>
      <c r="C8451" s="315" t="s">
        <v>389</v>
      </c>
      <c r="D8451" s="315" t="s">
        <v>390</v>
      </c>
      <c r="E8451" s="18" t="s">
        <v>391</v>
      </c>
      <c r="F8451" s="316">
        <v>208.541</v>
      </c>
      <c r="G8451" s="39"/>
      <c r="H8451" s="45"/>
    </row>
    <row r="8452" s="2" customFormat="1">
      <c r="A8452" s="39"/>
      <c r="B8452" s="45"/>
      <c r="C8452" s="315" t="s">
        <v>442</v>
      </c>
      <c r="D8452" s="315" t="s">
        <v>443</v>
      </c>
      <c r="E8452" s="18" t="s">
        <v>391</v>
      </c>
      <c r="F8452" s="316">
        <v>417.08199999999999</v>
      </c>
      <c r="G8452" s="39"/>
      <c r="H8452" s="45"/>
    </row>
    <row r="8453" s="2" customFormat="1">
      <c r="A8453" s="39"/>
      <c r="B8453" s="45"/>
      <c r="C8453" s="315" t="s">
        <v>462</v>
      </c>
      <c r="D8453" s="315" t="s">
        <v>463</v>
      </c>
      <c r="E8453" s="18" t="s">
        <v>391</v>
      </c>
      <c r="F8453" s="316">
        <v>208.541</v>
      </c>
      <c r="G8453" s="39"/>
      <c r="H8453" s="45"/>
    </row>
    <row r="8454" s="2" customFormat="1">
      <c r="A8454" s="39"/>
      <c r="B8454" s="45"/>
      <c r="C8454" s="315" t="s">
        <v>477</v>
      </c>
      <c r="D8454" s="315" t="s">
        <v>478</v>
      </c>
      <c r="E8454" s="18" t="s">
        <v>391</v>
      </c>
      <c r="F8454" s="316">
        <v>315.17000000000002</v>
      </c>
      <c r="G8454" s="39"/>
      <c r="H8454" s="45"/>
    </row>
    <row r="8455" s="2" customFormat="1" ht="26.4" customHeight="1">
      <c r="A8455" s="39"/>
      <c r="B8455" s="45"/>
      <c r="C8455" s="310" t="s">
        <v>4987</v>
      </c>
      <c r="D8455" s="310" t="s">
        <v>168</v>
      </c>
      <c r="E8455" s="39"/>
      <c r="F8455" s="39"/>
      <c r="G8455" s="39"/>
      <c r="H8455" s="45"/>
    </row>
    <row r="8456" s="2" customFormat="1" ht="16.8" customHeight="1">
      <c r="A8456" s="39"/>
      <c r="B8456" s="45"/>
      <c r="C8456" s="311" t="s">
        <v>248</v>
      </c>
      <c r="D8456" s="312" t="s">
        <v>19</v>
      </c>
      <c r="E8456" s="313" t="s">
        <v>19</v>
      </c>
      <c r="F8456" s="314">
        <v>1.764</v>
      </c>
      <c r="G8456" s="39"/>
      <c r="H8456" s="45"/>
    </row>
    <row r="8457" s="2" customFormat="1" ht="16.8" customHeight="1">
      <c r="A8457" s="39"/>
      <c r="B8457" s="45"/>
      <c r="C8457" s="315" t="s">
        <v>19</v>
      </c>
      <c r="D8457" s="315" t="s">
        <v>3441</v>
      </c>
      <c r="E8457" s="18" t="s">
        <v>19</v>
      </c>
      <c r="F8457" s="316">
        <v>1.764</v>
      </c>
      <c r="G8457" s="39"/>
      <c r="H8457" s="45"/>
    </row>
    <row r="8458" s="2" customFormat="1" ht="16.8" customHeight="1">
      <c r="A8458" s="39"/>
      <c r="B8458" s="45"/>
      <c r="C8458" s="315" t="s">
        <v>248</v>
      </c>
      <c r="D8458" s="315" t="s">
        <v>363</v>
      </c>
      <c r="E8458" s="18" t="s">
        <v>19</v>
      </c>
      <c r="F8458" s="316">
        <v>1.764</v>
      </c>
      <c r="G8458" s="39"/>
      <c r="H8458" s="45"/>
    </row>
    <row r="8459" s="2" customFormat="1" ht="16.8" customHeight="1">
      <c r="A8459" s="39"/>
      <c r="B8459" s="45"/>
      <c r="C8459" s="317" t="s">
        <v>4959</v>
      </c>
      <c r="D8459" s="39"/>
      <c r="E8459" s="39"/>
      <c r="F8459" s="39"/>
      <c r="G8459" s="39"/>
      <c r="H8459" s="45"/>
    </row>
    <row r="8460" s="2" customFormat="1">
      <c r="A8460" s="39"/>
      <c r="B8460" s="45"/>
      <c r="C8460" s="315" t="s">
        <v>780</v>
      </c>
      <c r="D8460" s="315" t="s">
        <v>781</v>
      </c>
      <c r="E8460" s="18" t="s">
        <v>391</v>
      </c>
      <c r="F8460" s="316">
        <v>1.764</v>
      </c>
      <c r="G8460" s="39"/>
      <c r="H8460" s="45"/>
    </row>
    <row r="8461" s="2" customFormat="1">
      <c r="A8461" s="39"/>
      <c r="B8461" s="45"/>
      <c r="C8461" s="315" t="s">
        <v>448</v>
      </c>
      <c r="D8461" s="315" t="s">
        <v>449</v>
      </c>
      <c r="E8461" s="18" t="s">
        <v>391</v>
      </c>
      <c r="F8461" s="316">
        <v>38.167999999999999</v>
      </c>
      <c r="G8461" s="39"/>
      <c r="H8461" s="45"/>
    </row>
    <row r="8462" s="2" customFormat="1" ht="16.8" customHeight="1">
      <c r="A8462" s="39"/>
      <c r="B8462" s="45"/>
      <c r="C8462" s="311" t="s">
        <v>3336</v>
      </c>
      <c r="D8462" s="312" t="s">
        <v>19</v>
      </c>
      <c r="E8462" s="313" t="s">
        <v>19</v>
      </c>
      <c r="F8462" s="314">
        <v>4.3150000000000004</v>
      </c>
      <c r="G8462" s="39"/>
      <c r="H8462" s="45"/>
    </row>
    <row r="8463" s="2" customFormat="1" ht="16.8" customHeight="1">
      <c r="A8463" s="39"/>
      <c r="B8463" s="45"/>
      <c r="C8463" s="315" t="s">
        <v>19</v>
      </c>
      <c r="D8463" s="315" t="s">
        <v>3358</v>
      </c>
      <c r="E8463" s="18" t="s">
        <v>19</v>
      </c>
      <c r="F8463" s="316">
        <v>0</v>
      </c>
      <c r="G8463" s="39"/>
      <c r="H8463" s="45"/>
    </row>
    <row r="8464" s="2" customFormat="1" ht="16.8" customHeight="1">
      <c r="A8464" s="39"/>
      <c r="B8464" s="45"/>
      <c r="C8464" s="315" t="s">
        <v>3336</v>
      </c>
      <c r="D8464" s="315" t="s">
        <v>3337</v>
      </c>
      <c r="E8464" s="18" t="s">
        <v>19</v>
      </c>
      <c r="F8464" s="316">
        <v>4.3150000000000004</v>
      </c>
      <c r="G8464" s="39"/>
      <c r="H8464" s="45"/>
    </row>
    <row r="8465" s="2" customFormat="1" ht="16.8" customHeight="1">
      <c r="A8465" s="39"/>
      <c r="B8465" s="45"/>
      <c r="C8465" s="317" t="s">
        <v>4959</v>
      </c>
      <c r="D8465" s="39"/>
      <c r="E8465" s="39"/>
      <c r="F8465" s="39"/>
      <c r="G8465" s="39"/>
      <c r="H8465" s="45"/>
    </row>
    <row r="8466" s="2" customFormat="1">
      <c r="A8466" s="39"/>
      <c r="B8466" s="45"/>
      <c r="C8466" s="315" t="s">
        <v>862</v>
      </c>
      <c r="D8466" s="315" t="s">
        <v>863</v>
      </c>
      <c r="E8466" s="18" t="s">
        <v>391</v>
      </c>
      <c r="F8466" s="316">
        <v>76.117000000000004</v>
      </c>
      <c r="G8466" s="39"/>
      <c r="H8466" s="45"/>
    </row>
    <row r="8467" s="2" customFormat="1">
      <c r="A8467" s="39"/>
      <c r="B8467" s="45"/>
      <c r="C8467" s="315" t="s">
        <v>3360</v>
      </c>
      <c r="D8467" s="315" t="s">
        <v>3361</v>
      </c>
      <c r="E8467" s="18" t="s">
        <v>345</v>
      </c>
      <c r="F8467" s="316">
        <v>72.492000000000004</v>
      </c>
      <c r="G8467" s="39"/>
      <c r="H8467" s="45"/>
    </row>
    <row r="8468" s="2" customFormat="1">
      <c r="A8468" s="39"/>
      <c r="B8468" s="45"/>
      <c r="C8468" s="315" t="s">
        <v>448</v>
      </c>
      <c r="D8468" s="315" t="s">
        <v>449</v>
      </c>
      <c r="E8468" s="18" t="s">
        <v>391</v>
      </c>
      <c r="F8468" s="316">
        <v>38.167999999999999</v>
      </c>
      <c r="G8468" s="39"/>
      <c r="H8468" s="45"/>
    </row>
    <row r="8469" s="2" customFormat="1" ht="16.8" customHeight="1">
      <c r="A8469" s="39"/>
      <c r="B8469" s="45"/>
      <c r="C8469" s="315" t="s">
        <v>487</v>
      </c>
      <c r="D8469" s="315" t="s">
        <v>488</v>
      </c>
      <c r="E8469" s="18" t="s">
        <v>489</v>
      </c>
      <c r="F8469" s="316">
        <v>30.446000000000002</v>
      </c>
      <c r="G8469" s="39"/>
      <c r="H8469" s="45"/>
    </row>
    <row r="8470" s="2" customFormat="1" ht="16.8" customHeight="1">
      <c r="A8470" s="39"/>
      <c r="B8470" s="45"/>
      <c r="C8470" s="311" t="s">
        <v>216</v>
      </c>
      <c r="D8470" s="312" t="s">
        <v>19</v>
      </c>
      <c r="E8470" s="313" t="s">
        <v>19</v>
      </c>
      <c r="F8470" s="314">
        <v>0</v>
      </c>
      <c r="G8470" s="39"/>
      <c r="H8470" s="45"/>
    </row>
    <row r="8471" s="2" customFormat="1" ht="16.8" customHeight="1">
      <c r="A8471" s="39"/>
      <c r="B8471" s="45"/>
      <c r="C8471" s="317" t="s">
        <v>4959</v>
      </c>
      <c r="D8471" s="39"/>
      <c r="E8471" s="39"/>
      <c r="F8471" s="39"/>
      <c r="G8471" s="39"/>
      <c r="H8471" s="45"/>
    </row>
    <row r="8472" s="2" customFormat="1">
      <c r="A8472" s="39"/>
      <c r="B8472" s="45"/>
      <c r="C8472" s="315" t="s">
        <v>448</v>
      </c>
      <c r="D8472" s="315" t="s">
        <v>449</v>
      </c>
      <c r="E8472" s="18" t="s">
        <v>391</v>
      </c>
      <c r="F8472" s="316">
        <v>38.167999999999999</v>
      </c>
      <c r="G8472" s="39"/>
      <c r="H8472" s="45"/>
    </row>
    <row r="8473" s="2" customFormat="1" ht="16.8" customHeight="1">
      <c r="A8473" s="39"/>
      <c r="B8473" s="45"/>
      <c r="C8473" s="315" t="s">
        <v>19</v>
      </c>
      <c r="D8473" s="315" t="s">
        <v>3356</v>
      </c>
      <c r="E8473" s="18" t="s">
        <v>19</v>
      </c>
      <c r="F8473" s="316">
        <v>0</v>
      </c>
      <c r="G8473" s="39"/>
      <c r="H8473" s="45"/>
    </row>
    <row r="8474" s="2" customFormat="1" ht="16.8" customHeight="1">
      <c r="A8474" s="39"/>
      <c r="B8474" s="45"/>
      <c r="C8474" s="315" t="s">
        <v>3334</v>
      </c>
      <c r="D8474" s="315" t="s">
        <v>3357</v>
      </c>
      <c r="E8474" s="18" t="s">
        <v>19</v>
      </c>
      <c r="F8474" s="316">
        <v>16.800000000000001</v>
      </c>
      <c r="G8474" s="39"/>
      <c r="H8474" s="45"/>
    </row>
    <row r="8475" s="2" customFormat="1" ht="16.8" customHeight="1">
      <c r="A8475" s="39"/>
      <c r="B8475" s="45"/>
      <c r="C8475" s="311" t="s">
        <v>3334</v>
      </c>
      <c r="D8475" s="312" t="s">
        <v>19</v>
      </c>
      <c r="E8475" s="313" t="s">
        <v>19</v>
      </c>
      <c r="F8475" s="314">
        <v>16.800000000000001</v>
      </c>
      <c r="G8475" s="39"/>
      <c r="H8475" s="45"/>
    </row>
    <row r="8476" s="2" customFormat="1" ht="16.8" customHeight="1">
      <c r="A8476" s="39"/>
      <c r="B8476" s="45"/>
      <c r="C8476" s="317" t="s">
        <v>4959</v>
      </c>
      <c r="D8476" s="39"/>
      <c r="E8476" s="39"/>
      <c r="F8476" s="39"/>
      <c r="G8476" s="39"/>
      <c r="H8476" s="45"/>
    </row>
    <row r="8477" s="2" customFormat="1">
      <c r="A8477" s="39"/>
      <c r="B8477" s="45"/>
      <c r="C8477" s="315" t="s">
        <v>862</v>
      </c>
      <c r="D8477" s="315" t="s">
        <v>863</v>
      </c>
      <c r="E8477" s="18" t="s">
        <v>391</v>
      </c>
      <c r="F8477" s="316">
        <v>76.117000000000004</v>
      </c>
      <c r="G8477" s="39"/>
      <c r="H8477" s="45"/>
    </row>
    <row r="8478" s="2" customFormat="1">
      <c r="A8478" s="39"/>
      <c r="B8478" s="45"/>
      <c r="C8478" s="315" t="s">
        <v>3360</v>
      </c>
      <c r="D8478" s="315" t="s">
        <v>3361</v>
      </c>
      <c r="E8478" s="18" t="s">
        <v>345</v>
      </c>
      <c r="F8478" s="316">
        <v>72.492000000000004</v>
      </c>
      <c r="G8478" s="39"/>
      <c r="H8478" s="45"/>
    </row>
    <row r="8479" s="2" customFormat="1" ht="16.8" customHeight="1">
      <c r="A8479" s="39"/>
      <c r="B8479" s="45"/>
      <c r="C8479" s="311" t="s">
        <v>858</v>
      </c>
      <c r="D8479" s="312" t="s">
        <v>19</v>
      </c>
      <c r="E8479" s="313" t="s">
        <v>19</v>
      </c>
      <c r="F8479" s="314">
        <v>72.492000000000004</v>
      </c>
      <c r="G8479" s="39"/>
      <c r="H8479" s="45"/>
    </row>
    <row r="8480" s="2" customFormat="1" ht="16.8" customHeight="1">
      <c r="A8480" s="39"/>
      <c r="B8480" s="45"/>
      <c r="C8480" s="315" t="s">
        <v>19</v>
      </c>
      <c r="D8480" s="315" t="s">
        <v>3364</v>
      </c>
      <c r="E8480" s="18" t="s">
        <v>19</v>
      </c>
      <c r="F8480" s="316">
        <v>72.492000000000004</v>
      </c>
      <c r="G8480" s="39"/>
      <c r="H8480" s="45"/>
    </row>
    <row r="8481" s="2" customFormat="1" ht="16.8" customHeight="1">
      <c r="A8481" s="39"/>
      <c r="B8481" s="45"/>
      <c r="C8481" s="315" t="s">
        <v>858</v>
      </c>
      <c r="D8481" s="315" t="s">
        <v>363</v>
      </c>
      <c r="E8481" s="18" t="s">
        <v>19</v>
      </c>
      <c r="F8481" s="316">
        <v>72.492000000000004</v>
      </c>
      <c r="G8481" s="39"/>
      <c r="H8481" s="45"/>
    </row>
    <row r="8482" s="2" customFormat="1" ht="16.8" customHeight="1">
      <c r="A8482" s="39"/>
      <c r="B8482" s="45"/>
      <c r="C8482" s="317" t="s">
        <v>4959</v>
      </c>
      <c r="D8482" s="39"/>
      <c r="E8482" s="39"/>
      <c r="F8482" s="39"/>
      <c r="G8482" s="39"/>
      <c r="H8482" s="45"/>
    </row>
    <row r="8483" s="2" customFormat="1">
      <c r="A8483" s="39"/>
      <c r="B8483" s="45"/>
      <c r="C8483" s="315" t="s">
        <v>3360</v>
      </c>
      <c r="D8483" s="315" t="s">
        <v>3361</v>
      </c>
      <c r="E8483" s="18" t="s">
        <v>345</v>
      </c>
      <c r="F8483" s="316">
        <v>72.492000000000004</v>
      </c>
      <c r="G8483" s="39"/>
      <c r="H8483" s="45"/>
    </row>
    <row r="8484" s="2" customFormat="1">
      <c r="A8484" s="39"/>
      <c r="B8484" s="45"/>
      <c r="C8484" s="315" t="s">
        <v>3365</v>
      </c>
      <c r="D8484" s="315" t="s">
        <v>3366</v>
      </c>
      <c r="E8484" s="18" t="s">
        <v>345</v>
      </c>
      <c r="F8484" s="316">
        <v>72.492000000000004</v>
      </c>
      <c r="G8484" s="39"/>
      <c r="H8484" s="45"/>
    </row>
    <row r="8485" s="2" customFormat="1" ht="16.8" customHeight="1">
      <c r="A8485" s="39"/>
      <c r="B8485" s="45"/>
      <c r="C8485" s="311" t="s">
        <v>3332</v>
      </c>
      <c r="D8485" s="312" t="s">
        <v>19</v>
      </c>
      <c r="E8485" s="313" t="s">
        <v>19</v>
      </c>
      <c r="F8485" s="314">
        <v>17.640000000000001</v>
      </c>
      <c r="G8485" s="39"/>
      <c r="H8485" s="45"/>
    </row>
    <row r="8486" s="2" customFormat="1" ht="16.8" customHeight="1">
      <c r="A8486" s="39"/>
      <c r="B8486" s="45"/>
      <c r="C8486" s="315" t="s">
        <v>19</v>
      </c>
      <c r="D8486" s="315" t="s">
        <v>3354</v>
      </c>
      <c r="E8486" s="18" t="s">
        <v>19</v>
      </c>
      <c r="F8486" s="316">
        <v>0</v>
      </c>
      <c r="G8486" s="39"/>
      <c r="H8486" s="45"/>
    </row>
    <row r="8487" s="2" customFormat="1" ht="16.8" customHeight="1">
      <c r="A8487" s="39"/>
      <c r="B8487" s="45"/>
      <c r="C8487" s="315" t="s">
        <v>3332</v>
      </c>
      <c r="D8487" s="315" t="s">
        <v>3355</v>
      </c>
      <c r="E8487" s="18" t="s">
        <v>19</v>
      </c>
      <c r="F8487" s="316">
        <v>17.640000000000001</v>
      </c>
      <c r="G8487" s="39"/>
      <c r="H8487" s="45"/>
    </row>
    <row r="8488" s="2" customFormat="1" ht="16.8" customHeight="1">
      <c r="A8488" s="39"/>
      <c r="B8488" s="45"/>
      <c r="C8488" s="317" t="s">
        <v>4959</v>
      </c>
      <c r="D8488" s="39"/>
      <c r="E8488" s="39"/>
      <c r="F8488" s="39"/>
      <c r="G8488" s="39"/>
      <c r="H8488" s="45"/>
    </row>
    <row r="8489" s="2" customFormat="1">
      <c r="A8489" s="39"/>
      <c r="B8489" s="45"/>
      <c r="C8489" s="315" t="s">
        <v>862</v>
      </c>
      <c r="D8489" s="315" t="s">
        <v>863</v>
      </c>
      <c r="E8489" s="18" t="s">
        <v>391</v>
      </c>
      <c r="F8489" s="316">
        <v>76.117000000000004</v>
      </c>
      <c r="G8489" s="39"/>
      <c r="H8489" s="45"/>
    </row>
    <row r="8490" s="2" customFormat="1" ht="16.8" customHeight="1">
      <c r="A8490" s="39"/>
      <c r="B8490" s="45"/>
      <c r="C8490" s="315" t="s">
        <v>379</v>
      </c>
      <c r="D8490" s="315" t="s">
        <v>380</v>
      </c>
      <c r="E8490" s="18" t="s">
        <v>345</v>
      </c>
      <c r="F8490" s="316">
        <v>35.280000000000001</v>
      </c>
      <c r="G8490" s="39"/>
      <c r="H8490" s="45"/>
    </row>
    <row r="8491" s="2" customFormat="1" ht="16.8" customHeight="1">
      <c r="A8491" s="39"/>
      <c r="B8491" s="45"/>
      <c r="C8491" s="315" t="s">
        <v>511</v>
      </c>
      <c r="D8491" s="315" t="s">
        <v>512</v>
      </c>
      <c r="E8491" s="18" t="s">
        <v>345</v>
      </c>
      <c r="F8491" s="316">
        <v>17.640000000000001</v>
      </c>
      <c r="G8491" s="39"/>
      <c r="H8491" s="45"/>
    </row>
    <row r="8492" s="2" customFormat="1">
      <c r="A8492" s="39"/>
      <c r="B8492" s="45"/>
      <c r="C8492" s="315" t="s">
        <v>780</v>
      </c>
      <c r="D8492" s="315" t="s">
        <v>781</v>
      </c>
      <c r="E8492" s="18" t="s">
        <v>391</v>
      </c>
      <c r="F8492" s="316">
        <v>1.764</v>
      </c>
      <c r="G8492" s="39"/>
      <c r="H8492" s="45"/>
    </row>
    <row r="8493" s="2" customFormat="1" ht="16.8" customHeight="1">
      <c r="A8493" s="39"/>
      <c r="B8493" s="45"/>
      <c r="C8493" s="315" t="s">
        <v>487</v>
      </c>
      <c r="D8493" s="315" t="s">
        <v>488</v>
      </c>
      <c r="E8493" s="18" t="s">
        <v>489</v>
      </c>
      <c r="F8493" s="316">
        <v>30.446000000000002</v>
      </c>
      <c r="G8493" s="39"/>
      <c r="H8493" s="45"/>
    </row>
    <row r="8494" s="2" customFormat="1" ht="16.8" customHeight="1">
      <c r="A8494" s="39"/>
      <c r="B8494" s="45"/>
      <c r="C8494" s="311" t="s">
        <v>855</v>
      </c>
      <c r="D8494" s="312" t="s">
        <v>19</v>
      </c>
      <c r="E8494" s="313" t="s">
        <v>19</v>
      </c>
      <c r="F8494" s="314">
        <v>76.117000000000004</v>
      </c>
      <c r="G8494" s="39"/>
      <c r="H8494" s="45"/>
    </row>
    <row r="8495" s="2" customFormat="1" ht="16.8" customHeight="1">
      <c r="A8495" s="39"/>
      <c r="B8495" s="45"/>
      <c r="C8495" s="315" t="s">
        <v>1828</v>
      </c>
      <c r="D8495" s="315" t="s">
        <v>3359</v>
      </c>
      <c r="E8495" s="18" t="s">
        <v>19</v>
      </c>
      <c r="F8495" s="316">
        <v>76.117000000000004</v>
      </c>
      <c r="G8495" s="39"/>
      <c r="H8495" s="45"/>
    </row>
    <row r="8496" s="2" customFormat="1" ht="16.8" customHeight="1">
      <c r="A8496" s="39"/>
      <c r="B8496" s="45"/>
      <c r="C8496" s="315" t="s">
        <v>855</v>
      </c>
      <c r="D8496" s="315" t="s">
        <v>363</v>
      </c>
      <c r="E8496" s="18" t="s">
        <v>19</v>
      </c>
      <c r="F8496" s="316">
        <v>76.117000000000004</v>
      </c>
      <c r="G8496" s="39"/>
      <c r="H8496" s="45"/>
    </row>
    <row r="8497" s="2" customFormat="1" ht="16.8" customHeight="1">
      <c r="A8497" s="39"/>
      <c r="B8497" s="45"/>
      <c r="C8497" s="317" t="s">
        <v>4959</v>
      </c>
      <c r="D8497" s="39"/>
      <c r="E8497" s="39"/>
      <c r="F8497" s="39"/>
      <c r="G8497" s="39"/>
      <c r="H8497" s="45"/>
    </row>
    <row r="8498" s="2" customFormat="1">
      <c r="A8498" s="39"/>
      <c r="B8498" s="45"/>
      <c r="C8498" s="315" t="s">
        <v>862</v>
      </c>
      <c r="D8498" s="315" t="s">
        <v>863</v>
      </c>
      <c r="E8498" s="18" t="s">
        <v>391</v>
      </c>
      <c r="F8498" s="316">
        <v>76.117000000000004</v>
      </c>
      <c r="G8498" s="39"/>
      <c r="H8498" s="45"/>
    </row>
    <row r="8499" s="2" customFormat="1">
      <c r="A8499" s="39"/>
      <c r="B8499" s="45"/>
      <c r="C8499" s="315" t="s">
        <v>477</v>
      </c>
      <c r="D8499" s="315" t="s">
        <v>478</v>
      </c>
      <c r="E8499" s="18" t="s">
        <v>391</v>
      </c>
      <c r="F8499" s="316">
        <v>129.28899999999999</v>
      </c>
      <c r="G8499" s="39"/>
      <c r="H8499" s="45"/>
    </row>
    <row r="8500" s="2" customFormat="1" ht="16.8" customHeight="1">
      <c r="A8500" s="39"/>
      <c r="B8500" s="45"/>
      <c r="C8500" s="311" t="s">
        <v>3339</v>
      </c>
      <c r="D8500" s="312" t="s">
        <v>19</v>
      </c>
      <c r="E8500" s="313" t="s">
        <v>19</v>
      </c>
      <c r="F8500" s="314">
        <v>35.280000000000001</v>
      </c>
      <c r="G8500" s="39"/>
      <c r="H8500" s="45"/>
    </row>
    <row r="8501" s="2" customFormat="1" ht="16.8" customHeight="1">
      <c r="A8501" s="39"/>
      <c r="B8501" s="45"/>
      <c r="C8501" s="315" t="s">
        <v>19</v>
      </c>
      <c r="D8501" s="315" t="s">
        <v>3351</v>
      </c>
      <c r="E8501" s="18" t="s">
        <v>19</v>
      </c>
      <c r="F8501" s="316">
        <v>35.280000000000001</v>
      </c>
      <c r="G8501" s="39"/>
      <c r="H8501" s="45"/>
    </row>
    <row r="8502" s="2" customFormat="1" ht="16.8" customHeight="1">
      <c r="A8502" s="39"/>
      <c r="B8502" s="45"/>
      <c r="C8502" s="315" t="s">
        <v>3339</v>
      </c>
      <c r="D8502" s="315" t="s">
        <v>363</v>
      </c>
      <c r="E8502" s="18" t="s">
        <v>19</v>
      </c>
      <c r="F8502" s="316">
        <v>35.280000000000001</v>
      </c>
      <c r="G8502" s="39"/>
      <c r="H8502" s="45"/>
    </row>
    <row r="8503" s="2" customFormat="1" ht="16.8" customHeight="1">
      <c r="A8503" s="39"/>
      <c r="B8503" s="45"/>
      <c r="C8503" s="317" t="s">
        <v>4959</v>
      </c>
      <c r="D8503" s="39"/>
      <c r="E8503" s="39"/>
      <c r="F8503" s="39"/>
      <c r="G8503" s="39"/>
      <c r="H8503" s="45"/>
    </row>
    <row r="8504" s="2" customFormat="1" ht="16.8" customHeight="1">
      <c r="A8504" s="39"/>
      <c r="B8504" s="45"/>
      <c r="C8504" s="315" t="s">
        <v>379</v>
      </c>
      <c r="D8504" s="315" t="s">
        <v>380</v>
      </c>
      <c r="E8504" s="18" t="s">
        <v>345</v>
      </c>
      <c r="F8504" s="316">
        <v>35.280000000000001</v>
      </c>
      <c r="G8504" s="39"/>
      <c r="H8504" s="45"/>
    </row>
    <row r="8505" s="2" customFormat="1">
      <c r="A8505" s="39"/>
      <c r="B8505" s="45"/>
      <c r="C8505" s="315" t="s">
        <v>516</v>
      </c>
      <c r="D8505" s="315" t="s">
        <v>517</v>
      </c>
      <c r="E8505" s="18" t="s">
        <v>345</v>
      </c>
      <c r="F8505" s="316">
        <v>35.280000000000001</v>
      </c>
      <c r="G8505" s="39"/>
      <c r="H8505" s="45"/>
    </row>
    <row r="8506" s="2" customFormat="1">
      <c r="A8506" s="39"/>
      <c r="B8506" s="45"/>
      <c r="C8506" s="315" t="s">
        <v>521</v>
      </c>
      <c r="D8506" s="315" t="s">
        <v>522</v>
      </c>
      <c r="E8506" s="18" t="s">
        <v>345</v>
      </c>
      <c r="F8506" s="316">
        <v>35.280000000000001</v>
      </c>
      <c r="G8506" s="39"/>
      <c r="H8506" s="45"/>
    </row>
    <row r="8507" s="2" customFormat="1">
      <c r="A8507" s="39"/>
      <c r="B8507" s="45"/>
      <c r="C8507" s="315" t="s">
        <v>532</v>
      </c>
      <c r="D8507" s="315" t="s">
        <v>533</v>
      </c>
      <c r="E8507" s="18" t="s">
        <v>345</v>
      </c>
      <c r="F8507" s="316">
        <v>35.280000000000001</v>
      </c>
      <c r="G8507" s="39"/>
      <c r="H8507" s="45"/>
    </row>
    <row r="8508" s="2" customFormat="1" ht="16.8" customHeight="1">
      <c r="A8508" s="39"/>
      <c r="B8508" s="45"/>
      <c r="C8508" s="315" t="s">
        <v>537</v>
      </c>
      <c r="D8508" s="315" t="s">
        <v>538</v>
      </c>
      <c r="E8508" s="18" t="s">
        <v>489</v>
      </c>
      <c r="F8508" s="316">
        <v>0.001</v>
      </c>
      <c r="G8508" s="39"/>
      <c r="H8508" s="45"/>
    </row>
    <row r="8509" s="2" customFormat="1" ht="16.8" customHeight="1">
      <c r="A8509" s="39"/>
      <c r="B8509" s="45"/>
      <c r="C8509" s="315" t="s">
        <v>547</v>
      </c>
      <c r="D8509" s="315" t="s">
        <v>548</v>
      </c>
      <c r="E8509" s="18" t="s">
        <v>345</v>
      </c>
      <c r="F8509" s="316">
        <v>35.280000000000001</v>
      </c>
      <c r="G8509" s="39"/>
      <c r="H8509" s="45"/>
    </row>
    <row r="8510" s="2" customFormat="1" ht="16.8" customHeight="1">
      <c r="A8510" s="39"/>
      <c r="B8510" s="45"/>
      <c r="C8510" s="315" t="s">
        <v>552</v>
      </c>
      <c r="D8510" s="315" t="s">
        <v>553</v>
      </c>
      <c r="E8510" s="18" t="s">
        <v>391</v>
      </c>
      <c r="F8510" s="316">
        <v>0.70599999999999996</v>
      </c>
      <c r="G8510" s="39"/>
      <c r="H8510" s="45"/>
    </row>
    <row r="8511" s="2" customFormat="1" ht="16.8" customHeight="1">
      <c r="A8511" s="39"/>
      <c r="B8511" s="45"/>
      <c r="C8511" s="315" t="s">
        <v>557</v>
      </c>
      <c r="D8511" s="315" t="s">
        <v>558</v>
      </c>
      <c r="E8511" s="18" t="s">
        <v>391</v>
      </c>
      <c r="F8511" s="316">
        <v>0.70599999999999996</v>
      </c>
      <c r="G8511" s="39"/>
      <c r="H8511" s="45"/>
    </row>
    <row r="8512" s="2" customFormat="1" ht="16.8" customHeight="1">
      <c r="A8512" s="39"/>
      <c r="B8512" s="45"/>
      <c r="C8512" s="315" t="s">
        <v>562</v>
      </c>
      <c r="D8512" s="315" t="s">
        <v>563</v>
      </c>
      <c r="E8512" s="18" t="s">
        <v>391</v>
      </c>
      <c r="F8512" s="316">
        <v>7.056</v>
      </c>
      <c r="G8512" s="39"/>
      <c r="H8512" s="45"/>
    </row>
    <row r="8513" s="2" customFormat="1" ht="16.8" customHeight="1">
      <c r="A8513" s="39"/>
      <c r="B8513" s="45"/>
      <c r="C8513" s="315" t="s">
        <v>526</v>
      </c>
      <c r="D8513" s="315" t="s">
        <v>527</v>
      </c>
      <c r="E8513" s="18" t="s">
        <v>528</v>
      </c>
      <c r="F8513" s="316">
        <v>0.70599999999999996</v>
      </c>
      <c r="G8513" s="39"/>
      <c r="H8513" s="45"/>
    </row>
    <row r="8514" s="2" customFormat="1" ht="16.8" customHeight="1">
      <c r="A8514" s="39"/>
      <c r="B8514" s="45"/>
      <c r="C8514" s="315" t="s">
        <v>542</v>
      </c>
      <c r="D8514" s="315" t="s">
        <v>543</v>
      </c>
      <c r="E8514" s="18" t="s">
        <v>528</v>
      </c>
      <c r="F8514" s="316">
        <v>1.0580000000000001</v>
      </c>
      <c r="G8514" s="39"/>
      <c r="H8514" s="45"/>
    </row>
    <row r="8515" s="2" customFormat="1" ht="16.8" customHeight="1">
      <c r="A8515" s="39"/>
      <c r="B8515" s="45"/>
      <c r="C8515" s="311" t="s">
        <v>1828</v>
      </c>
      <c r="D8515" s="312" t="s">
        <v>19</v>
      </c>
      <c r="E8515" s="313" t="s">
        <v>19</v>
      </c>
      <c r="F8515" s="314">
        <v>76.117000000000004</v>
      </c>
      <c r="G8515" s="39"/>
      <c r="H8515" s="45"/>
    </row>
    <row r="8516" s="2" customFormat="1" ht="16.8" customHeight="1">
      <c r="A8516" s="39"/>
      <c r="B8516" s="45"/>
      <c r="C8516" s="315" t="s">
        <v>1828</v>
      </c>
      <c r="D8516" s="315" t="s">
        <v>3359</v>
      </c>
      <c r="E8516" s="18" t="s">
        <v>19</v>
      </c>
      <c r="F8516" s="316">
        <v>76.117000000000004</v>
      </c>
      <c r="G8516" s="39"/>
      <c r="H8516" s="45"/>
    </row>
    <row r="8517" s="2" customFormat="1" ht="16.8" customHeight="1">
      <c r="A8517" s="39"/>
      <c r="B8517" s="45"/>
      <c r="C8517" s="317" t="s">
        <v>4959</v>
      </c>
      <c r="D8517" s="39"/>
      <c r="E8517" s="39"/>
      <c r="F8517" s="39"/>
      <c r="G8517" s="39"/>
      <c r="H8517" s="45"/>
    </row>
    <row r="8518" s="2" customFormat="1">
      <c r="A8518" s="39"/>
      <c r="B8518" s="45"/>
      <c r="C8518" s="315" t="s">
        <v>862</v>
      </c>
      <c r="D8518" s="315" t="s">
        <v>863</v>
      </c>
      <c r="E8518" s="18" t="s">
        <v>391</v>
      </c>
      <c r="F8518" s="316">
        <v>76.117000000000004</v>
      </c>
      <c r="G8518" s="39"/>
      <c r="H8518" s="45"/>
    </row>
    <row r="8519" s="2" customFormat="1" ht="16.8" customHeight="1">
      <c r="A8519" s="39"/>
      <c r="B8519" s="45"/>
      <c r="C8519" s="315" t="s">
        <v>466</v>
      </c>
      <c r="D8519" s="315" t="s">
        <v>467</v>
      </c>
      <c r="E8519" s="18" t="s">
        <v>391</v>
      </c>
      <c r="F8519" s="316">
        <v>37.948999999999998</v>
      </c>
      <c r="G8519" s="39"/>
      <c r="H8519" s="45"/>
    </row>
    <row r="8520" s="2" customFormat="1" ht="16.8" customHeight="1">
      <c r="A8520" s="39"/>
      <c r="B8520" s="45"/>
      <c r="C8520" s="311" t="s">
        <v>218</v>
      </c>
      <c r="D8520" s="312" t="s">
        <v>19</v>
      </c>
      <c r="E8520" s="313" t="s">
        <v>19</v>
      </c>
      <c r="F8520" s="314">
        <v>38.167999999999999</v>
      </c>
      <c r="G8520" s="39"/>
      <c r="H8520" s="45"/>
    </row>
    <row r="8521" s="2" customFormat="1" ht="16.8" customHeight="1">
      <c r="A8521" s="39"/>
      <c r="B8521" s="45"/>
      <c r="C8521" s="315" t="s">
        <v>19</v>
      </c>
      <c r="D8521" s="315" t="s">
        <v>3372</v>
      </c>
      <c r="E8521" s="18" t="s">
        <v>19</v>
      </c>
      <c r="F8521" s="316">
        <v>21.181000000000001</v>
      </c>
      <c r="G8521" s="39"/>
      <c r="H8521" s="45"/>
    </row>
    <row r="8522" s="2" customFormat="1" ht="16.8" customHeight="1">
      <c r="A8522" s="39"/>
      <c r="B8522" s="45"/>
      <c r="C8522" s="315" t="s">
        <v>19</v>
      </c>
      <c r="D8522" s="315" t="s">
        <v>216</v>
      </c>
      <c r="E8522" s="18" t="s">
        <v>19</v>
      </c>
      <c r="F8522" s="316">
        <v>0</v>
      </c>
      <c r="G8522" s="39"/>
      <c r="H8522" s="45"/>
    </row>
    <row r="8523" s="2" customFormat="1" ht="16.8" customHeight="1">
      <c r="A8523" s="39"/>
      <c r="B8523" s="45"/>
      <c r="C8523" s="315" t="s">
        <v>19</v>
      </c>
      <c r="D8523" s="315" t="s">
        <v>221</v>
      </c>
      <c r="E8523" s="18" t="s">
        <v>19</v>
      </c>
      <c r="F8523" s="316">
        <v>15.223000000000001</v>
      </c>
      <c r="G8523" s="39"/>
      <c r="H8523" s="45"/>
    </row>
    <row r="8524" s="2" customFormat="1" ht="16.8" customHeight="1">
      <c r="A8524" s="39"/>
      <c r="B8524" s="45"/>
      <c r="C8524" s="315" t="s">
        <v>19</v>
      </c>
      <c r="D8524" s="315" t="s">
        <v>248</v>
      </c>
      <c r="E8524" s="18" t="s">
        <v>19</v>
      </c>
      <c r="F8524" s="316">
        <v>1.764</v>
      </c>
      <c r="G8524" s="39"/>
      <c r="H8524" s="45"/>
    </row>
    <row r="8525" s="2" customFormat="1" ht="16.8" customHeight="1">
      <c r="A8525" s="39"/>
      <c r="B8525" s="45"/>
      <c r="C8525" s="315" t="s">
        <v>218</v>
      </c>
      <c r="D8525" s="315" t="s">
        <v>363</v>
      </c>
      <c r="E8525" s="18" t="s">
        <v>19</v>
      </c>
      <c r="F8525" s="316">
        <v>38.167999999999999</v>
      </c>
      <c r="G8525" s="39"/>
      <c r="H8525" s="45"/>
    </row>
    <row r="8526" s="2" customFormat="1" ht="16.8" customHeight="1">
      <c r="A8526" s="39"/>
      <c r="B8526" s="45"/>
      <c r="C8526" s="317" t="s">
        <v>4959</v>
      </c>
      <c r="D8526" s="39"/>
      <c r="E8526" s="39"/>
      <c r="F8526" s="39"/>
      <c r="G8526" s="39"/>
      <c r="H8526" s="45"/>
    </row>
    <row r="8527" s="2" customFormat="1">
      <c r="A8527" s="39"/>
      <c r="B8527" s="45"/>
      <c r="C8527" s="315" t="s">
        <v>448</v>
      </c>
      <c r="D8527" s="315" t="s">
        <v>449</v>
      </c>
      <c r="E8527" s="18" t="s">
        <v>391</v>
      </c>
      <c r="F8527" s="316">
        <v>38.167999999999999</v>
      </c>
      <c r="G8527" s="39"/>
      <c r="H8527" s="45"/>
    </row>
    <row r="8528" s="2" customFormat="1">
      <c r="A8528" s="39"/>
      <c r="B8528" s="45"/>
      <c r="C8528" s="315" t="s">
        <v>455</v>
      </c>
      <c r="D8528" s="315" t="s">
        <v>4960</v>
      </c>
      <c r="E8528" s="18" t="s">
        <v>391</v>
      </c>
      <c r="F8528" s="316">
        <v>381.68000000000001</v>
      </c>
      <c r="G8528" s="39"/>
      <c r="H8528" s="45"/>
    </row>
    <row r="8529" s="2" customFormat="1">
      <c r="A8529" s="39"/>
      <c r="B8529" s="45"/>
      <c r="C8529" s="315" t="s">
        <v>504</v>
      </c>
      <c r="D8529" s="315" t="s">
        <v>505</v>
      </c>
      <c r="E8529" s="18" t="s">
        <v>489</v>
      </c>
      <c r="F8529" s="316">
        <v>76.335999999999999</v>
      </c>
      <c r="G8529" s="39"/>
      <c r="H8529" s="45"/>
    </row>
    <row r="8530" s="2" customFormat="1" ht="16.8" customHeight="1">
      <c r="A8530" s="39"/>
      <c r="B8530" s="45"/>
      <c r="C8530" s="315" t="s">
        <v>466</v>
      </c>
      <c r="D8530" s="315" t="s">
        <v>467</v>
      </c>
      <c r="E8530" s="18" t="s">
        <v>391</v>
      </c>
      <c r="F8530" s="316">
        <v>37.948999999999998</v>
      </c>
      <c r="G8530" s="39"/>
      <c r="H8530" s="45"/>
    </row>
    <row r="8531" s="2" customFormat="1" ht="16.8" customHeight="1">
      <c r="A8531" s="39"/>
      <c r="B8531" s="45"/>
      <c r="C8531" s="311" t="s">
        <v>221</v>
      </c>
      <c r="D8531" s="312" t="s">
        <v>19</v>
      </c>
      <c r="E8531" s="313" t="s">
        <v>19</v>
      </c>
      <c r="F8531" s="314">
        <v>15.223000000000001</v>
      </c>
      <c r="G8531" s="39"/>
      <c r="H8531" s="45"/>
    </row>
    <row r="8532" s="2" customFormat="1" ht="16.8" customHeight="1">
      <c r="A8532" s="39"/>
      <c r="B8532" s="45"/>
      <c r="C8532" s="315" t="s">
        <v>19</v>
      </c>
      <c r="D8532" s="315" t="s">
        <v>491</v>
      </c>
      <c r="E8532" s="18" t="s">
        <v>19</v>
      </c>
      <c r="F8532" s="316">
        <v>0</v>
      </c>
      <c r="G8532" s="39"/>
      <c r="H8532" s="45"/>
    </row>
    <row r="8533" s="2" customFormat="1" ht="16.8" customHeight="1">
      <c r="A8533" s="39"/>
      <c r="B8533" s="45"/>
      <c r="C8533" s="315" t="s">
        <v>19</v>
      </c>
      <c r="D8533" s="315" t="s">
        <v>3382</v>
      </c>
      <c r="E8533" s="18" t="s">
        <v>19</v>
      </c>
      <c r="F8533" s="316">
        <v>15.223000000000001</v>
      </c>
      <c r="G8533" s="39"/>
      <c r="H8533" s="45"/>
    </row>
    <row r="8534" s="2" customFormat="1" ht="16.8" customHeight="1">
      <c r="A8534" s="39"/>
      <c r="B8534" s="45"/>
      <c r="C8534" s="315" t="s">
        <v>221</v>
      </c>
      <c r="D8534" s="315" t="s">
        <v>363</v>
      </c>
      <c r="E8534" s="18" t="s">
        <v>19</v>
      </c>
      <c r="F8534" s="316">
        <v>15.223000000000001</v>
      </c>
      <c r="G8534" s="39"/>
      <c r="H8534" s="45"/>
    </row>
    <row r="8535" s="2" customFormat="1" ht="16.8" customHeight="1">
      <c r="A8535" s="39"/>
      <c r="B8535" s="45"/>
      <c r="C8535" s="317" t="s">
        <v>4959</v>
      </c>
      <c r="D8535" s="39"/>
      <c r="E8535" s="39"/>
      <c r="F8535" s="39"/>
      <c r="G8535" s="39"/>
      <c r="H8535" s="45"/>
    </row>
    <row r="8536" s="2" customFormat="1" ht="16.8" customHeight="1">
      <c r="A8536" s="39"/>
      <c r="B8536" s="45"/>
      <c r="C8536" s="315" t="s">
        <v>487</v>
      </c>
      <c r="D8536" s="315" t="s">
        <v>488</v>
      </c>
      <c r="E8536" s="18" t="s">
        <v>489</v>
      </c>
      <c r="F8536" s="316">
        <v>30.446000000000002</v>
      </c>
      <c r="G8536" s="39"/>
      <c r="H8536" s="45"/>
    </row>
    <row r="8537" s="2" customFormat="1">
      <c r="A8537" s="39"/>
      <c r="B8537" s="45"/>
      <c r="C8537" s="315" t="s">
        <v>448</v>
      </c>
      <c r="D8537" s="315" t="s">
        <v>449</v>
      </c>
      <c r="E8537" s="18" t="s">
        <v>391</v>
      </c>
      <c r="F8537" s="316">
        <v>38.167999999999999</v>
      </c>
      <c r="G8537" s="39"/>
      <c r="H8537" s="45"/>
    </row>
    <row r="8538" s="2" customFormat="1">
      <c r="A8538" s="39"/>
      <c r="B8538" s="45"/>
      <c r="C8538" s="315" t="s">
        <v>477</v>
      </c>
      <c r="D8538" s="315" t="s">
        <v>478</v>
      </c>
      <c r="E8538" s="18" t="s">
        <v>391</v>
      </c>
      <c r="F8538" s="316">
        <v>129.28899999999999</v>
      </c>
      <c r="G8538" s="39"/>
      <c r="H8538" s="45"/>
    </row>
    <row r="8539" s="2" customFormat="1" ht="16.8" customHeight="1">
      <c r="A8539" s="39"/>
      <c r="B8539" s="45"/>
      <c r="C8539" s="311" t="s">
        <v>225</v>
      </c>
      <c r="D8539" s="312" t="s">
        <v>19</v>
      </c>
      <c r="E8539" s="313" t="s">
        <v>19</v>
      </c>
      <c r="F8539" s="314">
        <v>37.948999999999998</v>
      </c>
      <c r="G8539" s="39"/>
      <c r="H8539" s="45"/>
    </row>
    <row r="8540" s="2" customFormat="1" ht="16.8" customHeight="1">
      <c r="A8540" s="39"/>
      <c r="B8540" s="45"/>
      <c r="C8540" s="315" t="s">
        <v>19</v>
      </c>
      <c r="D8540" s="315" t="s">
        <v>470</v>
      </c>
      <c r="E8540" s="18" t="s">
        <v>19</v>
      </c>
      <c r="F8540" s="316">
        <v>0</v>
      </c>
      <c r="G8540" s="39"/>
      <c r="H8540" s="45"/>
    </row>
    <row r="8541" s="2" customFormat="1" ht="16.8" customHeight="1">
      <c r="A8541" s="39"/>
      <c r="B8541" s="45"/>
      <c r="C8541" s="315" t="s">
        <v>19</v>
      </c>
      <c r="D8541" s="315" t="s">
        <v>3379</v>
      </c>
      <c r="E8541" s="18" t="s">
        <v>19</v>
      </c>
      <c r="F8541" s="316">
        <v>37.948999999999998</v>
      </c>
      <c r="G8541" s="39"/>
      <c r="H8541" s="45"/>
    </row>
    <row r="8542" s="2" customFormat="1" ht="16.8" customHeight="1">
      <c r="A8542" s="39"/>
      <c r="B8542" s="45"/>
      <c r="C8542" s="315" t="s">
        <v>225</v>
      </c>
      <c r="D8542" s="315" t="s">
        <v>363</v>
      </c>
      <c r="E8542" s="18" t="s">
        <v>19</v>
      </c>
      <c r="F8542" s="316">
        <v>37.948999999999998</v>
      </c>
      <c r="G8542" s="39"/>
      <c r="H8542" s="45"/>
    </row>
    <row r="8543" s="2" customFormat="1" ht="16.8" customHeight="1">
      <c r="A8543" s="39"/>
      <c r="B8543" s="45"/>
      <c r="C8543" s="317" t="s">
        <v>4959</v>
      </c>
      <c r="D8543" s="39"/>
      <c r="E8543" s="39"/>
      <c r="F8543" s="39"/>
      <c r="G8543" s="39"/>
      <c r="H8543" s="45"/>
    </row>
    <row r="8544" s="2" customFormat="1" ht="16.8" customHeight="1">
      <c r="A8544" s="39"/>
      <c r="B8544" s="45"/>
      <c r="C8544" s="315" t="s">
        <v>466</v>
      </c>
      <c r="D8544" s="315" t="s">
        <v>467</v>
      </c>
      <c r="E8544" s="18" t="s">
        <v>391</v>
      </c>
      <c r="F8544" s="316">
        <v>37.948999999999998</v>
      </c>
      <c r="G8544" s="39"/>
      <c r="H8544" s="45"/>
    </row>
    <row r="8545" s="2" customFormat="1">
      <c r="A8545" s="39"/>
      <c r="B8545" s="45"/>
      <c r="C8545" s="315" t="s">
        <v>389</v>
      </c>
      <c r="D8545" s="315" t="s">
        <v>390</v>
      </c>
      <c r="E8545" s="18" t="s">
        <v>391</v>
      </c>
      <c r="F8545" s="316">
        <v>37.948999999999998</v>
      </c>
      <c r="G8545" s="39"/>
      <c r="H8545" s="45"/>
    </row>
    <row r="8546" s="2" customFormat="1">
      <c r="A8546" s="39"/>
      <c r="B8546" s="45"/>
      <c r="C8546" s="315" t="s">
        <v>442</v>
      </c>
      <c r="D8546" s="315" t="s">
        <v>443</v>
      </c>
      <c r="E8546" s="18" t="s">
        <v>391</v>
      </c>
      <c r="F8546" s="316">
        <v>75.897999999999996</v>
      </c>
      <c r="G8546" s="39"/>
      <c r="H8546" s="45"/>
    </row>
    <row r="8547" s="2" customFormat="1">
      <c r="A8547" s="39"/>
      <c r="B8547" s="45"/>
      <c r="C8547" s="315" t="s">
        <v>462</v>
      </c>
      <c r="D8547" s="315" t="s">
        <v>463</v>
      </c>
      <c r="E8547" s="18" t="s">
        <v>391</v>
      </c>
      <c r="F8547" s="316">
        <v>37.948999999999998</v>
      </c>
      <c r="G8547" s="39"/>
      <c r="H8547" s="45"/>
    </row>
    <row r="8548" s="2" customFormat="1">
      <c r="A8548" s="39"/>
      <c r="B8548" s="45"/>
      <c r="C8548" s="315" t="s">
        <v>477</v>
      </c>
      <c r="D8548" s="315" t="s">
        <v>478</v>
      </c>
      <c r="E8548" s="18" t="s">
        <v>391</v>
      </c>
      <c r="F8548" s="316">
        <v>129.28899999999999</v>
      </c>
      <c r="G8548" s="39"/>
      <c r="H8548" s="45"/>
    </row>
    <row r="8549" s="2" customFormat="1" ht="26.4" customHeight="1">
      <c r="A8549" s="39"/>
      <c r="B8549" s="45"/>
      <c r="C8549" s="310" t="s">
        <v>4988</v>
      </c>
      <c r="D8549" s="310" t="s">
        <v>171</v>
      </c>
      <c r="E8549" s="39"/>
      <c r="F8549" s="39"/>
      <c r="G8549" s="39"/>
      <c r="H8549" s="45"/>
    </row>
    <row r="8550" s="2" customFormat="1" ht="16.8" customHeight="1">
      <c r="A8550" s="39"/>
      <c r="B8550" s="45"/>
      <c r="C8550" s="311" t="s">
        <v>248</v>
      </c>
      <c r="D8550" s="312" t="s">
        <v>19</v>
      </c>
      <c r="E8550" s="313" t="s">
        <v>19</v>
      </c>
      <c r="F8550" s="314">
        <v>0.33800000000000002</v>
      </c>
      <c r="G8550" s="39"/>
      <c r="H8550" s="45"/>
    </row>
    <row r="8551" s="2" customFormat="1" ht="16.8" customHeight="1">
      <c r="A8551" s="39"/>
      <c r="B8551" s="45"/>
      <c r="C8551" s="315" t="s">
        <v>19</v>
      </c>
      <c r="D8551" s="315" t="s">
        <v>784</v>
      </c>
      <c r="E8551" s="18" t="s">
        <v>19</v>
      </c>
      <c r="F8551" s="316">
        <v>0.33800000000000002</v>
      </c>
      <c r="G8551" s="39"/>
      <c r="H8551" s="45"/>
    </row>
    <row r="8552" s="2" customFormat="1" ht="16.8" customHeight="1">
      <c r="A8552" s="39"/>
      <c r="B8552" s="45"/>
      <c r="C8552" s="315" t="s">
        <v>248</v>
      </c>
      <c r="D8552" s="315" t="s">
        <v>363</v>
      </c>
      <c r="E8552" s="18" t="s">
        <v>19</v>
      </c>
      <c r="F8552" s="316">
        <v>0.33800000000000002</v>
      </c>
      <c r="G8552" s="39"/>
      <c r="H8552" s="45"/>
    </row>
    <row r="8553" s="2" customFormat="1" ht="16.8" customHeight="1">
      <c r="A8553" s="39"/>
      <c r="B8553" s="45"/>
      <c r="C8553" s="317" t="s">
        <v>4959</v>
      </c>
      <c r="D8553" s="39"/>
      <c r="E8553" s="39"/>
      <c r="F8553" s="39"/>
      <c r="G8553" s="39"/>
      <c r="H8553" s="45"/>
    </row>
    <row r="8554" s="2" customFormat="1">
      <c r="A8554" s="39"/>
      <c r="B8554" s="45"/>
      <c r="C8554" s="315" t="s">
        <v>780</v>
      </c>
      <c r="D8554" s="315" t="s">
        <v>781</v>
      </c>
      <c r="E8554" s="18" t="s">
        <v>391</v>
      </c>
      <c r="F8554" s="316">
        <v>0.33800000000000002</v>
      </c>
      <c r="G8554" s="39"/>
      <c r="H8554" s="45"/>
    </row>
    <row r="8555" s="2" customFormat="1">
      <c r="A8555" s="39"/>
      <c r="B8555" s="45"/>
      <c r="C8555" s="315" t="s">
        <v>448</v>
      </c>
      <c r="D8555" s="315" t="s">
        <v>449</v>
      </c>
      <c r="E8555" s="18" t="s">
        <v>391</v>
      </c>
      <c r="F8555" s="316">
        <v>2.7570000000000001</v>
      </c>
      <c r="G8555" s="39"/>
      <c r="H8555" s="45"/>
    </row>
    <row r="8556" s="2" customFormat="1" ht="16.8" customHeight="1">
      <c r="A8556" s="39"/>
      <c r="B8556" s="45"/>
      <c r="C8556" s="311" t="s">
        <v>270</v>
      </c>
      <c r="D8556" s="312" t="s">
        <v>19</v>
      </c>
      <c r="E8556" s="313" t="s">
        <v>19</v>
      </c>
      <c r="F8556" s="314">
        <v>3.0800000000000001</v>
      </c>
      <c r="G8556" s="39"/>
      <c r="H8556" s="45"/>
    </row>
    <row r="8557" s="2" customFormat="1" ht="16.8" customHeight="1">
      <c r="A8557" s="39"/>
      <c r="B8557" s="45"/>
      <c r="C8557" s="317" t="s">
        <v>4959</v>
      </c>
      <c r="D8557" s="39"/>
      <c r="E8557" s="39"/>
      <c r="F8557" s="39"/>
      <c r="G8557" s="39"/>
      <c r="H8557" s="45"/>
    </row>
    <row r="8558" s="2" customFormat="1">
      <c r="A8558" s="39"/>
      <c r="B8558" s="45"/>
      <c r="C8558" s="315" t="s">
        <v>448</v>
      </c>
      <c r="D8558" s="315" t="s">
        <v>449</v>
      </c>
      <c r="E8558" s="18" t="s">
        <v>391</v>
      </c>
      <c r="F8558" s="316">
        <v>2.7570000000000001</v>
      </c>
      <c r="G8558" s="39"/>
      <c r="H8558" s="45"/>
    </row>
    <row r="8559" s="2" customFormat="1" ht="16.8" customHeight="1">
      <c r="A8559" s="39"/>
      <c r="B8559" s="45"/>
      <c r="C8559" s="311" t="s">
        <v>216</v>
      </c>
      <c r="D8559" s="312" t="s">
        <v>19</v>
      </c>
      <c r="E8559" s="313" t="s">
        <v>19</v>
      </c>
      <c r="F8559" s="314">
        <v>0</v>
      </c>
      <c r="G8559" s="39"/>
      <c r="H8559" s="45"/>
    </row>
    <row r="8560" s="2" customFormat="1" ht="16.8" customHeight="1">
      <c r="A8560" s="39"/>
      <c r="B8560" s="45"/>
      <c r="C8560" s="317" t="s">
        <v>4959</v>
      </c>
      <c r="D8560" s="39"/>
      <c r="E8560" s="39"/>
      <c r="F8560" s="39"/>
      <c r="G8560" s="39"/>
      <c r="H8560" s="45"/>
    </row>
    <row r="8561" s="2" customFormat="1">
      <c r="A8561" s="39"/>
      <c r="B8561" s="45"/>
      <c r="C8561" s="315" t="s">
        <v>448</v>
      </c>
      <c r="D8561" s="315" t="s">
        <v>449</v>
      </c>
      <c r="E8561" s="18" t="s">
        <v>391</v>
      </c>
      <c r="F8561" s="316">
        <v>2.7570000000000001</v>
      </c>
      <c r="G8561" s="39"/>
      <c r="H8561" s="45"/>
    </row>
    <row r="8562" s="2" customFormat="1" ht="16.8" customHeight="1">
      <c r="A8562" s="39"/>
      <c r="B8562" s="45"/>
      <c r="C8562" s="311" t="s">
        <v>858</v>
      </c>
      <c r="D8562" s="312" t="s">
        <v>19</v>
      </c>
      <c r="E8562" s="313" t="s">
        <v>19</v>
      </c>
      <c r="F8562" s="314">
        <v>27.5</v>
      </c>
      <c r="G8562" s="39"/>
      <c r="H8562" s="45"/>
    </row>
    <row r="8563" s="2" customFormat="1" ht="16.8" customHeight="1">
      <c r="A8563" s="39"/>
      <c r="B8563" s="45"/>
      <c r="C8563" s="315" t="s">
        <v>19</v>
      </c>
      <c r="D8563" s="315" t="s">
        <v>886</v>
      </c>
      <c r="E8563" s="18" t="s">
        <v>19</v>
      </c>
      <c r="F8563" s="316">
        <v>27.5</v>
      </c>
      <c r="G8563" s="39"/>
      <c r="H8563" s="45"/>
    </row>
    <row r="8564" s="2" customFormat="1" ht="16.8" customHeight="1">
      <c r="A8564" s="39"/>
      <c r="B8564" s="45"/>
      <c r="C8564" s="315" t="s">
        <v>19</v>
      </c>
      <c r="D8564" s="315" t="s">
        <v>887</v>
      </c>
      <c r="E8564" s="18" t="s">
        <v>19</v>
      </c>
      <c r="F8564" s="316">
        <v>0</v>
      </c>
      <c r="G8564" s="39"/>
      <c r="H8564" s="45"/>
    </row>
    <row r="8565" s="2" customFormat="1" ht="16.8" customHeight="1">
      <c r="A8565" s="39"/>
      <c r="B8565" s="45"/>
      <c r="C8565" s="315" t="s">
        <v>858</v>
      </c>
      <c r="D8565" s="315" t="s">
        <v>363</v>
      </c>
      <c r="E8565" s="18" t="s">
        <v>19</v>
      </c>
      <c r="F8565" s="316">
        <v>27.5</v>
      </c>
      <c r="G8565" s="39"/>
      <c r="H8565" s="45"/>
    </row>
    <row r="8566" s="2" customFormat="1" ht="16.8" customHeight="1">
      <c r="A8566" s="39"/>
      <c r="B8566" s="45"/>
      <c r="C8566" s="317" t="s">
        <v>4959</v>
      </c>
      <c r="D8566" s="39"/>
      <c r="E8566" s="39"/>
      <c r="F8566" s="39"/>
      <c r="G8566" s="39"/>
      <c r="H8566" s="45"/>
    </row>
    <row r="8567" s="2" customFormat="1">
      <c r="A8567" s="39"/>
      <c r="B8567" s="45"/>
      <c r="C8567" s="315" t="s">
        <v>882</v>
      </c>
      <c r="D8567" s="315" t="s">
        <v>883</v>
      </c>
      <c r="E8567" s="18" t="s">
        <v>345</v>
      </c>
      <c r="F8567" s="316">
        <v>27.5</v>
      </c>
      <c r="G8567" s="39"/>
      <c r="H8567" s="45"/>
    </row>
    <row r="8568" s="2" customFormat="1">
      <c r="A8568" s="39"/>
      <c r="B8568" s="45"/>
      <c r="C8568" s="315" t="s">
        <v>888</v>
      </c>
      <c r="D8568" s="315" t="s">
        <v>889</v>
      </c>
      <c r="E8568" s="18" t="s">
        <v>345</v>
      </c>
      <c r="F8568" s="316">
        <v>27.5</v>
      </c>
      <c r="G8568" s="39"/>
      <c r="H8568" s="45"/>
    </row>
    <row r="8569" s="2" customFormat="1" ht="16.8" customHeight="1">
      <c r="A8569" s="39"/>
      <c r="B8569" s="45"/>
      <c r="C8569" s="311" t="s">
        <v>246</v>
      </c>
      <c r="D8569" s="312" t="s">
        <v>19</v>
      </c>
      <c r="E8569" s="313" t="s">
        <v>19</v>
      </c>
      <c r="F8569" s="314">
        <v>1</v>
      </c>
      <c r="G8569" s="39"/>
      <c r="H8569" s="45"/>
    </row>
    <row r="8570" s="2" customFormat="1" ht="16.8" customHeight="1">
      <c r="A8570" s="39"/>
      <c r="B8570" s="45"/>
      <c r="C8570" s="315" t="s">
        <v>19</v>
      </c>
      <c r="D8570" s="315" t="s">
        <v>245</v>
      </c>
      <c r="E8570" s="18" t="s">
        <v>19</v>
      </c>
      <c r="F8570" s="316">
        <v>1</v>
      </c>
      <c r="G8570" s="39"/>
      <c r="H8570" s="45"/>
    </row>
    <row r="8571" s="2" customFormat="1" ht="16.8" customHeight="1">
      <c r="A8571" s="39"/>
      <c r="B8571" s="45"/>
      <c r="C8571" s="315" t="s">
        <v>19</v>
      </c>
      <c r="D8571" s="315" t="s">
        <v>255</v>
      </c>
      <c r="E8571" s="18" t="s">
        <v>19</v>
      </c>
      <c r="F8571" s="316">
        <v>0</v>
      </c>
      <c r="G8571" s="39"/>
      <c r="H8571" s="45"/>
    </row>
    <row r="8572" s="2" customFormat="1" ht="16.8" customHeight="1">
      <c r="A8572" s="39"/>
      <c r="B8572" s="45"/>
      <c r="C8572" s="315" t="s">
        <v>246</v>
      </c>
      <c r="D8572" s="315" t="s">
        <v>363</v>
      </c>
      <c r="E8572" s="18" t="s">
        <v>19</v>
      </c>
      <c r="F8572" s="316">
        <v>1</v>
      </c>
      <c r="G8572" s="39"/>
      <c r="H8572" s="45"/>
    </row>
    <row r="8573" s="2" customFormat="1" ht="16.8" customHeight="1">
      <c r="A8573" s="39"/>
      <c r="B8573" s="45"/>
      <c r="C8573" s="317" t="s">
        <v>4959</v>
      </c>
      <c r="D8573" s="39"/>
      <c r="E8573" s="39"/>
      <c r="F8573" s="39"/>
      <c r="G8573" s="39"/>
      <c r="H8573" s="45"/>
    </row>
    <row r="8574" s="2" customFormat="1">
      <c r="A8574" s="39"/>
      <c r="B8574" s="45"/>
      <c r="C8574" s="315" t="s">
        <v>771</v>
      </c>
      <c r="D8574" s="315" t="s">
        <v>772</v>
      </c>
      <c r="E8574" s="18" t="s">
        <v>586</v>
      </c>
      <c r="F8574" s="316">
        <v>1</v>
      </c>
      <c r="G8574" s="39"/>
      <c r="H8574" s="45"/>
    </row>
    <row r="8575" s="2" customFormat="1" ht="16.8" customHeight="1">
      <c r="A8575" s="39"/>
      <c r="B8575" s="45"/>
      <c r="C8575" s="315" t="s">
        <v>760</v>
      </c>
      <c r="D8575" s="315" t="s">
        <v>761</v>
      </c>
      <c r="E8575" s="18" t="s">
        <v>586</v>
      </c>
      <c r="F8575" s="316">
        <v>1</v>
      </c>
      <c r="G8575" s="39"/>
      <c r="H8575" s="45"/>
    </row>
    <row r="8576" s="2" customFormat="1" ht="16.8" customHeight="1">
      <c r="A8576" s="39"/>
      <c r="B8576" s="45"/>
      <c r="C8576" s="315" t="s">
        <v>590</v>
      </c>
      <c r="D8576" s="315" t="s">
        <v>591</v>
      </c>
      <c r="E8576" s="18" t="s">
        <v>586</v>
      </c>
      <c r="F8576" s="316">
        <v>1</v>
      </c>
      <c r="G8576" s="39"/>
      <c r="H8576" s="45"/>
    </row>
    <row r="8577" s="2" customFormat="1" ht="16.8" customHeight="1">
      <c r="A8577" s="39"/>
      <c r="B8577" s="45"/>
      <c r="C8577" s="315" t="s">
        <v>593</v>
      </c>
      <c r="D8577" s="315" t="s">
        <v>594</v>
      </c>
      <c r="E8577" s="18" t="s">
        <v>586</v>
      </c>
      <c r="F8577" s="316">
        <v>1</v>
      </c>
      <c r="G8577" s="39"/>
      <c r="H8577" s="45"/>
    </row>
    <row r="8578" s="2" customFormat="1" ht="16.8" customHeight="1">
      <c r="A8578" s="39"/>
      <c r="B8578" s="45"/>
      <c r="C8578" s="315" t="s">
        <v>597</v>
      </c>
      <c r="D8578" s="315" t="s">
        <v>598</v>
      </c>
      <c r="E8578" s="18" t="s">
        <v>586</v>
      </c>
      <c r="F8578" s="316">
        <v>1</v>
      </c>
      <c r="G8578" s="39"/>
      <c r="H8578" s="45"/>
    </row>
    <row r="8579" s="2" customFormat="1" ht="16.8" customHeight="1">
      <c r="A8579" s="39"/>
      <c r="B8579" s="45"/>
      <c r="C8579" s="315" t="s">
        <v>601</v>
      </c>
      <c r="D8579" s="315" t="s">
        <v>602</v>
      </c>
      <c r="E8579" s="18" t="s">
        <v>586</v>
      </c>
      <c r="F8579" s="316">
        <v>1</v>
      </c>
      <c r="G8579" s="39"/>
      <c r="H8579" s="45"/>
    </row>
    <row r="8580" s="2" customFormat="1" ht="16.8" customHeight="1">
      <c r="A8580" s="39"/>
      <c r="B8580" s="45"/>
      <c r="C8580" s="315" t="s">
        <v>767</v>
      </c>
      <c r="D8580" s="315" t="s">
        <v>768</v>
      </c>
      <c r="E8580" s="18" t="s">
        <v>586</v>
      </c>
      <c r="F8580" s="316">
        <v>1</v>
      </c>
      <c r="G8580" s="39"/>
      <c r="H8580" s="45"/>
    </row>
    <row r="8581" s="2" customFormat="1" ht="16.8" customHeight="1">
      <c r="A8581" s="39"/>
      <c r="B8581" s="45"/>
      <c r="C8581" s="315" t="s">
        <v>716</v>
      </c>
      <c r="D8581" s="315" t="s">
        <v>717</v>
      </c>
      <c r="E8581" s="18" t="s">
        <v>586</v>
      </c>
      <c r="F8581" s="316">
        <v>1</v>
      </c>
      <c r="G8581" s="39"/>
      <c r="H8581" s="45"/>
    </row>
    <row r="8582" s="2" customFormat="1" ht="16.8" customHeight="1">
      <c r="A8582" s="39"/>
      <c r="B8582" s="45"/>
      <c r="C8582" s="315" t="s">
        <v>776</v>
      </c>
      <c r="D8582" s="315" t="s">
        <v>777</v>
      </c>
      <c r="E8582" s="18" t="s">
        <v>586</v>
      </c>
      <c r="F8582" s="316">
        <v>1</v>
      </c>
      <c r="G8582" s="39"/>
      <c r="H8582" s="45"/>
    </row>
    <row r="8583" s="2" customFormat="1" ht="16.8" customHeight="1">
      <c r="A8583" s="39"/>
      <c r="B8583" s="45"/>
      <c r="C8583" s="315" t="s">
        <v>19</v>
      </c>
      <c r="D8583" s="315" t="s">
        <v>871</v>
      </c>
      <c r="E8583" s="18" t="s">
        <v>19</v>
      </c>
      <c r="F8583" s="316">
        <v>0</v>
      </c>
      <c r="G8583" s="39"/>
      <c r="H8583" s="45"/>
    </row>
    <row r="8584" s="2" customFormat="1" ht="16.8" customHeight="1">
      <c r="A8584" s="39"/>
      <c r="B8584" s="45"/>
      <c r="C8584" s="315" t="s">
        <v>853</v>
      </c>
      <c r="D8584" s="315" t="s">
        <v>72</v>
      </c>
      <c r="E8584" s="18" t="s">
        <v>19</v>
      </c>
      <c r="F8584" s="316">
        <v>0</v>
      </c>
      <c r="G8584" s="39"/>
      <c r="H8584" s="45"/>
    </row>
    <row r="8585" s="2" customFormat="1" ht="16.8" customHeight="1">
      <c r="A8585" s="39"/>
      <c r="B8585" s="45"/>
      <c r="C8585" s="317" t="s">
        <v>4959</v>
      </c>
      <c r="D8585" s="39"/>
      <c r="E8585" s="39"/>
      <c r="F8585" s="39"/>
      <c r="G8585" s="39"/>
      <c r="H8585" s="45"/>
    </row>
    <row r="8586" s="2" customFormat="1">
      <c r="A8586" s="39"/>
      <c r="B8586" s="45"/>
      <c r="C8586" s="315" t="s">
        <v>862</v>
      </c>
      <c r="D8586" s="315" t="s">
        <v>863</v>
      </c>
      <c r="E8586" s="18" t="s">
        <v>391</v>
      </c>
      <c r="F8586" s="316">
        <v>17.187999999999999</v>
      </c>
      <c r="G8586" s="39"/>
      <c r="H8586" s="45"/>
    </row>
    <row r="8587" s="2" customFormat="1">
      <c r="A8587" s="39"/>
      <c r="B8587" s="45"/>
      <c r="C8587" s="315" t="s">
        <v>882</v>
      </c>
      <c r="D8587" s="315" t="s">
        <v>883</v>
      </c>
      <c r="E8587" s="18" t="s">
        <v>345</v>
      </c>
      <c r="F8587" s="316">
        <v>27.5</v>
      </c>
      <c r="G8587" s="39"/>
      <c r="H8587" s="45"/>
    </row>
    <row r="8588" s="2" customFormat="1" ht="16.8" customHeight="1">
      <c r="A8588" s="39"/>
      <c r="B8588" s="45"/>
      <c r="C8588" s="315" t="s">
        <v>19</v>
      </c>
      <c r="D8588" s="315" t="s">
        <v>3358</v>
      </c>
      <c r="E8588" s="18" t="s">
        <v>19</v>
      </c>
      <c r="F8588" s="316">
        <v>0</v>
      </c>
      <c r="G8588" s="39"/>
      <c r="H8588" s="45"/>
    </row>
    <row r="8589" s="2" customFormat="1" ht="16.8" customHeight="1">
      <c r="A8589" s="39"/>
      <c r="B8589" s="45"/>
      <c r="C8589" s="315" t="s">
        <v>851</v>
      </c>
      <c r="D8589" s="315" t="s">
        <v>3506</v>
      </c>
      <c r="E8589" s="18" t="s">
        <v>19</v>
      </c>
      <c r="F8589" s="316">
        <v>2.75</v>
      </c>
      <c r="G8589" s="39"/>
      <c r="H8589" s="45"/>
    </row>
    <row r="8590" s="2" customFormat="1" ht="16.8" customHeight="1">
      <c r="A8590" s="39"/>
      <c r="B8590" s="45"/>
      <c r="C8590" s="311" t="s">
        <v>853</v>
      </c>
      <c r="D8590" s="312" t="s">
        <v>19</v>
      </c>
      <c r="E8590" s="313" t="s">
        <v>19</v>
      </c>
      <c r="F8590" s="314">
        <v>0</v>
      </c>
      <c r="G8590" s="39"/>
      <c r="H8590" s="45"/>
    </row>
    <row r="8591" s="2" customFormat="1" ht="16.8" customHeight="1">
      <c r="A8591" s="39"/>
      <c r="B8591" s="45"/>
      <c r="C8591" s="311" t="s">
        <v>851</v>
      </c>
      <c r="D8591" s="312" t="s">
        <v>19</v>
      </c>
      <c r="E8591" s="313" t="s">
        <v>19</v>
      </c>
      <c r="F8591" s="314">
        <v>2.75</v>
      </c>
      <c r="G8591" s="39"/>
      <c r="H8591" s="45"/>
    </row>
    <row r="8592" s="2" customFormat="1" ht="16.8" customHeight="1">
      <c r="A8592" s="39"/>
      <c r="B8592" s="45"/>
      <c r="C8592" s="317" t="s">
        <v>4959</v>
      </c>
      <c r="D8592" s="39"/>
      <c r="E8592" s="39"/>
      <c r="F8592" s="39"/>
      <c r="G8592" s="39"/>
      <c r="H8592" s="45"/>
    </row>
    <row r="8593" s="2" customFormat="1">
      <c r="A8593" s="39"/>
      <c r="B8593" s="45"/>
      <c r="C8593" s="315" t="s">
        <v>862</v>
      </c>
      <c r="D8593" s="315" t="s">
        <v>863</v>
      </c>
      <c r="E8593" s="18" t="s">
        <v>391</v>
      </c>
      <c r="F8593" s="316">
        <v>17.187999999999999</v>
      </c>
      <c r="G8593" s="39"/>
      <c r="H8593" s="45"/>
    </row>
    <row r="8594" s="2" customFormat="1">
      <c r="A8594" s="39"/>
      <c r="B8594" s="45"/>
      <c r="C8594" s="315" t="s">
        <v>882</v>
      </c>
      <c r="D8594" s="315" t="s">
        <v>883</v>
      </c>
      <c r="E8594" s="18" t="s">
        <v>345</v>
      </c>
      <c r="F8594" s="316">
        <v>27.5</v>
      </c>
      <c r="G8594" s="39"/>
      <c r="H8594" s="45"/>
    </row>
    <row r="8595" s="2" customFormat="1" ht="16.8" customHeight="1">
      <c r="A8595" s="39"/>
      <c r="B8595" s="45"/>
      <c r="C8595" s="311" t="s">
        <v>857</v>
      </c>
      <c r="D8595" s="312" t="s">
        <v>19</v>
      </c>
      <c r="E8595" s="313" t="s">
        <v>19</v>
      </c>
      <c r="F8595" s="314">
        <v>10</v>
      </c>
      <c r="G8595" s="39"/>
      <c r="H8595" s="45"/>
    </row>
    <row r="8596" s="2" customFormat="1" ht="16.8" customHeight="1">
      <c r="A8596" s="39"/>
      <c r="B8596" s="45"/>
      <c r="C8596" s="315" t="s">
        <v>19</v>
      </c>
      <c r="D8596" s="315" t="s">
        <v>3356</v>
      </c>
      <c r="E8596" s="18" t="s">
        <v>19</v>
      </c>
      <c r="F8596" s="316">
        <v>0</v>
      </c>
      <c r="G8596" s="39"/>
      <c r="H8596" s="45"/>
    </row>
    <row r="8597" s="2" customFormat="1" ht="16.8" customHeight="1">
      <c r="A8597" s="39"/>
      <c r="B8597" s="45"/>
      <c r="C8597" s="315" t="s">
        <v>857</v>
      </c>
      <c r="D8597" s="315" t="s">
        <v>3513</v>
      </c>
      <c r="E8597" s="18" t="s">
        <v>19</v>
      </c>
      <c r="F8597" s="316">
        <v>10</v>
      </c>
      <c r="G8597" s="39"/>
      <c r="H8597" s="45"/>
    </row>
    <row r="8598" s="2" customFormat="1" ht="16.8" customHeight="1">
      <c r="A8598" s="39"/>
      <c r="B8598" s="45"/>
      <c r="C8598" s="317" t="s">
        <v>4959</v>
      </c>
      <c r="D8598" s="39"/>
      <c r="E8598" s="39"/>
      <c r="F8598" s="39"/>
      <c r="G8598" s="39"/>
      <c r="H8598" s="45"/>
    </row>
    <row r="8599" s="2" customFormat="1">
      <c r="A8599" s="39"/>
      <c r="B8599" s="45"/>
      <c r="C8599" s="315" t="s">
        <v>862</v>
      </c>
      <c r="D8599" s="315" t="s">
        <v>863</v>
      </c>
      <c r="E8599" s="18" t="s">
        <v>391</v>
      </c>
      <c r="F8599" s="316">
        <v>17.187999999999999</v>
      </c>
      <c r="G8599" s="39"/>
      <c r="H8599" s="45"/>
    </row>
    <row r="8600" s="2" customFormat="1">
      <c r="A8600" s="39"/>
      <c r="B8600" s="45"/>
      <c r="C8600" s="315" t="s">
        <v>882</v>
      </c>
      <c r="D8600" s="315" t="s">
        <v>883</v>
      </c>
      <c r="E8600" s="18" t="s">
        <v>345</v>
      </c>
      <c r="F8600" s="316">
        <v>27.5</v>
      </c>
      <c r="G8600" s="39"/>
      <c r="H8600" s="45"/>
    </row>
    <row r="8601" s="2" customFormat="1" ht="16.8" customHeight="1">
      <c r="A8601" s="39"/>
      <c r="B8601" s="45"/>
      <c r="C8601" s="311" t="s">
        <v>849</v>
      </c>
      <c r="D8601" s="312" t="s">
        <v>19</v>
      </c>
      <c r="E8601" s="313" t="s">
        <v>19</v>
      </c>
      <c r="F8601" s="314">
        <v>6.25</v>
      </c>
      <c r="G8601" s="39"/>
      <c r="H8601" s="45"/>
    </row>
    <row r="8602" s="2" customFormat="1" ht="16.8" customHeight="1">
      <c r="A8602" s="39"/>
      <c r="B8602" s="45"/>
      <c r="C8602" s="315" t="s">
        <v>19</v>
      </c>
      <c r="D8602" s="315" t="s">
        <v>3511</v>
      </c>
      <c r="E8602" s="18" t="s">
        <v>19</v>
      </c>
      <c r="F8602" s="316">
        <v>0</v>
      </c>
      <c r="G8602" s="39"/>
      <c r="H8602" s="45"/>
    </row>
    <row r="8603" s="2" customFormat="1" ht="16.8" customHeight="1">
      <c r="A8603" s="39"/>
      <c r="B8603" s="45"/>
      <c r="C8603" s="315" t="s">
        <v>849</v>
      </c>
      <c r="D8603" s="315" t="s">
        <v>3512</v>
      </c>
      <c r="E8603" s="18" t="s">
        <v>19</v>
      </c>
      <c r="F8603" s="316">
        <v>6.25</v>
      </c>
      <c r="G8603" s="39"/>
      <c r="H8603" s="45"/>
    </row>
    <row r="8604" s="2" customFormat="1" ht="16.8" customHeight="1">
      <c r="A8604" s="39"/>
      <c r="B8604" s="45"/>
      <c r="C8604" s="317" t="s">
        <v>4959</v>
      </c>
      <c r="D8604" s="39"/>
      <c r="E8604" s="39"/>
      <c r="F8604" s="39"/>
      <c r="G8604" s="39"/>
      <c r="H8604" s="45"/>
    </row>
    <row r="8605" s="2" customFormat="1">
      <c r="A8605" s="39"/>
      <c r="B8605" s="45"/>
      <c r="C8605" s="315" t="s">
        <v>862</v>
      </c>
      <c r="D8605" s="315" t="s">
        <v>863</v>
      </c>
      <c r="E8605" s="18" t="s">
        <v>391</v>
      </c>
      <c r="F8605" s="316">
        <v>17.187999999999999</v>
      </c>
      <c r="G8605" s="39"/>
      <c r="H8605" s="45"/>
    </row>
    <row r="8606" s="2" customFormat="1" ht="16.8" customHeight="1">
      <c r="A8606" s="39"/>
      <c r="B8606" s="45"/>
      <c r="C8606" s="311" t="s">
        <v>855</v>
      </c>
      <c r="D8606" s="312" t="s">
        <v>19</v>
      </c>
      <c r="E8606" s="313" t="s">
        <v>19</v>
      </c>
      <c r="F8606" s="314">
        <v>17.187999999999999</v>
      </c>
      <c r="G8606" s="39"/>
      <c r="H8606" s="45"/>
    </row>
    <row r="8607" s="2" customFormat="1" ht="16.8" customHeight="1">
      <c r="A8607" s="39"/>
      <c r="B8607" s="45"/>
      <c r="C8607" s="315" t="s">
        <v>1828</v>
      </c>
      <c r="D8607" s="315" t="s">
        <v>872</v>
      </c>
      <c r="E8607" s="18" t="s">
        <v>19</v>
      </c>
      <c r="F8607" s="316">
        <v>17.187999999999999</v>
      </c>
      <c r="G8607" s="39"/>
      <c r="H8607" s="45"/>
    </row>
    <row r="8608" s="2" customFormat="1" ht="16.8" customHeight="1">
      <c r="A8608" s="39"/>
      <c r="B8608" s="45"/>
      <c r="C8608" s="315" t="s">
        <v>19</v>
      </c>
      <c r="D8608" s="315" t="s">
        <v>873</v>
      </c>
      <c r="E8608" s="18" t="s">
        <v>19</v>
      </c>
      <c r="F8608" s="316">
        <v>0</v>
      </c>
      <c r="G8608" s="39"/>
      <c r="H8608" s="45"/>
    </row>
    <row r="8609" s="2" customFormat="1" ht="16.8" customHeight="1">
      <c r="A8609" s="39"/>
      <c r="B8609" s="45"/>
      <c r="C8609" s="315" t="s">
        <v>855</v>
      </c>
      <c r="D8609" s="315" t="s">
        <v>363</v>
      </c>
      <c r="E8609" s="18" t="s">
        <v>19</v>
      </c>
      <c r="F8609" s="316">
        <v>17.187999999999999</v>
      </c>
      <c r="G8609" s="39"/>
      <c r="H8609" s="45"/>
    </row>
    <row r="8610" s="2" customFormat="1" ht="16.8" customHeight="1">
      <c r="A8610" s="39"/>
      <c r="B8610" s="45"/>
      <c r="C8610" s="317" t="s">
        <v>4959</v>
      </c>
      <c r="D8610" s="39"/>
      <c r="E8610" s="39"/>
      <c r="F8610" s="39"/>
      <c r="G8610" s="39"/>
      <c r="H8610" s="45"/>
    </row>
    <row r="8611" s="2" customFormat="1">
      <c r="A8611" s="39"/>
      <c r="B8611" s="45"/>
      <c r="C8611" s="315" t="s">
        <v>862</v>
      </c>
      <c r="D8611" s="315" t="s">
        <v>863</v>
      </c>
      <c r="E8611" s="18" t="s">
        <v>391</v>
      </c>
      <c r="F8611" s="316">
        <v>17.187999999999999</v>
      </c>
      <c r="G8611" s="39"/>
      <c r="H8611" s="45"/>
    </row>
    <row r="8612" s="2" customFormat="1">
      <c r="A8612" s="39"/>
      <c r="B8612" s="45"/>
      <c r="C8612" s="315" t="s">
        <v>477</v>
      </c>
      <c r="D8612" s="315" t="s">
        <v>478</v>
      </c>
      <c r="E8612" s="18" t="s">
        <v>391</v>
      </c>
      <c r="F8612" s="316">
        <v>31.619</v>
      </c>
      <c r="G8612" s="39"/>
      <c r="H8612" s="45"/>
    </row>
    <row r="8613" s="2" customFormat="1" ht="16.8" customHeight="1">
      <c r="A8613" s="39"/>
      <c r="B8613" s="45"/>
      <c r="C8613" s="311" t="s">
        <v>879</v>
      </c>
      <c r="D8613" s="312" t="s">
        <v>879</v>
      </c>
      <c r="E8613" s="313" t="s">
        <v>19</v>
      </c>
      <c r="F8613" s="314">
        <v>0</v>
      </c>
      <c r="G8613" s="39"/>
      <c r="H8613" s="45"/>
    </row>
    <row r="8614" s="2" customFormat="1" ht="16.8" customHeight="1">
      <c r="A8614" s="39"/>
      <c r="B8614" s="45"/>
      <c r="C8614" s="315" t="s">
        <v>19</v>
      </c>
      <c r="D8614" s="315" t="s">
        <v>878</v>
      </c>
      <c r="E8614" s="18" t="s">
        <v>19</v>
      </c>
      <c r="F8614" s="316">
        <v>0</v>
      </c>
      <c r="G8614" s="39"/>
      <c r="H8614" s="45"/>
    </row>
    <row r="8615" s="2" customFormat="1" ht="16.8" customHeight="1">
      <c r="A8615" s="39"/>
      <c r="B8615" s="45"/>
      <c r="C8615" s="315" t="s">
        <v>879</v>
      </c>
      <c r="D8615" s="315" t="s">
        <v>72</v>
      </c>
      <c r="E8615" s="18" t="s">
        <v>19</v>
      </c>
      <c r="F8615" s="316">
        <v>0</v>
      </c>
      <c r="G8615" s="39"/>
      <c r="H8615" s="45"/>
    </row>
    <row r="8616" s="2" customFormat="1" ht="16.8" customHeight="1">
      <c r="A8616" s="39"/>
      <c r="B8616" s="45"/>
      <c r="C8616" s="311" t="s">
        <v>255</v>
      </c>
      <c r="D8616" s="312" t="s">
        <v>19</v>
      </c>
      <c r="E8616" s="313" t="s">
        <v>19</v>
      </c>
      <c r="F8616" s="314">
        <v>0</v>
      </c>
      <c r="G8616" s="39"/>
      <c r="H8616" s="45"/>
    </row>
    <row r="8617" s="2" customFormat="1" ht="16.8" customHeight="1">
      <c r="A8617" s="39"/>
      <c r="B8617" s="45"/>
      <c r="C8617" s="317" t="s">
        <v>4959</v>
      </c>
      <c r="D8617" s="39"/>
      <c r="E8617" s="39"/>
      <c r="F8617" s="39"/>
      <c r="G8617" s="39"/>
      <c r="H8617" s="45"/>
    </row>
    <row r="8618" s="2" customFormat="1">
      <c r="A8618" s="39"/>
      <c r="B8618" s="45"/>
      <c r="C8618" s="315" t="s">
        <v>771</v>
      </c>
      <c r="D8618" s="315" t="s">
        <v>772</v>
      </c>
      <c r="E8618" s="18" t="s">
        <v>586</v>
      </c>
      <c r="F8618" s="316">
        <v>1</v>
      </c>
      <c r="G8618" s="39"/>
      <c r="H8618" s="45"/>
    </row>
    <row r="8619" s="2" customFormat="1" ht="16.8" customHeight="1">
      <c r="A8619" s="39"/>
      <c r="B8619" s="45"/>
      <c r="C8619" s="311" t="s">
        <v>253</v>
      </c>
      <c r="D8619" s="312" t="s">
        <v>19</v>
      </c>
      <c r="E8619" s="313" t="s">
        <v>19</v>
      </c>
      <c r="F8619" s="314">
        <v>1</v>
      </c>
      <c r="G8619" s="39"/>
      <c r="H8619" s="45"/>
    </row>
    <row r="8620" s="2" customFormat="1" ht="16.8" customHeight="1">
      <c r="A8620" s="39"/>
      <c r="B8620" s="45"/>
      <c r="C8620" s="315" t="s">
        <v>19</v>
      </c>
      <c r="D8620" s="315" t="s">
        <v>235</v>
      </c>
      <c r="E8620" s="18" t="s">
        <v>19</v>
      </c>
      <c r="F8620" s="316">
        <v>1</v>
      </c>
      <c r="G8620" s="39"/>
      <c r="H8620" s="45"/>
    </row>
    <row r="8621" s="2" customFormat="1" ht="16.8" customHeight="1">
      <c r="A8621" s="39"/>
      <c r="B8621" s="45"/>
      <c r="C8621" s="315" t="s">
        <v>19</v>
      </c>
      <c r="D8621" s="315" t="s">
        <v>238</v>
      </c>
      <c r="E8621" s="18" t="s">
        <v>19</v>
      </c>
      <c r="F8621" s="316">
        <v>0</v>
      </c>
      <c r="G8621" s="39"/>
      <c r="H8621" s="45"/>
    </row>
    <row r="8622" s="2" customFormat="1" ht="16.8" customHeight="1">
      <c r="A8622" s="39"/>
      <c r="B8622" s="45"/>
      <c r="C8622" s="315" t="s">
        <v>19</v>
      </c>
      <c r="D8622" s="315" t="s">
        <v>240</v>
      </c>
      <c r="E8622" s="18" t="s">
        <v>19</v>
      </c>
      <c r="F8622" s="316">
        <v>0</v>
      </c>
      <c r="G8622" s="39"/>
      <c r="H8622" s="45"/>
    </row>
    <row r="8623" s="2" customFormat="1" ht="16.8" customHeight="1">
      <c r="A8623" s="39"/>
      <c r="B8623" s="45"/>
      <c r="C8623" s="315" t="s">
        <v>19</v>
      </c>
      <c r="D8623" s="315" t="s">
        <v>230</v>
      </c>
      <c r="E8623" s="18" t="s">
        <v>19</v>
      </c>
      <c r="F8623" s="316">
        <v>0</v>
      </c>
      <c r="G8623" s="39"/>
      <c r="H8623" s="45"/>
    </row>
    <row r="8624" s="2" customFormat="1" ht="16.8" customHeight="1">
      <c r="A8624" s="39"/>
      <c r="B8624" s="45"/>
      <c r="C8624" s="315" t="s">
        <v>19</v>
      </c>
      <c r="D8624" s="315" t="s">
        <v>750</v>
      </c>
      <c r="E8624" s="18" t="s">
        <v>19</v>
      </c>
      <c r="F8624" s="316">
        <v>0</v>
      </c>
      <c r="G8624" s="39"/>
      <c r="H8624" s="45"/>
    </row>
    <row r="8625" s="2" customFormat="1" ht="16.8" customHeight="1">
      <c r="A8625" s="39"/>
      <c r="B8625" s="45"/>
      <c r="C8625" s="315" t="s">
        <v>19</v>
      </c>
      <c r="D8625" s="315" t="s">
        <v>751</v>
      </c>
      <c r="E8625" s="18" t="s">
        <v>19</v>
      </c>
      <c r="F8625" s="316">
        <v>0</v>
      </c>
      <c r="G8625" s="39"/>
      <c r="H8625" s="45"/>
    </row>
    <row r="8626" s="2" customFormat="1" ht="16.8" customHeight="1">
      <c r="A8626" s="39"/>
      <c r="B8626" s="45"/>
      <c r="C8626" s="315" t="s">
        <v>19</v>
      </c>
      <c r="D8626" s="315" t="s">
        <v>752</v>
      </c>
      <c r="E8626" s="18" t="s">
        <v>19</v>
      </c>
      <c r="F8626" s="316">
        <v>0</v>
      </c>
      <c r="G8626" s="39"/>
      <c r="H8626" s="45"/>
    </row>
    <row r="8627" s="2" customFormat="1" ht="16.8" customHeight="1">
      <c r="A8627" s="39"/>
      <c r="B8627" s="45"/>
      <c r="C8627" s="315" t="s">
        <v>19</v>
      </c>
      <c r="D8627" s="315" t="s">
        <v>1426</v>
      </c>
      <c r="E8627" s="18" t="s">
        <v>19</v>
      </c>
      <c r="F8627" s="316">
        <v>0</v>
      </c>
      <c r="G8627" s="39"/>
      <c r="H8627" s="45"/>
    </row>
    <row r="8628" s="2" customFormat="1" ht="16.8" customHeight="1">
      <c r="A8628" s="39"/>
      <c r="B8628" s="45"/>
      <c r="C8628" s="315" t="s">
        <v>19</v>
      </c>
      <c r="D8628" s="315" t="s">
        <v>1549</v>
      </c>
      <c r="E8628" s="18" t="s">
        <v>19</v>
      </c>
      <c r="F8628" s="316">
        <v>0</v>
      </c>
      <c r="G8628" s="39"/>
      <c r="H8628" s="45"/>
    </row>
    <row r="8629" s="2" customFormat="1" ht="16.8" customHeight="1">
      <c r="A8629" s="39"/>
      <c r="B8629" s="45"/>
      <c r="C8629" s="315" t="s">
        <v>19</v>
      </c>
      <c r="D8629" s="315" t="s">
        <v>1550</v>
      </c>
      <c r="E8629" s="18" t="s">
        <v>19</v>
      </c>
      <c r="F8629" s="316">
        <v>0</v>
      </c>
      <c r="G8629" s="39"/>
      <c r="H8629" s="45"/>
    </row>
    <row r="8630" s="2" customFormat="1" ht="16.8" customHeight="1">
      <c r="A8630" s="39"/>
      <c r="B8630" s="45"/>
      <c r="C8630" s="315" t="s">
        <v>253</v>
      </c>
      <c r="D8630" s="315" t="s">
        <v>363</v>
      </c>
      <c r="E8630" s="18" t="s">
        <v>19</v>
      </c>
      <c r="F8630" s="316">
        <v>1</v>
      </c>
      <c r="G8630" s="39"/>
      <c r="H8630" s="45"/>
    </row>
    <row r="8631" s="2" customFormat="1" ht="16.8" customHeight="1">
      <c r="A8631" s="39"/>
      <c r="B8631" s="45"/>
      <c r="C8631" s="317" t="s">
        <v>4959</v>
      </c>
      <c r="D8631" s="39"/>
      <c r="E8631" s="39"/>
      <c r="F8631" s="39"/>
      <c r="G8631" s="39"/>
      <c r="H8631" s="45"/>
    </row>
    <row r="8632" s="2" customFormat="1" ht="16.8" customHeight="1">
      <c r="A8632" s="39"/>
      <c r="B8632" s="45"/>
      <c r="C8632" s="315" t="s">
        <v>746</v>
      </c>
      <c r="D8632" s="315" t="s">
        <v>747</v>
      </c>
      <c r="E8632" s="18" t="s">
        <v>586</v>
      </c>
      <c r="F8632" s="316">
        <v>1</v>
      </c>
      <c r="G8632" s="39"/>
      <c r="H8632" s="45"/>
    </row>
    <row r="8633" s="2" customFormat="1" ht="16.8" customHeight="1">
      <c r="A8633" s="39"/>
      <c r="B8633" s="45"/>
      <c r="C8633" s="315" t="s">
        <v>756</v>
      </c>
      <c r="D8633" s="315" t="s">
        <v>757</v>
      </c>
      <c r="E8633" s="18" t="s">
        <v>586</v>
      </c>
      <c r="F8633" s="316">
        <v>1</v>
      </c>
      <c r="G8633" s="39"/>
      <c r="H8633" s="45"/>
    </row>
    <row r="8634" s="2" customFormat="1" ht="16.8" customHeight="1">
      <c r="A8634" s="39"/>
      <c r="B8634" s="45"/>
      <c r="C8634" s="315" t="s">
        <v>716</v>
      </c>
      <c r="D8634" s="315" t="s">
        <v>717</v>
      </c>
      <c r="E8634" s="18" t="s">
        <v>586</v>
      </c>
      <c r="F8634" s="316">
        <v>1</v>
      </c>
      <c r="G8634" s="39"/>
      <c r="H8634" s="45"/>
    </row>
    <row r="8635" s="2" customFormat="1" ht="16.8" customHeight="1">
      <c r="A8635" s="39"/>
      <c r="B8635" s="45"/>
      <c r="C8635" s="311" t="s">
        <v>250</v>
      </c>
      <c r="D8635" s="312" t="s">
        <v>19</v>
      </c>
      <c r="E8635" s="313" t="s">
        <v>19</v>
      </c>
      <c r="F8635" s="314">
        <v>1</v>
      </c>
      <c r="G8635" s="39"/>
      <c r="H8635" s="45"/>
    </row>
    <row r="8636" s="2" customFormat="1" ht="16.8" customHeight="1">
      <c r="A8636" s="39"/>
      <c r="B8636" s="45"/>
      <c r="C8636" s="315" t="s">
        <v>19</v>
      </c>
      <c r="D8636" s="315" t="s">
        <v>1178</v>
      </c>
      <c r="E8636" s="18" t="s">
        <v>19</v>
      </c>
      <c r="F8636" s="316">
        <v>0</v>
      </c>
      <c r="G8636" s="39"/>
      <c r="H8636" s="45"/>
    </row>
    <row r="8637" s="2" customFormat="1" ht="16.8" customHeight="1">
      <c r="A8637" s="39"/>
      <c r="B8637" s="45"/>
      <c r="C8637" s="315" t="s">
        <v>19</v>
      </c>
      <c r="D8637" s="315" t="s">
        <v>1177</v>
      </c>
      <c r="E8637" s="18" t="s">
        <v>19</v>
      </c>
      <c r="F8637" s="316">
        <v>0</v>
      </c>
      <c r="G8637" s="39"/>
      <c r="H8637" s="45"/>
    </row>
    <row r="8638" s="2" customFormat="1" ht="16.8" customHeight="1">
      <c r="A8638" s="39"/>
      <c r="B8638" s="45"/>
      <c r="C8638" s="315" t="s">
        <v>19</v>
      </c>
      <c r="D8638" s="315" t="s">
        <v>233</v>
      </c>
      <c r="E8638" s="18" t="s">
        <v>19</v>
      </c>
      <c r="F8638" s="316">
        <v>0</v>
      </c>
      <c r="G8638" s="39"/>
      <c r="H8638" s="45"/>
    </row>
    <row r="8639" s="2" customFormat="1" ht="16.8" customHeight="1">
      <c r="A8639" s="39"/>
      <c r="B8639" s="45"/>
      <c r="C8639" s="315" t="s">
        <v>19</v>
      </c>
      <c r="D8639" s="315" t="s">
        <v>235</v>
      </c>
      <c r="E8639" s="18" t="s">
        <v>19</v>
      </c>
      <c r="F8639" s="316">
        <v>1</v>
      </c>
      <c r="G8639" s="39"/>
      <c r="H8639" s="45"/>
    </row>
    <row r="8640" s="2" customFormat="1" ht="16.8" customHeight="1">
      <c r="A8640" s="39"/>
      <c r="B8640" s="45"/>
      <c r="C8640" s="315" t="s">
        <v>19</v>
      </c>
      <c r="D8640" s="315" t="s">
        <v>238</v>
      </c>
      <c r="E8640" s="18" t="s">
        <v>19</v>
      </c>
      <c r="F8640" s="316">
        <v>0</v>
      </c>
      <c r="G8640" s="39"/>
      <c r="H8640" s="45"/>
    </row>
    <row r="8641" s="2" customFormat="1" ht="16.8" customHeight="1">
      <c r="A8641" s="39"/>
      <c r="B8641" s="45"/>
      <c r="C8641" s="315" t="s">
        <v>19</v>
      </c>
      <c r="D8641" s="315" t="s">
        <v>240</v>
      </c>
      <c r="E8641" s="18" t="s">
        <v>19</v>
      </c>
      <c r="F8641" s="316">
        <v>0</v>
      </c>
      <c r="G8641" s="39"/>
      <c r="H8641" s="45"/>
    </row>
    <row r="8642" s="2" customFormat="1" ht="16.8" customHeight="1">
      <c r="A8642" s="39"/>
      <c r="B8642" s="45"/>
      <c r="C8642" s="315" t="s">
        <v>19</v>
      </c>
      <c r="D8642" s="315" t="s">
        <v>230</v>
      </c>
      <c r="E8642" s="18" t="s">
        <v>19</v>
      </c>
      <c r="F8642" s="316">
        <v>0</v>
      </c>
      <c r="G8642" s="39"/>
      <c r="H8642" s="45"/>
    </row>
    <row r="8643" s="2" customFormat="1" ht="16.8" customHeight="1">
      <c r="A8643" s="39"/>
      <c r="B8643" s="45"/>
      <c r="C8643" s="315" t="s">
        <v>19</v>
      </c>
      <c r="D8643" s="315" t="s">
        <v>242</v>
      </c>
      <c r="E8643" s="18" t="s">
        <v>19</v>
      </c>
      <c r="F8643" s="316">
        <v>0</v>
      </c>
      <c r="G8643" s="39"/>
      <c r="H8643" s="45"/>
    </row>
    <row r="8644" s="2" customFormat="1" ht="16.8" customHeight="1">
      <c r="A8644" s="39"/>
      <c r="B8644" s="45"/>
      <c r="C8644" s="315" t="s">
        <v>19</v>
      </c>
      <c r="D8644" s="315" t="s">
        <v>243</v>
      </c>
      <c r="E8644" s="18" t="s">
        <v>19</v>
      </c>
      <c r="F8644" s="316">
        <v>0</v>
      </c>
      <c r="G8644" s="39"/>
      <c r="H8644" s="45"/>
    </row>
    <row r="8645" s="2" customFormat="1" ht="16.8" customHeight="1">
      <c r="A8645" s="39"/>
      <c r="B8645" s="45"/>
      <c r="C8645" s="315" t="s">
        <v>19</v>
      </c>
      <c r="D8645" s="315" t="s">
        <v>244</v>
      </c>
      <c r="E8645" s="18" t="s">
        <v>19</v>
      </c>
      <c r="F8645" s="316">
        <v>0</v>
      </c>
      <c r="G8645" s="39"/>
      <c r="H8645" s="45"/>
    </row>
    <row r="8646" s="2" customFormat="1" ht="16.8" customHeight="1">
      <c r="A8646" s="39"/>
      <c r="B8646" s="45"/>
      <c r="C8646" s="315" t="s">
        <v>19</v>
      </c>
      <c r="D8646" s="315" t="s">
        <v>1315</v>
      </c>
      <c r="E8646" s="18" t="s">
        <v>19</v>
      </c>
      <c r="F8646" s="316">
        <v>0</v>
      </c>
      <c r="G8646" s="39"/>
      <c r="H8646" s="45"/>
    </row>
    <row r="8647" s="2" customFormat="1" ht="16.8" customHeight="1">
      <c r="A8647" s="39"/>
      <c r="B8647" s="45"/>
      <c r="C8647" s="315" t="s">
        <v>250</v>
      </c>
      <c r="D8647" s="315" t="s">
        <v>363</v>
      </c>
      <c r="E8647" s="18" t="s">
        <v>19</v>
      </c>
      <c r="F8647" s="316">
        <v>1</v>
      </c>
      <c r="G8647" s="39"/>
      <c r="H8647" s="45"/>
    </row>
    <row r="8648" s="2" customFormat="1" ht="16.8" customHeight="1">
      <c r="A8648" s="39"/>
      <c r="B8648" s="45"/>
      <c r="C8648" s="317" t="s">
        <v>4959</v>
      </c>
      <c r="D8648" s="39"/>
      <c r="E8648" s="39"/>
      <c r="F8648" s="39"/>
      <c r="G8648" s="39"/>
      <c r="H8648" s="45"/>
    </row>
    <row r="8649" s="2" customFormat="1" ht="16.8" customHeight="1">
      <c r="A8649" s="39"/>
      <c r="B8649" s="45"/>
      <c r="C8649" s="315" t="s">
        <v>724</v>
      </c>
      <c r="D8649" s="315" t="s">
        <v>725</v>
      </c>
      <c r="E8649" s="18" t="s">
        <v>586</v>
      </c>
      <c r="F8649" s="316">
        <v>1</v>
      </c>
      <c r="G8649" s="39"/>
      <c r="H8649" s="45"/>
    </row>
    <row r="8650" s="2" customFormat="1" ht="16.8" customHeight="1">
      <c r="A8650" s="39"/>
      <c r="B8650" s="45"/>
      <c r="C8650" s="315" t="s">
        <v>731</v>
      </c>
      <c r="D8650" s="315" t="s">
        <v>732</v>
      </c>
      <c r="E8650" s="18" t="s">
        <v>586</v>
      </c>
      <c r="F8650" s="316">
        <v>1</v>
      </c>
      <c r="G8650" s="39"/>
      <c r="H8650" s="45"/>
    </row>
    <row r="8651" s="2" customFormat="1" ht="16.8" customHeight="1">
      <c r="A8651" s="39"/>
      <c r="B8651" s="45"/>
      <c r="C8651" s="315" t="s">
        <v>716</v>
      </c>
      <c r="D8651" s="315" t="s">
        <v>717</v>
      </c>
      <c r="E8651" s="18" t="s">
        <v>586</v>
      </c>
      <c r="F8651" s="316">
        <v>1</v>
      </c>
      <c r="G8651" s="39"/>
      <c r="H8651" s="45"/>
    </row>
    <row r="8652" s="2" customFormat="1" ht="16.8" customHeight="1">
      <c r="A8652" s="39"/>
      <c r="B8652" s="45"/>
      <c r="C8652" s="311" t="s">
        <v>1244</v>
      </c>
      <c r="D8652" s="312" t="s">
        <v>1244</v>
      </c>
      <c r="E8652" s="313" t="s">
        <v>19</v>
      </c>
      <c r="F8652" s="314">
        <v>0</v>
      </c>
      <c r="G8652" s="39"/>
      <c r="H8652" s="45"/>
    </row>
    <row r="8653" s="2" customFormat="1" ht="16.8" customHeight="1">
      <c r="A8653" s="39"/>
      <c r="B8653" s="45"/>
      <c r="C8653" s="315" t="s">
        <v>1244</v>
      </c>
      <c r="D8653" s="315" t="s">
        <v>3533</v>
      </c>
      <c r="E8653" s="18" t="s">
        <v>19</v>
      </c>
      <c r="F8653" s="316">
        <v>0</v>
      </c>
      <c r="G8653" s="39"/>
      <c r="H8653" s="45"/>
    </row>
    <row r="8654" s="2" customFormat="1" ht="16.8" customHeight="1">
      <c r="A8654" s="39"/>
      <c r="B8654" s="45"/>
      <c r="C8654" s="311" t="s">
        <v>1178</v>
      </c>
      <c r="D8654" s="312" t="s">
        <v>19</v>
      </c>
      <c r="E8654" s="313" t="s">
        <v>19</v>
      </c>
      <c r="F8654" s="314">
        <v>0</v>
      </c>
      <c r="G8654" s="39"/>
      <c r="H8654" s="45"/>
    </row>
    <row r="8655" s="2" customFormat="1" ht="16.8" customHeight="1">
      <c r="A8655" s="39"/>
      <c r="B8655" s="45"/>
      <c r="C8655" s="315" t="s">
        <v>1178</v>
      </c>
      <c r="D8655" s="315" t="s">
        <v>3534</v>
      </c>
      <c r="E8655" s="18" t="s">
        <v>19</v>
      </c>
      <c r="F8655" s="316">
        <v>0</v>
      </c>
      <c r="G8655" s="39"/>
      <c r="H8655" s="45"/>
    </row>
    <row r="8656" s="2" customFormat="1" ht="16.8" customHeight="1">
      <c r="A8656" s="39"/>
      <c r="B8656" s="45"/>
      <c r="C8656" s="317" t="s">
        <v>4959</v>
      </c>
      <c r="D8656" s="39"/>
      <c r="E8656" s="39"/>
      <c r="F8656" s="39"/>
      <c r="G8656" s="39"/>
      <c r="H8656" s="45"/>
    </row>
    <row r="8657" s="2" customFormat="1" ht="16.8" customHeight="1">
      <c r="A8657" s="39"/>
      <c r="B8657" s="45"/>
      <c r="C8657" s="315" t="s">
        <v>703</v>
      </c>
      <c r="D8657" s="315" t="s">
        <v>704</v>
      </c>
      <c r="E8657" s="18" t="s">
        <v>586</v>
      </c>
      <c r="F8657" s="316">
        <v>1</v>
      </c>
      <c r="G8657" s="39"/>
      <c r="H8657" s="45"/>
    </row>
    <row r="8658" s="2" customFormat="1" ht="16.8" customHeight="1">
      <c r="A8658" s="39"/>
      <c r="B8658" s="45"/>
      <c r="C8658" s="315" t="s">
        <v>724</v>
      </c>
      <c r="D8658" s="315" t="s">
        <v>725</v>
      </c>
      <c r="E8658" s="18" t="s">
        <v>586</v>
      </c>
      <c r="F8658" s="316">
        <v>1</v>
      </c>
      <c r="G8658" s="39"/>
      <c r="H8658" s="45"/>
    </row>
    <row r="8659" s="2" customFormat="1" ht="16.8" customHeight="1">
      <c r="A8659" s="39"/>
      <c r="B8659" s="45"/>
      <c r="C8659" s="311" t="s">
        <v>1177</v>
      </c>
      <c r="D8659" s="312" t="s">
        <v>19</v>
      </c>
      <c r="E8659" s="313" t="s">
        <v>19</v>
      </c>
      <c r="F8659" s="314">
        <v>0</v>
      </c>
      <c r="G8659" s="39"/>
      <c r="H8659" s="45"/>
    </row>
    <row r="8660" s="2" customFormat="1" ht="16.8" customHeight="1">
      <c r="A8660" s="39"/>
      <c r="B8660" s="45"/>
      <c r="C8660" s="315" t="s">
        <v>1177</v>
      </c>
      <c r="D8660" s="315" t="s">
        <v>3535</v>
      </c>
      <c r="E8660" s="18" t="s">
        <v>19</v>
      </c>
      <c r="F8660" s="316">
        <v>0</v>
      </c>
      <c r="G8660" s="39"/>
      <c r="H8660" s="45"/>
    </row>
    <row r="8661" s="2" customFormat="1" ht="16.8" customHeight="1">
      <c r="A8661" s="39"/>
      <c r="B8661" s="45"/>
      <c r="C8661" s="317" t="s">
        <v>4959</v>
      </c>
      <c r="D8661" s="39"/>
      <c r="E8661" s="39"/>
      <c r="F8661" s="39"/>
      <c r="G8661" s="39"/>
      <c r="H8661" s="45"/>
    </row>
    <row r="8662" s="2" customFormat="1" ht="16.8" customHeight="1">
      <c r="A8662" s="39"/>
      <c r="B8662" s="45"/>
      <c r="C8662" s="315" t="s">
        <v>703</v>
      </c>
      <c r="D8662" s="315" t="s">
        <v>704</v>
      </c>
      <c r="E8662" s="18" t="s">
        <v>586</v>
      </c>
      <c r="F8662" s="316">
        <v>1</v>
      </c>
      <c r="G8662" s="39"/>
      <c r="H8662" s="45"/>
    </row>
    <row r="8663" s="2" customFormat="1" ht="16.8" customHeight="1">
      <c r="A8663" s="39"/>
      <c r="B8663" s="45"/>
      <c r="C8663" s="315" t="s">
        <v>724</v>
      </c>
      <c r="D8663" s="315" t="s">
        <v>725</v>
      </c>
      <c r="E8663" s="18" t="s">
        <v>586</v>
      </c>
      <c r="F8663" s="316">
        <v>1</v>
      </c>
      <c r="G8663" s="39"/>
      <c r="H8663" s="45"/>
    </row>
    <row r="8664" s="2" customFormat="1" ht="16.8" customHeight="1">
      <c r="A8664" s="39"/>
      <c r="B8664" s="45"/>
      <c r="C8664" s="311" t="s">
        <v>233</v>
      </c>
      <c r="D8664" s="312" t="s">
        <v>19</v>
      </c>
      <c r="E8664" s="313" t="s">
        <v>19</v>
      </c>
      <c r="F8664" s="314">
        <v>0</v>
      </c>
      <c r="G8664" s="39"/>
      <c r="H8664" s="45"/>
    </row>
    <row r="8665" s="2" customFormat="1" ht="16.8" customHeight="1">
      <c r="A8665" s="39"/>
      <c r="B8665" s="45"/>
      <c r="C8665" s="315" t="s">
        <v>233</v>
      </c>
      <c r="D8665" s="315" t="s">
        <v>3536</v>
      </c>
      <c r="E8665" s="18" t="s">
        <v>19</v>
      </c>
      <c r="F8665" s="316">
        <v>0</v>
      </c>
      <c r="G8665" s="39"/>
      <c r="H8665" s="45"/>
    </row>
    <row r="8666" s="2" customFormat="1" ht="16.8" customHeight="1">
      <c r="A8666" s="39"/>
      <c r="B8666" s="45"/>
      <c r="C8666" s="317" t="s">
        <v>4959</v>
      </c>
      <c r="D8666" s="39"/>
      <c r="E8666" s="39"/>
      <c r="F8666" s="39"/>
      <c r="G8666" s="39"/>
      <c r="H8666" s="45"/>
    </row>
    <row r="8667" s="2" customFormat="1" ht="16.8" customHeight="1">
      <c r="A8667" s="39"/>
      <c r="B8667" s="45"/>
      <c r="C8667" s="315" t="s">
        <v>703</v>
      </c>
      <c r="D8667" s="315" t="s">
        <v>704</v>
      </c>
      <c r="E8667" s="18" t="s">
        <v>586</v>
      </c>
      <c r="F8667" s="316">
        <v>1</v>
      </c>
      <c r="G8667" s="39"/>
      <c r="H8667" s="45"/>
    </row>
    <row r="8668" s="2" customFormat="1" ht="16.8" customHeight="1">
      <c r="A8668" s="39"/>
      <c r="B8668" s="45"/>
      <c r="C8668" s="315" t="s">
        <v>724</v>
      </c>
      <c r="D8668" s="315" t="s">
        <v>725</v>
      </c>
      <c r="E8668" s="18" t="s">
        <v>586</v>
      </c>
      <c r="F8668" s="316">
        <v>1</v>
      </c>
      <c r="G8668" s="39"/>
      <c r="H8668" s="45"/>
    </row>
    <row r="8669" s="2" customFormat="1" ht="16.8" customHeight="1">
      <c r="A8669" s="39"/>
      <c r="B8669" s="45"/>
      <c r="C8669" s="311" t="s">
        <v>235</v>
      </c>
      <c r="D8669" s="312" t="s">
        <v>19</v>
      </c>
      <c r="E8669" s="313" t="s">
        <v>19</v>
      </c>
      <c r="F8669" s="314">
        <v>1</v>
      </c>
      <c r="G8669" s="39"/>
      <c r="H8669" s="45"/>
    </row>
    <row r="8670" s="2" customFormat="1" ht="16.8" customHeight="1">
      <c r="A8670" s="39"/>
      <c r="B8670" s="45"/>
      <c r="C8670" s="315" t="s">
        <v>1244</v>
      </c>
      <c r="D8670" s="315" t="s">
        <v>3533</v>
      </c>
      <c r="E8670" s="18" t="s">
        <v>19</v>
      </c>
      <c r="F8670" s="316">
        <v>0</v>
      </c>
      <c r="G8670" s="39"/>
      <c r="H8670" s="45"/>
    </row>
    <row r="8671" s="2" customFormat="1" ht="16.8" customHeight="1">
      <c r="A8671" s="39"/>
      <c r="B8671" s="45"/>
      <c r="C8671" s="315" t="s">
        <v>1178</v>
      </c>
      <c r="D8671" s="315" t="s">
        <v>3534</v>
      </c>
      <c r="E8671" s="18" t="s">
        <v>19</v>
      </c>
      <c r="F8671" s="316">
        <v>0</v>
      </c>
      <c r="G8671" s="39"/>
      <c r="H8671" s="45"/>
    </row>
    <row r="8672" s="2" customFormat="1" ht="16.8" customHeight="1">
      <c r="A8672" s="39"/>
      <c r="B8672" s="45"/>
      <c r="C8672" s="315" t="s">
        <v>1177</v>
      </c>
      <c r="D8672" s="315" t="s">
        <v>3535</v>
      </c>
      <c r="E8672" s="18" t="s">
        <v>19</v>
      </c>
      <c r="F8672" s="316">
        <v>0</v>
      </c>
      <c r="G8672" s="39"/>
      <c r="H8672" s="45"/>
    </row>
    <row r="8673" s="2" customFormat="1" ht="16.8" customHeight="1">
      <c r="A8673" s="39"/>
      <c r="B8673" s="45"/>
      <c r="C8673" s="315" t="s">
        <v>233</v>
      </c>
      <c r="D8673" s="315" t="s">
        <v>3536</v>
      </c>
      <c r="E8673" s="18" t="s">
        <v>19</v>
      </c>
      <c r="F8673" s="316">
        <v>0</v>
      </c>
      <c r="G8673" s="39"/>
      <c r="H8673" s="45"/>
    </row>
    <row r="8674" s="2" customFormat="1" ht="16.8" customHeight="1">
      <c r="A8674" s="39"/>
      <c r="B8674" s="45"/>
      <c r="C8674" s="315" t="s">
        <v>235</v>
      </c>
      <c r="D8674" s="315" t="s">
        <v>3537</v>
      </c>
      <c r="E8674" s="18" t="s">
        <v>19</v>
      </c>
      <c r="F8674" s="316">
        <v>1</v>
      </c>
      <c r="G8674" s="39"/>
      <c r="H8674" s="45"/>
    </row>
    <row r="8675" s="2" customFormat="1" ht="16.8" customHeight="1">
      <c r="A8675" s="39"/>
      <c r="B8675" s="45"/>
      <c r="C8675" s="317" t="s">
        <v>4959</v>
      </c>
      <c r="D8675" s="39"/>
      <c r="E8675" s="39"/>
      <c r="F8675" s="39"/>
      <c r="G8675" s="39"/>
      <c r="H8675" s="45"/>
    </row>
    <row r="8676" s="2" customFormat="1" ht="16.8" customHeight="1">
      <c r="A8676" s="39"/>
      <c r="B8676" s="45"/>
      <c r="C8676" s="315" t="s">
        <v>703</v>
      </c>
      <c r="D8676" s="315" t="s">
        <v>704</v>
      </c>
      <c r="E8676" s="18" t="s">
        <v>586</v>
      </c>
      <c r="F8676" s="316">
        <v>1</v>
      </c>
      <c r="G8676" s="39"/>
      <c r="H8676" s="45"/>
    </row>
    <row r="8677" s="2" customFormat="1" ht="16.8" customHeight="1">
      <c r="A8677" s="39"/>
      <c r="B8677" s="45"/>
      <c r="C8677" s="315" t="s">
        <v>724</v>
      </c>
      <c r="D8677" s="315" t="s">
        <v>725</v>
      </c>
      <c r="E8677" s="18" t="s">
        <v>586</v>
      </c>
      <c r="F8677" s="316">
        <v>1</v>
      </c>
      <c r="G8677" s="39"/>
      <c r="H8677" s="45"/>
    </row>
    <row r="8678" s="2" customFormat="1" ht="16.8" customHeight="1">
      <c r="A8678" s="39"/>
      <c r="B8678" s="45"/>
      <c r="C8678" s="315" t="s">
        <v>746</v>
      </c>
      <c r="D8678" s="315" t="s">
        <v>747</v>
      </c>
      <c r="E8678" s="18" t="s">
        <v>586</v>
      </c>
      <c r="F8678" s="316">
        <v>1</v>
      </c>
      <c r="G8678" s="39"/>
      <c r="H8678" s="45"/>
    </row>
    <row r="8679" s="2" customFormat="1" ht="16.8" customHeight="1">
      <c r="A8679" s="39"/>
      <c r="B8679" s="45"/>
      <c r="C8679" s="311" t="s">
        <v>238</v>
      </c>
      <c r="D8679" s="312" t="s">
        <v>19</v>
      </c>
      <c r="E8679" s="313" t="s">
        <v>19</v>
      </c>
      <c r="F8679" s="314">
        <v>0</v>
      </c>
      <c r="G8679" s="39"/>
      <c r="H8679" s="45"/>
    </row>
    <row r="8680" s="2" customFormat="1" ht="16.8" customHeight="1">
      <c r="A8680" s="39"/>
      <c r="B8680" s="45"/>
      <c r="C8680" s="315" t="s">
        <v>238</v>
      </c>
      <c r="D8680" s="315" t="s">
        <v>3538</v>
      </c>
      <c r="E8680" s="18" t="s">
        <v>19</v>
      </c>
      <c r="F8680" s="316">
        <v>0</v>
      </c>
      <c r="G8680" s="39"/>
      <c r="H8680" s="45"/>
    </row>
    <row r="8681" s="2" customFormat="1" ht="16.8" customHeight="1">
      <c r="A8681" s="39"/>
      <c r="B8681" s="45"/>
      <c r="C8681" s="317" t="s">
        <v>4959</v>
      </c>
      <c r="D8681" s="39"/>
      <c r="E8681" s="39"/>
      <c r="F8681" s="39"/>
      <c r="G8681" s="39"/>
      <c r="H8681" s="45"/>
    </row>
    <row r="8682" s="2" customFormat="1" ht="16.8" customHeight="1">
      <c r="A8682" s="39"/>
      <c r="B8682" s="45"/>
      <c r="C8682" s="315" t="s">
        <v>703</v>
      </c>
      <c r="D8682" s="315" t="s">
        <v>704</v>
      </c>
      <c r="E8682" s="18" t="s">
        <v>586</v>
      </c>
      <c r="F8682" s="316">
        <v>1</v>
      </c>
      <c r="G8682" s="39"/>
      <c r="H8682" s="45"/>
    </row>
    <row r="8683" s="2" customFormat="1" ht="16.8" customHeight="1">
      <c r="A8683" s="39"/>
      <c r="B8683" s="45"/>
      <c r="C8683" s="315" t="s">
        <v>724</v>
      </c>
      <c r="D8683" s="315" t="s">
        <v>725</v>
      </c>
      <c r="E8683" s="18" t="s">
        <v>586</v>
      </c>
      <c r="F8683" s="316">
        <v>1</v>
      </c>
      <c r="G8683" s="39"/>
      <c r="H8683" s="45"/>
    </row>
    <row r="8684" s="2" customFormat="1" ht="16.8" customHeight="1">
      <c r="A8684" s="39"/>
      <c r="B8684" s="45"/>
      <c r="C8684" s="315" t="s">
        <v>746</v>
      </c>
      <c r="D8684" s="315" t="s">
        <v>747</v>
      </c>
      <c r="E8684" s="18" t="s">
        <v>586</v>
      </c>
      <c r="F8684" s="316">
        <v>1</v>
      </c>
      <c r="G8684" s="39"/>
      <c r="H8684" s="45"/>
    </row>
    <row r="8685" s="2" customFormat="1" ht="16.8" customHeight="1">
      <c r="A8685" s="39"/>
      <c r="B8685" s="45"/>
      <c r="C8685" s="311" t="s">
        <v>240</v>
      </c>
      <c r="D8685" s="312" t="s">
        <v>19</v>
      </c>
      <c r="E8685" s="313" t="s">
        <v>19</v>
      </c>
      <c r="F8685" s="314">
        <v>0</v>
      </c>
      <c r="G8685" s="39"/>
      <c r="H8685" s="45"/>
    </row>
    <row r="8686" s="2" customFormat="1" ht="16.8" customHeight="1">
      <c r="A8686" s="39"/>
      <c r="B8686" s="45"/>
      <c r="C8686" s="315" t="s">
        <v>240</v>
      </c>
      <c r="D8686" s="315" t="s">
        <v>3539</v>
      </c>
      <c r="E8686" s="18" t="s">
        <v>19</v>
      </c>
      <c r="F8686" s="316">
        <v>0</v>
      </c>
      <c r="G8686" s="39"/>
      <c r="H8686" s="45"/>
    </row>
    <row r="8687" s="2" customFormat="1" ht="16.8" customHeight="1">
      <c r="A8687" s="39"/>
      <c r="B8687" s="45"/>
      <c r="C8687" s="317" t="s">
        <v>4959</v>
      </c>
      <c r="D8687" s="39"/>
      <c r="E8687" s="39"/>
      <c r="F8687" s="39"/>
      <c r="G8687" s="39"/>
      <c r="H8687" s="45"/>
    </row>
    <row r="8688" s="2" customFormat="1" ht="16.8" customHeight="1">
      <c r="A8688" s="39"/>
      <c r="B8688" s="45"/>
      <c r="C8688" s="315" t="s">
        <v>703</v>
      </c>
      <c r="D8688" s="315" t="s">
        <v>704</v>
      </c>
      <c r="E8688" s="18" t="s">
        <v>586</v>
      </c>
      <c r="F8688" s="316">
        <v>1</v>
      </c>
      <c r="G8688" s="39"/>
      <c r="H8688" s="45"/>
    </row>
    <row r="8689" s="2" customFormat="1" ht="16.8" customHeight="1">
      <c r="A8689" s="39"/>
      <c r="B8689" s="45"/>
      <c r="C8689" s="315" t="s">
        <v>724</v>
      </c>
      <c r="D8689" s="315" t="s">
        <v>725</v>
      </c>
      <c r="E8689" s="18" t="s">
        <v>586</v>
      </c>
      <c r="F8689" s="316">
        <v>1</v>
      </c>
      <c r="G8689" s="39"/>
      <c r="H8689" s="45"/>
    </row>
    <row r="8690" s="2" customFormat="1" ht="16.8" customHeight="1">
      <c r="A8690" s="39"/>
      <c r="B8690" s="45"/>
      <c r="C8690" s="315" t="s">
        <v>746</v>
      </c>
      <c r="D8690" s="315" t="s">
        <v>747</v>
      </c>
      <c r="E8690" s="18" t="s">
        <v>586</v>
      </c>
      <c r="F8690" s="316">
        <v>1</v>
      </c>
      <c r="G8690" s="39"/>
      <c r="H8690" s="45"/>
    </row>
    <row r="8691" s="2" customFormat="1" ht="16.8" customHeight="1">
      <c r="A8691" s="39"/>
      <c r="B8691" s="45"/>
      <c r="C8691" s="311" t="s">
        <v>230</v>
      </c>
      <c r="D8691" s="312" t="s">
        <v>19</v>
      </c>
      <c r="E8691" s="313" t="s">
        <v>19</v>
      </c>
      <c r="F8691" s="314">
        <v>0</v>
      </c>
      <c r="G8691" s="39"/>
      <c r="H8691" s="45"/>
    </row>
    <row r="8692" s="2" customFormat="1" ht="16.8" customHeight="1">
      <c r="A8692" s="39"/>
      <c r="B8692" s="45"/>
      <c r="C8692" s="315" t="s">
        <v>230</v>
      </c>
      <c r="D8692" s="315" t="s">
        <v>3540</v>
      </c>
      <c r="E8692" s="18" t="s">
        <v>19</v>
      </c>
      <c r="F8692" s="316">
        <v>0</v>
      </c>
      <c r="G8692" s="39"/>
      <c r="H8692" s="45"/>
    </row>
    <row r="8693" s="2" customFormat="1" ht="16.8" customHeight="1">
      <c r="A8693" s="39"/>
      <c r="B8693" s="45"/>
      <c r="C8693" s="317" t="s">
        <v>4959</v>
      </c>
      <c r="D8693" s="39"/>
      <c r="E8693" s="39"/>
      <c r="F8693" s="39"/>
      <c r="G8693" s="39"/>
      <c r="H8693" s="45"/>
    </row>
    <row r="8694" s="2" customFormat="1" ht="16.8" customHeight="1">
      <c r="A8694" s="39"/>
      <c r="B8694" s="45"/>
      <c r="C8694" s="315" t="s">
        <v>703</v>
      </c>
      <c r="D8694" s="315" t="s">
        <v>704</v>
      </c>
      <c r="E8694" s="18" t="s">
        <v>586</v>
      </c>
      <c r="F8694" s="316">
        <v>1</v>
      </c>
      <c r="G8694" s="39"/>
      <c r="H8694" s="45"/>
    </row>
    <row r="8695" s="2" customFormat="1" ht="16.8" customHeight="1">
      <c r="A8695" s="39"/>
      <c r="B8695" s="45"/>
      <c r="C8695" s="315" t="s">
        <v>724</v>
      </c>
      <c r="D8695" s="315" t="s">
        <v>725</v>
      </c>
      <c r="E8695" s="18" t="s">
        <v>586</v>
      </c>
      <c r="F8695" s="316">
        <v>1</v>
      </c>
      <c r="G8695" s="39"/>
      <c r="H8695" s="45"/>
    </row>
    <row r="8696" s="2" customFormat="1" ht="16.8" customHeight="1">
      <c r="A8696" s="39"/>
      <c r="B8696" s="45"/>
      <c r="C8696" s="315" t="s">
        <v>746</v>
      </c>
      <c r="D8696" s="315" t="s">
        <v>747</v>
      </c>
      <c r="E8696" s="18" t="s">
        <v>586</v>
      </c>
      <c r="F8696" s="316">
        <v>1</v>
      </c>
      <c r="G8696" s="39"/>
      <c r="H8696" s="45"/>
    </row>
    <row r="8697" s="2" customFormat="1" ht="16.8" customHeight="1">
      <c r="A8697" s="39"/>
      <c r="B8697" s="45"/>
      <c r="C8697" s="311" t="s">
        <v>242</v>
      </c>
      <c r="D8697" s="312" t="s">
        <v>19</v>
      </c>
      <c r="E8697" s="313" t="s">
        <v>19</v>
      </c>
      <c r="F8697" s="314">
        <v>0</v>
      </c>
      <c r="G8697" s="39"/>
      <c r="H8697" s="45"/>
    </row>
    <row r="8698" s="2" customFormat="1" ht="16.8" customHeight="1">
      <c r="A8698" s="39"/>
      <c r="B8698" s="45"/>
      <c r="C8698" s="315" t="s">
        <v>242</v>
      </c>
      <c r="D8698" s="315" t="s">
        <v>3541</v>
      </c>
      <c r="E8698" s="18" t="s">
        <v>19</v>
      </c>
      <c r="F8698" s="316">
        <v>0</v>
      </c>
      <c r="G8698" s="39"/>
      <c r="H8698" s="45"/>
    </row>
    <row r="8699" s="2" customFormat="1" ht="16.8" customHeight="1">
      <c r="A8699" s="39"/>
      <c r="B8699" s="45"/>
      <c r="C8699" s="317" t="s">
        <v>4959</v>
      </c>
      <c r="D8699" s="39"/>
      <c r="E8699" s="39"/>
      <c r="F8699" s="39"/>
      <c r="G8699" s="39"/>
      <c r="H8699" s="45"/>
    </row>
    <row r="8700" s="2" customFormat="1" ht="16.8" customHeight="1">
      <c r="A8700" s="39"/>
      <c r="B8700" s="45"/>
      <c r="C8700" s="315" t="s">
        <v>703</v>
      </c>
      <c r="D8700" s="315" t="s">
        <v>704</v>
      </c>
      <c r="E8700" s="18" t="s">
        <v>586</v>
      </c>
      <c r="F8700" s="316">
        <v>1</v>
      </c>
      <c r="G8700" s="39"/>
      <c r="H8700" s="45"/>
    </row>
    <row r="8701" s="2" customFormat="1" ht="16.8" customHeight="1">
      <c r="A8701" s="39"/>
      <c r="B8701" s="45"/>
      <c r="C8701" s="315" t="s">
        <v>724</v>
      </c>
      <c r="D8701" s="315" t="s">
        <v>725</v>
      </c>
      <c r="E8701" s="18" t="s">
        <v>586</v>
      </c>
      <c r="F8701" s="316">
        <v>1</v>
      </c>
      <c r="G8701" s="39"/>
      <c r="H8701" s="45"/>
    </row>
    <row r="8702" s="2" customFormat="1" ht="16.8" customHeight="1">
      <c r="A8702" s="39"/>
      <c r="B8702" s="45"/>
      <c r="C8702" s="315" t="s">
        <v>746</v>
      </c>
      <c r="D8702" s="315" t="s">
        <v>747</v>
      </c>
      <c r="E8702" s="18" t="s">
        <v>586</v>
      </c>
      <c r="F8702" s="316">
        <v>1</v>
      </c>
      <c r="G8702" s="39"/>
      <c r="H8702" s="45"/>
    </row>
    <row r="8703" s="2" customFormat="1" ht="16.8" customHeight="1">
      <c r="A8703" s="39"/>
      <c r="B8703" s="45"/>
      <c r="C8703" s="311" t="s">
        <v>243</v>
      </c>
      <c r="D8703" s="312" t="s">
        <v>19</v>
      </c>
      <c r="E8703" s="313" t="s">
        <v>19</v>
      </c>
      <c r="F8703" s="314">
        <v>0</v>
      </c>
      <c r="G8703" s="39"/>
      <c r="H8703" s="45"/>
    </row>
    <row r="8704" s="2" customFormat="1" ht="16.8" customHeight="1">
      <c r="A8704" s="39"/>
      <c r="B8704" s="45"/>
      <c r="C8704" s="315" t="s">
        <v>243</v>
      </c>
      <c r="D8704" s="315" t="s">
        <v>3542</v>
      </c>
      <c r="E8704" s="18" t="s">
        <v>19</v>
      </c>
      <c r="F8704" s="316">
        <v>0</v>
      </c>
      <c r="G8704" s="39"/>
      <c r="H8704" s="45"/>
    </row>
    <row r="8705" s="2" customFormat="1" ht="16.8" customHeight="1">
      <c r="A8705" s="39"/>
      <c r="B8705" s="45"/>
      <c r="C8705" s="317" t="s">
        <v>4959</v>
      </c>
      <c r="D8705" s="39"/>
      <c r="E8705" s="39"/>
      <c r="F8705" s="39"/>
      <c r="G8705" s="39"/>
      <c r="H8705" s="45"/>
    </row>
    <row r="8706" s="2" customFormat="1" ht="16.8" customHeight="1">
      <c r="A8706" s="39"/>
      <c r="B8706" s="45"/>
      <c r="C8706" s="315" t="s">
        <v>703</v>
      </c>
      <c r="D8706" s="315" t="s">
        <v>704</v>
      </c>
      <c r="E8706" s="18" t="s">
        <v>586</v>
      </c>
      <c r="F8706" s="316">
        <v>1</v>
      </c>
      <c r="G8706" s="39"/>
      <c r="H8706" s="45"/>
    </row>
    <row r="8707" s="2" customFormat="1" ht="16.8" customHeight="1">
      <c r="A8707" s="39"/>
      <c r="B8707" s="45"/>
      <c r="C8707" s="315" t="s">
        <v>724</v>
      </c>
      <c r="D8707" s="315" t="s">
        <v>725</v>
      </c>
      <c r="E8707" s="18" t="s">
        <v>586</v>
      </c>
      <c r="F8707" s="316">
        <v>1</v>
      </c>
      <c r="G8707" s="39"/>
      <c r="H8707" s="45"/>
    </row>
    <row r="8708" s="2" customFormat="1" ht="16.8" customHeight="1">
      <c r="A8708" s="39"/>
      <c r="B8708" s="45"/>
      <c r="C8708" s="315" t="s">
        <v>746</v>
      </c>
      <c r="D8708" s="315" t="s">
        <v>747</v>
      </c>
      <c r="E8708" s="18" t="s">
        <v>586</v>
      </c>
      <c r="F8708" s="316">
        <v>1</v>
      </c>
      <c r="G8708" s="39"/>
      <c r="H8708" s="45"/>
    </row>
    <row r="8709" s="2" customFormat="1" ht="16.8" customHeight="1">
      <c r="A8709" s="39"/>
      <c r="B8709" s="45"/>
      <c r="C8709" s="311" t="s">
        <v>244</v>
      </c>
      <c r="D8709" s="312" t="s">
        <v>19</v>
      </c>
      <c r="E8709" s="313" t="s">
        <v>19</v>
      </c>
      <c r="F8709" s="314">
        <v>0</v>
      </c>
      <c r="G8709" s="39"/>
      <c r="H8709" s="45"/>
    </row>
    <row r="8710" s="2" customFormat="1" ht="16.8" customHeight="1">
      <c r="A8710" s="39"/>
      <c r="B8710" s="45"/>
      <c r="C8710" s="315" t="s">
        <v>244</v>
      </c>
      <c r="D8710" s="315" t="s">
        <v>3543</v>
      </c>
      <c r="E8710" s="18" t="s">
        <v>19</v>
      </c>
      <c r="F8710" s="316">
        <v>0</v>
      </c>
      <c r="G8710" s="39"/>
      <c r="H8710" s="45"/>
    </row>
    <row r="8711" s="2" customFormat="1" ht="16.8" customHeight="1">
      <c r="A8711" s="39"/>
      <c r="B8711" s="45"/>
      <c r="C8711" s="317" t="s">
        <v>4959</v>
      </c>
      <c r="D8711" s="39"/>
      <c r="E8711" s="39"/>
      <c r="F8711" s="39"/>
      <c r="G8711" s="39"/>
      <c r="H8711" s="45"/>
    </row>
    <row r="8712" s="2" customFormat="1" ht="16.8" customHeight="1">
      <c r="A8712" s="39"/>
      <c r="B8712" s="45"/>
      <c r="C8712" s="315" t="s">
        <v>703</v>
      </c>
      <c r="D8712" s="315" t="s">
        <v>704</v>
      </c>
      <c r="E8712" s="18" t="s">
        <v>586</v>
      </c>
      <c r="F8712" s="316">
        <v>1</v>
      </c>
      <c r="G8712" s="39"/>
      <c r="H8712" s="45"/>
    </row>
    <row r="8713" s="2" customFormat="1" ht="16.8" customHeight="1">
      <c r="A8713" s="39"/>
      <c r="B8713" s="45"/>
      <c r="C8713" s="315" t="s">
        <v>724</v>
      </c>
      <c r="D8713" s="315" t="s">
        <v>725</v>
      </c>
      <c r="E8713" s="18" t="s">
        <v>586</v>
      </c>
      <c r="F8713" s="316">
        <v>1</v>
      </c>
      <c r="G8713" s="39"/>
      <c r="H8713" s="45"/>
    </row>
    <row r="8714" s="2" customFormat="1" ht="16.8" customHeight="1">
      <c r="A8714" s="39"/>
      <c r="B8714" s="45"/>
      <c r="C8714" s="315" t="s">
        <v>746</v>
      </c>
      <c r="D8714" s="315" t="s">
        <v>747</v>
      </c>
      <c r="E8714" s="18" t="s">
        <v>586</v>
      </c>
      <c r="F8714" s="316">
        <v>1</v>
      </c>
      <c r="G8714" s="39"/>
      <c r="H8714" s="45"/>
    </row>
    <row r="8715" s="2" customFormat="1" ht="16.8" customHeight="1">
      <c r="A8715" s="39"/>
      <c r="B8715" s="45"/>
      <c r="C8715" s="311" t="s">
        <v>1315</v>
      </c>
      <c r="D8715" s="312" t="s">
        <v>19</v>
      </c>
      <c r="E8715" s="313" t="s">
        <v>19</v>
      </c>
      <c r="F8715" s="314">
        <v>0</v>
      </c>
      <c r="G8715" s="39"/>
      <c r="H8715" s="45"/>
    </row>
    <row r="8716" s="2" customFormat="1" ht="16.8" customHeight="1">
      <c r="A8716" s="39"/>
      <c r="B8716" s="45"/>
      <c r="C8716" s="315" t="s">
        <v>1315</v>
      </c>
      <c r="D8716" s="315" t="s">
        <v>3544</v>
      </c>
      <c r="E8716" s="18" t="s">
        <v>19</v>
      </c>
      <c r="F8716" s="316">
        <v>0</v>
      </c>
      <c r="G8716" s="39"/>
      <c r="H8716" s="45"/>
    </row>
    <row r="8717" s="2" customFormat="1" ht="16.8" customHeight="1">
      <c r="A8717" s="39"/>
      <c r="B8717" s="45"/>
      <c r="C8717" s="317" t="s">
        <v>4959</v>
      </c>
      <c r="D8717" s="39"/>
      <c r="E8717" s="39"/>
      <c r="F8717" s="39"/>
      <c r="G8717" s="39"/>
      <c r="H8717" s="45"/>
    </row>
    <row r="8718" s="2" customFormat="1" ht="16.8" customHeight="1">
      <c r="A8718" s="39"/>
      <c r="B8718" s="45"/>
      <c r="C8718" s="315" t="s">
        <v>703</v>
      </c>
      <c r="D8718" s="315" t="s">
        <v>704</v>
      </c>
      <c r="E8718" s="18" t="s">
        <v>586</v>
      </c>
      <c r="F8718" s="316">
        <v>1</v>
      </c>
      <c r="G8718" s="39"/>
      <c r="H8718" s="45"/>
    </row>
    <row r="8719" s="2" customFormat="1" ht="16.8" customHeight="1">
      <c r="A8719" s="39"/>
      <c r="B8719" s="45"/>
      <c r="C8719" s="315" t="s">
        <v>724</v>
      </c>
      <c r="D8719" s="315" t="s">
        <v>725</v>
      </c>
      <c r="E8719" s="18" t="s">
        <v>586</v>
      </c>
      <c r="F8719" s="316">
        <v>1</v>
      </c>
      <c r="G8719" s="39"/>
      <c r="H8719" s="45"/>
    </row>
    <row r="8720" s="2" customFormat="1" ht="16.8" customHeight="1">
      <c r="A8720" s="39"/>
      <c r="B8720" s="45"/>
      <c r="C8720" s="315" t="s">
        <v>746</v>
      </c>
      <c r="D8720" s="315" t="s">
        <v>747</v>
      </c>
      <c r="E8720" s="18" t="s">
        <v>586</v>
      </c>
      <c r="F8720" s="316">
        <v>1</v>
      </c>
      <c r="G8720" s="39"/>
      <c r="H8720" s="45"/>
    </row>
    <row r="8721" s="2" customFormat="1" ht="16.8" customHeight="1">
      <c r="A8721" s="39"/>
      <c r="B8721" s="45"/>
      <c r="C8721" s="311" t="s">
        <v>1470</v>
      </c>
      <c r="D8721" s="312" t="s">
        <v>19</v>
      </c>
      <c r="E8721" s="313" t="s">
        <v>19</v>
      </c>
      <c r="F8721" s="314">
        <v>0</v>
      </c>
      <c r="G8721" s="39"/>
      <c r="H8721" s="45"/>
    </row>
    <row r="8722" s="2" customFormat="1" ht="16.8" customHeight="1">
      <c r="A8722" s="39"/>
      <c r="B8722" s="45"/>
      <c r="C8722" s="315" t="s">
        <v>1470</v>
      </c>
      <c r="D8722" s="315" t="s">
        <v>3545</v>
      </c>
      <c r="E8722" s="18" t="s">
        <v>19</v>
      </c>
      <c r="F8722" s="316">
        <v>0</v>
      </c>
      <c r="G8722" s="39"/>
      <c r="H8722" s="45"/>
    </row>
    <row r="8723" s="2" customFormat="1" ht="16.8" customHeight="1">
      <c r="A8723" s="39"/>
      <c r="B8723" s="45"/>
      <c r="C8723" s="317" t="s">
        <v>4959</v>
      </c>
      <c r="D8723" s="39"/>
      <c r="E8723" s="39"/>
      <c r="F8723" s="39"/>
      <c r="G8723" s="39"/>
      <c r="H8723" s="45"/>
    </row>
    <row r="8724" s="2" customFormat="1" ht="16.8" customHeight="1">
      <c r="A8724" s="39"/>
      <c r="B8724" s="45"/>
      <c r="C8724" s="315" t="s">
        <v>703</v>
      </c>
      <c r="D8724" s="315" t="s">
        <v>704</v>
      </c>
      <c r="E8724" s="18" t="s">
        <v>586</v>
      </c>
      <c r="F8724" s="316">
        <v>1</v>
      </c>
      <c r="G8724" s="39"/>
      <c r="H8724" s="45"/>
    </row>
    <row r="8725" s="2" customFormat="1" ht="16.8" customHeight="1">
      <c r="A8725" s="39"/>
      <c r="B8725" s="45"/>
      <c r="C8725" s="315" t="s">
        <v>746</v>
      </c>
      <c r="D8725" s="315" t="s">
        <v>747</v>
      </c>
      <c r="E8725" s="18" t="s">
        <v>586</v>
      </c>
      <c r="F8725" s="316">
        <v>1</v>
      </c>
      <c r="G8725" s="39"/>
      <c r="H8725" s="45"/>
    </row>
    <row r="8726" s="2" customFormat="1" ht="16.8" customHeight="1">
      <c r="A8726" s="39"/>
      <c r="B8726" s="45"/>
      <c r="C8726" s="311" t="s">
        <v>1471</v>
      </c>
      <c r="D8726" s="312" t="s">
        <v>19</v>
      </c>
      <c r="E8726" s="313" t="s">
        <v>19</v>
      </c>
      <c r="F8726" s="314">
        <v>0</v>
      </c>
      <c r="G8726" s="39"/>
      <c r="H8726" s="45"/>
    </row>
    <row r="8727" s="2" customFormat="1" ht="16.8" customHeight="1">
      <c r="A8727" s="39"/>
      <c r="B8727" s="45"/>
      <c r="C8727" s="315" t="s">
        <v>1471</v>
      </c>
      <c r="D8727" s="315" t="s">
        <v>3546</v>
      </c>
      <c r="E8727" s="18" t="s">
        <v>19</v>
      </c>
      <c r="F8727" s="316">
        <v>0</v>
      </c>
      <c r="G8727" s="39"/>
      <c r="H8727" s="45"/>
    </row>
    <row r="8728" s="2" customFormat="1" ht="16.8" customHeight="1">
      <c r="A8728" s="39"/>
      <c r="B8728" s="45"/>
      <c r="C8728" s="317" t="s">
        <v>4959</v>
      </c>
      <c r="D8728" s="39"/>
      <c r="E8728" s="39"/>
      <c r="F8728" s="39"/>
      <c r="G8728" s="39"/>
      <c r="H8728" s="45"/>
    </row>
    <row r="8729" s="2" customFormat="1" ht="16.8" customHeight="1">
      <c r="A8729" s="39"/>
      <c r="B8729" s="45"/>
      <c r="C8729" s="315" t="s">
        <v>703</v>
      </c>
      <c r="D8729" s="315" t="s">
        <v>704</v>
      </c>
      <c r="E8729" s="18" t="s">
        <v>586</v>
      </c>
      <c r="F8729" s="316">
        <v>1</v>
      </c>
      <c r="G8729" s="39"/>
      <c r="H8729" s="45"/>
    </row>
    <row r="8730" s="2" customFormat="1" ht="16.8" customHeight="1">
      <c r="A8730" s="39"/>
      <c r="B8730" s="45"/>
      <c r="C8730" s="315" t="s">
        <v>746</v>
      </c>
      <c r="D8730" s="315" t="s">
        <v>747</v>
      </c>
      <c r="E8730" s="18" t="s">
        <v>586</v>
      </c>
      <c r="F8730" s="316">
        <v>1</v>
      </c>
      <c r="G8730" s="39"/>
      <c r="H8730" s="45"/>
    </row>
    <row r="8731" s="2" customFormat="1" ht="16.8" customHeight="1">
      <c r="A8731" s="39"/>
      <c r="B8731" s="45"/>
      <c r="C8731" s="311" t="s">
        <v>245</v>
      </c>
      <c r="D8731" s="312" t="s">
        <v>19</v>
      </c>
      <c r="E8731" s="313" t="s">
        <v>19</v>
      </c>
      <c r="F8731" s="314">
        <v>1</v>
      </c>
      <c r="G8731" s="39"/>
      <c r="H8731" s="45"/>
    </row>
    <row r="8732" s="2" customFormat="1" ht="16.8" customHeight="1">
      <c r="A8732" s="39"/>
      <c r="B8732" s="45"/>
      <c r="C8732" s="315" t="s">
        <v>1244</v>
      </c>
      <c r="D8732" s="315" t="s">
        <v>3533</v>
      </c>
      <c r="E8732" s="18" t="s">
        <v>19</v>
      </c>
      <c r="F8732" s="316">
        <v>0</v>
      </c>
      <c r="G8732" s="39"/>
      <c r="H8732" s="45"/>
    </row>
    <row r="8733" s="2" customFormat="1" ht="16.8" customHeight="1">
      <c r="A8733" s="39"/>
      <c r="B8733" s="45"/>
      <c r="C8733" s="315" t="s">
        <v>1178</v>
      </c>
      <c r="D8733" s="315" t="s">
        <v>3534</v>
      </c>
      <c r="E8733" s="18" t="s">
        <v>19</v>
      </c>
      <c r="F8733" s="316">
        <v>0</v>
      </c>
      <c r="G8733" s="39"/>
      <c r="H8733" s="45"/>
    </row>
    <row r="8734" s="2" customFormat="1" ht="16.8" customHeight="1">
      <c r="A8734" s="39"/>
      <c r="B8734" s="45"/>
      <c r="C8734" s="315" t="s">
        <v>1177</v>
      </c>
      <c r="D8734" s="315" t="s">
        <v>3535</v>
      </c>
      <c r="E8734" s="18" t="s">
        <v>19</v>
      </c>
      <c r="F8734" s="316">
        <v>0</v>
      </c>
      <c r="G8734" s="39"/>
      <c r="H8734" s="45"/>
    </row>
    <row r="8735" s="2" customFormat="1" ht="16.8" customHeight="1">
      <c r="A8735" s="39"/>
      <c r="B8735" s="45"/>
      <c r="C8735" s="315" t="s">
        <v>233</v>
      </c>
      <c r="D8735" s="315" t="s">
        <v>3536</v>
      </c>
      <c r="E8735" s="18" t="s">
        <v>19</v>
      </c>
      <c r="F8735" s="316">
        <v>0</v>
      </c>
      <c r="G8735" s="39"/>
      <c r="H8735" s="45"/>
    </row>
    <row r="8736" s="2" customFormat="1" ht="16.8" customHeight="1">
      <c r="A8736" s="39"/>
      <c r="B8736" s="45"/>
      <c r="C8736" s="315" t="s">
        <v>235</v>
      </c>
      <c r="D8736" s="315" t="s">
        <v>3537</v>
      </c>
      <c r="E8736" s="18" t="s">
        <v>19</v>
      </c>
      <c r="F8736" s="316">
        <v>1</v>
      </c>
      <c r="G8736" s="39"/>
      <c r="H8736" s="45"/>
    </row>
    <row r="8737" s="2" customFormat="1" ht="16.8" customHeight="1">
      <c r="A8737" s="39"/>
      <c r="B8737" s="45"/>
      <c r="C8737" s="315" t="s">
        <v>238</v>
      </c>
      <c r="D8737" s="315" t="s">
        <v>3538</v>
      </c>
      <c r="E8737" s="18" t="s">
        <v>19</v>
      </c>
      <c r="F8737" s="316">
        <v>0</v>
      </c>
      <c r="G8737" s="39"/>
      <c r="H8737" s="45"/>
    </row>
    <row r="8738" s="2" customFormat="1" ht="16.8" customHeight="1">
      <c r="A8738" s="39"/>
      <c r="B8738" s="45"/>
      <c r="C8738" s="315" t="s">
        <v>240</v>
      </c>
      <c r="D8738" s="315" t="s">
        <v>3539</v>
      </c>
      <c r="E8738" s="18" t="s">
        <v>19</v>
      </c>
      <c r="F8738" s="316">
        <v>0</v>
      </c>
      <c r="G8738" s="39"/>
      <c r="H8738" s="45"/>
    </row>
    <row r="8739" s="2" customFormat="1" ht="16.8" customHeight="1">
      <c r="A8739" s="39"/>
      <c r="B8739" s="45"/>
      <c r="C8739" s="315" t="s">
        <v>230</v>
      </c>
      <c r="D8739" s="315" t="s">
        <v>3540</v>
      </c>
      <c r="E8739" s="18" t="s">
        <v>19</v>
      </c>
      <c r="F8739" s="316">
        <v>0</v>
      </c>
      <c r="G8739" s="39"/>
      <c r="H8739" s="45"/>
    </row>
    <row r="8740" s="2" customFormat="1" ht="16.8" customHeight="1">
      <c r="A8740" s="39"/>
      <c r="B8740" s="45"/>
      <c r="C8740" s="315" t="s">
        <v>242</v>
      </c>
      <c r="D8740" s="315" t="s">
        <v>3541</v>
      </c>
      <c r="E8740" s="18" t="s">
        <v>19</v>
      </c>
      <c r="F8740" s="316">
        <v>0</v>
      </c>
      <c r="G8740" s="39"/>
      <c r="H8740" s="45"/>
    </row>
    <row r="8741" s="2" customFormat="1" ht="16.8" customHeight="1">
      <c r="A8741" s="39"/>
      <c r="B8741" s="45"/>
      <c r="C8741" s="315" t="s">
        <v>243</v>
      </c>
      <c r="D8741" s="315" t="s">
        <v>3542</v>
      </c>
      <c r="E8741" s="18" t="s">
        <v>19</v>
      </c>
      <c r="F8741" s="316">
        <v>0</v>
      </c>
      <c r="G8741" s="39"/>
      <c r="H8741" s="45"/>
    </row>
    <row r="8742" s="2" customFormat="1" ht="16.8" customHeight="1">
      <c r="A8742" s="39"/>
      <c r="B8742" s="45"/>
      <c r="C8742" s="315" t="s">
        <v>244</v>
      </c>
      <c r="D8742" s="315" t="s">
        <v>3543</v>
      </c>
      <c r="E8742" s="18" t="s">
        <v>19</v>
      </c>
      <c r="F8742" s="316">
        <v>0</v>
      </c>
      <c r="G8742" s="39"/>
      <c r="H8742" s="45"/>
    </row>
    <row r="8743" s="2" customFormat="1" ht="16.8" customHeight="1">
      <c r="A8743" s="39"/>
      <c r="B8743" s="45"/>
      <c r="C8743" s="315" t="s">
        <v>1315</v>
      </c>
      <c r="D8743" s="315" t="s">
        <v>3544</v>
      </c>
      <c r="E8743" s="18" t="s">
        <v>19</v>
      </c>
      <c r="F8743" s="316">
        <v>0</v>
      </c>
      <c r="G8743" s="39"/>
      <c r="H8743" s="45"/>
    </row>
    <row r="8744" s="2" customFormat="1" ht="16.8" customHeight="1">
      <c r="A8744" s="39"/>
      <c r="B8744" s="45"/>
      <c r="C8744" s="315" t="s">
        <v>1470</v>
      </c>
      <c r="D8744" s="315" t="s">
        <v>3545</v>
      </c>
      <c r="E8744" s="18" t="s">
        <v>19</v>
      </c>
      <c r="F8744" s="316">
        <v>0</v>
      </c>
      <c r="G8744" s="39"/>
      <c r="H8744" s="45"/>
    </row>
    <row r="8745" s="2" customFormat="1" ht="16.8" customHeight="1">
      <c r="A8745" s="39"/>
      <c r="B8745" s="45"/>
      <c r="C8745" s="315" t="s">
        <v>1471</v>
      </c>
      <c r="D8745" s="315" t="s">
        <v>3546</v>
      </c>
      <c r="E8745" s="18" t="s">
        <v>19</v>
      </c>
      <c r="F8745" s="316">
        <v>0</v>
      </c>
      <c r="G8745" s="39"/>
      <c r="H8745" s="45"/>
    </row>
    <row r="8746" s="2" customFormat="1" ht="16.8" customHeight="1">
      <c r="A8746" s="39"/>
      <c r="B8746" s="45"/>
      <c r="C8746" s="315" t="s">
        <v>245</v>
      </c>
      <c r="D8746" s="315" t="s">
        <v>363</v>
      </c>
      <c r="E8746" s="18" t="s">
        <v>19</v>
      </c>
      <c r="F8746" s="316">
        <v>1</v>
      </c>
      <c r="G8746" s="39"/>
      <c r="H8746" s="45"/>
    </row>
    <row r="8747" s="2" customFormat="1" ht="16.8" customHeight="1">
      <c r="A8747" s="39"/>
      <c r="B8747" s="45"/>
      <c r="C8747" s="317" t="s">
        <v>4959</v>
      </c>
      <c r="D8747" s="39"/>
      <c r="E8747" s="39"/>
      <c r="F8747" s="39"/>
      <c r="G8747" s="39"/>
      <c r="H8747" s="45"/>
    </row>
    <row r="8748" s="2" customFormat="1" ht="16.8" customHeight="1">
      <c r="A8748" s="39"/>
      <c r="B8748" s="45"/>
      <c r="C8748" s="315" t="s">
        <v>703</v>
      </c>
      <c r="D8748" s="315" t="s">
        <v>704</v>
      </c>
      <c r="E8748" s="18" t="s">
        <v>586</v>
      </c>
      <c r="F8748" s="316">
        <v>1</v>
      </c>
      <c r="G8748" s="39"/>
      <c r="H8748" s="45"/>
    </row>
    <row r="8749" s="2" customFormat="1">
      <c r="A8749" s="39"/>
      <c r="B8749" s="45"/>
      <c r="C8749" s="315" t="s">
        <v>448</v>
      </c>
      <c r="D8749" s="315" t="s">
        <v>449</v>
      </c>
      <c r="E8749" s="18" t="s">
        <v>391</v>
      </c>
      <c r="F8749" s="316">
        <v>2.7570000000000001</v>
      </c>
      <c r="G8749" s="39"/>
      <c r="H8749" s="45"/>
    </row>
    <row r="8750" s="2" customFormat="1">
      <c r="A8750" s="39"/>
      <c r="B8750" s="45"/>
      <c r="C8750" s="315" t="s">
        <v>771</v>
      </c>
      <c r="D8750" s="315" t="s">
        <v>772</v>
      </c>
      <c r="E8750" s="18" t="s">
        <v>586</v>
      </c>
      <c r="F8750" s="316">
        <v>1</v>
      </c>
      <c r="G8750" s="39"/>
      <c r="H8750" s="45"/>
    </row>
    <row r="8751" s="2" customFormat="1">
      <c r="A8751" s="39"/>
      <c r="B8751" s="45"/>
      <c r="C8751" s="315" t="s">
        <v>780</v>
      </c>
      <c r="D8751" s="315" t="s">
        <v>781</v>
      </c>
      <c r="E8751" s="18" t="s">
        <v>391</v>
      </c>
      <c r="F8751" s="316">
        <v>0.33800000000000002</v>
      </c>
      <c r="G8751" s="39"/>
      <c r="H8751" s="45"/>
    </row>
    <row r="8752" s="2" customFormat="1" ht="16.8" customHeight="1">
      <c r="A8752" s="39"/>
      <c r="B8752" s="45"/>
      <c r="C8752" s="315" t="s">
        <v>720</v>
      </c>
      <c r="D8752" s="315" t="s">
        <v>3548</v>
      </c>
      <c r="E8752" s="18" t="s">
        <v>586</v>
      </c>
      <c r="F8752" s="316">
        <v>1</v>
      </c>
      <c r="G8752" s="39"/>
      <c r="H8752" s="45"/>
    </row>
    <row r="8753" s="2" customFormat="1" ht="16.8" customHeight="1">
      <c r="A8753" s="39"/>
      <c r="B8753" s="45"/>
      <c r="C8753" s="315" t="s">
        <v>716</v>
      </c>
      <c r="D8753" s="315" t="s">
        <v>717</v>
      </c>
      <c r="E8753" s="18" t="s">
        <v>586</v>
      </c>
      <c r="F8753" s="316">
        <v>1</v>
      </c>
      <c r="G8753" s="39"/>
      <c r="H8753" s="45"/>
    </row>
    <row r="8754" s="2" customFormat="1" ht="16.8" customHeight="1">
      <c r="A8754" s="39"/>
      <c r="B8754" s="45"/>
      <c r="C8754" s="311" t="s">
        <v>1828</v>
      </c>
      <c r="D8754" s="312" t="s">
        <v>19</v>
      </c>
      <c r="E8754" s="313" t="s">
        <v>19</v>
      </c>
      <c r="F8754" s="314">
        <v>17.187999999999999</v>
      </c>
      <c r="G8754" s="39"/>
      <c r="H8754" s="45"/>
    </row>
    <row r="8755" s="2" customFormat="1" ht="16.8" customHeight="1">
      <c r="A8755" s="39"/>
      <c r="B8755" s="45"/>
      <c r="C8755" s="315" t="s">
        <v>1828</v>
      </c>
      <c r="D8755" s="315" t="s">
        <v>872</v>
      </c>
      <c r="E8755" s="18" t="s">
        <v>19</v>
      </c>
      <c r="F8755" s="316">
        <v>17.187999999999999</v>
      </c>
      <c r="G8755" s="39"/>
      <c r="H8755" s="45"/>
    </row>
    <row r="8756" s="2" customFormat="1" ht="16.8" customHeight="1">
      <c r="A8756" s="39"/>
      <c r="B8756" s="45"/>
      <c r="C8756" s="317" t="s">
        <v>4959</v>
      </c>
      <c r="D8756" s="39"/>
      <c r="E8756" s="39"/>
      <c r="F8756" s="39"/>
      <c r="G8756" s="39"/>
      <c r="H8756" s="45"/>
    </row>
    <row r="8757" s="2" customFormat="1">
      <c r="A8757" s="39"/>
      <c r="B8757" s="45"/>
      <c r="C8757" s="315" t="s">
        <v>862</v>
      </c>
      <c r="D8757" s="315" t="s">
        <v>863</v>
      </c>
      <c r="E8757" s="18" t="s">
        <v>391</v>
      </c>
      <c r="F8757" s="316">
        <v>17.187999999999999</v>
      </c>
      <c r="G8757" s="39"/>
      <c r="H8757" s="45"/>
    </row>
    <row r="8758" s="2" customFormat="1" ht="16.8" customHeight="1">
      <c r="A8758" s="39"/>
      <c r="B8758" s="45"/>
      <c r="C8758" s="315" t="s">
        <v>466</v>
      </c>
      <c r="D8758" s="315" t="s">
        <v>467</v>
      </c>
      <c r="E8758" s="18" t="s">
        <v>391</v>
      </c>
      <c r="F8758" s="316">
        <v>14.430999999999999</v>
      </c>
      <c r="G8758" s="39"/>
      <c r="H8758" s="45"/>
    </row>
    <row r="8759" s="2" customFormat="1" ht="16.8" customHeight="1">
      <c r="A8759" s="39"/>
      <c r="B8759" s="45"/>
      <c r="C8759" s="311" t="s">
        <v>218</v>
      </c>
      <c r="D8759" s="312" t="s">
        <v>19</v>
      </c>
      <c r="E8759" s="313" t="s">
        <v>19</v>
      </c>
      <c r="F8759" s="314">
        <v>2.7570000000000001</v>
      </c>
      <c r="G8759" s="39"/>
      <c r="H8759" s="45"/>
    </row>
    <row r="8760" s="2" customFormat="1" ht="16.8" customHeight="1">
      <c r="A8760" s="39"/>
      <c r="B8760" s="45"/>
      <c r="C8760" s="315" t="s">
        <v>19</v>
      </c>
      <c r="D8760" s="315" t="s">
        <v>216</v>
      </c>
      <c r="E8760" s="18" t="s">
        <v>19</v>
      </c>
      <c r="F8760" s="316">
        <v>0</v>
      </c>
      <c r="G8760" s="39"/>
      <c r="H8760" s="45"/>
    </row>
    <row r="8761" s="2" customFormat="1" ht="16.8" customHeight="1">
      <c r="A8761" s="39"/>
      <c r="B8761" s="45"/>
      <c r="C8761" s="315" t="s">
        <v>19</v>
      </c>
      <c r="D8761" s="315" t="s">
        <v>221</v>
      </c>
      <c r="E8761" s="18" t="s">
        <v>19</v>
      </c>
      <c r="F8761" s="316">
        <v>0</v>
      </c>
      <c r="G8761" s="39"/>
      <c r="H8761" s="45"/>
    </row>
    <row r="8762" s="2" customFormat="1" ht="16.8" customHeight="1">
      <c r="A8762" s="39"/>
      <c r="B8762" s="45"/>
      <c r="C8762" s="315" t="s">
        <v>19</v>
      </c>
      <c r="D8762" s="315" t="s">
        <v>452</v>
      </c>
      <c r="E8762" s="18" t="s">
        <v>19</v>
      </c>
      <c r="F8762" s="316">
        <v>0</v>
      </c>
      <c r="G8762" s="39"/>
      <c r="H8762" s="45"/>
    </row>
    <row r="8763" s="2" customFormat="1" ht="16.8" customHeight="1">
      <c r="A8763" s="39"/>
      <c r="B8763" s="45"/>
      <c r="C8763" s="315" t="s">
        <v>19</v>
      </c>
      <c r="D8763" s="315" t="s">
        <v>453</v>
      </c>
      <c r="E8763" s="18" t="s">
        <v>19</v>
      </c>
      <c r="F8763" s="316">
        <v>2.419</v>
      </c>
      <c r="G8763" s="39"/>
      <c r="H8763" s="45"/>
    </row>
    <row r="8764" s="2" customFormat="1" ht="16.8" customHeight="1">
      <c r="A8764" s="39"/>
      <c r="B8764" s="45"/>
      <c r="C8764" s="315" t="s">
        <v>19</v>
      </c>
      <c r="D8764" s="315" t="s">
        <v>248</v>
      </c>
      <c r="E8764" s="18" t="s">
        <v>19</v>
      </c>
      <c r="F8764" s="316">
        <v>0.33800000000000002</v>
      </c>
      <c r="G8764" s="39"/>
      <c r="H8764" s="45"/>
    </row>
    <row r="8765" s="2" customFormat="1" ht="16.8" customHeight="1">
      <c r="A8765" s="39"/>
      <c r="B8765" s="45"/>
      <c r="C8765" s="315" t="s">
        <v>218</v>
      </c>
      <c r="D8765" s="315" t="s">
        <v>363</v>
      </c>
      <c r="E8765" s="18" t="s">
        <v>19</v>
      </c>
      <c r="F8765" s="316">
        <v>2.7570000000000001</v>
      </c>
      <c r="G8765" s="39"/>
      <c r="H8765" s="45"/>
    </row>
    <row r="8766" s="2" customFormat="1" ht="16.8" customHeight="1">
      <c r="A8766" s="39"/>
      <c r="B8766" s="45"/>
      <c r="C8766" s="317" t="s">
        <v>4959</v>
      </c>
      <c r="D8766" s="39"/>
      <c r="E8766" s="39"/>
      <c r="F8766" s="39"/>
      <c r="G8766" s="39"/>
      <c r="H8766" s="45"/>
    </row>
    <row r="8767" s="2" customFormat="1">
      <c r="A8767" s="39"/>
      <c r="B8767" s="45"/>
      <c r="C8767" s="315" t="s">
        <v>448</v>
      </c>
      <c r="D8767" s="315" t="s">
        <v>449</v>
      </c>
      <c r="E8767" s="18" t="s">
        <v>391</v>
      </c>
      <c r="F8767" s="316">
        <v>2.7570000000000001</v>
      </c>
      <c r="G8767" s="39"/>
      <c r="H8767" s="45"/>
    </row>
    <row r="8768" s="2" customFormat="1">
      <c r="A8768" s="39"/>
      <c r="B8768" s="45"/>
      <c r="C8768" s="315" t="s">
        <v>455</v>
      </c>
      <c r="D8768" s="315" t="s">
        <v>4960</v>
      </c>
      <c r="E8768" s="18" t="s">
        <v>391</v>
      </c>
      <c r="F8768" s="316">
        <v>27.57</v>
      </c>
      <c r="G8768" s="39"/>
      <c r="H8768" s="45"/>
    </row>
    <row r="8769" s="2" customFormat="1">
      <c r="A8769" s="39"/>
      <c r="B8769" s="45"/>
      <c r="C8769" s="315" t="s">
        <v>504</v>
      </c>
      <c r="D8769" s="315" t="s">
        <v>505</v>
      </c>
      <c r="E8769" s="18" t="s">
        <v>489</v>
      </c>
      <c r="F8769" s="316">
        <v>5.5140000000000002</v>
      </c>
      <c r="G8769" s="39"/>
      <c r="H8769" s="45"/>
    </row>
    <row r="8770" s="2" customFormat="1" ht="16.8" customHeight="1">
      <c r="A8770" s="39"/>
      <c r="B8770" s="45"/>
      <c r="C8770" s="315" t="s">
        <v>466</v>
      </c>
      <c r="D8770" s="315" t="s">
        <v>467</v>
      </c>
      <c r="E8770" s="18" t="s">
        <v>391</v>
      </c>
      <c r="F8770" s="316">
        <v>14.430999999999999</v>
      </c>
      <c r="G8770" s="39"/>
      <c r="H8770" s="45"/>
    </row>
    <row r="8771" s="2" customFormat="1" ht="16.8" customHeight="1">
      <c r="A8771" s="39"/>
      <c r="B8771" s="45"/>
      <c r="C8771" s="311" t="s">
        <v>223</v>
      </c>
      <c r="D8771" s="312" t="s">
        <v>19</v>
      </c>
      <c r="E8771" s="313" t="s">
        <v>19</v>
      </c>
      <c r="F8771" s="314">
        <v>0</v>
      </c>
      <c r="G8771" s="39"/>
      <c r="H8771" s="45"/>
    </row>
    <row r="8772" s="2" customFormat="1" ht="16.8" customHeight="1">
      <c r="A8772" s="39"/>
      <c r="B8772" s="45"/>
      <c r="C8772" s="317" t="s">
        <v>4959</v>
      </c>
      <c r="D8772" s="39"/>
      <c r="E8772" s="39"/>
      <c r="F8772" s="39"/>
      <c r="G8772" s="39"/>
      <c r="H8772" s="45"/>
    </row>
    <row r="8773" s="2" customFormat="1" ht="16.8" customHeight="1">
      <c r="A8773" s="39"/>
      <c r="B8773" s="45"/>
      <c r="C8773" s="315" t="s">
        <v>466</v>
      </c>
      <c r="D8773" s="315" t="s">
        <v>467</v>
      </c>
      <c r="E8773" s="18" t="s">
        <v>391</v>
      </c>
      <c r="F8773" s="316">
        <v>14.430999999999999</v>
      </c>
      <c r="G8773" s="39"/>
      <c r="H8773" s="45"/>
    </row>
    <row r="8774" s="2" customFormat="1" ht="16.8" customHeight="1">
      <c r="A8774" s="39"/>
      <c r="B8774" s="45"/>
      <c r="C8774" s="311" t="s">
        <v>298</v>
      </c>
      <c r="D8774" s="312" t="s">
        <v>19</v>
      </c>
      <c r="E8774" s="313" t="s">
        <v>19</v>
      </c>
      <c r="F8774" s="314">
        <v>0</v>
      </c>
      <c r="G8774" s="39"/>
      <c r="H8774" s="45"/>
    </row>
    <row r="8775" s="2" customFormat="1" ht="16.8" customHeight="1">
      <c r="A8775" s="39"/>
      <c r="B8775" s="45"/>
      <c r="C8775" s="317" t="s">
        <v>4959</v>
      </c>
      <c r="D8775" s="39"/>
      <c r="E8775" s="39"/>
      <c r="F8775" s="39"/>
      <c r="G8775" s="39"/>
      <c r="H8775" s="45"/>
    </row>
    <row r="8776" s="2" customFormat="1">
      <c r="A8776" s="39"/>
      <c r="B8776" s="45"/>
      <c r="C8776" s="315" t="s">
        <v>448</v>
      </c>
      <c r="D8776" s="315" t="s">
        <v>449</v>
      </c>
      <c r="E8776" s="18" t="s">
        <v>391</v>
      </c>
      <c r="F8776" s="316">
        <v>2.7570000000000001</v>
      </c>
      <c r="G8776" s="39"/>
      <c r="H8776" s="45"/>
    </row>
    <row r="8777" s="2" customFormat="1" ht="16.8" customHeight="1">
      <c r="A8777" s="39"/>
      <c r="B8777" s="45"/>
      <c r="C8777" s="311" t="s">
        <v>221</v>
      </c>
      <c r="D8777" s="312" t="s">
        <v>19</v>
      </c>
      <c r="E8777" s="313" t="s">
        <v>19</v>
      </c>
      <c r="F8777" s="314">
        <v>0</v>
      </c>
      <c r="G8777" s="39"/>
      <c r="H8777" s="45"/>
    </row>
    <row r="8778" s="2" customFormat="1" ht="16.8" customHeight="1">
      <c r="A8778" s="39"/>
      <c r="B8778" s="45"/>
      <c r="C8778" s="317" t="s">
        <v>4959</v>
      </c>
      <c r="D8778" s="39"/>
      <c r="E8778" s="39"/>
      <c r="F8778" s="39"/>
      <c r="G8778" s="39"/>
      <c r="H8778" s="45"/>
    </row>
    <row r="8779" s="2" customFormat="1">
      <c r="A8779" s="39"/>
      <c r="B8779" s="45"/>
      <c r="C8779" s="315" t="s">
        <v>448</v>
      </c>
      <c r="D8779" s="315" t="s">
        <v>449</v>
      </c>
      <c r="E8779" s="18" t="s">
        <v>391</v>
      </c>
      <c r="F8779" s="316">
        <v>2.7570000000000001</v>
      </c>
      <c r="G8779" s="39"/>
      <c r="H8779" s="45"/>
    </row>
    <row r="8780" s="2" customFormat="1">
      <c r="A8780" s="39"/>
      <c r="B8780" s="45"/>
      <c r="C8780" s="315" t="s">
        <v>477</v>
      </c>
      <c r="D8780" s="315" t="s">
        <v>478</v>
      </c>
      <c r="E8780" s="18" t="s">
        <v>391</v>
      </c>
      <c r="F8780" s="316">
        <v>31.619</v>
      </c>
      <c r="G8780" s="39"/>
      <c r="H8780" s="45"/>
    </row>
    <row r="8781" s="2" customFormat="1" ht="16.8" customHeight="1">
      <c r="A8781" s="39"/>
      <c r="B8781" s="45"/>
      <c r="C8781" s="311" t="s">
        <v>225</v>
      </c>
      <c r="D8781" s="312" t="s">
        <v>19</v>
      </c>
      <c r="E8781" s="313" t="s">
        <v>19</v>
      </c>
      <c r="F8781" s="314">
        <v>14.430999999999999</v>
      </c>
      <c r="G8781" s="39"/>
      <c r="H8781" s="45"/>
    </row>
    <row r="8782" s="2" customFormat="1" ht="16.8" customHeight="1">
      <c r="A8782" s="39"/>
      <c r="B8782" s="45"/>
      <c r="C8782" s="315" t="s">
        <v>19</v>
      </c>
      <c r="D8782" s="315" t="s">
        <v>470</v>
      </c>
      <c r="E8782" s="18" t="s">
        <v>19</v>
      </c>
      <c r="F8782" s="316">
        <v>0</v>
      </c>
      <c r="G8782" s="39"/>
      <c r="H8782" s="45"/>
    </row>
    <row r="8783" s="2" customFormat="1" ht="16.8" customHeight="1">
      <c r="A8783" s="39"/>
      <c r="B8783" s="45"/>
      <c r="C8783" s="315" t="s">
        <v>19</v>
      </c>
      <c r="D8783" s="315" t="s">
        <v>3523</v>
      </c>
      <c r="E8783" s="18" t="s">
        <v>19</v>
      </c>
      <c r="F8783" s="316">
        <v>17.187999999999999</v>
      </c>
      <c r="G8783" s="39"/>
      <c r="H8783" s="45"/>
    </row>
    <row r="8784" s="2" customFormat="1" ht="16.8" customHeight="1">
      <c r="A8784" s="39"/>
      <c r="B8784" s="45"/>
      <c r="C8784" s="315" t="s">
        <v>19</v>
      </c>
      <c r="D8784" s="315" t="s">
        <v>471</v>
      </c>
      <c r="E8784" s="18" t="s">
        <v>19</v>
      </c>
      <c r="F8784" s="316">
        <v>-2.7570000000000001</v>
      </c>
      <c r="G8784" s="39"/>
      <c r="H8784" s="45"/>
    </row>
    <row r="8785" s="2" customFormat="1" ht="16.8" customHeight="1">
      <c r="A8785" s="39"/>
      <c r="B8785" s="45"/>
      <c r="C8785" s="315" t="s">
        <v>225</v>
      </c>
      <c r="D8785" s="315" t="s">
        <v>363</v>
      </c>
      <c r="E8785" s="18" t="s">
        <v>19</v>
      </c>
      <c r="F8785" s="316">
        <v>14.430999999999999</v>
      </c>
      <c r="G8785" s="39"/>
      <c r="H8785" s="45"/>
    </row>
    <row r="8786" s="2" customFormat="1" ht="16.8" customHeight="1">
      <c r="A8786" s="39"/>
      <c r="B8786" s="45"/>
      <c r="C8786" s="317" t="s">
        <v>4959</v>
      </c>
      <c r="D8786" s="39"/>
      <c r="E8786" s="39"/>
      <c r="F8786" s="39"/>
      <c r="G8786" s="39"/>
      <c r="H8786" s="45"/>
    </row>
    <row r="8787" s="2" customFormat="1" ht="16.8" customHeight="1">
      <c r="A8787" s="39"/>
      <c r="B8787" s="45"/>
      <c r="C8787" s="315" t="s">
        <v>466</v>
      </c>
      <c r="D8787" s="315" t="s">
        <v>467</v>
      </c>
      <c r="E8787" s="18" t="s">
        <v>391</v>
      </c>
      <c r="F8787" s="316">
        <v>14.430999999999999</v>
      </c>
      <c r="G8787" s="39"/>
      <c r="H8787" s="45"/>
    </row>
    <row r="8788" s="2" customFormat="1">
      <c r="A8788" s="39"/>
      <c r="B8788" s="45"/>
      <c r="C8788" s="315" t="s">
        <v>389</v>
      </c>
      <c r="D8788" s="315" t="s">
        <v>390</v>
      </c>
      <c r="E8788" s="18" t="s">
        <v>391</v>
      </c>
      <c r="F8788" s="316">
        <v>14.430999999999999</v>
      </c>
      <c r="G8788" s="39"/>
      <c r="H8788" s="45"/>
    </row>
    <row r="8789" s="2" customFormat="1">
      <c r="A8789" s="39"/>
      <c r="B8789" s="45"/>
      <c r="C8789" s="315" t="s">
        <v>442</v>
      </c>
      <c r="D8789" s="315" t="s">
        <v>443</v>
      </c>
      <c r="E8789" s="18" t="s">
        <v>391</v>
      </c>
      <c r="F8789" s="316">
        <v>28.861999999999998</v>
      </c>
      <c r="G8789" s="39"/>
      <c r="H8789" s="45"/>
    </row>
    <row r="8790" s="2" customFormat="1">
      <c r="A8790" s="39"/>
      <c r="B8790" s="45"/>
      <c r="C8790" s="315" t="s">
        <v>462</v>
      </c>
      <c r="D8790" s="315" t="s">
        <v>463</v>
      </c>
      <c r="E8790" s="18" t="s">
        <v>391</v>
      </c>
      <c r="F8790" s="316">
        <v>14.430999999999999</v>
      </c>
      <c r="G8790" s="39"/>
      <c r="H8790" s="45"/>
    </row>
    <row r="8791" s="2" customFormat="1">
      <c r="A8791" s="39"/>
      <c r="B8791" s="45"/>
      <c r="C8791" s="315" t="s">
        <v>477</v>
      </c>
      <c r="D8791" s="315" t="s">
        <v>478</v>
      </c>
      <c r="E8791" s="18" t="s">
        <v>391</v>
      </c>
      <c r="F8791" s="316">
        <v>31.619</v>
      </c>
      <c r="G8791" s="39"/>
      <c r="H8791" s="45"/>
    </row>
    <row r="8792" s="2" customFormat="1" ht="26.4" customHeight="1">
      <c r="A8792" s="39"/>
      <c r="B8792" s="45"/>
      <c r="C8792" s="310" t="s">
        <v>4989</v>
      </c>
      <c r="D8792" s="310" t="s">
        <v>174</v>
      </c>
      <c r="E8792" s="39"/>
      <c r="F8792" s="39"/>
      <c r="G8792" s="39"/>
      <c r="H8792" s="45"/>
    </row>
    <row r="8793" s="2" customFormat="1" ht="16.8" customHeight="1">
      <c r="A8793" s="39"/>
      <c r="B8793" s="45"/>
      <c r="C8793" s="311" t="s">
        <v>248</v>
      </c>
      <c r="D8793" s="312" t="s">
        <v>19</v>
      </c>
      <c r="E8793" s="313" t="s">
        <v>19</v>
      </c>
      <c r="F8793" s="314">
        <v>0.33800000000000002</v>
      </c>
      <c r="G8793" s="39"/>
      <c r="H8793" s="45"/>
    </row>
    <row r="8794" s="2" customFormat="1" ht="16.8" customHeight="1">
      <c r="A8794" s="39"/>
      <c r="B8794" s="45"/>
      <c r="C8794" s="315" t="s">
        <v>19</v>
      </c>
      <c r="D8794" s="315" t="s">
        <v>784</v>
      </c>
      <c r="E8794" s="18" t="s">
        <v>19</v>
      </c>
      <c r="F8794" s="316">
        <v>0.33800000000000002</v>
      </c>
      <c r="G8794" s="39"/>
      <c r="H8794" s="45"/>
    </row>
    <row r="8795" s="2" customFormat="1" ht="16.8" customHeight="1">
      <c r="A8795" s="39"/>
      <c r="B8795" s="45"/>
      <c r="C8795" s="315" t="s">
        <v>248</v>
      </c>
      <c r="D8795" s="315" t="s">
        <v>363</v>
      </c>
      <c r="E8795" s="18" t="s">
        <v>19</v>
      </c>
      <c r="F8795" s="316">
        <v>0.33800000000000002</v>
      </c>
      <c r="G8795" s="39"/>
      <c r="H8795" s="45"/>
    </row>
    <row r="8796" s="2" customFormat="1" ht="16.8" customHeight="1">
      <c r="A8796" s="39"/>
      <c r="B8796" s="45"/>
      <c r="C8796" s="317" t="s">
        <v>4959</v>
      </c>
      <c r="D8796" s="39"/>
      <c r="E8796" s="39"/>
      <c r="F8796" s="39"/>
      <c r="G8796" s="39"/>
      <c r="H8796" s="45"/>
    </row>
    <row r="8797" s="2" customFormat="1">
      <c r="A8797" s="39"/>
      <c r="B8797" s="45"/>
      <c r="C8797" s="315" t="s">
        <v>780</v>
      </c>
      <c r="D8797" s="315" t="s">
        <v>781</v>
      </c>
      <c r="E8797" s="18" t="s">
        <v>391</v>
      </c>
      <c r="F8797" s="316">
        <v>0.33800000000000002</v>
      </c>
      <c r="G8797" s="39"/>
      <c r="H8797" s="45"/>
    </row>
    <row r="8798" s="2" customFormat="1">
      <c r="A8798" s="39"/>
      <c r="B8798" s="45"/>
      <c r="C8798" s="315" t="s">
        <v>448</v>
      </c>
      <c r="D8798" s="315" t="s">
        <v>449</v>
      </c>
      <c r="E8798" s="18" t="s">
        <v>391</v>
      </c>
      <c r="F8798" s="316">
        <v>26.673999999999999</v>
      </c>
      <c r="G8798" s="39"/>
      <c r="H8798" s="45"/>
    </row>
    <row r="8799" s="2" customFormat="1" ht="16.8" customHeight="1">
      <c r="A8799" s="39"/>
      <c r="B8799" s="45"/>
      <c r="C8799" s="311" t="s">
        <v>294</v>
      </c>
      <c r="D8799" s="312" t="s">
        <v>19</v>
      </c>
      <c r="E8799" s="313" t="s">
        <v>19</v>
      </c>
      <c r="F8799" s="314">
        <v>244</v>
      </c>
      <c r="G8799" s="39"/>
      <c r="H8799" s="45"/>
    </row>
    <row r="8800" s="2" customFormat="1" ht="16.8" customHeight="1">
      <c r="A8800" s="39"/>
      <c r="B8800" s="45"/>
      <c r="C8800" s="315" t="s">
        <v>19</v>
      </c>
      <c r="D8800" s="315" t="s">
        <v>1829</v>
      </c>
      <c r="E8800" s="18" t="s">
        <v>19</v>
      </c>
      <c r="F8800" s="316">
        <v>0</v>
      </c>
      <c r="G8800" s="39"/>
      <c r="H8800" s="45"/>
    </row>
    <row r="8801" s="2" customFormat="1" ht="16.8" customHeight="1">
      <c r="A8801" s="39"/>
      <c r="B8801" s="45"/>
      <c r="C8801" s="315" t="s">
        <v>19</v>
      </c>
      <c r="D8801" s="315" t="s">
        <v>1831</v>
      </c>
      <c r="E8801" s="18" t="s">
        <v>19</v>
      </c>
      <c r="F8801" s="316">
        <v>0</v>
      </c>
      <c r="G8801" s="39"/>
      <c r="H8801" s="45"/>
    </row>
    <row r="8802" s="2" customFormat="1" ht="16.8" customHeight="1">
      <c r="A8802" s="39"/>
      <c r="B8802" s="45"/>
      <c r="C8802" s="315" t="s">
        <v>19</v>
      </c>
      <c r="D8802" s="315" t="s">
        <v>2047</v>
      </c>
      <c r="E8802" s="18" t="s">
        <v>19</v>
      </c>
      <c r="F8802" s="316">
        <v>0</v>
      </c>
      <c r="G8802" s="39"/>
      <c r="H8802" s="45"/>
    </row>
    <row r="8803" s="2" customFormat="1" ht="16.8" customHeight="1">
      <c r="A8803" s="39"/>
      <c r="B8803" s="45"/>
      <c r="C8803" s="315" t="s">
        <v>19</v>
      </c>
      <c r="D8803" s="315" t="s">
        <v>2049</v>
      </c>
      <c r="E8803" s="18" t="s">
        <v>19</v>
      </c>
      <c r="F8803" s="316">
        <v>0</v>
      </c>
      <c r="G8803" s="39"/>
      <c r="H8803" s="45"/>
    </row>
    <row r="8804" s="2" customFormat="1" ht="16.8" customHeight="1">
      <c r="A8804" s="39"/>
      <c r="B8804" s="45"/>
      <c r="C8804" s="315" t="s">
        <v>19</v>
      </c>
      <c r="D8804" s="315" t="s">
        <v>1821</v>
      </c>
      <c r="E8804" s="18" t="s">
        <v>19</v>
      </c>
      <c r="F8804" s="316">
        <v>0</v>
      </c>
      <c r="G8804" s="39"/>
      <c r="H8804" s="45"/>
    </row>
    <row r="8805" s="2" customFormat="1" ht="16.8" customHeight="1">
      <c r="A8805" s="39"/>
      <c r="B8805" s="45"/>
      <c r="C8805" s="315" t="s">
        <v>19</v>
      </c>
      <c r="D8805" s="315" t="s">
        <v>1822</v>
      </c>
      <c r="E8805" s="18" t="s">
        <v>19</v>
      </c>
      <c r="F8805" s="316">
        <v>0</v>
      </c>
      <c r="G8805" s="39"/>
      <c r="H8805" s="45"/>
    </row>
    <row r="8806" s="2" customFormat="1" ht="16.8" customHeight="1">
      <c r="A8806" s="39"/>
      <c r="B8806" s="45"/>
      <c r="C8806" s="315" t="s">
        <v>19</v>
      </c>
      <c r="D8806" s="315" t="s">
        <v>3592</v>
      </c>
      <c r="E8806" s="18" t="s">
        <v>19</v>
      </c>
      <c r="F8806" s="316">
        <v>244</v>
      </c>
      <c r="G8806" s="39"/>
      <c r="H8806" s="45"/>
    </row>
    <row r="8807" s="2" customFormat="1" ht="16.8" customHeight="1">
      <c r="A8807" s="39"/>
      <c r="B8807" s="45"/>
      <c r="C8807" s="315" t="s">
        <v>19</v>
      </c>
      <c r="D8807" s="315" t="s">
        <v>952</v>
      </c>
      <c r="E8807" s="18" t="s">
        <v>19</v>
      </c>
      <c r="F8807" s="316">
        <v>0</v>
      </c>
      <c r="G8807" s="39"/>
      <c r="H8807" s="45"/>
    </row>
    <row r="8808" s="2" customFormat="1" ht="16.8" customHeight="1">
      <c r="A8808" s="39"/>
      <c r="B8808" s="45"/>
      <c r="C8808" s="315" t="s">
        <v>19</v>
      </c>
      <c r="D8808" s="315" t="s">
        <v>258</v>
      </c>
      <c r="E8808" s="18" t="s">
        <v>19</v>
      </c>
      <c r="F8808" s="316">
        <v>0</v>
      </c>
      <c r="G8808" s="39"/>
      <c r="H8808" s="45"/>
    </row>
    <row r="8809" s="2" customFormat="1" ht="16.8" customHeight="1">
      <c r="A8809" s="39"/>
      <c r="B8809" s="45"/>
      <c r="C8809" s="315" t="s">
        <v>19</v>
      </c>
      <c r="D8809" s="315" t="s">
        <v>256</v>
      </c>
      <c r="E8809" s="18" t="s">
        <v>19</v>
      </c>
      <c r="F8809" s="316">
        <v>0</v>
      </c>
      <c r="G8809" s="39"/>
      <c r="H8809" s="45"/>
    </row>
    <row r="8810" s="2" customFormat="1" ht="16.8" customHeight="1">
      <c r="A8810" s="39"/>
      <c r="B8810" s="45"/>
      <c r="C8810" s="315" t="s">
        <v>294</v>
      </c>
      <c r="D8810" s="315" t="s">
        <v>363</v>
      </c>
      <c r="E8810" s="18" t="s">
        <v>19</v>
      </c>
      <c r="F8810" s="316">
        <v>244</v>
      </c>
      <c r="G8810" s="39"/>
      <c r="H8810" s="45"/>
    </row>
    <row r="8811" s="2" customFormat="1" ht="16.8" customHeight="1">
      <c r="A8811" s="39"/>
      <c r="B8811" s="45"/>
      <c r="C8811" s="317" t="s">
        <v>4959</v>
      </c>
      <c r="D8811" s="39"/>
      <c r="E8811" s="39"/>
      <c r="F8811" s="39"/>
      <c r="G8811" s="39"/>
      <c r="H8811" s="45"/>
    </row>
    <row r="8812" s="2" customFormat="1" ht="16.8" customHeight="1">
      <c r="A8812" s="39"/>
      <c r="B8812" s="45"/>
      <c r="C8812" s="315" t="s">
        <v>786</v>
      </c>
      <c r="D8812" s="315" t="s">
        <v>787</v>
      </c>
      <c r="E8812" s="18" t="s">
        <v>572</v>
      </c>
      <c r="F8812" s="316">
        <v>244</v>
      </c>
      <c r="G8812" s="39"/>
      <c r="H8812" s="45"/>
    </row>
    <row r="8813" s="2" customFormat="1">
      <c r="A8813" s="39"/>
      <c r="B8813" s="45"/>
      <c r="C8813" s="315" t="s">
        <v>425</v>
      </c>
      <c r="D8813" s="315" t="s">
        <v>426</v>
      </c>
      <c r="E8813" s="18" t="s">
        <v>345</v>
      </c>
      <c r="F8813" s="316">
        <v>562.19500000000005</v>
      </c>
      <c r="G8813" s="39"/>
      <c r="H8813" s="45"/>
    </row>
    <row r="8814" s="2" customFormat="1">
      <c r="A8814" s="39"/>
      <c r="B8814" s="45"/>
      <c r="C8814" s="315" t="s">
        <v>570</v>
      </c>
      <c r="D8814" s="315" t="s">
        <v>571</v>
      </c>
      <c r="E8814" s="18" t="s">
        <v>572</v>
      </c>
      <c r="F8814" s="316">
        <v>122</v>
      </c>
      <c r="G8814" s="39"/>
      <c r="H8814" s="45"/>
    </row>
    <row r="8815" s="2" customFormat="1" ht="16.8" customHeight="1">
      <c r="A8815" s="39"/>
      <c r="B8815" s="45"/>
      <c r="C8815" s="315" t="s">
        <v>577</v>
      </c>
      <c r="D8815" s="315" t="s">
        <v>578</v>
      </c>
      <c r="E8815" s="18" t="s">
        <v>572</v>
      </c>
      <c r="F8815" s="316">
        <v>146.40000000000001</v>
      </c>
      <c r="G8815" s="39"/>
      <c r="H8815" s="45"/>
    </row>
    <row r="8816" s="2" customFormat="1" ht="16.8" customHeight="1">
      <c r="A8816" s="39"/>
      <c r="B8816" s="45"/>
      <c r="C8816" s="315" t="s">
        <v>2009</v>
      </c>
      <c r="D8816" s="315" t="s">
        <v>2010</v>
      </c>
      <c r="E8816" s="18" t="s">
        <v>572</v>
      </c>
      <c r="F8816" s="316">
        <v>244</v>
      </c>
      <c r="G8816" s="39"/>
      <c r="H8816" s="45"/>
    </row>
    <row r="8817" s="2" customFormat="1" ht="16.8" customHeight="1">
      <c r="A8817" s="39"/>
      <c r="B8817" s="45"/>
      <c r="C8817" s="315" t="s">
        <v>698</v>
      </c>
      <c r="D8817" s="315" t="s">
        <v>699</v>
      </c>
      <c r="E8817" s="18" t="s">
        <v>572</v>
      </c>
      <c r="F8817" s="316">
        <v>244</v>
      </c>
      <c r="G8817" s="39"/>
      <c r="H8817" s="45"/>
    </row>
    <row r="8818" s="2" customFormat="1" ht="16.8" customHeight="1">
      <c r="A8818" s="39"/>
      <c r="B8818" s="45"/>
      <c r="C8818" s="315" t="s">
        <v>496</v>
      </c>
      <c r="D8818" s="315" t="s">
        <v>497</v>
      </c>
      <c r="E8818" s="18" t="s">
        <v>489</v>
      </c>
      <c r="F8818" s="316">
        <v>46.526000000000003</v>
      </c>
      <c r="G8818" s="39"/>
      <c r="H8818" s="45"/>
    </row>
    <row r="8819" s="2" customFormat="1" ht="16.8" customHeight="1">
      <c r="A8819" s="39"/>
      <c r="B8819" s="45"/>
      <c r="C8819" s="311" t="s">
        <v>1309</v>
      </c>
      <c r="D8819" s="312" t="s">
        <v>19</v>
      </c>
      <c r="E8819" s="313" t="s">
        <v>19</v>
      </c>
      <c r="F8819" s="314">
        <v>0.59999999999999998</v>
      </c>
      <c r="G8819" s="39"/>
      <c r="H8819" s="45"/>
    </row>
    <row r="8820" s="2" customFormat="1" ht="16.8" customHeight="1">
      <c r="A8820" s="39"/>
      <c r="B8820" s="45"/>
      <c r="C8820" s="315" t="s">
        <v>19</v>
      </c>
      <c r="D8820" s="315" t="s">
        <v>1320</v>
      </c>
      <c r="E8820" s="18" t="s">
        <v>19</v>
      </c>
      <c r="F8820" s="316">
        <v>0</v>
      </c>
      <c r="G8820" s="39"/>
      <c r="H8820" s="45"/>
    </row>
    <row r="8821" s="2" customFormat="1" ht="16.8" customHeight="1">
      <c r="A8821" s="39"/>
      <c r="B8821" s="45"/>
      <c r="C8821" s="315" t="s">
        <v>1309</v>
      </c>
      <c r="D8821" s="315" t="s">
        <v>1321</v>
      </c>
      <c r="E8821" s="18" t="s">
        <v>19</v>
      </c>
      <c r="F8821" s="316">
        <v>0.59999999999999998</v>
      </c>
      <c r="G8821" s="39"/>
      <c r="H8821" s="45"/>
    </row>
    <row r="8822" s="2" customFormat="1" ht="16.8" customHeight="1">
      <c r="A8822" s="39"/>
      <c r="B8822" s="45"/>
      <c r="C8822" s="317" t="s">
        <v>4959</v>
      </c>
      <c r="D8822" s="39"/>
      <c r="E8822" s="39"/>
      <c r="F8822" s="39"/>
      <c r="G8822" s="39"/>
      <c r="H8822" s="45"/>
    </row>
    <row r="8823" s="2" customFormat="1">
      <c r="A8823" s="39"/>
      <c r="B8823" s="45"/>
      <c r="C8823" s="315" t="s">
        <v>1316</v>
      </c>
      <c r="D8823" s="315" t="s">
        <v>1317</v>
      </c>
      <c r="E8823" s="18" t="s">
        <v>345</v>
      </c>
      <c r="F8823" s="316">
        <v>23.655999999999999</v>
      </c>
      <c r="G8823" s="39"/>
      <c r="H8823" s="45"/>
    </row>
    <row r="8824" s="2" customFormat="1" ht="16.8" customHeight="1">
      <c r="A8824" s="39"/>
      <c r="B8824" s="45"/>
      <c r="C8824" s="311" t="s">
        <v>263</v>
      </c>
      <c r="D8824" s="312" t="s">
        <v>19</v>
      </c>
      <c r="E8824" s="313" t="s">
        <v>19</v>
      </c>
      <c r="F8824" s="314">
        <v>0.089999999999999997</v>
      </c>
      <c r="G8824" s="39"/>
      <c r="H8824" s="45"/>
    </row>
    <row r="8825" s="2" customFormat="1" ht="16.8" customHeight="1">
      <c r="A8825" s="39"/>
      <c r="B8825" s="45"/>
      <c r="C8825" s="315" t="s">
        <v>19</v>
      </c>
      <c r="D8825" s="315" t="s">
        <v>1861</v>
      </c>
      <c r="E8825" s="18" t="s">
        <v>19</v>
      </c>
      <c r="F8825" s="316">
        <v>0</v>
      </c>
      <c r="G8825" s="39"/>
      <c r="H8825" s="45"/>
    </row>
    <row r="8826" s="2" customFormat="1" ht="16.8" customHeight="1">
      <c r="A8826" s="39"/>
      <c r="B8826" s="45"/>
      <c r="C8826" s="315" t="s">
        <v>263</v>
      </c>
      <c r="D8826" s="315" t="s">
        <v>3575</v>
      </c>
      <c r="E8826" s="18" t="s">
        <v>19</v>
      </c>
      <c r="F8826" s="316">
        <v>0.089999999999999997</v>
      </c>
      <c r="G8826" s="39"/>
      <c r="H8826" s="45"/>
    </row>
    <row r="8827" s="2" customFormat="1" ht="16.8" customHeight="1">
      <c r="A8827" s="39"/>
      <c r="B8827" s="45"/>
      <c r="C8827" s="317" t="s">
        <v>4959</v>
      </c>
      <c r="D8827" s="39"/>
      <c r="E8827" s="39"/>
      <c r="F8827" s="39"/>
      <c r="G8827" s="39"/>
      <c r="H8827" s="45"/>
    </row>
    <row r="8828" s="2" customFormat="1">
      <c r="A8828" s="39"/>
      <c r="B8828" s="45"/>
      <c r="C8828" s="315" t="s">
        <v>406</v>
      </c>
      <c r="D8828" s="315" t="s">
        <v>407</v>
      </c>
      <c r="E8828" s="18" t="s">
        <v>391</v>
      </c>
      <c r="F8828" s="316">
        <v>376.68099999999998</v>
      </c>
      <c r="G8828" s="39"/>
      <c r="H8828" s="45"/>
    </row>
    <row r="8829" s="2" customFormat="1" ht="16.8" customHeight="1">
      <c r="A8829" s="39"/>
      <c r="B8829" s="45"/>
      <c r="C8829" s="315" t="s">
        <v>496</v>
      </c>
      <c r="D8829" s="315" t="s">
        <v>497</v>
      </c>
      <c r="E8829" s="18" t="s">
        <v>489</v>
      </c>
      <c r="F8829" s="316">
        <v>46.526000000000003</v>
      </c>
      <c r="G8829" s="39"/>
      <c r="H8829" s="45"/>
    </row>
    <row r="8830" s="2" customFormat="1" ht="16.8" customHeight="1">
      <c r="A8830" s="39"/>
      <c r="B8830" s="45"/>
      <c r="C8830" s="311" t="s">
        <v>270</v>
      </c>
      <c r="D8830" s="312" t="s">
        <v>19</v>
      </c>
      <c r="E8830" s="313" t="s">
        <v>19</v>
      </c>
      <c r="F8830" s="314">
        <v>1.9370000000000001</v>
      </c>
      <c r="G8830" s="39"/>
      <c r="H8830" s="45"/>
    </row>
    <row r="8831" s="2" customFormat="1" ht="16.8" customHeight="1">
      <c r="A8831" s="39"/>
      <c r="B8831" s="45"/>
      <c r="C8831" s="315" t="s">
        <v>19</v>
      </c>
      <c r="D8831" s="315" t="s">
        <v>1865</v>
      </c>
      <c r="E8831" s="18" t="s">
        <v>19</v>
      </c>
      <c r="F8831" s="316">
        <v>0</v>
      </c>
      <c r="G8831" s="39"/>
      <c r="H8831" s="45"/>
    </row>
    <row r="8832" s="2" customFormat="1" ht="16.8" customHeight="1">
      <c r="A8832" s="39"/>
      <c r="B8832" s="45"/>
      <c r="C8832" s="315" t="s">
        <v>270</v>
      </c>
      <c r="D8832" s="315" t="s">
        <v>3577</v>
      </c>
      <c r="E8832" s="18" t="s">
        <v>19</v>
      </c>
      <c r="F8832" s="316">
        <v>1.9370000000000001</v>
      </c>
      <c r="G8832" s="39"/>
      <c r="H8832" s="45"/>
    </row>
    <row r="8833" s="2" customFormat="1" ht="16.8" customHeight="1">
      <c r="A8833" s="39"/>
      <c r="B8833" s="45"/>
      <c r="C8833" s="317" t="s">
        <v>4959</v>
      </c>
      <c r="D8833" s="39"/>
      <c r="E8833" s="39"/>
      <c r="F8833" s="39"/>
      <c r="G8833" s="39"/>
      <c r="H8833" s="45"/>
    </row>
    <row r="8834" s="2" customFormat="1">
      <c r="A8834" s="39"/>
      <c r="B8834" s="45"/>
      <c r="C8834" s="315" t="s">
        <v>406</v>
      </c>
      <c r="D8834" s="315" t="s">
        <v>407</v>
      </c>
      <c r="E8834" s="18" t="s">
        <v>391</v>
      </c>
      <c r="F8834" s="316">
        <v>376.68099999999998</v>
      </c>
      <c r="G8834" s="39"/>
      <c r="H8834" s="45"/>
    </row>
    <row r="8835" s="2" customFormat="1">
      <c r="A8835" s="39"/>
      <c r="B8835" s="45"/>
      <c r="C8835" s="315" t="s">
        <v>397</v>
      </c>
      <c r="D8835" s="315" t="s">
        <v>398</v>
      </c>
      <c r="E8835" s="18" t="s">
        <v>391</v>
      </c>
      <c r="F8835" s="316">
        <v>58.109999999999999</v>
      </c>
      <c r="G8835" s="39"/>
      <c r="H8835" s="45"/>
    </row>
    <row r="8836" s="2" customFormat="1">
      <c r="A8836" s="39"/>
      <c r="B8836" s="45"/>
      <c r="C8836" s="315" t="s">
        <v>425</v>
      </c>
      <c r="D8836" s="315" t="s">
        <v>426</v>
      </c>
      <c r="E8836" s="18" t="s">
        <v>345</v>
      </c>
      <c r="F8836" s="316">
        <v>562.19500000000005</v>
      </c>
      <c r="G8836" s="39"/>
      <c r="H8836" s="45"/>
    </row>
    <row r="8837" s="2" customFormat="1">
      <c r="A8837" s="39"/>
      <c r="B8837" s="45"/>
      <c r="C8837" s="315" t="s">
        <v>448</v>
      </c>
      <c r="D8837" s="315" t="s">
        <v>449</v>
      </c>
      <c r="E8837" s="18" t="s">
        <v>391</v>
      </c>
      <c r="F8837" s="316">
        <v>26.673999999999999</v>
      </c>
      <c r="G8837" s="39"/>
      <c r="H8837" s="45"/>
    </row>
    <row r="8838" s="2" customFormat="1" ht="16.8" customHeight="1">
      <c r="A8838" s="39"/>
      <c r="B8838" s="45"/>
      <c r="C8838" s="311" t="s">
        <v>289</v>
      </c>
      <c r="D8838" s="312" t="s">
        <v>19</v>
      </c>
      <c r="E8838" s="313" t="s">
        <v>19</v>
      </c>
      <c r="F8838" s="314">
        <v>30</v>
      </c>
      <c r="G8838" s="39"/>
      <c r="H8838" s="45"/>
    </row>
    <row r="8839" s="2" customFormat="1" ht="16.8" customHeight="1">
      <c r="A8839" s="39"/>
      <c r="B8839" s="45"/>
      <c r="C8839" s="315" t="s">
        <v>19</v>
      </c>
      <c r="D8839" s="315" t="s">
        <v>403</v>
      </c>
      <c r="E8839" s="18" t="s">
        <v>19</v>
      </c>
      <c r="F8839" s="316">
        <v>0</v>
      </c>
      <c r="G8839" s="39"/>
      <c r="H8839" s="45"/>
    </row>
    <row r="8840" s="2" customFormat="1" ht="16.8" customHeight="1">
      <c r="A8840" s="39"/>
      <c r="B8840" s="45"/>
      <c r="C8840" s="315" t="s">
        <v>289</v>
      </c>
      <c r="D8840" s="315" t="s">
        <v>546</v>
      </c>
      <c r="E8840" s="18" t="s">
        <v>19</v>
      </c>
      <c r="F8840" s="316">
        <v>30</v>
      </c>
      <c r="G8840" s="39"/>
      <c r="H8840" s="45"/>
    </row>
    <row r="8841" s="2" customFormat="1" ht="16.8" customHeight="1">
      <c r="A8841" s="39"/>
      <c r="B8841" s="45"/>
      <c r="C8841" s="317" t="s">
        <v>4959</v>
      </c>
      <c r="D8841" s="39"/>
      <c r="E8841" s="39"/>
      <c r="F8841" s="39"/>
      <c r="G8841" s="39"/>
      <c r="H8841" s="45"/>
    </row>
    <row r="8842" s="2" customFormat="1">
      <c r="A8842" s="39"/>
      <c r="B8842" s="45"/>
      <c r="C8842" s="315" t="s">
        <v>397</v>
      </c>
      <c r="D8842" s="315" t="s">
        <v>398</v>
      </c>
      <c r="E8842" s="18" t="s">
        <v>391</v>
      </c>
      <c r="F8842" s="316">
        <v>58.109999999999999</v>
      </c>
      <c r="G8842" s="39"/>
      <c r="H8842" s="45"/>
    </row>
    <row r="8843" s="2" customFormat="1" ht="16.8" customHeight="1">
      <c r="A8843" s="39"/>
      <c r="B8843" s="45"/>
      <c r="C8843" s="311" t="s">
        <v>256</v>
      </c>
      <c r="D8843" s="312" t="s">
        <v>19</v>
      </c>
      <c r="E8843" s="313" t="s">
        <v>19</v>
      </c>
      <c r="F8843" s="314">
        <v>0</v>
      </c>
      <c r="G8843" s="39"/>
      <c r="H8843" s="45"/>
    </row>
    <row r="8844" s="2" customFormat="1" ht="16.8" customHeight="1">
      <c r="A8844" s="39"/>
      <c r="B8844" s="45"/>
      <c r="C8844" s="317" t="s">
        <v>4959</v>
      </c>
      <c r="D8844" s="39"/>
      <c r="E8844" s="39"/>
      <c r="F8844" s="39"/>
      <c r="G8844" s="39"/>
      <c r="H8844" s="45"/>
    </row>
    <row r="8845" s="2" customFormat="1" ht="16.8" customHeight="1">
      <c r="A8845" s="39"/>
      <c r="B8845" s="45"/>
      <c r="C8845" s="315" t="s">
        <v>786</v>
      </c>
      <c r="D8845" s="315" t="s">
        <v>787</v>
      </c>
      <c r="E8845" s="18" t="s">
        <v>572</v>
      </c>
      <c r="F8845" s="316">
        <v>244</v>
      </c>
      <c r="G8845" s="39"/>
      <c r="H8845" s="45"/>
    </row>
    <row r="8846" s="2" customFormat="1" ht="16.8" customHeight="1">
      <c r="A8846" s="39"/>
      <c r="B8846" s="45"/>
      <c r="C8846" s="315" t="s">
        <v>496</v>
      </c>
      <c r="D8846" s="315" t="s">
        <v>497</v>
      </c>
      <c r="E8846" s="18" t="s">
        <v>489</v>
      </c>
      <c r="F8846" s="316">
        <v>46.526000000000003</v>
      </c>
      <c r="G8846" s="39"/>
      <c r="H8846" s="45"/>
    </row>
    <row r="8847" s="2" customFormat="1" ht="16.8" customHeight="1">
      <c r="A8847" s="39"/>
      <c r="B8847" s="45"/>
      <c r="C8847" s="311" t="s">
        <v>265</v>
      </c>
      <c r="D8847" s="312" t="s">
        <v>19</v>
      </c>
      <c r="E8847" s="313" t="s">
        <v>19</v>
      </c>
      <c r="F8847" s="314">
        <v>0.29999999999999999</v>
      </c>
      <c r="G8847" s="39"/>
      <c r="H8847" s="45"/>
    </row>
    <row r="8848" s="2" customFormat="1" ht="16.8" customHeight="1">
      <c r="A8848" s="39"/>
      <c r="B8848" s="45"/>
      <c r="C8848" s="317" t="s">
        <v>4959</v>
      </c>
      <c r="D8848" s="39"/>
      <c r="E8848" s="39"/>
      <c r="F8848" s="39"/>
      <c r="G8848" s="39"/>
      <c r="H8848" s="45"/>
    </row>
    <row r="8849" s="2" customFormat="1" ht="16.8" customHeight="1">
      <c r="A8849" s="39"/>
      <c r="B8849" s="45"/>
      <c r="C8849" s="315" t="s">
        <v>496</v>
      </c>
      <c r="D8849" s="315" t="s">
        <v>497</v>
      </c>
      <c r="E8849" s="18" t="s">
        <v>489</v>
      </c>
      <c r="F8849" s="316">
        <v>46.526000000000003</v>
      </c>
      <c r="G8849" s="39"/>
      <c r="H8849" s="45"/>
    </row>
    <row r="8850" s="2" customFormat="1" ht="16.8" customHeight="1">
      <c r="A8850" s="39"/>
      <c r="B8850" s="45"/>
      <c r="C8850" s="311" t="s">
        <v>287</v>
      </c>
      <c r="D8850" s="312" t="s">
        <v>19</v>
      </c>
      <c r="E8850" s="313" t="s">
        <v>19</v>
      </c>
      <c r="F8850" s="314">
        <v>445.702</v>
      </c>
      <c r="G8850" s="39"/>
      <c r="H8850" s="45"/>
    </row>
    <row r="8851" s="2" customFormat="1" ht="16.8" customHeight="1">
      <c r="A8851" s="39"/>
      <c r="B8851" s="45"/>
      <c r="C8851" s="315" t="s">
        <v>19</v>
      </c>
      <c r="D8851" s="315" t="s">
        <v>796</v>
      </c>
      <c r="E8851" s="18" t="s">
        <v>19</v>
      </c>
      <c r="F8851" s="316">
        <v>423.16800000000001</v>
      </c>
      <c r="G8851" s="39"/>
      <c r="H8851" s="45"/>
    </row>
    <row r="8852" s="2" customFormat="1" ht="16.8" customHeight="1">
      <c r="A8852" s="39"/>
      <c r="B8852" s="45"/>
      <c r="C8852" s="315" t="s">
        <v>19</v>
      </c>
      <c r="D8852" s="315" t="s">
        <v>1437</v>
      </c>
      <c r="E8852" s="18" t="s">
        <v>19</v>
      </c>
      <c r="F8852" s="316">
        <v>22.533999999999999</v>
      </c>
      <c r="G8852" s="39"/>
      <c r="H8852" s="45"/>
    </row>
    <row r="8853" s="2" customFormat="1" ht="16.8" customHeight="1">
      <c r="A8853" s="39"/>
      <c r="B8853" s="45"/>
      <c r="C8853" s="315" t="s">
        <v>287</v>
      </c>
      <c r="D8853" s="315" t="s">
        <v>363</v>
      </c>
      <c r="E8853" s="18" t="s">
        <v>19</v>
      </c>
      <c r="F8853" s="316">
        <v>445.702</v>
      </c>
      <c r="G8853" s="39"/>
      <c r="H8853" s="45"/>
    </row>
    <row r="8854" s="2" customFormat="1" ht="16.8" customHeight="1">
      <c r="A8854" s="39"/>
      <c r="B8854" s="45"/>
      <c r="C8854" s="317" t="s">
        <v>4959</v>
      </c>
      <c r="D8854" s="39"/>
      <c r="E8854" s="39"/>
      <c r="F8854" s="39"/>
      <c r="G8854" s="39"/>
      <c r="H8854" s="45"/>
    </row>
    <row r="8855" s="2" customFormat="1">
      <c r="A8855" s="39"/>
      <c r="B8855" s="45"/>
      <c r="C8855" s="315" t="s">
        <v>792</v>
      </c>
      <c r="D8855" s="315" t="s">
        <v>793</v>
      </c>
      <c r="E8855" s="18" t="s">
        <v>572</v>
      </c>
      <c r="F8855" s="316">
        <v>445.702</v>
      </c>
      <c r="G8855" s="39"/>
      <c r="H8855" s="45"/>
    </row>
    <row r="8856" s="2" customFormat="1">
      <c r="A8856" s="39"/>
      <c r="B8856" s="45"/>
      <c r="C8856" s="315" t="s">
        <v>799</v>
      </c>
      <c r="D8856" s="315" t="s">
        <v>800</v>
      </c>
      <c r="E8856" s="18" t="s">
        <v>572</v>
      </c>
      <c r="F8856" s="316">
        <v>445.702</v>
      </c>
      <c r="G8856" s="39"/>
      <c r="H8856" s="45"/>
    </row>
    <row r="8857" s="2" customFormat="1" ht="16.8" customHeight="1">
      <c r="A8857" s="39"/>
      <c r="B8857" s="45"/>
      <c r="C8857" s="315" t="s">
        <v>804</v>
      </c>
      <c r="D8857" s="315" t="s">
        <v>805</v>
      </c>
      <c r="E8857" s="18" t="s">
        <v>572</v>
      </c>
      <c r="F8857" s="316">
        <v>445.702</v>
      </c>
      <c r="G8857" s="39"/>
      <c r="H8857" s="45"/>
    </row>
    <row r="8858" s="2" customFormat="1" ht="16.8" customHeight="1">
      <c r="A8858" s="39"/>
      <c r="B8858" s="45"/>
      <c r="C8858" s="315" t="s">
        <v>809</v>
      </c>
      <c r="D8858" s="315" t="s">
        <v>810</v>
      </c>
      <c r="E8858" s="18" t="s">
        <v>572</v>
      </c>
      <c r="F8858" s="316">
        <v>445.702</v>
      </c>
      <c r="G8858" s="39"/>
      <c r="H8858" s="45"/>
    </row>
    <row r="8859" s="2" customFormat="1" ht="16.8" customHeight="1">
      <c r="A8859" s="39"/>
      <c r="B8859" s="45"/>
      <c r="C8859" s="311" t="s">
        <v>1310</v>
      </c>
      <c r="D8859" s="312" t="s">
        <v>19</v>
      </c>
      <c r="E8859" s="313" t="s">
        <v>19</v>
      </c>
      <c r="F8859" s="314">
        <v>13.674</v>
      </c>
      <c r="G8859" s="39"/>
      <c r="H8859" s="45"/>
    </row>
    <row r="8860" s="2" customFormat="1" ht="16.8" customHeight="1">
      <c r="A8860" s="39"/>
      <c r="B8860" s="45"/>
      <c r="C8860" s="315" t="s">
        <v>19</v>
      </c>
      <c r="D8860" s="315" t="s">
        <v>3595</v>
      </c>
      <c r="E8860" s="18" t="s">
        <v>19</v>
      </c>
      <c r="F8860" s="316">
        <v>0</v>
      </c>
      <c r="G8860" s="39"/>
      <c r="H8860" s="45"/>
    </row>
    <row r="8861" s="2" customFormat="1" ht="16.8" customHeight="1">
      <c r="A8861" s="39"/>
      <c r="B8861" s="45"/>
      <c r="C8861" s="315" t="s">
        <v>1310</v>
      </c>
      <c r="D8861" s="315" t="s">
        <v>3572</v>
      </c>
      <c r="E8861" s="18" t="s">
        <v>19</v>
      </c>
      <c r="F8861" s="316">
        <v>13.674</v>
      </c>
      <c r="G8861" s="39"/>
      <c r="H8861" s="45"/>
    </row>
    <row r="8862" s="2" customFormat="1" ht="16.8" customHeight="1">
      <c r="A8862" s="39"/>
      <c r="B8862" s="45"/>
      <c r="C8862" s="317" t="s">
        <v>4959</v>
      </c>
      <c r="D8862" s="39"/>
      <c r="E8862" s="39"/>
      <c r="F8862" s="39"/>
      <c r="G8862" s="39"/>
      <c r="H8862" s="45"/>
    </row>
    <row r="8863" s="2" customFormat="1">
      <c r="A8863" s="39"/>
      <c r="B8863" s="45"/>
      <c r="C8863" s="315" t="s">
        <v>1316</v>
      </c>
      <c r="D8863" s="315" t="s">
        <v>1317</v>
      </c>
      <c r="E8863" s="18" t="s">
        <v>345</v>
      </c>
      <c r="F8863" s="316">
        <v>23.655999999999999</v>
      </c>
      <c r="G8863" s="39"/>
      <c r="H8863" s="45"/>
    </row>
    <row r="8864" s="2" customFormat="1">
      <c r="A8864" s="39"/>
      <c r="B8864" s="45"/>
      <c r="C8864" s="315" t="s">
        <v>406</v>
      </c>
      <c r="D8864" s="315" t="s">
        <v>407</v>
      </c>
      <c r="E8864" s="18" t="s">
        <v>391</v>
      </c>
      <c r="F8864" s="316">
        <v>376.68099999999998</v>
      </c>
      <c r="G8864" s="39"/>
      <c r="H8864" s="45"/>
    </row>
    <row r="8865" s="2" customFormat="1" ht="16.8" customHeight="1">
      <c r="A8865" s="39"/>
      <c r="B8865" s="45"/>
      <c r="C8865" s="311" t="s">
        <v>1313</v>
      </c>
      <c r="D8865" s="312" t="s">
        <v>19</v>
      </c>
      <c r="E8865" s="313" t="s">
        <v>19</v>
      </c>
      <c r="F8865" s="314">
        <v>23.655999999999999</v>
      </c>
      <c r="G8865" s="39"/>
      <c r="H8865" s="45"/>
    </row>
    <row r="8866" s="2" customFormat="1" ht="16.8" customHeight="1">
      <c r="A8866" s="39"/>
      <c r="B8866" s="45"/>
      <c r="C8866" s="315" t="s">
        <v>19</v>
      </c>
      <c r="D8866" s="315" t="s">
        <v>1323</v>
      </c>
      <c r="E8866" s="18" t="s">
        <v>19</v>
      </c>
      <c r="F8866" s="316">
        <v>23.655999999999999</v>
      </c>
      <c r="G8866" s="39"/>
      <c r="H8866" s="45"/>
    </row>
    <row r="8867" s="2" customFormat="1" ht="16.8" customHeight="1">
      <c r="A8867" s="39"/>
      <c r="B8867" s="45"/>
      <c r="C8867" s="315" t="s">
        <v>1313</v>
      </c>
      <c r="D8867" s="315" t="s">
        <v>363</v>
      </c>
      <c r="E8867" s="18" t="s">
        <v>19</v>
      </c>
      <c r="F8867" s="316">
        <v>23.655999999999999</v>
      </c>
      <c r="G8867" s="39"/>
      <c r="H8867" s="45"/>
    </row>
    <row r="8868" s="2" customFormat="1" ht="16.8" customHeight="1">
      <c r="A8868" s="39"/>
      <c r="B8868" s="45"/>
      <c r="C8868" s="317" t="s">
        <v>4959</v>
      </c>
      <c r="D8868" s="39"/>
      <c r="E8868" s="39"/>
      <c r="F8868" s="39"/>
      <c r="G8868" s="39"/>
      <c r="H8868" s="45"/>
    </row>
    <row r="8869" s="2" customFormat="1">
      <c r="A8869" s="39"/>
      <c r="B8869" s="45"/>
      <c r="C8869" s="315" t="s">
        <v>1316</v>
      </c>
      <c r="D8869" s="315" t="s">
        <v>1317</v>
      </c>
      <c r="E8869" s="18" t="s">
        <v>345</v>
      </c>
      <c r="F8869" s="316">
        <v>23.655999999999999</v>
      </c>
      <c r="G8869" s="39"/>
      <c r="H8869" s="45"/>
    </row>
    <row r="8870" s="2" customFormat="1">
      <c r="A8870" s="39"/>
      <c r="B8870" s="45"/>
      <c r="C8870" s="315" t="s">
        <v>1324</v>
      </c>
      <c r="D8870" s="315" t="s">
        <v>1325</v>
      </c>
      <c r="E8870" s="18" t="s">
        <v>345</v>
      </c>
      <c r="F8870" s="316">
        <v>23.655999999999999</v>
      </c>
      <c r="G8870" s="39"/>
      <c r="H8870" s="45"/>
    </row>
    <row r="8871" s="2" customFormat="1" ht="16.8" customHeight="1">
      <c r="A8871" s="39"/>
      <c r="B8871" s="45"/>
      <c r="C8871" s="315" t="s">
        <v>511</v>
      </c>
      <c r="D8871" s="315" t="s">
        <v>512</v>
      </c>
      <c r="E8871" s="18" t="s">
        <v>345</v>
      </c>
      <c r="F8871" s="316">
        <v>474.32999999999998</v>
      </c>
      <c r="G8871" s="39"/>
      <c r="H8871" s="45"/>
    </row>
    <row r="8872" s="2" customFormat="1">
      <c r="A8872" s="39"/>
      <c r="B8872" s="45"/>
      <c r="C8872" s="315" t="s">
        <v>1404</v>
      </c>
      <c r="D8872" s="315" t="s">
        <v>4971</v>
      </c>
      <c r="E8872" s="18" t="s">
        <v>345</v>
      </c>
      <c r="F8872" s="316">
        <v>23.655999999999999</v>
      </c>
      <c r="G8872" s="39"/>
      <c r="H8872" s="45"/>
    </row>
    <row r="8873" s="2" customFormat="1" ht="16.8" customHeight="1">
      <c r="A8873" s="39"/>
      <c r="B8873" s="45"/>
      <c r="C8873" s="315" t="s">
        <v>1408</v>
      </c>
      <c r="D8873" s="315" t="s">
        <v>1409</v>
      </c>
      <c r="E8873" s="18" t="s">
        <v>345</v>
      </c>
      <c r="F8873" s="316">
        <v>24.366</v>
      </c>
      <c r="G8873" s="39"/>
      <c r="H8873" s="45"/>
    </row>
    <row r="8874" s="2" customFormat="1" ht="16.8" customHeight="1">
      <c r="A8874" s="39"/>
      <c r="B8874" s="45"/>
      <c r="C8874" s="311" t="s">
        <v>1312</v>
      </c>
      <c r="D8874" s="312" t="s">
        <v>19</v>
      </c>
      <c r="E8874" s="313" t="s">
        <v>19</v>
      </c>
      <c r="F8874" s="314">
        <v>0.25</v>
      </c>
      <c r="G8874" s="39"/>
      <c r="H8874" s="45"/>
    </row>
    <row r="8875" s="2" customFormat="1" ht="16.8" customHeight="1">
      <c r="A8875" s="39"/>
      <c r="B8875" s="45"/>
      <c r="C8875" s="315" t="s">
        <v>19</v>
      </c>
      <c r="D8875" s="315" t="s">
        <v>355</v>
      </c>
      <c r="E8875" s="18" t="s">
        <v>19</v>
      </c>
      <c r="F8875" s="316">
        <v>0</v>
      </c>
      <c r="G8875" s="39"/>
      <c r="H8875" s="45"/>
    </row>
    <row r="8876" s="2" customFormat="1" ht="16.8" customHeight="1">
      <c r="A8876" s="39"/>
      <c r="B8876" s="45"/>
      <c r="C8876" s="315" t="s">
        <v>1312</v>
      </c>
      <c r="D8876" s="315" t="s">
        <v>1322</v>
      </c>
      <c r="E8876" s="18" t="s">
        <v>19</v>
      </c>
      <c r="F8876" s="316">
        <v>0.25</v>
      </c>
      <c r="G8876" s="39"/>
      <c r="H8876" s="45"/>
    </row>
    <row r="8877" s="2" customFormat="1" ht="16.8" customHeight="1">
      <c r="A8877" s="39"/>
      <c r="B8877" s="45"/>
      <c r="C8877" s="317" t="s">
        <v>4959</v>
      </c>
      <c r="D8877" s="39"/>
      <c r="E8877" s="39"/>
      <c r="F8877" s="39"/>
      <c r="G8877" s="39"/>
      <c r="H8877" s="45"/>
    </row>
    <row r="8878" s="2" customFormat="1">
      <c r="A8878" s="39"/>
      <c r="B8878" s="45"/>
      <c r="C8878" s="315" t="s">
        <v>1316</v>
      </c>
      <c r="D8878" s="315" t="s">
        <v>1317</v>
      </c>
      <c r="E8878" s="18" t="s">
        <v>345</v>
      </c>
      <c r="F8878" s="316">
        <v>23.655999999999999</v>
      </c>
      <c r="G8878" s="39"/>
      <c r="H8878" s="45"/>
    </row>
    <row r="8879" s="2" customFormat="1">
      <c r="A8879" s="39"/>
      <c r="B8879" s="45"/>
      <c r="C8879" s="315" t="s">
        <v>406</v>
      </c>
      <c r="D8879" s="315" t="s">
        <v>407</v>
      </c>
      <c r="E8879" s="18" t="s">
        <v>391</v>
      </c>
      <c r="F8879" s="316">
        <v>376.68099999999998</v>
      </c>
      <c r="G8879" s="39"/>
      <c r="H8879" s="45"/>
    </row>
    <row r="8880" s="2" customFormat="1" ht="16.8" customHeight="1">
      <c r="A8880" s="39"/>
      <c r="B8880" s="45"/>
      <c r="C8880" s="311" t="s">
        <v>1290</v>
      </c>
      <c r="D8880" s="312" t="s">
        <v>19</v>
      </c>
      <c r="E8880" s="313" t="s">
        <v>19</v>
      </c>
      <c r="F8880" s="314">
        <v>0</v>
      </c>
      <c r="G8880" s="39"/>
      <c r="H8880" s="45"/>
    </row>
    <row r="8881" s="2" customFormat="1" ht="16.8" customHeight="1">
      <c r="A8881" s="39"/>
      <c r="B8881" s="45"/>
      <c r="C8881" s="317" t="s">
        <v>4959</v>
      </c>
      <c r="D8881" s="39"/>
      <c r="E8881" s="39"/>
      <c r="F8881" s="39"/>
      <c r="G8881" s="39"/>
      <c r="H8881" s="45"/>
    </row>
    <row r="8882" s="2" customFormat="1">
      <c r="A8882" s="39"/>
      <c r="B8882" s="45"/>
      <c r="C8882" s="315" t="s">
        <v>343</v>
      </c>
      <c r="D8882" s="315" t="s">
        <v>344</v>
      </c>
      <c r="E8882" s="18" t="s">
        <v>345</v>
      </c>
      <c r="F8882" s="316">
        <v>450.67399999999998</v>
      </c>
      <c r="G8882" s="39"/>
      <c r="H8882" s="45"/>
    </row>
    <row r="8883" s="2" customFormat="1">
      <c r="A8883" s="39"/>
      <c r="B8883" s="45"/>
      <c r="C8883" s="315" t="s">
        <v>406</v>
      </c>
      <c r="D8883" s="315" t="s">
        <v>407</v>
      </c>
      <c r="E8883" s="18" t="s">
        <v>391</v>
      </c>
      <c r="F8883" s="316">
        <v>376.68099999999998</v>
      </c>
      <c r="G8883" s="39"/>
      <c r="H8883" s="45"/>
    </row>
    <row r="8884" s="2" customFormat="1" ht="16.8" customHeight="1">
      <c r="A8884" s="39"/>
      <c r="B8884" s="45"/>
      <c r="C8884" s="311" t="s">
        <v>1289</v>
      </c>
      <c r="D8884" s="312" t="s">
        <v>19</v>
      </c>
      <c r="E8884" s="313" t="s">
        <v>19</v>
      </c>
      <c r="F8884" s="314">
        <v>0</v>
      </c>
      <c r="G8884" s="39"/>
      <c r="H8884" s="45"/>
    </row>
    <row r="8885" s="2" customFormat="1" ht="16.8" customHeight="1">
      <c r="A8885" s="39"/>
      <c r="B8885" s="45"/>
      <c r="C8885" s="315" t="s">
        <v>1289</v>
      </c>
      <c r="D8885" s="315" t="s">
        <v>1332</v>
      </c>
      <c r="E8885" s="18" t="s">
        <v>19</v>
      </c>
      <c r="F8885" s="316">
        <v>0</v>
      </c>
      <c r="G8885" s="39"/>
      <c r="H8885" s="45"/>
    </row>
    <row r="8886" s="2" customFormat="1" ht="16.8" customHeight="1">
      <c r="A8886" s="39"/>
      <c r="B8886" s="45"/>
      <c r="C8886" s="317" t="s">
        <v>4959</v>
      </c>
      <c r="D8886" s="39"/>
      <c r="E8886" s="39"/>
      <c r="F8886" s="39"/>
      <c r="G8886" s="39"/>
      <c r="H8886" s="45"/>
    </row>
    <row r="8887" s="2" customFormat="1">
      <c r="A8887" s="39"/>
      <c r="B8887" s="45"/>
      <c r="C8887" s="315" t="s">
        <v>343</v>
      </c>
      <c r="D8887" s="315" t="s">
        <v>344</v>
      </c>
      <c r="E8887" s="18" t="s">
        <v>345</v>
      </c>
      <c r="F8887" s="316">
        <v>450.67399999999998</v>
      </c>
      <c r="G8887" s="39"/>
      <c r="H8887" s="45"/>
    </row>
    <row r="8888" s="2" customFormat="1">
      <c r="A8888" s="39"/>
      <c r="B8888" s="45"/>
      <c r="C8888" s="315" t="s">
        <v>966</v>
      </c>
      <c r="D8888" s="315" t="s">
        <v>967</v>
      </c>
      <c r="E8888" s="18" t="s">
        <v>345</v>
      </c>
      <c r="F8888" s="316">
        <v>11.119</v>
      </c>
      <c r="G8888" s="39"/>
      <c r="H8888" s="45"/>
    </row>
    <row r="8889" s="2" customFormat="1">
      <c r="A8889" s="39"/>
      <c r="B8889" s="45"/>
      <c r="C8889" s="315" t="s">
        <v>1009</v>
      </c>
      <c r="D8889" s="315" t="s">
        <v>1010</v>
      </c>
      <c r="E8889" s="18" t="s">
        <v>345</v>
      </c>
      <c r="F8889" s="316">
        <v>12.353999999999999</v>
      </c>
      <c r="G8889" s="39"/>
      <c r="H8889" s="45"/>
    </row>
    <row r="8890" s="2" customFormat="1" ht="16.8" customHeight="1">
      <c r="A8890" s="39"/>
      <c r="B8890" s="45"/>
      <c r="C8890" s="311" t="s">
        <v>1280</v>
      </c>
      <c r="D8890" s="312" t="s">
        <v>19</v>
      </c>
      <c r="E8890" s="313" t="s">
        <v>19</v>
      </c>
      <c r="F8890" s="314">
        <v>0.48999999999999999</v>
      </c>
      <c r="G8890" s="39"/>
      <c r="H8890" s="45"/>
    </row>
    <row r="8891" s="2" customFormat="1" ht="16.8" customHeight="1">
      <c r="A8891" s="39"/>
      <c r="B8891" s="45"/>
      <c r="C8891" s="315" t="s">
        <v>1280</v>
      </c>
      <c r="D8891" s="315" t="s">
        <v>357</v>
      </c>
      <c r="E8891" s="18" t="s">
        <v>19</v>
      </c>
      <c r="F8891" s="316">
        <v>0.48999999999999999</v>
      </c>
      <c r="G8891" s="39"/>
      <c r="H8891" s="45"/>
    </row>
    <row r="8892" s="2" customFormat="1" ht="16.8" customHeight="1">
      <c r="A8892" s="39"/>
      <c r="B8892" s="45"/>
      <c r="C8892" s="317" t="s">
        <v>4959</v>
      </c>
      <c r="D8892" s="39"/>
      <c r="E8892" s="39"/>
      <c r="F8892" s="39"/>
      <c r="G8892" s="39"/>
      <c r="H8892" s="45"/>
    </row>
    <row r="8893" s="2" customFormat="1">
      <c r="A8893" s="39"/>
      <c r="B8893" s="45"/>
      <c r="C8893" s="315" t="s">
        <v>343</v>
      </c>
      <c r="D8893" s="315" t="s">
        <v>344</v>
      </c>
      <c r="E8893" s="18" t="s">
        <v>345</v>
      </c>
      <c r="F8893" s="316">
        <v>450.67399999999998</v>
      </c>
      <c r="G8893" s="39"/>
      <c r="H8893" s="45"/>
    </row>
    <row r="8894" s="2" customFormat="1">
      <c r="A8894" s="39"/>
      <c r="B8894" s="45"/>
      <c r="C8894" s="315" t="s">
        <v>406</v>
      </c>
      <c r="D8894" s="315" t="s">
        <v>407</v>
      </c>
      <c r="E8894" s="18" t="s">
        <v>391</v>
      </c>
      <c r="F8894" s="316">
        <v>376.68099999999998</v>
      </c>
      <c r="G8894" s="39"/>
      <c r="H8894" s="45"/>
    </row>
    <row r="8895" s="2" customFormat="1" ht="16.8" customHeight="1">
      <c r="A8895" s="39"/>
      <c r="B8895" s="45"/>
      <c r="C8895" s="311" t="s">
        <v>1285</v>
      </c>
      <c r="D8895" s="312" t="s">
        <v>19</v>
      </c>
      <c r="E8895" s="313" t="s">
        <v>19</v>
      </c>
      <c r="F8895" s="314">
        <v>5.7999999999999998</v>
      </c>
      <c r="G8895" s="39"/>
      <c r="H8895" s="45"/>
    </row>
    <row r="8896" s="2" customFormat="1" ht="16.8" customHeight="1">
      <c r="A8896" s="39"/>
      <c r="B8896" s="45"/>
      <c r="C8896" s="315" t="s">
        <v>1285</v>
      </c>
      <c r="D8896" s="315" t="s">
        <v>3599</v>
      </c>
      <c r="E8896" s="18" t="s">
        <v>19</v>
      </c>
      <c r="F8896" s="316">
        <v>5.7999999999999998</v>
      </c>
      <c r="G8896" s="39"/>
      <c r="H8896" s="45"/>
    </row>
    <row r="8897" s="2" customFormat="1" ht="16.8" customHeight="1">
      <c r="A8897" s="39"/>
      <c r="B8897" s="45"/>
      <c r="C8897" s="317" t="s">
        <v>4959</v>
      </c>
      <c r="D8897" s="39"/>
      <c r="E8897" s="39"/>
      <c r="F8897" s="39"/>
      <c r="G8897" s="39"/>
      <c r="H8897" s="45"/>
    </row>
    <row r="8898" s="2" customFormat="1">
      <c r="A8898" s="39"/>
      <c r="B8898" s="45"/>
      <c r="C8898" s="315" t="s">
        <v>343</v>
      </c>
      <c r="D8898" s="315" t="s">
        <v>344</v>
      </c>
      <c r="E8898" s="18" t="s">
        <v>345</v>
      </c>
      <c r="F8898" s="316">
        <v>450.67399999999998</v>
      </c>
      <c r="G8898" s="39"/>
      <c r="H8898" s="45"/>
    </row>
    <row r="8899" s="2" customFormat="1">
      <c r="A8899" s="39"/>
      <c r="B8899" s="45"/>
      <c r="C8899" s="315" t="s">
        <v>406</v>
      </c>
      <c r="D8899" s="315" t="s">
        <v>407</v>
      </c>
      <c r="E8899" s="18" t="s">
        <v>391</v>
      </c>
      <c r="F8899" s="316">
        <v>376.68099999999998</v>
      </c>
      <c r="G8899" s="39"/>
      <c r="H8899" s="45"/>
    </row>
    <row r="8900" s="2" customFormat="1" ht="16.8" customHeight="1">
      <c r="A8900" s="39"/>
      <c r="B8900" s="45"/>
      <c r="C8900" s="311" t="s">
        <v>1287</v>
      </c>
      <c r="D8900" s="312" t="s">
        <v>19</v>
      </c>
      <c r="E8900" s="313" t="s">
        <v>19</v>
      </c>
      <c r="F8900" s="314">
        <v>12.353999999999999</v>
      </c>
      <c r="G8900" s="39"/>
      <c r="H8900" s="45"/>
    </row>
    <row r="8901" s="2" customFormat="1" ht="16.8" customHeight="1">
      <c r="A8901" s="39"/>
      <c r="B8901" s="45"/>
      <c r="C8901" s="315" t="s">
        <v>1287</v>
      </c>
      <c r="D8901" s="315" t="s">
        <v>1331</v>
      </c>
      <c r="E8901" s="18" t="s">
        <v>19</v>
      </c>
      <c r="F8901" s="316">
        <v>12.353999999999999</v>
      </c>
      <c r="G8901" s="39"/>
      <c r="H8901" s="45"/>
    </row>
    <row r="8902" s="2" customFormat="1" ht="16.8" customHeight="1">
      <c r="A8902" s="39"/>
      <c r="B8902" s="45"/>
      <c r="C8902" s="317" t="s">
        <v>4959</v>
      </c>
      <c r="D8902" s="39"/>
      <c r="E8902" s="39"/>
      <c r="F8902" s="39"/>
      <c r="G8902" s="39"/>
      <c r="H8902" s="45"/>
    </row>
    <row r="8903" s="2" customFormat="1">
      <c r="A8903" s="39"/>
      <c r="B8903" s="45"/>
      <c r="C8903" s="315" t="s">
        <v>343</v>
      </c>
      <c r="D8903" s="315" t="s">
        <v>344</v>
      </c>
      <c r="E8903" s="18" t="s">
        <v>345</v>
      </c>
      <c r="F8903" s="316">
        <v>450.67399999999998</v>
      </c>
      <c r="G8903" s="39"/>
      <c r="H8903" s="45"/>
    </row>
    <row r="8904" s="2" customFormat="1">
      <c r="A8904" s="39"/>
      <c r="B8904" s="45"/>
      <c r="C8904" s="315" t="s">
        <v>966</v>
      </c>
      <c r="D8904" s="315" t="s">
        <v>967</v>
      </c>
      <c r="E8904" s="18" t="s">
        <v>345</v>
      </c>
      <c r="F8904" s="316">
        <v>11.119</v>
      </c>
      <c r="G8904" s="39"/>
      <c r="H8904" s="45"/>
    </row>
    <row r="8905" s="2" customFormat="1">
      <c r="A8905" s="39"/>
      <c r="B8905" s="45"/>
      <c r="C8905" s="315" t="s">
        <v>1009</v>
      </c>
      <c r="D8905" s="315" t="s">
        <v>1010</v>
      </c>
      <c r="E8905" s="18" t="s">
        <v>345</v>
      </c>
      <c r="F8905" s="316">
        <v>12.353999999999999</v>
      </c>
      <c r="G8905" s="39"/>
      <c r="H8905" s="45"/>
    </row>
    <row r="8906" s="2" customFormat="1" ht="16.8" customHeight="1">
      <c r="A8906" s="39"/>
      <c r="B8906" s="45"/>
      <c r="C8906" s="315" t="s">
        <v>1279</v>
      </c>
      <c r="D8906" s="315" t="s">
        <v>357</v>
      </c>
      <c r="E8906" s="18" t="s">
        <v>19</v>
      </c>
      <c r="F8906" s="316">
        <v>0.48999999999999999</v>
      </c>
      <c r="G8906" s="39"/>
      <c r="H8906" s="45"/>
    </row>
    <row r="8907" s="2" customFormat="1" ht="16.8" customHeight="1">
      <c r="A8907" s="39"/>
      <c r="B8907" s="45"/>
      <c r="C8907" s="317" t="s">
        <v>4959</v>
      </c>
      <c r="D8907" s="39"/>
      <c r="E8907" s="39"/>
      <c r="F8907" s="39"/>
      <c r="G8907" s="39"/>
      <c r="H8907" s="45"/>
    </row>
    <row r="8908" s="2" customFormat="1">
      <c r="A8908" s="39"/>
      <c r="B8908" s="45"/>
      <c r="C8908" s="315" t="s">
        <v>343</v>
      </c>
      <c r="D8908" s="315" t="s">
        <v>344</v>
      </c>
      <c r="E8908" s="18" t="s">
        <v>345</v>
      </c>
      <c r="F8908" s="316">
        <v>450.67399999999998</v>
      </c>
      <c r="G8908" s="39"/>
      <c r="H8908" s="45"/>
    </row>
    <row r="8909" s="2" customFormat="1">
      <c r="A8909" s="39"/>
      <c r="B8909" s="45"/>
      <c r="C8909" s="315" t="s">
        <v>406</v>
      </c>
      <c r="D8909" s="315" t="s">
        <v>407</v>
      </c>
      <c r="E8909" s="18" t="s">
        <v>391</v>
      </c>
      <c r="F8909" s="316">
        <v>376.68099999999998</v>
      </c>
      <c r="G8909" s="39"/>
      <c r="H8909" s="45"/>
    </row>
    <row r="8910" s="2" customFormat="1" ht="16.8" customHeight="1">
      <c r="A8910" s="39"/>
      <c r="B8910" s="45"/>
      <c r="C8910" s="315" t="s">
        <v>19</v>
      </c>
      <c r="D8910" s="315" t="s">
        <v>351</v>
      </c>
      <c r="E8910" s="18" t="s">
        <v>19</v>
      </c>
      <c r="F8910" s="316">
        <v>0</v>
      </c>
      <c r="G8910" s="39"/>
      <c r="H8910" s="45"/>
    </row>
    <row r="8911" s="2" customFormat="1" ht="16.8" customHeight="1">
      <c r="A8911" s="39"/>
      <c r="B8911" s="45"/>
      <c r="C8911" s="315" t="s">
        <v>1272</v>
      </c>
      <c r="D8911" s="315" t="s">
        <v>352</v>
      </c>
      <c r="E8911" s="18" t="s">
        <v>19</v>
      </c>
      <c r="F8911" s="316">
        <v>1</v>
      </c>
      <c r="G8911" s="39"/>
      <c r="H8911" s="45"/>
    </row>
    <row r="8912" s="2" customFormat="1" ht="16.8" customHeight="1">
      <c r="A8912" s="39"/>
      <c r="B8912" s="45"/>
      <c r="C8912" s="311" t="s">
        <v>1279</v>
      </c>
      <c r="D8912" s="312" t="s">
        <v>19</v>
      </c>
      <c r="E8912" s="313" t="s">
        <v>19</v>
      </c>
      <c r="F8912" s="314">
        <v>0.48999999999999999</v>
      </c>
      <c r="G8912" s="39"/>
      <c r="H8912" s="45"/>
    </row>
    <row r="8913" s="2" customFormat="1" ht="16.8" customHeight="1">
      <c r="A8913" s="39"/>
      <c r="B8913" s="45"/>
      <c r="C8913" s="311" t="s">
        <v>1272</v>
      </c>
      <c r="D8913" s="312" t="s">
        <v>19</v>
      </c>
      <c r="E8913" s="313" t="s">
        <v>19</v>
      </c>
      <c r="F8913" s="314">
        <v>1</v>
      </c>
      <c r="G8913" s="39"/>
      <c r="H8913" s="45"/>
    </row>
    <row r="8914" s="2" customFormat="1" ht="16.8" customHeight="1">
      <c r="A8914" s="39"/>
      <c r="B8914" s="45"/>
      <c r="C8914" s="317" t="s">
        <v>4959</v>
      </c>
      <c r="D8914" s="39"/>
      <c r="E8914" s="39"/>
      <c r="F8914" s="39"/>
      <c r="G8914" s="39"/>
      <c r="H8914" s="45"/>
    </row>
    <row r="8915" s="2" customFormat="1">
      <c r="A8915" s="39"/>
      <c r="B8915" s="45"/>
      <c r="C8915" s="315" t="s">
        <v>343</v>
      </c>
      <c r="D8915" s="315" t="s">
        <v>344</v>
      </c>
      <c r="E8915" s="18" t="s">
        <v>345</v>
      </c>
      <c r="F8915" s="316">
        <v>450.67399999999998</v>
      </c>
      <c r="G8915" s="39"/>
      <c r="H8915" s="45"/>
    </row>
    <row r="8916" s="2" customFormat="1">
      <c r="A8916" s="39"/>
      <c r="B8916" s="45"/>
      <c r="C8916" s="315" t="s">
        <v>792</v>
      </c>
      <c r="D8916" s="315" t="s">
        <v>793</v>
      </c>
      <c r="E8916" s="18" t="s">
        <v>572</v>
      </c>
      <c r="F8916" s="316">
        <v>445.702</v>
      </c>
      <c r="G8916" s="39"/>
      <c r="H8916" s="45"/>
    </row>
    <row r="8917" s="2" customFormat="1" ht="16.8" customHeight="1">
      <c r="A8917" s="39"/>
      <c r="B8917" s="45"/>
      <c r="C8917" s="311" t="s">
        <v>1273</v>
      </c>
      <c r="D8917" s="312" t="s">
        <v>19</v>
      </c>
      <c r="E8917" s="313" t="s">
        <v>19</v>
      </c>
      <c r="F8917" s="314">
        <v>205.78399999999999</v>
      </c>
      <c r="G8917" s="39"/>
      <c r="H8917" s="45"/>
    </row>
    <row r="8918" s="2" customFormat="1">
      <c r="A8918" s="39"/>
      <c r="B8918" s="45"/>
      <c r="C8918" s="315" t="s">
        <v>19</v>
      </c>
      <c r="D8918" s="315" t="s">
        <v>1848</v>
      </c>
      <c r="E8918" s="18" t="s">
        <v>19</v>
      </c>
      <c r="F8918" s="316">
        <v>0</v>
      </c>
      <c r="G8918" s="39"/>
      <c r="H8918" s="45"/>
    </row>
    <row r="8919" s="2" customFormat="1" ht="16.8" customHeight="1">
      <c r="A8919" s="39"/>
      <c r="B8919" s="45"/>
      <c r="C8919" s="315" t="s">
        <v>1273</v>
      </c>
      <c r="D8919" s="315" t="s">
        <v>3598</v>
      </c>
      <c r="E8919" s="18" t="s">
        <v>19</v>
      </c>
      <c r="F8919" s="316">
        <v>205.78399999999999</v>
      </c>
      <c r="G8919" s="39"/>
      <c r="H8919" s="45"/>
    </row>
    <row r="8920" s="2" customFormat="1" ht="16.8" customHeight="1">
      <c r="A8920" s="39"/>
      <c r="B8920" s="45"/>
      <c r="C8920" s="317" t="s">
        <v>4959</v>
      </c>
      <c r="D8920" s="39"/>
      <c r="E8920" s="39"/>
      <c r="F8920" s="39"/>
      <c r="G8920" s="39"/>
      <c r="H8920" s="45"/>
    </row>
    <row r="8921" s="2" customFormat="1">
      <c r="A8921" s="39"/>
      <c r="B8921" s="45"/>
      <c r="C8921" s="315" t="s">
        <v>343</v>
      </c>
      <c r="D8921" s="315" t="s">
        <v>344</v>
      </c>
      <c r="E8921" s="18" t="s">
        <v>345</v>
      </c>
      <c r="F8921" s="316">
        <v>450.67399999999998</v>
      </c>
      <c r="G8921" s="39"/>
      <c r="H8921" s="45"/>
    </row>
    <row r="8922" s="2" customFormat="1">
      <c r="A8922" s="39"/>
      <c r="B8922" s="45"/>
      <c r="C8922" s="315" t="s">
        <v>406</v>
      </c>
      <c r="D8922" s="315" t="s">
        <v>407</v>
      </c>
      <c r="E8922" s="18" t="s">
        <v>391</v>
      </c>
      <c r="F8922" s="316">
        <v>376.68099999999998</v>
      </c>
      <c r="G8922" s="39"/>
      <c r="H8922" s="45"/>
    </row>
    <row r="8923" s="2" customFormat="1" ht="16.8" customHeight="1">
      <c r="A8923" s="39"/>
      <c r="B8923" s="45"/>
      <c r="C8923" s="311" t="s">
        <v>1283</v>
      </c>
      <c r="D8923" s="312" t="s">
        <v>19</v>
      </c>
      <c r="E8923" s="313" t="s">
        <v>19</v>
      </c>
      <c r="F8923" s="314">
        <v>438.31999999999999</v>
      </c>
      <c r="G8923" s="39"/>
      <c r="H8923" s="45"/>
    </row>
    <row r="8924" s="2" customFormat="1" ht="16.8" customHeight="1">
      <c r="A8924" s="39"/>
      <c r="B8924" s="45"/>
      <c r="C8924" s="315" t="s">
        <v>1283</v>
      </c>
      <c r="D8924" s="315" t="s">
        <v>1330</v>
      </c>
      <c r="E8924" s="18" t="s">
        <v>19</v>
      </c>
      <c r="F8924" s="316">
        <v>438.31999999999999</v>
      </c>
      <c r="G8924" s="39"/>
      <c r="H8924" s="45"/>
    </row>
    <row r="8925" s="2" customFormat="1" ht="16.8" customHeight="1">
      <c r="A8925" s="39"/>
      <c r="B8925" s="45"/>
      <c r="C8925" s="317" t="s">
        <v>4959</v>
      </c>
      <c r="D8925" s="39"/>
      <c r="E8925" s="39"/>
      <c r="F8925" s="39"/>
      <c r="G8925" s="39"/>
      <c r="H8925" s="45"/>
    </row>
    <row r="8926" s="2" customFormat="1">
      <c r="A8926" s="39"/>
      <c r="B8926" s="45"/>
      <c r="C8926" s="315" t="s">
        <v>343</v>
      </c>
      <c r="D8926" s="315" t="s">
        <v>344</v>
      </c>
      <c r="E8926" s="18" t="s">
        <v>345</v>
      </c>
      <c r="F8926" s="316">
        <v>450.67399999999998</v>
      </c>
      <c r="G8926" s="39"/>
      <c r="H8926" s="45"/>
    </row>
    <row r="8927" s="2" customFormat="1">
      <c r="A8927" s="39"/>
      <c r="B8927" s="45"/>
      <c r="C8927" s="315" t="s">
        <v>373</v>
      </c>
      <c r="D8927" s="315" t="s">
        <v>374</v>
      </c>
      <c r="E8927" s="18" t="s">
        <v>345</v>
      </c>
      <c r="F8927" s="316">
        <v>394.488</v>
      </c>
      <c r="G8927" s="39"/>
      <c r="H8927" s="45"/>
    </row>
    <row r="8928" s="2" customFormat="1">
      <c r="A8928" s="39"/>
      <c r="B8928" s="45"/>
      <c r="C8928" s="315" t="s">
        <v>616</v>
      </c>
      <c r="D8928" s="315" t="s">
        <v>617</v>
      </c>
      <c r="E8928" s="18" t="s">
        <v>345</v>
      </c>
      <c r="F8928" s="316">
        <v>438.31999999999999</v>
      </c>
      <c r="G8928" s="39"/>
      <c r="H8928" s="45"/>
    </row>
    <row r="8929" s="2" customFormat="1" ht="16.8" customHeight="1">
      <c r="A8929" s="39"/>
      <c r="B8929" s="45"/>
      <c r="C8929" s="311" t="s">
        <v>1277</v>
      </c>
      <c r="D8929" s="312" t="s">
        <v>19</v>
      </c>
      <c r="E8929" s="313" t="s">
        <v>19</v>
      </c>
      <c r="F8929" s="314">
        <v>0.46999999999999997</v>
      </c>
      <c r="G8929" s="39"/>
      <c r="H8929" s="45"/>
    </row>
    <row r="8930" s="2" customFormat="1" ht="16.8" customHeight="1">
      <c r="A8930" s="39"/>
      <c r="B8930" s="45"/>
      <c r="C8930" s="315" t="s">
        <v>19</v>
      </c>
      <c r="D8930" s="315" t="s">
        <v>355</v>
      </c>
      <c r="E8930" s="18" t="s">
        <v>19</v>
      </c>
      <c r="F8930" s="316">
        <v>0</v>
      </c>
      <c r="G8930" s="39"/>
      <c r="H8930" s="45"/>
    </row>
    <row r="8931" s="2" customFormat="1" ht="16.8" customHeight="1">
      <c r="A8931" s="39"/>
      <c r="B8931" s="45"/>
      <c r="C8931" s="315" t="s">
        <v>1277</v>
      </c>
      <c r="D8931" s="315" t="s">
        <v>356</v>
      </c>
      <c r="E8931" s="18" t="s">
        <v>19</v>
      </c>
      <c r="F8931" s="316">
        <v>0.46999999999999997</v>
      </c>
      <c r="G8931" s="39"/>
      <c r="H8931" s="45"/>
    </row>
    <row r="8932" s="2" customFormat="1" ht="16.8" customHeight="1">
      <c r="A8932" s="39"/>
      <c r="B8932" s="45"/>
      <c r="C8932" s="317" t="s">
        <v>4959</v>
      </c>
      <c r="D8932" s="39"/>
      <c r="E8932" s="39"/>
      <c r="F8932" s="39"/>
      <c r="G8932" s="39"/>
      <c r="H8932" s="45"/>
    </row>
    <row r="8933" s="2" customFormat="1">
      <c r="A8933" s="39"/>
      <c r="B8933" s="45"/>
      <c r="C8933" s="315" t="s">
        <v>343</v>
      </c>
      <c r="D8933" s="315" t="s">
        <v>344</v>
      </c>
      <c r="E8933" s="18" t="s">
        <v>345</v>
      </c>
      <c r="F8933" s="316">
        <v>450.67399999999998</v>
      </c>
      <c r="G8933" s="39"/>
      <c r="H8933" s="45"/>
    </row>
    <row r="8934" s="2" customFormat="1">
      <c r="A8934" s="39"/>
      <c r="B8934" s="45"/>
      <c r="C8934" s="315" t="s">
        <v>406</v>
      </c>
      <c r="D8934" s="315" t="s">
        <v>407</v>
      </c>
      <c r="E8934" s="18" t="s">
        <v>391</v>
      </c>
      <c r="F8934" s="316">
        <v>376.68099999999998</v>
      </c>
      <c r="G8934" s="39"/>
      <c r="H8934" s="45"/>
    </row>
    <row r="8935" s="2" customFormat="1" ht="16.8" customHeight="1">
      <c r="A8935" s="39"/>
      <c r="B8935" s="45"/>
      <c r="C8935" s="315" t="s">
        <v>19</v>
      </c>
      <c r="D8935" s="315" t="s">
        <v>887</v>
      </c>
      <c r="E8935" s="18" t="s">
        <v>19</v>
      </c>
      <c r="F8935" s="316">
        <v>28.440000000000001</v>
      </c>
      <c r="G8935" s="39"/>
      <c r="H8935" s="45"/>
    </row>
    <row r="8936" s="2" customFormat="1" ht="16.8" customHeight="1">
      <c r="A8936" s="39"/>
      <c r="B8936" s="45"/>
      <c r="C8936" s="315" t="s">
        <v>858</v>
      </c>
      <c r="D8936" s="315" t="s">
        <v>363</v>
      </c>
      <c r="E8936" s="18" t="s">
        <v>19</v>
      </c>
      <c r="F8936" s="316">
        <v>55.560000000000002</v>
      </c>
      <c r="G8936" s="39"/>
      <c r="H8936" s="45"/>
    </row>
    <row r="8937" s="2" customFormat="1" ht="16.8" customHeight="1">
      <c r="A8937" s="39"/>
      <c r="B8937" s="45"/>
      <c r="C8937" s="317" t="s">
        <v>4959</v>
      </c>
      <c r="D8937" s="39"/>
      <c r="E8937" s="39"/>
      <c r="F8937" s="39"/>
      <c r="G8937" s="39"/>
      <c r="H8937" s="45"/>
    </row>
    <row r="8938" s="2" customFormat="1">
      <c r="A8938" s="39"/>
      <c r="B8938" s="45"/>
      <c r="C8938" s="315" t="s">
        <v>882</v>
      </c>
      <c r="D8938" s="315" t="s">
        <v>883</v>
      </c>
      <c r="E8938" s="18" t="s">
        <v>345</v>
      </c>
      <c r="F8938" s="316">
        <v>55.560000000000002</v>
      </c>
      <c r="G8938" s="39"/>
      <c r="H8938" s="45"/>
    </row>
    <row r="8939" s="2" customFormat="1">
      <c r="A8939" s="39"/>
      <c r="B8939" s="45"/>
      <c r="C8939" s="315" t="s">
        <v>888</v>
      </c>
      <c r="D8939" s="315" t="s">
        <v>889</v>
      </c>
      <c r="E8939" s="18" t="s">
        <v>345</v>
      </c>
      <c r="F8939" s="316">
        <v>55.560000000000002</v>
      </c>
      <c r="G8939" s="39"/>
      <c r="H8939" s="45"/>
    </row>
    <row r="8940" s="2" customFormat="1" ht="16.8" customHeight="1">
      <c r="A8940" s="39"/>
      <c r="B8940" s="45"/>
      <c r="C8940" s="311" t="s">
        <v>1281</v>
      </c>
      <c r="D8940" s="312" t="s">
        <v>19</v>
      </c>
      <c r="E8940" s="313" t="s">
        <v>19</v>
      </c>
      <c r="F8940" s="314">
        <v>450.67399999999998</v>
      </c>
      <c r="G8940" s="39"/>
      <c r="H8940" s="45"/>
    </row>
    <row r="8941" s="2" customFormat="1" ht="16.8" customHeight="1">
      <c r="A8941" s="39"/>
      <c r="B8941" s="45"/>
      <c r="C8941" s="315" t="s">
        <v>1283</v>
      </c>
      <c r="D8941" s="315" t="s">
        <v>1330</v>
      </c>
      <c r="E8941" s="18" t="s">
        <v>19</v>
      </c>
      <c r="F8941" s="316">
        <v>438.31999999999999</v>
      </c>
      <c r="G8941" s="39"/>
      <c r="H8941" s="45"/>
    </row>
    <row r="8942" s="2" customFormat="1" ht="16.8" customHeight="1">
      <c r="A8942" s="39"/>
      <c r="B8942" s="45"/>
      <c r="C8942" s="315" t="s">
        <v>1287</v>
      </c>
      <c r="D8942" s="315" t="s">
        <v>1331</v>
      </c>
      <c r="E8942" s="18" t="s">
        <v>19</v>
      </c>
      <c r="F8942" s="316">
        <v>12.353999999999999</v>
      </c>
      <c r="G8942" s="39"/>
      <c r="H8942" s="45"/>
    </row>
    <row r="8943" s="2" customFormat="1" ht="16.8" customHeight="1">
      <c r="A8943" s="39"/>
      <c r="B8943" s="45"/>
      <c r="C8943" s="315" t="s">
        <v>1289</v>
      </c>
      <c r="D8943" s="315" t="s">
        <v>1332</v>
      </c>
      <c r="E8943" s="18" t="s">
        <v>19</v>
      </c>
      <c r="F8943" s="316">
        <v>0</v>
      </c>
      <c r="G8943" s="39"/>
      <c r="H8943" s="45"/>
    </row>
    <row r="8944" s="2" customFormat="1" ht="16.8" customHeight="1">
      <c r="A8944" s="39"/>
      <c r="B8944" s="45"/>
      <c r="C8944" s="315" t="s">
        <v>1308</v>
      </c>
      <c r="D8944" s="315" t="s">
        <v>1333</v>
      </c>
      <c r="E8944" s="18" t="s">
        <v>19</v>
      </c>
      <c r="F8944" s="316">
        <v>0</v>
      </c>
      <c r="G8944" s="39"/>
      <c r="H8944" s="45"/>
    </row>
    <row r="8945" s="2" customFormat="1" ht="16.8" customHeight="1">
      <c r="A8945" s="39"/>
      <c r="B8945" s="45"/>
      <c r="C8945" s="315" t="s">
        <v>1281</v>
      </c>
      <c r="D8945" s="315" t="s">
        <v>363</v>
      </c>
      <c r="E8945" s="18" t="s">
        <v>19</v>
      </c>
      <c r="F8945" s="316">
        <v>450.67399999999998</v>
      </c>
      <c r="G8945" s="39"/>
      <c r="H8945" s="45"/>
    </row>
    <row r="8946" s="2" customFormat="1" ht="16.8" customHeight="1">
      <c r="A8946" s="39"/>
      <c r="B8946" s="45"/>
      <c r="C8946" s="317" t="s">
        <v>4959</v>
      </c>
      <c r="D8946" s="39"/>
      <c r="E8946" s="39"/>
      <c r="F8946" s="39"/>
      <c r="G8946" s="39"/>
      <c r="H8946" s="45"/>
    </row>
    <row r="8947" s="2" customFormat="1">
      <c r="A8947" s="39"/>
      <c r="B8947" s="45"/>
      <c r="C8947" s="315" t="s">
        <v>343</v>
      </c>
      <c r="D8947" s="315" t="s">
        <v>344</v>
      </c>
      <c r="E8947" s="18" t="s">
        <v>345</v>
      </c>
      <c r="F8947" s="316">
        <v>450.67399999999998</v>
      </c>
      <c r="G8947" s="39"/>
      <c r="H8947" s="45"/>
    </row>
    <row r="8948" s="2" customFormat="1">
      <c r="A8948" s="39"/>
      <c r="B8948" s="45"/>
      <c r="C8948" s="315" t="s">
        <v>364</v>
      </c>
      <c r="D8948" s="315" t="s">
        <v>365</v>
      </c>
      <c r="E8948" s="18" t="s">
        <v>345</v>
      </c>
      <c r="F8948" s="316">
        <v>450.67399999999998</v>
      </c>
      <c r="G8948" s="39"/>
      <c r="H8948" s="45"/>
    </row>
    <row r="8949" s="2" customFormat="1">
      <c r="A8949" s="39"/>
      <c r="B8949" s="45"/>
      <c r="C8949" s="315" t="s">
        <v>368</v>
      </c>
      <c r="D8949" s="315" t="s">
        <v>369</v>
      </c>
      <c r="E8949" s="18" t="s">
        <v>345</v>
      </c>
      <c r="F8949" s="316">
        <v>428.13999999999999</v>
      </c>
      <c r="G8949" s="39"/>
      <c r="H8949" s="45"/>
    </row>
    <row r="8950" s="2" customFormat="1" ht="16.8" customHeight="1">
      <c r="A8950" s="39"/>
      <c r="B8950" s="45"/>
      <c r="C8950" s="315" t="s">
        <v>511</v>
      </c>
      <c r="D8950" s="315" t="s">
        <v>512</v>
      </c>
      <c r="E8950" s="18" t="s">
        <v>345</v>
      </c>
      <c r="F8950" s="316">
        <v>474.32999999999998</v>
      </c>
      <c r="G8950" s="39"/>
      <c r="H8950" s="45"/>
    </row>
    <row r="8951" s="2" customFormat="1">
      <c r="A8951" s="39"/>
      <c r="B8951" s="45"/>
      <c r="C8951" s="315" t="s">
        <v>606</v>
      </c>
      <c r="D8951" s="315" t="s">
        <v>607</v>
      </c>
      <c r="E8951" s="18" t="s">
        <v>345</v>
      </c>
      <c r="F8951" s="316">
        <v>450.67399999999998</v>
      </c>
      <c r="G8951" s="39"/>
      <c r="H8951" s="45"/>
    </row>
    <row r="8952" s="2" customFormat="1" ht="16.8" customHeight="1">
      <c r="A8952" s="39"/>
      <c r="B8952" s="45"/>
      <c r="C8952" s="315" t="s">
        <v>611</v>
      </c>
      <c r="D8952" s="315" t="s">
        <v>612</v>
      </c>
      <c r="E8952" s="18" t="s">
        <v>345</v>
      </c>
      <c r="F8952" s="316">
        <v>450.67399999999998</v>
      </c>
      <c r="G8952" s="39"/>
      <c r="H8952" s="45"/>
    </row>
    <row r="8953" s="2" customFormat="1" ht="16.8" customHeight="1">
      <c r="A8953" s="39"/>
      <c r="B8953" s="45"/>
      <c r="C8953" s="315" t="s">
        <v>631</v>
      </c>
      <c r="D8953" s="315" t="s">
        <v>632</v>
      </c>
      <c r="E8953" s="18" t="s">
        <v>345</v>
      </c>
      <c r="F8953" s="316">
        <v>450.67399999999998</v>
      </c>
      <c r="G8953" s="39"/>
      <c r="H8953" s="45"/>
    </row>
    <row r="8954" s="2" customFormat="1" ht="16.8" customHeight="1">
      <c r="A8954" s="39"/>
      <c r="B8954" s="45"/>
      <c r="C8954" s="315" t="s">
        <v>621</v>
      </c>
      <c r="D8954" s="315" t="s">
        <v>622</v>
      </c>
      <c r="E8954" s="18" t="s">
        <v>345</v>
      </c>
      <c r="F8954" s="316">
        <v>450.67399999999998</v>
      </c>
      <c r="G8954" s="39"/>
      <c r="H8954" s="45"/>
    </row>
    <row r="8955" s="2" customFormat="1">
      <c r="A8955" s="39"/>
      <c r="B8955" s="45"/>
      <c r="C8955" s="315" t="s">
        <v>636</v>
      </c>
      <c r="D8955" s="315" t="s">
        <v>637</v>
      </c>
      <c r="E8955" s="18" t="s">
        <v>345</v>
      </c>
      <c r="F8955" s="316">
        <v>450.67399999999998</v>
      </c>
      <c r="G8955" s="39"/>
      <c r="H8955" s="45"/>
    </row>
    <row r="8956" s="2" customFormat="1">
      <c r="A8956" s="39"/>
      <c r="B8956" s="45"/>
      <c r="C8956" s="315" t="s">
        <v>626</v>
      </c>
      <c r="D8956" s="315" t="s">
        <v>627</v>
      </c>
      <c r="E8956" s="18" t="s">
        <v>345</v>
      </c>
      <c r="F8956" s="316">
        <v>450.67399999999998</v>
      </c>
      <c r="G8956" s="39"/>
      <c r="H8956" s="45"/>
    </row>
    <row r="8957" s="2" customFormat="1" ht="16.8" customHeight="1">
      <c r="A8957" s="39"/>
      <c r="B8957" s="45"/>
      <c r="C8957" s="311" t="s">
        <v>216</v>
      </c>
      <c r="D8957" s="312" t="s">
        <v>19</v>
      </c>
      <c r="E8957" s="313" t="s">
        <v>19</v>
      </c>
      <c r="F8957" s="314">
        <v>23.263000000000002</v>
      </c>
      <c r="G8957" s="39"/>
      <c r="H8957" s="45"/>
    </row>
    <row r="8958" s="2" customFormat="1" ht="16.8" customHeight="1">
      <c r="A8958" s="39"/>
      <c r="B8958" s="45"/>
      <c r="C8958" s="315" t="s">
        <v>19</v>
      </c>
      <c r="D8958" s="315" t="s">
        <v>499</v>
      </c>
      <c r="E8958" s="18" t="s">
        <v>19</v>
      </c>
      <c r="F8958" s="316">
        <v>24.815000000000001</v>
      </c>
      <c r="G8958" s="39"/>
      <c r="H8958" s="45"/>
    </row>
    <row r="8959" s="2" customFormat="1" ht="16.8" customHeight="1">
      <c r="A8959" s="39"/>
      <c r="B8959" s="45"/>
      <c r="C8959" s="315" t="s">
        <v>19</v>
      </c>
      <c r="D8959" s="315" t="s">
        <v>2074</v>
      </c>
      <c r="E8959" s="18" t="s">
        <v>19</v>
      </c>
      <c r="F8959" s="316">
        <v>0</v>
      </c>
      <c r="G8959" s="39"/>
      <c r="H8959" s="45"/>
    </row>
    <row r="8960" s="2" customFormat="1" ht="16.8" customHeight="1">
      <c r="A8960" s="39"/>
      <c r="B8960" s="45"/>
      <c r="C8960" s="315" t="s">
        <v>19</v>
      </c>
      <c r="D8960" s="315" t="s">
        <v>2075</v>
      </c>
      <c r="E8960" s="18" t="s">
        <v>19</v>
      </c>
      <c r="F8960" s="316">
        <v>0</v>
      </c>
      <c r="G8960" s="39"/>
      <c r="H8960" s="45"/>
    </row>
    <row r="8961" s="2" customFormat="1" ht="16.8" customHeight="1">
      <c r="A8961" s="39"/>
      <c r="B8961" s="45"/>
      <c r="C8961" s="315" t="s">
        <v>19</v>
      </c>
      <c r="D8961" s="315" t="s">
        <v>1885</v>
      </c>
      <c r="E8961" s="18" t="s">
        <v>19</v>
      </c>
      <c r="F8961" s="316">
        <v>0</v>
      </c>
      <c r="G8961" s="39"/>
      <c r="H8961" s="45"/>
    </row>
    <row r="8962" s="2" customFormat="1" ht="16.8" customHeight="1">
      <c r="A8962" s="39"/>
      <c r="B8962" s="45"/>
      <c r="C8962" s="315" t="s">
        <v>19</v>
      </c>
      <c r="D8962" s="315" t="s">
        <v>1886</v>
      </c>
      <c r="E8962" s="18" t="s">
        <v>19</v>
      </c>
      <c r="F8962" s="316">
        <v>0</v>
      </c>
      <c r="G8962" s="39"/>
      <c r="H8962" s="45"/>
    </row>
    <row r="8963" s="2" customFormat="1" ht="16.8" customHeight="1">
      <c r="A8963" s="39"/>
      <c r="B8963" s="45"/>
      <c r="C8963" s="315" t="s">
        <v>19</v>
      </c>
      <c r="D8963" s="315" t="s">
        <v>1887</v>
      </c>
      <c r="E8963" s="18" t="s">
        <v>19</v>
      </c>
      <c r="F8963" s="316">
        <v>0</v>
      </c>
      <c r="G8963" s="39"/>
      <c r="H8963" s="45"/>
    </row>
    <row r="8964" s="2" customFormat="1" ht="16.8" customHeight="1">
      <c r="A8964" s="39"/>
      <c r="B8964" s="45"/>
      <c r="C8964" s="315" t="s">
        <v>19</v>
      </c>
      <c r="D8964" s="315" t="s">
        <v>1888</v>
      </c>
      <c r="E8964" s="18" t="s">
        <v>19</v>
      </c>
      <c r="F8964" s="316">
        <v>0</v>
      </c>
      <c r="G8964" s="39"/>
      <c r="H8964" s="45"/>
    </row>
    <row r="8965" s="2" customFormat="1" ht="16.8" customHeight="1">
      <c r="A8965" s="39"/>
      <c r="B8965" s="45"/>
      <c r="C8965" s="315" t="s">
        <v>19</v>
      </c>
      <c r="D8965" s="315" t="s">
        <v>3632</v>
      </c>
      <c r="E8965" s="18" t="s">
        <v>19</v>
      </c>
      <c r="F8965" s="316">
        <v>-1.5520000000000001</v>
      </c>
      <c r="G8965" s="39"/>
      <c r="H8965" s="45"/>
    </row>
    <row r="8966" s="2" customFormat="1" ht="16.8" customHeight="1">
      <c r="A8966" s="39"/>
      <c r="B8966" s="45"/>
      <c r="C8966" s="315" t="s">
        <v>19</v>
      </c>
      <c r="D8966" s="315" t="s">
        <v>501</v>
      </c>
      <c r="E8966" s="18" t="s">
        <v>19</v>
      </c>
      <c r="F8966" s="316">
        <v>0</v>
      </c>
      <c r="G8966" s="39"/>
      <c r="H8966" s="45"/>
    </row>
    <row r="8967" s="2" customFormat="1" ht="16.8" customHeight="1">
      <c r="A8967" s="39"/>
      <c r="B8967" s="45"/>
      <c r="C8967" s="315" t="s">
        <v>19</v>
      </c>
      <c r="D8967" s="315" t="s">
        <v>993</v>
      </c>
      <c r="E8967" s="18" t="s">
        <v>19</v>
      </c>
      <c r="F8967" s="316">
        <v>0</v>
      </c>
      <c r="G8967" s="39"/>
      <c r="H8967" s="45"/>
    </row>
    <row r="8968" s="2" customFormat="1" ht="16.8" customHeight="1">
      <c r="A8968" s="39"/>
      <c r="B8968" s="45"/>
      <c r="C8968" s="315" t="s">
        <v>19</v>
      </c>
      <c r="D8968" s="315" t="s">
        <v>502</v>
      </c>
      <c r="E8968" s="18" t="s">
        <v>19</v>
      </c>
      <c r="F8968" s="316">
        <v>0</v>
      </c>
      <c r="G8968" s="39"/>
      <c r="H8968" s="45"/>
    </row>
    <row r="8969" s="2" customFormat="1" ht="16.8" customHeight="1">
      <c r="A8969" s="39"/>
      <c r="B8969" s="45"/>
      <c r="C8969" s="315" t="s">
        <v>216</v>
      </c>
      <c r="D8969" s="315" t="s">
        <v>363</v>
      </c>
      <c r="E8969" s="18" t="s">
        <v>19</v>
      </c>
      <c r="F8969" s="316">
        <v>23.263000000000002</v>
      </c>
      <c r="G8969" s="39"/>
      <c r="H8969" s="45"/>
    </row>
    <row r="8970" s="2" customFormat="1" ht="16.8" customHeight="1">
      <c r="A8970" s="39"/>
      <c r="B8970" s="45"/>
      <c r="C8970" s="317" t="s">
        <v>4959</v>
      </c>
      <c r="D8970" s="39"/>
      <c r="E8970" s="39"/>
      <c r="F8970" s="39"/>
      <c r="G8970" s="39"/>
      <c r="H8970" s="45"/>
    </row>
    <row r="8971" s="2" customFormat="1" ht="16.8" customHeight="1">
      <c r="A8971" s="39"/>
      <c r="B8971" s="45"/>
      <c r="C8971" s="315" t="s">
        <v>496</v>
      </c>
      <c r="D8971" s="315" t="s">
        <v>497</v>
      </c>
      <c r="E8971" s="18" t="s">
        <v>489</v>
      </c>
      <c r="F8971" s="316">
        <v>46.526000000000003</v>
      </c>
      <c r="G8971" s="39"/>
      <c r="H8971" s="45"/>
    </row>
    <row r="8972" s="2" customFormat="1">
      <c r="A8972" s="39"/>
      <c r="B8972" s="45"/>
      <c r="C8972" s="315" t="s">
        <v>448</v>
      </c>
      <c r="D8972" s="315" t="s">
        <v>449</v>
      </c>
      <c r="E8972" s="18" t="s">
        <v>391</v>
      </c>
      <c r="F8972" s="316">
        <v>26.673999999999999</v>
      </c>
      <c r="G8972" s="39"/>
      <c r="H8972" s="45"/>
    </row>
    <row r="8973" s="2" customFormat="1">
      <c r="A8973" s="39"/>
      <c r="B8973" s="45"/>
      <c r="C8973" s="315" t="s">
        <v>482</v>
      </c>
      <c r="D8973" s="315" t="s">
        <v>483</v>
      </c>
      <c r="E8973" s="18" t="s">
        <v>391</v>
      </c>
      <c r="F8973" s="316">
        <v>23.263000000000002</v>
      </c>
      <c r="G8973" s="39"/>
      <c r="H8973" s="45"/>
    </row>
    <row r="8974" s="2" customFormat="1" ht="16.8" customHeight="1">
      <c r="A8974" s="39"/>
      <c r="B8974" s="45"/>
      <c r="C8974" s="311" t="s">
        <v>296</v>
      </c>
      <c r="D8974" s="312" t="s">
        <v>19</v>
      </c>
      <c r="E8974" s="313" t="s">
        <v>19</v>
      </c>
      <c r="F8974" s="314">
        <v>562.19500000000005</v>
      </c>
      <c r="G8974" s="39"/>
      <c r="H8974" s="45"/>
    </row>
    <row r="8975" s="2" customFormat="1" ht="16.8" customHeight="1">
      <c r="A8975" s="39"/>
      <c r="B8975" s="45"/>
      <c r="C8975" s="315" t="s">
        <v>19</v>
      </c>
      <c r="D8975" s="315" t="s">
        <v>429</v>
      </c>
      <c r="E8975" s="18" t="s">
        <v>19</v>
      </c>
      <c r="F8975" s="316">
        <v>945.25599999999997</v>
      </c>
      <c r="G8975" s="39"/>
      <c r="H8975" s="45"/>
    </row>
    <row r="8976" s="2" customFormat="1" ht="16.8" customHeight="1">
      <c r="A8976" s="39"/>
      <c r="B8976" s="45"/>
      <c r="C8976" s="315" t="s">
        <v>19</v>
      </c>
      <c r="D8976" s="315" t="s">
        <v>1869</v>
      </c>
      <c r="E8976" s="18" t="s">
        <v>19</v>
      </c>
      <c r="F8976" s="316">
        <v>-383.06099999999998</v>
      </c>
      <c r="G8976" s="39"/>
      <c r="H8976" s="45"/>
    </row>
    <row r="8977" s="2" customFormat="1" ht="16.8" customHeight="1">
      <c r="A8977" s="39"/>
      <c r="B8977" s="45"/>
      <c r="C8977" s="315" t="s">
        <v>296</v>
      </c>
      <c r="D8977" s="315" t="s">
        <v>363</v>
      </c>
      <c r="E8977" s="18" t="s">
        <v>19</v>
      </c>
      <c r="F8977" s="316">
        <v>562.19500000000005</v>
      </c>
      <c r="G8977" s="39"/>
      <c r="H8977" s="45"/>
    </row>
    <row r="8978" s="2" customFormat="1" ht="16.8" customHeight="1">
      <c r="A8978" s="39"/>
      <c r="B8978" s="45"/>
      <c r="C8978" s="317" t="s">
        <v>4959</v>
      </c>
      <c r="D8978" s="39"/>
      <c r="E8978" s="39"/>
      <c r="F8978" s="39"/>
      <c r="G8978" s="39"/>
      <c r="H8978" s="45"/>
    </row>
    <row r="8979" s="2" customFormat="1">
      <c r="A8979" s="39"/>
      <c r="B8979" s="45"/>
      <c r="C8979" s="315" t="s">
        <v>425</v>
      </c>
      <c r="D8979" s="315" t="s">
        <v>426</v>
      </c>
      <c r="E8979" s="18" t="s">
        <v>345</v>
      </c>
      <c r="F8979" s="316">
        <v>562.19500000000005</v>
      </c>
      <c r="G8979" s="39"/>
      <c r="H8979" s="45"/>
    </row>
    <row r="8980" s="2" customFormat="1">
      <c r="A8980" s="39"/>
      <c r="B8980" s="45"/>
      <c r="C8980" s="315" t="s">
        <v>431</v>
      </c>
      <c r="D8980" s="315" t="s">
        <v>432</v>
      </c>
      <c r="E8980" s="18" t="s">
        <v>345</v>
      </c>
      <c r="F8980" s="316">
        <v>562.19500000000005</v>
      </c>
      <c r="G8980" s="39"/>
      <c r="H8980" s="45"/>
    </row>
    <row r="8981" s="2" customFormat="1" ht="16.8" customHeight="1">
      <c r="A8981" s="39"/>
      <c r="B8981" s="45"/>
      <c r="C8981" s="315" t="s">
        <v>435</v>
      </c>
      <c r="D8981" s="315" t="s">
        <v>436</v>
      </c>
      <c r="E8981" s="18" t="s">
        <v>391</v>
      </c>
      <c r="F8981" s="316">
        <v>317.63999999999999</v>
      </c>
      <c r="G8981" s="39"/>
      <c r="H8981" s="45"/>
    </row>
    <row r="8982" s="2" customFormat="1" ht="16.8" customHeight="1">
      <c r="A8982" s="39"/>
      <c r="B8982" s="45"/>
      <c r="C8982" s="315" t="s">
        <v>19</v>
      </c>
      <c r="D8982" s="315" t="s">
        <v>886</v>
      </c>
      <c r="E8982" s="18" t="s">
        <v>19</v>
      </c>
      <c r="F8982" s="316">
        <v>27.120000000000001</v>
      </c>
      <c r="G8982" s="39"/>
      <c r="H8982" s="45"/>
    </row>
    <row r="8983" s="2" customFormat="1" ht="16.8" customHeight="1">
      <c r="A8983" s="39"/>
      <c r="B8983" s="45"/>
      <c r="C8983" s="311" t="s">
        <v>858</v>
      </c>
      <c r="D8983" s="312" t="s">
        <v>19</v>
      </c>
      <c r="E8983" s="313" t="s">
        <v>19</v>
      </c>
      <c r="F8983" s="314">
        <v>55.560000000000002</v>
      </c>
      <c r="G8983" s="39"/>
      <c r="H8983" s="45"/>
    </row>
    <row r="8984" s="2" customFormat="1" ht="16.8" customHeight="1">
      <c r="A8984" s="39"/>
      <c r="B8984" s="45"/>
      <c r="C8984" s="311" t="s">
        <v>1823</v>
      </c>
      <c r="D8984" s="312" t="s">
        <v>19</v>
      </c>
      <c r="E8984" s="313" t="s">
        <v>19</v>
      </c>
      <c r="F8984" s="314">
        <v>197.75999999999999</v>
      </c>
      <c r="G8984" s="39"/>
      <c r="H8984" s="45"/>
    </row>
    <row r="8985" s="2" customFormat="1" ht="16.8" customHeight="1">
      <c r="A8985" s="39"/>
      <c r="B8985" s="45"/>
      <c r="C8985" s="315" t="s">
        <v>1823</v>
      </c>
      <c r="D8985" s="315" t="s">
        <v>3611</v>
      </c>
      <c r="E8985" s="18" t="s">
        <v>19</v>
      </c>
      <c r="F8985" s="316">
        <v>197.75999999999999</v>
      </c>
      <c r="G8985" s="39"/>
      <c r="H8985" s="45"/>
    </row>
    <row r="8986" s="2" customFormat="1" ht="16.8" customHeight="1">
      <c r="A8986" s="39"/>
      <c r="B8986" s="45"/>
      <c r="C8986" s="317" t="s">
        <v>4959</v>
      </c>
      <c r="D8986" s="39"/>
      <c r="E8986" s="39"/>
      <c r="F8986" s="39"/>
      <c r="G8986" s="39"/>
      <c r="H8986" s="45"/>
    </row>
    <row r="8987" s="2" customFormat="1">
      <c r="A8987" s="39"/>
      <c r="B8987" s="45"/>
      <c r="C8987" s="315" t="s">
        <v>406</v>
      </c>
      <c r="D8987" s="315" t="s">
        <v>407</v>
      </c>
      <c r="E8987" s="18" t="s">
        <v>391</v>
      </c>
      <c r="F8987" s="316">
        <v>376.68099999999998</v>
      </c>
      <c r="G8987" s="39"/>
      <c r="H8987" s="45"/>
    </row>
    <row r="8988" s="2" customFormat="1">
      <c r="A8988" s="39"/>
      <c r="B8988" s="45"/>
      <c r="C8988" s="315" t="s">
        <v>425</v>
      </c>
      <c r="D8988" s="315" t="s">
        <v>426</v>
      </c>
      <c r="E8988" s="18" t="s">
        <v>345</v>
      </c>
      <c r="F8988" s="316">
        <v>562.19500000000005</v>
      </c>
      <c r="G8988" s="39"/>
      <c r="H8988" s="45"/>
    </row>
    <row r="8989" s="2" customFormat="1" ht="16.8" customHeight="1">
      <c r="A8989" s="39"/>
      <c r="B8989" s="45"/>
      <c r="C8989" s="311" t="s">
        <v>269</v>
      </c>
      <c r="D8989" s="312" t="s">
        <v>19</v>
      </c>
      <c r="E8989" s="313" t="s">
        <v>19</v>
      </c>
      <c r="F8989" s="314">
        <v>1</v>
      </c>
      <c r="G8989" s="39"/>
      <c r="H8989" s="45"/>
    </row>
    <row r="8990" s="2" customFormat="1" ht="16.8" customHeight="1">
      <c r="A8990" s="39"/>
      <c r="B8990" s="45"/>
      <c r="C8990" s="315" t="s">
        <v>269</v>
      </c>
      <c r="D8990" s="315" t="s">
        <v>1866</v>
      </c>
      <c r="E8990" s="18" t="s">
        <v>19</v>
      </c>
      <c r="F8990" s="316">
        <v>1</v>
      </c>
      <c r="G8990" s="39"/>
      <c r="H8990" s="45"/>
    </row>
    <row r="8991" s="2" customFormat="1" ht="16.8" customHeight="1">
      <c r="A8991" s="39"/>
      <c r="B8991" s="45"/>
      <c r="C8991" s="317" t="s">
        <v>4959</v>
      </c>
      <c r="D8991" s="39"/>
      <c r="E8991" s="39"/>
      <c r="F8991" s="39"/>
      <c r="G8991" s="39"/>
      <c r="H8991" s="45"/>
    </row>
    <row r="8992" s="2" customFormat="1">
      <c r="A8992" s="39"/>
      <c r="B8992" s="45"/>
      <c r="C8992" s="315" t="s">
        <v>406</v>
      </c>
      <c r="D8992" s="315" t="s">
        <v>407</v>
      </c>
      <c r="E8992" s="18" t="s">
        <v>391</v>
      </c>
      <c r="F8992" s="316">
        <v>376.68099999999998</v>
      </c>
      <c r="G8992" s="39"/>
      <c r="H8992" s="45"/>
    </row>
    <row r="8993" s="2" customFormat="1">
      <c r="A8993" s="39"/>
      <c r="B8993" s="45"/>
      <c r="C8993" s="315" t="s">
        <v>425</v>
      </c>
      <c r="D8993" s="315" t="s">
        <v>426</v>
      </c>
      <c r="E8993" s="18" t="s">
        <v>345</v>
      </c>
      <c r="F8993" s="316">
        <v>562.19500000000005</v>
      </c>
      <c r="G8993" s="39"/>
      <c r="H8993" s="45"/>
    </row>
    <row r="8994" s="2" customFormat="1" ht="16.8" customHeight="1">
      <c r="A8994" s="39"/>
      <c r="B8994" s="45"/>
      <c r="C8994" s="311" t="s">
        <v>1821</v>
      </c>
      <c r="D8994" s="312" t="s">
        <v>19</v>
      </c>
      <c r="E8994" s="313" t="s">
        <v>19</v>
      </c>
      <c r="F8994" s="314">
        <v>0</v>
      </c>
      <c r="G8994" s="39"/>
      <c r="H8994" s="45"/>
    </row>
    <row r="8995" s="2" customFormat="1" ht="16.8" customHeight="1">
      <c r="A8995" s="39"/>
      <c r="B8995" s="45"/>
      <c r="C8995" s="317" t="s">
        <v>4959</v>
      </c>
      <c r="D8995" s="39"/>
      <c r="E8995" s="39"/>
      <c r="F8995" s="39"/>
      <c r="G8995" s="39"/>
      <c r="H8995" s="45"/>
    </row>
    <row r="8996" s="2" customFormat="1" ht="16.8" customHeight="1">
      <c r="A8996" s="39"/>
      <c r="B8996" s="45"/>
      <c r="C8996" s="315" t="s">
        <v>3312</v>
      </c>
      <c r="D8996" s="315" t="s">
        <v>3313</v>
      </c>
      <c r="E8996" s="18" t="s">
        <v>572</v>
      </c>
      <c r="F8996" s="316">
        <v>244</v>
      </c>
      <c r="G8996" s="39"/>
      <c r="H8996" s="45"/>
    </row>
    <row r="8997" s="2" customFormat="1" ht="16.8" customHeight="1">
      <c r="A8997" s="39"/>
      <c r="B8997" s="45"/>
      <c r="C8997" s="315" t="s">
        <v>786</v>
      </c>
      <c r="D8997" s="315" t="s">
        <v>787</v>
      </c>
      <c r="E8997" s="18" t="s">
        <v>572</v>
      </c>
      <c r="F8997" s="316">
        <v>244</v>
      </c>
      <c r="G8997" s="39"/>
      <c r="H8997" s="45"/>
    </row>
    <row r="8998" s="2" customFormat="1" ht="16.8" customHeight="1">
      <c r="A8998" s="39"/>
      <c r="B8998" s="45"/>
      <c r="C8998" s="315" t="s">
        <v>496</v>
      </c>
      <c r="D8998" s="315" t="s">
        <v>497</v>
      </c>
      <c r="E8998" s="18" t="s">
        <v>489</v>
      </c>
      <c r="F8998" s="316">
        <v>46.526000000000003</v>
      </c>
      <c r="G8998" s="39"/>
      <c r="H8998" s="45"/>
    </row>
    <row r="8999" s="2" customFormat="1" ht="16.8" customHeight="1">
      <c r="A8999" s="39"/>
      <c r="B8999" s="45"/>
      <c r="C8999" s="311" t="s">
        <v>1824</v>
      </c>
      <c r="D8999" s="312" t="s">
        <v>19</v>
      </c>
      <c r="E8999" s="313" t="s">
        <v>19</v>
      </c>
      <c r="F8999" s="314">
        <v>0.063</v>
      </c>
      <c r="G8999" s="39"/>
      <c r="H8999" s="45"/>
    </row>
    <row r="9000" s="2" customFormat="1" ht="16.8" customHeight="1">
      <c r="A9000" s="39"/>
      <c r="B9000" s="45"/>
      <c r="C9000" s="317" t="s">
        <v>4959</v>
      </c>
      <c r="D9000" s="39"/>
      <c r="E9000" s="39"/>
      <c r="F9000" s="39"/>
      <c r="G9000" s="39"/>
      <c r="H9000" s="45"/>
    </row>
    <row r="9001" s="2" customFormat="1" ht="16.8" customHeight="1">
      <c r="A9001" s="39"/>
      <c r="B9001" s="45"/>
      <c r="C9001" s="315" t="s">
        <v>496</v>
      </c>
      <c r="D9001" s="315" t="s">
        <v>497</v>
      </c>
      <c r="E9001" s="18" t="s">
        <v>489</v>
      </c>
      <c r="F9001" s="316">
        <v>46.526000000000003</v>
      </c>
      <c r="G9001" s="39"/>
      <c r="H9001" s="45"/>
    </row>
    <row r="9002" s="2" customFormat="1" ht="16.8" customHeight="1">
      <c r="A9002" s="39"/>
      <c r="B9002" s="45"/>
      <c r="C9002" s="311" t="s">
        <v>1822</v>
      </c>
      <c r="D9002" s="312" t="s">
        <v>19</v>
      </c>
      <c r="E9002" s="313" t="s">
        <v>19</v>
      </c>
      <c r="F9002" s="314">
        <v>0</v>
      </c>
      <c r="G9002" s="39"/>
      <c r="H9002" s="45"/>
    </row>
    <row r="9003" s="2" customFormat="1" ht="16.8" customHeight="1">
      <c r="A9003" s="39"/>
      <c r="B9003" s="45"/>
      <c r="C9003" s="317" t="s">
        <v>4959</v>
      </c>
      <c r="D9003" s="39"/>
      <c r="E9003" s="39"/>
      <c r="F9003" s="39"/>
      <c r="G9003" s="39"/>
      <c r="H9003" s="45"/>
    </row>
    <row r="9004" s="2" customFormat="1" ht="16.8" customHeight="1">
      <c r="A9004" s="39"/>
      <c r="B9004" s="45"/>
      <c r="C9004" s="315" t="s">
        <v>3312</v>
      </c>
      <c r="D9004" s="315" t="s">
        <v>3313</v>
      </c>
      <c r="E9004" s="18" t="s">
        <v>572</v>
      </c>
      <c r="F9004" s="316">
        <v>244</v>
      </c>
      <c r="G9004" s="39"/>
      <c r="H9004" s="45"/>
    </row>
    <row r="9005" s="2" customFormat="1" ht="16.8" customHeight="1">
      <c r="A9005" s="39"/>
      <c r="B9005" s="45"/>
      <c r="C9005" s="315" t="s">
        <v>786</v>
      </c>
      <c r="D9005" s="315" t="s">
        <v>787</v>
      </c>
      <c r="E9005" s="18" t="s">
        <v>572</v>
      </c>
      <c r="F9005" s="316">
        <v>244</v>
      </c>
      <c r="G9005" s="39"/>
      <c r="H9005" s="45"/>
    </row>
    <row r="9006" s="2" customFormat="1" ht="16.8" customHeight="1">
      <c r="A9006" s="39"/>
      <c r="B9006" s="45"/>
      <c r="C9006" s="315" t="s">
        <v>496</v>
      </c>
      <c r="D9006" s="315" t="s">
        <v>497</v>
      </c>
      <c r="E9006" s="18" t="s">
        <v>489</v>
      </c>
      <c r="F9006" s="316">
        <v>46.526000000000003</v>
      </c>
      <c r="G9006" s="39"/>
      <c r="H9006" s="45"/>
    </row>
    <row r="9007" s="2" customFormat="1" ht="16.8" customHeight="1">
      <c r="A9007" s="39"/>
      <c r="B9007" s="45"/>
      <c r="C9007" s="311" t="s">
        <v>1826</v>
      </c>
      <c r="D9007" s="312" t="s">
        <v>19</v>
      </c>
      <c r="E9007" s="313" t="s">
        <v>19</v>
      </c>
      <c r="F9007" s="314">
        <v>0.074999999999999997</v>
      </c>
      <c r="G9007" s="39"/>
      <c r="H9007" s="45"/>
    </row>
    <row r="9008" s="2" customFormat="1" ht="16.8" customHeight="1">
      <c r="A9008" s="39"/>
      <c r="B9008" s="45"/>
      <c r="C9008" s="317" t="s">
        <v>4959</v>
      </c>
      <c r="D9008" s="39"/>
      <c r="E9008" s="39"/>
      <c r="F9008" s="39"/>
      <c r="G9008" s="39"/>
      <c r="H9008" s="45"/>
    </row>
    <row r="9009" s="2" customFormat="1" ht="16.8" customHeight="1">
      <c r="A9009" s="39"/>
      <c r="B9009" s="45"/>
      <c r="C9009" s="315" t="s">
        <v>496</v>
      </c>
      <c r="D9009" s="315" t="s">
        <v>497</v>
      </c>
      <c r="E9009" s="18" t="s">
        <v>489</v>
      </c>
      <c r="F9009" s="316">
        <v>46.526000000000003</v>
      </c>
      <c r="G9009" s="39"/>
      <c r="H9009" s="45"/>
    </row>
    <row r="9010" s="2" customFormat="1" ht="16.8" customHeight="1">
      <c r="A9010" s="39"/>
      <c r="B9010" s="45"/>
      <c r="C9010" s="311" t="s">
        <v>3592</v>
      </c>
      <c r="D9010" s="312" t="s">
        <v>19</v>
      </c>
      <c r="E9010" s="313" t="s">
        <v>19</v>
      </c>
      <c r="F9010" s="314">
        <v>244</v>
      </c>
      <c r="G9010" s="39"/>
      <c r="H9010" s="45"/>
    </row>
    <row r="9011" s="2" customFormat="1" ht="16.8" customHeight="1">
      <c r="A9011" s="39"/>
      <c r="B9011" s="45"/>
      <c r="C9011" s="315" t="s">
        <v>3592</v>
      </c>
      <c r="D9011" s="315" t="s">
        <v>3585</v>
      </c>
      <c r="E9011" s="18" t="s">
        <v>19</v>
      </c>
      <c r="F9011" s="316">
        <v>244</v>
      </c>
      <c r="G9011" s="39"/>
      <c r="H9011" s="45"/>
    </row>
    <row r="9012" s="2" customFormat="1" ht="16.8" customHeight="1">
      <c r="A9012" s="39"/>
      <c r="B9012" s="45"/>
      <c r="C9012" s="317" t="s">
        <v>4959</v>
      </c>
      <c r="D9012" s="39"/>
      <c r="E9012" s="39"/>
      <c r="F9012" s="39"/>
      <c r="G9012" s="39"/>
      <c r="H9012" s="45"/>
    </row>
    <row r="9013" s="2" customFormat="1" ht="16.8" customHeight="1">
      <c r="A9013" s="39"/>
      <c r="B9013" s="45"/>
      <c r="C9013" s="315" t="s">
        <v>3661</v>
      </c>
      <c r="D9013" s="315" t="s">
        <v>3662</v>
      </c>
      <c r="E9013" s="18" t="s">
        <v>572</v>
      </c>
      <c r="F9013" s="316">
        <v>247.66</v>
      </c>
      <c r="G9013" s="39"/>
      <c r="H9013" s="45"/>
    </row>
    <row r="9014" s="2" customFormat="1" ht="16.8" customHeight="1">
      <c r="A9014" s="39"/>
      <c r="B9014" s="45"/>
      <c r="C9014" s="315" t="s">
        <v>3312</v>
      </c>
      <c r="D9014" s="315" t="s">
        <v>3313</v>
      </c>
      <c r="E9014" s="18" t="s">
        <v>572</v>
      </c>
      <c r="F9014" s="316">
        <v>244</v>
      </c>
      <c r="G9014" s="39"/>
      <c r="H9014" s="45"/>
    </row>
    <row r="9015" s="2" customFormat="1" ht="16.8" customHeight="1">
      <c r="A9015" s="39"/>
      <c r="B9015" s="45"/>
      <c r="C9015" s="315" t="s">
        <v>786</v>
      </c>
      <c r="D9015" s="315" t="s">
        <v>787</v>
      </c>
      <c r="E9015" s="18" t="s">
        <v>572</v>
      </c>
      <c r="F9015" s="316">
        <v>244</v>
      </c>
      <c r="G9015" s="39"/>
      <c r="H9015" s="45"/>
    </row>
    <row r="9016" s="2" customFormat="1" ht="16.8" customHeight="1">
      <c r="A9016" s="39"/>
      <c r="B9016" s="45"/>
      <c r="C9016" s="315" t="s">
        <v>496</v>
      </c>
      <c r="D9016" s="315" t="s">
        <v>497</v>
      </c>
      <c r="E9016" s="18" t="s">
        <v>489</v>
      </c>
      <c r="F9016" s="316">
        <v>46.526000000000003</v>
      </c>
      <c r="G9016" s="39"/>
      <c r="H9016" s="45"/>
    </row>
    <row r="9017" s="2" customFormat="1" ht="16.8" customHeight="1">
      <c r="A9017" s="39"/>
      <c r="B9017" s="45"/>
      <c r="C9017" s="311" t="s">
        <v>3591</v>
      </c>
      <c r="D9017" s="312" t="s">
        <v>19</v>
      </c>
      <c r="E9017" s="313" t="s">
        <v>19</v>
      </c>
      <c r="F9017" s="314">
        <v>0.089999999999999997</v>
      </c>
      <c r="G9017" s="39"/>
      <c r="H9017" s="45"/>
    </row>
    <row r="9018" s="2" customFormat="1" ht="16.8" customHeight="1">
      <c r="A9018" s="39"/>
      <c r="B9018" s="45"/>
      <c r="C9018" s="315" t="s">
        <v>19</v>
      </c>
      <c r="D9018" s="315" t="s">
        <v>3664</v>
      </c>
      <c r="E9018" s="18" t="s">
        <v>19</v>
      </c>
      <c r="F9018" s="316">
        <v>0</v>
      </c>
      <c r="G9018" s="39"/>
      <c r="H9018" s="45"/>
    </row>
    <row r="9019" s="2" customFormat="1" ht="16.8" customHeight="1">
      <c r="A9019" s="39"/>
      <c r="B9019" s="45"/>
      <c r="C9019" s="315" t="s">
        <v>3591</v>
      </c>
      <c r="D9019" s="315" t="s">
        <v>3665</v>
      </c>
      <c r="E9019" s="18" t="s">
        <v>19</v>
      </c>
      <c r="F9019" s="316">
        <v>0.089999999999999997</v>
      </c>
      <c r="G9019" s="39"/>
      <c r="H9019" s="45"/>
    </row>
    <row r="9020" s="2" customFormat="1" ht="16.8" customHeight="1">
      <c r="A9020" s="39"/>
      <c r="B9020" s="45"/>
      <c r="C9020" s="317" t="s">
        <v>4959</v>
      </c>
      <c r="D9020" s="39"/>
      <c r="E9020" s="39"/>
      <c r="F9020" s="39"/>
      <c r="G9020" s="39"/>
      <c r="H9020" s="45"/>
    </row>
    <row r="9021" s="2" customFormat="1" ht="16.8" customHeight="1">
      <c r="A9021" s="39"/>
      <c r="B9021" s="45"/>
      <c r="C9021" s="315" t="s">
        <v>3661</v>
      </c>
      <c r="D9021" s="315" t="s">
        <v>3662</v>
      </c>
      <c r="E9021" s="18" t="s">
        <v>572</v>
      </c>
      <c r="F9021" s="316">
        <v>247.66</v>
      </c>
      <c r="G9021" s="39"/>
      <c r="H9021" s="45"/>
    </row>
    <row r="9022" s="2" customFormat="1" ht="16.8" customHeight="1">
      <c r="A9022" s="39"/>
      <c r="B9022" s="45"/>
      <c r="C9022" s="315" t="s">
        <v>496</v>
      </c>
      <c r="D9022" s="315" t="s">
        <v>497</v>
      </c>
      <c r="E9022" s="18" t="s">
        <v>489</v>
      </c>
      <c r="F9022" s="316">
        <v>46.526000000000003</v>
      </c>
      <c r="G9022" s="39"/>
      <c r="H9022" s="45"/>
    </row>
    <row r="9023" s="2" customFormat="1" ht="16.8" customHeight="1">
      <c r="A9023" s="39"/>
      <c r="B9023" s="45"/>
      <c r="C9023" s="311" t="s">
        <v>3593</v>
      </c>
      <c r="D9023" s="312" t="s">
        <v>19</v>
      </c>
      <c r="E9023" s="313" t="s">
        <v>19</v>
      </c>
      <c r="F9023" s="314">
        <v>21</v>
      </c>
      <c r="G9023" s="39"/>
      <c r="H9023" s="45"/>
    </row>
    <row r="9024" s="2" customFormat="1">
      <c r="A9024" s="39"/>
      <c r="B9024" s="45"/>
      <c r="C9024" s="315" t="s">
        <v>3593</v>
      </c>
      <c r="D9024" s="315" t="s">
        <v>3667</v>
      </c>
      <c r="E9024" s="18" t="s">
        <v>19</v>
      </c>
      <c r="F9024" s="316">
        <v>21</v>
      </c>
      <c r="G9024" s="39"/>
      <c r="H9024" s="45"/>
    </row>
    <row r="9025" s="2" customFormat="1" ht="16.8" customHeight="1">
      <c r="A9025" s="39"/>
      <c r="B9025" s="45"/>
      <c r="C9025" s="317" t="s">
        <v>4959</v>
      </c>
      <c r="D9025" s="39"/>
      <c r="E9025" s="39"/>
      <c r="F9025" s="39"/>
      <c r="G9025" s="39"/>
      <c r="H9025" s="45"/>
    </row>
    <row r="9026" s="2" customFormat="1" ht="16.8" customHeight="1">
      <c r="A9026" s="39"/>
      <c r="B9026" s="45"/>
      <c r="C9026" s="315" t="s">
        <v>3661</v>
      </c>
      <c r="D9026" s="315" t="s">
        <v>3662</v>
      </c>
      <c r="E9026" s="18" t="s">
        <v>572</v>
      </c>
      <c r="F9026" s="316">
        <v>247.66</v>
      </c>
      <c r="G9026" s="39"/>
      <c r="H9026" s="45"/>
    </row>
    <row r="9027" s="2" customFormat="1" ht="16.8" customHeight="1">
      <c r="A9027" s="39"/>
      <c r="B9027" s="45"/>
      <c r="C9027" s="315" t="s">
        <v>3673</v>
      </c>
      <c r="D9027" s="315" t="s">
        <v>3674</v>
      </c>
      <c r="E9027" s="18" t="s">
        <v>586</v>
      </c>
      <c r="F9027" s="316">
        <v>21</v>
      </c>
      <c r="G9027" s="39"/>
      <c r="H9027" s="45"/>
    </row>
    <row r="9028" s="2" customFormat="1" ht="16.8" customHeight="1">
      <c r="A9028" s="39"/>
      <c r="B9028" s="45"/>
      <c r="C9028" s="311" t="s">
        <v>246</v>
      </c>
      <c r="D9028" s="312" t="s">
        <v>19</v>
      </c>
      <c r="E9028" s="313" t="s">
        <v>19</v>
      </c>
      <c r="F9028" s="314">
        <v>1</v>
      </c>
      <c r="G9028" s="39"/>
      <c r="H9028" s="45"/>
    </row>
    <row r="9029" s="2" customFormat="1" ht="16.8" customHeight="1">
      <c r="A9029" s="39"/>
      <c r="B9029" s="45"/>
      <c r="C9029" s="315" t="s">
        <v>19</v>
      </c>
      <c r="D9029" s="315" t="s">
        <v>245</v>
      </c>
      <c r="E9029" s="18" t="s">
        <v>19</v>
      </c>
      <c r="F9029" s="316">
        <v>1</v>
      </c>
      <c r="G9029" s="39"/>
      <c r="H9029" s="45"/>
    </row>
    <row r="9030" s="2" customFormat="1" ht="16.8" customHeight="1">
      <c r="A9030" s="39"/>
      <c r="B9030" s="45"/>
      <c r="C9030" s="315" t="s">
        <v>19</v>
      </c>
      <c r="D9030" s="315" t="s">
        <v>255</v>
      </c>
      <c r="E9030" s="18" t="s">
        <v>19</v>
      </c>
      <c r="F9030" s="316">
        <v>0</v>
      </c>
      <c r="G9030" s="39"/>
      <c r="H9030" s="45"/>
    </row>
    <row r="9031" s="2" customFormat="1" ht="16.8" customHeight="1">
      <c r="A9031" s="39"/>
      <c r="B9031" s="45"/>
      <c r="C9031" s="315" t="s">
        <v>246</v>
      </c>
      <c r="D9031" s="315" t="s">
        <v>363</v>
      </c>
      <c r="E9031" s="18" t="s">
        <v>19</v>
      </c>
      <c r="F9031" s="316">
        <v>1</v>
      </c>
      <c r="G9031" s="39"/>
      <c r="H9031" s="45"/>
    </row>
    <row r="9032" s="2" customFormat="1" ht="16.8" customHeight="1">
      <c r="A9032" s="39"/>
      <c r="B9032" s="45"/>
      <c r="C9032" s="317" t="s">
        <v>4959</v>
      </c>
      <c r="D9032" s="39"/>
      <c r="E9032" s="39"/>
      <c r="F9032" s="39"/>
      <c r="G9032" s="39"/>
      <c r="H9032" s="45"/>
    </row>
    <row r="9033" s="2" customFormat="1">
      <c r="A9033" s="39"/>
      <c r="B9033" s="45"/>
      <c r="C9033" s="315" t="s">
        <v>771</v>
      </c>
      <c r="D9033" s="315" t="s">
        <v>772</v>
      </c>
      <c r="E9033" s="18" t="s">
        <v>586</v>
      </c>
      <c r="F9033" s="316">
        <v>1</v>
      </c>
      <c r="G9033" s="39"/>
      <c r="H9033" s="45"/>
    </row>
    <row r="9034" s="2" customFormat="1" ht="16.8" customHeight="1">
      <c r="A9034" s="39"/>
      <c r="B9034" s="45"/>
      <c r="C9034" s="315" t="s">
        <v>760</v>
      </c>
      <c r="D9034" s="315" t="s">
        <v>761</v>
      </c>
      <c r="E9034" s="18" t="s">
        <v>586</v>
      </c>
      <c r="F9034" s="316">
        <v>1</v>
      </c>
      <c r="G9034" s="39"/>
      <c r="H9034" s="45"/>
    </row>
    <row r="9035" s="2" customFormat="1" ht="16.8" customHeight="1">
      <c r="A9035" s="39"/>
      <c r="B9035" s="45"/>
      <c r="C9035" s="315" t="s">
        <v>590</v>
      </c>
      <c r="D9035" s="315" t="s">
        <v>591</v>
      </c>
      <c r="E9035" s="18" t="s">
        <v>586</v>
      </c>
      <c r="F9035" s="316">
        <v>1</v>
      </c>
      <c r="G9035" s="39"/>
      <c r="H9035" s="45"/>
    </row>
    <row r="9036" s="2" customFormat="1" ht="16.8" customHeight="1">
      <c r="A9036" s="39"/>
      <c r="B9036" s="45"/>
      <c r="C9036" s="315" t="s">
        <v>593</v>
      </c>
      <c r="D9036" s="315" t="s">
        <v>594</v>
      </c>
      <c r="E9036" s="18" t="s">
        <v>586</v>
      </c>
      <c r="F9036" s="316">
        <v>1</v>
      </c>
      <c r="G9036" s="39"/>
      <c r="H9036" s="45"/>
    </row>
    <row r="9037" s="2" customFormat="1" ht="16.8" customHeight="1">
      <c r="A9037" s="39"/>
      <c r="B9037" s="45"/>
      <c r="C9037" s="315" t="s">
        <v>597</v>
      </c>
      <c r="D9037" s="315" t="s">
        <v>598</v>
      </c>
      <c r="E9037" s="18" t="s">
        <v>586</v>
      </c>
      <c r="F9037" s="316">
        <v>1</v>
      </c>
      <c r="G9037" s="39"/>
      <c r="H9037" s="45"/>
    </row>
    <row r="9038" s="2" customFormat="1" ht="16.8" customHeight="1">
      <c r="A9038" s="39"/>
      <c r="B9038" s="45"/>
      <c r="C9038" s="315" t="s">
        <v>601</v>
      </c>
      <c r="D9038" s="315" t="s">
        <v>602</v>
      </c>
      <c r="E9038" s="18" t="s">
        <v>586</v>
      </c>
      <c r="F9038" s="316">
        <v>1</v>
      </c>
      <c r="G9038" s="39"/>
      <c r="H9038" s="45"/>
    </row>
    <row r="9039" s="2" customFormat="1" ht="16.8" customHeight="1">
      <c r="A9039" s="39"/>
      <c r="B9039" s="45"/>
      <c r="C9039" s="315" t="s">
        <v>767</v>
      </c>
      <c r="D9039" s="315" t="s">
        <v>768</v>
      </c>
      <c r="E9039" s="18" t="s">
        <v>586</v>
      </c>
      <c r="F9039" s="316">
        <v>1</v>
      </c>
      <c r="G9039" s="39"/>
      <c r="H9039" s="45"/>
    </row>
    <row r="9040" s="2" customFormat="1" ht="16.8" customHeight="1">
      <c r="A9040" s="39"/>
      <c r="B9040" s="45"/>
      <c r="C9040" s="315" t="s">
        <v>716</v>
      </c>
      <c r="D9040" s="315" t="s">
        <v>717</v>
      </c>
      <c r="E9040" s="18" t="s">
        <v>586</v>
      </c>
      <c r="F9040" s="316">
        <v>1</v>
      </c>
      <c r="G9040" s="39"/>
      <c r="H9040" s="45"/>
    </row>
    <row r="9041" s="2" customFormat="1" ht="16.8" customHeight="1">
      <c r="A9041" s="39"/>
      <c r="B9041" s="45"/>
      <c r="C9041" s="315" t="s">
        <v>776</v>
      </c>
      <c r="D9041" s="315" t="s">
        <v>777</v>
      </c>
      <c r="E9041" s="18" t="s">
        <v>586</v>
      </c>
      <c r="F9041" s="316">
        <v>1</v>
      </c>
      <c r="G9041" s="39"/>
      <c r="H9041" s="45"/>
    </row>
    <row r="9042" s="2" customFormat="1" ht="16.8" customHeight="1">
      <c r="A9042" s="39"/>
      <c r="B9042" s="45"/>
      <c r="C9042" s="311" t="s">
        <v>952</v>
      </c>
      <c r="D9042" s="312" t="s">
        <v>19</v>
      </c>
      <c r="E9042" s="313" t="s">
        <v>19</v>
      </c>
      <c r="F9042" s="314">
        <v>0</v>
      </c>
      <c r="G9042" s="39"/>
      <c r="H9042" s="45"/>
    </row>
    <row r="9043" s="2" customFormat="1" ht="16.8" customHeight="1">
      <c r="A9043" s="39"/>
      <c r="B9043" s="45"/>
      <c r="C9043" s="317" t="s">
        <v>4959</v>
      </c>
      <c r="D9043" s="39"/>
      <c r="E9043" s="39"/>
      <c r="F9043" s="39"/>
      <c r="G9043" s="39"/>
      <c r="H9043" s="45"/>
    </row>
    <row r="9044" s="2" customFormat="1" ht="16.8" customHeight="1">
      <c r="A9044" s="39"/>
      <c r="B9044" s="45"/>
      <c r="C9044" s="315" t="s">
        <v>786</v>
      </c>
      <c r="D9044" s="315" t="s">
        <v>787</v>
      </c>
      <c r="E9044" s="18" t="s">
        <v>572</v>
      </c>
      <c r="F9044" s="316">
        <v>244</v>
      </c>
      <c r="G9044" s="39"/>
      <c r="H9044" s="45"/>
    </row>
    <row r="9045" s="2" customFormat="1" ht="16.8" customHeight="1">
      <c r="A9045" s="39"/>
      <c r="B9045" s="45"/>
      <c r="C9045" s="315" t="s">
        <v>496</v>
      </c>
      <c r="D9045" s="315" t="s">
        <v>497</v>
      </c>
      <c r="E9045" s="18" t="s">
        <v>489</v>
      </c>
      <c r="F9045" s="316">
        <v>46.526000000000003</v>
      </c>
      <c r="G9045" s="39"/>
      <c r="H9045" s="45"/>
    </row>
    <row r="9046" s="2" customFormat="1" ht="16.8" customHeight="1">
      <c r="A9046" s="39"/>
      <c r="B9046" s="45"/>
      <c r="C9046" s="311" t="s">
        <v>954</v>
      </c>
      <c r="D9046" s="312" t="s">
        <v>19</v>
      </c>
      <c r="E9046" s="313" t="s">
        <v>19</v>
      </c>
      <c r="F9046" s="314">
        <v>0.25</v>
      </c>
      <c r="G9046" s="39"/>
      <c r="H9046" s="45"/>
    </row>
    <row r="9047" s="2" customFormat="1" ht="16.8" customHeight="1">
      <c r="A9047" s="39"/>
      <c r="B9047" s="45"/>
      <c r="C9047" s="317" t="s">
        <v>4959</v>
      </c>
      <c r="D9047" s="39"/>
      <c r="E9047" s="39"/>
      <c r="F9047" s="39"/>
      <c r="G9047" s="39"/>
      <c r="H9047" s="45"/>
    </row>
    <row r="9048" s="2" customFormat="1" ht="16.8" customHeight="1">
      <c r="A9048" s="39"/>
      <c r="B9048" s="45"/>
      <c r="C9048" s="315" t="s">
        <v>496</v>
      </c>
      <c r="D9048" s="315" t="s">
        <v>497</v>
      </c>
      <c r="E9048" s="18" t="s">
        <v>489</v>
      </c>
      <c r="F9048" s="316">
        <v>46.526000000000003</v>
      </c>
      <c r="G9048" s="39"/>
      <c r="H9048" s="45"/>
    </row>
    <row r="9049" s="2" customFormat="1" ht="16.8" customHeight="1">
      <c r="A9049" s="39"/>
      <c r="B9049" s="45"/>
      <c r="C9049" s="311" t="s">
        <v>258</v>
      </c>
      <c r="D9049" s="312" t="s">
        <v>19</v>
      </c>
      <c r="E9049" s="313" t="s">
        <v>19</v>
      </c>
      <c r="F9049" s="314">
        <v>0</v>
      </c>
      <c r="G9049" s="39"/>
      <c r="H9049" s="45"/>
    </row>
    <row r="9050" s="2" customFormat="1" ht="16.8" customHeight="1">
      <c r="A9050" s="39"/>
      <c r="B9050" s="45"/>
      <c r="C9050" s="317" t="s">
        <v>4959</v>
      </c>
      <c r="D9050" s="39"/>
      <c r="E9050" s="39"/>
      <c r="F9050" s="39"/>
      <c r="G9050" s="39"/>
      <c r="H9050" s="45"/>
    </row>
    <row r="9051" s="2" customFormat="1" ht="16.8" customHeight="1">
      <c r="A9051" s="39"/>
      <c r="B9051" s="45"/>
      <c r="C9051" s="315" t="s">
        <v>786</v>
      </c>
      <c r="D9051" s="315" t="s">
        <v>787</v>
      </c>
      <c r="E9051" s="18" t="s">
        <v>572</v>
      </c>
      <c r="F9051" s="316">
        <v>244</v>
      </c>
      <c r="G9051" s="39"/>
      <c r="H9051" s="45"/>
    </row>
    <row r="9052" s="2" customFormat="1" ht="16.8" customHeight="1">
      <c r="A9052" s="39"/>
      <c r="B9052" s="45"/>
      <c r="C9052" s="315" t="s">
        <v>496</v>
      </c>
      <c r="D9052" s="315" t="s">
        <v>497</v>
      </c>
      <c r="E9052" s="18" t="s">
        <v>489</v>
      </c>
      <c r="F9052" s="316">
        <v>46.526000000000003</v>
      </c>
      <c r="G9052" s="39"/>
      <c r="H9052" s="45"/>
    </row>
    <row r="9053" s="2" customFormat="1" ht="16.8" customHeight="1">
      <c r="A9053" s="39"/>
      <c r="B9053" s="45"/>
      <c r="C9053" s="311" t="s">
        <v>266</v>
      </c>
      <c r="D9053" s="312" t="s">
        <v>19</v>
      </c>
      <c r="E9053" s="313" t="s">
        <v>19</v>
      </c>
      <c r="F9053" s="314">
        <v>0.29999999999999999</v>
      </c>
      <c r="G9053" s="39"/>
      <c r="H9053" s="45"/>
    </row>
    <row r="9054" s="2" customFormat="1" ht="16.8" customHeight="1">
      <c r="A9054" s="39"/>
      <c r="B9054" s="45"/>
      <c r="C9054" s="317" t="s">
        <v>4959</v>
      </c>
      <c r="D9054" s="39"/>
      <c r="E9054" s="39"/>
      <c r="F9054" s="39"/>
      <c r="G9054" s="39"/>
      <c r="H9054" s="45"/>
    </row>
    <row r="9055" s="2" customFormat="1" ht="16.8" customHeight="1">
      <c r="A9055" s="39"/>
      <c r="B9055" s="45"/>
      <c r="C9055" s="315" t="s">
        <v>496</v>
      </c>
      <c r="D9055" s="315" t="s">
        <v>497</v>
      </c>
      <c r="E9055" s="18" t="s">
        <v>489</v>
      </c>
      <c r="F9055" s="316">
        <v>46.526000000000003</v>
      </c>
      <c r="G9055" s="39"/>
      <c r="H9055" s="45"/>
    </row>
    <row r="9056" s="2" customFormat="1" ht="16.8" customHeight="1">
      <c r="A9056" s="39"/>
      <c r="B9056" s="45"/>
      <c r="C9056" s="315" t="s">
        <v>19</v>
      </c>
      <c r="D9056" s="315" t="s">
        <v>871</v>
      </c>
      <c r="E9056" s="18" t="s">
        <v>19</v>
      </c>
      <c r="F9056" s="316">
        <v>0</v>
      </c>
      <c r="G9056" s="39"/>
      <c r="H9056" s="45"/>
    </row>
    <row r="9057" s="2" customFormat="1" ht="16.8" customHeight="1">
      <c r="A9057" s="39"/>
      <c r="B9057" s="45"/>
      <c r="C9057" s="315" t="s">
        <v>853</v>
      </c>
      <c r="D9057" s="315" t="s">
        <v>3566</v>
      </c>
      <c r="E9057" s="18" t="s">
        <v>19</v>
      </c>
      <c r="F9057" s="316">
        <v>2.3700000000000001</v>
      </c>
      <c r="G9057" s="39"/>
      <c r="H9057" s="45"/>
    </row>
    <row r="9058" s="2" customFormat="1" ht="16.8" customHeight="1">
      <c r="A9058" s="39"/>
      <c r="B9058" s="45"/>
      <c r="C9058" s="311" t="s">
        <v>853</v>
      </c>
      <c r="D9058" s="312" t="s">
        <v>19</v>
      </c>
      <c r="E9058" s="313" t="s">
        <v>19</v>
      </c>
      <c r="F9058" s="314">
        <v>2.3700000000000001</v>
      </c>
      <c r="G9058" s="39"/>
      <c r="H9058" s="45"/>
    </row>
    <row r="9059" s="2" customFormat="1" ht="16.8" customHeight="1">
      <c r="A9059" s="39"/>
      <c r="B9059" s="45"/>
      <c r="C9059" s="317" t="s">
        <v>4959</v>
      </c>
      <c r="D9059" s="39"/>
      <c r="E9059" s="39"/>
      <c r="F9059" s="39"/>
      <c r="G9059" s="39"/>
      <c r="H9059" s="45"/>
    </row>
    <row r="9060" s="2" customFormat="1">
      <c r="A9060" s="39"/>
      <c r="B9060" s="45"/>
      <c r="C9060" s="315" t="s">
        <v>862</v>
      </c>
      <c r="D9060" s="315" t="s">
        <v>863</v>
      </c>
      <c r="E9060" s="18" t="s">
        <v>391</v>
      </c>
      <c r="F9060" s="316">
        <v>40.512999999999998</v>
      </c>
      <c r="G9060" s="39"/>
      <c r="H9060" s="45"/>
    </row>
    <row r="9061" s="2" customFormat="1">
      <c r="A9061" s="39"/>
      <c r="B9061" s="45"/>
      <c r="C9061" s="315" t="s">
        <v>882</v>
      </c>
      <c r="D9061" s="315" t="s">
        <v>883</v>
      </c>
      <c r="E9061" s="18" t="s">
        <v>345</v>
      </c>
      <c r="F9061" s="316">
        <v>55.560000000000002</v>
      </c>
      <c r="G9061" s="39"/>
      <c r="H9061" s="45"/>
    </row>
    <row r="9062" s="2" customFormat="1" ht="16.8" customHeight="1">
      <c r="A9062" s="39"/>
      <c r="B9062" s="45"/>
      <c r="C9062" s="311" t="s">
        <v>851</v>
      </c>
      <c r="D9062" s="312" t="s">
        <v>19</v>
      </c>
      <c r="E9062" s="313" t="s">
        <v>19</v>
      </c>
      <c r="F9062" s="314">
        <v>2.2599999999999998</v>
      </c>
      <c r="G9062" s="39"/>
      <c r="H9062" s="45"/>
    </row>
    <row r="9063" s="2" customFormat="1" ht="16.8" customHeight="1">
      <c r="A9063" s="39"/>
      <c r="B9063" s="45"/>
      <c r="C9063" s="315" t="s">
        <v>19</v>
      </c>
      <c r="D9063" s="315" t="s">
        <v>3358</v>
      </c>
      <c r="E9063" s="18" t="s">
        <v>19</v>
      </c>
      <c r="F9063" s="316">
        <v>0</v>
      </c>
      <c r="G9063" s="39"/>
      <c r="H9063" s="45"/>
    </row>
    <row r="9064" s="2" customFormat="1" ht="16.8" customHeight="1">
      <c r="A9064" s="39"/>
      <c r="B9064" s="45"/>
      <c r="C9064" s="315" t="s">
        <v>851</v>
      </c>
      <c r="D9064" s="315" t="s">
        <v>3565</v>
      </c>
      <c r="E9064" s="18" t="s">
        <v>19</v>
      </c>
      <c r="F9064" s="316">
        <v>2.2599999999999998</v>
      </c>
      <c r="G9064" s="39"/>
      <c r="H9064" s="45"/>
    </row>
    <row r="9065" s="2" customFormat="1" ht="16.8" customHeight="1">
      <c r="A9065" s="39"/>
      <c r="B9065" s="45"/>
      <c r="C9065" s="317" t="s">
        <v>4959</v>
      </c>
      <c r="D9065" s="39"/>
      <c r="E9065" s="39"/>
      <c r="F9065" s="39"/>
      <c r="G9065" s="39"/>
      <c r="H9065" s="45"/>
    </row>
    <row r="9066" s="2" customFormat="1">
      <c r="A9066" s="39"/>
      <c r="B9066" s="45"/>
      <c r="C9066" s="315" t="s">
        <v>862</v>
      </c>
      <c r="D9066" s="315" t="s">
        <v>863</v>
      </c>
      <c r="E9066" s="18" t="s">
        <v>391</v>
      </c>
      <c r="F9066" s="316">
        <v>40.512999999999998</v>
      </c>
      <c r="G9066" s="39"/>
      <c r="H9066" s="45"/>
    </row>
    <row r="9067" s="2" customFormat="1">
      <c r="A9067" s="39"/>
      <c r="B9067" s="45"/>
      <c r="C9067" s="315" t="s">
        <v>882</v>
      </c>
      <c r="D9067" s="315" t="s">
        <v>883</v>
      </c>
      <c r="E9067" s="18" t="s">
        <v>345</v>
      </c>
      <c r="F9067" s="316">
        <v>55.560000000000002</v>
      </c>
      <c r="G9067" s="39"/>
      <c r="H9067" s="45"/>
    </row>
    <row r="9068" s="2" customFormat="1" ht="16.8" customHeight="1">
      <c r="A9068" s="39"/>
      <c r="B9068" s="45"/>
      <c r="C9068" s="311" t="s">
        <v>857</v>
      </c>
      <c r="D9068" s="312" t="s">
        <v>19</v>
      </c>
      <c r="E9068" s="313" t="s">
        <v>19</v>
      </c>
      <c r="F9068" s="314">
        <v>12</v>
      </c>
      <c r="G9068" s="39"/>
      <c r="H9068" s="45"/>
    </row>
    <row r="9069" s="2" customFormat="1" ht="16.8" customHeight="1">
      <c r="A9069" s="39"/>
      <c r="B9069" s="45"/>
      <c r="C9069" s="315" t="s">
        <v>19</v>
      </c>
      <c r="D9069" s="315" t="s">
        <v>3356</v>
      </c>
      <c r="E9069" s="18" t="s">
        <v>19</v>
      </c>
      <c r="F9069" s="316">
        <v>0</v>
      </c>
      <c r="G9069" s="39"/>
      <c r="H9069" s="45"/>
    </row>
    <row r="9070" s="2" customFormat="1" ht="16.8" customHeight="1">
      <c r="A9070" s="39"/>
      <c r="B9070" s="45"/>
      <c r="C9070" s="315" t="s">
        <v>857</v>
      </c>
      <c r="D9070" s="315" t="s">
        <v>869</v>
      </c>
      <c r="E9070" s="18" t="s">
        <v>19</v>
      </c>
      <c r="F9070" s="316">
        <v>12</v>
      </c>
      <c r="G9070" s="39"/>
      <c r="H9070" s="45"/>
    </row>
    <row r="9071" s="2" customFormat="1" ht="16.8" customHeight="1">
      <c r="A9071" s="39"/>
      <c r="B9071" s="45"/>
      <c r="C9071" s="317" t="s">
        <v>4959</v>
      </c>
      <c r="D9071" s="39"/>
      <c r="E9071" s="39"/>
      <c r="F9071" s="39"/>
      <c r="G9071" s="39"/>
      <c r="H9071" s="45"/>
    </row>
    <row r="9072" s="2" customFormat="1">
      <c r="A9072" s="39"/>
      <c r="B9072" s="45"/>
      <c r="C9072" s="315" t="s">
        <v>862</v>
      </c>
      <c r="D9072" s="315" t="s">
        <v>863</v>
      </c>
      <c r="E9072" s="18" t="s">
        <v>391</v>
      </c>
      <c r="F9072" s="316">
        <v>40.512999999999998</v>
      </c>
      <c r="G9072" s="39"/>
      <c r="H9072" s="45"/>
    </row>
    <row r="9073" s="2" customFormat="1">
      <c r="A9073" s="39"/>
      <c r="B9073" s="45"/>
      <c r="C9073" s="315" t="s">
        <v>882</v>
      </c>
      <c r="D9073" s="315" t="s">
        <v>883</v>
      </c>
      <c r="E9073" s="18" t="s">
        <v>345</v>
      </c>
      <c r="F9073" s="316">
        <v>55.560000000000002</v>
      </c>
      <c r="G9073" s="39"/>
      <c r="H9073" s="45"/>
    </row>
    <row r="9074" s="2" customFormat="1" ht="16.8" customHeight="1">
      <c r="A9074" s="39"/>
      <c r="B9074" s="45"/>
      <c r="C9074" s="311" t="s">
        <v>849</v>
      </c>
      <c r="D9074" s="312" t="s">
        <v>19</v>
      </c>
      <c r="E9074" s="313" t="s">
        <v>19</v>
      </c>
      <c r="F9074" s="314">
        <v>8.75</v>
      </c>
      <c r="G9074" s="39"/>
      <c r="H9074" s="45"/>
    </row>
    <row r="9075" s="2" customFormat="1" ht="16.8" customHeight="1">
      <c r="A9075" s="39"/>
      <c r="B9075" s="45"/>
      <c r="C9075" s="315" t="s">
        <v>19</v>
      </c>
      <c r="D9075" s="315" t="s">
        <v>3511</v>
      </c>
      <c r="E9075" s="18" t="s">
        <v>19</v>
      </c>
      <c r="F9075" s="316">
        <v>0</v>
      </c>
      <c r="G9075" s="39"/>
      <c r="H9075" s="45"/>
    </row>
    <row r="9076" s="2" customFormat="1" ht="16.8" customHeight="1">
      <c r="A9076" s="39"/>
      <c r="B9076" s="45"/>
      <c r="C9076" s="315" t="s">
        <v>849</v>
      </c>
      <c r="D9076" s="315" t="s">
        <v>867</v>
      </c>
      <c r="E9076" s="18" t="s">
        <v>19</v>
      </c>
      <c r="F9076" s="316">
        <v>8.75</v>
      </c>
      <c r="G9076" s="39"/>
      <c r="H9076" s="45"/>
    </row>
    <row r="9077" s="2" customFormat="1" ht="16.8" customHeight="1">
      <c r="A9077" s="39"/>
      <c r="B9077" s="45"/>
      <c r="C9077" s="317" t="s">
        <v>4959</v>
      </c>
      <c r="D9077" s="39"/>
      <c r="E9077" s="39"/>
      <c r="F9077" s="39"/>
      <c r="G9077" s="39"/>
      <c r="H9077" s="45"/>
    </row>
    <row r="9078" s="2" customFormat="1">
      <c r="A9078" s="39"/>
      <c r="B9078" s="45"/>
      <c r="C9078" s="315" t="s">
        <v>862</v>
      </c>
      <c r="D9078" s="315" t="s">
        <v>863</v>
      </c>
      <c r="E9078" s="18" t="s">
        <v>391</v>
      </c>
      <c r="F9078" s="316">
        <v>40.512999999999998</v>
      </c>
      <c r="G9078" s="39"/>
      <c r="H9078" s="45"/>
    </row>
    <row r="9079" s="2" customFormat="1" ht="16.8" customHeight="1">
      <c r="A9079" s="39"/>
      <c r="B9079" s="45"/>
      <c r="C9079" s="311" t="s">
        <v>855</v>
      </c>
      <c r="D9079" s="312" t="s">
        <v>19</v>
      </c>
      <c r="E9079" s="313" t="s">
        <v>19</v>
      </c>
      <c r="F9079" s="314">
        <v>40.512999999999998</v>
      </c>
      <c r="G9079" s="39"/>
      <c r="H9079" s="45"/>
    </row>
    <row r="9080" s="2" customFormat="1" ht="16.8" customHeight="1">
      <c r="A9080" s="39"/>
      <c r="B9080" s="45"/>
      <c r="C9080" s="315" t="s">
        <v>1828</v>
      </c>
      <c r="D9080" s="315" t="s">
        <v>872</v>
      </c>
      <c r="E9080" s="18" t="s">
        <v>19</v>
      </c>
      <c r="F9080" s="316">
        <v>19.774999999999999</v>
      </c>
      <c r="G9080" s="39"/>
      <c r="H9080" s="45"/>
    </row>
    <row r="9081" s="2" customFormat="1" ht="16.8" customHeight="1">
      <c r="A9081" s="39"/>
      <c r="B9081" s="45"/>
      <c r="C9081" s="315" t="s">
        <v>19</v>
      </c>
      <c r="D9081" s="315" t="s">
        <v>873</v>
      </c>
      <c r="E9081" s="18" t="s">
        <v>19</v>
      </c>
      <c r="F9081" s="316">
        <v>20.738</v>
      </c>
      <c r="G9081" s="39"/>
      <c r="H9081" s="45"/>
    </row>
    <row r="9082" s="2" customFormat="1" ht="16.8" customHeight="1">
      <c r="A9082" s="39"/>
      <c r="B9082" s="45"/>
      <c r="C9082" s="315" t="s">
        <v>855</v>
      </c>
      <c r="D9082" s="315" t="s">
        <v>363</v>
      </c>
      <c r="E9082" s="18" t="s">
        <v>19</v>
      </c>
      <c r="F9082" s="316">
        <v>40.512999999999998</v>
      </c>
      <c r="G9082" s="39"/>
      <c r="H9082" s="45"/>
    </row>
    <row r="9083" s="2" customFormat="1" ht="16.8" customHeight="1">
      <c r="A9083" s="39"/>
      <c r="B9083" s="45"/>
      <c r="C9083" s="317" t="s">
        <v>4959</v>
      </c>
      <c r="D9083" s="39"/>
      <c r="E9083" s="39"/>
      <c r="F9083" s="39"/>
      <c r="G9083" s="39"/>
      <c r="H9083" s="45"/>
    </row>
    <row r="9084" s="2" customFormat="1">
      <c r="A9084" s="39"/>
      <c r="B9084" s="45"/>
      <c r="C9084" s="315" t="s">
        <v>862</v>
      </c>
      <c r="D9084" s="315" t="s">
        <v>863</v>
      </c>
      <c r="E9084" s="18" t="s">
        <v>391</v>
      </c>
      <c r="F9084" s="316">
        <v>40.512999999999998</v>
      </c>
      <c r="G9084" s="39"/>
      <c r="H9084" s="45"/>
    </row>
    <row r="9085" s="2" customFormat="1">
      <c r="A9085" s="39"/>
      <c r="B9085" s="45"/>
      <c r="C9085" s="315" t="s">
        <v>477</v>
      </c>
      <c r="D9085" s="315" t="s">
        <v>478</v>
      </c>
      <c r="E9085" s="18" t="s">
        <v>391</v>
      </c>
      <c r="F9085" s="316">
        <v>410.29500000000002</v>
      </c>
      <c r="G9085" s="39"/>
      <c r="H9085" s="45"/>
    </row>
    <row r="9086" s="2" customFormat="1" ht="16.8" customHeight="1">
      <c r="A9086" s="39"/>
      <c r="B9086" s="45"/>
      <c r="C9086" s="311" t="s">
        <v>255</v>
      </c>
      <c r="D9086" s="312" t="s">
        <v>19</v>
      </c>
      <c r="E9086" s="313" t="s">
        <v>19</v>
      </c>
      <c r="F9086" s="314">
        <v>0</v>
      </c>
      <c r="G9086" s="39"/>
      <c r="H9086" s="45"/>
    </row>
    <row r="9087" s="2" customFormat="1" ht="16.8" customHeight="1">
      <c r="A9087" s="39"/>
      <c r="B9087" s="45"/>
      <c r="C9087" s="317" t="s">
        <v>4959</v>
      </c>
      <c r="D9087" s="39"/>
      <c r="E9087" s="39"/>
      <c r="F9087" s="39"/>
      <c r="G9087" s="39"/>
      <c r="H9087" s="45"/>
    </row>
    <row r="9088" s="2" customFormat="1">
      <c r="A9088" s="39"/>
      <c r="B9088" s="45"/>
      <c r="C9088" s="315" t="s">
        <v>771</v>
      </c>
      <c r="D9088" s="315" t="s">
        <v>772</v>
      </c>
      <c r="E9088" s="18" t="s">
        <v>586</v>
      </c>
      <c r="F9088" s="316">
        <v>1</v>
      </c>
      <c r="G9088" s="39"/>
      <c r="H9088" s="45"/>
    </row>
    <row r="9089" s="2" customFormat="1" ht="16.8" customHeight="1">
      <c r="A9089" s="39"/>
      <c r="B9089" s="45"/>
      <c r="C9089" s="311" t="s">
        <v>1244</v>
      </c>
      <c r="D9089" s="312" t="s">
        <v>1244</v>
      </c>
      <c r="E9089" s="313" t="s">
        <v>19</v>
      </c>
      <c r="F9089" s="314">
        <v>0</v>
      </c>
      <c r="G9089" s="39"/>
      <c r="H9089" s="45"/>
    </row>
    <row r="9090" s="2" customFormat="1" ht="16.8" customHeight="1">
      <c r="A9090" s="39"/>
      <c r="B9090" s="45"/>
      <c r="C9090" s="311" t="s">
        <v>881</v>
      </c>
      <c r="D9090" s="312" t="s">
        <v>19</v>
      </c>
      <c r="E9090" s="313" t="s">
        <v>19</v>
      </c>
      <c r="F9090" s="314">
        <v>15.5</v>
      </c>
      <c r="G9090" s="39"/>
      <c r="H9090" s="45"/>
    </row>
    <row r="9091" s="2" customFormat="1" ht="16.8" customHeight="1">
      <c r="A9091" s="39"/>
      <c r="B9091" s="45"/>
      <c r="C9091" s="315" t="s">
        <v>19</v>
      </c>
      <c r="D9091" s="315" t="s">
        <v>880</v>
      </c>
      <c r="E9091" s="18" t="s">
        <v>19</v>
      </c>
      <c r="F9091" s="316">
        <v>0</v>
      </c>
      <c r="G9091" s="39"/>
      <c r="H9091" s="45"/>
    </row>
    <row r="9092" s="2" customFormat="1" ht="16.8" customHeight="1">
      <c r="A9092" s="39"/>
      <c r="B9092" s="45"/>
      <c r="C9092" s="315" t="s">
        <v>881</v>
      </c>
      <c r="D9092" s="315" t="s">
        <v>3569</v>
      </c>
      <c r="E9092" s="18" t="s">
        <v>19</v>
      </c>
      <c r="F9092" s="316">
        <v>15.5</v>
      </c>
      <c r="G9092" s="39"/>
      <c r="H9092" s="45"/>
    </row>
    <row r="9093" s="2" customFormat="1" ht="16.8" customHeight="1">
      <c r="A9093" s="39"/>
      <c r="B9093" s="45"/>
      <c r="C9093" s="317" t="s">
        <v>4959</v>
      </c>
      <c r="D9093" s="39"/>
      <c r="E9093" s="39"/>
      <c r="F9093" s="39"/>
      <c r="G9093" s="39"/>
      <c r="H9093" s="45"/>
    </row>
    <row r="9094" s="2" customFormat="1">
      <c r="A9094" s="39"/>
      <c r="B9094" s="45"/>
      <c r="C9094" s="315" t="s">
        <v>862</v>
      </c>
      <c r="D9094" s="315" t="s">
        <v>863</v>
      </c>
      <c r="E9094" s="18" t="s">
        <v>391</v>
      </c>
      <c r="F9094" s="316">
        <v>40.512999999999998</v>
      </c>
      <c r="G9094" s="39"/>
      <c r="H9094" s="45"/>
    </row>
    <row r="9095" s="2" customFormat="1">
      <c r="A9095" s="39"/>
      <c r="B9095" s="45"/>
      <c r="C9095" s="315" t="s">
        <v>3612</v>
      </c>
      <c r="D9095" s="315" t="s">
        <v>3613</v>
      </c>
      <c r="E9095" s="18" t="s">
        <v>572</v>
      </c>
      <c r="F9095" s="316">
        <v>15.5</v>
      </c>
      <c r="G9095" s="39"/>
      <c r="H9095" s="45"/>
    </row>
    <row r="9096" s="2" customFormat="1" ht="16.8" customHeight="1">
      <c r="A9096" s="39"/>
      <c r="B9096" s="45"/>
      <c r="C9096" s="311" t="s">
        <v>879</v>
      </c>
      <c r="D9096" s="312" t="s">
        <v>19</v>
      </c>
      <c r="E9096" s="313" t="s">
        <v>19</v>
      </c>
      <c r="F9096" s="314">
        <v>0</v>
      </c>
      <c r="G9096" s="39"/>
      <c r="H9096" s="45"/>
    </row>
    <row r="9097" s="2" customFormat="1" ht="16.8" customHeight="1">
      <c r="A9097" s="39"/>
      <c r="B9097" s="45"/>
      <c r="C9097" s="315" t="s">
        <v>19</v>
      </c>
      <c r="D9097" s="315" t="s">
        <v>878</v>
      </c>
      <c r="E9097" s="18" t="s">
        <v>19</v>
      </c>
      <c r="F9097" s="316">
        <v>0</v>
      </c>
      <c r="G9097" s="39"/>
      <c r="H9097" s="45"/>
    </row>
    <row r="9098" s="2" customFormat="1" ht="16.8" customHeight="1">
      <c r="A9098" s="39"/>
      <c r="B9098" s="45"/>
      <c r="C9098" s="315" t="s">
        <v>879</v>
      </c>
      <c r="D9098" s="315" t="s">
        <v>72</v>
      </c>
      <c r="E9098" s="18" t="s">
        <v>19</v>
      </c>
      <c r="F9098" s="316">
        <v>0</v>
      </c>
      <c r="G9098" s="39"/>
      <c r="H9098" s="45"/>
    </row>
    <row r="9099" s="2" customFormat="1" ht="16.8" customHeight="1">
      <c r="A9099" s="39"/>
      <c r="B9099" s="45"/>
      <c r="C9099" s="317" t="s">
        <v>4959</v>
      </c>
      <c r="D9099" s="39"/>
      <c r="E9099" s="39"/>
      <c r="F9099" s="39"/>
      <c r="G9099" s="39"/>
      <c r="H9099" s="45"/>
    </row>
    <row r="9100" s="2" customFormat="1">
      <c r="A9100" s="39"/>
      <c r="B9100" s="45"/>
      <c r="C9100" s="315" t="s">
        <v>862</v>
      </c>
      <c r="D9100" s="315" t="s">
        <v>863</v>
      </c>
      <c r="E9100" s="18" t="s">
        <v>391</v>
      </c>
      <c r="F9100" s="316">
        <v>40.512999999999998</v>
      </c>
      <c r="G9100" s="39"/>
      <c r="H9100" s="45"/>
    </row>
    <row r="9101" s="2" customFormat="1">
      <c r="A9101" s="39"/>
      <c r="B9101" s="45"/>
      <c r="C9101" s="315" t="s">
        <v>3612</v>
      </c>
      <c r="D9101" s="315" t="s">
        <v>3613</v>
      </c>
      <c r="E9101" s="18" t="s">
        <v>572</v>
      </c>
      <c r="F9101" s="316">
        <v>15.5</v>
      </c>
      <c r="G9101" s="39"/>
      <c r="H9101" s="45"/>
    </row>
    <row r="9102" s="2" customFormat="1" ht="16.8" customHeight="1">
      <c r="A9102" s="39"/>
      <c r="B9102" s="45"/>
      <c r="C9102" s="311" t="s">
        <v>2047</v>
      </c>
      <c r="D9102" s="312" t="s">
        <v>19</v>
      </c>
      <c r="E9102" s="313" t="s">
        <v>19</v>
      </c>
      <c r="F9102" s="314">
        <v>0</v>
      </c>
      <c r="G9102" s="39"/>
      <c r="H9102" s="45"/>
    </row>
    <row r="9103" s="2" customFormat="1" ht="16.8" customHeight="1">
      <c r="A9103" s="39"/>
      <c r="B9103" s="45"/>
      <c r="C9103" s="317" t="s">
        <v>4959</v>
      </c>
      <c r="D9103" s="39"/>
      <c r="E9103" s="39"/>
      <c r="F9103" s="39"/>
      <c r="G9103" s="39"/>
      <c r="H9103" s="45"/>
    </row>
    <row r="9104" s="2" customFormat="1" ht="16.8" customHeight="1">
      <c r="A9104" s="39"/>
      <c r="B9104" s="45"/>
      <c r="C9104" s="315" t="s">
        <v>786</v>
      </c>
      <c r="D9104" s="315" t="s">
        <v>787</v>
      </c>
      <c r="E9104" s="18" t="s">
        <v>572</v>
      </c>
      <c r="F9104" s="316">
        <v>244</v>
      </c>
      <c r="G9104" s="39"/>
      <c r="H9104" s="45"/>
    </row>
    <row r="9105" s="2" customFormat="1" ht="16.8" customHeight="1">
      <c r="A9105" s="39"/>
      <c r="B9105" s="45"/>
      <c r="C9105" s="315" t="s">
        <v>496</v>
      </c>
      <c r="D9105" s="315" t="s">
        <v>497</v>
      </c>
      <c r="E9105" s="18" t="s">
        <v>489</v>
      </c>
      <c r="F9105" s="316">
        <v>46.526000000000003</v>
      </c>
      <c r="G9105" s="39"/>
      <c r="H9105" s="45"/>
    </row>
    <row r="9106" s="2" customFormat="1" ht="16.8" customHeight="1">
      <c r="A9106" s="39"/>
      <c r="B9106" s="45"/>
      <c r="C9106" s="311" t="s">
        <v>2049</v>
      </c>
      <c r="D9106" s="312" t="s">
        <v>19</v>
      </c>
      <c r="E9106" s="313" t="s">
        <v>19</v>
      </c>
      <c r="F9106" s="314">
        <v>0</v>
      </c>
      <c r="G9106" s="39"/>
      <c r="H9106" s="45"/>
    </row>
    <row r="9107" s="2" customFormat="1" ht="16.8" customHeight="1">
      <c r="A9107" s="39"/>
      <c r="B9107" s="45"/>
      <c r="C9107" s="317" t="s">
        <v>4959</v>
      </c>
      <c r="D9107" s="39"/>
      <c r="E9107" s="39"/>
      <c r="F9107" s="39"/>
      <c r="G9107" s="39"/>
      <c r="H9107" s="45"/>
    </row>
    <row r="9108" s="2" customFormat="1" ht="16.8" customHeight="1">
      <c r="A9108" s="39"/>
      <c r="B9108" s="45"/>
      <c r="C9108" s="315" t="s">
        <v>786</v>
      </c>
      <c r="D9108" s="315" t="s">
        <v>787</v>
      </c>
      <c r="E9108" s="18" t="s">
        <v>572</v>
      </c>
      <c r="F9108" s="316">
        <v>244</v>
      </c>
      <c r="G9108" s="39"/>
      <c r="H9108" s="45"/>
    </row>
    <row r="9109" s="2" customFormat="1" ht="16.8" customHeight="1">
      <c r="A9109" s="39"/>
      <c r="B9109" s="45"/>
      <c r="C9109" s="315" t="s">
        <v>496</v>
      </c>
      <c r="D9109" s="315" t="s">
        <v>497</v>
      </c>
      <c r="E9109" s="18" t="s">
        <v>489</v>
      </c>
      <c r="F9109" s="316">
        <v>46.526000000000003</v>
      </c>
      <c r="G9109" s="39"/>
      <c r="H9109" s="45"/>
    </row>
    <row r="9110" s="2" customFormat="1" ht="16.8" customHeight="1">
      <c r="A9110" s="39"/>
      <c r="B9110" s="45"/>
      <c r="C9110" s="311" t="s">
        <v>1829</v>
      </c>
      <c r="D9110" s="312" t="s">
        <v>19</v>
      </c>
      <c r="E9110" s="313" t="s">
        <v>19</v>
      </c>
      <c r="F9110" s="314">
        <v>0</v>
      </c>
      <c r="G9110" s="39"/>
      <c r="H9110" s="45"/>
    </row>
    <row r="9111" s="2" customFormat="1" ht="16.8" customHeight="1">
      <c r="A9111" s="39"/>
      <c r="B9111" s="45"/>
      <c r="C9111" s="317" t="s">
        <v>4959</v>
      </c>
      <c r="D9111" s="39"/>
      <c r="E9111" s="39"/>
      <c r="F9111" s="39"/>
      <c r="G9111" s="39"/>
      <c r="H9111" s="45"/>
    </row>
    <row r="9112" s="2" customFormat="1" ht="16.8" customHeight="1">
      <c r="A9112" s="39"/>
      <c r="B9112" s="45"/>
      <c r="C9112" s="315" t="s">
        <v>786</v>
      </c>
      <c r="D9112" s="315" t="s">
        <v>787</v>
      </c>
      <c r="E9112" s="18" t="s">
        <v>572</v>
      </c>
      <c r="F9112" s="316">
        <v>244</v>
      </c>
      <c r="G9112" s="39"/>
      <c r="H9112" s="45"/>
    </row>
    <row r="9113" s="2" customFormat="1" ht="16.8" customHeight="1">
      <c r="A9113" s="39"/>
      <c r="B9113" s="45"/>
      <c r="C9113" s="315" t="s">
        <v>496</v>
      </c>
      <c r="D9113" s="315" t="s">
        <v>497</v>
      </c>
      <c r="E9113" s="18" t="s">
        <v>489</v>
      </c>
      <c r="F9113" s="316">
        <v>46.526000000000003</v>
      </c>
      <c r="G9113" s="39"/>
      <c r="H9113" s="45"/>
    </row>
    <row r="9114" s="2" customFormat="1" ht="16.8" customHeight="1">
      <c r="A9114" s="39"/>
      <c r="B9114" s="45"/>
      <c r="C9114" s="311" t="s">
        <v>1831</v>
      </c>
      <c r="D9114" s="312" t="s">
        <v>19</v>
      </c>
      <c r="E9114" s="313" t="s">
        <v>19</v>
      </c>
      <c r="F9114" s="314">
        <v>0</v>
      </c>
      <c r="G9114" s="39"/>
      <c r="H9114" s="45"/>
    </row>
    <row r="9115" s="2" customFormat="1" ht="16.8" customHeight="1">
      <c r="A9115" s="39"/>
      <c r="B9115" s="45"/>
      <c r="C9115" s="317" t="s">
        <v>4959</v>
      </c>
      <c r="D9115" s="39"/>
      <c r="E9115" s="39"/>
      <c r="F9115" s="39"/>
      <c r="G9115" s="39"/>
      <c r="H9115" s="45"/>
    </row>
    <row r="9116" s="2" customFormat="1" ht="16.8" customHeight="1">
      <c r="A9116" s="39"/>
      <c r="B9116" s="45"/>
      <c r="C9116" s="315" t="s">
        <v>786</v>
      </c>
      <c r="D9116" s="315" t="s">
        <v>787</v>
      </c>
      <c r="E9116" s="18" t="s">
        <v>572</v>
      </c>
      <c r="F9116" s="316">
        <v>244</v>
      </c>
      <c r="G9116" s="39"/>
      <c r="H9116" s="45"/>
    </row>
    <row r="9117" s="2" customFormat="1" ht="16.8" customHeight="1">
      <c r="A9117" s="39"/>
      <c r="B9117" s="45"/>
      <c r="C9117" s="315" t="s">
        <v>496</v>
      </c>
      <c r="D9117" s="315" t="s">
        <v>497</v>
      </c>
      <c r="E9117" s="18" t="s">
        <v>489</v>
      </c>
      <c r="F9117" s="316">
        <v>46.526000000000003</v>
      </c>
      <c r="G9117" s="39"/>
      <c r="H9117" s="45"/>
    </row>
    <row r="9118" s="2" customFormat="1" ht="16.8" customHeight="1">
      <c r="A9118" s="39"/>
      <c r="B9118" s="45"/>
      <c r="C9118" s="311" t="s">
        <v>286</v>
      </c>
      <c r="D9118" s="312" t="s">
        <v>19</v>
      </c>
      <c r="E9118" s="313" t="s">
        <v>19</v>
      </c>
      <c r="F9118" s="314">
        <v>211.584</v>
      </c>
      <c r="G9118" s="39"/>
      <c r="H9118" s="45"/>
    </row>
    <row r="9119" s="2" customFormat="1">
      <c r="A9119" s="39"/>
      <c r="B9119" s="45"/>
      <c r="C9119" s="315" t="s">
        <v>19</v>
      </c>
      <c r="D9119" s="315" t="s">
        <v>1848</v>
      </c>
      <c r="E9119" s="18" t="s">
        <v>19</v>
      </c>
      <c r="F9119" s="316">
        <v>0</v>
      </c>
      <c r="G9119" s="39"/>
      <c r="H9119" s="45"/>
    </row>
    <row r="9120" s="2" customFormat="1" ht="16.8" customHeight="1">
      <c r="A9120" s="39"/>
      <c r="B9120" s="45"/>
      <c r="C9120" s="315" t="s">
        <v>1273</v>
      </c>
      <c r="D9120" s="315" t="s">
        <v>3598</v>
      </c>
      <c r="E9120" s="18" t="s">
        <v>19</v>
      </c>
      <c r="F9120" s="316">
        <v>205.78399999999999</v>
      </c>
      <c r="G9120" s="39"/>
      <c r="H9120" s="45"/>
    </row>
    <row r="9121" s="2" customFormat="1" ht="16.8" customHeight="1">
      <c r="A9121" s="39"/>
      <c r="B9121" s="45"/>
      <c r="C9121" s="315" t="s">
        <v>1285</v>
      </c>
      <c r="D9121" s="315" t="s">
        <v>3599</v>
      </c>
      <c r="E9121" s="18" t="s">
        <v>19</v>
      </c>
      <c r="F9121" s="316">
        <v>5.7999999999999998</v>
      </c>
      <c r="G9121" s="39"/>
      <c r="H9121" s="45"/>
    </row>
    <row r="9122" s="2" customFormat="1" ht="16.8" customHeight="1">
      <c r="A9122" s="39"/>
      <c r="B9122" s="45"/>
      <c r="C9122" s="315" t="s">
        <v>286</v>
      </c>
      <c r="D9122" s="315" t="s">
        <v>353</v>
      </c>
      <c r="E9122" s="18" t="s">
        <v>19</v>
      </c>
      <c r="F9122" s="316">
        <v>211.584</v>
      </c>
      <c r="G9122" s="39"/>
      <c r="H9122" s="45"/>
    </row>
    <row r="9123" s="2" customFormat="1" ht="16.8" customHeight="1">
      <c r="A9123" s="39"/>
      <c r="B9123" s="45"/>
      <c r="C9123" s="317" t="s">
        <v>4959</v>
      </c>
      <c r="D9123" s="39"/>
      <c r="E9123" s="39"/>
      <c r="F9123" s="39"/>
      <c r="G9123" s="39"/>
      <c r="H9123" s="45"/>
    </row>
    <row r="9124" s="2" customFormat="1">
      <c r="A9124" s="39"/>
      <c r="B9124" s="45"/>
      <c r="C9124" s="315" t="s">
        <v>343</v>
      </c>
      <c r="D9124" s="315" t="s">
        <v>344</v>
      </c>
      <c r="E9124" s="18" t="s">
        <v>345</v>
      </c>
      <c r="F9124" s="316">
        <v>450.67399999999998</v>
      </c>
      <c r="G9124" s="39"/>
      <c r="H9124" s="45"/>
    </row>
    <row r="9125" s="2" customFormat="1">
      <c r="A9125" s="39"/>
      <c r="B9125" s="45"/>
      <c r="C9125" s="315" t="s">
        <v>792</v>
      </c>
      <c r="D9125" s="315" t="s">
        <v>793</v>
      </c>
      <c r="E9125" s="18" t="s">
        <v>572</v>
      </c>
      <c r="F9125" s="316">
        <v>445.702</v>
      </c>
      <c r="G9125" s="39"/>
      <c r="H9125" s="45"/>
    </row>
    <row r="9126" s="2" customFormat="1" ht="16.8" customHeight="1">
      <c r="A9126" s="39"/>
      <c r="B9126" s="45"/>
      <c r="C9126" s="311" t="s">
        <v>300</v>
      </c>
      <c r="D9126" s="312" t="s">
        <v>19</v>
      </c>
      <c r="E9126" s="313" t="s">
        <v>19</v>
      </c>
      <c r="F9126" s="314">
        <v>0</v>
      </c>
      <c r="G9126" s="39"/>
      <c r="H9126" s="45"/>
    </row>
    <row r="9127" s="2" customFormat="1" ht="16.8" customHeight="1">
      <c r="A9127" s="39"/>
      <c r="B9127" s="45"/>
      <c r="C9127" s="315" t="s">
        <v>19</v>
      </c>
      <c r="D9127" s="315" t="s">
        <v>1347</v>
      </c>
      <c r="E9127" s="18" t="s">
        <v>19</v>
      </c>
      <c r="F9127" s="316">
        <v>0</v>
      </c>
      <c r="G9127" s="39"/>
      <c r="H9127" s="45"/>
    </row>
    <row r="9128" s="2" customFormat="1" ht="16.8" customHeight="1">
      <c r="A9128" s="39"/>
      <c r="B9128" s="45"/>
      <c r="C9128" s="315" t="s">
        <v>300</v>
      </c>
      <c r="D9128" s="315" t="s">
        <v>72</v>
      </c>
      <c r="E9128" s="18" t="s">
        <v>19</v>
      </c>
      <c r="F9128" s="316">
        <v>0</v>
      </c>
      <c r="G9128" s="39"/>
      <c r="H9128" s="45"/>
    </row>
    <row r="9129" s="2" customFormat="1" ht="16.8" customHeight="1">
      <c r="A9129" s="39"/>
      <c r="B9129" s="45"/>
      <c r="C9129" s="317" t="s">
        <v>4959</v>
      </c>
      <c r="D9129" s="39"/>
      <c r="E9129" s="39"/>
      <c r="F9129" s="39"/>
      <c r="G9129" s="39"/>
      <c r="H9129" s="45"/>
    </row>
    <row r="9130" s="2" customFormat="1">
      <c r="A9130" s="39"/>
      <c r="B9130" s="45"/>
      <c r="C9130" s="315" t="s">
        <v>406</v>
      </c>
      <c r="D9130" s="315" t="s">
        <v>407</v>
      </c>
      <c r="E9130" s="18" t="s">
        <v>391</v>
      </c>
      <c r="F9130" s="316">
        <v>376.68099999999998</v>
      </c>
      <c r="G9130" s="39"/>
      <c r="H9130" s="45"/>
    </row>
    <row r="9131" s="2" customFormat="1" ht="16.8" customHeight="1">
      <c r="A9131" s="39"/>
      <c r="B9131" s="45"/>
      <c r="C9131" s="311" t="s">
        <v>253</v>
      </c>
      <c r="D9131" s="312" t="s">
        <v>19</v>
      </c>
      <c r="E9131" s="313" t="s">
        <v>19</v>
      </c>
      <c r="F9131" s="314">
        <v>1</v>
      </c>
      <c r="G9131" s="39"/>
      <c r="H9131" s="45"/>
    </row>
    <row r="9132" s="2" customFormat="1" ht="16.8" customHeight="1">
      <c r="A9132" s="39"/>
      <c r="B9132" s="45"/>
      <c r="C9132" s="315" t="s">
        <v>19</v>
      </c>
      <c r="D9132" s="315" t="s">
        <v>235</v>
      </c>
      <c r="E9132" s="18" t="s">
        <v>19</v>
      </c>
      <c r="F9132" s="316">
        <v>0</v>
      </c>
      <c r="G9132" s="39"/>
      <c r="H9132" s="45"/>
    </row>
    <row r="9133" s="2" customFormat="1" ht="16.8" customHeight="1">
      <c r="A9133" s="39"/>
      <c r="B9133" s="45"/>
      <c r="C9133" s="315" t="s">
        <v>19</v>
      </c>
      <c r="D9133" s="315" t="s">
        <v>238</v>
      </c>
      <c r="E9133" s="18" t="s">
        <v>19</v>
      </c>
      <c r="F9133" s="316">
        <v>1</v>
      </c>
      <c r="G9133" s="39"/>
      <c r="H9133" s="45"/>
    </row>
    <row r="9134" s="2" customFormat="1" ht="16.8" customHeight="1">
      <c r="A9134" s="39"/>
      <c r="B9134" s="45"/>
      <c r="C9134" s="315" t="s">
        <v>19</v>
      </c>
      <c r="D9134" s="315" t="s">
        <v>240</v>
      </c>
      <c r="E9134" s="18" t="s">
        <v>19</v>
      </c>
      <c r="F9134" s="316">
        <v>0</v>
      </c>
      <c r="G9134" s="39"/>
      <c r="H9134" s="45"/>
    </row>
    <row r="9135" s="2" customFormat="1" ht="16.8" customHeight="1">
      <c r="A9135" s="39"/>
      <c r="B9135" s="45"/>
      <c r="C9135" s="315" t="s">
        <v>19</v>
      </c>
      <c r="D9135" s="315" t="s">
        <v>230</v>
      </c>
      <c r="E9135" s="18" t="s">
        <v>19</v>
      </c>
      <c r="F9135" s="316">
        <v>0</v>
      </c>
      <c r="G9135" s="39"/>
      <c r="H9135" s="45"/>
    </row>
    <row r="9136" s="2" customFormat="1" ht="16.8" customHeight="1">
      <c r="A9136" s="39"/>
      <c r="B9136" s="45"/>
      <c r="C9136" s="315" t="s">
        <v>19</v>
      </c>
      <c r="D9136" s="315" t="s">
        <v>750</v>
      </c>
      <c r="E9136" s="18" t="s">
        <v>19</v>
      </c>
      <c r="F9136" s="316">
        <v>0</v>
      </c>
      <c r="G9136" s="39"/>
      <c r="H9136" s="45"/>
    </row>
    <row r="9137" s="2" customFormat="1" ht="16.8" customHeight="1">
      <c r="A9137" s="39"/>
      <c r="B9137" s="45"/>
      <c r="C9137" s="315" t="s">
        <v>19</v>
      </c>
      <c r="D9137" s="315" t="s">
        <v>751</v>
      </c>
      <c r="E9137" s="18" t="s">
        <v>19</v>
      </c>
      <c r="F9137" s="316">
        <v>0</v>
      </c>
      <c r="G9137" s="39"/>
      <c r="H9137" s="45"/>
    </row>
    <row r="9138" s="2" customFormat="1" ht="16.8" customHeight="1">
      <c r="A9138" s="39"/>
      <c r="B9138" s="45"/>
      <c r="C9138" s="315" t="s">
        <v>19</v>
      </c>
      <c r="D9138" s="315" t="s">
        <v>752</v>
      </c>
      <c r="E9138" s="18" t="s">
        <v>19</v>
      </c>
      <c r="F9138" s="316">
        <v>0</v>
      </c>
      <c r="G9138" s="39"/>
      <c r="H9138" s="45"/>
    </row>
    <row r="9139" s="2" customFormat="1" ht="16.8" customHeight="1">
      <c r="A9139" s="39"/>
      <c r="B9139" s="45"/>
      <c r="C9139" s="315" t="s">
        <v>19</v>
      </c>
      <c r="D9139" s="315" t="s">
        <v>1426</v>
      </c>
      <c r="E9139" s="18" t="s">
        <v>19</v>
      </c>
      <c r="F9139" s="316">
        <v>0</v>
      </c>
      <c r="G9139" s="39"/>
      <c r="H9139" s="45"/>
    </row>
    <row r="9140" s="2" customFormat="1" ht="16.8" customHeight="1">
      <c r="A9140" s="39"/>
      <c r="B9140" s="45"/>
      <c r="C9140" s="315" t="s">
        <v>19</v>
      </c>
      <c r="D9140" s="315" t="s">
        <v>1549</v>
      </c>
      <c r="E9140" s="18" t="s">
        <v>19</v>
      </c>
      <c r="F9140" s="316">
        <v>0</v>
      </c>
      <c r="G9140" s="39"/>
      <c r="H9140" s="45"/>
    </row>
    <row r="9141" s="2" customFormat="1" ht="16.8" customHeight="1">
      <c r="A9141" s="39"/>
      <c r="B9141" s="45"/>
      <c r="C9141" s="315" t="s">
        <v>19</v>
      </c>
      <c r="D9141" s="315" t="s">
        <v>1550</v>
      </c>
      <c r="E9141" s="18" t="s">
        <v>19</v>
      </c>
      <c r="F9141" s="316">
        <v>0</v>
      </c>
      <c r="G9141" s="39"/>
      <c r="H9141" s="45"/>
    </row>
    <row r="9142" s="2" customFormat="1" ht="16.8" customHeight="1">
      <c r="A9142" s="39"/>
      <c r="B9142" s="45"/>
      <c r="C9142" s="315" t="s">
        <v>253</v>
      </c>
      <c r="D9142" s="315" t="s">
        <v>363</v>
      </c>
      <c r="E9142" s="18" t="s">
        <v>19</v>
      </c>
      <c r="F9142" s="316">
        <v>1</v>
      </c>
      <c r="G9142" s="39"/>
      <c r="H9142" s="45"/>
    </row>
    <row r="9143" s="2" customFormat="1" ht="16.8" customHeight="1">
      <c r="A9143" s="39"/>
      <c r="B9143" s="45"/>
      <c r="C9143" s="317" t="s">
        <v>4959</v>
      </c>
      <c r="D9143" s="39"/>
      <c r="E9143" s="39"/>
      <c r="F9143" s="39"/>
      <c r="G9143" s="39"/>
      <c r="H9143" s="45"/>
    </row>
    <row r="9144" s="2" customFormat="1" ht="16.8" customHeight="1">
      <c r="A9144" s="39"/>
      <c r="B9144" s="45"/>
      <c r="C9144" s="315" t="s">
        <v>746</v>
      </c>
      <c r="D9144" s="315" t="s">
        <v>747</v>
      </c>
      <c r="E9144" s="18" t="s">
        <v>586</v>
      </c>
      <c r="F9144" s="316">
        <v>1</v>
      </c>
      <c r="G9144" s="39"/>
      <c r="H9144" s="45"/>
    </row>
    <row r="9145" s="2" customFormat="1" ht="16.8" customHeight="1">
      <c r="A9145" s="39"/>
      <c r="B9145" s="45"/>
      <c r="C9145" s="315" t="s">
        <v>756</v>
      </c>
      <c r="D9145" s="315" t="s">
        <v>757</v>
      </c>
      <c r="E9145" s="18" t="s">
        <v>586</v>
      </c>
      <c r="F9145" s="316">
        <v>1</v>
      </c>
      <c r="G9145" s="39"/>
      <c r="H9145" s="45"/>
    </row>
    <row r="9146" s="2" customFormat="1" ht="16.8" customHeight="1">
      <c r="A9146" s="39"/>
      <c r="B9146" s="45"/>
      <c r="C9146" s="315" t="s">
        <v>716</v>
      </c>
      <c r="D9146" s="315" t="s">
        <v>717</v>
      </c>
      <c r="E9146" s="18" t="s">
        <v>586</v>
      </c>
      <c r="F9146" s="316">
        <v>1</v>
      </c>
      <c r="G9146" s="39"/>
      <c r="H9146" s="45"/>
    </row>
    <row r="9147" s="2" customFormat="1" ht="16.8" customHeight="1">
      <c r="A9147" s="39"/>
      <c r="B9147" s="45"/>
      <c r="C9147" s="311" t="s">
        <v>250</v>
      </c>
      <c r="D9147" s="312" t="s">
        <v>19</v>
      </c>
      <c r="E9147" s="313" t="s">
        <v>19</v>
      </c>
      <c r="F9147" s="314">
        <v>1</v>
      </c>
      <c r="G9147" s="39"/>
      <c r="H9147" s="45"/>
    </row>
    <row r="9148" s="2" customFormat="1" ht="16.8" customHeight="1">
      <c r="A9148" s="39"/>
      <c r="B9148" s="45"/>
      <c r="C9148" s="315" t="s">
        <v>19</v>
      </c>
      <c r="D9148" s="315" t="s">
        <v>1178</v>
      </c>
      <c r="E9148" s="18" t="s">
        <v>19</v>
      </c>
      <c r="F9148" s="316">
        <v>0</v>
      </c>
      <c r="G9148" s="39"/>
      <c r="H9148" s="45"/>
    </row>
    <row r="9149" s="2" customFormat="1" ht="16.8" customHeight="1">
      <c r="A9149" s="39"/>
      <c r="B9149" s="45"/>
      <c r="C9149" s="315" t="s">
        <v>19</v>
      </c>
      <c r="D9149" s="315" t="s">
        <v>1177</v>
      </c>
      <c r="E9149" s="18" t="s">
        <v>19</v>
      </c>
      <c r="F9149" s="316">
        <v>0</v>
      </c>
      <c r="G9149" s="39"/>
      <c r="H9149" s="45"/>
    </row>
    <row r="9150" s="2" customFormat="1" ht="16.8" customHeight="1">
      <c r="A9150" s="39"/>
      <c r="B9150" s="45"/>
      <c r="C9150" s="315" t="s">
        <v>19</v>
      </c>
      <c r="D9150" s="315" t="s">
        <v>233</v>
      </c>
      <c r="E9150" s="18" t="s">
        <v>19</v>
      </c>
      <c r="F9150" s="316">
        <v>0</v>
      </c>
      <c r="G9150" s="39"/>
      <c r="H9150" s="45"/>
    </row>
    <row r="9151" s="2" customFormat="1" ht="16.8" customHeight="1">
      <c r="A9151" s="39"/>
      <c r="B9151" s="45"/>
      <c r="C9151" s="315" t="s">
        <v>19</v>
      </c>
      <c r="D9151" s="315" t="s">
        <v>235</v>
      </c>
      <c r="E9151" s="18" t="s">
        <v>19</v>
      </c>
      <c r="F9151" s="316">
        <v>0</v>
      </c>
      <c r="G9151" s="39"/>
      <c r="H9151" s="45"/>
    </row>
    <row r="9152" s="2" customFormat="1" ht="16.8" customHeight="1">
      <c r="A9152" s="39"/>
      <c r="B9152" s="45"/>
      <c r="C9152" s="315" t="s">
        <v>19</v>
      </c>
      <c r="D9152" s="315" t="s">
        <v>238</v>
      </c>
      <c r="E9152" s="18" t="s">
        <v>19</v>
      </c>
      <c r="F9152" s="316">
        <v>1</v>
      </c>
      <c r="G9152" s="39"/>
      <c r="H9152" s="45"/>
    </row>
    <row r="9153" s="2" customFormat="1" ht="16.8" customHeight="1">
      <c r="A9153" s="39"/>
      <c r="B9153" s="45"/>
      <c r="C9153" s="315" t="s">
        <v>19</v>
      </c>
      <c r="D9153" s="315" t="s">
        <v>240</v>
      </c>
      <c r="E9153" s="18" t="s">
        <v>19</v>
      </c>
      <c r="F9153" s="316">
        <v>0</v>
      </c>
      <c r="G9153" s="39"/>
      <c r="H9153" s="45"/>
    </row>
    <row r="9154" s="2" customFormat="1" ht="16.8" customHeight="1">
      <c r="A9154" s="39"/>
      <c r="B9154" s="45"/>
      <c r="C9154" s="315" t="s">
        <v>19</v>
      </c>
      <c r="D9154" s="315" t="s">
        <v>230</v>
      </c>
      <c r="E9154" s="18" t="s">
        <v>19</v>
      </c>
      <c r="F9154" s="316">
        <v>0</v>
      </c>
      <c r="G9154" s="39"/>
      <c r="H9154" s="45"/>
    </row>
    <row r="9155" s="2" customFormat="1" ht="16.8" customHeight="1">
      <c r="A9155" s="39"/>
      <c r="B9155" s="45"/>
      <c r="C9155" s="315" t="s">
        <v>19</v>
      </c>
      <c r="D9155" s="315" t="s">
        <v>242</v>
      </c>
      <c r="E9155" s="18" t="s">
        <v>19</v>
      </c>
      <c r="F9155" s="316">
        <v>0</v>
      </c>
      <c r="G9155" s="39"/>
      <c r="H9155" s="45"/>
    </row>
    <row r="9156" s="2" customFormat="1" ht="16.8" customHeight="1">
      <c r="A9156" s="39"/>
      <c r="B9156" s="45"/>
      <c r="C9156" s="315" t="s">
        <v>19</v>
      </c>
      <c r="D9156" s="315" t="s">
        <v>243</v>
      </c>
      <c r="E9156" s="18" t="s">
        <v>19</v>
      </c>
      <c r="F9156" s="316">
        <v>0</v>
      </c>
      <c r="G9156" s="39"/>
      <c r="H9156" s="45"/>
    </row>
    <row r="9157" s="2" customFormat="1" ht="16.8" customHeight="1">
      <c r="A9157" s="39"/>
      <c r="B9157" s="45"/>
      <c r="C9157" s="315" t="s">
        <v>19</v>
      </c>
      <c r="D9157" s="315" t="s">
        <v>244</v>
      </c>
      <c r="E9157" s="18" t="s">
        <v>19</v>
      </c>
      <c r="F9157" s="316">
        <v>0</v>
      </c>
      <c r="G9157" s="39"/>
      <c r="H9157" s="45"/>
    </row>
    <row r="9158" s="2" customFormat="1" ht="16.8" customHeight="1">
      <c r="A9158" s="39"/>
      <c r="B9158" s="45"/>
      <c r="C9158" s="315" t="s">
        <v>19</v>
      </c>
      <c r="D9158" s="315" t="s">
        <v>1315</v>
      </c>
      <c r="E9158" s="18" t="s">
        <v>19</v>
      </c>
      <c r="F9158" s="316">
        <v>0</v>
      </c>
      <c r="G9158" s="39"/>
      <c r="H9158" s="45"/>
    </row>
    <row r="9159" s="2" customFormat="1" ht="16.8" customHeight="1">
      <c r="A9159" s="39"/>
      <c r="B9159" s="45"/>
      <c r="C9159" s="315" t="s">
        <v>250</v>
      </c>
      <c r="D9159" s="315" t="s">
        <v>363</v>
      </c>
      <c r="E9159" s="18" t="s">
        <v>19</v>
      </c>
      <c r="F9159" s="316">
        <v>1</v>
      </c>
      <c r="G9159" s="39"/>
      <c r="H9159" s="45"/>
    </row>
    <row r="9160" s="2" customFormat="1" ht="16.8" customHeight="1">
      <c r="A9160" s="39"/>
      <c r="B9160" s="45"/>
      <c r="C9160" s="317" t="s">
        <v>4959</v>
      </c>
      <c r="D9160" s="39"/>
      <c r="E9160" s="39"/>
      <c r="F9160" s="39"/>
      <c r="G9160" s="39"/>
      <c r="H9160" s="45"/>
    </row>
    <row r="9161" s="2" customFormat="1" ht="16.8" customHeight="1">
      <c r="A9161" s="39"/>
      <c r="B9161" s="45"/>
      <c r="C9161" s="315" t="s">
        <v>724</v>
      </c>
      <c r="D9161" s="315" t="s">
        <v>725</v>
      </c>
      <c r="E9161" s="18" t="s">
        <v>586</v>
      </c>
      <c r="F9161" s="316">
        <v>1</v>
      </c>
      <c r="G9161" s="39"/>
      <c r="H9161" s="45"/>
    </row>
    <row r="9162" s="2" customFormat="1" ht="16.8" customHeight="1">
      <c r="A9162" s="39"/>
      <c r="B9162" s="45"/>
      <c r="C9162" s="315" t="s">
        <v>731</v>
      </c>
      <c r="D9162" s="315" t="s">
        <v>732</v>
      </c>
      <c r="E9162" s="18" t="s">
        <v>586</v>
      </c>
      <c r="F9162" s="316">
        <v>1</v>
      </c>
      <c r="G9162" s="39"/>
      <c r="H9162" s="45"/>
    </row>
    <row r="9163" s="2" customFormat="1" ht="16.8" customHeight="1">
      <c r="A9163" s="39"/>
      <c r="B9163" s="45"/>
      <c r="C9163" s="315" t="s">
        <v>716</v>
      </c>
      <c r="D9163" s="315" t="s">
        <v>717</v>
      </c>
      <c r="E9163" s="18" t="s">
        <v>586</v>
      </c>
      <c r="F9163" s="316">
        <v>1</v>
      </c>
      <c r="G9163" s="39"/>
      <c r="H9163" s="45"/>
    </row>
    <row r="9164" s="2" customFormat="1" ht="16.8" customHeight="1">
      <c r="A9164" s="39"/>
      <c r="B9164" s="45"/>
      <c r="C9164" s="315" t="s">
        <v>19</v>
      </c>
      <c r="D9164" s="315" t="s">
        <v>404</v>
      </c>
      <c r="E9164" s="18" t="s">
        <v>19</v>
      </c>
      <c r="F9164" s="316">
        <v>58.109999999999999</v>
      </c>
      <c r="G9164" s="39"/>
      <c r="H9164" s="45"/>
    </row>
    <row r="9165" s="2" customFormat="1" ht="16.8" customHeight="1">
      <c r="A9165" s="39"/>
      <c r="B9165" s="45"/>
      <c r="C9165" s="315" t="s">
        <v>291</v>
      </c>
      <c r="D9165" s="315" t="s">
        <v>363</v>
      </c>
      <c r="E9165" s="18" t="s">
        <v>19</v>
      </c>
      <c r="F9165" s="316">
        <v>58.109999999999999</v>
      </c>
      <c r="G9165" s="39"/>
      <c r="H9165" s="45"/>
    </row>
    <row r="9166" s="2" customFormat="1" ht="16.8" customHeight="1">
      <c r="A9166" s="39"/>
      <c r="B9166" s="45"/>
      <c r="C9166" s="317" t="s">
        <v>4959</v>
      </c>
      <c r="D9166" s="39"/>
      <c r="E9166" s="39"/>
      <c r="F9166" s="39"/>
      <c r="G9166" s="39"/>
      <c r="H9166" s="45"/>
    </row>
    <row r="9167" s="2" customFormat="1">
      <c r="A9167" s="39"/>
      <c r="B9167" s="45"/>
      <c r="C9167" s="315" t="s">
        <v>397</v>
      </c>
      <c r="D9167" s="315" t="s">
        <v>398</v>
      </c>
      <c r="E9167" s="18" t="s">
        <v>391</v>
      </c>
      <c r="F9167" s="316">
        <v>58.109999999999999</v>
      </c>
      <c r="G9167" s="39"/>
      <c r="H9167" s="45"/>
    </row>
    <row r="9168" s="2" customFormat="1">
      <c r="A9168" s="39"/>
      <c r="B9168" s="45"/>
      <c r="C9168" s="315" t="s">
        <v>472</v>
      </c>
      <c r="D9168" s="315" t="s">
        <v>473</v>
      </c>
      <c r="E9168" s="18" t="s">
        <v>391</v>
      </c>
      <c r="F9168" s="316">
        <v>58.109999999999999</v>
      </c>
      <c r="G9168" s="39"/>
      <c r="H9168" s="45"/>
    </row>
    <row r="9169" s="2" customFormat="1" ht="16.8" customHeight="1">
      <c r="A9169" s="39"/>
      <c r="B9169" s="45"/>
      <c r="C9169" s="311" t="s">
        <v>291</v>
      </c>
      <c r="D9169" s="312" t="s">
        <v>19</v>
      </c>
      <c r="E9169" s="313" t="s">
        <v>19</v>
      </c>
      <c r="F9169" s="314">
        <v>58.109999999999999</v>
      </c>
      <c r="G9169" s="39"/>
      <c r="H9169" s="45"/>
    </row>
    <row r="9170" s="2" customFormat="1" ht="16.8" customHeight="1">
      <c r="A9170" s="39"/>
      <c r="B9170" s="45"/>
      <c r="C9170" s="315" t="s">
        <v>1244</v>
      </c>
      <c r="D9170" s="315" t="s">
        <v>3533</v>
      </c>
      <c r="E9170" s="18" t="s">
        <v>19</v>
      </c>
      <c r="F9170" s="316">
        <v>0</v>
      </c>
      <c r="G9170" s="39"/>
      <c r="H9170" s="45"/>
    </row>
    <row r="9171" s="2" customFormat="1" ht="16.8" customHeight="1">
      <c r="A9171" s="39"/>
      <c r="B9171" s="45"/>
      <c r="C9171" s="311" t="s">
        <v>1178</v>
      </c>
      <c r="D9171" s="312" t="s">
        <v>19</v>
      </c>
      <c r="E9171" s="313" t="s">
        <v>19</v>
      </c>
      <c r="F9171" s="314">
        <v>0</v>
      </c>
      <c r="G9171" s="39"/>
      <c r="H9171" s="45"/>
    </row>
    <row r="9172" s="2" customFormat="1" ht="16.8" customHeight="1">
      <c r="A9172" s="39"/>
      <c r="B9172" s="45"/>
      <c r="C9172" s="315" t="s">
        <v>1178</v>
      </c>
      <c r="D9172" s="315" t="s">
        <v>3534</v>
      </c>
      <c r="E9172" s="18" t="s">
        <v>19</v>
      </c>
      <c r="F9172" s="316">
        <v>0</v>
      </c>
      <c r="G9172" s="39"/>
      <c r="H9172" s="45"/>
    </row>
    <row r="9173" s="2" customFormat="1" ht="16.8" customHeight="1">
      <c r="A9173" s="39"/>
      <c r="B9173" s="45"/>
      <c r="C9173" s="317" t="s">
        <v>4959</v>
      </c>
      <c r="D9173" s="39"/>
      <c r="E9173" s="39"/>
      <c r="F9173" s="39"/>
      <c r="G9173" s="39"/>
      <c r="H9173" s="45"/>
    </row>
    <row r="9174" s="2" customFormat="1" ht="16.8" customHeight="1">
      <c r="A9174" s="39"/>
      <c r="B9174" s="45"/>
      <c r="C9174" s="315" t="s">
        <v>703</v>
      </c>
      <c r="D9174" s="315" t="s">
        <v>704</v>
      </c>
      <c r="E9174" s="18" t="s">
        <v>586</v>
      </c>
      <c r="F9174" s="316">
        <v>1</v>
      </c>
      <c r="G9174" s="39"/>
      <c r="H9174" s="45"/>
    </row>
    <row r="9175" s="2" customFormat="1" ht="16.8" customHeight="1">
      <c r="A9175" s="39"/>
      <c r="B9175" s="45"/>
      <c r="C9175" s="315" t="s">
        <v>724</v>
      </c>
      <c r="D9175" s="315" t="s">
        <v>725</v>
      </c>
      <c r="E9175" s="18" t="s">
        <v>586</v>
      </c>
      <c r="F9175" s="316">
        <v>1</v>
      </c>
      <c r="G9175" s="39"/>
      <c r="H9175" s="45"/>
    </row>
    <row r="9176" s="2" customFormat="1" ht="16.8" customHeight="1">
      <c r="A9176" s="39"/>
      <c r="B9176" s="45"/>
      <c r="C9176" s="311" t="s">
        <v>1177</v>
      </c>
      <c r="D9176" s="312" t="s">
        <v>19</v>
      </c>
      <c r="E9176" s="313" t="s">
        <v>19</v>
      </c>
      <c r="F9176" s="314">
        <v>0</v>
      </c>
      <c r="G9176" s="39"/>
      <c r="H9176" s="45"/>
    </row>
    <row r="9177" s="2" customFormat="1" ht="16.8" customHeight="1">
      <c r="A9177" s="39"/>
      <c r="B9177" s="45"/>
      <c r="C9177" s="315" t="s">
        <v>1177</v>
      </c>
      <c r="D9177" s="315" t="s">
        <v>3535</v>
      </c>
      <c r="E9177" s="18" t="s">
        <v>19</v>
      </c>
      <c r="F9177" s="316">
        <v>0</v>
      </c>
      <c r="G9177" s="39"/>
      <c r="H9177" s="45"/>
    </row>
    <row r="9178" s="2" customFormat="1" ht="16.8" customHeight="1">
      <c r="A9178" s="39"/>
      <c r="B9178" s="45"/>
      <c r="C9178" s="317" t="s">
        <v>4959</v>
      </c>
      <c r="D9178" s="39"/>
      <c r="E9178" s="39"/>
      <c r="F9178" s="39"/>
      <c r="G9178" s="39"/>
      <c r="H9178" s="45"/>
    </row>
    <row r="9179" s="2" customFormat="1" ht="16.8" customHeight="1">
      <c r="A9179" s="39"/>
      <c r="B9179" s="45"/>
      <c r="C9179" s="315" t="s">
        <v>703</v>
      </c>
      <c r="D9179" s="315" t="s">
        <v>704</v>
      </c>
      <c r="E9179" s="18" t="s">
        <v>586</v>
      </c>
      <c r="F9179" s="316">
        <v>1</v>
      </c>
      <c r="G9179" s="39"/>
      <c r="H9179" s="45"/>
    </row>
    <row r="9180" s="2" customFormat="1" ht="16.8" customHeight="1">
      <c r="A9180" s="39"/>
      <c r="B9180" s="45"/>
      <c r="C9180" s="315" t="s">
        <v>724</v>
      </c>
      <c r="D9180" s="315" t="s">
        <v>725</v>
      </c>
      <c r="E9180" s="18" t="s">
        <v>586</v>
      </c>
      <c r="F9180" s="316">
        <v>1</v>
      </c>
      <c r="G9180" s="39"/>
      <c r="H9180" s="45"/>
    </row>
    <row r="9181" s="2" customFormat="1" ht="16.8" customHeight="1">
      <c r="A9181" s="39"/>
      <c r="B9181" s="45"/>
      <c r="C9181" s="311" t="s">
        <v>233</v>
      </c>
      <c r="D9181" s="312" t="s">
        <v>19</v>
      </c>
      <c r="E9181" s="313" t="s">
        <v>19</v>
      </c>
      <c r="F9181" s="314">
        <v>0</v>
      </c>
      <c r="G9181" s="39"/>
      <c r="H9181" s="45"/>
    </row>
    <row r="9182" s="2" customFormat="1" ht="16.8" customHeight="1">
      <c r="A9182" s="39"/>
      <c r="B9182" s="45"/>
      <c r="C9182" s="315" t="s">
        <v>233</v>
      </c>
      <c r="D9182" s="315" t="s">
        <v>3536</v>
      </c>
      <c r="E9182" s="18" t="s">
        <v>19</v>
      </c>
      <c r="F9182" s="316">
        <v>0</v>
      </c>
      <c r="G9182" s="39"/>
      <c r="H9182" s="45"/>
    </row>
    <row r="9183" s="2" customFormat="1" ht="16.8" customHeight="1">
      <c r="A9183" s="39"/>
      <c r="B9183" s="45"/>
      <c r="C9183" s="317" t="s">
        <v>4959</v>
      </c>
      <c r="D9183" s="39"/>
      <c r="E9183" s="39"/>
      <c r="F9183" s="39"/>
      <c r="G9183" s="39"/>
      <c r="H9183" s="45"/>
    </row>
    <row r="9184" s="2" customFormat="1" ht="16.8" customHeight="1">
      <c r="A9184" s="39"/>
      <c r="B9184" s="45"/>
      <c r="C9184" s="315" t="s">
        <v>703</v>
      </c>
      <c r="D9184" s="315" t="s">
        <v>704</v>
      </c>
      <c r="E9184" s="18" t="s">
        <v>586</v>
      </c>
      <c r="F9184" s="316">
        <v>1</v>
      </c>
      <c r="G9184" s="39"/>
      <c r="H9184" s="45"/>
    </row>
    <row r="9185" s="2" customFormat="1" ht="16.8" customHeight="1">
      <c r="A9185" s="39"/>
      <c r="B9185" s="45"/>
      <c r="C9185" s="315" t="s">
        <v>724</v>
      </c>
      <c r="D9185" s="315" t="s">
        <v>725</v>
      </c>
      <c r="E9185" s="18" t="s">
        <v>586</v>
      </c>
      <c r="F9185" s="316">
        <v>1</v>
      </c>
      <c r="G9185" s="39"/>
      <c r="H9185" s="45"/>
    </row>
    <row r="9186" s="2" customFormat="1" ht="16.8" customHeight="1">
      <c r="A9186" s="39"/>
      <c r="B9186" s="45"/>
      <c r="C9186" s="311" t="s">
        <v>235</v>
      </c>
      <c r="D9186" s="312" t="s">
        <v>19</v>
      </c>
      <c r="E9186" s="313" t="s">
        <v>19</v>
      </c>
      <c r="F9186" s="314">
        <v>0</v>
      </c>
      <c r="G9186" s="39"/>
      <c r="H9186" s="45"/>
    </row>
    <row r="9187" s="2" customFormat="1" ht="16.8" customHeight="1">
      <c r="A9187" s="39"/>
      <c r="B9187" s="45"/>
      <c r="C9187" s="315" t="s">
        <v>235</v>
      </c>
      <c r="D9187" s="315" t="s">
        <v>3697</v>
      </c>
      <c r="E9187" s="18" t="s">
        <v>19</v>
      </c>
      <c r="F9187" s="316">
        <v>0</v>
      </c>
      <c r="G9187" s="39"/>
      <c r="H9187" s="45"/>
    </row>
    <row r="9188" s="2" customFormat="1" ht="16.8" customHeight="1">
      <c r="A9188" s="39"/>
      <c r="B9188" s="45"/>
      <c r="C9188" s="317" t="s">
        <v>4959</v>
      </c>
      <c r="D9188" s="39"/>
      <c r="E9188" s="39"/>
      <c r="F9188" s="39"/>
      <c r="G9188" s="39"/>
      <c r="H9188" s="45"/>
    </row>
    <row r="9189" s="2" customFormat="1" ht="16.8" customHeight="1">
      <c r="A9189" s="39"/>
      <c r="B9189" s="45"/>
      <c r="C9189" s="315" t="s">
        <v>703</v>
      </c>
      <c r="D9189" s="315" t="s">
        <v>704</v>
      </c>
      <c r="E9189" s="18" t="s">
        <v>586</v>
      </c>
      <c r="F9189" s="316">
        <v>1</v>
      </c>
      <c r="G9189" s="39"/>
      <c r="H9189" s="45"/>
    </row>
    <row r="9190" s="2" customFormat="1" ht="16.8" customHeight="1">
      <c r="A9190" s="39"/>
      <c r="B9190" s="45"/>
      <c r="C9190" s="315" t="s">
        <v>724</v>
      </c>
      <c r="D9190" s="315" t="s">
        <v>725</v>
      </c>
      <c r="E9190" s="18" t="s">
        <v>586</v>
      </c>
      <c r="F9190" s="316">
        <v>1</v>
      </c>
      <c r="G9190" s="39"/>
      <c r="H9190" s="45"/>
    </row>
    <row r="9191" s="2" customFormat="1" ht="16.8" customHeight="1">
      <c r="A9191" s="39"/>
      <c r="B9191" s="45"/>
      <c r="C9191" s="315" t="s">
        <v>746</v>
      </c>
      <c r="D9191" s="315" t="s">
        <v>747</v>
      </c>
      <c r="E9191" s="18" t="s">
        <v>586</v>
      </c>
      <c r="F9191" s="316">
        <v>1</v>
      </c>
      <c r="G9191" s="39"/>
      <c r="H9191" s="45"/>
    </row>
    <row r="9192" s="2" customFormat="1" ht="16.8" customHeight="1">
      <c r="A9192" s="39"/>
      <c r="B9192" s="45"/>
      <c r="C9192" s="311" t="s">
        <v>238</v>
      </c>
      <c r="D9192" s="312" t="s">
        <v>19</v>
      </c>
      <c r="E9192" s="313" t="s">
        <v>19</v>
      </c>
      <c r="F9192" s="314">
        <v>1</v>
      </c>
      <c r="G9192" s="39"/>
      <c r="H9192" s="45"/>
    </row>
    <row r="9193" s="2" customFormat="1" ht="16.8" customHeight="1">
      <c r="A9193" s="39"/>
      <c r="B9193" s="45"/>
      <c r="C9193" s="315" t="s">
        <v>1244</v>
      </c>
      <c r="D9193" s="315" t="s">
        <v>3533</v>
      </c>
      <c r="E9193" s="18" t="s">
        <v>19</v>
      </c>
      <c r="F9193" s="316">
        <v>0</v>
      </c>
      <c r="G9193" s="39"/>
      <c r="H9193" s="45"/>
    </row>
    <row r="9194" s="2" customFormat="1" ht="16.8" customHeight="1">
      <c r="A9194" s="39"/>
      <c r="B9194" s="45"/>
      <c r="C9194" s="315" t="s">
        <v>1178</v>
      </c>
      <c r="D9194" s="315" t="s">
        <v>3534</v>
      </c>
      <c r="E9194" s="18" t="s">
        <v>19</v>
      </c>
      <c r="F9194" s="316">
        <v>0</v>
      </c>
      <c r="G9194" s="39"/>
      <c r="H9194" s="45"/>
    </row>
    <row r="9195" s="2" customFormat="1" ht="16.8" customHeight="1">
      <c r="A9195" s="39"/>
      <c r="B9195" s="45"/>
      <c r="C9195" s="315" t="s">
        <v>1177</v>
      </c>
      <c r="D9195" s="315" t="s">
        <v>3535</v>
      </c>
      <c r="E9195" s="18" t="s">
        <v>19</v>
      </c>
      <c r="F9195" s="316">
        <v>0</v>
      </c>
      <c r="G9195" s="39"/>
      <c r="H9195" s="45"/>
    </row>
    <row r="9196" s="2" customFormat="1" ht="16.8" customHeight="1">
      <c r="A9196" s="39"/>
      <c r="B9196" s="45"/>
      <c r="C9196" s="315" t="s">
        <v>233</v>
      </c>
      <c r="D9196" s="315" t="s">
        <v>3536</v>
      </c>
      <c r="E9196" s="18" t="s">
        <v>19</v>
      </c>
      <c r="F9196" s="316">
        <v>0</v>
      </c>
      <c r="G9196" s="39"/>
      <c r="H9196" s="45"/>
    </row>
    <row r="9197" s="2" customFormat="1" ht="16.8" customHeight="1">
      <c r="A9197" s="39"/>
      <c r="B9197" s="45"/>
      <c r="C9197" s="315" t="s">
        <v>235</v>
      </c>
      <c r="D9197" s="315" t="s">
        <v>3697</v>
      </c>
      <c r="E9197" s="18" t="s">
        <v>19</v>
      </c>
      <c r="F9197" s="316">
        <v>0</v>
      </c>
      <c r="G9197" s="39"/>
      <c r="H9197" s="45"/>
    </row>
    <row r="9198" s="2" customFormat="1" ht="16.8" customHeight="1">
      <c r="A9198" s="39"/>
      <c r="B9198" s="45"/>
      <c r="C9198" s="315" t="s">
        <v>238</v>
      </c>
      <c r="D9198" s="315" t="s">
        <v>3698</v>
      </c>
      <c r="E9198" s="18" t="s">
        <v>19</v>
      </c>
      <c r="F9198" s="316">
        <v>1</v>
      </c>
      <c r="G9198" s="39"/>
      <c r="H9198" s="45"/>
    </row>
    <row r="9199" s="2" customFormat="1" ht="16.8" customHeight="1">
      <c r="A9199" s="39"/>
      <c r="B9199" s="45"/>
      <c r="C9199" s="317" t="s">
        <v>4959</v>
      </c>
      <c r="D9199" s="39"/>
      <c r="E9199" s="39"/>
      <c r="F9199" s="39"/>
      <c r="G9199" s="39"/>
      <c r="H9199" s="45"/>
    </row>
    <row r="9200" s="2" customFormat="1" ht="16.8" customHeight="1">
      <c r="A9200" s="39"/>
      <c r="B9200" s="45"/>
      <c r="C9200" s="315" t="s">
        <v>703</v>
      </c>
      <c r="D9200" s="315" t="s">
        <v>704</v>
      </c>
      <c r="E9200" s="18" t="s">
        <v>586</v>
      </c>
      <c r="F9200" s="316">
        <v>1</v>
      </c>
      <c r="G9200" s="39"/>
      <c r="H9200" s="45"/>
    </row>
    <row r="9201" s="2" customFormat="1" ht="16.8" customHeight="1">
      <c r="A9201" s="39"/>
      <c r="B9201" s="45"/>
      <c r="C9201" s="315" t="s">
        <v>724</v>
      </c>
      <c r="D9201" s="315" t="s">
        <v>725</v>
      </c>
      <c r="E9201" s="18" t="s">
        <v>586</v>
      </c>
      <c r="F9201" s="316">
        <v>1</v>
      </c>
      <c r="G9201" s="39"/>
      <c r="H9201" s="45"/>
    </row>
    <row r="9202" s="2" customFormat="1" ht="16.8" customHeight="1">
      <c r="A9202" s="39"/>
      <c r="B9202" s="45"/>
      <c r="C9202" s="315" t="s">
        <v>746</v>
      </c>
      <c r="D9202" s="315" t="s">
        <v>747</v>
      </c>
      <c r="E9202" s="18" t="s">
        <v>586</v>
      </c>
      <c r="F9202" s="316">
        <v>1</v>
      </c>
      <c r="G9202" s="39"/>
      <c r="H9202" s="45"/>
    </row>
    <row r="9203" s="2" customFormat="1" ht="16.8" customHeight="1">
      <c r="A9203" s="39"/>
      <c r="B9203" s="45"/>
      <c r="C9203" s="311" t="s">
        <v>240</v>
      </c>
      <c r="D9203" s="312" t="s">
        <v>19</v>
      </c>
      <c r="E9203" s="313" t="s">
        <v>19</v>
      </c>
      <c r="F9203" s="314">
        <v>0</v>
      </c>
      <c r="G9203" s="39"/>
      <c r="H9203" s="45"/>
    </row>
    <row r="9204" s="2" customFormat="1" ht="16.8" customHeight="1">
      <c r="A9204" s="39"/>
      <c r="B9204" s="45"/>
      <c r="C9204" s="315" t="s">
        <v>240</v>
      </c>
      <c r="D9204" s="315" t="s">
        <v>3539</v>
      </c>
      <c r="E9204" s="18" t="s">
        <v>19</v>
      </c>
      <c r="F9204" s="316">
        <v>0</v>
      </c>
      <c r="G9204" s="39"/>
      <c r="H9204" s="45"/>
    </row>
    <row r="9205" s="2" customFormat="1" ht="16.8" customHeight="1">
      <c r="A9205" s="39"/>
      <c r="B9205" s="45"/>
      <c r="C9205" s="317" t="s">
        <v>4959</v>
      </c>
      <c r="D9205" s="39"/>
      <c r="E9205" s="39"/>
      <c r="F9205" s="39"/>
      <c r="G9205" s="39"/>
      <c r="H9205" s="45"/>
    </row>
    <row r="9206" s="2" customFormat="1" ht="16.8" customHeight="1">
      <c r="A9206" s="39"/>
      <c r="B9206" s="45"/>
      <c r="C9206" s="315" t="s">
        <v>703</v>
      </c>
      <c r="D9206" s="315" t="s">
        <v>704</v>
      </c>
      <c r="E9206" s="18" t="s">
        <v>586</v>
      </c>
      <c r="F9206" s="316">
        <v>1</v>
      </c>
      <c r="G9206" s="39"/>
      <c r="H9206" s="45"/>
    </row>
    <row r="9207" s="2" customFormat="1" ht="16.8" customHeight="1">
      <c r="A9207" s="39"/>
      <c r="B9207" s="45"/>
      <c r="C9207" s="315" t="s">
        <v>724</v>
      </c>
      <c r="D9207" s="315" t="s">
        <v>725</v>
      </c>
      <c r="E9207" s="18" t="s">
        <v>586</v>
      </c>
      <c r="F9207" s="316">
        <v>1</v>
      </c>
      <c r="G9207" s="39"/>
      <c r="H9207" s="45"/>
    </row>
    <row r="9208" s="2" customFormat="1" ht="16.8" customHeight="1">
      <c r="A9208" s="39"/>
      <c r="B9208" s="45"/>
      <c r="C9208" s="315" t="s">
        <v>746</v>
      </c>
      <c r="D9208" s="315" t="s">
        <v>747</v>
      </c>
      <c r="E9208" s="18" t="s">
        <v>586</v>
      </c>
      <c r="F9208" s="316">
        <v>1</v>
      </c>
      <c r="G9208" s="39"/>
      <c r="H9208" s="45"/>
    </row>
    <row r="9209" s="2" customFormat="1" ht="16.8" customHeight="1">
      <c r="A9209" s="39"/>
      <c r="B9209" s="45"/>
      <c r="C9209" s="311" t="s">
        <v>230</v>
      </c>
      <c r="D9209" s="312" t="s">
        <v>19</v>
      </c>
      <c r="E9209" s="313" t="s">
        <v>19</v>
      </c>
      <c r="F9209" s="314">
        <v>0</v>
      </c>
      <c r="G9209" s="39"/>
      <c r="H9209" s="45"/>
    </row>
    <row r="9210" s="2" customFormat="1" ht="16.8" customHeight="1">
      <c r="A9210" s="39"/>
      <c r="B9210" s="45"/>
      <c r="C9210" s="315" t="s">
        <v>230</v>
      </c>
      <c r="D9210" s="315" t="s">
        <v>3540</v>
      </c>
      <c r="E9210" s="18" t="s">
        <v>19</v>
      </c>
      <c r="F9210" s="316">
        <v>0</v>
      </c>
      <c r="G9210" s="39"/>
      <c r="H9210" s="45"/>
    </row>
    <row r="9211" s="2" customFormat="1" ht="16.8" customHeight="1">
      <c r="A9211" s="39"/>
      <c r="B9211" s="45"/>
      <c r="C9211" s="317" t="s">
        <v>4959</v>
      </c>
      <c r="D9211" s="39"/>
      <c r="E9211" s="39"/>
      <c r="F9211" s="39"/>
      <c r="G9211" s="39"/>
      <c r="H9211" s="45"/>
    </row>
    <row r="9212" s="2" customFormat="1" ht="16.8" customHeight="1">
      <c r="A9212" s="39"/>
      <c r="B9212" s="45"/>
      <c r="C9212" s="315" t="s">
        <v>703</v>
      </c>
      <c r="D9212" s="315" t="s">
        <v>704</v>
      </c>
      <c r="E9212" s="18" t="s">
        <v>586</v>
      </c>
      <c r="F9212" s="316">
        <v>1</v>
      </c>
      <c r="G9212" s="39"/>
      <c r="H9212" s="45"/>
    </row>
    <row r="9213" s="2" customFormat="1" ht="16.8" customHeight="1">
      <c r="A9213" s="39"/>
      <c r="B9213" s="45"/>
      <c r="C9213" s="315" t="s">
        <v>724</v>
      </c>
      <c r="D9213" s="315" t="s">
        <v>725</v>
      </c>
      <c r="E9213" s="18" t="s">
        <v>586</v>
      </c>
      <c r="F9213" s="316">
        <v>1</v>
      </c>
      <c r="G9213" s="39"/>
      <c r="H9213" s="45"/>
    </row>
    <row r="9214" s="2" customFormat="1" ht="16.8" customHeight="1">
      <c r="A9214" s="39"/>
      <c r="B9214" s="45"/>
      <c r="C9214" s="315" t="s">
        <v>746</v>
      </c>
      <c r="D9214" s="315" t="s">
        <v>747</v>
      </c>
      <c r="E9214" s="18" t="s">
        <v>586</v>
      </c>
      <c r="F9214" s="316">
        <v>1</v>
      </c>
      <c r="G9214" s="39"/>
      <c r="H9214" s="45"/>
    </row>
    <row r="9215" s="2" customFormat="1" ht="16.8" customHeight="1">
      <c r="A9215" s="39"/>
      <c r="B9215" s="45"/>
      <c r="C9215" s="311" t="s">
        <v>242</v>
      </c>
      <c r="D9215" s="312" t="s">
        <v>19</v>
      </c>
      <c r="E9215" s="313" t="s">
        <v>19</v>
      </c>
      <c r="F9215" s="314">
        <v>0</v>
      </c>
      <c r="G9215" s="39"/>
      <c r="H9215" s="45"/>
    </row>
    <row r="9216" s="2" customFormat="1" ht="16.8" customHeight="1">
      <c r="A9216" s="39"/>
      <c r="B9216" s="45"/>
      <c r="C9216" s="315" t="s">
        <v>242</v>
      </c>
      <c r="D9216" s="315" t="s">
        <v>3541</v>
      </c>
      <c r="E9216" s="18" t="s">
        <v>19</v>
      </c>
      <c r="F9216" s="316">
        <v>0</v>
      </c>
      <c r="G9216" s="39"/>
      <c r="H9216" s="45"/>
    </row>
    <row r="9217" s="2" customFormat="1" ht="16.8" customHeight="1">
      <c r="A9217" s="39"/>
      <c r="B9217" s="45"/>
      <c r="C9217" s="317" t="s">
        <v>4959</v>
      </c>
      <c r="D9217" s="39"/>
      <c r="E9217" s="39"/>
      <c r="F9217" s="39"/>
      <c r="G9217" s="39"/>
      <c r="H9217" s="45"/>
    </row>
    <row r="9218" s="2" customFormat="1" ht="16.8" customHeight="1">
      <c r="A9218" s="39"/>
      <c r="B9218" s="45"/>
      <c r="C9218" s="315" t="s">
        <v>703</v>
      </c>
      <c r="D9218" s="315" t="s">
        <v>704</v>
      </c>
      <c r="E9218" s="18" t="s">
        <v>586</v>
      </c>
      <c r="F9218" s="316">
        <v>1</v>
      </c>
      <c r="G9218" s="39"/>
      <c r="H9218" s="45"/>
    </row>
    <row r="9219" s="2" customFormat="1" ht="16.8" customHeight="1">
      <c r="A9219" s="39"/>
      <c r="B9219" s="45"/>
      <c r="C9219" s="315" t="s">
        <v>724</v>
      </c>
      <c r="D9219" s="315" t="s">
        <v>725</v>
      </c>
      <c r="E9219" s="18" t="s">
        <v>586</v>
      </c>
      <c r="F9219" s="316">
        <v>1</v>
      </c>
      <c r="G9219" s="39"/>
      <c r="H9219" s="45"/>
    </row>
    <row r="9220" s="2" customFormat="1" ht="16.8" customHeight="1">
      <c r="A9220" s="39"/>
      <c r="B9220" s="45"/>
      <c r="C9220" s="315" t="s">
        <v>746</v>
      </c>
      <c r="D9220" s="315" t="s">
        <v>747</v>
      </c>
      <c r="E9220" s="18" t="s">
        <v>586</v>
      </c>
      <c r="F9220" s="316">
        <v>1</v>
      </c>
      <c r="G9220" s="39"/>
      <c r="H9220" s="45"/>
    </row>
    <row r="9221" s="2" customFormat="1" ht="16.8" customHeight="1">
      <c r="A9221" s="39"/>
      <c r="B9221" s="45"/>
      <c r="C9221" s="311" t="s">
        <v>243</v>
      </c>
      <c r="D9221" s="312" t="s">
        <v>19</v>
      </c>
      <c r="E9221" s="313" t="s">
        <v>19</v>
      </c>
      <c r="F9221" s="314">
        <v>0</v>
      </c>
      <c r="G9221" s="39"/>
      <c r="H9221" s="45"/>
    </row>
    <row r="9222" s="2" customFormat="1" ht="16.8" customHeight="1">
      <c r="A9222" s="39"/>
      <c r="B9222" s="45"/>
      <c r="C9222" s="315" t="s">
        <v>243</v>
      </c>
      <c r="D9222" s="315" t="s">
        <v>3542</v>
      </c>
      <c r="E9222" s="18" t="s">
        <v>19</v>
      </c>
      <c r="F9222" s="316">
        <v>0</v>
      </c>
      <c r="G9222" s="39"/>
      <c r="H9222" s="45"/>
    </row>
    <row r="9223" s="2" customFormat="1" ht="16.8" customHeight="1">
      <c r="A9223" s="39"/>
      <c r="B9223" s="45"/>
      <c r="C9223" s="317" t="s">
        <v>4959</v>
      </c>
      <c r="D9223" s="39"/>
      <c r="E9223" s="39"/>
      <c r="F9223" s="39"/>
      <c r="G9223" s="39"/>
      <c r="H9223" s="45"/>
    </row>
    <row r="9224" s="2" customFormat="1" ht="16.8" customHeight="1">
      <c r="A9224" s="39"/>
      <c r="B9224" s="45"/>
      <c r="C9224" s="315" t="s">
        <v>703</v>
      </c>
      <c r="D9224" s="315" t="s">
        <v>704</v>
      </c>
      <c r="E9224" s="18" t="s">
        <v>586</v>
      </c>
      <c r="F9224" s="316">
        <v>1</v>
      </c>
      <c r="G9224" s="39"/>
      <c r="H9224" s="45"/>
    </row>
    <row r="9225" s="2" customFormat="1" ht="16.8" customHeight="1">
      <c r="A9225" s="39"/>
      <c r="B9225" s="45"/>
      <c r="C9225" s="315" t="s">
        <v>724</v>
      </c>
      <c r="D9225" s="315" t="s">
        <v>725</v>
      </c>
      <c r="E9225" s="18" t="s">
        <v>586</v>
      </c>
      <c r="F9225" s="316">
        <v>1</v>
      </c>
      <c r="G9225" s="39"/>
      <c r="H9225" s="45"/>
    </row>
    <row r="9226" s="2" customFormat="1" ht="16.8" customHeight="1">
      <c r="A9226" s="39"/>
      <c r="B9226" s="45"/>
      <c r="C9226" s="315" t="s">
        <v>746</v>
      </c>
      <c r="D9226" s="315" t="s">
        <v>747</v>
      </c>
      <c r="E9226" s="18" t="s">
        <v>586</v>
      </c>
      <c r="F9226" s="316">
        <v>1</v>
      </c>
      <c r="G9226" s="39"/>
      <c r="H9226" s="45"/>
    </row>
    <row r="9227" s="2" customFormat="1" ht="16.8" customHeight="1">
      <c r="A9227" s="39"/>
      <c r="B9227" s="45"/>
      <c r="C9227" s="311" t="s">
        <v>244</v>
      </c>
      <c r="D9227" s="312" t="s">
        <v>19</v>
      </c>
      <c r="E9227" s="313" t="s">
        <v>19</v>
      </c>
      <c r="F9227" s="314">
        <v>0</v>
      </c>
      <c r="G9227" s="39"/>
      <c r="H9227" s="45"/>
    </row>
    <row r="9228" s="2" customFormat="1" ht="16.8" customHeight="1">
      <c r="A9228" s="39"/>
      <c r="B9228" s="45"/>
      <c r="C9228" s="315" t="s">
        <v>244</v>
      </c>
      <c r="D9228" s="315" t="s">
        <v>3543</v>
      </c>
      <c r="E9228" s="18" t="s">
        <v>19</v>
      </c>
      <c r="F9228" s="316">
        <v>0</v>
      </c>
      <c r="G9228" s="39"/>
      <c r="H9228" s="45"/>
    </row>
    <row r="9229" s="2" customFormat="1" ht="16.8" customHeight="1">
      <c r="A9229" s="39"/>
      <c r="B9229" s="45"/>
      <c r="C9229" s="317" t="s">
        <v>4959</v>
      </c>
      <c r="D9229" s="39"/>
      <c r="E9229" s="39"/>
      <c r="F9229" s="39"/>
      <c r="G9229" s="39"/>
      <c r="H9229" s="45"/>
    </row>
    <row r="9230" s="2" customFormat="1" ht="16.8" customHeight="1">
      <c r="A9230" s="39"/>
      <c r="B9230" s="45"/>
      <c r="C9230" s="315" t="s">
        <v>703</v>
      </c>
      <c r="D9230" s="315" t="s">
        <v>704</v>
      </c>
      <c r="E9230" s="18" t="s">
        <v>586</v>
      </c>
      <c r="F9230" s="316">
        <v>1</v>
      </c>
      <c r="G9230" s="39"/>
      <c r="H9230" s="45"/>
    </row>
    <row r="9231" s="2" customFormat="1" ht="16.8" customHeight="1">
      <c r="A9231" s="39"/>
      <c r="B9231" s="45"/>
      <c r="C9231" s="315" t="s">
        <v>724</v>
      </c>
      <c r="D9231" s="315" t="s">
        <v>725</v>
      </c>
      <c r="E9231" s="18" t="s">
        <v>586</v>
      </c>
      <c r="F9231" s="316">
        <v>1</v>
      </c>
      <c r="G9231" s="39"/>
      <c r="H9231" s="45"/>
    </row>
    <row r="9232" s="2" customFormat="1" ht="16.8" customHeight="1">
      <c r="A9232" s="39"/>
      <c r="B9232" s="45"/>
      <c r="C9232" s="315" t="s">
        <v>746</v>
      </c>
      <c r="D9232" s="315" t="s">
        <v>747</v>
      </c>
      <c r="E9232" s="18" t="s">
        <v>586</v>
      </c>
      <c r="F9232" s="316">
        <v>1</v>
      </c>
      <c r="G9232" s="39"/>
      <c r="H9232" s="45"/>
    </row>
    <row r="9233" s="2" customFormat="1" ht="16.8" customHeight="1">
      <c r="A9233" s="39"/>
      <c r="B9233" s="45"/>
      <c r="C9233" s="311" t="s">
        <v>1315</v>
      </c>
      <c r="D9233" s="312" t="s">
        <v>19</v>
      </c>
      <c r="E9233" s="313" t="s">
        <v>19</v>
      </c>
      <c r="F9233" s="314">
        <v>0</v>
      </c>
      <c r="G9233" s="39"/>
      <c r="H9233" s="45"/>
    </row>
    <row r="9234" s="2" customFormat="1" ht="16.8" customHeight="1">
      <c r="A9234" s="39"/>
      <c r="B9234" s="45"/>
      <c r="C9234" s="315" t="s">
        <v>1315</v>
      </c>
      <c r="D9234" s="315" t="s">
        <v>3544</v>
      </c>
      <c r="E9234" s="18" t="s">
        <v>19</v>
      </c>
      <c r="F9234" s="316">
        <v>0</v>
      </c>
      <c r="G9234" s="39"/>
      <c r="H9234" s="45"/>
    </row>
    <row r="9235" s="2" customFormat="1" ht="16.8" customHeight="1">
      <c r="A9235" s="39"/>
      <c r="B9235" s="45"/>
      <c r="C9235" s="317" t="s">
        <v>4959</v>
      </c>
      <c r="D9235" s="39"/>
      <c r="E9235" s="39"/>
      <c r="F9235" s="39"/>
      <c r="G9235" s="39"/>
      <c r="H9235" s="45"/>
    </row>
    <row r="9236" s="2" customFormat="1" ht="16.8" customHeight="1">
      <c r="A9236" s="39"/>
      <c r="B9236" s="45"/>
      <c r="C9236" s="315" t="s">
        <v>703</v>
      </c>
      <c r="D9236" s="315" t="s">
        <v>704</v>
      </c>
      <c r="E9236" s="18" t="s">
        <v>586</v>
      </c>
      <c r="F9236" s="316">
        <v>1</v>
      </c>
      <c r="G9236" s="39"/>
      <c r="H9236" s="45"/>
    </row>
    <row r="9237" s="2" customFormat="1" ht="16.8" customHeight="1">
      <c r="A9237" s="39"/>
      <c r="B9237" s="45"/>
      <c r="C9237" s="315" t="s">
        <v>724</v>
      </c>
      <c r="D9237" s="315" t="s">
        <v>725</v>
      </c>
      <c r="E9237" s="18" t="s">
        <v>586</v>
      </c>
      <c r="F9237" s="316">
        <v>1</v>
      </c>
      <c r="G9237" s="39"/>
      <c r="H9237" s="45"/>
    </row>
    <row r="9238" s="2" customFormat="1" ht="16.8" customHeight="1">
      <c r="A9238" s="39"/>
      <c r="B9238" s="45"/>
      <c r="C9238" s="315" t="s">
        <v>746</v>
      </c>
      <c r="D9238" s="315" t="s">
        <v>747</v>
      </c>
      <c r="E9238" s="18" t="s">
        <v>586</v>
      </c>
      <c r="F9238" s="316">
        <v>1</v>
      </c>
      <c r="G9238" s="39"/>
      <c r="H9238" s="45"/>
    </row>
    <row r="9239" s="2" customFormat="1" ht="16.8" customHeight="1">
      <c r="A9239" s="39"/>
      <c r="B9239" s="45"/>
      <c r="C9239" s="311" t="s">
        <v>1470</v>
      </c>
      <c r="D9239" s="312" t="s">
        <v>19</v>
      </c>
      <c r="E9239" s="313" t="s">
        <v>19</v>
      </c>
      <c r="F9239" s="314">
        <v>0</v>
      </c>
      <c r="G9239" s="39"/>
      <c r="H9239" s="45"/>
    </row>
    <row r="9240" s="2" customFormat="1" ht="16.8" customHeight="1">
      <c r="A9240" s="39"/>
      <c r="B9240" s="45"/>
      <c r="C9240" s="315" t="s">
        <v>1470</v>
      </c>
      <c r="D9240" s="315" t="s">
        <v>3545</v>
      </c>
      <c r="E9240" s="18" t="s">
        <v>19</v>
      </c>
      <c r="F9240" s="316">
        <v>0</v>
      </c>
      <c r="G9240" s="39"/>
      <c r="H9240" s="45"/>
    </row>
    <row r="9241" s="2" customFormat="1" ht="16.8" customHeight="1">
      <c r="A9241" s="39"/>
      <c r="B9241" s="45"/>
      <c r="C9241" s="317" t="s">
        <v>4959</v>
      </c>
      <c r="D9241" s="39"/>
      <c r="E9241" s="39"/>
      <c r="F9241" s="39"/>
      <c r="G9241" s="39"/>
      <c r="H9241" s="45"/>
    </row>
    <row r="9242" s="2" customFormat="1" ht="16.8" customHeight="1">
      <c r="A9242" s="39"/>
      <c r="B9242" s="45"/>
      <c r="C9242" s="315" t="s">
        <v>703</v>
      </c>
      <c r="D9242" s="315" t="s">
        <v>704</v>
      </c>
      <c r="E9242" s="18" t="s">
        <v>586</v>
      </c>
      <c r="F9242" s="316">
        <v>1</v>
      </c>
      <c r="G9242" s="39"/>
      <c r="H9242" s="45"/>
    </row>
    <row r="9243" s="2" customFormat="1" ht="16.8" customHeight="1">
      <c r="A9243" s="39"/>
      <c r="B9243" s="45"/>
      <c r="C9243" s="315" t="s">
        <v>746</v>
      </c>
      <c r="D9243" s="315" t="s">
        <v>747</v>
      </c>
      <c r="E9243" s="18" t="s">
        <v>586</v>
      </c>
      <c r="F9243" s="316">
        <v>1</v>
      </c>
      <c r="G9243" s="39"/>
      <c r="H9243" s="45"/>
    </row>
    <row r="9244" s="2" customFormat="1" ht="16.8" customHeight="1">
      <c r="A9244" s="39"/>
      <c r="B9244" s="45"/>
      <c r="C9244" s="311" t="s">
        <v>1471</v>
      </c>
      <c r="D9244" s="312" t="s">
        <v>19</v>
      </c>
      <c r="E9244" s="313" t="s">
        <v>19</v>
      </c>
      <c r="F9244" s="314">
        <v>0</v>
      </c>
      <c r="G9244" s="39"/>
      <c r="H9244" s="45"/>
    </row>
    <row r="9245" s="2" customFormat="1" ht="16.8" customHeight="1">
      <c r="A9245" s="39"/>
      <c r="B9245" s="45"/>
      <c r="C9245" s="315" t="s">
        <v>1471</v>
      </c>
      <c r="D9245" s="315" t="s">
        <v>3546</v>
      </c>
      <c r="E9245" s="18" t="s">
        <v>19</v>
      </c>
      <c r="F9245" s="316">
        <v>0</v>
      </c>
      <c r="G9245" s="39"/>
      <c r="H9245" s="45"/>
    </row>
    <row r="9246" s="2" customFormat="1" ht="16.8" customHeight="1">
      <c r="A9246" s="39"/>
      <c r="B9246" s="45"/>
      <c r="C9246" s="317" t="s">
        <v>4959</v>
      </c>
      <c r="D9246" s="39"/>
      <c r="E9246" s="39"/>
      <c r="F9246" s="39"/>
      <c r="G9246" s="39"/>
      <c r="H9246" s="45"/>
    </row>
    <row r="9247" s="2" customFormat="1" ht="16.8" customHeight="1">
      <c r="A9247" s="39"/>
      <c r="B9247" s="45"/>
      <c r="C9247" s="315" t="s">
        <v>703</v>
      </c>
      <c r="D9247" s="315" t="s">
        <v>704</v>
      </c>
      <c r="E9247" s="18" t="s">
        <v>586</v>
      </c>
      <c r="F9247" s="316">
        <v>1</v>
      </c>
      <c r="G9247" s="39"/>
      <c r="H9247" s="45"/>
    </row>
    <row r="9248" s="2" customFormat="1" ht="16.8" customHeight="1">
      <c r="A9248" s="39"/>
      <c r="B9248" s="45"/>
      <c r="C9248" s="315" t="s">
        <v>746</v>
      </c>
      <c r="D9248" s="315" t="s">
        <v>747</v>
      </c>
      <c r="E9248" s="18" t="s">
        <v>586</v>
      </c>
      <c r="F9248" s="316">
        <v>1</v>
      </c>
      <c r="G9248" s="39"/>
      <c r="H9248" s="45"/>
    </row>
    <row r="9249" s="2" customFormat="1" ht="16.8" customHeight="1">
      <c r="A9249" s="39"/>
      <c r="B9249" s="45"/>
      <c r="C9249" s="311" t="s">
        <v>245</v>
      </c>
      <c r="D9249" s="312" t="s">
        <v>19</v>
      </c>
      <c r="E9249" s="313" t="s">
        <v>19</v>
      </c>
      <c r="F9249" s="314">
        <v>1</v>
      </c>
      <c r="G9249" s="39"/>
      <c r="H9249" s="45"/>
    </row>
    <row r="9250" s="2" customFormat="1" ht="16.8" customHeight="1">
      <c r="A9250" s="39"/>
      <c r="B9250" s="45"/>
      <c r="C9250" s="315" t="s">
        <v>1244</v>
      </c>
      <c r="D9250" s="315" t="s">
        <v>3533</v>
      </c>
      <c r="E9250" s="18" t="s">
        <v>19</v>
      </c>
      <c r="F9250" s="316">
        <v>0</v>
      </c>
      <c r="G9250" s="39"/>
      <c r="H9250" s="45"/>
    </row>
    <row r="9251" s="2" customFormat="1" ht="16.8" customHeight="1">
      <c r="A9251" s="39"/>
      <c r="B9251" s="45"/>
      <c r="C9251" s="315" t="s">
        <v>1178</v>
      </c>
      <c r="D9251" s="315" t="s">
        <v>3534</v>
      </c>
      <c r="E9251" s="18" t="s">
        <v>19</v>
      </c>
      <c r="F9251" s="316">
        <v>0</v>
      </c>
      <c r="G9251" s="39"/>
      <c r="H9251" s="45"/>
    </row>
    <row r="9252" s="2" customFormat="1" ht="16.8" customHeight="1">
      <c r="A9252" s="39"/>
      <c r="B9252" s="45"/>
      <c r="C9252" s="315" t="s">
        <v>1177</v>
      </c>
      <c r="D9252" s="315" t="s">
        <v>3535</v>
      </c>
      <c r="E9252" s="18" t="s">
        <v>19</v>
      </c>
      <c r="F9252" s="316">
        <v>0</v>
      </c>
      <c r="G9252" s="39"/>
      <c r="H9252" s="45"/>
    </row>
    <row r="9253" s="2" customFormat="1" ht="16.8" customHeight="1">
      <c r="A9253" s="39"/>
      <c r="B9253" s="45"/>
      <c r="C9253" s="315" t="s">
        <v>233</v>
      </c>
      <c r="D9253" s="315" t="s">
        <v>3536</v>
      </c>
      <c r="E9253" s="18" t="s">
        <v>19</v>
      </c>
      <c r="F9253" s="316">
        <v>0</v>
      </c>
      <c r="G9253" s="39"/>
      <c r="H9253" s="45"/>
    </row>
    <row r="9254" s="2" customFormat="1" ht="16.8" customHeight="1">
      <c r="A9254" s="39"/>
      <c r="B9254" s="45"/>
      <c r="C9254" s="315" t="s">
        <v>235</v>
      </c>
      <c r="D9254" s="315" t="s">
        <v>3697</v>
      </c>
      <c r="E9254" s="18" t="s">
        <v>19</v>
      </c>
      <c r="F9254" s="316">
        <v>0</v>
      </c>
      <c r="G9254" s="39"/>
      <c r="H9254" s="45"/>
    </row>
    <row r="9255" s="2" customFormat="1" ht="16.8" customHeight="1">
      <c r="A9255" s="39"/>
      <c r="B9255" s="45"/>
      <c r="C9255" s="315" t="s">
        <v>238</v>
      </c>
      <c r="D9255" s="315" t="s">
        <v>3698</v>
      </c>
      <c r="E9255" s="18" t="s">
        <v>19</v>
      </c>
      <c r="F9255" s="316">
        <v>1</v>
      </c>
      <c r="G9255" s="39"/>
      <c r="H9255" s="45"/>
    </row>
    <row r="9256" s="2" customFormat="1" ht="16.8" customHeight="1">
      <c r="A9256" s="39"/>
      <c r="B9256" s="45"/>
      <c r="C9256" s="315" t="s">
        <v>240</v>
      </c>
      <c r="D9256" s="315" t="s">
        <v>3539</v>
      </c>
      <c r="E9256" s="18" t="s">
        <v>19</v>
      </c>
      <c r="F9256" s="316">
        <v>0</v>
      </c>
      <c r="G9256" s="39"/>
      <c r="H9256" s="45"/>
    </row>
    <row r="9257" s="2" customFormat="1" ht="16.8" customHeight="1">
      <c r="A9257" s="39"/>
      <c r="B9257" s="45"/>
      <c r="C9257" s="315" t="s">
        <v>230</v>
      </c>
      <c r="D9257" s="315" t="s">
        <v>3540</v>
      </c>
      <c r="E9257" s="18" t="s">
        <v>19</v>
      </c>
      <c r="F9257" s="316">
        <v>0</v>
      </c>
      <c r="G9257" s="39"/>
      <c r="H9257" s="45"/>
    </row>
    <row r="9258" s="2" customFormat="1" ht="16.8" customHeight="1">
      <c r="A9258" s="39"/>
      <c r="B9258" s="45"/>
      <c r="C9258" s="315" t="s">
        <v>242</v>
      </c>
      <c r="D9258" s="315" t="s">
        <v>3541</v>
      </c>
      <c r="E9258" s="18" t="s">
        <v>19</v>
      </c>
      <c r="F9258" s="316">
        <v>0</v>
      </c>
      <c r="G9258" s="39"/>
      <c r="H9258" s="45"/>
    </row>
    <row r="9259" s="2" customFormat="1" ht="16.8" customHeight="1">
      <c r="A9259" s="39"/>
      <c r="B9259" s="45"/>
      <c r="C9259" s="315" t="s">
        <v>243</v>
      </c>
      <c r="D9259" s="315" t="s">
        <v>3542</v>
      </c>
      <c r="E9259" s="18" t="s">
        <v>19</v>
      </c>
      <c r="F9259" s="316">
        <v>0</v>
      </c>
      <c r="G9259" s="39"/>
      <c r="H9259" s="45"/>
    </row>
    <row r="9260" s="2" customFormat="1" ht="16.8" customHeight="1">
      <c r="A9260" s="39"/>
      <c r="B9260" s="45"/>
      <c r="C9260" s="315" t="s">
        <v>244</v>
      </c>
      <c r="D9260" s="315" t="s">
        <v>3543</v>
      </c>
      <c r="E9260" s="18" t="s">
        <v>19</v>
      </c>
      <c r="F9260" s="316">
        <v>0</v>
      </c>
      <c r="G9260" s="39"/>
      <c r="H9260" s="45"/>
    </row>
    <row r="9261" s="2" customFormat="1" ht="16.8" customHeight="1">
      <c r="A9261" s="39"/>
      <c r="B9261" s="45"/>
      <c r="C9261" s="315" t="s">
        <v>1315</v>
      </c>
      <c r="D9261" s="315" t="s">
        <v>3544</v>
      </c>
      <c r="E9261" s="18" t="s">
        <v>19</v>
      </c>
      <c r="F9261" s="316">
        <v>0</v>
      </c>
      <c r="G9261" s="39"/>
      <c r="H9261" s="45"/>
    </row>
    <row r="9262" s="2" customFormat="1" ht="16.8" customHeight="1">
      <c r="A9262" s="39"/>
      <c r="B9262" s="45"/>
      <c r="C9262" s="315" t="s">
        <v>1470</v>
      </c>
      <c r="D9262" s="315" t="s">
        <v>3545</v>
      </c>
      <c r="E9262" s="18" t="s">
        <v>19</v>
      </c>
      <c r="F9262" s="316">
        <v>0</v>
      </c>
      <c r="G9262" s="39"/>
      <c r="H9262" s="45"/>
    </row>
    <row r="9263" s="2" customFormat="1" ht="16.8" customHeight="1">
      <c r="A9263" s="39"/>
      <c r="B9263" s="45"/>
      <c r="C9263" s="315" t="s">
        <v>1471</v>
      </c>
      <c r="D9263" s="315" t="s">
        <v>3546</v>
      </c>
      <c r="E9263" s="18" t="s">
        <v>19</v>
      </c>
      <c r="F9263" s="316">
        <v>0</v>
      </c>
      <c r="G9263" s="39"/>
      <c r="H9263" s="45"/>
    </row>
    <row r="9264" s="2" customFormat="1" ht="16.8" customHeight="1">
      <c r="A9264" s="39"/>
      <c r="B9264" s="45"/>
      <c r="C9264" s="315" t="s">
        <v>245</v>
      </c>
      <c r="D9264" s="315" t="s">
        <v>363</v>
      </c>
      <c r="E9264" s="18" t="s">
        <v>19</v>
      </c>
      <c r="F9264" s="316">
        <v>1</v>
      </c>
      <c r="G9264" s="39"/>
      <c r="H9264" s="45"/>
    </row>
    <row r="9265" s="2" customFormat="1" ht="16.8" customHeight="1">
      <c r="A9265" s="39"/>
      <c r="B9265" s="45"/>
      <c r="C9265" s="317" t="s">
        <v>4959</v>
      </c>
      <c r="D9265" s="39"/>
      <c r="E9265" s="39"/>
      <c r="F9265" s="39"/>
      <c r="G9265" s="39"/>
      <c r="H9265" s="45"/>
    </row>
    <row r="9266" s="2" customFormat="1" ht="16.8" customHeight="1">
      <c r="A9266" s="39"/>
      <c r="B9266" s="45"/>
      <c r="C9266" s="315" t="s">
        <v>703</v>
      </c>
      <c r="D9266" s="315" t="s">
        <v>704</v>
      </c>
      <c r="E9266" s="18" t="s">
        <v>586</v>
      </c>
      <c r="F9266" s="316">
        <v>1</v>
      </c>
      <c r="G9266" s="39"/>
      <c r="H9266" s="45"/>
    </row>
    <row r="9267" s="2" customFormat="1">
      <c r="A9267" s="39"/>
      <c r="B9267" s="45"/>
      <c r="C9267" s="315" t="s">
        <v>448</v>
      </c>
      <c r="D9267" s="315" t="s">
        <v>449</v>
      </c>
      <c r="E9267" s="18" t="s">
        <v>391</v>
      </c>
      <c r="F9267" s="316">
        <v>26.673999999999999</v>
      </c>
      <c r="G9267" s="39"/>
      <c r="H9267" s="45"/>
    </row>
    <row r="9268" s="2" customFormat="1">
      <c r="A9268" s="39"/>
      <c r="B9268" s="45"/>
      <c r="C9268" s="315" t="s">
        <v>771</v>
      </c>
      <c r="D9268" s="315" t="s">
        <v>772</v>
      </c>
      <c r="E9268" s="18" t="s">
        <v>586</v>
      </c>
      <c r="F9268" s="316">
        <v>1</v>
      </c>
      <c r="G9268" s="39"/>
      <c r="H9268" s="45"/>
    </row>
    <row r="9269" s="2" customFormat="1">
      <c r="A9269" s="39"/>
      <c r="B9269" s="45"/>
      <c r="C9269" s="315" t="s">
        <v>780</v>
      </c>
      <c r="D9269" s="315" t="s">
        <v>781</v>
      </c>
      <c r="E9269" s="18" t="s">
        <v>391</v>
      </c>
      <c r="F9269" s="316">
        <v>0.33800000000000002</v>
      </c>
      <c r="G9269" s="39"/>
      <c r="H9269" s="45"/>
    </row>
    <row r="9270" s="2" customFormat="1" ht="16.8" customHeight="1">
      <c r="A9270" s="39"/>
      <c r="B9270" s="45"/>
      <c r="C9270" s="315" t="s">
        <v>720</v>
      </c>
      <c r="D9270" s="315" t="s">
        <v>3548</v>
      </c>
      <c r="E9270" s="18" t="s">
        <v>586</v>
      </c>
      <c r="F9270" s="316">
        <v>1</v>
      </c>
      <c r="G9270" s="39"/>
      <c r="H9270" s="45"/>
    </row>
    <row r="9271" s="2" customFormat="1" ht="16.8" customHeight="1">
      <c r="A9271" s="39"/>
      <c r="B9271" s="45"/>
      <c r="C9271" s="315" t="s">
        <v>716</v>
      </c>
      <c r="D9271" s="315" t="s">
        <v>717</v>
      </c>
      <c r="E9271" s="18" t="s">
        <v>586</v>
      </c>
      <c r="F9271" s="316">
        <v>1</v>
      </c>
      <c r="G9271" s="39"/>
      <c r="H9271" s="45"/>
    </row>
    <row r="9272" s="2" customFormat="1" ht="16.8" customHeight="1">
      <c r="A9272" s="39"/>
      <c r="B9272" s="45"/>
      <c r="C9272" s="315" t="s">
        <v>267</v>
      </c>
      <c r="D9272" s="315" t="s">
        <v>1864</v>
      </c>
      <c r="E9272" s="18" t="s">
        <v>19</v>
      </c>
      <c r="F9272" s="316">
        <v>1.1299999999999999</v>
      </c>
      <c r="G9272" s="39"/>
      <c r="H9272" s="45"/>
    </row>
    <row r="9273" s="2" customFormat="1" ht="16.8" customHeight="1">
      <c r="A9273" s="39"/>
      <c r="B9273" s="45"/>
      <c r="C9273" s="317" t="s">
        <v>4959</v>
      </c>
      <c r="D9273" s="39"/>
      <c r="E9273" s="39"/>
      <c r="F9273" s="39"/>
      <c r="G9273" s="39"/>
      <c r="H9273" s="45"/>
    </row>
    <row r="9274" s="2" customFormat="1">
      <c r="A9274" s="39"/>
      <c r="B9274" s="45"/>
      <c r="C9274" s="315" t="s">
        <v>406</v>
      </c>
      <c r="D9274" s="315" t="s">
        <v>407</v>
      </c>
      <c r="E9274" s="18" t="s">
        <v>391</v>
      </c>
      <c r="F9274" s="316">
        <v>376.68099999999998</v>
      </c>
      <c r="G9274" s="39"/>
      <c r="H9274" s="45"/>
    </row>
    <row r="9275" s="2" customFormat="1">
      <c r="A9275" s="39"/>
      <c r="B9275" s="45"/>
      <c r="C9275" s="315" t="s">
        <v>1316</v>
      </c>
      <c r="D9275" s="315" t="s">
        <v>1317</v>
      </c>
      <c r="E9275" s="18" t="s">
        <v>345</v>
      </c>
      <c r="F9275" s="316">
        <v>23.655999999999999</v>
      </c>
      <c r="G9275" s="39"/>
      <c r="H9275" s="45"/>
    </row>
    <row r="9276" s="2" customFormat="1" ht="16.8" customHeight="1">
      <c r="A9276" s="39"/>
      <c r="B9276" s="45"/>
      <c r="C9276" s="311" t="s">
        <v>267</v>
      </c>
      <c r="D9276" s="312" t="s">
        <v>19</v>
      </c>
      <c r="E9276" s="313" t="s">
        <v>19</v>
      </c>
      <c r="F9276" s="314">
        <v>1.1299999999999999</v>
      </c>
      <c r="G9276" s="39"/>
      <c r="H9276" s="45"/>
    </row>
    <row r="9277" s="2" customFormat="1">
      <c r="A9277" s="39"/>
      <c r="B9277" s="45"/>
      <c r="C9277" s="315" t="s">
        <v>343</v>
      </c>
      <c r="D9277" s="315" t="s">
        <v>344</v>
      </c>
      <c r="E9277" s="18" t="s">
        <v>345</v>
      </c>
      <c r="F9277" s="316">
        <v>450.67399999999998</v>
      </c>
      <c r="G9277" s="39"/>
      <c r="H9277" s="45"/>
    </row>
    <row r="9278" s="2" customFormat="1" ht="16.8" customHeight="1">
      <c r="A9278" s="39"/>
      <c r="B9278" s="45"/>
      <c r="C9278" s="315" t="s">
        <v>435</v>
      </c>
      <c r="D9278" s="315" t="s">
        <v>436</v>
      </c>
      <c r="E9278" s="18" t="s">
        <v>391</v>
      </c>
      <c r="F9278" s="316">
        <v>317.63999999999999</v>
      </c>
      <c r="G9278" s="39"/>
      <c r="H9278" s="45"/>
    </row>
    <row r="9279" s="2" customFormat="1">
      <c r="A9279" s="39"/>
      <c r="B9279" s="45"/>
      <c r="C9279" s="315" t="s">
        <v>792</v>
      </c>
      <c r="D9279" s="315" t="s">
        <v>793</v>
      </c>
      <c r="E9279" s="18" t="s">
        <v>572</v>
      </c>
      <c r="F9279" s="316">
        <v>445.702</v>
      </c>
      <c r="G9279" s="39"/>
      <c r="H9279" s="45"/>
    </row>
    <row r="9280" s="2" customFormat="1" ht="16.8" customHeight="1">
      <c r="A9280" s="39"/>
      <c r="B9280" s="45"/>
      <c r="C9280" s="315" t="s">
        <v>496</v>
      </c>
      <c r="D9280" s="315" t="s">
        <v>497</v>
      </c>
      <c r="E9280" s="18" t="s">
        <v>489</v>
      </c>
      <c r="F9280" s="316">
        <v>46.526000000000003</v>
      </c>
      <c r="G9280" s="39"/>
      <c r="H9280" s="45"/>
    </row>
    <row r="9281" s="2" customFormat="1" ht="16.8" customHeight="1">
      <c r="A9281" s="39"/>
      <c r="B9281" s="45"/>
      <c r="C9281" s="311" t="s">
        <v>1305</v>
      </c>
      <c r="D9281" s="312" t="s">
        <v>19</v>
      </c>
      <c r="E9281" s="313" t="s">
        <v>19</v>
      </c>
      <c r="F9281" s="314">
        <v>0</v>
      </c>
      <c r="G9281" s="39"/>
      <c r="H9281" s="45"/>
    </row>
    <row r="9282" s="2" customFormat="1" ht="16.8" customHeight="1">
      <c r="A9282" s="39"/>
      <c r="B9282" s="45"/>
      <c r="C9282" s="317" t="s">
        <v>4959</v>
      </c>
      <c r="D9282" s="39"/>
      <c r="E9282" s="39"/>
      <c r="F9282" s="39"/>
      <c r="G9282" s="39"/>
      <c r="H9282" s="45"/>
    </row>
    <row r="9283" s="2" customFormat="1">
      <c r="A9283" s="39"/>
      <c r="B9283" s="45"/>
      <c r="C9283" s="315" t="s">
        <v>343</v>
      </c>
      <c r="D9283" s="315" t="s">
        <v>344</v>
      </c>
      <c r="E9283" s="18" t="s">
        <v>345</v>
      </c>
      <c r="F9283" s="316">
        <v>450.67399999999998</v>
      </c>
      <c r="G9283" s="39"/>
      <c r="H9283" s="45"/>
    </row>
    <row r="9284" s="2" customFormat="1">
      <c r="A9284" s="39"/>
      <c r="B9284" s="45"/>
      <c r="C9284" s="315" t="s">
        <v>406</v>
      </c>
      <c r="D9284" s="315" t="s">
        <v>407</v>
      </c>
      <c r="E9284" s="18" t="s">
        <v>391</v>
      </c>
      <c r="F9284" s="316">
        <v>376.68099999999998</v>
      </c>
      <c r="G9284" s="39"/>
      <c r="H9284" s="45"/>
    </row>
    <row r="9285" s="2" customFormat="1" ht="16.8" customHeight="1">
      <c r="A9285" s="39"/>
      <c r="B9285" s="45"/>
      <c r="C9285" s="311" t="s">
        <v>1308</v>
      </c>
      <c r="D9285" s="312" t="s">
        <v>19</v>
      </c>
      <c r="E9285" s="313" t="s">
        <v>19</v>
      </c>
      <c r="F9285" s="314">
        <v>0</v>
      </c>
      <c r="G9285" s="39"/>
      <c r="H9285" s="45"/>
    </row>
    <row r="9286" s="2" customFormat="1" ht="16.8" customHeight="1">
      <c r="A9286" s="39"/>
      <c r="B9286" s="45"/>
      <c r="C9286" s="315" t="s">
        <v>1308</v>
      </c>
      <c r="D9286" s="315" t="s">
        <v>1333</v>
      </c>
      <c r="E9286" s="18" t="s">
        <v>19</v>
      </c>
      <c r="F9286" s="316">
        <v>0</v>
      </c>
      <c r="G9286" s="39"/>
      <c r="H9286" s="45"/>
    </row>
    <row r="9287" s="2" customFormat="1" ht="16.8" customHeight="1">
      <c r="A9287" s="39"/>
      <c r="B9287" s="45"/>
      <c r="C9287" s="317" t="s">
        <v>4959</v>
      </c>
      <c r="D9287" s="39"/>
      <c r="E9287" s="39"/>
      <c r="F9287" s="39"/>
      <c r="G9287" s="39"/>
      <c r="H9287" s="45"/>
    </row>
    <row r="9288" s="2" customFormat="1">
      <c r="A9288" s="39"/>
      <c r="B9288" s="45"/>
      <c r="C9288" s="315" t="s">
        <v>343</v>
      </c>
      <c r="D9288" s="315" t="s">
        <v>344</v>
      </c>
      <c r="E9288" s="18" t="s">
        <v>345</v>
      </c>
      <c r="F9288" s="316">
        <v>450.67399999999998</v>
      </c>
      <c r="G9288" s="39"/>
      <c r="H9288" s="45"/>
    </row>
    <row r="9289" s="2" customFormat="1">
      <c r="A9289" s="39"/>
      <c r="B9289" s="45"/>
      <c r="C9289" s="315" t="s">
        <v>364</v>
      </c>
      <c r="D9289" s="315" t="s">
        <v>365</v>
      </c>
      <c r="E9289" s="18" t="s">
        <v>345</v>
      </c>
      <c r="F9289" s="316">
        <v>450.67399999999998</v>
      </c>
      <c r="G9289" s="39"/>
      <c r="H9289" s="45"/>
    </row>
    <row r="9290" s="2" customFormat="1">
      <c r="A9290" s="39"/>
      <c r="B9290" s="45"/>
      <c r="C9290" s="315" t="s">
        <v>368</v>
      </c>
      <c r="D9290" s="315" t="s">
        <v>369</v>
      </c>
      <c r="E9290" s="18" t="s">
        <v>345</v>
      </c>
      <c r="F9290" s="316">
        <v>428.13999999999999</v>
      </c>
      <c r="G9290" s="39"/>
      <c r="H9290" s="45"/>
    </row>
    <row r="9291" s="2" customFormat="1" ht="16.8" customHeight="1">
      <c r="A9291" s="39"/>
      <c r="B9291" s="45"/>
      <c r="C9291" s="315" t="s">
        <v>611</v>
      </c>
      <c r="D9291" s="315" t="s">
        <v>612</v>
      </c>
      <c r="E9291" s="18" t="s">
        <v>345</v>
      </c>
      <c r="F9291" s="316">
        <v>450.67399999999998</v>
      </c>
      <c r="G9291" s="39"/>
      <c r="H9291" s="45"/>
    </row>
    <row r="9292" s="2" customFormat="1" ht="16.8" customHeight="1">
      <c r="A9292" s="39"/>
      <c r="B9292" s="45"/>
      <c r="C9292" s="315" t="s">
        <v>631</v>
      </c>
      <c r="D9292" s="315" t="s">
        <v>632</v>
      </c>
      <c r="E9292" s="18" t="s">
        <v>345</v>
      </c>
      <c r="F9292" s="316">
        <v>450.67399999999998</v>
      </c>
      <c r="G9292" s="39"/>
      <c r="H9292" s="45"/>
    </row>
    <row r="9293" s="2" customFormat="1" ht="16.8" customHeight="1">
      <c r="A9293" s="39"/>
      <c r="B9293" s="45"/>
      <c r="C9293" s="315" t="s">
        <v>621</v>
      </c>
      <c r="D9293" s="315" t="s">
        <v>622</v>
      </c>
      <c r="E9293" s="18" t="s">
        <v>345</v>
      </c>
      <c r="F9293" s="316">
        <v>450.67399999999998</v>
      </c>
      <c r="G9293" s="39"/>
      <c r="H9293" s="45"/>
    </row>
    <row r="9294" s="2" customFormat="1">
      <c r="A9294" s="39"/>
      <c r="B9294" s="45"/>
      <c r="C9294" s="315" t="s">
        <v>636</v>
      </c>
      <c r="D9294" s="315" t="s">
        <v>637</v>
      </c>
      <c r="E9294" s="18" t="s">
        <v>345</v>
      </c>
      <c r="F9294" s="316">
        <v>450.67399999999998</v>
      </c>
      <c r="G9294" s="39"/>
      <c r="H9294" s="45"/>
    </row>
    <row r="9295" s="2" customFormat="1">
      <c r="A9295" s="39"/>
      <c r="B9295" s="45"/>
      <c r="C9295" s="315" t="s">
        <v>626</v>
      </c>
      <c r="D9295" s="315" t="s">
        <v>627</v>
      </c>
      <c r="E9295" s="18" t="s">
        <v>345</v>
      </c>
      <c r="F9295" s="316">
        <v>450.67399999999998</v>
      </c>
      <c r="G9295" s="39"/>
      <c r="H9295" s="45"/>
    </row>
    <row r="9296" s="2" customFormat="1" ht="16.8" customHeight="1">
      <c r="A9296" s="39"/>
      <c r="B9296" s="45"/>
      <c r="C9296" s="311" t="s">
        <v>1304</v>
      </c>
      <c r="D9296" s="312" t="s">
        <v>19</v>
      </c>
      <c r="E9296" s="313" t="s">
        <v>19</v>
      </c>
      <c r="F9296" s="314">
        <v>0.29999999999999999</v>
      </c>
      <c r="G9296" s="39"/>
      <c r="H9296" s="45"/>
    </row>
    <row r="9297" s="2" customFormat="1" ht="16.8" customHeight="1">
      <c r="A9297" s="39"/>
      <c r="B9297" s="45"/>
      <c r="C9297" s="315" t="s">
        <v>1304</v>
      </c>
      <c r="D9297" s="315" t="s">
        <v>1329</v>
      </c>
      <c r="E9297" s="18" t="s">
        <v>19</v>
      </c>
      <c r="F9297" s="316">
        <v>0.29999999999999999</v>
      </c>
      <c r="G9297" s="39"/>
      <c r="H9297" s="45"/>
    </row>
    <row r="9298" s="2" customFormat="1" ht="16.8" customHeight="1">
      <c r="A9298" s="39"/>
      <c r="B9298" s="45"/>
      <c r="C9298" s="317" t="s">
        <v>4959</v>
      </c>
      <c r="D9298" s="39"/>
      <c r="E9298" s="39"/>
      <c r="F9298" s="39"/>
      <c r="G9298" s="39"/>
      <c r="H9298" s="45"/>
    </row>
    <row r="9299" s="2" customFormat="1">
      <c r="A9299" s="39"/>
      <c r="B9299" s="45"/>
      <c r="C9299" s="315" t="s">
        <v>343</v>
      </c>
      <c r="D9299" s="315" t="s">
        <v>344</v>
      </c>
      <c r="E9299" s="18" t="s">
        <v>345</v>
      </c>
      <c r="F9299" s="316">
        <v>450.67399999999998</v>
      </c>
      <c r="G9299" s="39"/>
      <c r="H9299" s="45"/>
    </row>
    <row r="9300" s="2" customFormat="1">
      <c r="A9300" s="39"/>
      <c r="B9300" s="45"/>
      <c r="C9300" s="315" t="s">
        <v>406</v>
      </c>
      <c r="D9300" s="315" t="s">
        <v>407</v>
      </c>
      <c r="E9300" s="18" t="s">
        <v>391</v>
      </c>
      <c r="F9300" s="316">
        <v>376.68099999999998</v>
      </c>
      <c r="G9300" s="39"/>
      <c r="H9300" s="45"/>
    </row>
    <row r="9301" s="2" customFormat="1" ht="16.8" customHeight="1">
      <c r="A9301" s="39"/>
      <c r="B9301" s="45"/>
      <c r="C9301" s="311" t="s">
        <v>1306</v>
      </c>
      <c r="D9301" s="312" t="s">
        <v>19</v>
      </c>
      <c r="E9301" s="313" t="s">
        <v>19</v>
      </c>
      <c r="F9301" s="314">
        <v>0.59999999999999998</v>
      </c>
      <c r="G9301" s="39"/>
      <c r="H9301" s="45"/>
    </row>
    <row r="9302" s="2" customFormat="1" ht="16.8" customHeight="1">
      <c r="A9302" s="39"/>
      <c r="B9302" s="45"/>
      <c r="C9302" s="315" t="s">
        <v>1306</v>
      </c>
      <c r="D9302" s="315" t="s">
        <v>1321</v>
      </c>
      <c r="E9302" s="18" t="s">
        <v>19</v>
      </c>
      <c r="F9302" s="316">
        <v>0.59999999999999998</v>
      </c>
      <c r="G9302" s="39"/>
      <c r="H9302" s="45"/>
    </row>
    <row r="9303" s="2" customFormat="1" ht="16.8" customHeight="1">
      <c r="A9303" s="39"/>
      <c r="B9303" s="45"/>
      <c r="C9303" s="317" t="s">
        <v>4959</v>
      </c>
      <c r="D9303" s="39"/>
      <c r="E9303" s="39"/>
      <c r="F9303" s="39"/>
      <c r="G9303" s="39"/>
      <c r="H9303" s="45"/>
    </row>
    <row r="9304" s="2" customFormat="1">
      <c r="A9304" s="39"/>
      <c r="B9304" s="45"/>
      <c r="C9304" s="315" t="s">
        <v>343</v>
      </c>
      <c r="D9304" s="315" t="s">
        <v>344</v>
      </c>
      <c r="E9304" s="18" t="s">
        <v>345</v>
      </c>
      <c r="F9304" s="316">
        <v>450.67399999999998</v>
      </c>
      <c r="G9304" s="39"/>
      <c r="H9304" s="45"/>
    </row>
    <row r="9305" s="2" customFormat="1" ht="16.8" customHeight="1">
      <c r="A9305" s="39"/>
      <c r="B9305" s="45"/>
      <c r="C9305" s="315" t="s">
        <v>19</v>
      </c>
      <c r="D9305" s="315" t="s">
        <v>422</v>
      </c>
      <c r="E9305" s="18" t="s">
        <v>19</v>
      </c>
      <c r="F9305" s="316">
        <v>0</v>
      </c>
      <c r="G9305" s="39"/>
      <c r="H9305" s="45"/>
    </row>
    <row r="9306" s="2" customFormat="1" ht="16.8" customHeight="1">
      <c r="A9306" s="39"/>
      <c r="B9306" s="45"/>
      <c r="C9306" s="315" t="s">
        <v>223</v>
      </c>
      <c r="D9306" s="315" t="s">
        <v>363</v>
      </c>
      <c r="E9306" s="18" t="s">
        <v>19</v>
      </c>
      <c r="F9306" s="316">
        <v>376.68099999999998</v>
      </c>
      <c r="G9306" s="39"/>
      <c r="H9306" s="45"/>
    </row>
    <row r="9307" s="2" customFormat="1" ht="16.8" customHeight="1">
      <c r="A9307" s="39"/>
      <c r="B9307" s="45"/>
      <c r="C9307" s="317" t="s">
        <v>4959</v>
      </c>
      <c r="D9307" s="39"/>
      <c r="E9307" s="39"/>
      <c r="F9307" s="39"/>
      <c r="G9307" s="39"/>
      <c r="H9307" s="45"/>
    </row>
    <row r="9308" s="2" customFormat="1" ht="16.8" customHeight="1">
      <c r="A9308" s="39"/>
      <c r="B9308" s="45"/>
      <c r="C9308" s="311" t="s">
        <v>1835</v>
      </c>
      <c r="D9308" s="312" t="s">
        <v>19</v>
      </c>
      <c r="E9308" s="313" t="s">
        <v>19</v>
      </c>
      <c r="F9308" s="314">
        <v>0.40000000000000002</v>
      </c>
      <c r="G9308" s="39"/>
      <c r="H9308" s="45"/>
    </row>
    <row r="9309" s="2" customFormat="1" ht="16.8" customHeight="1">
      <c r="A9309" s="39"/>
      <c r="B9309" s="45"/>
      <c r="C9309" s="315" t="s">
        <v>19</v>
      </c>
      <c r="D9309" s="315" t="s">
        <v>1862</v>
      </c>
      <c r="E9309" s="18" t="s">
        <v>19</v>
      </c>
      <c r="F9309" s="316">
        <v>0</v>
      </c>
      <c r="G9309" s="39"/>
      <c r="H9309" s="45"/>
    </row>
    <row r="9310" s="2" customFormat="1" ht="16.8" customHeight="1">
      <c r="A9310" s="39"/>
      <c r="B9310" s="45"/>
      <c r="C9310" s="315" t="s">
        <v>1835</v>
      </c>
      <c r="D9310" s="315" t="s">
        <v>1863</v>
      </c>
      <c r="E9310" s="18" t="s">
        <v>19</v>
      </c>
      <c r="F9310" s="316">
        <v>0.40000000000000002</v>
      </c>
      <c r="G9310" s="39"/>
      <c r="H9310" s="45"/>
    </row>
    <row r="9311" s="2" customFormat="1" ht="16.8" customHeight="1">
      <c r="A9311" s="39"/>
      <c r="B9311" s="45"/>
      <c r="C9311" s="317" t="s">
        <v>4959</v>
      </c>
      <c r="D9311" s="39"/>
      <c r="E9311" s="39"/>
      <c r="F9311" s="39"/>
      <c r="G9311" s="39"/>
      <c r="H9311" s="45"/>
    </row>
    <row r="9312" s="2" customFormat="1">
      <c r="A9312" s="39"/>
      <c r="B9312" s="45"/>
      <c r="C9312" s="315" t="s">
        <v>406</v>
      </c>
      <c r="D9312" s="315" t="s">
        <v>407</v>
      </c>
      <c r="E9312" s="18" t="s">
        <v>391</v>
      </c>
      <c r="F9312" s="316">
        <v>376.68099999999998</v>
      </c>
      <c r="G9312" s="39"/>
      <c r="H9312" s="45"/>
    </row>
    <row r="9313" s="2" customFormat="1" ht="16.8" customHeight="1">
      <c r="A9313" s="39"/>
      <c r="B9313" s="45"/>
      <c r="C9313" s="311" t="s">
        <v>275</v>
      </c>
      <c r="D9313" s="312" t="s">
        <v>19</v>
      </c>
      <c r="E9313" s="313" t="s">
        <v>19</v>
      </c>
      <c r="F9313" s="314">
        <v>0</v>
      </c>
      <c r="G9313" s="39"/>
      <c r="H9313" s="45"/>
    </row>
    <row r="9314" s="2" customFormat="1" ht="16.8" customHeight="1">
      <c r="A9314" s="39"/>
      <c r="B9314" s="45"/>
      <c r="C9314" s="317" t="s">
        <v>4959</v>
      </c>
      <c r="D9314" s="39"/>
      <c r="E9314" s="39"/>
      <c r="F9314" s="39"/>
      <c r="G9314" s="39"/>
      <c r="H9314" s="45"/>
    </row>
    <row r="9315" s="2" customFormat="1">
      <c r="A9315" s="39"/>
      <c r="B9315" s="45"/>
      <c r="C9315" s="315" t="s">
        <v>406</v>
      </c>
      <c r="D9315" s="315" t="s">
        <v>407</v>
      </c>
      <c r="E9315" s="18" t="s">
        <v>391</v>
      </c>
      <c r="F9315" s="316">
        <v>376.68099999999998</v>
      </c>
      <c r="G9315" s="39"/>
      <c r="H9315" s="45"/>
    </row>
    <row r="9316" s="2" customFormat="1" ht="16.8" customHeight="1">
      <c r="A9316" s="39"/>
      <c r="B9316" s="45"/>
      <c r="C9316" s="311" t="s">
        <v>227</v>
      </c>
      <c r="D9316" s="312" t="s">
        <v>19</v>
      </c>
      <c r="E9316" s="313" t="s">
        <v>19</v>
      </c>
      <c r="F9316" s="314">
        <v>0</v>
      </c>
      <c r="G9316" s="39"/>
      <c r="H9316" s="45"/>
    </row>
    <row r="9317" s="2" customFormat="1" ht="16.8" customHeight="1">
      <c r="A9317" s="39"/>
      <c r="B9317" s="45"/>
      <c r="C9317" s="317" t="s">
        <v>4959</v>
      </c>
      <c r="D9317" s="39"/>
      <c r="E9317" s="39"/>
      <c r="F9317" s="39"/>
      <c r="G9317" s="39"/>
      <c r="H9317" s="45"/>
    </row>
    <row r="9318" s="2" customFormat="1" ht="16.8" customHeight="1">
      <c r="A9318" s="39"/>
      <c r="B9318" s="45"/>
      <c r="C9318" s="315" t="s">
        <v>511</v>
      </c>
      <c r="D9318" s="315" t="s">
        <v>512</v>
      </c>
      <c r="E9318" s="18" t="s">
        <v>345</v>
      </c>
      <c r="F9318" s="316">
        <v>474.32999999999998</v>
      </c>
      <c r="G9318" s="39"/>
      <c r="H9318" s="45"/>
    </row>
    <row r="9319" s="2" customFormat="1" ht="16.8" customHeight="1">
      <c r="A9319" s="39"/>
      <c r="B9319" s="45"/>
      <c r="C9319" s="311" t="s">
        <v>277</v>
      </c>
      <c r="D9319" s="312" t="s">
        <v>19</v>
      </c>
      <c r="E9319" s="313" t="s">
        <v>19</v>
      </c>
      <c r="F9319" s="314">
        <v>0.29999999999999999</v>
      </c>
      <c r="G9319" s="39"/>
      <c r="H9319" s="45"/>
    </row>
    <row r="9320" s="2" customFormat="1" ht="16.8" customHeight="1">
      <c r="A9320" s="39"/>
      <c r="B9320" s="45"/>
      <c r="C9320" s="317" t="s">
        <v>4959</v>
      </c>
      <c r="D9320" s="39"/>
      <c r="E9320" s="39"/>
      <c r="F9320" s="39"/>
      <c r="G9320" s="39"/>
      <c r="H9320" s="45"/>
    </row>
    <row r="9321" s="2" customFormat="1">
      <c r="A9321" s="39"/>
      <c r="B9321" s="45"/>
      <c r="C9321" s="315" t="s">
        <v>406</v>
      </c>
      <c r="D9321" s="315" t="s">
        <v>407</v>
      </c>
      <c r="E9321" s="18" t="s">
        <v>391</v>
      </c>
      <c r="F9321" s="316">
        <v>376.68099999999998</v>
      </c>
      <c r="G9321" s="39"/>
      <c r="H9321" s="45"/>
    </row>
    <row r="9322" s="2" customFormat="1" ht="16.8" customHeight="1">
      <c r="A9322" s="39"/>
      <c r="B9322" s="45"/>
      <c r="C9322" s="311" t="s">
        <v>1828</v>
      </c>
      <c r="D9322" s="312" t="s">
        <v>19</v>
      </c>
      <c r="E9322" s="313" t="s">
        <v>19</v>
      </c>
      <c r="F9322" s="314">
        <v>19.774999999999999</v>
      </c>
      <c r="G9322" s="39"/>
      <c r="H9322" s="45"/>
    </row>
    <row r="9323" s="2" customFormat="1" ht="16.8" customHeight="1">
      <c r="A9323" s="39"/>
      <c r="B9323" s="45"/>
      <c r="C9323" s="315" t="s">
        <v>1828</v>
      </c>
      <c r="D9323" s="315" t="s">
        <v>872</v>
      </c>
      <c r="E9323" s="18" t="s">
        <v>19</v>
      </c>
      <c r="F9323" s="316">
        <v>19.774999999999999</v>
      </c>
      <c r="G9323" s="39"/>
      <c r="H9323" s="45"/>
    </row>
    <row r="9324" s="2" customFormat="1" ht="16.8" customHeight="1">
      <c r="A9324" s="39"/>
      <c r="B9324" s="45"/>
      <c r="C9324" s="317" t="s">
        <v>4959</v>
      </c>
      <c r="D9324" s="39"/>
      <c r="E9324" s="39"/>
      <c r="F9324" s="39"/>
      <c r="G9324" s="39"/>
      <c r="H9324" s="45"/>
    </row>
    <row r="9325" s="2" customFormat="1">
      <c r="A9325" s="39"/>
      <c r="B9325" s="45"/>
      <c r="C9325" s="315" t="s">
        <v>862</v>
      </c>
      <c r="D9325" s="315" t="s">
        <v>863</v>
      </c>
      <c r="E9325" s="18" t="s">
        <v>391</v>
      </c>
      <c r="F9325" s="316">
        <v>40.512999999999998</v>
      </c>
      <c r="G9325" s="39"/>
      <c r="H9325" s="45"/>
    </row>
    <row r="9326" s="2" customFormat="1" ht="16.8" customHeight="1">
      <c r="A9326" s="39"/>
      <c r="B9326" s="45"/>
      <c r="C9326" s="315" t="s">
        <v>466</v>
      </c>
      <c r="D9326" s="315" t="s">
        <v>467</v>
      </c>
      <c r="E9326" s="18" t="s">
        <v>391</v>
      </c>
      <c r="F9326" s="316">
        <v>369.78199999999998</v>
      </c>
      <c r="G9326" s="39"/>
      <c r="H9326" s="45"/>
    </row>
    <row r="9327" s="2" customFormat="1" ht="16.8" customHeight="1">
      <c r="A9327" s="39"/>
      <c r="B9327" s="45"/>
      <c r="C9327" s="311" t="s">
        <v>218</v>
      </c>
      <c r="D9327" s="312" t="s">
        <v>19</v>
      </c>
      <c r="E9327" s="313" t="s">
        <v>19</v>
      </c>
      <c r="F9327" s="314">
        <v>26.673999999999999</v>
      </c>
      <c r="G9327" s="39"/>
      <c r="H9327" s="45"/>
    </row>
    <row r="9328" s="2" customFormat="1" ht="16.8" customHeight="1">
      <c r="A9328" s="39"/>
      <c r="B9328" s="45"/>
      <c r="C9328" s="315" t="s">
        <v>19</v>
      </c>
      <c r="D9328" s="315" t="s">
        <v>216</v>
      </c>
      <c r="E9328" s="18" t="s">
        <v>19</v>
      </c>
      <c r="F9328" s="316">
        <v>23.263000000000002</v>
      </c>
      <c r="G9328" s="39"/>
      <c r="H9328" s="45"/>
    </row>
    <row r="9329" s="2" customFormat="1" ht="16.8" customHeight="1">
      <c r="A9329" s="39"/>
      <c r="B9329" s="45"/>
      <c r="C9329" s="315" t="s">
        <v>19</v>
      </c>
      <c r="D9329" s="315" t="s">
        <v>221</v>
      </c>
      <c r="E9329" s="18" t="s">
        <v>19</v>
      </c>
      <c r="F9329" s="316">
        <v>0</v>
      </c>
      <c r="G9329" s="39"/>
      <c r="H9329" s="45"/>
    </row>
    <row r="9330" s="2" customFormat="1" ht="16.8" customHeight="1">
      <c r="A9330" s="39"/>
      <c r="B9330" s="45"/>
      <c r="C9330" s="315" t="s">
        <v>19</v>
      </c>
      <c r="D9330" s="315" t="s">
        <v>452</v>
      </c>
      <c r="E9330" s="18" t="s">
        <v>19</v>
      </c>
      <c r="F9330" s="316">
        <v>1.5520000000000001</v>
      </c>
      <c r="G9330" s="39"/>
      <c r="H9330" s="45"/>
    </row>
    <row r="9331" s="2" customFormat="1" ht="16.8" customHeight="1">
      <c r="A9331" s="39"/>
      <c r="B9331" s="45"/>
      <c r="C9331" s="315" t="s">
        <v>19</v>
      </c>
      <c r="D9331" s="315" t="s">
        <v>453</v>
      </c>
      <c r="E9331" s="18" t="s">
        <v>19</v>
      </c>
      <c r="F9331" s="316">
        <v>1.5209999999999999</v>
      </c>
      <c r="G9331" s="39"/>
      <c r="H9331" s="45"/>
    </row>
    <row r="9332" s="2" customFormat="1" ht="16.8" customHeight="1">
      <c r="A9332" s="39"/>
      <c r="B9332" s="45"/>
      <c r="C9332" s="315" t="s">
        <v>19</v>
      </c>
      <c r="D9332" s="315" t="s">
        <v>248</v>
      </c>
      <c r="E9332" s="18" t="s">
        <v>19</v>
      </c>
      <c r="F9332" s="316">
        <v>0.33800000000000002</v>
      </c>
      <c r="G9332" s="39"/>
      <c r="H9332" s="45"/>
    </row>
    <row r="9333" s="2" customFormat="1" ht="16.8" customHeight="1">
      <c r="A9333" s="39"/>
      <c r="B9333" s="45"/>
      <c r="C9333" s="315" t="s">
        <v>218</v>
      </c>
      <c r="D9333" s="315" t="s">
        <v>363</v>
      </c>
      <c r="E9333" s="18" t="s">
        <v>19</v>
      </c>
      <c r="F9333" s="316">
        <v>26.673999999999999</v>
      </c>
      <c r="G9333" s="39"/>
      <c r="H9333" s="45"/>
    </row>
    <row r="9334" s="2" customFormat="1" ht="16.8" customHeight="1">
      <c r="A9334" s="39"/>
      <c r="B9334" s="45"/>
      <c r="C9334" s="317" t="s">
        <v>4959</v>
      </c>
      <c r="D9334" s="39"/>
      <c r="E9334" s="39"/>
      <c r="F9334" s="39"/>
      <c r="G9334" s="39"/>
      <c r="H9334" s="45"/>
    </row>
    <row r="9335" s="2" customFormat="1">
      <c r="A9335" s="39"/>
      <c r="B9335" s="45"/>
      <c r="C9335" s="315" t="s">
        <v>448</v>
      </c>
      <c r="D9335" s="315" t="s">
        <v>449</v>
      </c>
      <c r="E9335" s="18" t="s">
        <v>391</v>
      </c>
      <c r="F9335" s="316">
        <v>26.673999999999999</v>
      </c>
      <c r="G9335" s="39"/>
      <c r="H9335" s="45"/>
    </row>
    <row r="9336" s="2" customFormat="1">
      <c r="A9336" s="39"/>
      <c r="B9336" s="45"/>
      <c r="C9336" s="315" t="s">
        <v>455</v>
      </c>
      <c r="D9336" s="315" t="s">
        <v>4960</v>
      </c>
      <c r="E9336" s="18" t="s">
        <v>391</v>
      </c>
      <c r="F9336" s="316">
        <v>266.74000000000001</v>
      </c>
      <c r="G9336" s="39"/>
      <c r="H9336" s="45"/>
    </row>
    <row r="9337" s="2" customFormat="1">
      <c r="A9337" s="39"/>
      <c r="B9337" s="45"/>
      <c r="C9337" s="315" t="s">
        <v>504</v>
      </c>
      <c r="D9337" s="315" t="s">
        <v>505</v>
      </c>
      <c r="E9337" s="18" t="s">
        <v>489</v>
      </c>
      <c r="F9337" s="316">
        <v>53.347999999999999</v>
      </c>
      <c r="G9337" s="39"/>
      <c r="H9337" s="45"/>
    </row>
    <row r="9338" s="2" customFormat="1" ht="16.8" customHeight="1">
      <c r="A9338" s="39"/>
      <c r="B9338" s="45"/>
      <c r="C9338" s="315" t="s">
        <v>466</v>
      </c>
      <c r="D9338" s="315" t="s">
        <v>467</v>
      </c>
      <c r="E9338" s="18" t="s">
        <v>391</v>
      </c>
      <c r="F9338" s="316">
        <v>369.78199999999998</v>
      </c>
      <c r="G9338" s="39"/>
      <c r="H9338" s="45"/>
    </row>
    <row r="9339" s="2" customFormat="1" ht="16.8" customHeight="1">
      <c r="A9339" s="39"/>
      <c r="B9339" s="45"/>
      <c r="C9339" s="315" t="s">
        <v>19</v>
      </c>
      <c r="D9339" s="315" t="s">
        <v>418</v>
      </c>
      <c r="E9339" s="18" t="s">
        <v>19</v>
      </c>
      <c r="F9339" s="316">
        <v>0</v>
      </c>
      <c r="G9339" s="39"/>
      <c r="H9339" s="45"/>
    </row>
    <row r="9340" s="2" customFormat="1" ht="16.8" customHeight="1">
      <c r="A9340" s="39"/>
      <c r="B9340" s="45"/>
      <c r="C9340" s="315" t="s">
        <v>19</v>
      </c>
      <c r="D9340" s="315" t="s">
        <v>1348</v>
      </c>
      <c r="E9340" s="18" t="s">
        <v>19</v>
      </c>
      <c r="F9340" s="316">
        <v>341.13</v>
      </c>
      <c r="G9340" s="39"/>
      <c r="H9340" s="45"/>
    </row>
    <row r="9341" s="2" customFormat="1" ht="16.8" customHeight="1">
      <c r="A9341" s="39"/>
      <c r="B9341" s="45"/>
      <c r="C9341" s="315" t="s">
        <v>19</v>
      </c>
      <c r="D9341" s="315" t="s">
        <v>1349</v>
      </c>
      <c r="E9341" s="18" t="s">
        <v>19</v>
      </c>
      <c r="F9341" s="316">
        <v>9.484</v>
      </c>
      <c r="G9341" s="39"/>
      <c r="H9341" s="45"/>
    </row>
    <row r="9342" s="2" customFormat="1" ht="16.8" customHeight="1">
      <c r="A9342" s="39"/>
      <c r="B9342" s="45"/>
      <c r="C9342" s="315" t="s">
        <v>19</v>
      </c>
      <c r="D9342" s="315" t="s">
        <v>1350</v>
      </c>
      <c r="E9342" s="18" t="s">
        <v>19</v>
      </c>
      <c r="F9342" s="316">
        <v>0</v>
      </c>
      <c r="G9342" s="39"/>
      <c r="H9342" s="45"/>
    </row>
    <row r="9343" s="2" customFormat="1" ht="16.8" customHeight="1">
      <c r="A9343" s="39"/>
      <c r="B9343" s="45"/>
      <c r="C9343" s="315" t="s">
        <v>19</v>
      </c>
      <c r="D9343" s="315" t="s">
        <v>1350</v>
      </c>
      <c r="E9343" s="18" t="s">
        <v>19</v>
      </c>
      <c r="F9343" s="316">
        <v>0</v>
      </c>
      <c r="G9343" s="39"/>
      <c r="H9343" s="45"/>
    </row>
    <row r="9344" s="2" customFormat="1" ht="16.8" customHeight="1">
      <c r="A9344" s="39"/>
      <c r="B9344" s="45"/>
      <c r="C9344" s="315" t="s">
        <v>19</v>
      </c>
      <c r="D9344" s="315" t="s">
        <v>1351</v>
      </c>
      <c r="E9344" s="18" t="s">
        <v>19</v>
      </c>
      <c r="F9344" s="316">
        <v>26.067</v>
      </c>
      <c r="G9344" s="39"/>
      <c r="H9344" s="45"/>
    </row>
    <row r="9345" s="2" customFormat="1" ht="16.8" customHeight="1">
      <c r="A9345" s="39"/>
      <c r="B9345" s="45"/>
      <c r="C9345" s="315" t="s">
        <v>19</v>
      </c>
      <c r="D9345" s="315" t="s">
        <v>1352</v>
      </c>
      <c r="E9345" s="18" t="s">
        <v>19</v>
      </c>
      <c r="F9345" s="316">
        <v>0</v>
      </c>
      <c r="G9345" s="39"/>
      <c r="H9345" s="45"/>
    </row>
    <row r="9346" s="2" customFormat="1" ht="16.8" customHeight="1">
      <c r="A9346" s="39"/>
      <c r="B9346" s="45"/>
      <c r="C9346" s="311" t="s">
        <v>223</v>
      </c>
      <c r="D9346" s="312" t="s">
        <v>19</v>
      </c>
      <c r="E9346" s="313" t="s">
        <v>19</v>
      </c>
      <c r="F9346" s="314">
        <v>376.68099999999998</v>
      </c>
      <c r="G9346" s="39"/>
      <c r="H9346" s="45"/>
    </row>
    <row r="9347" s="2" customFormat="1">
      <c r="A9347" s="39"/>
      <c r="B9347" s="45"/>
      <c r="C9347" s="315" t="s">
        <v>406</v>
      </c>
      <c r="D9347" s="315" t="s">
        <v>407</v>
      </c>
      <c r="E9347" s="18" t="s">
        <v>391</v>
      </c>
      <c r="F9347" s="316">
        <v>376.68099999999998</v>
      </c>
      <c r="G9347" s="39"/>
      <c r="H9347" s="45"/>
    </row>
    <row r="9348" s="2" customFormat="1" ht="16.8" customHeight="1">
      <c r="A9348" s="39"/>
      <c r="B9348" s="45"/>
      <c r="C9348" s="315" t="s">
        <v>466</v>
      </c>
      <c r="D9348" s="315" t="s">
        <v>467</v>
      </c>
      <c r="E9348" s="18" t="s">
        <v>391</v>
      </c>
      <c r="F9348" s="316">
        <v>369.78199999999998</v>
      </c>
      <c r="G9348" s="39"/>
      <c r="H9348" s="45"/>
    </row>
    <row r="9349" s="2" customFormat="1" ht="16.8" customHeight="1">
      <c r="A9349" s="39"/>
      <c r="B9349" s="45"/>
      <c r="C9349" s="311" t="s">
        <v>298</v>
      </c>
      <c r="D9349" s="312" t="s">
        <v>19</v>
      </c>
      <c r="E9349" s="313" t="s">
        <v>19</v>
      </c>
      <c r="F9349" s="314">
        <v>-1.5520000000000001</v>
      </c>
      <c r="G9349" s="39"/>
      <c r="H9349" s="45"/>
    </row>
    <row r="9350" s="2" customFormat="1" ht="16.8" customHeight="1">
      <c r="A9350" s="39"/>
      <c r="B9350" s="45"/>
      <c r="C9350" s="315" t="s">
        <v>19</v>
      </c>
      <c r="D9350" s="315" t="s">
        <v>2074</v>
      </c>
      <c r="E9350" s="18" t="s">
        <v>19</v>
      </c>
      <c r="F9350" s="316">
        <v>0</v>
      </c>
      <c r="G9350" s="39"/>
      <c r="H9350" s="45"/>
    </row>
    <row r="9351" s="2" customFormat="1" ht="16.8" customHeight="1">
      <c r="A9351" s="39"/>
      <c r="B9351" s="45"/>
      <c r="C9351" s="315" t="s">
        <v>19</v>
      </c>
      <c r="D9351" s="315" t="s">
        <v>2075</v>
      </c>
      <c r="E9351" s="18" t="s">
        <v>19</v>
      </c>
      <c r="F9351" s="316">
        <v>0</v>
      </c>
      <c r="G9351" s="39"/>
      <c r="H9351" s="45"/>
    </row>
    <row r="9352" s="2" customFormat="1" ht="16.8" customHeight="1">
      <c r="A9352" s="39"/>
      <c r="B9352" s="45"/>
      <c r="C9352" s="315" t="s">
        <v>19</v>
      </c>
      <c r="D9352" s="315" t="s">
        <v>1885</v>
      </c>
      <c r="E9352" s="18" t="s">
        <v>19</v>
      </c>
      <c r="F9352" s="316">
        <v>0</v>
      </c>
      <c r="G9352" s="39"/>
      <c r="H9352" s="45"/>
    </row>
    <row r="9353" s="2" customFormat="1" ht="16.8" customHeight="1">
      <c r="A9353" s="39"/>
      <c r="B9353" s="45"/>
      <c r="C9353" s="315" t="s">
        <v>19</v>
      </c>
      <c r="D9353" s="315" t="s">
        <v>1886</v>
      </c>
      <c r="E9353" s="18" t="s">
        <v>19</v>
      </c>
      <c r="F9353" s="316">
        <v>0</v>
      </c>
      <c r="G9353" s="39"/>
      <c r="H9353" s="45"/>
    </row>
    <row r="9354" s="2" customFormat="1" ht="16.8" customHeight="1">
      <c r="A9354" s="39"/>
      <c r="B9354" s="45"/>
      <c r="C9354" s="315" t="s">
        <v>19</v>
      </c>
      <c r="D9354" s="315" t="s">
        <v>1887</v>
      </c>
      <c r="E9354" s="18" t="s">
        <v>19</v>
      </c>
      <c r="F9354" s="316">
        <v>0</v>
      </c>
      <c r="G9354" s="39"/>
      <c r="H9354" s="45"/>
    </row>
    <row r="9355" s="2" customFormat="1" ht="16.8" customHeight="1">
      <c r="A9355" s="39"/>
      <c r="B9355" s="45"/>
      <c r="C9355" s="315" t="s">
        <v>19</v>
      </c>
      <c r="D9355" s="315" t="s">
        <v>1888</v>
      </c>
      <c r="E9355" s="18" t="s">
        <v>19</v>
      </c>
      <c r="F9355" s="316">
        <v>0</v>
      </c>
      <c r="G9355" s="39"/>
      <c r="H9355" s="45"/>
    </row>
    <row r="9356" s="2" customFormat="1" ht="16.8" customHeight="1">
      <c r="A9356" s="39"/>
      <c r="B9356" s="45"/>
      <c r="C9356" s="315" t="s">
        <v>19</v>
      </c>
      <c r="D9356" s="315" t="s">
        <v>3632</v>
      </c>
      <c r="E9356" s="18" t="s">
        <v>19</v>
      </c>
      <c r="F9356" s="316">
        <v>-1.5520000000000001</v>
      </c>
      <c r="G9356" s="39"/>
      <c r="H9356" s="45"/>
    </row>
    <row r="9357" s="2" customFormat="1" ht="16.8" customHeight="1">
      <c r="A9357" s="39"/>
      <c r="B9357" s="45"/>
      <c r="C9357" s="315" t="s">
        <v>19</v>
      </c>
      <c r="D9357" s="315" t="s">
        <v>501</v>
      </c>
      <c r="E9357" s="18" t="s">
        <v>19</v>
      </c>
      <c r="F9357" s="316">
        <v>0</v>
      </c>
      <c r="G9357" s="39"/>
      <c r="H9357" s="45"/>
    </row>
    <row r="9358" s="2" customFormat="1" ht="16.8" customHeight="1">
      <c r="A9358" s="39"/>
      <c r="B9358" s="45"/>
      <c r="C9358" s="315" t="s">
        <v>19</v>
      </c>
      <c r="D9358" s="315" t="s">
        <v>993</v>
      </c>
      <c r="E9358" s="18" t="s">
        <v>19</v>
      </c>
      <c r="F9358" s="316">
        <v>0</v>
      </c>
      <c r="G9358" s="39"/>
      <c r="H9358" s="45"/>
    </row>
    <row r="9359" s="2" customFormat="1" ht="16.8" customHeight="1">
      <c r="A9359" s="39"/>
      <c r="B9359" s="45"/>
      <c r="C9359" s="315" t="s">
        <v>19</v>
      </c>
      <c r="D9359" s="315" t="s">
        <v>502</v>
      </c>
      <c r="E9359" s="18" t="s">
        <v>19</v>
      </c>
      <c r="F9359" s="316">
        <v>0</v>
      </c>
      <c r="G9359" s="39"/>
      <c r="H9359" s="45"/>
    </row>
    <row r="9360" s="2" customFormat="1" ht="16.8" customHeight="1">
      <c r="A9360" s="39"/>
      <c r="B9360" s="45"/>
      <c r="C9360" s="315" t="s">
        <v>298</v>
      </c>
      <c r="D9360" s="315" t="s">
        <v>500</v>
      </c>
      <c r="E9360" s="18" t="s">
        <v>19</v>
      </c>
      <c r="F9360" s="316">
        <v>-1.5520000000000001</v>
      </c>
      <c r="G9360" s="39"/>
      <c r="H9360" s="45"/>
    </row>
    <row r="9361" s="2" customFormat="1" ht="16.8" customHeight="1">
      <c r="A9361" s="39"/>
      <c r="B9361" s="45"/>
      <c r="C9361" s="317" t="s">
        <v>4959</v>
      </c>
      <c r="D9361" s="39"/>
      <c r="E9361" s="39"/>
      <c r="F9361" s="39"/>
      <c r="G9361" s="39"/>
      <c r="H9361" s="45"/>
    </row>
    <row r="9362" s="2" customFormat="1" ht="16.8" customHeight="1">
      <c r="A9362" s="39"/>
      <c r="B9362" s="45"/>
      <c r="C9362" s="315" t="s">
        <v>496</v>
      </c>
      <c r="D9362" s="315" t="s">
        <v>497</v>
      </c>
      <c r="E9362" s="18" t="s">
        <v>489</v>
      </c>
      <c r="F9362" s="316">
        <v>46.526000000000003</v>
      </c>
      <c r="G9362" s="39"/>
      <c r="H9362" s="45"/>
    </row>
    <row r="9363" s="2" customFormat="1">
      <c r="A9363" s="39"/>
      <c r="B9363" s="45"/>
      <c r="C9363" s="315" t="s">
        <v>448</v>
      </c>
      <c r="D9363" s="315" t="s">
        <v>449</v>
      </c>
      <c r="E9363" s="18" t="s">
        <v>391</v>
      </c>
      <c r="F9363" s="316">
        <v>26.673999999999999</v>
      </c>
      <c r="G9363" s="39"/>
      <c r="H9363" s="45"/>
    </row>
    <row r="9364" s="2" customFormat="1" ht="16.8" customHeight="1">
      <c r="A9364" s="39"/>
      <c r="B9364" s="45"/>
      <c r="C9364" s="311" t="s">
        <v>221</v>
      </c>
      <c r="D9364" s="312" t="s">
        <v>19</v>
      </c>
      <c r="E9364" s="313" t="s">
        <v>19</v>
      </c>
      <c r="F9364" s="314">
        <v>0</v>
      </c>
      <c r="G9364" s="39"/>
      <c r="H9364" s="45"/>
    </row>
    <row r="9365" s="2" customFormat="1" ht="16.8" customHeight="1">
      <c r="A9365" s="39"/>
      <c r="B9365" s="45"/>
      <c r="C9365" s="317" t="s">
        <v>4959</v>
      </c>
      <c r="D9365" s="39"/>
      <c r="E9365" s="39"/>
      <c r="F9365" s="39"/>
      <c r="G9365" s="39"/>
      <c r="H9365" s="45"/>
    </row>
    <row r="9366" s="2" customFormat="1">
      <c r="A9366" s="39"/>
      <c r="B9366" s="45"/>
      <c r="C9366" s="315" t="s">
        <v>448</v>
      </c>
      <c r="D9366" s="315" t="s">
        <v>449</v>
      </c>
      <c r="E9366" s="18" t="s">
        <v>391</v>
      </c>
      <c r="F9366" s="316">
        <v>26.673999999999999</v>
      </c>
      <c r="G9366" s="39"/>
      <c r="H9366" s="45"/>
    </row>
    <row r="9367" s="2" customFormat="1">
      <c r="A9367" s="39"/>
      <c r="B9367" s="45"/>
      <c r="C9367" s="315" t="s">
        <v>477</v>
      </c>
      <c r="D9367" s="315" t="s">
        <v>478</v>
      </c>
      <c r="E9367" s="18" t="s">
        <v>391</v>
      </c>
      <c r="F9367" s="316">
        <v>410.29500000000002</v>
      </c>
      <c r="G9367" s="39"/>
      <c r="H9367" s="45"/>
    </row>
    <row r="9368" s="2" customFormat="1" ht="16.8" customHeight="1">
      <c r="A9368" s="39"/>
      <c r="B9368" s="45"/>
      <c r="C9368" s="311" t="s">
        <v>225</v>
      </c>
      <c r="D9368" s="312" t="s">
        <v>19</v>
      </c>
      <c r="E9368" s="313" t="s">
        <v>19</v>
      </c>
      <c r="F9368" s="314">
        <v>369.78199999999998</v>
      </c>
      <c r="G9368" s="39"/>
      <c r="H9368" s="45"/>
    </row>
    <row r="9369" s="2" customFormat="1" ht="16.8" customHeight="1">
      <c r="A9369" s="39"/>
      <c r="B9369" s="45"/>
      <c r="C9369" s="315" t="s">
        <v>19</v>
      </c>
      <c r="D9369" s="315" t="s">
        <v>470</v>
      </c>
      <c r="E9369" s="18" t="s">
        <v>19</v>
      </c>
      <c r="F9369" s="316">
        <v>0</v>
      </c>
      <c r="G9369" s="39"/>
      <c r="H9369" s="45"/>
    </row>
    <row r="9370" s="2" customFormat="1" ht="16.8" customHeight="1">
      <c r="A9370" s="39"/>
      <c r="B9370" s="45"/>
      <c r="C9370" s="315" t="s">
        <v>19</v>
      </c>
      <c r="D9370" s="315" t="s">
        <v>1879</v>
      </c>
      <c r="E9370" s="18" t="s">
        <v>19</v>
      </c>
      <c r="F9370" s="316">
        <v>396.45600000000002</v>
      </c>
      <c r="G9370" s="39"/>
      <c r="H9370" s="45"/>
    </row>
    <row r="9371" s="2" customFormat="1" ht="16.8" customHeight="1">
      <c r="A9371" s="39"/>
      <c r="B9371" s="45"/>
      <c r="C9371" s="315" t="s">
        <v>19</v>
      </c>
      <c r="D9371" s="315" t="s">
        <v>471</v>
      </c>
      <c r="E9371" s="18" t="s">
        <v>19</v>
      </c>
      <c r="F9371" s="316">
        <v>-26.673999999999999</v>
      </c>
      <c r="G9371" s="39"/>
      <c r="H9371" s="45"/>
    </row>
    <row r="9372" s="2" customFormat="1" ht="16.8" customHeight="1">
      <c r="A9372" s="39"/>
      <c r="B9372" s="45"/>
      <c r="C9372" s="315" t="s">
        <v>225</v>
      </c>
      <c r="D9372" s="315" t="s">
        <v>363</v>
      </c>
      <c r="E9372" s="18" t="s">
        <v>19</v>
      </c>
      <c r="F9372" s="316">
        <v>369.78199999999998</v>
      </c>
      <c r="G9372" s="39"/>
      <c r="H9372" s="45"/>
    </row>
    <row r="9373" s="2" customFormat="1" ht="16.8" customHeight="1">
      <c r="A9373" s="39"/>
      <c r="B9373" s="45"/>
      <c r="C9373" s="317" t="s">
        <v>4959</v>
      </c>
      <c r="D9373" s="39"/>
      <c r="E9373" s="39"/>
      <c r="F9373" s="39"/>
      <c r="G9373" s="39"/>
      <c r="H9373" s="45"/>
    </row>
    <row r="9374" s="2" customFormat="1" ht="16.8" customHeight="1">
      <c r="A9374" s="39"/>
      <c r="B9374" s="45"/>
      <c r="C9374" s="315" t="s">
        <v>466</v>
      </c>
      <c r="D9374" s="315" t="s">
        <v>467</v>
      </c>
      <c r="E9374" s="18" t="s">
        <v>391</v>
      </c>
      <c r="F9374" s="316">
        <v>369.78199999999998</v>
      </c>
      <c r="G9374" s="39"/>
      <c r="H9374" s="45"/>
    </row>
    <row r="9375" s="2" customFormat="1">
      <c r="A9375" s="39"/>
      <c r="B9375" s="45"/>
      <c r="C9375" s="315" t="s">
        <v>389</v>
      </c>
      <c r="D9375" s="315" t="s">
        <v>390</v>
      </c>
      <c r="E9375" s="18" t="s">
        <v>391</v>
      </c>
      <c r="F9375" s="316">
        <v>369.78199999999998</v>
      </c>
      <c r="G9375" s="39"/>
      <c r="H9375" s="45"/>
    </row>
    <row r="9376" s="2" customFormat="1">
      <c r="A9376" s="39"/>
      <c r="B9376" s="45"/>
      <c r="C9376" s="315" t="s">
        <v>442</v>
      </c>
      <c r="D9376" s="315" t="s">
        <v>443</v>
      </c>
      <c r="E9376" s="18" t="s">
        <v>391</v>
      </c>
      <c r="F9376" s="316">
        <v>739.56399999999996</v>
      </c>
      <c r="G9376" s="39"/>
      <c r="H9376" s="45"/>
    </row>
    <row r="9377" s="2" customFormat="1">
      <c r="A9377" s="39"/>
      <c r="B9377" s="45"/>
      <c r="C9377" s="315" t="s">
        <v>462</v>
      </c>
      <c r="D9377" s="315" t="s">
        <v>463</v>
      </c>
      <c r="E9377" s="18" t="s">
        <v>391</v>
      </c>
      <c r="F9377" s="316">
        <v>369.78199999999998</v>
      </c>
      <c r="G9377" s="39"/>
      <c r="H9377" s="45"/>
    </row>
    <row r="9378" s="2" customFormat="1">
      <c r="A9378" s="39"/>
      <c r="B9378" s="45"/>
      <c r="C9378" s="315" t="s">
        <v>477</v>
      </c>
      <c r="D9378" s="315" t="s">
        <v>478</v>
      </c>
      <c r="E9378" s="18" t="s">
        <v>391</v>
      </c>
      <c r="F9378" s="316">
        <v>410.29500000000002</v>
      </c>
      <c r="G9378" s="39"/>
      <c r="H9378" s="45"/>
    </row>
    <row r="9379" s="2" customFormat="1" ht="26.4" customHeight="1">
      <c r="A9379" s="39"/>
      <c r="B9379" s="45"/>
      <c r="C9379" s="310" t="s">
        <v>176</v>
      </c>
      <c r="D9379" s="310" t="s">
        <v>177</v>
      </c>
      <c r="E9379" s="39"/>
      <c r="F9379" s="39"/>
      <c r="G9379" s="39"/>
      <c r="H9379" s="45"/>
    </row>
    <row r="9380" s="8" customFormat="1" ht="16.8" customHeight="1">
      <c r="A9380" s="149"/>
      <c r="B9380" s="150"/>
      <c r="C9380" s="318" t="s">
        <v>3756</v>
      </c>
      <c r="D9380" s="312" t="s">
        <v>3757</v>
      </c>
      <c r="E9380" s="312" t="s">
        <v>19</v>
      </c>
      <c r="F9380" s="319">
        <v>26.027999999999999</v>
      </c>
      <c r="G9380" s="149"/>
      <c r="H9380" s="150"/>
    </row>
    <row r="9381" s="2" customFormat="1" ht="16.8" customHeight="1">
      <c r="A9381" s="39"/>
      <c r="B9381" s="45"/>
      <c r="C9381" s="317" t="s">
        <v>4959</v>
      </c>
      <c r="D9381" s="39"/>
      <c r="E9381" s="39"/>
      <c r="F9381" s="39"/>
      <c r="G9381" s="39"/>
      <c r="H9381" s="45"/>
    </row>
    <row r="9382" s="2" customFormat="1" ht="16.8" customHeight="1">
      <c r="A9382" s="39"/>
      <c r="B9382" s="45"/>
      <c r="C9382" s="315" t="s">
        <v>3854</v>
      </c>
      <c r="D9382" s="315" t="s">
        <v>3855</v>
      </c>
      <c r="E9382" s="18" t="s">
        <v>391</v>
      </c>
      <c r="F9382" s="316">
        <v>26.027999999999999</v>
      </c>
      <c r="G9382" s="39"/>
      <c r="H9382" s="45"/>
    </row>
    <row r="9383" s="2" customFormat="1" ht="16.8" customHeight="1">
      <c r="A9383" s="39"/>
      <c r="B9383" s="45"/>
      <c r="C9383" s="315" t="s">
        <v>3880</v>
      </c>
      <c r="D9383" s="315" t="s">
        <v>3881</v>
      </c>
      <c r="E9383" s="18" t="s">
        <v>391</v>
      </c>
      <c r="F9383" s="316">
        <v>6.8819999999999997</v>
      </c>
      <c r="G9383" s="39"/>
      <c r="H9383" s="45"/>
    </row>
    <row r="9384" s="2" customFormat="1" ht="16.8" customHeight="1">
      <c r="A9384" s="39"/>
      <c r="B9384" s="45"/>
      <c r="C9384" s="315" t="s">
        <v>4245</v>
      </c>
      <c r="D9384" s="315" t="s">
        <v>4246</v>
      </c>
      <c r="E9384" s="18" t="s">
        <v>345</v>
      </c>
      <c r="F9384" s="316">
        <v>32.429000000000002</v>
      </c>
      <c r="G9384" s="39"/>
      <c r="H9384" s="45"/>
    </row>
    <row r="9385" s="2" customFormat="1" ht="16.8" customHeight="1">
      <c r="A9385" s="39"/>
      <c r="B9385" s="45"/>
      <c r="C9385" s="317" t="s">
        <v>4959</v>
      </c>
      <c r="D9385" s="39"/>
      <c r="E9385" s="39"/>
      <c r="F9385" s="39"/>
      <c r="G9385" s="39"/>
      <c r="H9385" s="45"/>
    </row>
    <row r="9386" s="2" customFormat="1">
      <c r="A9386" s="39"/>
      <c r="B9386" s="45"/>
      <c r="C9386" s="315" t="s">
        <v>4226</v>
      </c>
      <c r="D9386" s="315" t="s">
        <v>4227</v>
      </c>
      <c r="E9386" s="18" t="s">
        <v>572</v>
      </c>
      <c r="F9386" s="316">
        <v>10.93</v>
      </c>
      <c r="G9386" s="39"/>
      <c r="H9386" s="45"/>
    </row>
    <row r="9387" s="8" customFormat="1" ht="16.8" customHeight="1">
      <c r="A9387" s="149"/>
      <c r="B9387" s="150"/>
      <c r="C9387" s="318" t="s">
        <v>3728</v>
      </c>
      <c r="D9387" s="312" t="s">
        <v>3729</v>
      </c>
      <c r="E9387" s="312" t="s">
        <v>19</v>
      </c>
      <c r="F9387" s="319">
        <v>13.986000000000001</v>
      </c>
      <c r="G9387" s="149"/>
      <c r="H9387" s="150"/>
    </row>
    <row r="9388" s="2" customFormat="1" ht="16.8" customHeight="1">
      <c r="A9388" s="39"/>
      <c r="B9388" s="45"/>
      <c r="C9388" s="317" t="s">
        <v>4959</v>
      </c>
      <c r="D9388" s="39"/>
      <c r="E9388" s="39"/>
      <c r="F9388" s="39"/>
      <c r="G9388" s="39"/>
      <c r="H9388" s="45"/>
    </row>
    <row r="9389" s="2" customFormat="1" ht="16.8" customHeight="1">
      <c r="A9389" s="39"/>
      <c r="B9389" s="45"/>
      <c r="C9389" s="315" t="s">
        <v>3890</v>
      </c>
      <c r="D9389" s="315" t="s">
        <v>3891</v>
      </c>
      <c r="E9389" s="18" t="s">
        <v>391</v>
      </c>
      <c r="F9389" s="316">
        <v>13.986000000000001</v>
      </c>
      <c r="G9389" s="39"/>
      <c r="H9389" s="45"/>
    </row>
    <row r="9390" s="8" customFormat="1" ht="16.8" customHeight="1">
      <c r="A9390" s="149"/>
      <c r="B9390" s="150"/>
      <c r="C9390" s="318" t="s">
        <v>3731</v>
      </c>
      <c r="D9390" s="312" t="s">
        <v>3732</v>
      </c>
      <c r="E9390" s="312" t="s">
        <v>19</v>
      </c>
      <c r="F9390" s="319">
        <v>40.411999999999999</v>
      </c>
      <c r="G9390" s="149"/>
      <c r="H9390" s="150"/>
    </row>
    <row r="9391" s="2" customFormat="1" ht="16.8" customHeight="1">
      <c r="A9391" s="39"/>
      <c r="B9391" s="45"/>
      <c r="C9391" s="317" t="s">
        <v>4959</v>
      </c>
      <c r="D9391" s="39"/>
      <c r="E9391" s="39"/>
      <c r="F9391" s="39"/>
      <c r="G9391" s="39"/>
      <c r="H9391" s="45"/>
    </row>
    <row r="9392" s="2" customFormat="1" ht="16.8" customHeight="1">
      <c r="A9392" s="39"/>
      <c r="B9392" s="45"/>
      <c r="C9392" s="315" t="s">
        <v>3895</v>
      </c>
      <c r="D9392" s="315" t="s">
        <v>3896</v>
      </c>
      <c r="E9392" s="18" t="s">
        <v>345</v>
      </c>
      <c r="F9392" s="316">
        <v>40.411999999999999</v>
      </c>
      <c r="G9392" s="39"/>
      <c r="H9392" s="45"/>
    </row>
    <row r="9393" s="8" customFormat="1" ht="16.8" customHeight="1">
      <c r="A9393" s="149"/>
      <c r="B9393" s="150"/>
      <c r="C9393" s="318" t="s">
        <v>3734</v>
      </c>
      <c r="D9393" s="312" t="s">
        <v>3735</v>
      </c>
      <c r="E9393" s="312" t="s">
        <v>19</v>
      </c>
      <c r="F9393" s="319">
        <v>38.159999999999997</v>
      </c>
      <c r="G9393" s="149"/>
      <c r="H9393" s="150"/>
    </row>
    <row r="9394" s="2" customFormat="1" ht="16.8" customHeight="1">
      <c r="A9394" s="39"/>
      <c r="B9394" s="45"/>
      <c r="C9394" s="317" t="s">
        <v>4959</v>
      </c>
      <c r="D9394" s="39"/>
      <c r="E9394" s="39"/>
      <c r="F9394" s="39"/>
      <c r="G9394" s="39"/>
      <c r="H9394" s="45"/>
    </row>
    <row r="9395" s="2" customFormat="1" ht="16.8" customHeight="1">
      <c r="A9395" s="39"/>
      <c r="B9395" s="45"/>
      <c r="C9395" s="315" t="s">
        <v>4058</v>
      </c>
      <c r="D9395" s="315" t="s">
        <v>4059</v>
      </c>
      <c r="E9395" s="18" t="s">
        <v>345</v>
      </c>
      <c r="F9395" s="316">
        <v>38.159999999999997</v>
      </c>
      <c r="G9395" s="39"/>
      <c r="H9395" s="45"/>
    </row>
    <row r="9396" s="8" customFormat="1" ht="16.8" customHeight="1">
      <c r="A9396" s="149"/>
      <c r="B9396" s="150"/>
      <c r="C9396" s="318" t="s">
        <v>3737</v>
      </c>
      <c r="D9396" s="312" t="s">
        <v>3738</v>
      </c>
      <c r="E9396" s="312" t="s">
        <v>19</v>
      </c>
      <c r="F9396" s="319">
        <v>25.800000000000001</v>
      </c>
      <c r="G9396" s="149"/>
      <c r="H9396" s="150"/>
    </row>
    <row r="9397" s="2" customFormat="1" ht="16.8" customHeight="1">
      <c r="A9397" s="39"/>
      <c r="B9397" s="45"/>
      <c r="C9397" s="317" t="s">
        <v>4959</v>
      </c>
      <c r="D9397" s="39"/>
      <c r="E9397" s="39"/>
      <c r="F9397" s="39"/>
      <c r="G9397" s="39"/>
      <c r="H9397" s="45"/>
    </row>
    <row r="9398" s="2" customFormat="1">
      <c r="A9398" s="39"/>
      <c r="B9398" s="45"/>
      <c r="C9398" s="315" t="s">
        <v>4064</v>
      </c>
      <c r="D9398" s="315" t="s">
        <v>4065</v>
      </c>
      <c r="E9398" s="18" t="s">
        <v>345</v>
      </c>
      <c r="F9398" s="316">
        <v>51.600000000000001</v>
      </c>
      <c r="G9398" s="39"/>
      <c r="H9398" s="45"/>
    </row>
    <row r="9399" s="8" customFormat="1" ht="16.8" customHeight="1">
      <c r="A9399" s="149"/>
      <c r="B9399" s="150"/>
      <c r="C9399" s="318" t="s">
        <v>3740</v>
      </c>
      <c r="D9399" s="312" t="s">
        <v>3741</v>
      </c>
      <c r="E9399" s="312" t="s">
        <v>19</v>
      </c>
      <c r="F9399" s="319">
        <v>12.359999999999999</v>
      </c>
      <c r="G9399" s="149"/>
      <c r="H9399" s="150"/>
    </row>
    <row r="9400" s="2" customFormat="1" ht="16.8" customHeight="1">
      <c r="A9400" s="39"/>
      <c r="B9400" s="45"/>
      <c r="C9400" s="317" t="s">
        <v>4959</v>
      </c>
      <c r="D9400" s="39"/>
      <c r="E9400" s="39"/>
      <c r="F9400" s="39"/>
      <c r="G9400" s="39"/>
      <c r="H9400" s="45"/>
    </row>
    <row r="9401" s="2" customFormat="1" ht="16.8" customHeight="1">
      <c r="A9401" s="39"/>
      <c r="B9401" s="45"/>
      <c r="C9401" s="315" t="s">
        <v>4070</v>
      </c>
      <c r="D9401" s="315" t="s">
        <v>4071</v>
      </c>
      <c r="E9401" s="18" t="s">
        <v>345</v>
      </c>
      <c r="F9401" s="316">
        <v>24.719999999999999</v>
      </c>
      <c r="G9401" s="39"/>
      <c r="H9401" s="45"/>
    </row>
    <row r="9402" s="8" customFormat="1" ht="16.8" customHeight="1">
      <c r="A9402" s="149"/>
      <c r="B9402" s="150"/>
      <c r="C9402" s="318" t="s">
        <v>3743</v>
      </c>
      <c r="D9402" s="312" t="s">
        <v>3744</v>
      </c>
      <c r="E9402" s="312" t="s">
        <v>19</v>
      </c>
      <c r="F9402" s="319">
        <v>4.9530000000000003</v>
      </c>
      <c r="G9402" s="149"/>
      <c r="H9402" s="150"/>
    </row>
    <row r="9403" s="2" customFormat="1" ht="16.8" customHeight="1">
      <c r="A9403" s="39"/>
      <c r="B9403" s="45"/>
      <c r="C9403" s="317" t="s">
        <v>4959</v>
      </c>
      <c r="D9403" s="39"/>
      <c r="E9403" s="39"/>
      <c r="F9403" s="39"/>
      <c r="G9403" s="39"/>
      <c r="H9403" s="45"/>
    </row>
    <row r="9404" s="2" customFormat="1" ht="16.8" customHeight="1">
      <c r="A9404" s="39"/>
      <c r="B9404" s="45"/>
      <c r="C9404" s="315" t="s">
        <v>4084</v>
      </c>
      <c r="D9404" s="315" t="s">
        <v>4085</v>
      </c>
      <c r="E9404" s="18" t="s">
        <v>391</v>
      </c>
      <c r="F9404" s="316">
        <v>4.9530000000000003</v>
      </c>
      <c r="G9404" s="39"/>
      <c r="H9404" s="45"/>
    </row>
    <row r="9405" s="8" customFormat="1" ht="16.8" customHeight="1">
      <c r="A9405" s="149"/>
      <c r="B9405" s="150"/>
      <c r="C9405" s="318" t="s">
        <v>3746</v>
      </c>
      <c r="D9405" s="312" t="s">
        <v>3747</v>
      </c>
      <c r="E9405" s="312" t="s">
        <v>19</v>
      </c>
      <c r="F9405" s="319">
        <v>5.1600000000000001</v>
      </c>
      <c r="G9405" s="149"/>
      <c r="H9405" s="150"/>
    </row>
    <row r="9406" s="2" customFormat="1" ht="16.8" customHeight="1">
      <c r="A9406" s="39"/>
      <c r="B9406" s="45"/>
      <c r="C9406" s="317" t="s">
        <v>4959</v>
      </c>
      <c r="D9406" s="39"/>
      <c r="E9406" s="39"/>
      <c r="F9406" s="39"/>
      <c r="G9406" s="39"/>
      <c r="H9406" s="45"/>
    </row>
    <row r="9407" s="2" customFormat="1" ht="16.8" customHeight="1">
      <c r="A9407" s="39"/>
      <c r="B9407" s="45"/>
      <c r="C9407" s="315" t="s">
        <v>3885</v>
      </c>
      <c r="D9407" s="315" t="s">
        <v>3886</v>
      </c>
      <c r="E9407" s="18" t="s">
        <v>391</v>
      </c>
      <c r="F9407" s="316">
        <v>5.1600000000000001</v>
      </c>
      <c r="G9407" s="39"/>
      <c r="H9407" s="45"/>
    </row>
    <row r="9408" s="8" customFormat="1" ht="16.8" customHeight="1">
      <c r="A9408" s="149"/>
      <c r="B9408" s="150"/>
      <c r="C9408" s="318" t="s">
        <v>3750</v>
      </c>
      <c r="D9408" s="312" t="s">
        <v>3751</v>
      </c>
      <c r="E9408" s="312" t="s">
        <v>19</v>
      </c>
      <c r="F9408" s="319">
        <v>26.696000000000002</v>
      </c>
      <c r="G9408" s="149"/>
      <c r="H9408" s="150"/>
    </row>
    <row r="9409" s="2" customFormat="1" ht="16.8" customHeight="1">
      <c r="A9409" s="39"/>
      <c r="B9409" s="45"/>
      <c r="C9409" s="317" t="s">
        <v>4959</v>
      </c>
      <c r="D9409" s="39"/>
      <c r="E9409" s="39"/>
      <c r="F9409" s="39"/>
      <c r="G9409" s="39"/>
      <c r="H9409" s="45"/>
    </row>
    <row r="9410" s="2" customFormat="1" ht="16.8" customHeight="1">
      <c r="A9410" s="39"/>
      <c r="B9410" s="45"/>
      <c r="C9410" s="315" t="s">
        <v>3901</v>
      </c>
      <c r="D9410" s="315" t="s">
        <v>3902</v>
      </c>
      <c r="E9410" s="18" t="s">
        <v>391</v>
      </c>
      <c r="F9410" s="316">
        <v>26.696000000000002</v>
      </c>
      <c r="G9410" s="39"/>
      <c r="H9410" s="45"/>
    </row>
    <row r="9411" s="2" customFormat="1" ht="16.8" customHeight="1">
      <c r="A9411" s="39"/>
      <c r="B9411" s="45"/>
      <c r="C9411" s="317" t="s">
        <v>4959</v>
      </c>
      <c r="D9411" s="39"/>
      <c r="E9411" s="39"/>
      <c r="F9411" s="39"/>
      <c r="G9411" s="39"/>
      <c r="H9411" s="45"/>
    </row>
    <row r="9412" s="2" customFormat="1" ht="16.8" customHeight="1">
      <c r="A9412" s="39"/>
      <c r="B9412" s="45"/>
      <c r="C9412" s="315" t="s">
        <v>3912</v>
      </c>
      <c r="D9412" s="315" t="s">
        <v>3913</v>
      </c>
      <c r="E9412" s="18" t="s">
        <v>345</v>
      </c>
      <c r="F9412" s="316">
        <v>6.2969999999999997</v>
      </c>
      <c r="G9412" s="39"/>
      <c r="H9412" s="45"/>
    </row>
    <row r="9413" s="2" customFormat="1" ht="16.8" customHeight="1">
      <c r="A9413" s="39"/>
      <c r="B9413" s="45"/>
      <c r="C9413" s="317" t="s">
        <v>4959</v>
      </c>
      <c r="D9413" s="39"/>
      <c r="E9413" s="39"/>
      <c r="F9413" s="39"/>
      <c r="G9413" s="39"/>
      <c r="H9413" s="45"/>
    </row>
    <row r="9414" s="2" customFormat="1" ht="16.8" customHeight="1">
      <c r="A9414" s="39"/>
      <c r="B9414" s="45"/>
      <c r="C9414" s="315" t="s">
        <v>3907</v>
      </c>
      <c r="D9414" s="315" t="s">
        <v>3908</v>
      </c>
      <c r="E9414" s="18" t="s">
        <v>345</v>
      </c>
      <c r="F9414" s="316">
        <v>32.302999999999997</v>
      </c>
      <c r="G9414" s="39"/>
      <c r="H9414" s="45"/>
    </row>
    <row r="9415" s="2" customFormat="1" ht="16.8" customHeight="1">
      <c r="A9415" s="39"/>
      <c r="B9415" s="45"/>
      <c r="C9415" s="317" t="s">
        <v>4959</v>
      </c>
      <c r="D9415" s="39"/>
      <c r="E9415" s="39"/>
      <c r="F9415" s="39"/>
      <c r="G9415" s="39"/>
      <c r="H9415" s="45"/>
    </row>
    <row r="9416" s="8" customFormat="1" ht="16.8" customHeight="1">
      <c r="A9416" s="149"/>
      <c r="B9416" s="150"/>
      <c r="C9416" s="318" t="s">
        <v>3753</v>
      </c>
      <c r="D9416" s="312" t="s">
        <v>3754</v>
      </c>
      <c r="E9416" s="312" t="s">
        <v>19</v>
      </c>
      <c r="F9416" s="319">
        <v>6.2969999999999997</v>
      </c>
      <c r="G9416" s="149"/>
      <c r="H9416" s="150"/>
    </row>
    <row r="9417" s="8" customFormat="1" ht="16.8" customHeight="1">
      <c r="A9417" s="149"/>
      <c r="B9417" s="150"/>
      <c r="C9417" s="318" t="s">
        <v>3759</v>
      </c>
      <c r="D9417" s="312" t="s">
        <v>3760</v>
      </c>
      <c r="E9417" s="312" t="s">
        <v>19</v>
      </c>
      <c r="F9417" s="319">
        <v>32.302999999999997</v>
      </c>
      <c r="G9417" s="149"/>
      <c r="H9417" s="150"/>
    </row>
    <row r="9418" s="8" customFormat="1" ht="16.8" customHeight="1">
      <c r="A9418" s="149"/>
      <c r="B9418" s="150"/>
      <c r="C9418" s="318" t="s">
        <v>3762</v>
      </c>
      <c r="D9418" s="312" t="s">
        <v>3763</v>
      </c>
      <c r="E9418" s="312" t="s">
        <v>19</v>
      </c>
      <c r="F9418" s="319">
        <v>1.1279999999999999</v>
      </c>
      <c r="G9418" s="149"/>
      <c r="H9418" s="150"/>
    </row>
    <row r="9419" s="2" customFormat="1">
      <c r="A9419" s="39"/>
      <c r="B9419" s="45"/>
      <c r="C9419" s="315" t="s">
        <v>3917</v>
      </c>
      <c r="D9419" s="315" t="s">
        <v>3918</v>
      </c>
      <c r="E9419" s="18" t="s">
        <v>345</v>
      </c>
      <c r="F9419" s="316">
        <v>1.1279999999999999</v>
      </c>
      <c r="G9419" s="39"/>
      <c r="H9419" s="45"/>
    </row>
    <row r="9420" s="8" customFormat="1" ht="16.8" customHeight="1">
      <c r="A9420" s="149"/>
      <c r="B9420" s="150"/>
      <c r="C9420" s="318" t="s">
        <v>3765</v>
      </c>
      <c r="D9420" s="312" t="s">
        <v>3766</v>
      </c>
      <c r="E9420" s="312" t="s">
        <v>19</v>
      </c>
      <c r="F9420" s="319">
        <v>0.63</v>
      </c>
      <c r="G9420" s="149"/>
      <c r="H9420" s="150"/>
    </row>
    <row r="9421" s="2" customFormat="1" ht="16.8" customHeight="1">
      <c r="A9421" s="39"/>
      <c r="B9421" s="45"/>
      <c r="C9421" s="317" t="s">
        <v>4959</v>
      </c>
      <c r="D9421" s="39"/>
      <c r="E9421" s="39"/>
      <c r="F9421" s="39"/>
      <c r="G9421" s="39"/>
      <c r="H9421" s="45"/>
    </row>
    <row r="9422" s="2" customFormat="1" ht="16.8" customHeight="1">
      <c r="A9422" s="39"/>
      <c r="B9422" s="45"/>
      <c r="C9422" s="315" t="s">
        <v>3922</v>
      </c>
      <c r="D9422" s="315" t="s">
        <v>3923</v>
      </c>
      <c r="E9422" s="18" t="s">
        <v>391</v>
      </c>
      <c r="F9422" s="316">
        <v>0.63</v>
      </c>
      <c r="G9422" s="39"/>
      <c r="H9422" s="45"/>
    </row>
    <row r="9423" s="8" customFormat="1" ht="16.8" customHeight="1">
      <c r="A9423" s="149"/>
      <c r="B9423" s="150"/>
      <c r="C9423" s="318" t="s">
        <v>3768</v>
      </c>
      <c r="D9423" s="312" t="s">
        <v>3769</v>
      </c>
      <c r="E9423" s="312" t="s">
        <v>19</v>
      </c>
      <c r="F9423" s="319">
        <v>1.798</v>
      </c>
      <c r="G9423" s="149"/>
      <c r="H9423" s="150"/>
    </row>
    <row r="9424" s="2" customFormat="1" ht="16.8" customHeight="1">
      <c r="A9424" s="39"/>
      <c r="B9424" s="45"/>
      <c r="C9424" s="317" t="s">
        <v>4959</v>
      </c>
      <c r="D9424" s="39"/>
      <c r="E9424" s="39"/>
      <c r="F9424" s="39"/>
      <c r="G9424" s="39"/>
      <c r="H9424" s="45"/>
    </row>
    <row r="9425" s="2" customFormat="1" ht="16.8" customHeight="1">
      <c r="A9425" s="39"/>
      <c r="B9425" s="45"/>
      <c r="C9425" s="315" t="s">
        <v>3927</v>
      </c>
      <c r="D9425" s="315" t="s">
        <v>3928</v>
      </c>
      <c r="E9425" s="18" t="s">
        <v>391</v>
      </c>
      <c r="F9425" s="316">
        <v>1.798</v>
      </c>
      <c r="G9425" s="39"/>
      <c r="H9425" s="45"/>
    </row>
    <row r="9426" s="8" customFormat="1" ht="16.8" customHeight="1">
      <c r="A9426" s="149"/>
      <c r="B9426" s="150"/>
      <c r="C9426" s="318" t="s">
        <v>3771</v>
      </c>
      <c r="D9426" s="312" t="s">
        <v>3772</v>
      </c>
      <c r="E9426" s="312" t="s">
        <v>19</v>
      </c>
      <c r="F9426" s="319">
        <v>9.6509999999999998</v>
      </c>
      <c r="G9426" s="149"/>
      <c r="H9426" s="150"/>
    </row>
    <row r="9427" s="2" customFormat="1" ht="16.8" customHeight="1">
      <c r="A9427" s="39"/>
      <c r="B9427" s="45"/>
      <c r="C9427" s="317" t="s">
        <v>4959</v>
      </c>
      <c r="D9427" s="39"/>
      <c r="E9427" s="39"/>
      <c r="F9427" s="39"/>
      <c r="G9427" s="39"/>
      <c r="H9427" s="45"/>
    </row>
    <row r="9428" s="2" customFormat="1" ht="16.8" customHeight="1">
      <c r="A9428" s="39"/>
      <c r="B9428" s="45"/>
      <c r="C9428" s="315" t="s">
        <v>3932</v>
      </c>
      <c r="D9428" s="315" t="s">
        <v>3933</v>
      </c>
      <c r="E9428" s="18" t="s">
        <v>345</v>
      </c>
      <c r="F9428" s="316">
        <v>9.6509999999999998</v>
      </c>
      <c r="G9428" s="39"/>
      <c r="H9428" s="45"/>
    </row>
    <row r="9429" s="8" customFormat="1" ht="16.8" customHeight="1">
      <c r="A9429" s="149"/>
      <c r="B9429" s="150"/>
      <c r="C9429" s="318" t="s">
        <v>3774</v>
      </c>
      <c r="D9429" s="312" t="s">
        <v>3775</v>
      </c>
      <c r="E9429" s="312" t="s">
        <v>19</v>
      </c>
      <c r="F9429" s="319">
        <v>104.953</v>
      </c>
      <c r="G9429" s="149"/>
      <c r="H9429" s="150"/>
    </row>
    <row r="9430" s="2" customFormat="1" ht="16.8" customHeight="1">
      <c r="A9430" s="39"/>
      <c r="B9430" s="45"/>
      <c r="C9430" s="317" t="s">
        <v>4959</v>
      </c>
      <c r="D9430" s="39"/>
      <c r="E9430" s="39"/>
      <c r="F9430" s="39"/>
      <c r="G9430" s="39"/>
      <c r="H9430" s="45"/>
    </row>
    <row r="9431" s="2" customFormat="1" ht="16.8" customHeight="1">
      <c r="A9431" s="39"/>
      <c r="B9431" s="45"/>
      <c r="C9431" s="315" t="s">
        <v>3938</v>
      </c>
      <c r="D9431" s="315" t="s">
        <v>3939</v>
      </c>
      <c r="E9431" s="18" t="s">
        <v>345</v>
      </c>
      <c r="F9431" s="316">
        <v>104.953</v>
      </c>
      <c r="G9431" s="39"/>
      <c r="H9431" s="45"/>
    </row>
    <row r="9432" s="2" customFormat="1" ht="16.8" customHeight="1">
      <c r="A9432" s="39"/>
      <c r="B9432" s="45"/>
      <c r="C9432" s="315" t="s">
        <v>4272</v>
      </c>
      <c r="D9432" s="315" t="s">
        <v>4273</v>
      </c>
      <c r="E9432" s="18" t="s">
        <v>345</v>
      </c>
      <c r="F9432" s="316">
        <v>131.143</v>
      </c>
      <c r="G9432" s="39"/>
      <c r="H9432" s="45"/>
    </row>
    <row r="9433" s="8" customFormat="1" ht="16.8" customHeight="1">
      <c r="A9433" s="149"/>
      <c r="B9433" s="150"/>
      <c r="C9433" s="318" t="s">
        <v>3777</v>
      </c>
      <c r="D9433" s="312" t="s">
        <v>3778</v>
      </c>
      <c r="E9433" s="312" t="s">
        <v>19</v>
      </c>
      <c r="F9433" s="319">
        <v>17.420999999999999</v>
      </c>
      <c r="G9433" s="149"/>
      <c r="H9433" s="150"/>
    </row>
    <row r="9434" s="2" customFormat="1" ht="16.8" customHeight="1">
      <c r="A9434" s="39"/>
      <c r="B9434" s="45"/>
      <c r="C9434" s="317" t="s">
        <v>4959</v>
      </c>
      <c r="D9434" s="39"/>
      <c r="E9434" s="39"/>
      <c r="F9434" s="39"/>
      <c r="G9434" s="39"/>
      <c r="H9434" s="45"/>
    </row>
    <row r="9435" s="2" customFormat="1" ht="16.8" customHeight="1">
      <c r="A9435" s="39"/>
      <c r="B9435" s="45"/>
      <c r="C9435" s="315" t="s">
        <v>3943</v>
      </c>
      <c r="D9435" s="315" t="s">
        <v>3944</v>
      </c>
      <c r="E9435" s="18" t="s">
        <v>345</v>
      </c>
      <c r="F9435" s="316">
        <v>17.420999999999999</v>
      </c>
      <c r="G9435" s="39"/>
      <c r="H9435" s="45"/>
    </row>
    <row r="9436" s="2" customFormat="1" ht="16.8" customHeight="1">
      <c r="A9436" s="39"/>
      <c r="B9436" s="45"/>
      <c r="C9436" s="315" t="s">
        <v>4258</v>
      </c>
      <c r="D9436" s="315" t="s">
        <v>4259</v>
      </c>
      <c r="E9436" s="18" t="s">
        <v>345</v>
      </c>
      <c r="F9436" s="316">
        <v>17.420999999999999</v>
      </c>
      <c r="G9436" s="39"/>
      <c r="H9436" s="45"/>
    </row>
    <row r="9437" s="8" customFormat="1" ht="16.8" customHeight="1">
      <c r="A9437" s="149"/>
      <c r="B9437" s="150"/>
      <c r="C9437" s="318" t="s">
        <v>3780</v>
      </c>
      <c r="D9437" s="312" t="s">
        <v>3781</v>
      </c>
      <c r="E9437" s="312" t="s">
        <v>19</v>
      </c>
      <c r="F9437" s="319">
        <v>72.280000000000001</v>
      </c>
      <c r="G9437" s="149"/>
      <c r="H9437" s="150"/>
    </row>
    <row r="9438" s="2" customFormat="1" ht="16.8" customHeight="1">
      <c r="A9438" s="39"/>
      <c r="B9438" s="45"/>
      <c r="C9438" s="317" t="s">
        <v>4959</v>
      </c>
      <c r="D9438" s="39"/>
      <c r="E9438" s="39"/>
      <c r="F9438" s="39"/>
      <c r="G9438" s="39"/>
      <c r="H9438" s="45"/>
    </row>
    <row r="9439" s="2" customFormat="1">
      <c r="A9439" s="39"/>
      <c r="B9439" s="45"/>
      <c r="C9439" s="315" t="s">
        <v>3948</v>
      </c>
      <c r="D9439" s="315" t="s">
        <v>3949</v>
      </c>
      <c r="E9439" s="18" t="s">
        <v>345</v>
      </c>
      <c r="F9439" s="316">
        <v>72.280000000000001</v>
      </c>
      <c r="G9439" s="39"/>
      <c r="H9439" s="45"/>
    </row>
    <row r="9440" s="2" customFormat="1" ht="16.8" customHeight="1">
      <c r="A9440" s="39"/>
      <c r="B9440" s="45"/>
      <c r="C9440" s="315" t="s">
        <v>4024</v>
      </c>
      <c r="D9440" s="315" t="s">
        <v>4025</v>
      </c>
      <c r="E9440" s="18" t="s">
        <v>345</v>
      </c>
      <c r="F9440" s="316">
        <v>72.280000000000001</v>
      </c>
      <c r="G9440" s="39"/>
      <c r="H9440" s="45"/>
    </row>
    <row r="9441" s="2" customFormat="1">
      <c r="A9441" s="39"/>
      <c r="B9441" s="45"/>
      <c r="C9441" s="315" t="s">
        <v>4028</v>
      </c>
      <c r="D9441" s="315" t="s">
        <v>4029</v>
      </c>
      <c r="E9441" s="18" t="s">
        <v>345</v>
      </c>
      <c r="F9441" s="316">
        <v>1445.5999999999999</v>
      </c>
      <c r="G9441" s="39"/>
      <c r="H9441" s="45"/>
    </row>
    <row r="9442" s="2" customFormat="1" ht="16.8" customHeight="1">
      <c r="A9442" s="39"/>
      <c r="B9442" s="45"/>
      <c r="C9442" s="315" t="s">
        <v>4038</v>
      </c>
      <c r="D9442" s="315" t="s">
        <v>4039</v>
      </c>
      <c r="E9442" s="18" t="s">
        <v>345</v>
      </c>
      <c r="F9442" s="316">
        <v>72.280000000000001</v>
      </c>
      <c r="G9442" s="39"/>
      <c r="H9442" s="45"/>
    </row>
    <row r="9443" s="2" customFormat="1" ht="16.8" customHeight="1">
      <c r="A9443" s="39"/>
      <c r="B9443" s="45"/>
      <c r="C9443" s="315" t="s">
        <v>4209</v>
      </c>
      <c r="D9443" s="315" t="s">
        <v>4210</v>
      </c>
      <c r="E9443" s="18" t="s">
        <v>345</v>
      </c>
      <c r="F9443" s="316">
        <v>32.429000000000002</v>
      </c>
      <c r="G9443" s="39"/>
      <c r="H9443" s="45"/>
    </row>
    <row r="9444" s="2" customFormat="1" ht="16.8" customHeight="1">
      <c r="A9444" s="39"/>
      <c r="B9444" s="45"/>
      <c r="C9444" s="315" t="s">
        <v>4215</v>
      </c>
      <c r="D9444" s="315" t="s">
        <v>4216</v>
      </c>
      <c r="E9444" s="18" t="s">
        <v>345</v>
      </c>
      <c r="F9444" s="316">
        <v>32.429000000000002</v>
      </c>
      <c r="G9444" s="39"/>
      <c r="H9444" s="45"/>
    </row>
    <row r="9445" s="8" customFormat="1" ht="16.8" customHeight="1">
      <c r="A9445" s="149"/>
      <c r="B9445" s="150"/>
      <c r="C9445" s="318" t="s">
        <v>3783</v>
      </c>
      <c r="D9445" s="312" t="s">
        <v>3784</v>
      </c>
      <c r="E9445" s="312" t="s">
        <v>19</v>
      </c>
      <c r="F9445" s="319">
        <v>59.899999999999999</v>
      </c>
      <c r="G9445" s="149"/>
      <c r="H9445" s="150"/>
    </row>
    <row r="9446" s="2" customFormat="1" ht="16.8" customHeight="1">
      <c r="A9446" s="39"/>
      <c r="B9446" s="45"/>
      <c r="C9446" s="317" t="s">
        <v>4959</v>
      </c>
      <c r="D9446" s="39"/>
      <c r="E9446" s="39"/>
      <c r="F9446" s="39"/>
      <c r="G9446" s="39"/>
      <c r="H9446" s="45"/>
    </row>
    <row r="9447" s="2" customFormat="1">
      <c r="A9447" s="39"/>
      <c r="B9447" s="45"/>
      <c r="C9447" s="315" t="s">
        <v>3954</v>
      </c>
      <c r="D9447" s="315" t="s">
        <v>3955</v>
      </c>
      <c r="E9447" s="18" t="s">
        <v>345</v>
      </c>
      <c r="F9447" s="316">
        <v>59.899999999999999</v>
      </c>
      <c r="G9447" s="39"/>
      <c r="H9447" s="45"/>
    </row>
    <row r="9448" s="2" customFormat="1">
      <c r="A9448" s="39"/>
      <c r="B9448" s="45"/>
      <c r="C9448" s="315" t="s">
        <v>3963</v>
      </c>
      <c r="D9448" s="315" t="s">
        <v>3964</v>
      </c>
      <c r="E9448" s="18" t="s">
        <v>345</v>
      </c>
      <c r="F9448" s="316">
        <v>59.899999999999999</v>
      </c>
      <c r="G9448" s="39"/>
      <c r="H9448" s="45"/>
    </row>
    <row r="9449" s="2" customFormat="1" ht="16.8" customHeight="1">
      <c r="A9449" s="39"/>
      <c r="B9449" s="45"/>
      <c r="C9449" s="315" t="s">
        <v>3972</v>
      </c>
      <c r="D9449" s="315" t="s">
        <v>3973</v>
      </c>
      <c r="E9449" s="18" t="s">
        <v>345</v>
      </c>
      <c r="F9449" s="316">
        <v>59.899999999999999</v>
      </c>
      <c r="G9449" s="39"/>
      <c r="H9449" s="45"/>
    </row>
    <row r="9450" s="8" customFormat="1" ht="16.8" customHeight="1">
      <c r="A9450" s="149"/>
      <c r="B9450" s="150"/>
      <c r="C9450" s="318" t="s">
        <v>3786</v>
      </c>
      <c r="D9450" s="312" t="s">
        <v>3787</v>
      </c>
      <c r="E9450" s="312" t="s">
        <v>19</v>
      </c>
      <c r="F9450" s="319">
        <v>24.760000000000002</v>
      </c>
      <c r="G9450" s="149"/>
      <c r="H9450" s="150"/>
    </row>
    <row r="9451" s="2" customFormat="1" ht="16.8" customHeight="1">
      <c r="A9451" s="39"/>
      <c r="B9451" s="45"/>
      <c r="C9451" s="317" t="s">
        <v>4959</v>
      </c>
      <c r="D9451" s="39"/>
      <c r="E9451" s="39"/>
      <c r="F9451" s="39"/>
      <c r="G9451" s="39"/>
      <c r="H9451" s="45"/>
    </row>
    <row r="9452" s="2" customFormat="1">
      <c r="A9452" s="39"/>
      <c r="B9452" s="45"/>
      <c r="C9452" s="315" t="s">
        <v>3958</v>
      </c>
      <c r="D9452" s="315" t="s">
        <v>3959</v>
      </c>
      <c r="E9452" s="18" t="s">
        <v>345</v>
      </c>
      <c r="F9452" s="316">
        <v>24.760000000000002</v>
      </c>
      <c r="G9452" s="39"/>
      <c r="H9452" s="45"/>
    </row>
    <row r="9453" s="2" customFormat="1">
      <c r="A9453" s="39"/>
      <c r="B9453" s="45"/>
      <c r="C9453" s="315" t="s">
        <v>3967</v>
      </c>
      <c r="D9453" s="315" t="s">
        <v>3968</v>
      </c>
      <c r="E9453" s="18" t="s">
        <v>345</v>
      </c>
      <c r="F9453" s="316">
        <v>17.332000000000001</v>
      </c>
      <c r="G9453" s="39"/>
      <c r="H9453" s="45"/>
    </row>
    <row r="9454" s="8" customFormat="1" ht="16.8" customHeight="1">
      <c r="A9454" s="149"/>
      <c r="B9454" s="150"/>
      <c r="C9454" s="318" t="s">
        <v>3789</v>
      </c>
      <c r="D9454" s="312" t="s">
        <v>3790</v>
      </c>
      <c r="E9454" s="312" t="s">
        <v>19</v>
      </c>
      <c r="F9454" s="319">
        <v>2</v>
      </c>
      <c r="G9454" s="149"/>
      <c r="H9454" s="150"/>
    </row>
    <row r="9455" s="2" customFormat="1" ht="16.8" customHeight="1">
      <c r="A9455" s="39"/>
      <c r="B9455" s="45"/>
      <c r="C9455" s="317" t="s">
        <v>4959</v>
      </c>
      <c r="D9455" s="39"/>
      <c r="E9455" s="39"/>
      <c r="F9455" s="39"/>
      <c r="G9455" s="39"/>
      <c r="H9455" s="45"/>
    </row>
    <row r="9456" s="2" customFormat="1">
      <c r="A9456" s="39"/>
      <c r="B9456" s="45"/>
      <c r="C9456" s="315" t="s">
        <v>3976</v>
      </c>
      <c r="D9456" s="315" t="s">
        <v>3977</v>
      </c>
      <c r="E9456" s="18" t="s">
        <v>586</v>
      </c>
      <c r="F9456" s="316">
        <v>2</v>
      </c>
      <c r="G9456" s="39"/>
      <c r="H9456" s="45"/>
    </row>
    <row r="9457" s="8" customFormat="1" ht="16.8" customHeight="1">
      <c r="A9457" s="149"/>
      <c r="B9457" s="150"/>
      <c r="C9457" s="318" t="s">
        <v>3791</v>
      </c>
      <c r="D9457" s="312" t="s">
        <v>3792</v>
      </c>
      <c r="E9457" s="312" t="s">
        <v>19</v>
      </c>
      <c r="F9457" s="319">
        <v>1.3660000000000001</v>
      </c>
      <c r="G9457" s="149"/>
      <c r="H9457" s="150"/>
    </row>
    <row r="9458" s="2" customFormat="1" ht="16.8" customHeight="1">
      <c r="A9458" s="39"/>
      <c r="B9458" s="45"/>
      <c r="C9458" s="317" t="s">
        <v>4959</v>
      </c>
      <c r="D9458" s="39"/>
      <c r="E9458" s="39"/>
      <c r="F9458" s="39"/>
      <c r="G9458" s="39"/>
      <c r="H9458" s="45"/>
    </row>
    <row r="9459" s="2" customFormat="1" ht="16.8" customHeight="1">
      <c r="A9459" s="39"/>
      <c r="B9459" s="45"/>
      <c r="C9459" s="315" t="s">
        <v>3981</v>
      </c>
      <c r="D9459" s="315" t="s">
        <v>3982</v>
      </c>
      <c r="E9459" s="18" t="s">
        <v>391</v>
      </c>
      <c r="F9459" s="316">
        <v>1.3660000000000001</v>
      </c>
      <c r="G9459" s="39"/>
      <c r="H9459" s="45"/>
    </row>
    <row r="9460" s="2" customFormat="1" ht="16.8" customHeight="1">
      <c r="A9460" s="39"/>
      <c r="B9460" s="45"/>
      <c r="C9460" s="315" t="s">
        <v>3986</v>
      </c>
      <c r="D9460" s="315" t="s">
        <v>3987</v>
      </c>
      <c r="E9460" s="18" t="s">
        <v>391</v>
      </c>
      <c r="F9460" s="316">
        <v>1.3660000000000001</v>
      </c>
      <c r="G9460" s="39"/>
      <c r="H9460" s="45"/>
    </row>
    <row r="9461" s="8" customFormat="1" ht="16.8" customHeight="1">
      <c r="A9461" s="149"/>
      <c r="B9461" s="150"/>
      <c r="C9461" s="318" t="s">
        <v>3794</v>
      </c>
      <c r="D9461" s="312" t="s">
        <v>3795</v>
      </c>
      <c r="E9461" s="312" t="s">
        <v>19</v>
      </c>
      <c r="F9461" s="319">
        <v>20.600000000000001</v>
      </c>
      <c r="G9461" s="149"/>
      <c r="H9461" s="150"/>
    </row>
    <row r="9462" s="2" customFormat="1" ht="16.8" customHeight="1">
      <c r="A9462" s="39"/>
      <c r="B9462" s="45"/>
      <c r="C9462" s="317" t="s">
        <v>4959</v>
      </c>
      <c r="D9462" s="39"/>
      <c r="E9462" s="39"/>
      <c r="F9462" s="39"/>
      <c r="G9462" s="39"/>
      <c r="H9462" s="45"/>
    </row>
    <row r="9463" s="2" customFormat="1" ht="16.8" customHeight="1">
      <c r="A9463" s="39"/>
      <c r="B9463" s="45"/>
      <c r="C9463" s="315" t="s">
        <v>3990</v>
      </c>
      <c r="D9463" s="315" t="s">
        <v>3991</v>
      </c>
      <c r="E9463" s="18" t="s">
        <v>391</v>
      </c>
      <c r="F9463" s="316">
        <v>1.8540000000000001</v>
      </c>
      <c r="G9463" s="39"/>
      <c r="H9463" s="45"/>
    </row>
    <row r="9464" s="2" customFormat="1" ht="16.8" customHeight="1">
      <c r="A9464" s="39"/>
      <c r="B9464" s="45"/>
      <c r="C9464" s="315" t="s">
        <v>3995</v>
      </c>
      <c r="D9464" s="315" t="s">
        <v>3996</v>
      </c>
      <c r="E9464" s="18" t="s">
        <v>572</v>
      </c>
      <c r="F9464" s="316">
        <v>20.600000000000001</v>
      </c>
      <c r="G9464" s="39"/>
      <c r="H9464" s="45"/>
    </row>
    <row r="9465" s="8" customFormat="1" ht="16.8" customHeight="1">
      <c r="A9465" s="149"/>
      <c r="B9465" s="150"/>
      <c r="C9465" s="318" t="s">
        <v>3797</v>
      </c>
      <c r="D9465" s="312" t="s">
        <v>3798</v>
      </c>
      <c r="E9465" s="312" t="s">
        <v>19</v>
      </c>
      <c r="F9465" s="319">
        <v>2</v>
      </c>
      <c r="G9465" s="149"/>
      <c r="H9465" s="150"/>
    </row>
    <row r="9466" s="2" customFormat="1" ht="16.8" customHeight="1">
      <c r="A9466" s="39"/>
      <c r="B9466" s="45"/>
      <c r="C9466" s="317" t="s">
        <v>4959</v>
      </c>
      <c r="D9466" s="39"/>
      <c r="E9466" s="39"/>
      <c r="F9466" s="39"/>
      <c r="G9466" s="39"/>
      <c r="H9466" s="45"/>
    </row>
    <row r="9467" s="2" customFormat="1" ht="16.8" customHeight="1">
      <c r="A9467" s="39"/>
      <c r="B9467" s="45"/>
      <c r="C9467" s="315" t="s">
        <v>4000</v>
      </c>
      <c r="D9467" s="315" t="s">
        <v>4001</v>
      </c>
      <c r="E9467" s="18" t="s">
        <v>586</v>
      </c>
      <c r="F9467" s="316">
        <v>2</v>
      </c>
      <c r="G9467" s="39"/>
      <c r="H9467" s="45"/>
    </row>
    <row r="9468" s="2" customFormat="1" ht="16.8" customHeight="1">
      <c r="A9468" s="39"/>
      <c r="B9468" s="45"/>
      <c r="C9468" s="315" t="s">
        <v>4183</v>
      </c>
      <c r="D9468" s="315" t="s">
        <v>4184</v>
      </c>
      <c r="E9468" s="18" t="s">
        <v>586</v>
      </c>
      <c r="F9468" s="316">
        <v>2</v>
      </c>
      <c r="G9468" s="39"/>
      <c r="H9468" s="45"/>
    </row>
    <row r="9469" s="2" customFormat="1" ht="16.8" customHeight="1">
      <c r="A9469" s="39"/>
      <c r="B9469" s="45"/>
      <c r="C9469" s="315" t="s">
        <v>4188</v>
      </c>
      <c r="D9469" s="315" t="s">
        <v>4189</v>
      </c>
      <c r="E9469" s="18" t="s">
        <v>586</v>
      </c>
      <c r="F9469" s="316">
        <v>2</v>
      </c>
      <c r="G9469" s="39"/>
      <c r="H9469" s="45"/>
    </row>
    <row r="9470" s="8" customFormat="1" ht="16.8" customHeight="1">
      <c r="A9470" s="149"/>
      <c r="B9470" s="150"/>
      <c r="C9470" s="318" t="s">
        <v>3799</v>
      </c>
      <c r="D9470" s="312" t="s">
        <v>3800</v>
      </c>
      <c r="E9470" s="312" t="s">
        <v>19</v>
      </c>
      <c r="F9470" s="319">
        <v>26.190000000000001</v>
      </c>
      <c r="G9470" s="149"/>
      <c r="H9470" s="150"/>
    </row>
    <row r="9471" s="2" customFormat="1" ht="16.8" customHeight="1">
      <c r="A9471" s="39"/>
      <c r="B9471" s="45"/>
      <c r="C9471" s="317" t="s">
        <v>4959</v>
      </c>
      <c r="D9471" s="39"/>
      <c r="E9471" s="39"/>
      <c r="F9471" s="39"/>
      <c r="G9471" s="39"/>
      <c r="H9471" s="45"/>
    </row>
    <row r="9472" s="2" customFormat="1" ht="16.8" customHeight="1">
      <c r="A9472" s="39"/>
      <c r="B9472" s="45"/>
      <c r="C9472" s="315" t="s">
        <v>4078</v>
      </c>
      <c r="D9472" s="315" t="s">
        <v>4079</v>
      </c>
      <c r="E9472" s="18" t="s">
        <v>391</v>
      </c>
      <c r="F9472" s="316">
        <v>5.2380000000000004</v>
      </c>
      <c r="G9472" s="39"/>
      <c r="H9472" s="45"/>
    </row>
    <row r="9473" s="2" customFormat="1" ht="16.8" customHeight="1">
      <c r="A9473" s="39"/>
      <c r="B9473" s="45"/>
      <c r="C9473" s="315" t="s">
        <v>4192</v>
      </c>
      <c r="D9473" s="315" t="s">
        <v>4193</v>
      </c>
      <c r="E9473" s="18" t="s">
        <v>345</v>
      </c>
      <c r="F9473" s="316">
        <v>7.8570000000000002</v>
      </c>
      <c r="G9473" s="39"/>
      <c r="H9473" s="45"/>
    </row>
    <row r="9474" s="2" customFormat="1" ht="16.8" customHeight="1">
      <c r="A9474" s="39"/>
      <c r="B9474" s="45"/>
      <c r="C9474" s="315" t="s">
        <v>4265</v>
      </c>
      <c r="D9474" s="315" t="s">
        <v>4266</v>
      </c>
      <c r="E9474" s="18" t="s">
        <v>345</v>
      </c>
      <c r="F9474" s="316">
        <v>26.190000000000001</v>
      </c>
      <c r="G9474" s="39"/>
      <c r="H9474" s="45"/>
    </row>
    <row r="9475" s="2" customFormat="1" ht="16.8" customHeight="1">
      <c r="A9475" s="39"/>
      <c r="B9475" s="45"/>
      <c r="C9475" s="315" t="s">
        <v>4272</v>
      </c>
      <c r="D9475" s="315" t="s">
        <v>4273</v>
      </c>
      <c r="E9475" s="18" t="s">
        <v>345</v>
      </c>
      <c r="F9475" s="316">
        <v>131.143</v>
      </c>
      <c r="G9475" s="39"/>
      <c r="H9475" s="45"/>
    </row>
    <row r="9476" s="2" customFormat="1" ht="16.8" customHeight="1">
      <c r="A9476" s="39"/>
      <c r="B9476" s="45"/>
      <c r="C9476" s="317" t="s">
        <v>4959</v>
      </c>
      <c r="D9476" s="39"/>
      <c r="E9476" s="39"/>
      <c r="F9476" s="39"/>
      <c r="G9476" s="39"/>
      <c r="H9476" s="45"/>
    </row>
    <row r="9477" s="2" customFormat="1" ht="16.8" customHeight="1">
      <c r="A9477" s="39"/>
      <c r="B9477" s="45"/>
      <c r="C9477" s="315" t="s">
        <v>4204</v>
      </c>
      <c r="D9477" s="315" t="s">
        <v>4205</v>
      </c>
      <c r="E9477" s="18" t="s">
        <v>345</v>
      </c>
      <c r="F9477" s="316">
        <v>32.429000000000002</v>
      </c>
      <c r="G9477" s="39"/>
      <c r="H9477" s="45"/>
    </row>
    <row r="9478" s="8" customFormat="1" ht="16.8" customHeight="1">
      <c r="A9478" s="149"/>
      <c r="B9478" s="150"/>
      <c r="C9478" s="318" t="s">
        <v>3802</v>
      </c>
      <c r="D9478" s="312" t="s">
        <v>3803</v>
      </c>
      <c r="E9478" s="312" t="s">
        <v>19</v>
      </c>
      <c r="F9478" s="319">
        <v>32.429000000000002</v>
      </c>
      <c r="G9478" s="149"/>
      <c r="H9478" s="150"/>
    </row>
    <row r="9479" s="8" customFormat="1" ht="16.8" customHeight="1">
      <c r="A9479" s="149"/>
      <c r="B9479" s="150"/>
      <c r="C9479" s="318" t="s">
        <v>3805</v>
      </c>
      <c r="D9479" s="312" t="s">
        <v>3806</v>
      </c>
      <c r="E9479" s="312" t="s">
        <v>19</v>
      </c>
      <c r="F9479" s="319">
        <v>10.93</v>
      </c>
      <c r="G9479" s="149"/>
      <c r="H9479" s="150"/>
    </row>
    <row r="9480" s="8" customFormat="1" ht="16.8" customHeight="1">
      <c r="A9480" s="149"/>
      <c r="B9480" s="150"/>
      <c r="C9480" s="318" t="s">
        <v>3808</v>
      </c>
      <c r="D9480" s="312" t="s">
        <v>3809</v>
      </c>
      <c r="E9480" s="312" t="s">
        <v>19</v>
      </c>
      <c r="F9480" s="319">
        <v>11.868</v>
      </c>
      <c r="G9480" s="149"/>
      <c r="H9480" s="150"/>
    </row>
    <row r="9481" s="2" customFormat="1" ht="16.8" customHeight="1">
      <c r="A9481" s="39"/>
      <c r="B9481" s="45"/>
      <c r="C9481" s="317" t="s">
        <v>4959</v>
      </c>
      <c r="D9481" s="39"/>
      <c r="E9481" s="39"/>
      <c r="F9481" s="39"/>
      <c r="G9481" s="39"/>
      <c r="H9481" s="45"/>
    </row>
    <row r="9482" s="2" customFormat="1" ht="16.8" customHeight="1">
      <c r="A9482" s="39"/>
      <c r="B9482" s="45"/>
      <c r="C9482" s="315" t="s">
        <v>4231</v>
      </c>
      <c r="D9482" s="315" t="s">
        <v>4232</v>
      </c>
      <c r="E9482" s="18" t="s">
        <v>572</v>
      </c>
      <c r="F9482" s="316">
        <v>11.868</v>
      </c>
      <c r="G9482" s="39"/>
      <c r="H9482" s="45"/>
    </row>
    <row r="9483" s="2" customFormat="1" ht="16.8" customHeight="1">
      <c r="A9483" s="39"/>
      <c r="B9483" s="45"/>
      <c r="C9483" s="315" t="s">
        <v>4236</v>
      </c>
      <c r="D9483" s="315" t="s">
        <v>4237</v>
      </c>
      <c r="E9483" s="18" t="s">
        <v>572</v>
      </c>
      <c r="F9483" s="316">
        <v>11.868</v>
      </c>
      <c r="G9483" s="39"/>
      <c r="H9483" s="45"/>
    </row>
    <row r="9484" s="8" customFormat="1" ht="16.8" customHeight="1">
      <c r="A9484" s="149"/>
      <c r="B9484" s="150"/>
      <c r="C9484" s="318" t="s">
        <v>3811</v>
      </c>
      <c r="D9484" s="312" t="s">
        <v>3812</v>
      </c>
      <c r="E9484" s="312" t="s">
        <v>19</v>
      </c>
      <c r="F9484" s="319">
        <v>6.9390000000000001</v>
      </c>
      <c r="G9484" s="149"/>
      <c r="H9484" s="150"/>
    </row>
    <row r="9485" s="2" customFormat="1" ht="16.8" customHeight="1">
      <c r="A9485" s="39"/>
      <c r="B9485" s="45"/>
      <c r="C9485" s="317" t="s">
        <v>4959</v>
      </c>
      <c r="D9485" s="39"/>
      <c r="E9485" s="39"/>
      <c r="F9485" s="39"/>
      <c r="G9485" s="39"/>
      <c r="H9485" s="45"/>
    </row>
    <row r="9486" s="2" customFormat="1">
      <c r="A9486" s="39"/>
      <c r="B9486" s="45"/>
      <c r="C9486" s="315" t="s">
        <v>4240</v>
      </c>
      <c r="D9486" s="315" t="s">
        <v>4241</v>
      </c>
      <c r="E9486" s="18" t="s">
        <v>572</v>
      </c>
      <c r="F9486" s="316">
        <v>6.9390000000000001</v>
      </c>
      <c r="G9486" s="39"/>
      <c r="H9486" s="45"/>
    </row>
    <row r="9487" s="8" customFormat="1" ht="16.8" customHeight="1">
      <c r="A9487" s="149"/>
      <c r="B9487" s="150"/>
      <c r="C9487" s="318" t="s">
        <v>3814</v>
      </c>
      <c r="D9487" s="312" t="s">
        <v>3815</v>
      </c>
      <c r="E9487" s="312" t="s">
        <v>19</v>
      </c>
      <c r="F9487" s="319">
        <v>17.07</v>
      </c>
      <c r="G9487" s="149"/>
      <c r="H9487" s="150"/>
    </row>
    <row r="9488" s="2" customFormat="1" ht="16.8" customHeight="1">
      <c r="A9488" s="39"/>
      <c r="B9488" s="45"/>
      <c r="C9488" s="317" t="s">
        <v>4959</v>
      </c>
      <c r="D9488" s="39"/>
      <c r="E9488" s="39"/>
      <c r="F9488" s="39"/>
      <c r="G9488" s="39"/>
      <c r="H9488" s="45"/>
    </row>
    <row r="9489" s="2" customFormat="1" ht="16.8" customHeight="1">
      <c r="A9489" s="39"/>
      <c r="B9489" s="45"/>
      <c r="C9489" s="315" t="s">
        <v>4252</v>
      </c>
      <c r="D9489" s="315" t="s">
        <v>4253</v>
      </c>
      <c r="E9489" s="18" t="s">
        <v>345</v>
      </c>
      <c r="F9489" s="316">
        <v>17.07</v>
      </c>
      <c r="G9489" s="39"/>
      <c r="H9489" s="45"/>
    </row>
    <row r="9490" s="2" customFormat="1" ht="16.8" customHeight="1">
      <c r="A9490" s="39"/>
      <c r="B9490" s="45"/>
      <c r="C9490" s="315" t="s">
        <v>4279</v>
      </c>
      <c r="D9490" s="315" t="s">
        <v>4280</v>
      </c>
      <c r="E9490" s="18" t="s">
        <v>345</v>
      </c>
      <c r="F9490" s="316">
        <v>17.07</v>
      </c>
      <c r="G9490" s="39"/>
      <c r="H9490" s="45"/>
    </row>
    <row r="9491" s="2" customFormat="1" ht="16.8" customHeight="1">
      <c r="A9491" s="39"/>
      <c r="B9491" s="45"/>
      <c r="C9491" s="315" t="s">
        <v>4042</v>
      </c>
      <c r="D9491" s="315" t="s">
        <v>4043</v>
      </c>
      <c r="E9491" s="18" t="s">
        <v>345</v>
      </c>
      <c r="F9491" s="316">
        <v>17.07</v>
      </c>
      <c r="G9491" s="39"/>
      <c r="H9491" s="45"/>
    </row>
    <row r="9492" s="8" customFormat="1" ht="16.8" customHeight="1">
      <c r="A9492" s="149"/>
      <c r="B9492" s="150"/>
      <c r="C9492" s="318" t="s">
        <v>3817</v>
      </c>
      <c r="D9492" s="312" t="s">
        <v>3818</v>
      </c>
      <c r="E9492" s="312" t="s">
        <v>19</v>
      </c>
      <c r="F9492" s="319">
        <v>1.8500000000000001</v>
      </c>
      <c r="G9492" s="149"/>
      <c r="H9492" s="150"/>
    </row>
    <row r="9493" s="2" customFormat="1" ht="16.8" customHeight="1">
      <c r="A9493" s="39"/>
      <c r="B9493" s="45"/>
      <c r="C9493" s="317" t="s">
        <v>4959</v>
      </c>
      <c r="D9493" s="39"/>
      <c r="E9493" s="39"/>
      <c r="F9493" s="39"/>
      <c r="G9493" s="39"/>
      <c r="H9493" s="45"/>
    </row>
    <row r="9494" s="2" customFormat="1" ht="16.8" customHeight="1">
      <c r="A9494" s="39"/>
      <c r="B9494" s="45"/>
      <c r="C9494" s="315" t="s">
        <v>4173</v>
      </c>
      <c r="D9494" s="315" t="s">
        <v>4174</v>
      </c>
      <c r="E9494" s="18" t="s">
        <v>345</v>
      </c>
      <c r="F9494" s="316">
        <v>1.8500000000000001</v>
      </c>
      <c r="G9494" s="39"/>
      <c r="H9494" s="45"/>
    </row>
    <row r="9495" s="8" customFormat="1" ht="16.8" customHeight="1">
      <c r="A9495" s="149"/>
      <c r="B9495" s="150"/>
      <c r="C9495" s="318" t="s">
        <v>3820</v>
      </c>
      <c r="D9495" s="312" t="s">
        <v>3821</v>
      </c>
      <c r="E9495" s="312" t="s">
        <v>19</v>
      </c>
      <c r="F9495" s="319">
        <v>3</v>
      </c>
      <c r="G9495" s="149"/>
      <c r="H9495" s="150"/>
    </row>
    <row r="9496" s="2" customFormat="1" ht="16.8" customHeight="1">
      <c r="A9496" s="39"/>
      <c r="B9496" s="45"/>
      <c r="C9496" s="317" t="s">
        <v>4959</v>
      </c>
      <c r="D9496" s="39"/>
      <c r="E9496" s="39"/>
      <c r="F9496" s="39"/>
      <c r="G9496" s="39"/>
      <c r="H9496" s="45"/>
    </row>
    <row r="9497" s="2" customFormat="1" ht="16.8" customHeight="1">
      <c r="A9497" s="39"/>
      <c r="B9497" s="45"/>
      <c r="C9497" s="315" t="s">
        <v>4178</v>
      </c>
      <c r="D9497" s="315" t="s">
        <v>4179</v>
      </c>
      <c r="E9497" s="18" t="s">
        <v>586</v>
      </c>
      <c r="F9497" s="316">
        <v>3</v>
      </c>
      <c r="G9497" s="39"/>
      <c r="H9497" s="45"/>
    </row>
    <row r="9498" s="8" customFormat="1" ht="16.8" customHeight="1">
      <c r="A9498" s="149"/>
      <c r="B9498" s="150"/>
      <c r="C9498" s="318" t="s">
        <v>3822</v>
      </c>
      <c r="D9498" s="312" t="s">
        <v>3823</v>
      </c>
      <c r="E9498" s="312" t="s">
        <v>19</v>
      </c>
      <c r="F9498" s="319">
        <v>1.954</v>
      </c>
      <c r="G9498" s="149"/>
      <c r="H9498" s="150"/>
    </row>
    <row r="9499" s="2" customFormat="1" ht="16.8" customHeight="1">
      <c r="A9499" s="39"/>
      <c r="B9499" s="45"/>
      <c r="C9499" s="317" t="s">
        <v>4959</v>
      </c>
      <c r="D9499" s="39"/>
      <c r="E9499" s="39"/>
      <c r="F9499" s="39"/>
      <c r="G9499" s="39"/>
      <c r="H9499" s="45"/>
    </row>
    <row r="9500" s="2" customFormat="1" ht="16.8" customHeight="1">
      <c r="A9500" s="39"/>
      <c r="B9500" s="45"/>
      <c r="C9500" s="315" t="s">
        <v>4197</v>
      </c>
      <c r="D9500" s="315" t="s">
        <v>4198</v>
      </c>
      <c r="E9500" s="18" t="s">
        <v>572</v>
      </c>
      <c r="F9500" s="316">
        <v>1.954</v>
      </c>
      <c r="G9500" s="39"/>
      <c r="H9500" s="45"/>
    </row>
    <row r="9501" s="2" customFormat="1" ht="16.8" customHeight="1">
      <c r="A9501" s="39"/>
      <c r="B9501" s="45"/>
      <c r="C9501" s="315" t="s">
        <v>4295</v>
      </c>
      <c r="D9501" s="315" t="s">
        <v>4296</v>
      </c>
      <c r="E9501" s="18" t="s">
        <v>391</v>
      </c>
      <c r="F9501" s="316">
        <v>270.22199999999998</v>
      </c>
      <c r="G9501" s="39"/>
      <c r="H9501" s="45"/>
    </row>
    <row r="9502" s="2" customFormat="1" ht="16.8" customHeight="1">
      <c r="A9502" s="39"/>
      <c r="B9502" s="45"/>
      <c r="C9502" s="315" t="s">
        <v>4315</v>
      </c>
      <c r="D9502" s="315" t="s">
        <v>4316</v>
      </c>
      <c r="E9502" s="18" t="s">
        <v>391</v>
      </c>
      <c r="F9502" s="316">
        <v>521.33000000000004</v>
      </c>
      <c r="G9502" s="39"/>
      <c r="H9502" s="45"/>
    </row>
    <row r="9503" s="2" customFormat="1" ht="16.8" customHeight="1">
      <c r="A9503" s="39"/>
      <c r="B9503" s="45"/>
      <c r="C9503" s="311" t="s">
        <v>4286</v>
      </c>
      <c r="D9503" s="312" t="s">
        <v>19</v>
      </c>
      <c r="E9503" s="313" t="s">
        <v>19</v>
      </c>
      <c r="F9503" s="314">
        <v>18.648</v>
      </c>
      <c r="G9503" s="39"/>
      <c r="H9503" s="45"/>
    </row>
    <row r="9504" s="2" customFormat="1" ht="16.8" customHeight="1">
      <c r="A9504" s="39"/>
      <c r="B9504" s="45"/>
      <c r="C9504" s="315" t="s">
        <v>4286</v>
      </c>
      <c r="D9504" s="315" t="s">
        <v>4325</v>
      </c>
      <c r="E9504" s="18" t="s">
        <v>19</v>
      </c>
      <c r="F9504" s="316">
        <v>18.648</v>
      </c>
      <c r="G9504" s="39"/>
      <c r="H9504" s="45"/>
    </row>
    <row r="9505" s="2" customFormat="1" ht="16.8" customHeight="1">
      <c r="A9505" s="39"/>
      <c r="B9505" s="45"/>
      <c r="C9505" s="317" t="s">
        <v>4959</v>
      </c>
      <c r="D9505" s="39"/>
      <c r="E9505" s="39"/>
      <c r="F9505" s="39"/>
      <c r="G9505" s="39"/>
      <c r="H9505" s="45"/>
    </row>
    <row r="9506" s="2" customFormat="1" ht="16.8" customHeight="1">
      <c r="A9506" s="39"/>
      <c r="B9506" s="45"/>
      <c r="C9506" s="315" t="s">
        <v>3885</v>
      </c>
      <c r="D9506" s="315" t="s">
        <v>3886</v>
      </c>
      <c r="E9506" s="18" t="s">
        <v>391</v>
      </c>
      <c r="F9506" s="316">
        <v>41.694000000000003</v>
      </c>
      <c r="G9506" s="39"/>
      <c r="H9506" s="45"/>
    </row>
    <row r="9507" s="8" customFormat="1" ht="16.8" customHeight="1">
      <c r="A9507" s="149"/>
      <c r="B9507" s="150"/>
      <c r="C9507" s="318" t="s">
        <v>3825</v>
      </c>
      <c r="D9507" s="312" t="s">
        <v>3826</v>
      </c>
      <c r="E9507" s="312" t="s">
        <v>19</v>
      </c>
      <c r="F9507" s="319">
        <v>9.5239999999999991</v>
      </c>
      <c r="G9507" s="149"/>
      <c r="H9507" s="150"/>
    </row>
    <row r="9508" s="2" customFormat="1" ht="16.8" customHeight="1">
      <c r="A9508" s="39"/>
      <c r="B9508" s="45"/>
      <c r="C9508" s="317" t="s">
        <v>4959</v>
      </c>
      <c r="D9508" s="39"/>
      <c r="E9508" s="39"/>
      <c r="F9508" s="39"/>
      <c r="G9508" s="39"/>
      <c r="H9508" s="45"/>
    </row>
    <row r="9509" s="2" customFormat="1" ht="16.8" customHeight="1">
      <c r="A9509" s="39"/>
      <c r="B9509" s="45"/>
      <c r="C9509" s="315" t="s">
        <v>4219</v>
      </c>
      <c r="D9509" s="315" t="s">
        <v>4220</v>
      </c>
      <c r="E9509" s="18" t="s">
        <v>345</v>
      </c>
      <c r="F9509" s="316">
        <v>9.5239999999999991</v>
      </c>
      <c r="G9509" s="39"/>
      <c r="H9509" s="45"/>
    </row>
    <row r="9510" s="8" customFormat="1" ht="16.8" customHeight="1">
      <c r="A9510" s="149"/>
      <c r="B9510" s="150"/>
      <c r="C9510" s="318" t="s">
        <v>3828</v>
      </c>
      <c r="D9510" s="312" t="s">
        <v>3829</v>
      </c>
      <c r="E9510" s="312" t="s">
        <v>19</v>
      </c>
      <c r="F9510" s="319">
        <v>19.146000000000001</v>
      </c>
      <c r="G9510" s="149"/>
      <c r="H9510" s="150"/>
    </row>
    <row r="9511" s="2" customFormat="1" ht="16.8" customHeight="1">
      <c r="A9511" s="39"/>
      <c r="B9511" s="45"/>
      <c r="C9511" s="317" t="s">
        <v>4959</v>
      </c>
      <c r="D9511" s="39"/>
      <c r="E9511" s="39"/>
      <c r="F9511" s="39"/>
      <c r="G9511" s="39"/>
      <c r="H9511" s="45"/>
    </row>
    <row r="9512" s="2" customFormat="1">
      <c r="A9512" s="39"/>
      <c r="B9512" s="45"/>
      <c r="C9512" s="315" t="s">
        <v>3864</v>
      </c>
      <c r="D9512" s="315" t="s">
        <v>3865</v>
      </c>
      <c r="E9512" s="18" t="s">
        <v>391</v>
      </c>
      <c r="F9512" s="316">
        <v>19.146000000000001</v>
      </c>
      <c r="G9512" s="39"/>
      <c r="H9512" s="45"/>
    </row>
    <row r="9513" s="2" customFormat="1">
      <c r="A9513" s="39"/>
      <c r="B9513" s="45"/>
      <c r="C9513" s="315" t="s">
        <v>3870</v>
      </c>
      <c r="D9513" s="315" t="s">
        <v>3871</v>
      </c>
      <c r="E9513" s="18" t="s">
        <v>391</v>
      </c>
      <c r="F9513" s="316">
        <v>19.146000000000001</v>
      </c>
      <c r="G9513" s="39"/>
      <c r="H9513" s="45"/>
    </row>
    <row r="9514" s="2" customFormat="1" ht="16.8" customHeight="1">
      <c r="A9514" s="39"/>
      <c r="B9514" s="45"/>
      <c r="C9514" s="315" t="s">
        <v>3875</v>
      </c>
      <c r="D9514" s="315" t="s">
        <v>3876</v>
      </c>
      <c r="E9514" s="18" t="s">
        <v>489</v>
      </c>
      <c r="F9514" s="316">
        <v>38.292000000000002</v>
      </c>
      <c r="G9514" s="39"/>
      <c r="H9514" s="45"/>
    </row>
    <row r="9515" s="2" customFormat="1" ht="16.8" customHeight="1">
      <c r="A9515" s="39"/>
      <c r="B9515" s="45"/>
      <c r="C9515" s="315" t="s">
        <v>3880</v>
      </c>
      <c r="D9515" s="315" t="s">
        <v>3881</v>
      </c>
      <c r="E9515" s="18" t="s">
        <v>391</v>
      </c>
      <c r="F9515" s="316">
        <v>6.8819999999999997</v>
      </c>
      <c r="G9515" s="39"/>
      <c r="H9515" s="45"/>
    </row>
    <row r="9516" s="2" customFormat="1" ht="26.4" customHeight="1">
      <c r="A9516" s="39"/>
      <c r="B9516" s="45"/>
      <c r="C9516" s="310" t="s">
        <v>4990</v>
      </c>
      <c r="D9516" s="310" t="s">
        <v>181</v>
      </c>
      <c r="E9516" s="39"/>
      <c r="F9516" s="39"/>
      <c r="G9516" s="39"/>
      <c r="H9516" s="45"/>
    </row>
    <row r="9517" s="2" customFormat="1" ht="16.8" customHeight="1">
      <c r="A9517" s="39"/>
      <c r="B9517" s="45"/>
      <c r="C9517" s="311" t="s">
        <v>4288</v>
      </c>
      <c r="D9517" s="312" t="s">
        <v>19</v>
      </c>
      <c r="E9517" s="313" t="s">
        <v>19</v>
      </c>
      <c r="F9517" s="314">
        <v>771.70399999999995</v>
      </c>
      <c r="G9517" s="39"/>
      <c r="H9517" s="45"/>
    </row>
    <row r="9518" s="2" customFormat="1" ht="16.8" customHeight="1">
      <c r="A9518" s="39"/>
      <c r="B9518" s="45"/>
      <c r="C9518" s="315" t="s">
        <v>19</v>
      </c>
      <c r="D9518" s="315" t="s">
        <v>4301</v>
      </c>
      <c r="E9518" s="18" t="s">
        <v>19</v>
      </c>
      <c r="F9518" s="316">
        <v>0</v>
      </c>
      <c r="G9518" s="39"/>
      <c r="H9518" s="45"/>
    </row>
    <row r="9519" s="2" customFormat="1" ht="16.8" customHeight="1">
      <c r="A9519" s="39"/>
      <c r="B9519" s="45"/>
      <c r="C9519" s="315" t="s">
        <v>4290</v>
      </c>
      <c r="D9519" s="315" t="s">
        <v>4302</v>
      </c>
      <c r="E9519" s="18" t="s">
        <v>19</v>
      </c>
      <c r="F9519" s="316">
        <v>250.774</v>
      </c>
      <c r="G9519" s="39"/>
      <c r="H9519" s="45"/>
    </row>
    <row r="9520" s="2" customFormat="1" ht="16.8" customHeight="1">
      <c r="A9520" s="39"/>
      <c r="B9520" s="45"/>
      <c r="C9520" s="315" t="s">
        <v>19</v>
      </c>
      <c r="D9520" s="315" t="s">
        <v>4303</v>
      </c>
      <c r="E9520" s="18" t="s">
        <v>19</v>
      </c>
      <c r="F9520" s="316">
        <v>0</v>
      </c>
      <c r="G9520" s="39"/>
      <c r="H9520" s="45"/>
    </row>
    <row r="9521" s="2" customFormat="1" ht="16.8" customHeight="1">
      <c r="A9521" s="39"/>
      <c r="B9521" s="45"/>
      <c r="C9521" s="315" t="s">
        <v>19</v>
      </c>
      <c r="D9521" s="315" t="s">
        <v>4304</v>
      </c>
      <c r="E9521" s="18" t="s">
        <v>19</v>
      </c>
      <c r="F9521" s="316">
        <v>162.84</v>
      </c>
      <c r="G9521" s="39"/>
      <c r="H9521" s="45"/>
    </row>
    <row r="9522" s="2" customFormat="1" ht="16.8" customHeight="1">
      <c r="A9522" s="39"/>
      <c r="B9522" s="45"/>
      <c r="C9522" s="315" t="s">
        <v>19</v>
      </c>
      <c r="D9522" s="315" t="s">
        <v>4305</v>
      </c>
      <c r="E9522" s="18" t="s">
        <v>19</v>
      </c>
      <c r="F9522" s="316">
        <v>358.08999999999997</v>
      </c>
      <c r="G9522" s="39"/>
      <c r="H9522" s="45"/>
    </row>
    <row r="9523" s="2" customFormat="1" ht="16.8" customHeight="1">
      <c r="A9523" s="39"/>
      <c r="B9523" s="45"/>
      <c r="C9523" s="315" t="s">
        <v>4288</v>
      </c>
      <c r="D9523" s="315" t="s">
        <v>500</v>
      </c>
      <c r="E9523" s="18" t="s">
        <v>19</v>
      </c>
      <c r="F9523" s="316">
        <v>771.70399999999995</v>
      </c>
      <c r="G9523" s="39"/>
      <c r="H9523" s="45"/>
    </row>
    <row r="9524" s="2" customFormat="1" ht="16.8" customHeight="1">
      <c r="A9524" s="39"/>
      <c r="B9524" s="45"/>
      <c r="C9524" s="317" t="s">
        <v>4959</v>
      </c>
      <c r="D9524" s="39"/>
      <c r="E9524" s="39"/>
      <c r="F9524" s="39"/>
      <c r="G9524" s="39"/>
      <c r="H9524" s="45"/>
    </row>
    <row r="9525" s="2" customFormat="1" ht="16.8" customHeight="1">
      <c r="A9525" s="39"/>
      <c r="B9525" s="45"/>
      <c r="C9525" s="315" t="s">
        <v>4295</v>
      </c>
      <c r="D9525" s="315" t="s">
        <v>4296</v>
      </c>
      <c r="E9525" s="18" t="s">
        <v>391</v>
      </c>
      <c r="F9525" s="316">
        <v>270.22199999999998</v>
      </c>
      <c r="G9525" s="39"/>
      <c r="H9525" s="45"/>
    </row>
    <row r="9526" s="2" customFormat="1" ht="16.8" customHeight="1">
      <c r="A9526" s="39"/>
      <c r="B9526" s="45"/>
      <c r="C9526" s="311" t="s">
        <v>4284</v>
      </c>
      <c r="D9526" s="312" t="s">
        <v>19</v>
      </c>
      <c r="E9526" s="313" t="s">
        <v>19</v>
      </c>
      <c r="F9526" s="314">
        <v>270.22199999999998</v>
      </c>
      <c r="G9526" s="39"/>
      <c r="H9526" s="45"/>
    </row>
    <row r="9527" s="2" customFormat="1" ht="16.8" customHeight="1">
      <c r="A9527" s="39"/>
      <c r="B9527" s="45"/>
      <c r="C9527" s="315" t="s">
        <v>19</v>
      </c>
      <c r="D9527" s="315" t="s">
        <v>4301</v>
      </c>
      <c r="E9527" s="18" t="s">
        <v>19</v>
      </c>
      <c r="F9527" s="316">
        <v>0</v>
      </c>
      <c r="G9527" s="39"/>
      <c r="H9527" s="45"/>
    </row>
    <row r="9528" s="2" customFormat="1" ht="16.8" customHeight="1">
      <c r="A9528" s="39"/>
      <c r="B9528" s="45"/>
      <c r="C9528" s="315" t="s">
        <v>4290</v>
      </c>
      <c r="D9528" s="315" t="s">
        <v>4302</v>
      </c>
      <c r="E9528" s="18" t="s">
        <v>19</v>
      </c>
      <c r="F9528" s="316">
        <v>250.774</v>
      </c>
      <c r="G9528" s="39"/>
      <c r="H9528" s="45"/>
    </row>
    <row r="9529" s="2" customFormat="1" ht="16.8" customHeight="1">
      <c r="A9529" s="39"/>
      <c r="B9529" s="45"/>
      <c r="C9529" s="315" t="s">
        <v>19</v>
      </c>
      <c r="D9529" s="315" t="s">
        <v>4303</v>
      </c>
      <c r="E9529" s="18" t="s">
        <v>19</v>
      </c>
      <c r="F9529" s="316">
        <v>0</v>
      </c>
      <c r="G9529" s="39"/>
      <c r="H9529" s="45"/>
    </row>
    <row r="9530" s="2" customFormat="1" ht="16.8" customHeight="1">
      <c r="A9530" s="39"/>
      <c r="B9530" s="45"/>
      <c r="C9530" s="315" t="s">
        <v>19</v>
      </c>
      <c r="D9530" s="315" t="s">
        <v>4304</v>
      </c>
      <c r="E9530" s="18" t="s">
        <v>19</v>
      </c>
      <c r="F9530" s="316">
        <v>162.84</v>
      </c>
      <c r="G9530" s="39"/>
      <c r="H9530" s="45"/>
    </row>
    <row r="9531" s="2" customFormat="1" ht="16.8" customHeight="1">
      <c r="A9531" s="39"/>
      <c r="B9531" s="45"/>
      <c r="C9531" s="315" t="s">
        <v>19</v>
      </c>
      <c r="D9531" s="315" t="s">
        <v>4305</v>
      </c>
      <c r="E9531" s="18" t="s">
        <v>19</v>
      </c>
      <c r="F9531" s="316">
        <v>358.08999999999997</v>
      </c>
      <c r="G9531" s="39"/>
      <c r="H9531" s="45"/>
    </row>
    <row r="9532" s="2" customFormat="1" ht="16.8" customHeight="1">
      <c r="A9532" s="39"/>
      <c r="B9532" s="45"/>
      <c r="C9532" s="315" t="s">
        <v>19</v>
      </c>
      <c r="D9532" s="315" t="s">
        <v>4306</v>
      </c>
      <c r="E9532" s="18" t="s">
        <v>19</v>
      </c>
      <c r="F9532" s="316">
        <v>0</v>
      </c>
      <c r="G9532" s="39"/>
      <c r="H9532" s="45"/>
    </row>
    <row r="9533" s="2" customFormat="1" ht="16.8" customHeight="1">
      <c r="A9533" s="39"/>
      <c r="B9533" s="45"/>
      <c r="C9533" s="315" t="s">
        <v>19</v>
      </c>
      <c r="D9533" s="315" t="s">
        <v>4307</v>
      </c>
      <c r="E9533" s="18" t="s">
        <v>19</v>
      </c>
      <c r="F9533" s="316">
        <v>0.80000000000000004</v>
      </c>
      <c r="G9533" s="39"/>
      <c r="H9533" s="45"/>
    </row>
    <row r="9534" s="2" customFormat="1" ht="16.8" customHeight="1">
      <c r="A9534" s="39"/>
      <c r="B9534" s="45"/>
      <c r="C9534" s="315" t="s">
        <v>19</v>
      </c>
      <c r="D9534" s="315" t="s">
        <v>4286</v>
      </c>
      <c r="E9534" s="18" t="s">
        <v>19</v>
      </c>
      <c r="F9534" s="316">
        <v>18.648</v>
      </c>
      <c r="G9534" s="39"/>
      <c r="H9534" s="45"/>
    </row>
    <row r="9535" s="2" customFormat="1" ht="16.8" customHeight="1">
      <c r="A9535" s="39"/>
      <c r="B9535" s="45"/>
      <c r="C9535" s="315" t="s">
        <v>19</v>
      </c>
      <c r="D9535" s="315" t="s">
        <v>4308</v>
      </c>
      <c r="E9535" s="18" t="s">
        <v>19</v>
      </c>
      <c r="F9535" s="316">
        <v>-520.92999999999995</v>
      </c>
      <c r="G9535" s="39"/>
      <c r="H9535" s="45"/>
    </row>
    <row r="9536" s="2" customFormat="1" ht="16.8" customHeight="1">
      <c r="A9536" s="39"/>
      <c r="B9536" s="45"/>
      <c r="C9536" s="315" t="s">
        <v>4284</v>
      </c>
      <c r="D9536" s="315" t="s">
        <v>363</v>
      </c>
      <c r="E9536" s="18" t="s">
        <v>19</v>
      </c>
      <c r="F9536" s="316">
        <v>270.22199999999998</v>
      </c>
      <c r="G9536" s="39"/>
      <c r="H9536" s="45"/>
    </row>
    <row r="9537" s="2" customFormat="1" ht="16.8" customHeight="1">
      <c r="A9537" s="39"/>
      <c r="B9537" s="45"/>
      <c r="C9537" s="317" t="s">
        <v>4959</v>
      </c>
      <c r="D9537" s="39"/>
      <c r="E9537" s="39"/>
      <c r="F9537" s="39"/>
      <c r="G9537" s="39"/>
      <c r="H9537" s="45"/>
    </row>
    <row r="9538" s="2" customFormat="1" ht="16.8" customHeight="1">
      <c r="A9538" s="39"/>
      <c r="B9538" s="45"/>
      <c r="C9538" s="315" t="s">
        <v>4295</v>
      </c>
      <c r="D9538" s="315" t="s">
        <v>4296</v>
      </c>
      <c r="E9538" s="18" t="s">
        <v>391</v>
      </c>
      <c r="F9538" s="316">
        <v>270.22199999999998</v>
      </c>
      <c r="G9538" s="39"/>
      <c r="H9538" s="45"/>
    </row>
    <row r="9539" s="2" customFormat="1">
      <c r="A9539" s="39"/>
      <c r="B9539" s="45"/>
      <c r="C9539" s="315" t="s">
        <v>3864</v>
      </c>
      <c r="D9539" s="315" t="s">
        <v>3865</v>
      </c>
      <c r="E9539" s="18" t="s">
        <v>391</v>
      </c>
      <c r="F9539" s="316">
        <v>270.22199999999998</v>
      </c>
      <c r="G9539" s="39"/>
      <c r="H9539" s="45"/>
    </row>
    <row r="9540" s="2" customFormat="1">
      <c r="A9540" s="39"/>
      <c r="B9540" s="45"/>
      <c r="C9540" s="315" t="s">
        <v>3870</v>
      </c>
      <c r="D9540" s="315" t="s">
        <v>3871</v>
      </c>
      <c r="E9540" s="18" t="s">
        <v>391</v>
      </c>
      <c r="F9540" s="316">
        <v>2702.2199999999998</v>
      </c>
      <c r="G9540" s="39"/>
      <c r="H9540" s="45"/>
    </row>
    <row r="9541" s="2" customFormat="1" ht="16.8" customHeight="1">
      <c r="A9541" s="39"/>
      <c r="B9541" s="45"/>
      <c r="C9541" s="315" t="s">
        <v>4312</v>
      </c>
      <c r="D9541" s="315" t="s">
        <v>3876</v>
      </c>
      <c r="E9541" s="18" t="s">
        <v>489</v>
      </c>
      <c r="F9541" s="316">
        <v>540.44399999999996</v>
      </c>
      <c r="G9541" s="39"/>
      <c r="H9541" s="45"/>
    </row>
    <row r="9542" s="2" customFormat="1" ht="16.8" customHeight="1">
      <c r="A9542" s="39"/>
      <c r="B9542" s="45"/>
      <c r="C9542" s="311" t="s">
        <v>4283</v>
      </c>
      <c r="D9542" s="312" t="s">
        <v>19</v>
      </c>
      <c r="E9542" s="313" t="s">
        <v>19</v>
      </c>
      <c r="F9542" s="314">
        <v>0.40000000000000002</v>
      </c>
      <c r="G9542" s="39"/>
      <c r="H9542" s="45"/>
    </row>
    <row r="9543" s="2" customFormat="1" ht="16.8" customHeight="1">
      <c r="A9543" s="39"/>
      <c r="B9543" s="45"/>
      <c r="C9543" s="315" t="s">
        <v>19</v>
      </c>
      <c r="D9543" s="315" t="s">
        <v>4331</v>
      </c>
      <c r="E9543" s="18" t="s">
        <v>19</v>
      </c>
      <c r="F9543" s="316">
        <v>0</v>
      </c>
      <c r="G9543" s="39"/>
      <c r="H9543" s="45"/>
    </row>
    <row r="9544" s="2" customFormat="1" ht="16.8" customHeight="1">
      <c r="A9544" s="39"/>
      <c r="B9544" s="45"/>
      <c r="C9544" s="315" t="s">
        <v>19</v>
      </c>
      <c r="D9544" s="315" t="s">
        <v>4332</v>
      </c>
      <c r="E9544" s="18" t="s">
        <v>19</v>
      </c>
      <c r="F9544" s="316">
        <v>0.40000000000000002</v>
      </c>
      <c r="G9544" s="39"/>
      <c r="H9544" s="45"/>
    </row>
    <row r="9545" s="2" customFormat="1" ht="16.8" customHeight="1">
      <c r="A9545" s="39"/>
      <c r="B9545" s="45"/>
      <c r="C9545" s="315" t="s">
        <v>4283</v>
      </c>
      <c r="D9545" s="315" t="s">
        <v>500</v>
      </c>
      <c r="E9545" s="18" t="s">
        <v>19</v>
      </c>
      <c r="F9545" s="316">
        <v>0.40000000000000002</v>
      </c>
      <c r="G9545" s="39"/>
      <c r="H9545" s="45"/>
    </row>
    <row r="9546" s="2" customFormat="1" ht="16.8" customHeight="1">
      <c r="A9546" s="39"/>
      <c r="B9546" s="45"/>
      <c r="C9546" s="317" t="s">
        <v>4959</v>
      </c>
      <c r="D9546" s="39"/>
      <c r="E9546" s="39"/>
      <c r="F9546" s="39"/>
      <c r="G9546" s="39"/>
      <c r="H9546" s="45"/>
    </row>
    <row r="9547" s="2" customFormat="1" ht="16.8" customHeight="1">
      <c r="A9547" s="39"/>
      <c r="B9547" s="45"/>
      <c r="C9547" s="315" t="s">
        <v>4327</v>
      </c>
      <c r="D9547" s="315" t="s">
        <v>4328</v>
      </c>
      <c r="E9547" s="18" t="s">
        <v>391</v>
      </c>
      <c r="F9547" s="316">
        <v>17.274999999999999</v>
      </c>
      <c r="G9547" s="39"/>
      <c r="H9547" s="45"/>
    </row>
    <row r="9548" s="2" customFormat="1" ht="16.8" customHeight="1">
      <c r="A9548" s="39"/>
      <c r="B9548" s="45"/>
      <c r="C9548" s="315" t="s">
        <v>4295</v>
      </c>
      <c r="D9548" s="315" t="s">
        <v>4296</v>
      </c>
      <c r="E9548" s="18" t="s">
        <v>391</v>
      </c>
      <c r="F9548" s="316">
        <v>270.22199999999998</v>
      </c>
      <c r="G9548" s="39"/>
      <c r="H9548" s="45"/>
    </row>
    <row r="9549" s="2" customFormat="1" ht="16.8" customHeight="1">
      <c r="A9549" s="39"/>
      <c r="B9549" s="45"/>
      <c r="C9549" s="311" t="s">
        <v>4290</v>
      </c>
      <c r="D9549" s="312" t="s">
        <v>19</v>
      </c>
      <c r="E9549" s="313" t="s">
        <v>19</v>
      </c>
      <c r="F9549" s="314">
        <v>250.774</v>
      </c>
      <c r="G9549" s="39"/>
      <c r="H9549" s="45"/>
    </row>
    <row r="9550" s="2" customFormat="1" ht="16.8" customHeight="1">
      <c r="A9550" s="39"/>
      <c r="B9550" s="45"/>
      <c r="C9550" s="315" t="s">
        <v>19</v>
      </c>
      <c r="D9550" s="315" t="s">
        <v>4301</v>
      </c>
      <c r="E9550" s="18" t="s">
        <v>19</v>
      </c>
      <c r="F9550" s="316">
        <v>0</v>
      </c>
      <c r="G9550" s="39"/>
      <c r="H9550" s="45"/>
    </row>
    <row r="9551" s="2" customFormat="1" ht="16.8" customHeight="1">
      <c r="A9551" s="39"/>
      <c r="B9551" s="45"/>
      <c r="C9551" s="315" t="s">
        <v>4290</v>
      </c>
      <c r="D9551" s="315" t="s">
        <v>4302</v>
      </c>
      <c r="E9551" s="18" t="s">
        <v>19</v>
      </c>
      <c r="F9551" s="316">
        <v>250.774</v>
      </c>
      <c r="G9551" s="39"/>
      <c r="H9551" s="45"/>
    </row>
    <row r="9552" s="2" customFormat="1" ht="16.8" customHeight="1">
      <c r="A9552" s="39"/>
      <c r="B9552" s="45"/>
      <c r="C9552" s="317" t="s">
        <v>4959</v>
      </c>
      <c r="D9552" s="39"/>
      <c r="E9552" s="39"/>
      <c r="F9552" s="39"/>
      <c r="G9552" s="39"/>
      <c r="H9552" s="45"/>
    </row>
    <row r="9553" s="2" customFormat="1" ht="16.8" customHeight="1">
      <c r="A9553" s="39"/>
      <c r="B9553" s="45"/>
      <c r="C9553" s="315" t="s">
        <v>4295</v>
      </c>
      <c r="D9553" s="315" t="s">
        <v>4296</v>
      </c>
      <c r="E9553" s="18" t="s">
        <v>391</v>
      </c>
      <c r="F9553" s="316">
        <v>270.22199999999998</v>
      </c>
      <c r="G9553" s="39"/>
      <c r="H9553" s="45"/>
    </row>
    <row r="9554" s="2" customFormat="1" ht="16.8" customHeight="1">
      <c r="A9554" s="39"/>
      <c r="B9554" s="45"/>
      <c r="C9554" s="311" t="s">
        <v>4292</v>
      </c>
      <c r="D9554" s="312" t="s">
        <v>19</v>
      </c>
      <c r="E9554" s="313" t="s">
        <v>19</v>
      </c>
      <c r="F9554" s="314">
        <v>520.92999999999995</v>
      </c>
      <c r="G9554" s="39"/>
      <c r="H9554" s="45"/>
    </row>
    <row r="9555" s="2" customFormat="1" ht="16.8" customHeight="1">
      <c r="A9555" s="39"/>
      <c r="B9555" s="45"/>
      <c r="C9555" s="315" t="s">
        <v>19</v>
      </c>
      <c r="D9555" s="315" t="s">
        <v>4299</v>
      </c>
      <c r="E9555" s="18" t="s">
        <v>19</v>
      </c>
      <c r="F9555" s="316">
        <v>0</v>
      </c>
      <c r="G9555" s="39"/>
      <c r="H9555" s="45"/>
    </row>
    <row r="9556" s="2" customFormat="1" ht="16.8" customHeight="1">
      <c r="A9556" s="39"/>
      <c r="B9556" s="45"/>
      <c r="C9556" s="315" t="s">
        <v>19</v>
      </c>
      <c r="D9556" s="315" t="s">
        <v>4300</v>
      </c>
      <c r="E9556" s="18" t="s">
        <v>19</v>
      </c>
      <c r="F9556" s="316">
        <v>520.92999999999995</v>
      </c>
      <c r="G9556" s="39"/>
      <c r="H9556" s="45"/>
    </row>
    <row r="9557" s="2" customFormat="1" ht="16.8" customHeight="1">
      <c r="A9557" s="39"/>
      <c r="B9557" s="45"/>
      <c r="C9557" s="315" t="s">
        <v>4292</v>
      </c>
      <c r="D9557" s="315" t="s">
        <v>363</v>
      </c>
      <c r="E9557" s="18" t="s">
        <v>19</v>
      </c>
      <c r="F9557" s="316">
        <v>520.92999999999995</v>
      </c>
      <c r="G9557" s="39"/>
      <c r="H9557" s="45"/>
    </row>
    <row r="9558" s="2" customFormat="1" ht="16.8" customHeight="1">
      <c r="A9558" s="39"/>
      <c r="B9558" s="45"/>
      <c r="C9558" s="317" t="s">
        <v>4959</v>
      </c>
      <c r="D9558" s="39"/>
      <c r="E9558" s="39"/>
      <c r="F9558" s="39"/>
      <c r="G9558" s="39"/>
      <c r="H9558" s="45"/>
    </row>
    <row r="9559" s="2" customFormat="1" ht="16.8" customHeight="1">
      <c r="A9559" s="39"/>
      <c r="B9559" s="45"/>
      <c r="C9559" s="315" t="s">
        <v>4295</v>
      </c>
      <c r="D9559" s="315" t="s">
        <v>4296</v>
      </c>
      <c r="E9559" s="18" t="s">
        <v>391</v>
      </c>
      <c r="F9559" s="316">
        <v>270.22199999999998</v>
      </c>
      <c r="G9559" s="39"/>
      <c r="H9559" s="45"/>
    </row>
    <row r="9560" s="2" customFormat="1" ht="16.8" customHeight="1">
      <c r="A9560" s="39"/>
      <c r="B9560" s="45"/>
      <c r="C9560" s="315" t="s">
        <v>4315</v>
      </c>
      <c r="D9560" s="315" t="s">
        <v>4316</v>
      </c>
      <c r="E9560" s="18" t="s">
        <v>391</v>
      </c>
      <c r="F9560" s="316">
        <v>521.33000000000004</v>
      </c>
      <c r="G9560" s="39"/>
      <c r="H9560" s="45"/>
    </row>
    <row r="9561" s="2" customFormat="1" ht="26.4" customHeight="1">
      <c r="A9561" s="39"/>
      <c r="B9561" s="45"/>
      <c r="C9561" s="310" t="s">
        <v>4991</v>
      </c>
      <c r="D9561" s="310" t="s">
        <v>184</v>
      </c>
      <c r="E9561" s="39"/>
      <c r="F9561" s="39"/>
      <c r="G9561" s="39"/>
      <c r="H9561" s="45"/>
    </row>
    <row r="9562" s="2" customFormat="1" ht="16.8" customHeight="1">
      <c r="A9562" s="39"/>
      <c r="B9562" s="45"/>
      <c r="C9562" s="311" t="s">
        <v>4283</v>
      </c>
      <c r="D9562" s="312" t="s">
        <v>19</v>
      </c>
      <c r="E9562" s="313" t="s">
        <v>19</v>
      </c>
      <c r="F9562" s="314">
        <v>1.2</v>
      </c>
      <c r="G9562" s="39"/>
      <c r="H9562" s="45"/>
    </row>
    <row r="9563" s="2" customFormat="1" ht="16.8" customHeight="1">
      <c r="A9563" s="39"/>
      <c r="B9563" s="45"/>
      <c r="C9563" s="315" t="s">
        <v>19</v>
      </c>
      <c r="D9563" s="315" t="s">
        <v>4306</v>
      </c>
      <c r="E9563" s="18" t="s">
        <v>19</v>
      </c>
      <c r="F9563" s="316">
        <v>0</v>
      </c>
      <c r="G9563" s="39"/>
      <c r="H9563" s="45"/>
    </row>
    <row r="9564" s="2" customFormat="1" ht="16.8" customHeight="1">
      <c r="A9564" s="39"/>
      <c r="B9564" s="45"/>
      <c r="C9564" s="315" t="s">
        <v>19</v>
      </c>
      <c r="D9564" s="315" t="s">
        <v>4372</v>
      </c>
      <c r="E9564" s="18" t="s">
        <v>19</v>
      </c>
      <c r="F9564" s="316">
        <v>1.2</v>
      </c>
      <c r="G9564" s="39"/>
      <c r="H9564" s="45"/>
    </row>
    <row r="9565" s="2" customFormat="1" ht="16.8" customHeight="1">
      <c r="A9565" s="39"/>
      <c r="B9565" s="45"/>
      <c r="C9565" s="315" t="s">
        <v>4283</v>
      </c>
      <c r="D9565" s="315" t="s">
        <v>363</v>
      </c>
      <c r="E9565" s="18" t="s">
        <v>19</v>
      </c>
      <c r="F9565" s="316">
        <v>1.2</v>
      </c>
      <c r="G9565" s="39"/>
      <c r="H9565" s="45"/>
    </row>
    <row r="9566" s="2" customFormat="1" ht="16.8" customHeight="1">
      <c r="A9566" s="39"/>
      <c r="B9566" s="45"/>
      <c r="C9566" s="317" t="s">
        <v>4959</v>
      </c>
      <c r="D9566" s="39"/>
      <c r="E9566" s="39"/>
      <c r="F9566" s="39"/>
      <c r="G9566" s="39"/>
      <c r="H9566" s="45"/>
    </row>
    <row r="9567" s="2" customFormat="1" ht="16.8" customHeight="1">
      <c r="A9567" s="39"/>
      <c r="B9567" s="45"/>
      <c r="C9567" s="315" t="s">
        <v>4327</v>
      </c>
      <c r="D9567" s="315" t="s">
        <v>4328</v>
      </c>
      <c r="E9567" s="18" t="s">
        <v>391</v>
      </c>
      <c r="F9567" s="316">
        <v>1.2</v>
      </c>
      <c r="G9567" s="39"/>
      <c r="H9567" s="45"/>
    </row>
    <row r="9568" s="2" customFormat="1" ht="16.8" customHeight="1">
      <c r="A9568" s="39"/>
      <c r="B9568" s="45"/>
      <c r="C9568" s="315" t="s">
        <v>4295</v>
      </c>
      <c r="D9568" s="315" t="s">
        <v>4296</v>
      </c>
      <c r="E9568" s="18" t="s">
        <v>391</v>
      </c>
      <c r="F9568" s="316">
        <v>2.3999999999999999</v>
      </c>
      <c r="G9568" s="39"/>
      <c r="H9568" s="45"/>
    </row>
    <row r="9569" s="2" customFormat="1">
      <c r="A9569" s="39"/>
      <c r="B9569" s="45"/>
      <c r="C9569" s="315" t="s">
        <v>3864</v>
      </c>
      <c r="D9569" s="315" t="s">
        <v>3865</v>
      </c>
      <c r="E9569" s="18" t="s">
        <v>391</v>
      </c>
      <c r="F9569" s="316">
        <v>1.2</v>
      </c>
      <c r="G9569" s="39"/>
      <c r="H9569" s="45"/>
    </row>
    <row r="9570" s="2" customFormat="1">
      <c r="A9570" s="39"/>
      <c r="B9570" s="45"/>
      <c r="C9570" s="315" t="s">
        <v>3870</v>
      </c>
      <c r="D9570" s="315" t="s">
        <v>3871</v>
      </c>
      <c r="E9570" s="18" t="s">
        <v>391</v>
      </c>
      <c r="F9570" s="316">
        <v>12</v>
      </c>
      <c r="G9570" s="39"/>
      <c r="H9570" s="45"/>
    </row>
    <row r="9571" s="2" customFormat="1" ht="16.8" customHeight="1">
      <c r="A9571" s="39"/>
      <c r="B9571" s="45"/>
      <c r="C9571" s="315" t="s">
        <v>4312</v>
      </c>
      <c r="D9571" s="315" t="s">
        <v>3876</v>
      </c>
      <c r="E9571" s="18" t="s">
        <v>489</v>
      </c>
      <c r="F9571" s="316">
        <v>2.3999999999999999</v>
      </c>
      <c r="G9571" s="39"/>
      <c r="H9571" s="45"/>
    </row>
    <row r="9572" s="2" customFormat="1" ht="16.8" customHeight="1">
      <c r="A9572" s="39"/>
      <c r="B9572" s="45"/>
      <c r="C9572" s="315" t="s">
        <v>4315</v>
      </c>
      <c r="D9572" s="315" t="s">
        <v>4316</v>
      </c>
      <c r="E9572" s="18" t="s">
        <v>391</v>
      </c>
      <c r="F9572" s="316">
        <v>1.2</v>
      </c>
      <c r="G9572" s="39"/>
      <c r="H9572" s="45"/>
    </row>
    <row r="9573" s="2" customFormat="1" ht="26.4" customHeight="1">
      <c r="A9573" s="39"/>
      <c r="B9573" s="45"/>
      <c r="C9573" s="310" t="s">
        <v>4992</v>
      </c>
      <c r="D9573" s="310" t="s">
        <v>187</v>
      </c>
      <c r="E9573" s="39"/>
      <c r="F9573" s="39"/>
      <c r="G9573" s="39"/>
      <c r="H9573" s="45"/>
    </row>
    <row r="9574" s="2" customFormat="1" ht="16.8" customHeight="1">
      <c r="A9574" s="39"/>
      <c r="B9574" s="45"/>
      <c r="C9574" s="311" t="s">
        <v>4284</v>
      </c>
      <c r="D9574" s="312" t="s">
        <v>19</v>
      </c>
      <c r="E9574" s="313" t="s">
        <v>19</v>
      </c>
      <c r="F9574" s="314">
        <v>154.006</v>
      </c>
      <c r="G9574" s="39"/>
      <c r="H9574" s="45"/>
    </row>
    <row r="9575" s="2" customFormat="1" ht="16.8" customHeight="1">
      <c r="A9575" s="39"/>
      <c r="B9575" s="45"/>
      <c r="C9575" s="315" t="s">
        <v>19</v>
      </c>
      <c r="D9575" s="315" t="s">
        <v>4301</v>
      </c>
      <c r="E9575" s="18" t="s">
        <v>19</v>
      </c>
      <c r="F9575" s="316">
        <v>0</v>
      </c>
      <c r="G9575" s="39"/>
      <c r="H9575" s="45"/>
    </row>
    <row r="9576" s="2" customFormat="1" ht="16.8" customHeight="1">
      <c r="A9576" s="39"/>
      <c r="B9576" s="45"/>
      <c r="C9576" s="315" t="s">
        <v>19</v>
      </c>
      <c r="D9576" s="315" t="s">
        <v>4380</v>
      </c>
      <c r="E9576" s="18" t="s">
        <v>19</v>
      </c>
      <c r="F9576" s="316">
        <v>95.111000000000004</v>
      </c>
      <c r="G9576" s="39"/>
      <c r="H9576" s="45"/>
    </row>
    <row r="9577" s="2" customFormat="1" ht="16.8" customHeight="1">
      <c r="A9577" s="39"/>
      <c r="B9577" s="45"/>
      <c r="C9577" s="315" t="s">
        <v>19</v>
      </c>
      <c r="D9577" s="315" t="s">
        <v>4303</v>
      </c>
      <c r="E9577" s="18" t="s">
        <v>19</v>
      </c>
      <c r="F9577" s="316">
        <v>0</v>
      </c>
      <c r="G9577" s="39"/>
      <c r="H9577" s="45"/>
    </row>
    <row r="9578" s="2" customFormat="1" ht="16.8" customHeight="1">
      <c r="A9578" s="39"/>
      <c r="B9578" s="45"/>
      <c r="C9578" s="315" t="s">
        <v>4292</v>
      </c>
      <c r="D9578" s="315" t="s">
        <v>4381</v>
      </c>
      <c r="E9578" s="18" t="s">
        <v>19</v>
      </c>
      <c r="F9578" s="316">
        <v>52.659999999999997</v>
      </c>
      <c r="G9578" s="39"/>
      <c r="H9578" s="45"/>
    </row>
    <row r="9579" s="2" customFormat="1" ht="16.8" customHeight="1">
      <c r="A9579" s="39"/>
      <c r="B9579" s="45"/>
      <c r="C9579" s="315" t="s">
        <v>19</v>
      </c>
      <c r="D9579" s="315" t="s">
        <v>4306</v>
      </c>
      <c r="E9579" s="18" t="s">
        <v>19</v>
      </c>
      <c r="F9579" s="316">
        <v>0</v>
      </c>
      <c r="G9579" s="39"/>
      <c r="H9579" s="45"/>
    </row>
    <row r="9580" s="2" customFormat="1" ht="16.8" customHeight="1">
      <c r="A9580" s="39"/>
      <c r="B9580" s="45"/>
      <c r="C9580" s="315" t="s">
        <v>19</v>
      </c>
      <c r="D9580" s="315" t="s">
        <v>4382</v>
      </c>
      <c r="E9580" s="18" t="s">
        <v>19</v>
      </c>
      <c r="F9580" s="316">
        <v>0</v>
      </c>
      <c r="G9580" s="39"/>
      <c r="H9580" s="45"/>
    </row>
    <row r="9581" s="2" customFormat="1" ht="16.8" customHeight="1">
      <c r="A9581" s="39"/>
      <c r="B9581" s="45"/>
      <c r="C9581" s="315" t="s">
        <v>19</v>
      </c>
      <c r="D9581" s="315" t="s">
        <v>4286</v>
      </c>
      <c r="E9581" s="18" t="s">
        <v>19</v>
      </c>
      <c r="F9581" s="316">
        <v>6.2350000000000003</v>
      </c>
      <c r="G9581" s="39"/>
      <c r="H9581" s="45"/>
    </row>
    <row r="9582" s="2" customFormat="1" ht="16.8" customHeight="1">
      <c r="A9582" s="39"/>
      <c r="B9582" s="45"/>
      <c r="C9582" s="315" t="s">
        <v>4284</v>
      </c>
      <c r="D9582" s="315" t="s">
        <v>363</v>
      </c>
      <c r="E9582" s="18" t="s">
        <v>19</v>
      </c>
      <c r="F9582" s="316">
        <v>154.006</v>
      </c>
      <c r="G9582" s="39"/>
      <c r="H9582" s="45"/>
    </row>
    <row r="9583" s="2" customFormat="1" ht="16.8" customHeight="1">
      <c r="A9583" s="39"/>
      <c r="B9583" s="45"/>
      <c r="C9583" s="317" t="s">
        <v>4959</v>
      </c>
      <c r="D9583" s="39"/>
      <c r="E9583" s="39"/>
      <c r="F9583" s="39"/>
      <c r="G9583" s="39"/>
      <c r="H9583" s="45"/>
    </row>
    <row r="9584" s="2" customFormat="1" ht="16.8" customHeight="1">
      <c r="A9584" s="39"/>
      <c r="B9584" s="45"/>
      <c r="C9584" s="315" t="s">
        <v>4295</v>
      </c>
      <c r="D9584" s="315" t="s">
        <v>4296</v>
      </c>
      <c r="E9584" s="18" t="s">
        <v>391</v>
      </c>
      <c r="F9584" s="316">
        <v>154.006</v>
      </c>
      <c r="G9584" s="39"/>
      <c r="H9584" s="45"/>
    </row>
    <row r="9585" s="2" customFormat="1">
      <c r="A9585" s="39"/>
      <c r="B9585" s="45"/>
      <c r="C9585" s="315" t="s">
        <v>3864</v>
      </c>
      <c r="D9585" s="315" t="s">
        <v>3865</v>
      </c>
      <c r="E9585" s="18" t="s">
        <v>391</v>
      </c>
      <c r="F9585" s="316">
        <v>154.006</v>
      </c>
      <c r="G9585" s="39"/>
      <c r="H9585" s="45"/>
    </row>
    <row r="9586" s="2" customFormat="1">
      <c r="A9586" s="39"/>
      <c r="B9586" s="45"/>
      <c r="C9586" s="315" t="s">
        <v>3870</v>
      </c>
      <c r="D9586" s="315" t="s">
        <v>3871</v>
      </c>
      <c r="E9586" s="18" t="s">
        <v>391</v>
      </c>
      <c r="F9586" s="316">
        <v>1540.06</v>
      </c>
      <c r="G9586" s="39"/>
      <c r="H9586" s="45"/>
    </row>
    <row r="9587" s="2" customFormat="1" ht="16.8" customHeight="1">
      <c r="A9587" s="39"/>
      <c r="B9587" s="45"/>
      <c r="C9587" s="315" t="s">
        <v>4312</v>
      </c>
      <c r="D9587" s="315" t="s">
        <v>3876</v>
      </c>
      <c r="E9587" s="18" t="s">
        <v>489</v>
      </c>
      <c r="F9587" s="316">
        <v>308.012</v>
      </c>
      <c r="G9587" s="39"/>
      <c r="H9587" s="45"/>
    </row>
    <row r="9588" s="2" customFormat="1" ht="16.8" customHeight="1">
      <c r="A9588" s="39"/>
      <c r="B9588" s="45"/>
      <c r="C9588" s="311" t="s">
        <v>4286</v>
      </c>
      <c r="D9588" s="312" t="s">
        <v>19</v>
      </c>
      <c r="E9588" s="313" t="s">
        <v>19</v>
      </c>
      <c r="F9588" s="314">
        <v>6.2350000000000003</v>
      </c>
      <c r="G9588" s="39"/>
      <c r="H9588" s="45"/>
    </row>
    <row r="9589" s="2" customFormat="1" ht="16.8" customHeight="1">
      <c r="A9589" s="39"/>
      <c r="B9589" s="45"/>
      <c r="C9589" s="315" t="s">
        <v>4286</v>
      </c>
      <c r="D9589" s="315" t="s">
        <v>4392</v>
      </c>
      <c r="E9589" s="18" t="s">
        <v>19</v>
      </c>
      <c r="F9589" s="316">
        <v>6.2350000000000003</v>
      </c>
      <c r="G9589" s="39"/>
      <c r="H9589" s="45"/>
    </row>
    <row r="9590" s="2" customFormat="1" ht="16.8" customHeight="1">
      <c r="A9590" s="39"/>
      <c r="B9590" s="45"/>
      <c r="C9590" s="317" t="s">
        <v>4959</v>
      </c>
      <c r="D9590" s="39"/>
      <c r="E9590" s="39"/>
      <c r="F9590" s="39"/>
      <c r="G9590" s="39"/>
      <c r="H9590" s="45"/>
    </row>
    <row r="9591" s="2" customFormat="1" ht="16.8" customHeight="1">
      <c r="A9591" s="39"/>
      <c r="B9591" s="45"/>
      <c r="C9591" s="315" t="s">
        <v>3885</v>
      </c>
      <c r="D9591" s="315" t="s">
        <v>3886</v>
      </c>
      <c r="E9591" s="18" t="s">
        <v>391</v>
      </c>
      <c r="F9591" s="316">
        <v>13.936</v>
      </c>
      <c r="G9591" s="39"/>
      <c r="H9591" s="45"/>
    </row>
    <row r="9592" s="2" customFormat="1" ht="16.8" customHeight="1">
      <c r="A9592" s="39"/>
      <c r="B9592" s="45"/>
      <c r="C9592" s="315" t="s">
        <v>4295</v>
      </c>
      <c r="D9592" s="315" t="s">
        <v>4296</v>
      </c>
      <c r="E9592" s="18" t="s">
        <v>391</v>
      </c>
      <c r="F9592" s="316">
        <v>154.006</v>
      </c>
      <c r="G9592" s="39"/>
      <c r="H9592" s="45"/>
    </row>
    <row r="9593" s="2" customFormat="1" ht="16.8" customHeight="1">
      <c r="A9593" s="39"/>
      <c r="B9593" s="45"/>
      <c r="C9593" s="311" t="s">
        <v>4292</v>
      </c>
      <c r="D9593" s="312" t="s">
        <v>19</v>
      </c>
      <c r="E9593" s="313" t="s">
        <v>19</v>
      </c>
      <c r="F9593" s="314">
        <v>52.659999999999997</v>
      </c>
      <c r="G9593" s="39"/>
      <c r="H9593" s="45"/>
    </row>
    <row r="9594" s="2" customFormat="1" ht="16.8" customHeight="1">
      <c r="A9594" s="39"/>
      <c r="B9594" s="45"/>
      <c r="C9594" s="315" t="s">
        <v>19</v>
      </c>
      <c r="D9594" s="315" t="s">
        <v>4303</v>
      </c>
      <c r="E9594" s="18" t="s">
        <v>19</v>
      </c>
      <c r="F9594" s="316">
        <v>0</v>
      </c>
      <c r="G9594" s="39"/>
      <c r="H9594" s="45"/>
    </row>
    <row r="9595" s="2" customFormat="1" ht="16.8" customHeight="1">
      <c r="A9595" s="39"/>
      <c r="B9595" s="45"/>
      <c r="C9595" s="315" t="s">
        <v>4292</v>
      </c>
      <c r="D9595" s="315" t="s">
        <v>4381</v>
      </c>
      <c r="E9595" s="18" t="s">
        <v>19</v>
      </c>
      <c r="F9595" s="316">
        <v>52.659999999999997</v>
      </c>
      <c r="G9595" s="39"/>
      <c r="H9595" s="45"/>
    </row>
    <row r="9596" s="2" customFormat="1" ht="16.8" customHeight="1">
      <c r="A9596" s="39"/>
      <c r="B9596" s="45"/>
      <c r="C9596" s="317" t="s">
        <v>4959</v>
      </c>
      <c r="D9596" s="39"/>
      <c r="E9596" s="39"/>
      <c r="F9596" s="39"/>
      <c r="G9596" s="39"/>
      <c r="H9596" s="45"/>
    </row>
    <row r="9597" s="2" customFormat="1" ht="16.8" customHeight="1">
      <c r="A9597" s="39"/>
      <c r="B9597" s="45"/>
      <c r="C9597" s="315" t="s">
        <v>4295</v>
      </c>
      <c r="D9597" s="315" t="s">
        <v>4296</v>
      </c>
      <c r="E9597" s="18" t="s">
        <v>391</v>
      </c>
      <c r="F9597" s="316">
        <v>154.006</v>
      </c>
      <c r="G9597" s="39"/>
      <c r="H9597" s="45"/>
    </row>
    <row r="9598" s="2" customFormat="1" ht="16.8" customHeight="1">
      <c r="A9598" s="39"/>
      <c r="B9598" s="45"/>
      <c r="C9598" s="315" t="s">
        <v>4315</v>
      </c>
      <c r="D9598" s="315" t="s">
        <v>4316</v>
      </c>
      <c r="E9598" s="18" t="s">
        <v>391</v>
      </c>
      <c r="F9598" s="316">
        <v>52.659999999999997</v>
      </c>
      <c r="G9598" s="39"/>
      <c r="H9598" s="45"/>
    </row>
    <row r="9599" s="2" customFormat="1" ht="26.4" customHeight="1">
      <c r="A9599" s="39"/>
      <c r="B9599" s="45"/>
      <c r="C9599" s="310" t="s">
        <v>4993</v>
      </c>
      <c r="D9599" s="310" t="s">
        <v>190</v>
      </c>
      <c r="E9599" s="39"/>
      <c r="F9599" s="39"/>
      <c r="G9599" s="39"/>
      <c r="H9599" s="45"/>
    </row>
    <row r="9600" s="2" customFormat="1" ht="16.8" customHeight="1">
      <c r="A9600" s="39"/>
      <c r="B9600" s="45"/>
      <c r="C9600" s="311" t="s">
        <v>4402</v>
      </c>
      <c r="D9600" s="312" t="s">
        <v>19</v>
      </c>
      <c r="E9600" s="313" t="s">
        <v>19</v>
      </c>
      <c r="F9600" s="314">
        <v>16.25</v>
      </c>
      <c r="G9600" s="39"/>
      <c r="H9600" s="45"/>
    </row>
    <row r="9601" s="2" customFormat="1" ht="16.8" customHeight="1">
      <c r="A9601" s="39"/>
      <c r="B9601" s="45"/>
      <c r="C9601" s="315" t="s">
        <v>19</v>
      </c>
      <c r="D9601" s="315" t="s">
        <v>4406</v>
      </c>
      <c r="E9601" s="18" t="s">
        <v>19</v>
      </c>
      <c r="F9601" s="316">
        <v>0</v>
      </c>
      <c r="G9601" s="39"/>
      <c r="H9601" s="45"/>
    </row>
    <row r="9602" s="2" customFormat="1" ht="16.8" customHeight="1">
      <c r="A9602" s="39"/>
      <c r="B9602" s="45"/>
      <c r="C9602" s="315" t="s">
        <v>4402</v>
      </c>
      <c r="D9602" s="315" t="s">
        <v>4407</v>
      </c>
      <c r="E9602" s="18" t="s">
        <v>19</v>
      </c>
      <c r="F9602" s="316">
        <v>16.25</v>
      </c>
      <c r="G9602" s="39"/>
      <c r="H9602" s="45"/>
    </row>
    <row r="9603" s="2" customFormat="1" ht="16.8" customHeight="1">
      <c r="A9603" s="39"/>
      <c r="B9603" s="45"/>
      <c r="C9603" s="317" t="s">
        <v>4959</v>
      </c>
      <c r="D9603" s="39"/>
      <c r="E9603" s="39"/>
      <c r="F9603" s="39"/>
      <c r="G9603" s="39"/>
      <c r="H9603" s="45"/>
    </row>
    <row r="9604" s="2" customFormat="1" ht="16.8" customHeight="1">
      <c r="A9604" s="39"/>
      <c r="B9604" s="45"/>
      <c r="C9604" s="315" t="s">
        <v>4295</v>
      </c>
      <c r="D9604" s="315" t="s">
        <v>4296</v>
      </c>
      <c r="E9604" s="18" t="s">
        <v>391</v>
      </c>
      <c r="F9604" s="316">
        <v>32.5</v>
      </c>
      <c r="G9604" s="39"/>
      <c r="H9604" s="45"/>
    </row>
    <row r="9605" s="2" customFormat="1">
      <c r="A9605" s="39"/>
      <c r="B9605" s="45"/>
      <c r="C9605" s="315" t="s">
        <v>3864</v>
      </c>
      <c r="D9605" s="315" t="s">
        <v>3865</v>
      </c>
      <c r="E9605" s="18" t="s">
        <v>391</v>
      </c>
      <c r="F9605" s="316">
        <v>16.25</v>
      </c>
      <c r="G9605" s="39"/>
      <c r="H9605" s="45"/>
    </row>
    <row r="9606" s="2" customFormat="1">
      <c r="A9606" s="39"/>
      <c r="B9606" s="45"/>
      <c r="C9606" s="315" t="s">
        <v>3870</v>
      </c>
      <c r="D9606" s="315" t="s">
        <v>3871</v>
      </c>
      <c r="E9606" s="18" t="s">
        <v>391</v>
      </c>
      <c r="F9606" s="316">
        <v>162.5</v>
      </c>
      <c r="G9606" s="39"/>
      <c r="H9606" s="45"/>
    </row>
    <row r="9607" s="2" customFormat="1" ht="16.8" customHeight="1">
      <c r="A9607" s="39"/>
      <c r="B9607" s="45"/>
      <c r="C9607" s="315" t="s">
        <v>4312</v>
      </c>
      <c r="D9607" s="315" t="s">
        <v>3876</v>
      </c>
      <c r="E9607" s="18" t="s">
        <v>489</v>
      </c>
      <c r="F9607" s="316">
        <v>32.5</v>
      </c>
      <c r="G9607" s="39"/>
      <c r="H9607" s="45"/>
    </row>
    <row r="9608" s="2" customFormat="1" ht="16.8" customHeight="1">
      <c r="A9608" s="39"/>
      <c r="B9608" s="45"/>
      <c r="C9608" s="315" t="s">
        <v>4315</v>
      </c>
      <c r="D9608" s="315" t="s">
        <v>4316</v>
      </c>
      <c r="E9608" s="18" t="s">
        <v>391</v>
      </c>
      <c r="F9608" s="316">
        <v>16.25</v>
      </c>
      <c r="G9608" s="39"/>
      <c r="H9608" s="45"/>
    </row>
    <row r="9609" s="2" customFormat="1" ht="26.4" customHeight="1">
      <c r="A9609" s="39"/>
      <c r="B9609" s="45"/>
      <c r="C9609" s="310" t="s">
        <v>4994</v>
      </c>
      <c r="D9609" s="310" t="s">
        <v>193</v>
      </c>
      <c r="E9609" s="39"/>
      <c r="F9609" s="39"/>
      <c r="G9609" s="39"/>
      <c r="H9609" s="45"/>
    </row>
    <row r="9610" s="2" customFormat="1" ht="16.8" customHeight="1">
      <c r="A9610" s="39"/>
      <c r="B9610" s="45"/>
      <c r="C9610" s="311" t="s">
        <v>4402</v>
      </c>
      <c r="D9610" s="312" t="s">
        <v>19</v>
      </c>
      <c r="E9610" s="313" t="s">
        <v>19</v>
      </c>
      <c r="F9610" s="314">
        <v>1.0780000000000001</v>
      </c>
      <c r="G9610" s="39"/>
      <c r="H9610" s="45"/>
    </row>
    <row r="9611" s="2" customFormat="1" ht="16.8" customHeight="1">
      <c r="A9611" s="39"/>
      <c r="B9611" s="45"/>
      <c r="C9611" s="315" t="s">
        <v>19</v>
      </c>
      <c r="D9611" s="315" t="s">
        <v>4406</v>
      </c>
      <c r="E9611" s="18" t="s">
        <v>19</v>
      </c>
      <c r="F9611" s="316">
        <v>0</v>
      </c>
      <c r="G9611" s="39"/>
      <c r="H9611" s="45"/>
    </row>
    <row r="9612" s="2" customFormat="1" ht="16.8" customHeight="1">
      <c r="A9612" s="39"/>
      <c r="B9612" s="45"/>
      <c r="C9612" s="315" t="s">
        <v>4402</v>
      </c>
      <c r="D9612" s="315" t="s">
        <v>4431</v>
      </c>
      <c r="E9612" s="18" t="s">
        <v>19</v>
      </c>
      <c r="F9612" s="316">
        <v>1.0780000000000001</v>
      </c>
      <c r="G9612" s="39"/>
      <c r="H9612" s="45"/>
    </row>
    <row r="9613" s="2" customFormat="1" ht="16.8" customHeight="1">
      <c r="A9613" s="39"/>
      <c r="B9613" s="45"/>
      <c r="C9613" s="317" t="s">
        <v>4959</v>
      </c>
      <c r="D9613" s="39"/>
      <c r="E9613" s="39"/>
      <c r="F9613" s="39"/>
      <c r="G9613" s="39"/>
      <c r="H9613" s="45"/>
    </row>
    <row r="9614" s="2" customFormat="1" ht="16.8" customHeight="1">
      <c r="A9614" s="39"/>
      <c r="B9614" s="45"/>
      <c r="C9614" s="315" t="s">
        <v>4295</v>
      </c>
      <c r="D9614" s="315" t="s">
        <v>4296</v>
      </c>
      <c r="E9614" s="18" t="s">
        <v>391</v>
      </c>
      <c r="F9614" s="316">
        <v>2.1560000000000001</v>
      </c>
      <c r="G9614" s="39"/>
      <c r="H9614" s="45"/>
    </row>
    <row r="9615" s="2" customFormat="1">
      <c r="A9615" s="39"/>
      <c r="B9615" s="45"/>
      <c r="C9615" s="315" t="s">
        <v>3864</v>
      </c>
      <c r="D9615" s="315" t="s">
        <v>3865</v>
      </c>
      <c r="E9615" s="18" t="s">
        <v>391</v>
      </c>
      <c r="F9615" s="316">
        <v>1.0780000000000001</v>
      </c>
      <c r="G9615" s="39"/>
      <c r="H9615" s="45"/>
    </row>
    <row r="9616" s="2" customFormat="1">
      <c r="A9616" s="39"/>
      <c r="B9616" s="45"/>
      <c r="C9616" s="315" t="s">
        <v>3870</v>
      </c>
      <c r="D9616" s="315" t="s">
        <v>3871</v>
      </c>
      <c r="E9616" s="18" t="s">
        <v>391</v>
      </c>
      <c r="F9616" s="316">
        <v>10.779999999999999</v>
      </c>
      <c r="G9616" s="39"/>
      <c r="H9616" s="45"/>
    </row>
    <row r="9617" s="2" customFormat="1" ht="16.8" customHeight="1">
      <c r="A9617" s="39"/>
      <c r="B9617" s="45"/>
      <c r="C9617" s="315" t="s">
        <v>4312</v>
      </c>
      <c r="D9617" s="315" t="s">
        <v>3876</v>
      </c>
      <c r="E9617" s="18" t="s">
        <v>489</v>
      </c>
      <c r="F9617" s="316">
        <v>2.1560000000000001</v>
      </c>
      <c r="G9617" s="39"/>
      <c r="H9617" s="45"/>
    </row>
    <row r="9618" s="2" customFormat="1" ht="16.8" customHeight="1">
      <c r="A9618" s="39"/>
      <c r="B9618" s="45"/>
      <c r="C9618" s="315" t="s">
        <v>4315</v>
      </c>
      <c r="D9618" s="315" t="s">
        <v>4316</v>
      </c>
      <c r="E9618" s="18" t="s">
        <v>391</v>
      </c>
      <c r="F9618" s="316">
        <v>1.0780000000000001</v>
      </c>
      <c r="G9618" s="39"/>
      <c r="H9618" s="45"/>
    </row>
    <row r="9619" s="2" customFormat="1" ht="26.4" customHeight="1">
      <c r="A9619" s="39"/>
      <c r="B9619" s="45"/>
      <c r="C9619" s="310" t="s">
        <v>4995</v>
      </c>
      <c r="D9619" s="310" t="s">
        <v>196</v>
      </c>
      <c r="E9619" s="39"/>
      <c r="F9619" s="39"/>
      <c r="G9619" s="39"/>
      <c r="H9619" s="45"/>
    </row>
    <row r="9620" s="2" customFormat="1" ht="16.8" customHeight="1">
      <c r="A9620" s="39"/>
      <c r="B9620" s="45"/>
      <c r="C9620" s="311" t="s">
        <v>4283</v>
      </c>
      <c r="D9620" s="312" t="s">
        <v>19</v>
      </c>
      <c r="E9620" s="313" t="s">
        <v>19</v>
      </c>
      <c r="F9620" s="314">
        <v>7.2000000000000002</v>
      </c>
      <c r="G9620" s="39"/>
      <c r="H9620" s="45"/>
    </row>
    <row r="9621" s="2" customFormat="1" ht="16.8" customHeight="1">
      <c r="A9621" s="39"/>
      <c r="B9621" s="45"/>
      <c r="C9621" s="315" t="s">
        <v>19</v>
      </c>
      <c r="D9621" s="315" t="s">
        <v>4306</v>
      </c>
      <c r="E9621" s="18" t="s">
        <v>19</v>
      </c>
      <c r="F9621" s="316">
        <v>0</v>
      </c>
      <c r="G9621" s="39"/>
      <c r="H9621" s="45"/>
    </row>
    <row r="9622" s="2" customFormat="1" ht="16.8" customHeight="1">
      <c r="A9622" s="39"/>
      <c r="B9622" s="45"/>
      <c r="C9622" s="315" t="s">
        <v>19</v>
      </c>
      <c r="D9622" s="315" t="s">
        <v>4455</v>
      </c>
      <c r="E9622" s="18" t="s">
        <v>19</v>
      </c>
      <c r="F9622" s="316">
        <v>7.2000000000000002</v>
      </c>
      <c r="G9622" s="39"/>
      <c r="H9622" s="45"/>
    </row>
    <row r="9623" s="2" customFormat="1" ht="16.8" customHeight="1">
      <c r="A9623" s="39"/>
      <c r="B9623" s="45"/>
      <c r="C9623" s="315" t="s">
        <v>4283</v>
      </c>
      <c r="D9623" s="315" t="s">
        <v>363</v>
      </c>
      <c r="E9623" s="18" t="s">
        <v>19</v>
      </c>
      <c r="F9623" s="316">
        <v>7.2000000000000002</v>
      </c>
      <c r="G9623" s="39"/>
      <c r="H9623" s="45"/>
    </row>
    <row r="9624" s="2" customFormat="1" ht="16.8" customHeight="1">
      <c r="A9624" s="39"/>
      <c r="B9624" s="45"/>
      <c r="C9624" s="317" t="s">
        <v>4959</v>
      </c>
      <c r="D9624" s="39"/>
      <c r="E9624" s="39"/>
      <c r="F9624" s="39"/>
      <c r="G9624" s="39"/>
      <c r="H9624" s="45"/>
    </row>
    <row r="9625" s="2" customFormat="1" ht="16.8" customHeight="1">
      <c r="A9625" s="39"/>
      <c r="B9625" s="45"/>
      <c r="C9625" s="315" t="s">
        <v>4451</v>
      </c>
      <c r="D9625" s="315" t="s">
        <v>4452</v>
      </c>
      <c r="E9625" s="18" t="s">
        <v>391</v>
      </c>
      <c r="F9625" s="316">
        <v>7.2000000000000002</v>
      </c>
      <c r="G9625" s="39"/>
      <c r="H9625" s="45"/>
    </row>
    <row r="9626" s="2" customFormat="1" ht="16.8" customHeight="1">
      <c r="A9626" s="39"/>
      <c r="B9626" s="45"/>
      <c r="C9626" s="315" t="s">
        <v>4295</v>
      </c>
      <c r="D9626" s="315" t="s">
        <v>4296</v>
      </c>
      <c r="E9626" s="18" t="s">
        <v>391</v>
      </c>
      <c r="F9626" s="316">
        <v>14.4</v>
      </c>
      <c r="G9626" s="39"/>
      <c r="H9626" s="45"/>
    </row>
    <row r="9627" s="2" customFormat="1">
      <c r="A9627" s="39"/>
      <c r="B9627" s="45"/>
      <c r="C9627" s="315" t="s">
        <v>3864</v>
      </c>
      <c r="D9627" s="315" t="s">
        <v>3865</v>
      </c>
      <c r="E9627" s="18" t="s">
        <v>391</v>
      </c>
      <c r="F9627" s="316">
        <v>7.2000000000000002</v>
      </c>
      <c r="G9627" s="39"/>
      <c r="H9627" s="45"/>
    </row>
    <row r="9628" s="2" customFormat="1">
      <c r="A9628" s="39"/>
      <c r="B9628" s="45"/>
      <c r="C9628" s="315" t="s">
        <v>3870</v>
      </c>
      <c r="D9628" s="315" t="s">
        <v>3871</v>
      </c>
      <c r="E9628" s="18" t="s">
        <v>391</v>
      </c>
      <c r="F9628" s="316">
        <v>72</v>
      </c>
      <c r="G9628" s="39"/>
      <c r="H9628" s="45"/>
    </row>
    <row r="9629" s="2" customFormat="1" ht="16.8" customHeight="1">
      <c r="A9629" s="39"/>
      <c r="B9629" s="45"/>
      <c r="C9629" s="315" t="s">
        <v>4312</v>
      </c>
      <c r="D9629" s="315" t="s">
        <v>3876</v>
      </c>
      <c r="E9629" s="18" t="s">
        <v>489</v>
      </c>
      <c r="F9629" s="316">
        <v>14.4</v>
      </c>
      <c r="G9629" s="39"/>
      <c r="H9629" s="45"/>
    </row>
    <row r="9630" s="2" customFormat="1" ht="16.8" customHeight="1">
      <c r="A9630" s="39"/>
      <c r="B9630" s="45"/>
      <c r="C9630" s="315" t="s">
        <v>4315</v>
      </c>
      <c r="D9630" s="315" t="s">
        <v>4316</v>
      </c>
      <c r="E9630" s="18" t="s">
        <v>391</v>
      </c>
      <c r="F9630" s="316">
        <v>7.2000000000000002</v>
      </c>
      <c r="G9630" s="39"/>
      <c r="H9630" s="45"/>
    </row>
    <row r="9631" s="2" customFormat="1" ht="26.4" customHeight="1">
      <c r="A9631" s="39"/>
      <c r="B9631" s="45"/>
      <c r="C9631" s="310" t="s">
        <v>4996</v>
      </c>
      <c r="D9631" s="310" t="s">
        <v>199</v>
      </c>
      <c r="E9631" s="39"/>
      <c r="F9631" s="39"/>
      <c r="G9631" s="39"/>
      <c r="H9631" s="45"/>
    </row>
    <row r="9632" s="2" customFormat="1" ht="16.8" customHeight="1">
      <c r="A9632" s="39"/>
      <c r="B9632" s="45"/>
      <c r="C9632" s="311" t="s">
        <v>248</v>
      </c>
      <c r="D9632" s="312" t="s">
        <v>19</v>
      </c>
      <c r="E9632" s="313" t="s">
        <v>19</v>
      </c>
      <c r="F9632" s="314">
        <v>2.0249999999999999</v>
      </c>
      <c r="G9632" s="39"/>
      <c r="H9632" s="45"/>
    </row>
    <row r="9633" s="2" customFormat="1" ht="16.8" customHeight="1">
      <c r="A9633" s="39"/>
      <c r="B9633" s="45"/>
      <c r="C9633" s="315" t="s">
        <v>19</v>
      </c>
      <c r="D9633" s="315" t="s">
        <v>3441</v>
      </c>
      <c r="E9633" s="18" t="s">
        <v>19</v>
      </c>
      <c r="F9633" s="316">
        <v>2.0249999999999999</v>
      </c>
      <c r="G9633" s="39"/>
      <c r="H9633" s="45"/>
    </row>
    <row r="9634" s="2" customFormat="1" ht="16.8" customHeight="1">
      <c r="A9634" s="39"/>
      <c r="B9634" s="45"/>
      <c r="C9634" s="315" t="s">
        <v>248</v>
      </c>
      <c r="D9634" s="315" t="s">
        <v>363</v>
      </c>
      <c r="E9634" s="18" t="s">
        <v>19</v>
      </c>
      <c r="F9634" s="316">
        <v>2.0249999999999999</v>
      </c>
      <c r="G9634" s="39"/>
      <c r="H9634" s="45"/>
    </row>
    <row r="9635" s="2" customFormat="1" ht="16.8" customHeight="1">
      <c r="A9635" s="39"/>
      <c r="B9635" s="45"/>
      <c r="C9635" s="317" t="s">
        <v>4959</v>
      </c>
      <c r="D9635" s="39"/>
      <c r="E9635" s="39"/>
      <c r="F9635" s="39"/>
      <c r="G9635" s="39"/>
      <c r="H9635" s="45"/>
    </row>
    <row r="9636" s="2" customFormat="1">
      <c r="A9636" s="39"/>
      <c r="B9636" s="45"/>
      <c r="C9636" s="315" t="s">
        <v>780</v>
      </c>
      <c r="D9636" s="315" t="s">
        <v>781</v>
      </c>
      <c r="E9636" s="18" t="s">
        <v>391</v>
      </c>
      <c r="F9636" s="316">
        <v>2.0249999999999999</v>
      </c>
      <c r="G9636" s="39"/>
      <c r="H9636" s="45"/>
    </row>
    <row r="9637" s="2" customFormat="1">
      <c r="A9637" s="39"/>
      <c r="B9637" s="45"/>
      <c r="C9637" s="315" t="s">
        <v>448</v>
      </c>
      <c r="D9637" s="315" t="s">
        <v>449</v>
      </c>
      <c r="E9637" s="18" t="s">
        <v>391</v>
      </c>
      <c r="F9637" s="316">
        <v>45.475000000000001</v>
      </c>
      <c r="G9637" s="39"/>
      <c r="H9637" s="45"/>
    </row>
    <row r="9638" s="2" customFormat="1" ht="16.8" customHeight="1">
      <c r="A9638" s="39"/>
      <c r="B9638" s="45"/>
      <c r="C9638" s="311" t="s">
        <v>3336</v>
      </c>
      <c r="D9638" s="312" t="s">
        <v>19</v>
      </c>
      <c r="E9638" s="313" t="s">
        <v>19</v>
      </c>
      <c r="F9638" s="314">
        <v>4.8499999999999996</v>
      </c>
      <c r="G9638" s="39"/>
      <c r="H9638" s="45"/>
    </row>
    <row r="9639" s="2" customFormat="1" ht="16.8" customHeight="1">
      <c r="A9639" s="39"/>
      <c r="B9639" s="45"/>
      <c r="C9639" s="315" t="s">
        <v>19</v>
      </c>
      <c r="D9639" s="315" t="s">
        <v>3358</v>
      </c>
      <c r="E9639" s="18" t="s">
        <v>19</v>
      </c>
      <c r="F9639" s="316">
        <v>0</v>
      </c>
      <c r="G9639" s="39"/>
      <c r="H9639" s="45"/>
    </row>
    <row r="9640" s="2" customFormat="1" ht="16.8" customHeight="1">
      <c r="A9640" s="39"/>
      <c r="B9640" s="45"/>
      <c r="C9640" s="315" t="s">
        <v>3336</v>
      </c>
      <c r="D9640" s="315" t="s">
        <v>4459</v>
      </c>
      <c r="E9640" s="18" t="s">
        <v>19</v>
      </c>
      <c r="F9640" s="316">
        <v>4.8499999999999996</v>
      </c>
      <c r="G9640" s="39"/>
      <c r="H9640" s="45"/>
    </row>
    <row r="9641" s="2" customFormat="1" ht="16.8" customHeight="1">
      <c r="A9641" s="39"/>
      <c r="B9641" s="45"/>
      <c r="C9641" s="317" t="s">
        <v>4959</v>
      </c>
      <c r="D9641" s="39"/>
      <c r="E9641" s="39"/>
      <c r="F9641" s="39"/>
      <c r="G9641" s="39"/>
      <c r="H9641" s="45"/>
    </row>
    <row r="9642" s="2" customFormat="1">
      <c r="A9642" s="39"/>
      <c r="B9642" s="45"/>
      <c r="C9642" s="315" t="s">
        <v>862</v>
      </c>
      <c r="D9642" s="315" t="s">
        <v>863</v>
      </c>
      <c r="E9642" s="18" t="s">
        <v>391</v>
      </c>
      <c r="F9642" s="316">
        <v>98.212999999999994</v>
      </c>
      <c r="G9642" s="39"/>
      <c r="H9642" s="45"/>
    </row>
    <row r="9643" s="2" customFormat="1">
      <c r="A9643" s="39"/>
      <c r="B9643" s="45"/>
      <c r="C9643" s="315" t="s">
        <v>3360</v>
      </c>
      <c r="D9643" s="315" t="s">
        <v>3361</v>
      </c>
      <c r="E9643" s="18" t="s">
        <v>345</v>
      </c>
      <c r="F9643" s="316">
        <v>87.299999999999997</v>
      </c>
      <c r="G9643" s="39"/>
      <c r="H9643" s="45"/>
    </row>
    <row r="9644" s="2" customFormat="1">
      <c r="A9644" s="39"/>
      <c r="B9644" s="45"/>
      <c r="C9644" s="315" t="s">
        <v>448</v>
      </c>
      <c r="D9644" s="315" t="s">
        <v>449</v>
      </c>
      <c r="E9644" s="18" t="s">
        <v>391</v>
      </c>
      <c r="F9644" s="316">
        <v>45.475000000000001</v>
      </c>
      <c r="G9644" s="39"/>
      <c r="H9644" s="45"/>
    </row>
    <row r="9645" s="2" customFormat="1" ht="16.8" customHeight="1">
      <c r="A9645" s="39"/>
      <c r="B9645" s="45"/>
      <c r="C9645" s="315" t="s">
        <v>487</v>
      </c>
      <c r="D9645" s="315" t="s">
        <v>488</v>
      </c>
      <c r="E9645" s="18" t="s">
        <v>489</v>
      </c>
      <c r="F9645" s="316">
        <v>39.286000000000001</v>
      </c>
      <c r="G9645" s="39"/>
      <c r="H9645" s="45"/>
    </row>
    <row r="9646" s="2" customFormat="1" ht="16.8" customHeight="1">
      <c r="A9646" s="39"/>
      <c r="B9646" s="45"/>
      <c r="C9646" s="311" t="s">
        <v>216</v>
      </c>
      <c r="D9646" s="312" t="s">
        <v>19</v>
      </c>
      <c r="E9646" s="313" t="s">
        <v>19</v>
      </c>
      <c r="F9646" s="314">
        <v>0</v>
      </c>
      <c r="G9646" s="39"/>
      <c r="H9646" s="45"/>
    </row>
    <row r="9647" s="2" customFormat="1" ht="16.8" customHeight="1">
      <c r="A9647" s="39"/>
      <c r="B9647" s="45"/>
      <c r="C9647" s="317" t="s">
        <v>4959</v>
      </c>
      <c r="D9647" s="39"/>
      <c r="E9647" s="39"/>
      <c r="F9647" s="39"/>
      <c r="G9647" s="39"/>
      <c r="H9647" s="45"/>
    </row>
    <row r="9648" s="2" customFormat="1">
      <c r="A9648" s="39"/>
      <c r="B9648" s="45"/>
      <c r="C9648" s="315" t="s">
        <v>448</v>
      </c>
      <c r="D9648" s="315" t="s">
        <v>449</v>
      </c>
      <c r="E9648" s="18" t="s">
        <v>391</v>
      </c>
      <c r="F9648" s="316">
        <v>45.475000000000001</v>
      </c>
      <c r="G9648" s="39"/>
      <c r="H9648" s="45"/>
    </row>
    <row r="9649" s="2" customFormat="1" ht="16.8" customHeight="1">
      <c r="A9649" s="39"/>
      <c r="B9649" s="45"/>
      <c r="C9649" s="311" t="s">
        <v>3334</v>
      </c>
      <c r="D9649" s="312" t="s">
        <v>19</v>
      </c>
      <c r="E9649" s="313" t="s">
        <v>19</v>
      </c>
      <c r="F9649" s="314">
        <v>18</v>
      </c>
      <c r="G9649" s="39"/>
      <c r="H9649" s="45"/>
    </row>
    <row r="9650" s="2" customFormat="1" ht="16.8" customHeight="1">
      <c r="A9650" s="39"/>
      <c r="B9650" s="45"/>
      <c r="C9650" s="315" t="s">
        <v>19</v>
      </c>
      <c r="D9650" s="315" t="s">
        <v>3356</v>
      </c>
      <c r="E9650" s="18" t="s">
        <v>19</v>
      </c>
      <c r="F9650" s="316">
        <v>0</v>
      </c>
      <c r="G9650" s="39"/>
      <c r="H9650" s="45"/>
    </row>
    <row r="9651" s="2" customFormat="1" ht="16.8" customHeight="1">
      <c r="A9651" s="39"/>
      <c r="B9651" s="45"/>
      <c r="C9651" s="315" t="s">
        <v>3334</v>
      </c>
      <c r="D9651" s="315" t="s">
        <v>4472</v>
      </c>
      <c r="E9651" s="18" t="s">
        <v>19</v>
      </c>
      <c r="F9651" s="316">
        <v>18</v>
      </c>
      <c r="G9651" s="39"/>
      <c r="H9651" s="45"/>
    </row>
    <row r="9652" s="2" customFormat="1" ht="16.8" customHeight="1">
      <c r="A9652" s="39"/>
      <c r="B9652" s="45"/>
      <c r="C9652" s="317" t="s">
        <v>4959</v>
      </c>
      <c r="D9652" s="39"/>
      <c r="E9652" s="39"/>
      <c r="F9652" s="39"/>
      <c r="G9652" s="39"/>
      <c r="H9652" s="45"/>
    </row>
    <row r="9653" s="2" customFormat="1">
      <c r="A9653" s="39"/>
      <c r="B9653" s="45"/>
      <c r="C9653" s="315" t="s">
        <v>862</v>
      </c>
      <c r="D9653" s="315" t="s">
        <v>863</v>
      </c>
      <c r="E9653" s="18" t="s">
        <v>391</v>
      </c>
      <c r="F9653" s="316">
        <v>98.212999999999994</v>
      </c>
      <c r="G9653" s="39"/>
      <c r="H9653" s="45"/>
    </row>
    <row r="9654" s="2" customFormat="1">
      <c r="A9654" s="39"/>
      <c r="B9654" s="45"/>
      <c r="C9654" s="315" t="s">
        <v>3360</v>
      </c>
      <c r="D9654" s="315" t="s">
        <v>3361</v>
      </c>
      <c r="E9654" s="18" t="s">
        <v>345</v>
      </c>
      <c r="F9654" s="316">
        <v>87.299999999999997</v>
      </c>
      <c r="G9654" s="39"/>
      <c r="H9654" s="45"/>
    </row>
    <row r="9655" s="2" customFormat="1" ht="16.8" customHeight="1">
      <c r="A9655" s="39"/>
      <c r="B9655" s="45"/>
      <c r="C9655" s="311" t="s">
        <v>858</v>
      </c>
      <c r="D9655" s="312" t="s">
        <v>19</v>
      </c>
      <c r="E9655" s="313" t="s">
        <v>19</v>
      </c>
      <c r="F9655" s="314">
        <v>87.299999999999997</v>
      </c>
      <c r="G9655" s="39"/>
      <c r="H9655" s="45"/>
    </row>
    <row r="9656" s="2" customFormat="1" ht="16.8" customHeight="1">
      <c r="A9656" s="39"/>
      <c r="B9656" s="45"/>
      <c r="C9656" s="315" t="s">
        <v>19</v>
      </c>
      <c r="D9656" s="315" t="s">
        <v>3364</v>
      </c>
      <c r="E9656" s="18" t="s">
        <v>19</v>
      </c>
      <c r="F9656" s="316">
        <v>87.299999999999997</v>
      </c>
      <c r="G9656" s="39"/>
      <c r="H9656" s="45"/>
    </row>
    <row r="9657" s="2" customFormat="1" ht="16.8" customHeight="1">
      <c r="A9657" s="39"/>
      <c r="B9657" s="45"/>
      <c r="C9657" s="315" t="s">
        <v>858</v>
      </c>
      <c r="D9657" s="315" t="s">
        <v>363</v>
      </c>
      <c r="E9657" s="18" t="s">
        <v>19</v>
      </c>
      <c r="F9657" s="316">
        <v>87.299999999999997</v>
      </c>
      <c r="G9657" s="39"/>
      <c r="H9657" s="45"/>
    </row>
    <row r="9658" s="2" customFormat="1" ht="16.8" customHeight="1">
      <c r="A9658" s="39"/>
      <c r="B9658" s="45"/>
      <c r="C9658" s="317" t="s">
        <v>4959</v>
      </c>
      <c r="D9658" s="39"/>
      <c r="E9658" s="39"/>
      <c r="F9658" s="39"/>
      <c r="G9658" s="39"/>
      <c r="H9658" s="45"/>
    </row>
    <row r="9659" s="2" customFormat="1">
      <c r="A9659" s="39"/>
      <c r="B9659" s="45"/>
      <c r="C9659" s="315" t="s">
        <v>3360</v>
      </c>
      <c r="D9659" s="315" t="s">
        <v>3361</v>
      </c>
      <c r="E9659" s="18" t="s">
        <v>345</v>
      </c>
      <c r="F9659" s="316">
        <v>87.299999999999997</v>
      </c>
      <c r="G9659" s="39"/>
      <c r="H9659" s="45"/>
    </row>
    <row r="9660" s="2" customFormat="1">
      <c r="A9660" s="39"/>
      <c r="B9660" s="45"/>
      <c r="C9660" s="315" t="s">
        <v>3365</v>
      </c>
      <c r="D9660" s="315" t="s">
        <v>3366</v>
      </c>
      <c r="E9660" s="18" t="s">
        <v>345</v>
      </c>
      <c r="F9660" s="316">
        <v>87.299999999999997</v>
      </c>
      <c r="G9660" s="39"/>
      <c r="H9660" s="45"/>
    </row>
    <row r="9661" s="2" customFormat="1" ht="16.8" customHeight="1">
      <c r="A9661" s="39"/>
      <c r="B9661" s="45"/>
      <c r="C9661" s="315" t="s">
        <v>19</v>
      </c>
      <c r="D9661" s="315" t="s">
        <v>3354</v>
      </c>
      <c r="E9661" s="18" t="s">
        <v>19</v>
      </c>
      <c r="F9661" s="316">
        <v>0</v>
      </c>
      <c r="G9661" s="39"/>
      <c r="H9661" s="45"/>
    </row>
    <row r="9662" s="2" customFormat="1" ht="16.8" customHeight="1">
      <c r="A9662" s="39"/>
      <c r="B9662" s="45"/>
      <c r="C9662" s="315" t="s">
        <v>3332</v>
      </c>
      <c r="D9662" s="315" t="s">
        <v>4471</v>
      </c>
      <c r="E9662" s="18" t="s">
        <v>19</v>
      </c>
      <c r="F9662" s="316">
        <v>20.25</v>
      </c>
      <c r="G9662" s="39"/>
      <c r="H9662" s="45"/>
    </row>
    <row r="9663" s="2" customFormat="1" ht="16.8" customHeight="1">
      <c r="A9663" s="39"/>
      <c r="B9663" s="45"/>
      <c r="C9663" s="317" t="s">
        <v>4959</v>
      </c>
      <c r="D9663" s="39"/>
      <c r="E9663" s="39"/>
      <c r="F9663" s="39"/>
      <c r="G9663" s="39"/>
      <c r="H9663" s="45"/>
    </row>
    <row r="9664" s="2" customFormat="1">
      <c r="A9664" s="39"/>
      <c r="B9664" s="45"/>
      <c r="C9664" s="315" t="s">
        <v>862</v>
      </c>
      <c r="D9664" s="315" t="s">
        <v>863</v>
      </c>
      <c r="E9664" s="18" t="s">
        <v>391</v>
      </c>
      <c r="F9664" s="316">
        <v>98.212999999999994</v>
      </c>
      <c r="G9664" s="39"/>
      <c r="H9664" s="45"/>
    </row>
    <row r="9665" s="2" customFormat="1" ht="16.8" customHeight="1">
      <c r="A9665" s="39"/>
      <c r="B9665" s="45"/>
      <c r="C9665" s="315" t="s">
        <v>379</v>
      </c>
      <c r="D9665" s="315" t="s">
        <v>380</v>
      </c>
      <c r="E9665" s="18" t="s">
        <v>345</v>
      </c>
      <c r="F9665" s="316">
        <v>40.5</v>
      </c>
      <c r="G9665" s="39"/>
      <c r="H9665" s="45"/>
    </row>
    <row r="9666" s="2" customFormat="1" ht="16.8" customHeight="1">
      <c r="A9666" s="39"/>
      <c r="B9666" s="45"/>
      <c r="C9666" s="311" t="s">
        <v>3332</v>
      </c>
      <c r="D9666" s="312" t="s">
        <v>19</v>
      </c>
      <c r="E9666" s="313" t="s">
        <v>19</v>
      </c>
      <c r="F9666" s="314">
        <v>20.25</v>
      </c>
      <c r="G9666" s="39"/>
      <c r="H9666" s="45"/>
    </row>
    <row r="9667" s="2" customFormat="1" ht="16.8" customHeight="1">
      <c r="A9667" s="39"/>
      <c r="B9667" s="45"/>
      <c r="C9667" s="315" t="s">
        <v>511</v>
      </c>
      <c r="D9667" s="315" t="s">
        <v>512</v>
      </c>
      <c r="E9667" s="18" t="s">
        <v>345</v>
      </c>
      <c r="F9667" s="316">
        <v>20.25</v>
      </c>
      <c r="G9667" s="39"/>
      <c r="H9667" s="45"/>
    </row>
    <row r="9668" s="2" customFormat="1">
      <c r="A9668" s="39"/>
      <c r="B9668" s="45"/>
      <c r="C9668" s="315" t="s">
        <v>780</v>
      </c>
      <c r="D9668" s="315" t="s">
        <v>781</v>
      </c>
      <c r="E9668" s="18" t="s">
        <v>391</v>
      </c>
      <c r="F9668" s="316">
        <v>2.0249999999999999</v>
      </c>
      <c r="G9668" s="39"/>
      <c r="H9668" s="45"/>
    </row>
    <row r="9669" s="2" customFormat="1" ht="16.8" customHeight="1">
      <c r="A9669" s="39"/>
      <c r="B9669" s="45"/>
      <c r="C9669" s="315" t="s">
        <v>487</v>
      </c>
      <c r="D9669" s="315" t="s">
        <v>488</v>
      </c>
      <c r="E9669" s="18" t="s">
        <v>489</v>
      </c>
      <c r="F9669" s="316">
        <v>39.286000000000001</v>
      </c>
      <c r="G9669" s="39"/>
      <c r="H9669" s="45"/>
    </row>
    <row r="9670" s="2" customFormat="1" ht="16.8" customHeight="1">
      <c r="A9670" s="39"/>
      <c r="B9670" s="45"/>
      <c r="C9670" s="311" t="s">
        <v>855</v>
      </c>
      <c r="D9670" s="312" t="s">
        <v>19</v>
      </c>
      <c r="E9670" s="313" t="s">
        <v>19</v>
      </c>
      <c r="F9670" s="314">
        <v>98.212999999999994</v>
      </c>
      <c r="G9670" s="39"/>
      <c r="H9670" s="45"/>
    </row>
    <row r="9671" s="2" customFormat="1" ht="16.8" customHeight="1">
      <c r="A9671" s="39"/>
      <c r="B9671" s="45"/>
      <c r="C9671" s="315" t="s">
        <v>1828</v>
      </c>
      <c r="D9671" s="315" t="s">
        <v>3359</v>
      </c>
      <c r="E9671" s="18" t="s">
        <v>19</v>
      </c>
      <c r="F9671" s="316">
        <v>98.212999999999994</v>
      </c>
      <c r="G9671" s="39"/>
      <c r="H9671" s="45"/>
    </row>
    <row r="9672" s="2" customFormat="1" ht="16.8" customHeight="1">
      <c r="A9672" s="39"/>
      <c r="B9672" s="45"/>
      <c r="C9672" s="315" t="s">
        <v>855</v>
      </c>
      <c r="D9672" s="315" t="s">
        <v>363</v>
      </c>
      <c r="E9672" s="18" t="s">
        <v>19</v>
      </c>
      <c r="F9672" s="316">
        <v>98.212999999999994</v>
      </c>
      <c r="G9672" s="39"/>
      <c r="H9672" s="45"/>
    </row>
    <row r="9673" s="2" customFormat="1" ht="16.8" customHeight="1">
      <c r="A9673" s="39"/>
      <c r="B9673" s="45"/>
      <c r="C9673" s="317" t="s">
        <v>4959</v>
      </c>
      <c r="D9673" s="39"/>
      <c r="E9673" s="39"/>
      <c r="F9673" s="39"/>
      <c r="G9673" s="39"/>
      <c r="H9673" s="45"/>
    </row>
    <row r="9674" s="2" customFormat="1">
      <c r="A9674" s="39"/>
      <c r="B9674" s="45"/>
      <c r="C9674" s="315" t="s">
        <v>862</v>
      </c>
      <c r="D9674" s="315" t="s">
        <v>863</v>
      </c>
      <c r="E9674" s="18" t="s">
        <v>391</v>
      </c>
      <c r="F9674" s="316">
        <v>98.212999999999994</v>
      </c>
      <c r="G9674" s="39"/>
      <c r="H9674" s="45"/>
    </row>
    <row r="9675" s="2" customFormat="1">
      <c r="A9675" s="39"/>
      <c r="B9675" s="45"/>
      <c r="C9675" s="315" t="s">
        <v>477</v>
      </c>
      <c r="D9675" s="315" t="s">
        <v>478</v>
      </c>
      <c r="E9675" s="18" t="s">
        <v>391</v>
      </c>
      <c r="F9675" s="316">
        <v>170.59399999999999</v>
      </c>
      <c r="G9675" s="39"/>
      <c r="H9675" s="45"/>
    </row>
    <row r="9676" s="2" customFormat="1" ht="16.8" customHeight="1">
      <c r="A9676" s="39"/>
      <c r="B9676" s="45"/>
      <c r="C9676" s="311" t="s">
        <v>3339</v>
      </c>
      <c r="D9676" s="312" t="s">
        <v>19</v>
      </c>
      <c r="E9676" s="313" t="s">
        <v>19</v>
      </c>
      <c r="F9676" s="314">
        <v>40.5</v>
      </c>
      <c r="G9676" s="39"/>
      <c r="H9676" s="45"/>
    </row>
    <row r="9677" s="2" customFormat="1" ht="16.8" customHeight="1">
      <c r="A9677" s="39"/>
      <c r="B9677" s="45"/>
      <c r="C9677" s="315" t="s">
        <v>19</v>
      </c>
      <c r="D9677" s="315" t="s">
        <v>3351</v>
      </c>
      <c r="E9677" s="18" t="s">
        <v>19</v>
      </c>
      <c r="F9677" s="316">
        <v>40.5</v>
      </c>
      <c r="G9677" s="39"/>
      <c r="H9677" s="45"/>
    </row>
    <row r="9678" s="2" customFormat="1" ht="16.8" customHeight="1">
      <c r="A9678" s="39"/>
      <c r="B9678" s="45"/>
      <c r="C9678" s="315" t="s">
        <v>3339</v>
      </c>
      <c r="D9678" s="315" t="s">
        <v>363</v>
      </c>
      <c r="E9678" s="18" t="s">
        <v>19</v>
      </c>
      <c r="F9678" s="316">
        <v>40.5</v>
      </c>
      <c r="G9678" s="39"/>
      <c r="H9678" s="45"/>
    </row>
    <row r="9679" s="2" customFormat="1" ht="16.8" customHeight="1">
      <c r="A9679" s="39"/>
      <c r="B9679" s="45"/>
      <c r="C9679" s="317" t="s">
        <v>4959</v>
      </c>
      <c r="D9679" s="39"/>
      <c r="E9679" s="39"/>
      <c r="F9679" s="39"/>
      <c r="G9679" s="39"/>
      <c r="H9679" s="45"/>
    </row>
    <row r="9680" s="2" customFormat="1" ht="16.8" customHeight="1">
      <c r="A9680" s="39"/>
      <c r="B9680" s="45"/>
      <c r="C9680" s="315" t="s">
        <v>379</v>
      </c>
      <c r="D9680" s="315" t="s">
        <v>380</v>
      </c>
      <c r="E9680" s="18" t="s">
        <v>345</v>
      </c>
      <c r="F9680" s="316">
        <v>40.5</v>
      </c>
      <c r="G9680" s="39"/>
      <c r="H9680" s="45"/>
    </row>
    <row r="9681" s="2" customFormat="1">
      <c r="A9681" s="39"/>
      <c r="B9681" s="45"/>
      <c r="C9681" s="315" t="s">
        <v>516</v>
      </c>
      <c r="D9681" s="315" t="s">
        <v>517</v>
      </c>
      <c r="E9681" s="18" t="s">
        <v>345</v>
      </c>
      <c r="F9681" s="316">
        <v>40.5</v>
      </c>
      <c r="G9681" s="39"/>
      <c r="H9681" s="45"/>
    </row>
    <row r="9682" s="2" customFormat="1">
      <c r="A9682" s="39"/>
      <c r="B9682" s="45"/>
      <c r="C9682" s="315" t="s">
        <v>521</v>
      </c>
      <c r="D9682" s="315" t="s">
        <v>522</v>
      </c>
      <c r="E9682" s="18" t="s">
        <v>345</v>
      </c>
      <c r="F9682" s="316">
        <v>40.5</v>
      </c>
      <c r="G9682" s="39"/>
      <c r="H9682" s="45"/>
    </row>
    <row r="9683" s="2" customFormat="1">
      <c r="A9683" s="39"/>
      <c r="B9683" s="45"/>
      <c r="C9683" s="315" t="s">
        <v>532</v>
      </c>
      <c r="D9683" s="315" t="s">
        <v>533</v>
      </c>
      <c r="E9683" s="18" t="s">
        <v>345</v>
      </c>
      <c r="F9683" s="316">
        <v>40.5</v>
      </c>
      <c r="G9683" s="39"/>
      <c r="H9683" s="45"/>
    </row>
    <row r="9684" s="2" customFormat="1" ht="16.8" customHeight="1">
      <c r="A9684" s="39"/>
      <c r="B9684" s="45"/>
      <c r="C9684" s="315" t="s">
        <v>537</v>
      </c>
      <c r="D9684" s="315" t="s">
        <v>538</v>
      </c>
      <c r="E9684" s="18" t="s">
        <v>489</v>
      </c>
      <c r="F9684" s="316">
        <v>0.001</v>
      </c>
      <c r="G9684" s="39"/>
      <c r="H9684" s="45"/>
    </row>
    <row r="9685" s="2" customFormat="1" ht="16.8" customHeight="1">
      <c r="A9685" s="39"/>
      <c r="B9685" s="45"/>
      <c r="C9685" s="315" t="s">
        <v>547</v>
      </c>
      <c r="D9685" s="315" t="s">
        <v>548</v>
      </c>
      <c r="E9685" s="18" t="s">
        <v>345</v>
      </c>
      <c r="F9685" s="316">
        <v>40.5</v>
      </c>
      <c r="G9685" s="39"/>
      <c r="H9685" s="45"/>
    </row>
    <row r="9686" s="2" customFormat="1" ht="16.8" customHeight="1">
      <c r="A9686" s="39"/>
      <c r="B9686" s="45"/>
      <c r="C9686" s="315" t="s">
        <v>552</v>
      </c>
      <c r="D9686" s="315" t="s">
        <v>553</v>
      </c>
      <c r="E9686" s="18" t="s">
        <v>391</v>
      </c>
      <c r="F9686" s="316">
        <v>0.81000000000000005</v>
      </c>
      <c r="G9686" s="39"/>
      <c r="H9686" s="45"/>
    </row>
    <row r="9687" s="2" customFormat="1" ht="16.8" customHeight="1">
      <c r="A9687" s="39"/>
      <c r="B9687" s="45"/>
      <c r="C9687" s="315" t="s">
        <v>557</v>
      </c>
      <c r="D9687" s="315" t="s">
        <v>558</v>
      </c>
      <c r="E9687" s="18" t="s">
        <v>391</v>
      </c>
      <c r="F9687" s="316">
        <v>0.81000000000000005</v>
      </c>
      <c r="G9687" s="39"/>
      <c r="H9687" s="45"/>
    </row>
    <row r="9688" s="2" customFormat="1" ht="16.8" customHeight="1">
      <c r="A9688" s="39"/>
      <c r="B9688" s="45"/>
      <c r="C9688" s="315" t="s">
        <v>562</v>
      </c>
      <c r="D9688" s="315" t="s">
        <v>563</v>
      </c>
      <c r="E9688" s="18" t="s">
        <v>391</v>
      </c>
      <c r="F9688" s="316">
        <v>8.0999999999999996</v>
      </c>
      <c r="G9688" s="39"/>
      <c r="H9688" s="45"/>
    </row>
    <row r="9689" s="2" customFormat="1" ht="16.8" customHeight="1">
      <c r="A9689" s="39"/>
      <c r="B9689" s="45"/>
      <c r="C9689" s="315" t="s">
        <v>526</v>
      </c>
      <c r="D9689" s="315" t="s">
        <v>527</v>
      </c>
      <c r="E9689" s="18" t="s">
        <v>528</v>
      </c>
      <c r="F9689" s="316">
        <v>0.81000000000000005</v>
      </c>
      <c r="G9689" s="39"/>
      <c r="H9689" s="45"/>
    </row>
    <row r="9690" s="2" customFormat="1" ht="16.8" customHeight="1">
      <c r="A9690" s="39"/>
      <c r="B9690" s="45"/>
      <c r="C9690" s="315" t="s">
        <v>542</v>
      </c>
      <c r="D9690" s="315" t="s">
        <v>543</v>
      </c>
      <c r="E9690" s="18" t="s">
        <v>528</v>
      </c>
      <c r="F9690" s="316">
        <v>1.2150000000000001</v>
      </c>
      <c r="G9690" s="39"/>
      <c r="H9690" s="45"/>
    </row>
    <row r="9691" s="2" customFormat="1" ht="16.8" customHeight="1">
      <c r="A9691" s="39"/>
      <c r="B9691" s="45"/>
      <c r="C9691" s="311" t="s">
        <v>1828</v>
      </c>
      <c r="D9691" s="312" t="s">
        <v>19</v>
      </c>
      <c r="E9691" s="313" t="s">
        <v>19</v>
      </c>
      <c r="F9691" s="314">
        <v>98.212999999999994</v>
      </c>
      <c r="G9691" s="39"/>
      <c r="H9691" s="45"/>
    </row>
    <row r="9692" s="2" customFormat="1" ht="16.8" customHeight="1">
      <c r="A9692" s="39"/>
      <c r="B9692" s="45"/>
      <c r="C9692" s="315" t="s">
        <v>1828</v>
      </c>
      <c r="D9692" s="315" t="s">
        <v>3359</v>
      </c>
      <c r="E9692" s="18" t="s">
        <v>19</v>
      </c>
      <c r="F9692" s="316">
        <v>98.212999999999994</v>
      </c>
      <c r="G9692" s="39"/>
      <c r="H9692" s="45"/>
    </row>
    <row r="9693" s="2" customFormat="1" ht="16.8" customHeight="1">
      <c r="A9693" s="39"/>
      <c r="B9693" s="45"/>
      <c r="C9693" s="317" t="s">
        <v>4959</v>
      </c>
      <c r="D9693" s="39"/>
      <c r="E9693" s="39"/>
      <c r="F9693" s="39"/>
      <c r="G9693" s="39"/>
      <c r="H9693" s="45"/>
    </row>
    <row r="9694" s="2" customFormat="1">
      <c r="A9694" s="39"/>
      <c r="B9694" s="45"/>
      <c r="C9694" s="315" t="s">
        <v>862</v>
      </c>
      <c r="D9694" s="315" t="s">
        <v>863</v>
      </c>
      <c r="E9694" s="18" t="s">
        <v>391</v>
      </c>
      <c r="F9694" s="316">
        <v>98.212999999999994</v>
      </c>
      <c r="G9694" s="39"/>
      <c r="H9694" s="45"/>
    </row>
    <row r="9695" s="2" customFormat="1" ht="16.8" customHeight="1">
      <c r="A9695" s="39"/>
      <c r="B9695" s="45"/>
      <c r="C9695" s="315" t="s">
        <v>466</v>
      </c>
      <c r="D9695" s="315" t="s">
        <v>467</v>
      </c>
      <c r="E9695" s="18" t="s">
        <v>391</v>
      </c>
      <c r="F9695" s="316">
        <v>52.738</v>
      </c>
      <c r="G9695" s="39"/>
      <c r="H9695" s="45"/>
    </row>
    <row r="9696" s="2" customFormat="1" ht="16.8" customHeight="1">
      <c r="A9696" s="39"/>
      <c r="B9696" s="45"/>
      <c r="C9696" s="315" t="s">
        <v>19</v>
      </c>
      <c r="D9696" s="315" t="s">
        <v>4590</v>
      </c>
      <c r="E9696" s="18" t="s">
        <v>19</v>
      </c>
      <c r="F9696" s="316">
        <v>4.1360000000000001</v>
      </c>
      <c r="G9696" s="39"/>
      <c r="H9696" s="45"/>
    </row>
    <row r="9697" s="2" customFormat="1" ht="16.8" customHeight="1">
      <c r="A9697" s="39"/>
      <c r="B9697" s="45"/>
      <c r="C9697" s="315" t="s">
        <v>19</v>
      </c>
      <c r="D9697" s="315" t="s">
        <v>4599</v>
      </c>
      <c r="E9697" s="18" t="s">
        <v>19</v>
      </c>
      <c r="F9697" s="316">
        <v>69.965999999999994</v>
      </c>
      <c r="G9697" s="39"/>
      <c r="H9697" s="45"/>
    </row>
    <row r="9698" s="2" customFormat="1" ht="16.8" customHeight="1">
      <c r="A9698" s="39"/>
      <c r="B9698" s="45"/>
      <c r="C9698" s="315" t="s">
        <v>4592</v>
      </c>
      <c r="D9698" s="315" t="s">
        <v>363</v>
      </c>
      <c r="E9698" s="18" t="s">
        <v>19</v>
      </c>
      <c r="F9698" s="316">
        <v>74.102000000000004</v>
      </c>
      <c r="G9698" s="39"/>
      <c r="H9698" s="45"/>
    </row>
    <row r="9699" s="2" customFormat="1" ht="16.8" customHeight="1">
      <c r="A9699" s="39"/>
      <c r="B9699" s="45"/>
      <c r="C9699" s="317" t="s">
        <v>4959</v>
      </c>
      <c r="D9699" s="39"/>
      <c r="E9699" s="39"/>
      <c r="F9699" s="39"/>
      <c r="G9699" s="39"/>
      <c r="H9699" s="45"/>
    </row>
    <row r="9700" s="2" customFormat="1">
      <c r="A9700" s="39"/>
      <c r="B9700" s="45"/>
      <c r="C9700" s="315" t="s">
        <v>4628</v>
      </c>
      <c r="D9700" s="315" t="s">
        <v>4629</v>
      </c>
      <c r="E9700" s="18" t="s">
        <v>391</v>
      </c>
      <c r="F9700" s="316">
        <v>74.102000000000004</v>
      </c>
      <c r="G9700" s="39"/>
      <c r="H9700" s="45"/>
    </row>
    <row r="9701" s="2" customFormat="1">
      <c r="A9701" s="39"/>
      <c r="B9701" s="45"/>
      <c r="C9701" s="315" t="s">
        <v>3870</v>
      </c>
      <c r="D9701" s="315" t="s">
        <v>3871</v>
      </c>
      <c r="E9701" s="18" t="s">
        <v>391</v>
      </c>
      <c r="F9701" s="316">
        <v>74.102000000000004</v>
      </c>
      <c r="G9701" s="39"/>
      <c r="H9701" s="45"/>
    </row>
    <row r="9702" s="2" customFormat="1" ht="16.8" customHeight="1">
      <c r="A9702" s="39"/>
      <c r="B9702" s="45"/>
      <c r="C9702" s="315" t="s">
        <v>3875</v>
      </c>
      <c r="D9702" s="315" t="s">
        <v>3876</v>
      </c>
      <c r="E9702" s="18" t="s">
        <v>489</v>
      </c>
      <c r="F9702" s="316">
        <v>74.102000000000004</v>
      </c>
      <c r="G9702" s="39"/>
      <c r="H9702" s="45"/>
    </row>
    <row r="9703" s="2" customFormat="1" ht="16.8" customHeight="1">
      <c r="A9703" s="39"/>
      <c r="B9703" s="45"/>
      <c r="C9703" s="311" t="s">
        <v>218</v>
      </c>
      <c r="D9703" s="312" t="s">
        <v>19</v>
      </c>
      <c r="E9703" s="313" t="s">
        <v>19</v>
      </c>
      <c r="F9703" s="314">
        <v>45.475000000000001</v>
      </c>
      <c r="G9703" s="39"/>
      <c r="H9703" s="45"/>
    </row>
    <row r="9704" s="2" customFormat="1" ht="16.8" customHeight="1">
      <c r="A9704" s="39"/>
      <c r="B9704" s="45"/>
      <c r="C9704" s="315" t="s">
        <v>19</v>
      </c>
      <c r="D9704" s="315" t="s">
        <v>3372</v>
      </c>
      <c r="E9704" s="18" t="s">
        <v>19</v>
      </c>
      <c r="F9704" s="316">
        <v>23.806999999999999</v>
      </c>
      <c r="G9704" s="39"/>
      <c r="H9704" s="45"/>
    </row>
    <row r="9705" s="2" customFormat="1" ht="16.8" customHeight="1">
      <c r="A9705" s="39"/>
      <c r="B9705" s="45"/>
      <c r="C9705" s="315" t="s">
        <v>19</v>
      </c>
      <c r="D9705" s="315" t="s">
        <v>216</v>
      </c>
      <c r="E9705" s="18" t="s">
        <v>19</v>
      </c>
      <c r="F9705" s="316">
        <v>0</v>
      </c>
      <c r="G9705" s="39"/>
      <c r="H9705" s="45"/>
    </row>
    <row r="9706" s="2" customFormat="1" ht="16.8" customHeight="1">
      <c r="A9706" s="39"/>
      <c r="B9706" s="45"/>
      <c r="C9706" s="315" t="s">
        <v>19</v>
      </c>
      <c r="D9706" s="315" t="s">
        <v>221</v>
      </c>
      <c r="E9706" s="18" t="s">
        <v>19</v>
      </c>
      <c r="F9706" s="316">
        <v>19.643000000000001</v>
      </c>
      <c r="G9706" s="39"/>
      <c r="H9706" s="45"/>
    </row>
    <row r="9707" s="2" customFormat="1" ht="16.8" customHeight="1">
      <c r="A9707" s="39"/>
      <c r="B9707" s="45"/>
      <c r="C9707" s="315" t="s">
        <v>19</v>
      </c>
      <c r="D9707" s="315" t="s">
        <v>248</v>
      </c>
      <c r="E9707" s="18" t="s">
        <v>19</v>
      </c>
      <c r="F9707" s="316">
        <v>2.0249999999999999</v>
      </c>
      <c r="G9707" s="39"/>
      <c r="H9707" s="45"/>
    </row>
    <row r="9708" s="2" customFormat="1" ht="16.8" customHeight="1">
      <c r="A9708" s="39"/>
      <c r="B9708" s="45"/>
      <c r="C9708" s="315" t="s">
        <v>218</v>
      </c>
      <c r="D9708" s="315" t="s">
        <v>363</v>
      </c>
      <c r="E9708" s="18" t="s">
        <v>19</v>
      </c>
      <c r="F9708" s="316">
        <v>45.475000000000001</v>
      </c>
      <c r="G9708" s="39"/>
      <c r="H9708" s="45"/>
    </row>
    <row r="9709" s="2" customFormat="1" ht="16.8" customHeight="1">
      <c r="A9709" s="39"/>
      <c r="B9709" s="45"/>
      <c r="C9709" s="317" t="s">
        <v>4959</v>
      </c>
      <c r="D9709" s="39"/>
      <c r="E9709" s="39"/>
      <c r="F9709" s="39"/>
      <c r="G9709" s="39"/>
      <c r="H9709" s="45"/>
    </row>
    <row r="9710" s="2" customFormat="1">
      <c r="A9710" s="39"/>
      <c r="B9710" s="45"/>
      <c r="C9710" s="315" t="s">
        <v>448</v>
      </c>
      <c r="D9710" s="315" t="s">
        <v>449</v>
      </c>
      <c r="E9710" s="18" t="s">
        <v>391</v>
      </c>
      <c r="F9710" s="316">
        <v>45.475000000000001</v>
      </c>
      <c r="G9710" s="39"/>
      <c r="H9710" s="45"/>
    </row>
    <row r="9711" s="2" customFormat="1">
      <c r="A9711" s="39"/>
      <c r="B9711" s="45"/>
      <c r="C9711" s="315" t="s">
        <v>455</v>
      </c>
      <c r="D9711" s="315" t="s">
        <v>4960</v>
      </c>
      <c r="E9711" s="18" t="s">
        <v>391</v>
      </c>
      <c r="F9711" s="316">
        <v>454.75</v>
      </c>
      <c r="G9711" s="39"/>
      <c r="H9711" s="45"/>
    </row>
    <row r="9712" s="2" customFormat="1">
      <c r="A9712" s="39"/>
      <c r="B9712" s="45"/>
      <c r="C9712" s="315" t="s">
        <v>504</v>
      </c>
      <c r="D9712" s="315" t="s">
        <v>505</v>
      </c>
      <c r="E9712" s="18" t="s">
        <v>489</v>
      </c>
      <c r="F9712" s="316">
        <v>90.950000000000003</v>
      </c>
      <c r="G9712" s="39"/>
      <c r="H9712" s="45"/>
    </row>
    <row r="9713" s="2" customFormat="1" ht="16.8" customHeight="1">
      <c r="A9713" s="39"/>
      <c r="B9713" s="45"/>
      <c r="C9713" s="315" t="s">
        <v>466</v>
      </c>
      <c r="D9713" s="315" t="s">
        <v>467</v>
      </c>
      <c r="E9713" s="18" t="s">
        <v>391</v>
      </c>
      <c r="F9713" s="316">
        <v>52.738</v>
      </c>
      <c r="G9713" s="39"/>
      <c r="H9713" s="45"/>
    </row>
    <row r="9714" s="2" customFormat="1" ht="16.8" customHeight="1">
      <c r="A9714" s="39"/>
      <c r="B9714" s="45"/>
      <c r="C9714" s="311" t="s">
        <v>221</v>
      </c>
      <c r="D9714" s="312" t="s">
        <v>19</v>
      </c>
      <c r="E9714" s="313" t="s">
        <v>19</v>
      </c>
      <c r="F9714" s="314">
        <v>19.643000000000001</v>
      </c>
      <c r="G9714" s="39"/>
      <c r="H9714" s="45"/>
    </row>
    <row r="9715" s="2" customFormat="1" ht="16.8" customHeight="1">
      <c r="A9715" s="39"/>
      <c r="B9715" s="45"/>
      <c r="C9715" s="315" t="s">
        <v>19</v>
      </c>
      <c r="D9715" s="315" t="s">
        <v>491</v>
      </c>
      <c r="E9715" s="18" t="s">
        <v>19</v>
      </c>
      <c r="F9715" s="316">
        <v>0</v>
      </c>
      <c r="G9715" s="39"/>
      <c r="H9715" s="45"/>
    </row>
    <row r="9716" s="2" customFormat="1" ht="16.8" customHeight="1">
      <c r="A9716" s="39"/>
      <c r="B9716" s="45"/>
      <c r="C9716" s="315" t="s">
        <v>19</v>
      </c>
      <c r="D9716" s="315" t="s">
        <v>3382</v>
      </c>
      <c r="E9716" s="18" t="s">
        <v>19</v>
      </c>
      <c r="F9716" s="316">
        <v>19.643000000000001</v>
      </c>
      <c r="G9716" s="39"/>
      <c r="H9716" s="45"/>
    </row>
    <row r="9717" s="2" customFormat="1" ht="16.8" customHeight="1">
      <c r="A9717" s="39"/>
      <c r="B9717" s="45"/>
      <c r="C9717" s="315" t="s">
        <v>221</v>
      </c>
      <c r="D9717" s="315" t="s">
        <v>363</v>
      </c>
      <c r="E9717" s="18" t="s">
        <v>19</v>
      </c>
      <c r="F9717" s="316">
        <v>19.643000000000001</v>
      </c>
      <c r="G9717" s="39"/>
      <c r="H9717" s="45"/>
    </row>
    <row r="9718" s="2" customFormat="1" ht="16.8" customHeight="1">
      <c r="A9718" s="39"/>
      <c r="B9718" s="45"/>
      <c r="C9718" s="317" t="s">
        <v>4959</v>
      </c>
      <c r="D9718" s="39"/>
      <c r="E9718" s="39"/>
      <c r="F9718" s="39"/>
      <c r="G9718" s="39"/>
      <c r="H9718" s="45"/>
    </row>
    <row r="9719" s="2" customFormat="1" ht="16.8" customHeight="1">
      <c r="A9719" s="39"/>
      <c r="B9719" s="45"/>
      <c r="C9719" s="315" t="s">
        <v>487</v>
      </c>
      <c r="D9719" s="315" t="s">
        <v>488</v>
      </c>
      <c r="E9719" s="18" t="s">
        <v>489</v>
      </c>
      <c r="F9719" s="316">
        <v>39.286000000000001</v>
      </c>
      <c r="G9719" s="39"/>
      <c r="H9719" s="45"/>
    </row>
    <row r="9720" s="2" customFormat="1">
      <c r="A9720" s="39"/>
      <c r="B9720" s="45"/>
      <c r="C9720" s="315" t="s">
        <v>448</v>
      </c>
      <c r="D9720" s="315" t="s">
        <v>449</v>
      </c>
      <c r="E9720" s="18" t="s">
        <v>391</v>
      </c>
      <c r="F9720" s="316">
        <v>45.475000000000001</v>
      </c>
      <c r="G9720" s="39"/>
      <c r="H9720" s="45"/>
    </row>
    <row r="9721" s="2" customFormat="1">
      <c r="A9721" s="39"/>
      <c r="B9721" s="45"/>
      <c r="C9721" s="315" t="s">
        <v>477</v>
      </c>
      <c r="D9721" s="315" t="s">
        <v>478</v>
      </c>
      <c r="E9721" s="18" t="s">
        <v>391</v>
      </c>
      <c r="F9721" s="316">
        <v>170.59399999999999</v>
      </c>
      <c r="G9721" s="39"/>
      <c r="H9721" s="45"/>
    </row>
    <row r="9722" s="2" customFormat="1" ht="16.8" customHeight="1">
      <c r="A9722" s="39"/>
      <c r="B9722" s="45"/>
      <c r="C9722" s="311" t="s">
        <v>225</v>
      </c>
      <c r="D9722" s="312" t="s">
        <v>19</v>
      </c>
      <c r="E9722" s="313" t="s">
        <v>19</v>
      </c>
      <c r="F9722" s="314">
        <v>52.738</v>
      </c>
      <c r="G9722" s="39"/>
      <c r="H9722" s="45"/>
    </row>
    <row r="9723" s="2" customFormat="1" ht="16.8" customHeight="1">
      <c r="A9723" s="39"/>
      <c r="B9723" s="45"/>
      <c r="C9723" s="315" t="s">
        <v>19</v>
      </c>
      <c r="D9723" s="315" t="s">
        <v>470</v>
      </c>
      <c r="E9723" s="18" t="s">
        <v>19</v>
      </c>
      <c r="F9723" s="316">
        <v>0</v>
      </c>
      <c r="G9723" s="39"/>
      <c r="H9723" s="45"/>
    </row>
    <row r="9724" s="2" customFormat="1" ht="16.8" customHeight="1">
      <c r="A9724" s="39"/>
      <c r="B9724" s="45"/>
      <c r="C9724" s="315" t="s">
        <v>19</v>
      </c>
      <c r="D9724" s="315" t="s">
        <v>3379</v>
      </c>
      <c r="E9724" s="18" t="s">
        <v>19</v>
      </c>
      <c r="F9724" s="316">
        <v>52.738</v>
      </c>
      <c r="G9724" s="39"/>
      <c r="H9724" s="45"/>
    </row>
    <row r="9725" s="2" customFormat="1" ht="16.8" customHeight="1">
      <c r="A9725" s="39"/>
      <c r="B9725" s="45"/>
      <c r="C9725" s="315" t="s">
        <v>225</v>
      </c>
      <c r="D9725" s="315" t="s">
        <v>363</v>
      </c>
      <c r="E9725" s="18" t="s">
        <v>19</v>
      </c>
      <c r="F9725" s="316">
        <v>52.738</v>
      </c>
      <c r="G9725" s="39"/>
      <c r="H9725" s="45"/>
    </row>
    <row r="9726" s="2" customFormat="1" ht="16.8" customHeight="1">
      <c r="A9726" s="39"/>
      <c r="B9726" s="45"/>
      <c r="C9726" s="317" t="s">
        <v>4959</v>
      </c>
      <c r="D9726" s="39"/>
      <c r="E9726" s="39"/>
      <c r="F9726" s="39"/>
      <c r="G9726" s="39"/>
      <c r="H9726" s="45"/>
    </row>
    <row r="9727" s="2" customFormat="1" ht="16.8" customHeight="1">
      <c r="A9727" s="39"/>
      <c r="B9727" s="45"/>
      <c r="C9727" s="315" t="s">
        <v>466</v>
      </c>
      <c r="D9727" s="315" t="s">
        <v>467</v>
      </c>
      <c r="E9727" s="18" t="s">
        <v>391</v>
      </c>
      <c r="F9727" s="316">
        <v>52.738</v>
      </c>
      <c r="G9727" s="39"/>
      <c r="H9727" s="45"/>
    </row>
    <row r="9728" s="2" customFormat="1">
      <c r="A9728" s="39"/>
      <c r="B9728" s="45"/>
      <c r="C9728" s="315" t="s">
        <v>389</v>
      </c>
      <c r="D9728" s="315" t="s">
        <v>390</v>
      </c>
      <c r="E9728" s="18" t="s">
        <v>391</v>
      </c>
      <c r="F9728" s="316">
        <v>52.738</v>
      </c>
      <c r="G9728" s="39"/>
      <c r="H9728" s="45"/>
    </row>
    <row r="9729" s="2" customFormat="1">
      <c r="A9729" s="39"/>
      <c r="B9729" s="45"/>
      <c r="C9729" s="315" t="s">
        <v>442</v>
      </c>
      <c r="D9729" s="315" t="s">
        <v>443</v>
      </c>
      <c r="E9729" s="18" t="s">
        <v>391</v>
      </c>
      <c r="F9729" s="316">
        <v>105.476</v>
      </c>
      <c r="G9729" s="39"/>
      <c r="H9729" s="45"/>
    </row>
    <row r="9730" s="2" customFormat="1">
      <c r="A9730" s="39"/>
      <c r="B9730" s="45"/>
      <c r="C9730" s="315" t="s">
        <v>462</v>
      </c>
      <c r="D9730" s="315" t="s">
        <v>463</v>
      </c>
      <c r="E9730" s="18" t="s">
        <v>391</v>
      </c>
      <c r="F9730" s="316">
        <v>52.738</v>
      </c>
      <c r="G9730" s="39"/>
      <c r="H9730" s="45"/>
    </row>
    <row r="9731" s="2" customFormat="1">
      <c r="A9731" s="39"/>
      <c r="B9731" s="45"/>
      <c r="C9731" s="315" t="s">
        <v>477</v>
      </c>
      <c r="D9731" s="315" t="s">
        <v>478</v>
      </c>
      <c r="E9731" s="18" t="s">
        <v>391</v>
      </c>
      <c r="F9731" s="316">
        <v>170.59399999999999</v>
      </c>
      <c r="G9731" s="39"/>
      <c r="H9731" s="45"/>
    </row>
    <row r="9732" s="2" customFormat="1" ht="26.4" customHeight="1">
      <c r="A9732" s="39"/>
      <c r="B9732" s="45"/>
      <c r="C9732" s="310" t="s">
        <v>4997</v>
      </c>
      <c r="D9732" s="310" t="s">
        <v>202</v>
      </c>
      <c r="E9732" s="39"/>
      <c r="F9732" s="39"/>
      <c r="G9732" s="39"/>
      <c r="H9732" s="45"/>
    </row>
    <row r="9733" s="2" customFormat="1" ht="16.8" customHeight="1">
      <c r="A9733" s="39"/>
      <c r="B9733" s="45"/>
      <c r="C9733" s="311" t="s">
        <v>4590</v>
      </c>
      <c r="D9733" s="312" t="s">
        <v>19</v>
      </c>
      <c r="E9733" s="313" t="s">
        <v>19</v>
      </c>
      <c r="F9733" s="314">
        <v>4.1360000000000001</v>
      </c>
      <c r="G9733" s="39"/>
      <c r="H9733" s="45"/>
    </row>
    <row r="9734" s="2" customFormat="1" ht="16.8" customHeight="1">
      <c r="A9734" s="39"/>
      <c r="B9734" s="45"/>
      <c r="C9734" s="315" t="s">
        <v>19</v>
      </c>
      <c r="D9734" s="315" t="s">
        <v>4653</v>
      </c>
      <c r="E9734" s="18" t="s">
        <v>19</v>
      </c>
      <c r="F9734" s="316">
        <v>3.1680000000000001</v>
      </c>
      <c r="G9734" s="39"/>
      <c r="H9734" s="45"/>
    </row>
    <row r="9735" s="2" customFormat="1" ht="16.8" customHeight="1">
      <c r="A9735" s="39"/>
      <c r="B9735" s="45"/>
      <c r="C9735" s="315" t="s">
        <v>19</v>
      </c>
      <c r="D9735" s="315" t="s">
        <v>4654</v>
      </c>
      <c r="E9735" s="18" t="s">
        <v>19</v>
      </c>
      <c r="F9735" s="316">
        <v>0.20000000000000001</v>
      </c>
      <c r="G9735" s="39"/>
      <c r="H9735" s="45"/>
    </row>
    <row r="9736" s="2" customFormat="1" ht="16.8" customHeight="1">
      <c r="A9736" s="39"/>
      <c r="B9736" s="45"/>
      <c r="C9736" s="315" t="s">
        <v>19</v>
      </c>
      <c r="D9736" s="315" t="s">
        <v>4655</v>
      </c>
      <c r="E9736" s="18" t="s">
        <v>19</v>
      </c>
      <c r="F9736" s="316">
        <v>0.76800000000000002</v>
      </c>
      <c r="G9736" s="39"/>
      <c r="H9736" s="45"/>
    </row>
    <row r="9737" s="2" customFormat="1" ht="16.8" customHeight="1">
      <c r="A9737" s="39"/>
      <c r="B9737" s="45"/>
      <c r="C9737" s="315" t="s">
        <v>4590</v>
      </c>
      <c r="D9737" s="315" t="s">
        <v>363</v>
      </c>
      <c r="E9737" s="18" t="s">
        <v>19</v>
      </c>
      <c r="F9737" s="316">
        <v>4.1360000000000001</v>
      </c>
      <c r="G9737" s="39"/>
      <c r="H9737" s="45"/>
    </row>
    <row r="9738" s="2" customFormat="1" ht="16.8" customHeight="1">
      <c r="A9738" s="39"/>
      <c r="B9738" s="45"/>
      <c r="C9738" s="317" t="s">
        <v>4959</v>
      </c>
      <c r="D9738" s="39"/>
      <c r="E9738" s="39"/>
      <c r="F9738" s="39"/>
      <c r="G9738" s="39"/>
      <c r="H9738" s="45"/>
    </row>
    <row r="9739" s="2" customFormat="1" ht="16.8" customHeight="1">
      <c r="A9739" s="39"/>
      <c r="B9739" s="45"/>
      <c r="C9739" s="315" t="s">
        <v>4327</v>
      </c>
      <c r="D9739" s="315" t="s">
        <v>4328</v>
      </c>
      <c r="E9739" s="18" t="s">
        <v>391</v>
      </c>
      <c r="F9739" s="316">
        <v>4.1360000000000001</v>
      </c>
      <c r="G9739" s="39"/>
      <c r="H9739" s="45"/>
    </row>
    <row r="9740" s="2" customFormat="1" ht="16.8" customHeight="1">
      <c r="A9740" s="39"/>
      <c r="B9740" s="45"/>
      <c r="C9740" s="315" t="s">
        <v>4624</v>
      </c>
      <c r="D9740" s="315" t="s">
        <v>4625</v>
      </c>
      <c r="E9740" s="18" t="s">
        <v>391</v>
      </c>
      <c r="F9740" s="316">
        <v>4.1360000000000001</v>
      </c>
      <c r="G9740" s="39"/>
      <c r="H9740" s="45"/>
    </row>
    <row r="9741" s="2" customFormat="1">
      <c r="A9741" s="39"/>
      <c r="B9741" s="45"/>
      <c r="C9741" s="315" t="s">
        <v>4628</v>
      </c>
      <c r="D9741" s="315" t="s">
        <v>4629</v>
      </c>
      <c r="E9741" s="18" t="s">
        <v>391</v>
      </c>
      <c r="F9741" s="316">
        <v>74.102000000000004</v>
      </c>
      <c r="G9741" s="39"/>
      <c r="H9741" s="45"/>
    </row>
    <row r="9742" s="2" customFormat="1" ht="16.8" customHeight="1">
      <c r="A9742" s="39"/>
      <c r="B9742" s="45"/>
      <c r="C9742" s="311" t="s">
        <v>4592</v>
      </c>
      <c r="D9742" s="312" t="s">
        <v>19</v>
      </c>
      <c r="E9742" s="313" t="s">
        <v>19</v>
      </c>
      <c r="F9742" s="314">
        <v>74.102000000000004</v>
      </c>
      <c r="G9742" s="39"/>
      <c r="H9742" s="45"/>
    </row>
    <row r="9743" s="2" customFormat="1" ht="16.8" customHeight="1">
      <c r="A9743" s="39"/>
      <c r="B9743" s="45"/>
      <c r="C9743" s="311" t="s">
        <v>4599</v>
      </c>
      <c r="D9743" s="312" t="s">
        <v>19</v>
      </c>
      <c r="E9743" s="313" t="s">
        <v>19</v>
      </c>
      <c r="F9743" s="314">
        <v>69.965999999999994</v>
      </c>
      <c r="G9743" s="39"/>
      <c r="H9743" s="45"/>
    </row>
    <row r="9744" s="2" customFormat="1" ht="16.8" customHeight="1">
      <c r="A9744" s="39"/>
      <c r="B9744" s="45"/>
      <c r="C9744" s="315" t="s">
        <v>19</v>
      </c>
      <c r="D9744" s="315" t="s">
        <v>4622</v>
      </c>
      <c r="E9744" s="18" t="s">
        <v>19</v>
      </c>
      <c r="F9744" s="316">
        <v>3.9830000000000001</v>
      </c>
      <c r="G9744" s="39"/>
      <c r="H9744" s="45"/>
    </row>
    <row r="9745" s="2" customFormat="1" ht="16.8" customHeight="1">
      <c r="A9745" s="39"/>
      <c r="B9745" s="45"/>
      <c r="C9745" s="315" t="s">
        <v>19</v>
      </c>
      <c r="D9745" s="315" t="s">
        <v>4623</v>
      </c>
      <c r="E9745" s="18" t="s">
        <v>19</v>
      </c>
      <c r="F9745" s="316">
        <v>65.983000000000004</v>
      </c>
      <c r="G9745" s="39"/>
      <c r="H9745" s="45"/>
    </row>
    <row r="9746" s="2" customFormat="1" ht="16.8" customHeight="1">
      <c r="A9746" s="39"/>
      <c r="B9746" s="45"/>
      <c r="C9746" s="315" t="s">
        <v>4599</v>
      </c>
      <c r="D9746" s="315" t="s">
        <v>363</v>
      </c>
      <c r="E9746" s="18" t="s">
        <v>19</v>
      </c>
      <c r="F9746" s="316">
        <v>69.965999999999994</v>
      </c>
      <c r="G9746" s="39"/>
      <c r="H9746" s="45"/>
    </row>
    <row r="9747" s="2" customFormat="1" ht="16.8" customHeight="1">
      <c r="A9747" s="39"/>
      <c r="B9747" s="45"/>
      <c r="C9747" s="317" t="s">
        <v>4959</v>
      </c>
      <c r="D9747" s="39"/>
      <c r="E9747" s="39"/>
      <c r="F9747" s="39"/>
      <c r="G9747" s="39"/>
      <c r="H9747" s="45"/>
    </row>
    <row r="9748" s="2" customFormat="1">
      <c r="A9748" s="39"/>
      <c r="B9748" s="45"/>
      <c r="C9748" s="315" t="s">
        <v>4618</v>
      </c>
      <c r="D9748" s="315" t="s">
        <v>4619</v>
      </c>
      <c r="E9748" s="18" t="s">
        <v>391</v>
      </c>
      <c r="F9748" s="316">
        <v>69.965999999999994</v>
      </c>
      <c r="G9748" s="39"/>
      <c r="H9748" s="45"/>
    </row>
    <row r="9749" s="2" customFormat="1">
      <c r="A9749" s="39"/>
      <c r="B9749" s="45"/>
      <c r="C9749" s="315" t="s">
        <v>4628</v>
      </c>
      <c r="D9749" s="315" t="s">
        <v>4629</v>
      </c>
      <c r="E9749" s="18" t="s">
        <v>391</v>
      </c>
      <c r="F9749" s="316">
        <v>74.102000000000004</v>
      </c>
      <c r="G9749" s="39"/>
      <c r="H9749" s="45"/>
    </row>
    <row r="9750" s="2" customFormat="1" ht="16.8" customHeight="1">
      <c r="A9750" s="39"/>
      <c r="B9750" s="45"/>
      <c r="C9750" s="311" t="s">
        <v>4589</v>
      </c>
      <c r="D9750" s="312" t="s">
        <v>19</v>
      </c>
      <c r="E9750" s="313" t="s">
        <v>19</v>
      </c>
      <c r="F9750" s="314">
        <v>44</v>
      </c>
      <c r="G9750" s="39"/>
      <c r="H9750" s="45"/>
    </row>
    <row r="9751" s="2" customFormat="1" ht="16.8" customHeight="1">
      <c r="A9751" s="39"/>
      <c r="B9751" s="45"/>
      <c r="C9751" s="315" t="s">
        <v>19</v>
      </c>
      <c r="D9751" s="315" t="s">
        <v>4662</v>
      </c>
      <c r="E9751" s="18" t="s">
        <v>19</v>
      </c>
      <c r="F9751" s="316">
        <v>35</v>
      </c>
      <c r="G9751" s="39"/>
      <c r="H9751" s="45"/>
    </row>
    <row r="9752" s="2" customFormat="1" ht="16.8" customHeight="1">
      <c r="A9752" s="39"/>
      <c r="B9752" s="45"/>
      <c r="C9752" s="315" t="s">
        <v>19</v>
      </c>
      <c r="D9752" s="315" t="s">
        <v>4663</v>
      </c>
      <c r="E9752" s="18" t="s">
        <v>19</v>
      </c>
      <c r="F9752" s="316">
        <v>9</v>
      </c>
      <c r="G9752" s="39"/>
      <c r="H9752" s="45"/>
    </row>
    <row r="9753" s="2" customFormat="1" ht="16.8" customHeight="1">
      <c r="A9753" s="39"/>
      <c r="B9753" s="45"/>
      <c r="C9753" s="315" t="s">
        <v>4589</v>
      </c>
      <c r="D9753" s="315" t="s">
        <v>363</v>
      </c>
      <c r="E9753" s="18" t="s">
        <v>19</v>
      </c>
      <c r="F9753" s="316">
        <v>44</v>
      </c>
      <c r="G9753" s="39"/>
      <c r="H9753" s="45"/>
    </row>
    <row r="9754" s="2" customFormat="1" ht="16.8" customHeight="1">
      <c r="A9754" s="39"/>
      <c r="B9754" s="45"/>
      <c r="C9754" s="317" t="s">
        <v>4959</v>
      </c>
      <c r="D9754" s="39"/>
      <c r="E9754" s="39"/>
      <c r="F9754" s="39"/>
      <c r="G9754" s="39"/>
      <c r="H9754" s="45"/>
    </row>
    <row r="9755" s="2" customFormat="1" ht="16.8" customHeight="1">
      <c r="A9755" s="39"/>
      <c r="B9755" s="45"/>
      <c r="C9755" s="315" t="s">
        <v>4656</v>
      </c>
      <c r="D9755" s="315" t="s">
        <v>4657</v>
      </c>
      <c r="E9755" s="18" t="s">
        <v>586</v>
      </c>
      <c r="F9755" s="316">
        <v>44</v>
      </c>
      <c r="G9755" s="39"/>
      <c r="H9755" s="45"/>
    </row>
    <row r="9756" s="2" customFormat="1" ht="16.8" customHeight="1">
      <c r="A9756" s="39"/>
      <c r="B9756" s="45"/>
      <c r="C9756" s="315" t="s">
        <v>4327</v>
      </c>
      <c r="D9756" s="315" t="s">
        <v>4328</v>
      </c>
      <c r="E9756" s="18" t="s">
        <v>391</v>
      </c>
      <c r="F9756" s="316">
        <v>4.1360000000000001</v>
      </c>
      <c r="G9756" s="39"/>
      <c r="H9756" s="45"/>
    </row>
    <row r="9757" s="2" customFormat="1" ht="16.8" customHeight="1">
      <c r="A9757" s="39"/>
      <c r="B9757" s="45"/>
      <c r="C9757" s="311" t="s">
        <v>4585</v>
      </c>
      <c r="D9757" s="312" t="s">
        <v>19</v>
      </c>
      <c r="E9757" s="313" t="s">
        <v>19</v>
      </c>
      <c r="F9757" s="314">
        <v>1</v>
      </c>
      <c r="G9757" s="39"/>
      <c r="H9757" s="45"/>
    </row>
    <row r="9758" s="2" customFormat="1" ht="16.8" customHeight="1">
      <c r="A9758" s="39"/>
      <c r="B9758" s="45"/>
      <c r="C9758" s="315" t="s">
        <v>19</v>
      </c>
      <c r="D9758" s="315" t="s">
        <v>79</v>
      </c>
      <c r="E9758" s="18" t="s">
        <v>19</v>
      </c>
      <c r="F9758" s="316">
        <v>1</v>
      </c>
      <c r="G9758" s="39"/>
      <c r="H9758" s="45"/>
    </row>
    <row r="9759" s="2" customFormat="1" ht="16.8" customHeight="1">
      <c r="A9759" s="39"/>
      <c r="B9759" s="45"/>
      <c r="C9759" s="315" t="s">
        <v>4585</v>
      </c>
      <c r="D9759" s="315" t="s">
        <v>363</v>
      </c>
      <c r="E9759" s="18" t="s">
        <v>19</v>
      </c>
      <c r="F9759" s="316">
        <v>1</v>
      </c>
      <c r="G9759" s="39"/>
      <c r="H9759" s="45"/>
    </row>
    <row r="9760" s="2" customFormat="1" ht="16.8" customHeight="1">
      <c r="A9760" s="39"/>
      <c r="B9760" s="45"/>
      <c r="C9760" s="317" t="s">
        <v>4959</v>
      </c>
      <c r="D9760" s="39"/>
      <c r="E9760" s="39"/>
      <c r="F9760" s="39"/>
      <c r="G9760" s="39"/>
      <c r="H9760" s="45"/>
    </row>
    <row r="9761" s="2" customFormat="1" ht="16.8" customHeight="1">
      <c r="A9761" s="39"/>
      <c r="B9761" s="45"/>
      <c r="C9761" s="315" t="s">
        <v>4678</v>
      </c>
      <c r="D9761" s="315" t="s">
        <v>4679</v>
      </c>
      <c r="E9761" s="18" t="s">
        <v>586</v>
      </c>
      <c r="F9761" s="316">
        <v>1</v>
      </c>
      <c r="G9761" s="39"/>
      <c r="H9761" s="45"/>
    </row>
    <row r="9762" s="2" customFormat="1" ht="16.8" customHeight="1">
      <c r="A9762" s="39"/>
      <c r="B9762" s="45"/>
      <c r="C9762" s="315" t="s">
        <v>4327</v>
      </c>
      <c r="D9762" s="315" t="s">
        <v>4328</v>
      </c>
      <c r="E9762" s="18" t="s">
        <v>391</v>
      </c>
      <c r="F9762" s="316">
        <v>4.1360000000000001</v>
      </c>
      <c r="G9762" s="39"/>
      <c r="H9762" s="45"/>
    </row>
    <row r="9763" s="2" customFormat="1" ht="16.8" customHeight="1">
      <c r="A9763" s="39"/>
      <c r="B9763" s="45"/>
      <c r="C9763" s="315" t="s">
        <v>4664</v>
      </c>
      <c r="D9763" s="315" t="s">
        <v>4665</v>
      </c>
      <c r="E9763" s="18" t="s">
        <v>586</v>
      </c>
      <c r="F9763" s="316">
        <v>4</v>
      </c>
      <c r="G9763" s="39"/>
      <c r="H9763" s="45"/>
    </row>
    <row r="9764" s="2" customFormat="1" ht="16.8" customHeight="1">
      <c r="A9764" s="39"/>
      <c r="B9764" s="45"/>
      <c r="C9764" s="315" t="s">
        <v>4682</v>
      </c>
      <c r="D9764" s="315" t="s">
        <v>4683</v>
      </c>
      <c r="E9764" s="18" t="s">
        <v>586</v>
      </c>
      <c r="F9764" s="316">
        <v>1</v>
      </c>
      <c r="G9764" s="39"/>
      <c r="H9764" s="45"/>
    </row>
    <row r="9765" s="2" customFormat="1" ht="16.8" customHeight="1">
      <c r="A9765" s="39"/>
      <c r="B9765" s="45"/>
      <c r="C9765" s="311" t="s">
        <v>4586</v>
      </c>
      <c r="D9765" s="312" t="s">
        <v>19</v>
      </c>
      <c r="E9765" s="313" t="s">
        <v>19</v>
      </c>
      <c r="F9765" s="314">
        <v>1</v>
      </c>
      <c r="G9765" s="39"/>
      <c r="H9765" s="45"/>
    </row>
    <row r="9766" s="2" customFormat="1" ht="16.8" customHeight="1">
      <c r="A9766" s="39"/>
      <c r="B9766" s="45"/>
      <c r="C9766" s="315" t="s">
        <v>19</v>
      </c>
      <c r="D9766" s="315" t="s">
        <v>79</v>
      </c>
      <c r="E9766" s="18" t="s">
        <v>19</v>
      </c>
      <c r="F9766" s="316">
        <v>1</v>
      </c>
      <c r="G9766" s="39"/>
      <c r="H9766" s="45"/>
    </row>
    <row r="9767" s="2" customFormat="1" ht="16.8" customHeight="1">
      <c r="A9767" s="39"/>
      <c r="B9767" s="45"/>
      <c r="C9767" s="315" t="s">
        <v>4586</v>
      </c>
      <c r="D9767" s="315" t="s">
        <v>363</v>
      </c>
      <c r="E9767" s="18" t="s">
        <v>19</v>
      </c>
      <c r="F9767" s="316">
        <v>1</v>
      </c>
      <c r="G9767" s="39"/>
      <c r="H9767" s="45"/>
    </row>
    <row r="9768" s="2" customFormat="1" ht="16.8" customHeight="1">
      <c r="A9768" s="39"/>
      <c r="B9768" s="45"/>
      <c r="C9768" s="317" t="s">
        <v>4959</v>
      </c>
      <c r="D9768" s="39"/>
      <c r="E9768" s="39"/>
      <c r="F9768" s="39"/>
      <c r="G9768" s="39"/>
      <c r="H9768" s="45"/>
    </row>
    <row r="9769" s="2" customFormat="1" ht="16.8" customHeight="1">
      <c r="A9769" s="39"/>
      <c r="B9769" s="45"/>
      <c r="C9769" s="315" t="s">
        <v>4674</v>
      </c>
      <c r="D9769" s="315" t="s">
        <v>4675</v>
      </c>
      <c r="E9769" s="18" t="s">
        <v>586</v>
      </c>
      <c r="F9769" s="316">
        <v>1</v>
      </c>
      <c r="G9769" s="39"/>
      <c r="H9769" s="45"/>
    </row>
    <row r="9770" s="2" customFormat="1" ht="16.8" customHeight="1">
      <c r="A9770" s="39"/>
      <c r="B9770" s="45"/>
      <c r="C9770" s="315" t="s">
        <v>4327</v>
      </c>
      <c r="D9770" s="315" t="s">
        <v>4328</v>
      </c>
      <c r="E9770" s="18" t="s">
        <v>391</v>
      </c>
      <c r="F9770" s="316">
        <v>4.1360000000000001</v>
      </c>
      <c r="G9770" s="39"/>
      <c r="H9770" s="45"/>
    </row>
    <row r="9771" s="2" customFormat="1" ht="16.8" customHeight="1">
      <c r="A9771" s="39"/>
      <c r="B9771" s="45"/>
      <c r="C9771" s="315" t="s">
        <v>4664</v>
      </c>
      <c r="D9771" s="315" t="s">
        <v>4665</v>
      </c>
      <c r="E9771" s="18" t="s">
        <v>586</v>
      </c>
      <c r="F9771" s="316">
        <v>4</v>
      </c>
      <c r="G9771" s="39"/>
      <c r="H9771" s="45"/>
    </row>
    <row r="9772" s="8" customFormat="1" ht="16.8" customHeight="1">
      <c r="A9772" s="149"/>
      <c r="B9772" s="150"/>
      <c r="C9772" s="318" t="s">
        <v>3756</v>
      </c>
      <c r="D9772" s="312" t="s">
        <v>4583</v>
      </c>
      <c r="E9772" s="312" t="s">
        <v>19</v>
      </c>
      <c r="F9772" s="319">
        <v>493.52999999999997</v>
      </c>
      <c r="G9772" s="149"/>
      <c r="H9772" s="150"/>
    </row>
    <row r="9773" s="2" customFormat="1" ht="16.8" customHeight="1">
      <c r="A9773" s="39"/>
      <c r="B9773" s="45"/>
      <c r="C9773" s="317" t="s">
        <v>4959</v>
      </c>
      <c r="D9773" s="39"/>
      <c r="E9773" s="39"/>
      <c r="F9773" s="39"/>
      <c r="G9773" s="39"/>
      <c r="H9773" s="45"/>
    </row>
    <row r="9774" s="2" customFormat="1">
      <c r="A9774" s="39"/>
      <c r="B9774" s="45"/>
      <c r="C9774" s="315" t="s">
        <v>4607</v>
      </c>
      <c r="D9774" s="315" t="s">
        <v>4608</v>
      </c>
      <c r="E9774" s="18" t="s">
        <v>345</v>
      </c>
      <c r="F9774" s="316">
        <v>98.706000000000003</v>
      </c>
      <c r="G9774" s="39"/>
      <c r="H9774" s="45"/>
    </row>
    <row r="9775" s="2" customFormat="1" ht="16.8" customHeight="1">
      <c r="A9775" s="39"/>
      <c r="B9775" s="45"/>
      <c r="C9775" s="315" t="s">
        <v>4613</v>
      </c>
      <c r="D9775" s="315" t="s">
        <v>4614</v>
      </c>
      <c r="E9775" s="18" t="s">
        <v>391</v>
      </c>
      <c r="F9775" s="316">
        <v>148.059</v>
      </c>
      <c r="G9775" s="39"/>
      <c r="H9775" s="45"/>
    </row>
    <row r="9776" s="2" customFormat="1" ht="16.8" customHeight="1">
      <c r="A9776" s="39"/>
      <c r="B9776" s="45"/>
      <c r="C9776" s="315" t="s">
        <v>4634</v>
      </c>
      <c r="D9776" s="315" t="s">
        <v>4635</v>
      </c>
      <c r="E9776" s="18" t="s">
        <v>345</v>
      </c>
      <c r="F9776" s="316">
        <v>493.52999999999997</v>
      </c>
      <c r="G9776" s="39"/>
      <c r="H9776" s="45"/>
    </row>
    <row r="9777" s="2" customFormat="1" ht="16.8" customHeight="1">
      <c r="A9777" s="39"/>
      <c r="B9777" s="45"/>
      <c r="C9777" s="315" t="s">
        <v>4639</v>
      </c>
      <c r="D9777" s="315" t="s">
        <v>4640</v>
      </c>
      <c r="E9777" s="18" t="s">
        <v>391</v>
      </c>
      <c r="F9777" s="316">
        <v>148.059</v>
      </c>
      <c r="G9777" s="39"/>
      <c r="H9777" s="45"/>
    </row>
    <row r="9778" s="2" customFormat="1">
      <c r="A9778" s="39"/>
      <c r="B9778" s="45"/>
      <c r="C9778" s="315" t="s">
        <v>4648</v>
      </c>
      <c r="D9778" s="315" t="s">
        <v>4649</v>
      </c>
      <c r="E9778" s="18" t="s">
        <v>345</v>
      </c>
      <c r="F9778" s="316">
        <v>493.52999999999997</v>
      </c>
      <c r="G9778" s="39"/>
      <c r="H9778" s="45"/>
    </row>
    <row r="9779" s="2" customFormat="1" ht="16.8" customHeight="1">
      <c r="A9779" s="39"/>
      <c r="B9779" s="45"/>
      <c r="C9779" s="317" t="s">
        <v>4959</v>
      </c>
      <c r="D9779" s="39"/>
      <c r="E9779" s="39"/>
      <c r="F9779" s="39"/>
      <c r="G9779" s="39"/>
      <c r="H9779" s="45"/>
    </row>
    <row r="9780" s="2" customFormat="1" ht="16.8" customHeight="1">
      <c r="A9780" s="39"/>
      <c r="B9780" s="45"/>
      <c r="C9780" s="315" t="s">
        <v>4656</v>
      </c>
      <c r="D9780" s="315" t="s">
        <v>4657</v>
      </c>
      <c r="E9780" s="18" t="s">
        <v>586</v>
      </c>
      <c r="F9780" s="316">
        <v>44</v>
      </c>
      <c r="G9780" s="39"/>
      <c r="H9780" s="45"/>
    </row>
    <row r="9781" s="2" customFormat="1" ht="16.8" customHeight="1">
      <c r="A9781" s="39"/>
      <c r="B9781" s="45"/>
      <c r="C9781" s="315" t="s">
        <v>4668</v>
      </c>
      <c r="D9781" s="315" t="s">
        <v>4669</v>
      </c>
      <c r="E9781" s="18" t="s">
        <v>345</v>
      </c>
      <c r="F9781" s="316">
        <v>201.40299999999999</v>
      </c>
      <c r="G9781" s="39"/>
      <c r="H9781" s="45"/>
    </row>
    <row r="9782" s="8" customFormat="1" ht="16.8" customHeight="1">
      <c r="A9782" s="149"/>
      <c r="B9782" s="150"/>
      <c r="C9782" s="318" t="s">
        <v>3728</v>
      </c>
      <c r="D9782" s="312" t="s">
        <v>4587</v>
      </c>
      <c r="E9782" s="312" t="s">
        <v>19</v>
      </c>
      <c r="F9782" s="319">
        <v>83.918000000000006</v>
      </c>
      <c r="G9782" s="149"/>
      <c r="H9782" s="150"/>
    </row>
    <row r="9783" s="8" customFormat="1" ht="16.8" customHeight="1">
      <c r="A9783" s="149"/>
      <c r="B9783" s="150"/>
      <c r="C9783" s="318" t="s">
        <v>3731</v>
      </c>
      <c r="D9783" s="312" t="s">
        <v>4594</v>
      </c>
      <c r="E9783" s="312" t="s">
        <v>19</v>
      </c>
      <c r="F9783" s="319">
        <v>15.93</v>
      </c>
      <c r="G9783" s="149"/>
      <c r="H9783" s="150"/>
    </row>
    <row r="9784" s="2" customFormat="1" ht="16.8" customHeight="1">
      <c r="A9784" s="39"/>
      <c r="B9784" s="45"/>
      <c r="C9784" s="317" t="s">
        <v>4959</v>
      </c>
      <c r="D9784" s="39"/>
      <c r="E9784" s="39"/>
      <c r="F9784" s="39"/>
      <c r="G9784" s="39"/>
      <c r="H9784" s="45"/>
    </row>
    <row r="9785" s="2" customFormat="1">
      <c r="A9785" s="39"/>
      <c r="B9785" s="45"/>
      <c r="C9785" s="315" t="s">
        <v>4618</v>
      </c>
      <c r="D9785" s="315" t="s">
        <v>4619</v>
      </c>
      <c r="E9785" s="18" t="s">
        <v>391</v>
      </c>
      <c r="F9785" s="316">
        <v>69.965999999999994</v>
      </c>
      <c r="G9785" s="39"/>
      <c r="H9785" s="45"/>
    </row>
    <row r="9786" s="2" customFormat="1">
      <c r="A9786" s="39"/>
      <c r="B9786" s="45"/>
      <c r="C9786" s="315" t="s">
        <v>4686</v>
      </c>
      <c r="D9786" s="315" t="s">
        <v>4687</v>
      </c>
      <c r="E9786" s="18" t="s">
        <v>345</v>
      </c>
      <c r="F9786" s="316">
        <v>15.93</v>
      </c>
      <c r="G9786" s="39"/>
      <c r="H9786" s="45"/>
    </row>
    <row r="9787" s="8" customFormat="1" ht="16.8" customHeight="1">
      <c r="A9787" s="149"/>
      <c r="B9787" s="150"/>
      <c r="C9787" s="318" t="s">
        <v>3734</v>
      </c>
      <c r="D9787" s="312" t="s">
        <v>4596</v>
      </c>
      <c r="E9787" s="312" t="s">
        <v>19</v>
      </c>
      <c r="F9787" s="319">
        <v>52.259</v>
      </c>
      <c r="G9787" s="149"/>
      <c r="H9787" s="150"/>
    </row>
    <row r="9788" s="2" customFormat="1" ht="16.8" customHeight="1">
      <c r="A9788" s="39"/>
      <c r="B9788" s="45"/>
      <c r="C9788" s="317" t="s">
        <v>4959</v>
      </c>
      <c r="D9788" s="39"/>
      <c r="E9788" s="39"/>
      <c r="F9788" s="39"/>
      <c r="G9788" s="39"/>
      <c r="H9788" s="45"/>
    </row>
    <row r="9789" s="2" customFormat="1">
      <c r="A9789" s="39"/>
      <c r="B9789" s="45"/>
      <c r="C9789" s="315" t="s">
        <v>4700</v>
      </c>
      <c r="D9789" s="315" t="s">
        <v>4701</v>
      </c>
      <c r="E9789" s="18" t="s">
        <v>572</v>
      </c>
      <c r="F9789" s="316">
        <v>52.259</v>
      </c>
      <c r="G9789" s="39"/>
      <c r="H9789" s="45"/>
    </row>
    <row r="9790" s="8" customFormat="1" ht="16.8" customHeight="1">
      <c r="A9790" s="149"/>
      <c r="B9790" s="150"/>
      <c r="C9790" s="318" t="s">
        <v>3737</v>
      </c>
      <c r="D9790" s="312" t="s">
        <v>4601</v>
      </c>
      <c r="E9790" s="312" t="s">
        <v>19</v>
      </c>
      <c r="F9790" s="319">
        <v>140.38999999999999</v>
      </c>
      <c r="G9790" s="149"/>
      <c r="H9790" s="150"/>
    </row>
    <row r="9791" s="2" customFormat="1" ht="16.8" customHeight="1">
      <c r="A9791" s="39"/>
      <c r="B9791" s="45"/>
      <c r="C9791" s="317" t="s">
        <v>4959</v>
      </c>
      <c r="D9791" s="39"/>
      <c r="E9791" s="39"/>
      <c r="F9791" s="39"/>
      <c r="G9791" s="39"/>
      <c r="H9791" s="45"/>
    </row>
    <row r="9792" s="2" customFormat="1">
      <c r="A9792" s="39"/>
      <c r="B9792" s="45"/>
      <c r="C9792" s="315" t="s">
        <v>4618</v>
      </c>
      <c r="D9792" s="315" t="s">
        <v>4619</v>
      </c>
      <c r="E9792" s="18" t="s">
        <v>391</v>
      </c>
      <c r="F9792" s="316">
        <v>69.965999999999994</v>
      </c>
      <c r="G9792" s="39"/>
      <c r="H9792" s="45"/>
    </row>
    <row r="9793" s="2" customFormat="1">
      <c r="A9793" s="39"/>
      <c r="B9793" s="45"/>
      <c r="C9793" s="315" t="s">
        <v>4691</v>
      </c>
      <c r="D9793" s="315" t="s">
        <v>4692</v>
      </c>
      <c r="E9793" s="18" t="s">
        <v>345</v>
      </c>
      <c r="F9793" s="316">
        <v>140.38999999999999</v>
      </c>
      <c r="G9793" s="39"/>
      <c r="H9793" s="45"/>
    </row>
    <row r="9794" s="8" customFormat="1" ht="16.8" customHeight="1">
      <c r="A9794" s="149"/>
      <c r="B9794" s="150"/>
      <c r="C9794" s="318" t="s">
        <v>3740</v>
      </c>
      <c r="D9794" s="312" t="s">
        <v>4603</v>
      </c>
      <c r="E9794" s="312" t="s">
        <v>19</v>
      </c>
      <c r="F9794" s="319">
        <v>205.90000000000001</v>
      </c>
      <c r="G9794" s="149"/>
      <c r="H9794" s="150"/>
    </row>
    <row r="9795" s="2" customFormat="1" ht="16.8" customHeight="1">
      <c r="A9795" s="39"/>
      <c r="B9795" s="45"/>
      <c r="C9795" s="317" t="s">
        <v>4959</v>
      </c>
      <c r="D9795" s="39"/>
      <c r="E9795" s="39"/>
      <c r="F9795" s="39"/>
      <c r="G9795" s="39"/>
      <c r="H9795" s="45"/>
    </row>
    <row r="9796" s="2" customFormat="1" ht="16.8" customHeight="1">
      <c r="A9796" s="39"/>
      <c r="B9796" s="45"/>
      <c r="C9796" s="315" t="s">
        <v>4643</v>
      </c>
      <c r="D9796" s="315" t="s">
        <v>4644</v>
      </c>
      <c r="E9796" s="18" t="s">
        <v>345</v>
      </c>
      <c r="F9796" s="316">
        <v>205.90000000000001</v>
      </c>
      <c r="G9796" s="39"/>
      <c r="H9796" s="45"/>
    </row>
    <row r="9797" s="8" customFormat="1" ht="16.8" customHeight="1">
      <c r="A9797" s="149"/>
      <c r="B9797" s="150"/>
      <c r="C9797" s="318" t="s">
        <v>3743</v>
      </c>
      <c r="D9797" s="312" t="s">
        <v>4605</v>
      </c>
      <c r="E9797" s="312" t="s">
        <v>19</v>
      </c>
      <c r="F9797" s="319">
        <v>78.188999999999993</v>
      </c>
      <c r="G9797" s="149"/>
      <c r="H9797" s="150"/>
    </row>
    <row r="9798" s="2" customFormat="1" ht="16.8" customHeight="1">
      <c r="A9798" s="39"/>
      <c r="B9798" s="45"/>
      <c r="C9798" s="317" t="s">
        <v>4959</v>
      </c>
      <c r="D9798" s="39"/>
      <c r="E9798" s="39"/>
      <c r="F9798" s="39"/>
      <c r="G9798" s="39"/>
      <c r="H9798" s="45"/>
    </row>
    <row r="9799" s="2" customFormat="1">
      <c r="A9799" s="39"/>
      <c r="B9799" s="45"/>
      <c r="C9799" s="315" t="s">
        <v>4695</v>
      </c>
      <c r="D9799" s="315" t="s">
        <v>4696</v>
      </c>
      <c r="E9799" s="18" t="s">
        <v>572</v>
      </c>
      <c r="F9799" s="316">
        <v>78.188999999999993</v>
      </c>
      <c r="G9799" s="39"/>
      <c r="H9799" s="45"/>
    </row>
    <row r="9800" s="2" customFormat="1" ht="26.4" customHeight="1">
      <c r="A9800" s="39"/>
      <c r="B9800" s="45"/>
      <c r="C9800" s="310" t="s">
        <v>4998</v>
      </c>
      <c r="D9800" s="310" t="s">
        <v>205</v>
      </c>
      <c r="E9800" s="39"/>
      <c r="F9800" s="39"/>
      <c r="G9800" s="39"/>
      <c r="H9800" s="45"/>
    </row>
    <row r="9801" s="2" customFormat="1" ht="16.8" customHeight="1">
      <c r="A9801" s="39"/>
      <c r="B9801" s="45"/>
      <c r="C9801" s="311" t="s">
        <v>4402</v>
      </c>
      <c r="D9801" s="312" t="s">
        <v>19</v>
      </c>
      <c r="E9801" s="313" t="s">
        <v>19</v>
      </c>
      <c r="F9801" s="314">
        <v>10.368</v>
      </c>
      <c r="G9801" s="39"/>
      <c r="H9801" s="45"/>
    </row>
    <row r="9802" s="2" customFormat="1" ht="16.8" customHeight="1">
      <c r="A9802" s="39"/>
      <c r="B9802" s="45"/>
      <c r="C9802" s="315" t="s">
        <v>19</v>
      </c>
      <c r="D9802" s="315" t="s">
        <v>4406</v>
      </c>
      <c r="E9802" s="18" t="s">
        <v>19</v>
      </c>
      <c r="F9802" s="316">
        <v>0</v>
      </c>
      <c r="G9802" s="39"/>
      <c r="H9802" s="45"/>
    </row>
    <row r="9803" s="2" customFormat="1" ht="16.8" customHeight="1">
      <c r="A9803" s="39"/>
      <c r="B9803" s="45"/>
      <c r="C9803" s="315" t="s">
        <v>4402</v>
      </c>
      <c r="D9803" s="315" t="s">
        <v>4713</v>
      </c>
      <c r="E9803" s="18" t="s">
        <v>19</v>
      </c>
      <c r="F9803" s="316">
        <v>10.368</v>
      </c>
      <c r="G9803" s="39"/>
      <c r="H9803" s="45"/>
    </row>
    <row r="9804" s="2" customFormat="1" ht="16.8" customHeight="1">
      <c r="A9804" s="39"/>
      <c r="B9804" s="45"/>
      <c r="C9804" s="317" t="s">
        <v>4959</v>
      </c>
      <c r="D9804" s="39"/>
      <c r="E9804" s="39"/>
      <c r="F9804" s="39"/>
      <c r="G9804" s="39"/>
      <c r="H9804" s="45"/>
    </row>
    <row r="9805" s="2" customFormat="1" ht="16.8" customHeight="1">
      <c r="A9805" s="39"/>
      <c r="B9805" s="45"/>
      <c r="C9805" s="315" t="s">
        <v>4295</v>
      </c>
      <c r="D9805" s="315" t="s">
        <v>4296</v>
      </c>
      <c r="E9805" s="18" t="s">
        <v>391</v>
      </c>
      <c r="F9805" s="316">
        <v>10.368</v>
      </c>
      <c r="G9805" s="39"/>
      <c r="H9805" s="45"/>
    </row>
    <row r="9806" s="2" customFormat="1">
      <c r="A9806" s="39"/>
      <c r="B9806" s="45"/>
      <c r="C9806" s="315" t="s">
        <v>3864</v>
      </c>
      <c r="D9806" s="315" t="s">
        <v>3865</v>
      </c>
      <c r="E9806" s="18" t="s">
        <v>391</v>
      </c>
      <c r="F9806" s="316">
        <v>10.368</v>
      </c>
      <c r="G9806" s="39"/>
      <c r="H9806" s="45"/>
    </row>
    <row r="9807" s="2" customFormat="1">
      <c r="A9807" s="39"/>
      <c r="B9807" s="45"/>
      <c r="C9807" s="315" t="s">
        <v>3870</v>
      </c>
      <c r="D9807" s="315" t="s">
        <v>3871</v>
      </c>
      <c r="E9807" s="18" t="s">
        <v>391</v>
      </c>
      <c r="F9807" s="316">
        <v>103.68000000000001</v>
      </c>
      <c r="G9807" s="39"/>
      <c r="H9807" s="45"/>
    </row>
    <row r="9808" s="2" customFormat="1" ht="16.8" customHeight="1">
      <c r="A9808" s="39"/>
      <c r="B9808" s="45"/>
      <c r="C9808" s="315" t="s">
        <v>4312</v>
      </c>
      <c r="D9808" s="315" t="s">
        <v>3876</v>
      </c>
      <c r="E9808" s="18" t="s">
        <v>489</v>
      </c>
      <c r="F9808" s="316">
        <v>20.736000000000001</v>
      </c>
      <c r="G9808" s="39"/>
      <c r="H9808" s="45"/>
    </row>
    <row r="9809" s="2" customFormat="1" ht="16.8" customHeight="1">
      <c r="A9809" s="39"/>
      <c r="B9809" s="45"/>
      <c r="C9809" s="315" t="s">
        <v>4315</v>
      </c>
      <c r="D9809" s="315" t="s">
        <v>4316</v>
      </c>
      <c r="E9809" s="18" t="s">
        <v>391</v>
      </c>
      <c r="F9809" s="316">
        <v>10.368</v>
      </c>
      <c r="G9809" s="39"/>
      <c r="H9809" s="45"/>
    </row>
    <row r="9810" s="2" customFormat="1" ht="16.8" customHeight="1">
      <c r="A9810" s="39"/>
      <c r="B9810" s="45"/>
      <c r="C9810" s="315" t="s">
        <v>4721</v>
      </c>
      <c r="D9810" s="315" t="s">
        <v>4722</v>
      </c>
      <c r="E9810" s="18" t="s">
        <v>4723</v>
      </c>
      <c r="F9810" s="316">
        <v>6.2210000000000001</v>
      </c>
      <c r="G9810" s="39"/>
      <c r="H9810" s="45"/>
    </row>
    <row r="9811" s="2" customFormat="1" ht="16.8" customHeight="1">
      <c r="A9811" s="39"/>
      <c r="B9811" s="45"/>
      <c r="C9811" s="315" t="s">
        <v>4726</v>
      </c>
      <c r="D9811" s="315" t="s">
        <v>4727</v>
      </c>
      <c r="E9811" s="18" t="s">
        <v>4723</v>
      </c>
      <c r="F9811" s="316">
        <v>4.1470000000000002</v>
      </c>
      <c r="G9811" s="39"/>
      <c r="H9811" s="45"/>
    </row>
    <row r="9812" s="2" customFormat="1" ht="26.4" customHeight="1">
      <c r="A9812" s="39"/>
      <c r="B9812" s="45"/>
      <c r="C9812" s="310" t="s">
        <v>4999</v>
      </c>
      <c r="D9812" s="310" t="s">
        <v>211</v>
      </c>
      <c r="E9812" s="39"/>
      <c r="F9812" s="39"/>
      <c r="G9812" s="39"/>
      <c r="H9812" s="45"/>
    </row>
    <row r="9813" s="2" customFormat="1" ht="16.8" customHeight="1">
      <c r="A9813" s="39"/>
      <c r="B9813" s="45"/>
      <c r="C9813" s="311" t="s">
        <v>4755</v>
      </c>
      <c r="D9813" s="312" t="s">
        <v>19</v>
      </c>
      <c r="E9813" s="313" t="s">
        <v>19</v>
      </c>
      <c r="F9813" s="314">
        <v>0</v>
      </c>
      <c r="G9813" s="39"/>
      <c r="H9813" s="45"/>
    </row>
    <row r="9814" s="2" customFormat="1" ht="16.8" customHeight="1">
      <c r="A9814" s="39"/>
      <c r="B9814" s="45"/>
      <c r="C9814" s="317" t="s">
        <v>4959</v>
      </c>
      <c r="D9814" s="39"/>
      <c r="E9814" s="39"/>
      <c r="F9814" s="39"/>
      <c r="G9814" s="39"/>
      <c r="H9814" s="45"/>
    </row>
    <row r="9815" s="2" customFormat="1">
      <c r="A9815" s="39"/>
      <c r="B9815" s="45"/>
      <c r="C9815" s="315" t="s">
        <v>4850</v>
      </c>
      <c r="D9815" s="315" t="s">
        <v>4851</v>
      </c>
      <c r="E9815" s="18" t="s">
        <v>586</v>
      </c>
      <c r="F9815" s="316">
        <v>2</v>
      </c>
      <c r="G9815" s="39"/>
      <c r="H9815" s="45"/>
    </row>
    <row r="9816" s="2" customFormat="1" ht="16.8" customHeight="1">
      <c r="A9816" s="39"/>
      <c r="B9816" s="45"/>
      <c r="C9816" s="315" t="s">
        <v>4856</v>
      </c>
      <c r="D9816" s="315" t="s">
        <v>4857</v>
      </c>
      <c r="E9816" s="18" t="s">
        <v>586</v>
      </c>
      <c r="F9816" s="316">
        <v>2</v>
      </c>
      <c r="G9816" s="39"/>
      <c r="H9816" s="45"/>
    </row>
    <row r="9817" s="2" customFormat="1" ht="16.8" customHeight="1">
      <c r="A9817" s="39"/>
      <c r="B9817" s="45"/>
      <c r="C9817" s="315" t="s">
        <v>3291</v>
      </c>
      <c r="D9817" s="315" t="s">
        <v>3292</v>
      </c>
      <c r="E9817" s="18" t="s">
        <v>586</v>
      </c>
      <c r="F9817" s="316">
        <v>1</v>
      </c>
      <c r="G9817" s="39"/>
      <c r="H9817" s="45"/>
    </row>
    <row r="9818" s="2" customFormat="1" ht="16.8" customHeight="1">
      <c r="A9818" s="39"/>
      <c r="B9818" s="45"/>
      <c r="C9818" s="315" t="s">
        <v>3301</v>
      </c>
      <c r="D9818" s="315" t="s">
        <v>3302</v>
      </c>
      <c r="E9818" s="18" t="s">
        <v>586</v>
      </c>
      <c r="F9818" s="316">
        <v>1</v>
      </c>
      <c r="G9818" s="39"/>
      <c r="H9818" s="45"/>
    </row>
    <row r="9819" s="2" customFormat="1" ht="16.8" customHeight="1">
      <c r="A9819" s="39"/>
      <c r="B9819" s="45"/>
      <c r="C9819" s="311" t="s">
        <v>4738</v>
      </c>
      <c r="D9819" s="312" t="s">
        <v>19</v>
      </c>
      <c r="E9819" s="313" t="s">
        <v>19</v>
      </c>
      <c r="F9819" s="314">
        <v>0</v>
      </c>
      <c r="G9819" s="39"/>
      <c r="H9819" s="45"/>
    </row>
    <row r="9820" s="2" customFormat="1" ht="16.8" customHeight="1">
      <c r="A9820" s="39"/>
      <c r="B9820" s="45"/>
      <c r="C9820" s="317" t="s">
        <v>4959</v>
      </c>
      <c r="D9820" s="39"/>
      <c r="E9820" s="39"/>
      <c r="F9820" s="39"/>
      <c r="G9820" s="39"/>
      <c r="H9820" s="45"/>
    </row>
    <row r="9821" s="2" customFormat="1" ht="16.8" customHeight="1">
      <c r="A9821" s="39"/>
      <c r="B9821" s="45"/>
      <c r="C9821" s="315" t="s">
        <v>3291</v>
      </c>
      <c r="D9821" s="315" t="s">
        <v>3292</v>
      </c>
      <c r="E9821" s="18" t="s">
        <v>586</v>
      </c>
      <c r="F9821" s="316">
        <v>1</v>
      </c>
      <c r="G9821" s="39"/>
      <c r="H9821" s="45"/>
    </row>
    <row r="9822" s="2" customFormat="1" ht="16.8" customHeight="1">
      <c r="A9822" s="39"/>
      <c r="B9822" s="45"/>
      <c r="C9822" s="311" t="s">
        <v>4739</v>
      </c>
      <c r="D9822" s="312" t="s">
        <v>19</v>
      </c>
      <c r="E9822" s="313" t="s">
        <v>19</v>
      </c>
      <c r="F9822" s="314">
        <v>0</v>
      </c>
      <c r="G9822" s="39"/>
      <c r="H9822" s="45"/>
    </row>
    <row r="9823" s="2" customFormat="1" ht="16.8" customHeight="1">
      <c r="A9823" s="39"/>
      <c r="B9823" s="45"/>
      <c r="C9823" s="317" t="s">
        <v>4959</v>
      </c>
      <c r="D9823" s="39"/>
      <c r="E9823" s="39"/>
      <c r="F9823" s="39"/>
      <c r="G9823" s="39"/>
      <c r="H9823" s="45"/>
    </row>
    <row r="9824" s="2" customFormat="1" ht="16.8" customHeight="1">
      <c r="A9824" s="39"/>
      <c r="B9824" s="45"/>
      <c r="C9824" s="315" t="s">
        <v>3291</v>
      </c>
      <c r="D9824" s="315" t="s">
        <v>3292</v>
      </c>
      <c r="E9824" s="18" t="s">
        <v>586</v>
      </c>
      <c r="F9824" s="316">
        <v>1</v>
      </c>
      <c r="G9824" s="39"/>
      <c r="H9824" s="45"/>
    </row>
    <row r="9825" s="2" customFormat="1" ht="16.8" customHeight="1">
      <c r="A9825" s="39"/>
      <c r="B9825" s="45"/>
      <c r="C9825" s="311" t="s">
        <v>3139</v>
      </c>
      <c r="D9825" s="312" t="s">
        <v>19</v>
      </c>
      <c r="E9825" s="313" t="s">
        <v>19</v>
      </c>
      <c r="F9825" s="314">
        <v>0</v>
      </c>
      <c r="G9825" s="39"/>
      <c r="H9825" s="45"/>
    </row>
    <row r="9826" s="2" customFormat="1" ht="16.8" customHeight="1">
      <c r="A9826" s="39"/>
      <c r="B9826" s="45"/>
      <c r="C9826" s="317" t="s">
        <v>4959</v>
      </c>
      <c r="D9826" s="39"/>
      <c r="E9826" s="39"/>
      <c r="F9826" s="39"/>
      <c r="G9826" s="39"/>
      <c r="H9826" s="45"/>
    </row>
    <row r="9827" s="2" customFormat="1" ht="16.8" customHeight="1">
      <c r="A9827" s="39"/>
      <c r="B9827" s="45"/>
      <c r="C9827" s="315" t="s">
        <v>3291</v>
      </c>
      <c r="D9827" s="315" t="s">
        <v>3292</v>
      </c>
      <c r="E9827" s="18" t="s">
        <v>586</v>
      </c>
      <c r="F9827" s="316">
        <v>1</v>
      </c>
      <c r="G9827" s="39"/>
      <c r="H9827" s="45"/>
    </row>
    <row r="9828" s="2" customFormat="1" ht="16.8" customHeight="1">
      <c r="A9828" s="39"/>
      <c r="B9828" s="45"/>
      <c r="C9828" s="315" t="s">
        <v>3301</v>
      </c>
      <c r="D9828" s="315" t="s">
        <v>3302</v>
      </c>
      <c r="E9828" s="18" t="s">
        <v>586</v>
      </c>
      <c r="F9828" s="316">
        <v>1</v>
      </c>
      <c r="G9828" s="39"/>
      <c r="H9828" s="45"/>
    </row>
    <row r="9829" s="2" customFormat="1" ht="16.8" customHeight="1">
      <c r="A9829" s="39"/>
      <c r="B9829" s="45"/>
      <c r="C9829" s="311" t="s">
        <v>3143</v>
      </c>
      <c r="D9829" s="312" t="s">
        <v>19</v>
      </c>
      <c r="E9829" s="313" t="s">
        <v>19</v>
      </c>
      <c r="F9829" s="314">
        <v>0</v>
      </c>
      <c r="G9829" s="39"/>
      <c r="H9829" s="45"/>
    </row>
    <row r="9830" s="2" customFormat="1" ht="16.8" customHeight="1">
      <c r="A9830" s="39"/>
      <c r="B9830" s="45"/>
      <c r="C9830" s="317" t="s">
        <v>4959</v>
      </c>
      <c r="D9830" s="39"/>
      <c r="E9830" s="39"/>
      <c r="F9830" s="39"/>
      <c r="G9830" s="39"/>
      <c r="H9830" s="45"/>
    </row>
    <row r="9831" s="2" customFormat="1" ht="16.8" customHeight="1">
      <c r="A9831" s="39"/>
      <c r="B9831" s="45"/>
      <c r="C9831" s="315" t="s">
        <v>3291</v>
      </c>
      <c r="D9831" s="315" t="s">
        <v>3292</v>
      </c>
      <c r="E9831" s="18" t="s">
        <v>586</v>
      </c>
      <c r="F9831" s="316">
        <v>1</v>
      </c>
      <c r="G9831" s="39"/>
      <c r="H9831" s="45"/>
    </row>
    <row r="9832" s="2" customFormat="1" ht="16.8" customHeight="1">
      <c r="A9832" s="39"/>
      <c r="B9832" s="45"/>
      <c r="C9832" s="315" t="s">
        <v>3301</v>
      </c>
      <c r="D9832" s="315" t="s">
        <v>3302</v>
      </c>
      <c r="E9832" s="18" t="s">
        <v>586</v>
      </c>
      <c r="F9832" s="316">
        <v>1</v>
      </c>
      <c r="G9832" s="39"/>
      <c r="H9832" s="45"/>
    </row>
    <row r="9833" s="2" customFormat="1" ht="16.8" customHeight="1">
      <c r="A9833" s="39"/>
      <c r="B9833" s="45"/>
      <c r="C9833" s="311" t="s">
        <v>3142</v>
      </c>
      <c r="D9833" s="312" t="s">
        <v>19</v>
      </c>
      <c r="E9833" s="313" t="s">
        <v>19</v>
      </c>
      <c r="F9833" s="314">
        <v>0</v>
      </c>
      <c r="G9833" s="39"/>
      <c r="H9833" s="45"/>
    </row>
    <row r="9834" s="2" customFormat="1" ht="16.8" customHeight="1">
      <c r="A9834" s="39"/>
      <c r="B9834" s="45"/>
      <c r="C9834" s="317" t="s">
        <v>4959</v>
      </c>
      <c r="D9834" s="39"/>
      <c r="E9834" s="39"/>
      <c r="F9834" s="39"/>
      <c r="G9834" s="39"/>
      <c r="H9834" s="45"/>
    </row>
    <row r="9835" s="2" customFormat="1" ht="16.8" customHeight="1">
      <c r="A9835" s="39"/>
      <c r="B9835" s="45"/>
      <c r="C9835" s="315" t="s">
        <v>3291</v>
      </c>
      <c r="D9835" s="315" t="s">
        <v>3292</v>
      </c>
      <c r="E9835" s="18" t="s">
        <v>586</v>
      </c>
      <c r="F9835" s="316">
        <v>1</v>
      </c>
      <c r="G9835" s="39"/>
      <c r="H9835" s="45"/>
    </row>
    <row r="9836" s="2" customFormat="1" ht="16.8" customHeight="1">
      <c r="A9836" s="39"/>
      <c r="B9836" s="45"/>
      <c r="C9836" s="315" t="s">
        <v>3301</v>
      </c>
      <c r="D9836" s="315" t="s">
        <v>3302</v>
      </c>
      <c r="E9836" s="18" t="s">
        <v>586</v>
      </c>
      <c r="F9836" s="316">
        <v>1</v>
      </c>
      <c r="G9836" s="39"/>
      <c r="H9836" s="45"/>
    </row>
    <row r="9837" s="2" customFormat="1" ht="16.8" customHeight="1">
      <c r="A9837" s="39"/>
      <c r="B9837" s="45"/>
      <c r="C9837" s="311" t="s">
        <v>248</v>
      </c>
      <c r="D9837" s="312" t="s">
        <v>19</v>
      </c>
      <c r="E9837" s="313" t="s">
        <v>19</v>
      </c>
      <c r="F9837" s="314">
        <v>0.33800000000000002</v>
      </c>
      <c r="G9837" s="39"/>
      <c r="H9837" s="45"/>
    </row>
    <row r="9838" s="2" customFormat="1" ht="16.8" customHeight="1">
      <c r="A9838" s="39"/>
      <c r="B9838" s="45"/>
      <c r="C9838" s="315" t="s">
        <v>19</v>
      </c>
      <c r="D9838" s="315" t="s">
        <v>784</v>
      </c>
      <c r="E9838" s="18" t="s">
        <v>19</v>
      </c>
      <c r="F9838" s="316">
        <v>0.33800000000000002</v>
      </c>
      <c r="G9838" s="39"/>
      <c r="H9838" s="45"/>
    </row>
    <row r="9839" s="2" customFormat="1" ht="16.8" customHeight="1">
      <c r="A9839" s="39"/>
      <c r="B9839" s="45"/>
      <c r="C9839" s="315" t="s">
        <v>248</v>
      </c>
      <c r="D9839" s="315" t="s">
        <v>363</v>
      </c>
      <c r="E9839" s="18" t="s">
        <v>19</v>
      </c>
      <c r="F9839" s="316">
        <v>0.33800000000000002</v>
      </c>
      <c r="G9839" s="39"/>
      <c r="H9839" s="45"/>
    </row>
    <row r="9840" s="2" customFormat="1" ht="16.8" customHeight="1">
      <c r="A9840" s="39"/>
      <c r="B9840" s="45"/>
      <c r="C9840" s="317" t="s">
        <v>4959</v>
      </c>
      <c r="D9840" s="39"/>
      <c r="E9840" s="39"/>
      <c r="F9840" s="39"/>
      <c r="G9840" s="39"/>
      <c r="H9840" s="45"/>
    </row>
    <row r="9841" s="2" customFormat="1">
      <c r="A9841" s="39"/>
      <c r="B9841" s="45"/>
      <c r="C9841" s="315" t="s">
        <v>780</v>
      </c>
      <c r="D9841" s="315" t="s">
        <v>781</v>
      </c>
      <c r="E9841" s="18" t="s">
        <v>391</v>
      </c>
      <c r="F9841" s="316">
        <v>0.33800000000000002</v>
      </c>
      <c r="G9841" s="39"/>
      <c r="H9841" s="45"/>
    </row>
    <row r="9842" s="2" customFormat="1">
      <c r="A9842" s="39"/>
      <c r="B9842" s="45"/>
      <c r="C9842" s="315" t="s">
        <v>448</v>
      </c>
      <c r="D9842" s="315" t="s">
        <v>449</v>
      </c>
      <c r="E9842" s="18" t="s">
        <v>391</v>
      </c>
      <c r="F9842" s="316">
        <v>13.452</v>
      </c>
      <c r="G9842" s="39"/>
      <c r="H9842" s="45"/>
    </row>
    <row r="9843" s="2" customFormat="1" ht="16.8" customHeight="1">
      <c r="A9843" s="39"/>
      <c r="B9843" s="45"/>
      <c r="C9843" s="311" t="s">
        <v>294</v>
      </c>
      <c r="D9843" s="312" t="s">
        <v>19</v>
      </c>
      <c r="E9843" s="313" t="s">
        <v>19</v>
      </c>
      <c r="F9843" s="314">
        <v>107.7</v>
      </c>
      <c r="G9843" s="39"/>
      <c r="H9843" s="45"/>
    </row>
    <row r="9844" s="2" customFormat="1" ht="16.8" customHeight="1">
      <c r="A9844" s="39"/>
      <c r="B9844" s="45"/>
      <c r="C9844" s="315" t="s">
        <v>19</v>
      </c>
      <c r="D9844" s="315" t="s">
        <v>1829</v>
      </c>
      <c r="E9844" s="18" t="s">
        <v>19</v>
      </c>
      <c r="F9844" s="316">
        <v>0</v>
      </c>
      <c r="G9844" s="39"/>
      <c r="H9844" s="45"/>
    </row>
    <row r="9845" s="2" customFormat="1" ht="16.8" customHeight="1">
      <c r="A9845" s="39"/>
      <c r="B9845" s="45"/>
      <c r="C9845" s="315" t="s">
        <v>19</v>
      </c>
      <c r="D9845" s="315" t="s">
        <v>1831</v>
      </c>
      <c r="E9845" s="18" t="s">
        <v>19</v>
      </c>
      <c r="F9845" s="316">
        <v>0</v>
      </c>
      <c r="G9845" s="39"/>
      <c r="H9845" s="45"/>
    </row>
    <row r="9846" s="2" customFormat="1" ht="16.8" customHeight="1">
      <c r="A9846" s="39"/>
      <c r="B9846" s="45"/>
      <c r="C9846" s="315" t="s">
        <v>19</v>
      </c>
      <c r="D9846" s="315" t="s">
        <v>2047</v>
      </c>
      <c r="E9846" s="18" t="s">
        <v>19</v>
      </c>
      <c r="F9846" s="316">
        <v>0</v>
      </c>
      <c r="G9846" s="39"/>
      <c r="H9846" s="45"/>
    </row>
    <row r="9847" s="2" customFormat="1" ht="16.8" customHeight="1">
      <c r="A9847" s="39"/>
      <c r="B9847" s="45"/>
      <c r="C9847" s="315" t="s">
        <v>19</v>
      </c>
      <c r="D9847" s="315" t="s">
        <v>2049</v>
      </c>
      <c r="E9847" s="18" t="s">
        <v>19</v>
      </c>
      <c r="F9847" s="316">
        <v>0</v>
      </c>
      <c r="G9847" s="39"/>
      <c r="H9847" s="45"/>
    </row>
    <row r="9848" s="2" customFormat="1" ht="16.8" customHeight="1">
      <c r="A9848" s="39"/>
      <c r="B9848" s="45"/>
      <c r="C9848" s="315" t="s">
        <v>19</v>
      </c>
      <c r="D9848" s="315" t="s">
        <v>1821</v>
      </c>
      <c r="E9848" s="18" t="s">
        <v>19</v>
      </c>
      <c r="F9848" s="316">
        <v>0</v>
      </c>
      <c r="G9848" s="39"/>
      <c r="H9848" s="45"/>
    </row>
    <row r="9849" s="2" customFormat="1" ht="16.8" customHeight="1">
      <c r="A9849" s="39"/>
      <c r="B9849" s="45"/>
      <c r="C9849" s="315" t="s">
        <v>19</v>
      </c>
      <c r="D9849" s="315" t="s">
        <v>1822</v>
      </c>
      <c r="E9849" s="18" t="s">
        <v>19</v>
      </c>
      <c r="F9849" s="316">
        <v>0</v>
      </c>
      <c r="G9849" s="39"/>
      <c r="H9849" s="45"/>
    </row>
    <row r="9850" s="2" customFormat="1" ht="16.8" customHeight="1">
      <c r="A9850" s="39"/>
      <c r="B9850" s="45"/>
      <c r="C9850" s="315" t="s">
        <v>19</v>
      </c>
      <c r="D9850" s="315" t="s">
        <v>3592</v>
      </c>
      <c r="E9850" s="18" t="s">
        <v>19</v>
      </c>
      <c r="F9850" s="316">
        <v>107.7</v>
      </c>
      <c r="G9850" s="39"/>
      <c r="H9850" s="45"/>
    </row>
    <row r="9851" s="2" customFormat="1" ht="16.8" customHeight="1">
      <c r="A9851" s="39"/>
      <c r="B9851" s="45"/>
      <c r="C9851" s="315" t="s">
        <v>19</v>
      </c>
      <c r="D9851" s="315" t="s">
        <v>952</v>
      </c>
      <c r="E9851" s="18" t="s">
        <v>19</v>
      </c>
      <c r="F9851" s="316">
        <v>0</v>
      </c>
      <c r="G9851" s="39"/>
      <c r="H9851" s="45"/>
    </row>
    <row r="9852" s="2" customFormat="1" ht="16.8" customHeight="1">
      <c r="A9852" s="39"/>
      <c r="B9852" s="45"/>
      <c r="C9852" s="315" t="s">
        <v>19</v>
      </c>
      <c r="D9852" s="315" t="s">
        <v>258</v>
      </c>
      <c r="E9852" s="18" t="s">
        <v>19</v>
      </c>
      <c r="F9852" s="316">
        <v>0</v>
      </c>
      <c r="G9852" s="39"/>
      <c r="H9852" s="45"/>
    </row>
    <row r="9853" s="2" customFormat="1" ht="16.8" customHeight="1">
      <c r="A9853" s="39"/>
      <c r="B9853" s="45"/>
      <c r="C9853" s="315" t="s">
        <v>19</v>
      </c>
      <c r="D9853" s="315" t="s">
        <v>256</v>
      </c>
      <c r="E9853" s="18" t="s">
        <v>19</v>
      </c>
      <c r="F9853" s="316">
        <v>0</v>
      </c>
      <c r="G9853" s="39"/>
      <c r="H9853" s="45"/>
    </row>
    <row r="9854" s="2" customFormat="1" ht="16.8" customHeight="1">
      <c r="A9854" s="39"/>
      <c r="B9854" s="45"/>
      <c r="C9854" s="315" t="s">
        <v>294</v>
      </c>
      <c r="D9854" s="315" t="s">
        <v>363</v>
      </c>
      <c r="E9854" s="18" t="s">
        <v>19</v>
      </c>
      <c r="F9854" s="316">
        <v>107.7</v>
      </c>
      <c r="G9854" s="39"/>
      <c r="H9854" s="45"/>
    </row>
    <row r="9855" s="2" customFormat="1" ht="16.8" customHeight="1">
      <c r="A9855" s="39"/>
      <c r="B9855" s="45"/>
      <c r="C9855" s="317" t="s">
        <v>4959</v>
      </c>
      <c r="D9855" s="39"/>
      <c r="E9855" s="39"/>
      <c r="F9855" s="39"/>
      <c r="G9855" s="39"/>
      <c r="H9855" s="45"/>
    </row>
    <row r="9856" s="2" customFormat="1" ht="16.8" customHeight="1">
      <c r="A9856" s="39"/>
      <c r="B9856" s="45"/>
      <c r="C9856" s="315" t="s">
        <v>786</v>
      </c>
      <c r="D9856" s="315" t="s">
        <v>787</v>
      </c>
      <c r="E9856" s="18" t="s">
        <v>572</v>
      </c>
      <c r="F9856" s="316">
        <v>107.7</v>
      </c>
      <c r="G9856" s="39"/>
      <c r="H9856" s="45"/>
    </row>
    <row r="9857" s="2" customFormat="1">
      <c r="A9857" s="39"/>
      <c r="B9857" s="45"/>
      <c r="C9857" s="315" t="s">
        <v>425</v>
      </c>
      <c r="D9857" s="315" t="s">
        <v>426</v>
      </c>
      <c r="E9857" s="18" t="s">
        <v>345</v>
      </c>
      <c r="F9857" s="316">
        <v>592.56500000000005</v>
      </c>
      <c r="G9857" s="39"/>
      <c r="H9857" s="45"/>
    </row>
    <row r="9858" s="2" customFormat="1">
      <c r="A9858" s="39"/>
      <c r="B9858" s="45"/>
      <c r="C9858" s="315" t="s">
        <v>570</v>
      </c>
      <c r="D9858" s="315" t="s">
        <v>571</v>
      </c>
      <c r="E9858" s="18" t="s">
        <v>572</v>
      </c>
      <c r="F9858" s="316">
        <v>53.850000000000001</v>
      </c>
      <c r="G9858" s="39"/>
      <c r="H9858" s="45"/>
    </row>
    <row r="9859" s="2" customFormat="1" ht="16.8" customHeight="1">
      <c r="A9859" s="39"/>
      <c r="B9859" s="45"/>
      <c r="C9859" s="315" t="s">
        <v>577</v>
      </c>
      <c r="D9859" s="315" t="s">
        <v>578</v>
      </c>
      <c r="E9859" s="18" t="s">
        <v>572</v>
      </c>
      <c r="F9859" s="316">
        <v>64.620000000000005</v>
      </c>
      <c r="G9859" s="39"/>
      <c r="H9859" s="45"/>
    </row>
    <row r="9860" s="2" customFormat="1" ht="16.8" customHeight="1">
      <c r="A9860" s="39"/>
      <c r="B9860" s="45"/>
      <c r="C9860" s="315" t="s">
        <v>2009</v>
      </c>
      <c r="D9860" s="315" t="s">
        <v>2010</v>
      </c>
      <c r="E9860" s="18" t="s">
        <v>572</v>
      </c>
      <c r="F9860" s="316">
        <v>107.7</v>
      </c>
      <c r="G9860" s="39"/>
      <c r="H9860" s="45"/>
    </row>
    <row r="9861" s="2" customFormat="1" ht="16.8" customHeight="1">
      <c r="A9861" s="39"/>
      <c r="B9861" s="45"/>
      <c r="C9861" s="315" t="s">
        <v>698</v>
      </c>
      <c r="D9861" s="315" t="s">
        <v>699</v>
      </c>
      <c r="E9861" s="18" t="s">
        <v>572</v>
      </c>
      <c r="F9861" s="316">
        <v>107.7</v>
      </c>
      <c r="G9861" s="39"/>
      <c r="H9861" s="45"/>
    </row>
    <row r="9862" s="2" customFormat="1" ht="16.8" customHeight="1">
      <c r="A9862" s="39"/>
      <c r="B9862" s="45"/>
      <c r="C9862" s="315" t="s">
        <v>496</v>
      </c>
      <c r="D9862" s="315" t="s">
        <v>497</v>
      </c>
      <c r="E9862" s="18" t="s">
        <v>489</v>
      </c>
      <c r="F9862" s="316">
        <v>20.536000000000001</v>
      </c>
      <c r="G9862" s="39"/>
      <c r="H9862" s="45"/>
    </row>
    <row r="9863" s="2" customFormat="1" ht="16.8" customHeight="1">
      <c r="A9863" s="39"/>
      <c r="B9863" s="45"/>
      <c r="C9863" s="311" t="s">
        <v>1309</v>
      </c>
      <c r="D9863" s="312" t="s">
        <v>19</v>
      </c>
      <c r="E9863" s="313" t="s">
        <v>19</v>
      </c>
      <c r="F9863" s="314">
        <v>0.59999999999999998</v>
      </c>
      <c r="G9863" s="39"/>
      <c r="H9863" s="45"/>
    </row>
    <row r="9864" s="2" customFormat="1" ht="16.8" customHeight="1">
      <c r="A9864" s="39"/>
      <c r="B9864" s="45"/>
      <c r="C9864" s="315" t="s">
        <v>19</v>
      </c>
      <c r="D9864" s="315" t="s">
        <v>1320</v>
      </c>
      <c r="E9864" s="18" t="s">
        <v>19</v>
      </c>
      <c r="F9864" s="316">
        <v>0</v>
      </c>
      <c r="G9864" s="39"/>
      <c r="H9864" s="45"/>
    </row>
    <row r="9865" s="2" customFormat="1" ht="16.8" customHeight="1">
      <c r="A9865" s="39"/>
      <c r="B9865" s="45"/>
      <c r="C9865" s="315" t="s">
        <v>1309</v>
      </c>
      <c r="D9865" s="315" t="s">
        <v>1321</v>
      </c>
      <c r="E9865" s="18" t="s">
        <v>19</v>
      </c>
      <c r="F9865" s="316">
        <v>0.59999999999999998</v>
      </c>
      <c r="G9865" s="39"/>
      <c r="H9865" s="45"/>
    </row>
    <row r="9866" s="2" customFormat="1" ht="16.8" customHeight="1">
      <c r="A9866" s="39"/>
      <c r="B9866" s="45"/>
      <c r="C9866" s="317" t="s">
        <v>4959</v>
      </c>
      <c r="D9866" s="39"/>
      <c r="E9866" s="39"/>
      <c r="F9866" s="39"/>
      <c r="G9866" s="39"/>
      <c r="H9866" s="45"/>
    </row>
    <row r="9867" s="2" customFormat="1">
      <c r="A9867" s="39"/>
      <c r="B9867" s="45"/>
      <c r="C9867" s="315" t="s">
        <v>1316</v>
      </c>
      <c r="D9867" s="315" t="s">
        <v>1317</v>
      </c>
      <c r="E9867" s="18" t="s">
        <v>345</v>
      </c>
      <c r="F9867" s="316">
        <v>40.648000000000003</v>
      </c>
      <c r="G9867" s="39"/>
      <c r="H9867" s="45"/>
    </row>
    <row r="9868" s="2" customFormat="1" ht="16.8" customHeight="1">
      <c r="A9868" s="39"/>
      <c r="B9868" s="45"/>
      <c r="C9868" s="311" t="s">
        <v>263</v>
      </c>
      <c r="D9868" s="312" t="s">
        <v>19</v>
      </c>
      <c r="E9868" s="313" t="s">
        <v>19</v>
      </c>
      <c r="F9868" s="314">
        <v>0.089999999999999997</v>
      </c>
      <c r="G9868" s="39"/>
      <c r="H9868" s="45"/>
    </row>
    <row r="9869" s="2" customFormat="1" ht="16.8" customHeight="1">
      <c r="A9869" s="39"/>
      <c r="B9869" s="45"/>
      <c r="C9869" s="315" t="s">
        <v>19</v>
      </c>
      <c r="D9869" s="315" t="s">
        <v>1861</v>
      </c>
      <c r="E9869" s="18" t="s">
        <v>19</v>
      </c>
      <c r="F9869" s="316">
        <v>0</v>
      </c>
      <c r="G9869" s="39"/>
      <c r="H9869" s="45"/>
    </row>
    <row r="9870" s="2" customFormat="1" ht="16.8" customHeight="1">
      <c r="A9870" s="39"/>
      <c r="B9870" s="45"/>
      <c r="C9870" s="315" t="s">
        <v>263</v>
      </c>
      <c r="D9870" s="315" t="s">
        <v>3575</v>
      </c>
      <c r="E9870" s="18" t="s">
        <v>19</v>
      </c>
      <c r="F9870" s="316">
        <v>0.089999999999999997</v>
      </c>
      <c r="G9870" s="39"/>
      <c r="H9870" s="45"/>
    </row>
    <row r="9871" s="2" customFormat="1" ht="16.8" customHeight="1">
      <c r="A9871" s="39"/>
      <c r="B9871" s="45"/>
      <c r="C9871" s="317" t="s">
        <v>4959</v>
      </c>
      <c r="D9871" s="39"/>
      <c r="E9871" s="39"/>
      <c r="F9871" s="39"/>
      <c r="G9871" s="39"/>
      <c r="H9871" s="45"/>
    </row>
    <row r="9872" s="2" customFormat="1">
      <c r="A9872" s="39"/>
      <c r="B9872" s="45"/>
      <c r="C9872" s="315" t="s">
        <v>406</v>
      </c>
      <c r="D9872" s="315" t="s">
        <v>407</v>
      </c>
      <c r="E9872" s="18" t="s">
        <v>391</v>
      </c>
      <c r="F9872" s="316">
        <v>219.98500000000001</v>
      </c>
      <c r="G9872" s="39"/>
      <c r="H9872" s="45"/>
    </row>
    <row r="9873" s="2" customFormat="1" ht="16.8" customHeight="1">
      <c r="A9873" s="39"/>
      <c r="B9873" s="45"/>
      <c r="C9873" s="315" t="s">
        <v>496</v>
      </c>
      <c r="D9873" s="315" t="s">
        <v>497</v>
      </c>
      <c r="E9873" s="18" t="s">
        <v>489</v>
      </c>
      <c r="F9873" s="316">
        <v>20.536000000000001</v>
      </c>
      <c r="G9873" s="39"/>
      <c r="H9873" s="45"/>
    </row>
    <row r="9874" s="2" customFormat="1" ht="16.8" customHeight="1">
      <c r="A9874" s="39"/>
      <c r="B9874" s="45"/>
      <c r="C9874" s="311" t="s">
        <v>270</v>
      </c>
      <c r="D9874" s="312" t="s">
        <v>19</v>
      </c>
      <c r="E9874" s="313" t="s">
        <v>19</v>
      </c>
      <c r="F9874" s="314">
        <v>2.7509999999999999</v>
      </c>
      <c r="G9874" s="39"/>
      <c r="H9874" s="45"/>
    </row>
    <row r="9875" s="2" customFormat="1" ht="16.8" customHeight="1">
      <c r="A9875" s="39"/>
      <c r="B9875" s="45"/>
      <c r="C9875" s="315" t="s">
        <v>19</v>
      </c>
      <c r="D9875" s="315" t="s">
        <v>1865</v>
      </c>
      <c r="E9875" s="18" t="s">
        <v>19</v>
      </c>
      <c r="F9875" s="316">
        <v>0</v>
      </c>
      <c r="G9875" s="39"/>
      <c r="H9875" s="45"/>
    </row>
    <row r="9876" s="2" customFormat="1" ht="16.8" customHeight="1">
      <c r="A9876" s="39"/>
      <c r="B9876" s="45"/>
      <c r="C9876" s="315" t="s">
        <v>270</v>
      </c>
      <c r="D9876" s="315" t="s">
        <v>4743</v>
      </c>
      <c r="E9876" s="18" t="s">
        <v>19</v>
      </c>
      <c r="F9876" s="316">
        <v>2.7509999999999999</v>
      </c>
      <c r="G9876" s="39"/>
      <c r="H9876" s="45"/>
    </row>
    <row r="9877" s="2" customFormat="1" ht="16.8" customHeight="1">
      <c r="A9877" s="39"/>
      <c r="B9877" s="45"/>
      <c r="C9877" s="317" t="s">
        <v>4959</v>
      </c>
      <c r="D9877" s="39"/>
      <c r="E9877" s="39"/>
      <c r="F9877" s="39"/>
      <c r="G9877" s="39"/>
      <c r="H9877" s="45"/>
    </row>
    <row r="9878" s="2" customFormat="1">
      <c r="A9878" s="39"/>
      <c r="B9878" s="45"/>
      <c r="C9878" s="315" t="s">
        <v>406</v>
      </c>
      <c r="D9878" s="315" t="s">
        <v>407</v>
      </c>
      <c r="E9878" s="18" t="s">
        <v>391</v>
      </c>
      <c r="F9878" s="316">
        <v>219.98500000000001</v>
      </c>
      <c r="G9878" s="39"/>
      <c r="H9878" s="45"/>
    </row>
    <row r="9879" s="2" customFormat="1">
      <c r="A9879" s="39"/>
      <c r="B9879" s="45"/>
      <c r="C9879" s="315" t="s">
        <v>397</v>
      </c>
      <c r="D9879" s="315" t="s">
        <v>398</v>
      </c>
      <c r="E9879" s="18" t="s">
        <v>391</v>
      </c>
      <c r="F9879" s="316">
        <v>16.506</v>
      </c>
      <c r="G9879" s="39"/>
      <c r="H9879" s="45"/>
    </row>
    <row r="9880" s="2" customFormat="1">
      <c r="A9880" s="39"/>
      <c r="B9880" s="45"/>
      <c r="C9880" s="315" t="s">
        <v>425</v>
      </c>
      <c r="D9880" s="315" t="s">
        <v>426</v>
      </c>
      <c r="E9880" s="18" t="s">
        <v>345</v>
      </c>
      <c r="F9880" s="316">
        <v>592.56500000000005</v>
      </c>
      <c r="G9880" s="39"/>
      <c r="H9880" s="45"/>
    </row>
    <row r="9881" s="2" customFormat="1">
      <c r="A9881" s="39"/>
      <c r="B9881" s="45"/>
      <c r="C9881" s="315" t="s">
        <v>448</v>
      </c>
      <c r="D9881" s="315" t="s">
        <v>449</v>
      </c>
      <c r="E9881" s="18" t="s">
        <v>391</v>
      </c>
      <c r="F9881" s="316">
        <v>13.452</v>
      </c>
      <c r="G9881" s="39"/>
      <c r="H9881" s="45"/>
    </row>
    <row r="9882" s="2" customFormat="1" ht="16.8" customHeight="1">
      <c r="A9882" s="39"/>
      <c r="B9882" s="45"/>
      <c r="C9882" s="311" t="s">
        <v>4742</v>
      </c>
      <c r="D9882" s="312" t="s">
        <v>19</v>
      </c>
      <c r="E9882" s="313" t="s">
        <v>19</v>
      </c>
      <c r="F9882" s="314">
        <v>1</v>
      </c>
      <c r="G9882" s="39"/>
      <c r="H9882" s="45"/>
    </row>
    <row r="9883" s="2" customFormat="1" ht="16.8" customHeight="1">
      <c r="A9883" s="39"/>
      <c r="B9883" s="45"/>
      <c r="C9883" s="315" t="s">
        <v>19</v>
      </c>
      <c r="D9883" s="315" t="s">
        <v>4866</v>
      </c>
      <c r="E9883" s="18" t="s">
        <v>19</v>
      </c>
      <c r="F9883" s="316">
        <v>0</v>
      </c>
      <c r="G9883" s="39"/>
      <c r="H9883" s="45"/>
    </row>
    <row r="9884" s="2" customFormat="1" ht="16.8" customHeight="1">
      <c r="A9884" s="39"/>
      <c r="B9884" s="45"/>
      <c r="C9884" s="315" t="s">
        <v>4742</v>
      </c>
      <c r="D9884" s="315" t="s">
        <v>79</v>
      </c>
      <c r="E9884" s="18" t="s">
        <v>19</v>
      </c>
      <c r="F9884" s="316">
        <v>1</v>
      </c>
      <c r="G9884" s="39"/>
      <c r="H9884" s="45"/>
    </row>
    <row r="9885" s="2" customFormat="1" ht="16.8" customHeight="1">
      <c r="A9885" s="39"/>
      <c r="B9885" s="45"/>
      <c r="C9885" s="317" t="s">
        <v>4959</v>
      </c>
      <c r="D9885" s="39"/>
      <c r="E9885" s="39"/>
      <c r="F9885" s="39"/>
      <c r="G9885" s="39"/>
      <c r="H9885" s="45"/>
    </row>
    <row r="9886" s="2" customFormat="1" ht="16.8" customHeight="1">
      <c r="A9886" s="39"/>
      <c r="B9886" s="45"/>
      <c r="C9886" s="315" t="s">
        <v>4863</v>
      </c>
      <c r="D9886" s="315" t="s">
        <v>4864</v>
      </c>
      <c r="E9886" s="18" t="s">
        <v>586</v>
      </c>
      <c r="F9886" s="316">
        <v>1</v>
      </c>
      <c r="G9886" s="39"/>
      <c r="H9886" s="45"/>
    </row>
    <row r="9887" s="2" customFormat="1">
      <c r="A9887" s="39"/>
      <c r="B9887" s="45"/>
      <c r="C9887" s="315" t="s">
        <v>4840</v>
      </c>
      <c r="D9887" s="315" t="s">
        <v>4841</v>
      </c>
      <c r="E9887" s="18" t="s">
        <v>586</v>
      </c>
      <c r="F9887" s="316">
        <v>1</v>
      </c>
      <c r="G9887" s="39"/>
      <c r="H9887" s="45"/>
    </row>
    <row r="9888" s="2" customFormat="1">
      <c r="A9888" s="39"/>
      <c r="B9888" s="45"/>
      <c r="C9888" s="315" t="s">
        <v>4850</v>
      </c>
      <c r="D9888" s="315" t="s">
        <v>4851</v>
      </c>
      <c r="E9888" s="18" t="s">
        <v>586</v>
      </c>
      <c r="F9888" s="316">
        <v>2</v>
      </c>
      <c r="G9888" s="39"/>
      <c r="H9888" s="45"/>
    </row>
    <row r="9889" s="2" customFormat="1" ht="16.8" customHeight="1">
      <c r="A9889" s="39"/>
      <c r="B9889" s="45"/>
      <c r="C9889" s="315" t="s">
        <v>4859</v>
      </c>
      <c r="D9889" s="315" t="s">
        <v>4860</v>
      </c>
      <c r="E9889" s="18" t="s">
        <v>586</v>
      </c>
      <c r="F9889" s="316">
        <v>1</v>
      </c>
      <c r="G9889" s="39"/>
      <c r="H9889" s="45"/>
    </row>
    <row r="9890" s="2" customFormat="1" ht="16.8" customHeight="1">
      <c r="A9890" s="39"/>
      <c r="B9890" s="45"/>
      <c r="C9890" s="315" t="s">
        <v>4844</v>
      </c>
      <c r="D9890" s="315" t="s">
        <v>4845</v>
      </c>
      <c r="E9890" s="18" t="s">
        <v>586</v>
      </c>
      <c r="F9890" s="316">
        <v>1</v>
      </c>
      <c r="G9890" s="39"/>
      <c r="H9890" s="45"/>
    </row>
    <row r="9891" s="2" customFormat="1" ht="16.8" customHeight="1">
      <c r="A9891" s="39"/>
      <c r="B9891" s="45"/>
      <c r="C9891" s="315" t="s">
        <v>4856</v>
      </c>
      <c r="D9891" s="315" t="s">
        <v>4857</v>
      </c>
      <c r="E9891" s="18" t="s">
        <v>586</v>
      </c>
      <c r="F9891" s="316">
        <v>2</v>
      </c>
      <c r="G9891" s="39"/>
      <c r="H9891" s="45"/>
    </row>
    <row r="9892" s="2" customFormat="1" ht="16.8" customHeight="1">
      <c r="A9892" s="39"/>
      <c r="B9892" s="45"/>
      <c r="C9892" s="315" t="s">
        <v>4847</v>
      </c>
      <c r="D9892" s="315" t="s">
        <v>4848</v>
      </c>
      <c r="E9892" s="18" t="s">
        <v>586</v>
      </c>
      <c r="F9892" s="316">
        <v>1</v>
      </c>
      <c r="G9892" s="39"/>
      <c r="H9892" s="45"/>
    </row>
    <row r="9893" s="2" customFormat="1" ht="16.8" customHeight="1">
      <c r="A9893" s="39"/>
      <c r="B9893" s="45"/>
      <c r="C9893" s="315" t="s">
        <v>3291</v>
      </c>
      <c r="D9893" s="315" t="s">
        <v>3292</v>
      </c>
      <c r="E9893" s="18" t="s">
        <v>586</v>
      </c>
      <c r="F9893" s="316">
        <v>1</v>
      </c>
      <c r="G9893" s="39"/>
      <c r="H9893" s="45"/>
    </row>
    <row r="9894" s="2" customFormat="1" ht="16.8" customHeight="1">
      <c r="A9894" s="39"/>
      <c r="B9894" s="45"/>
      <c r="C9894" s="315" t="s">
        <v>3301</v>
      </c>
      <c r="D9894" s="315" t="s">
        <v>3302</v>
      </c>
      <c r="E9894" s="18" t="s">
        <v>586</v>
      </c>
      <c r="F9894" s="316">
        <v>1</v>
      </c>
      <c r="G9894" s="39"/>
      <c r="H9894" s="45"/>
    </row>
    <row r="9895" s="2" customFormat="1" ht="16.8" customHeight="1">
      <c r="A9895" s="39"/>
      <c r="B9895" s="45"/>
      <c r="C9895" s="311" t="s">
        <v>289</v>
      </c>
      <c r="D9895" s="312" t="s">
        <v>19</v>
      </c>
      <c r="E9895" s="313" t="s">
        <v>19</v>
      </c>
      <c r="F9895" s="314">
        <v>6</v>
      </c>
      <c r="G9895" s="39"/>
      <c r="H9895" s="45"/>
    </row>
    <row r="9896" s="2" customFormat="1" ht="16.8" customHeight="1">
      <c r="A9896" s="39"/>
      <c r="B9896" s="45"/>
      <c r="C9896" s="315" t="s">
        <v>19</v>
      </c>
      <c r="D9896" s="315" t="s">
        <v>403</v>
      </c>
      <c r="E9896" s="18" t="s">
        <v>19</v>
      </c>
      <c r="F9896" s="316">
        <v>0</v>
      </c>
      <c r="G9896" s="39"/>
      <c r="H9896" s="45"/>
    </row>
    <row r="9897" s="2" customFormat="1" ht="16.8" customHeight="1">
      <c r="A9897" s="39"/>
      <c r="B9897" s="45"/>
      <c r="C9897" s="315" t="s">
        <v>289</v>
      </c>
      <c r="D9897" s="315" t="s">
        <v>236</v>
      </c>
      <c r="E9897" s="18" t="s">
        <v>19</v>
      </c>
      <c r="F9897" s="316">
        <v>6</v>
      </c>
      <c r="G9897" s="39"/>
      <c r="H9897" s="45"/>
    </row>
    <row r="9898" s="2" customFormat="1" ht="16.8" customHeight="1">
      <c r="A9898" s="39"/>
      <c r="B9898" s="45"/>
      <c r="C9898" s="317" t="s">
        <v>4959</v>
      </c>
      <c r="D9898" s="39"/>
      <c r="E9898" s="39"/>
      <c r="F9898" s="39"/>
      <c r="G9898" s="39"/>
      <c r="H9898" s="45"/>
    </row>
    <row r="9899" s="2" customFormat="1">
      <c r="A9899" s="39"/>
      <c r="B9899" s="45"/>
      <c r="C9899" s="315" t="s">
        <v>397</v>
      </c>
      <c r="D9899" s="315" t="s">
        <v>398</v>
      </c>
      <c r="E9899" s="18" t="s">
        <v>391</v>
      </c>
      <c r="F9899" s="316">
        <v>16.506</v>
      </c>
      <c r="G9899" s="39"/>
      <c r="H9899" s="45"/>
    </row>
    <row r="9900" s="2" customFormat="1" ht="16.8" customHeight="1">
      <c r="A9900" s="39"/>
      <c r="B9900" s="45"/>
      <c r="C9900" s="311" t="s">
        <v>256</v>
      </c>
      <c r="D9900" s="312" t="s">
        <v>19</v>
      </c>
      <c r="E9900" s="313" t="s">
        <v>19</v>
      </c>
      <c r="F9900" s="314">
        <v>0</v>
      </c>
      <c r="G9900" s="39"/>
      <c r="H9900" s="45"/>
    </row>
    <row r="9901" s="2" customFormat="1" ht="16.8" customHeight="1">
      <c r="A9901" s="39"/>
      <c r="B9901" s="45"/>
      <c r="C9901" s="317" t="s">
        <v>4959</v>
      </c>
      <c r="D9901" s="39"/>
      <c r="E9901" s="39"/>
      <c r="F9901" s="39"/>
      <c r="G9901" s="39"/>
      <c r="H9901" s="45"/>
    </row>
    <row r="9902" s="2" customFormat="1" ht="16.8" customHeight="1">
      <c r="A9902" s="39"/>
      <c r="B9902" s="45"/>
      <c r="C9902" s="315" t="s">
        <v>786</v>
      </c>
      <c r="D9902" s="315" t="s">
        <v>787</v>
      </c>
      <c r="E9902" s="18" t="s">
        <v>572</v>
      </c>
      <c r="F9902" s="316">
        <v>107.7</v>
      </c>
      <c r="G9902" s="39"/>
      <c r="H9902" s="45"/>
    </row>
    <row r="9903" s="2" customFormat="1" ht="16.8" customHeight="1">
      <c r="A9903" s="39"/>
      <c r="B9903" s="45"/>
      <c r="C9903" s="315" t="s">
        <v>496</v>
      </c>
      <c r="D9903" s="315" t="s">
        <v>497</v>
      </c>
      <c r="E9903" s="18" t="s">
        <v>489</v>
      </c>
      <c r="F9903" s="316">
        <v>20.536000000000001</v>
      </c>
      <c r="G9903" s="39"/>
      <c r="H9903" s="45"/>
    </row>
    <row r="9904" s="2" customFormat="1" ht="16.8" customHeight="1">
      <c r="A9904" s="39"/>
      <c r="B9904" s="45"/>
      <c r="C9904" s="311" t="s">
        <v>265</v>
      </c>
      <c r="D9904" s="312" t="s">
        <v>19</v>
      </c>
      <c r="E9904" s="313" t="s">
        <v>19</v>
      </c>
      <c r="F9904" s="314">
        <v>0.29999999999999999</v>
      </c>
      <c r="G9904" s="39"/>
      <c r="H9904" s="45"/>
    </row>
    <row r="9905" s="2" customFormat="1" ht="16.8" customHeight="1">
      <c r="A9905" s="39"/>
      <c r="B9905" s="45"/>
      <c r="C9905" s="317" t="s">
        <v>4959</v>
      </c>
      <c r="D9905" s="39"/>
      <c r="E9905" s="39"/>
      <c r="F9905" s="39"/>
      <c r="G9905" s="39"/>
      <c r="H9905" s="45"/>
    </row>
    <row r="9906" s="2" customFormat="1" ht="16.8" customHeight="1">
      <c r="A9906" s="39"/>
      <c r="B9906" s="45"/>
      <c r="C9906" s="315" t="s">
        <v>496</v>
      </c>
      <c r="D9906" s="315" t="s">
        <v>497</v>
      </c>
      <c r="E9906" s="18" t="s">
        <v>489</v>
      </c>
      <c r="F9906" s="316">
        <v>20.536000000000001</v>
      </c>
      <c r="G9906" s="39"/>
      <c r="H9906" s="45"/>
    </row>
    <row r="9907" s="2" customFormat="1" ht="16.8" customHeight="1">
      <c r="A9907" s="39"/>
      <c r="B9907" s="45"/>
      <c r="C9907" s="311" t="s">
        <v>287</v>
      </c>
      <c r="D9907" s="312" t="s">
        <v>19</v>
      </c>
      <c r="E9907" s="313" t="s">
        <v>19</v>
      </c>
      <c r="F9907" s="314">
        <v>24.123999999999999</v>
      </c>
      <c r="G9907" s="39"/>
      <c r="H9907" s="45"/>
    </row>
    <row r="9908" s="2" customFormat="1" ht="16.8" customHeight="1">
      <c r="A9908" s="39"/>
      <c r="B9908" s="45"/>
      <c r="C9908" s="315" t="s">
        <v>19</v>
      </c>
      <c r="D9908" s="315" t="s">
        <v>796</v>
      </c>
      <c r="E9908" s="18" t="s">
        <v>19</v>
      </c>
      <c r="F9908" s="316">
        <v>22.904</v>
      </c>
      <c r="G9908" s="39"/>
      <c r="H9908" s="45"/>
    </row>
    <row r="9909" s="2" customFormat="1" ht="16.8" customHeight="1">
      <c r="A9909" s="39"/>
      <c r="B9909" s="45"/>
      <c r="C9909" s="315" t="s">
        <v>19</v>
      </c>
      <c r="D9909" s="315" t="s">
        <v>1437</v>
      </c>
      <c r="E9909" s="18" t="s">
        <v>19</v>
      </c>
      <c r="F9909" s="316">
        <v>1.22</v>
      </c>
      <c r="G9909" s="39"/>
      <c r="H9909" s="45"/>
    </row>
    <row r="9910" s="2" customFormat="1" ht="16.8" customHeight="1">
      <c r="A9910" s="39"/>
      <c r="B9910" s="45"/>
      <c r="C9910" s="315" t="s">
        <v>287</v>
      </c>
      <c r="D9910" s="315" t="s">
        <v>363</v>
      </c>
      <c r="E9910" s="18" t="s">
        <v>19</v>
      </c>
      <c r="F9910" s="316">
        <v>24.123999999999999</v>
      </c>
      <c r="G9910" s="39"/>
      <c r="H9910" s="45"/>
    </row>
    <row r="9911" s="2" customFormat="1" ht="16.8" customHeight="1">
      <c r="A9911" s="39"/>
      <c r="B9911" s="45"/>
      <c r="C9911" s="317" t="s">
        <v>4959</v>
      </c>
      <c r="D9911" s="39"/>
      <c r="E9911" s="39"/>
      <c r="F9911" s="39"/>
      <c r="G9911" s="39"/>
      <c r="H9911" s="45"/>
    </row>
    <row r="9912" s="2" customFormat="1">
      <c r="A9912" s="39"/>
      <c r="B9912" s="45"/>
      <c r="C9912" s="315" t="s">
        <v>792</v>
      </c>
      <c r="D9912" s="315" t="s">
        <v>793</v>
      </c>
      <c r="E9912" s="18" t="s">
        <v>572</v>
      </c>
      <c r="F9912" s="316">
        <v>24.123999999999999</v>
      </c>
      <c r="G9912" s="39"/>
      <c r="H9912" s="45"/>
    </row>
    <row r="9913" s="2" customFormat="1">
      <c r="A9913" s="39"/>
      <c r="B9913" s="45"/>
      <c r="C9913" s="315" t="s">
        <v>799</v>
      </c>
      <c r="D9913" s="315" t="s">
        <v>800</v>
      </c>
      <c r="E9913" s="18" t="s">
        <v>572</v>
      </c>
      <c r="F9913" s="316">
        <v>24.123999999999999</v>
      </c>
      <c r="G9913" s="39"/>
      <c r="H9913" s="45"/>
    </row>
    <row r="9914" s="2" customFormat="1" ht="16.8" customHeight="1">
      <c r="A9914" s="39"/>
      <c r="B9914" s="45"/>
      <c r="C9914" s="315" t="s">
        <v>804</v>
      </c>
      <c r="D9914" s="315" t="s">
        <v>805</v>
      </c>
      <c r="E9914" s="18" t="s">
        <v>572</v>
      </c>
      <c r="F9914" s="316">
        <v>24.123999999999999</v>
      </c>
      <c r="G9914" s="39"/>
      <c r="H9914" s="45"/>
    </row>
    <row r="9915" s="2" customFormat="1" ht="16.8" customHeight="1">
      <c r="A9915" s="39"/>
      <c r="B9915" s="45"/>
      <c r="C9915" s="315" t="s">
        <v>809</v>
      </c>
      <c r="D9915" s="315" t="s">
        <v>810</v>
      </c>
      <c r="E9915" s="18" t="s">
        <v>572</v>
      </c>
      <c r="F9915" s="316">
        <v>24.123999999999999</v>
      </c>
      <c r="G9915" s="39"/>
      <c r="H9915" s="45"/>
    </row>
    <row r="9916" s="2" customFormat="1" ht="16.8" customHeight="1">
      <c r="A9916" s="39"/>
      <c r="B9916" s="45"/>
      <c r="C9916" s="311" t="s">
        <v>1310</v>
      </c>
      <c r="D9916" s="312" t="s">
        <v>19</v>
      </c>
      <c r="E9916" s="313" t="s">
        <v>19</v>
      </c>
      <c r="F9916" s="314">
        <v>23.495999999999999</v>
      </c>
      <c r="G9916" s="39"/>
      <c r="H9916" s="45"/>
    </row>
    <row r="9917" s="2" customFormat="1" ht="16.8" customHeight="1">
      <c r="A9917" s="39"/>
      <c r="B9917" s="45"/>
      <c r="C9917" s="315" t="s">
        <v>19</v>
      </c>
      <c r="D9917" s="315" t="s">
        <v>3595</v>
      </c>
      <c r="E9917" s="18" t="s">
        <v>19</v>
      </c>
      <c r="F9917" s="316">
        <v>0</v>
      </c>
      <c r="G9917" s="39"/>
      <c r="H9917" s="45"/>
    </row>
    <row r="9918" s="2" customFormat="1" ht="16.8" customHeight="1">
      <c r="A9918" s="39"/>
      <c r="B9918" s="45"/>
      <c r="C9918" s="315" t="s">
        <v>1310</v>
      </c>
      <c r="D9918" s="315" t="s">
        <v>4740</v>
      </c>
      <c r="E9918" s="18" t="s">
        <v>19</v>
      </c>
      <c r="F9918" s="316">
        <v>23.495999999999999</v>
      </c>
      <c r="G9918" s="39"/>
      <c r="H9918" s="45"/>
    </row>
    <row r="9919" s="2" customFormat="1" ht="16.8" customHeight="1">
      <c r="A9919" s="39"/>
      <c r="B9919" s="45"/>
      <c r="C9919" s="317" t="s">
        <v>4959</v>
      </c>
      <c r="D9919" s="39"/>
      <c r="E9919" s="39"/>
      <c r="F9919" s="39"/>
      <c r="G9919" s="39"/>
      <c r="H9919" s="45"/>
    </row>
    <row r="9920" s="2" customFormat="1">
      <c r="A9920" s="39"/>
      <c r="B9920" s="45"/>
      <c r="C9920" s="315" t="s">
        <v>1316</v>
      </c>
      <c r="D9920" s="315" t="s">
        <v>1317</v>
      </c>
      <c r="E9920" s="18" t="s">
        <v>345</v>
      </c>
      <c r="F9920" s="316">
        <v>40.648000000000003</v>
      </c>
      <c r="G9920" s="39"/>
      <c r="H9920" s="45"/>
    </row>
    <row r="9921" s="2" customFormat="1">
      <c r="A9921" s="39"/>
      <c r="B9921" s="45"/>
      <c r="C9921" s="315" t="s">
        <v>406</v>
      </c>
      <c r="D9921" s="315" t="s">
        <v>407</v>
      </c>
      <c r="E9921" s="18" t="s">
        <v>391</v>
      </c>
      <c r="F9921" s="316">
        <v>219.98500000000001</v>
      </c>
      <c r="G9921" s="39"/>
      <c r="H9921" s="45"/>
    </row>
    <row r="9922" s="2" customFormat="1" ht="16.8" customHeight="1">
      <c r="A9922" s="39"/>
      <c r="B9922" s="45"/>
      <c r="C9922" s="311" t="s">
        <v>1313</v>
      </c>
      <c r="D9922" s="312" t="s">
        <v>19</v>
      </c>
      <c r="E9922" s="313" t="s">
        <v>19</v>
      </c>
      <c r="F9922" s="314">
        <v>40.648000000000003</v>
      </c>
      <c r="G9922" s="39"/>
      <c r="H9922" s="45"/>
    </row>
    <row r="9923" s="2" customFormat="1" ht="16.8" customHeight="1">
      <c r="A9923" s="39"/>
      <c r="B9923" s="45"/>
      <c r="C9923" s="315" t="s">
        <v>19</v>
      </c>
      <c r="D9923" s="315" t="s">
        <v>1323</v>
      </c>
      <c r="E9923" s="18" t="s">
        <v>19</v>
      </c>
      <c r="F9923" s="316">
        <v>40.648000000000003</v>
      </c>
      <c r="G9923" s="39"/>
      <c r="H9923" s="45"/>
    </row>
    <row r="9924" s="2" customFormat="1" ht="16.8" customHeight="1">
      <c r="A9924" s="39"/>
      <c r="B9924" s="45"/>
      <c r="C9924" s="315" t="s">
        <v>1313</v>
      </c>
      <c r="D9924" s="315" t="s">
        <v>363</v>
      </c>
      <c r="E9924" s="18" t="s">
        <v>19</v>
      </c>
      <c r="F9924" s="316">
        <v>40.648000000000003</v>
      </c>
      <c r="G9924" s="39"/>
      <c r="H9924" s="45"/>
    </row>
    <row r="9925" s="2" customFormat="1" ht="16.8" customHeight="1">
      <c r="A9925" s="39"/>
      <c r="B9925" s="45"/>
      <c r="C9925" s="317" t="s">
        <v>4959</v>
      </c>
      <c r="D9925" s="39"/>
      <c r="E9925" s="39"/>
      <c r="F9925" s="39"/>
      <c r="G9925" s="39"/>
      <c r="H9925" s="45"/>
    </row>
    <row r="9926" s="2" customFormat="1">
      <c r="A9926" s="39"/>
      <c r="B9926" s="45"/>
      <c r="C9926" s="315" t="s">
        <v>1316</v>
      </c>
      <c r="D9926" s="315" t="s">
        <v>1317</v>
      </c>
      <c r="E9926" s="18" t="s">
        <v>345</v>
      </c>
      <c r="F9926" s="316">
        <v>40.648000000000003</v>
      </c>
      <c r="G9926" s="39"/>
      <c r="H9926" s="45"/>
    </row>
    <row r="9927" s="2" customFormat="1">
      <c r="A9927" s="39"/>
      <c r="B9927" s="45"/>
      <c r="C9927" s="315" t="s">
        <v>1324</v>
      </c>
      <c r="D9927" s="315" t="s">
        <v>1325</v>
      </c>
      <c r="E9927" s="18" t="s">
        <v>345</v>
      </c>
      <c r="F9927" s="316">
        <v>40.648000000000003</v>
      </c>
      <c r="G9927" s="39"/>
      <c r="H9927" s="45"/>
    </row>
    <row r="9928" s="2" customFormat="1" ht="16.8" customHeight="1">
      <c r="A9928" s="39"/>
      <c r="B9928" s="45"/>
      <c r="C9928" s="315" t="s">
        <v>511</v>
      </c>
      <c r="D9928" s="315" t="s">
        <v>512</v>
      </c>
      <c r="E9928" s="18" t="s">
        <v>345</v>
      </c>
      <c r="F9928" s="316">
        <v>185.965</v>
      </c>
      <c r="G9928" s="39"/>
      <c r="H9928" s="45"/>
    </row>
    <row r="9929" s="2" customFormat="1">
      <c r="A9929" s="39"/>
      <c r="B9929" s="45"/>
      <c r="C9929" s="315" t="s">
        <v>1404</v>
      </c>
      <c r="D9929" s="315" t="s">
        <v>4971</v>
      </c>
      <c r="E9929" s="18" t="s">
        <v>345</v>
      </c>
      <c r="F9929" s="316">
        <v>40.648000000000003</v>
      </c>
      <c r="G9929" s="39"/>
      <c r="H9929" s="45"/>
    </row>
    <row r="9930" s="2" customFormat="1" ht="16.8" customHeight="1">
      <c r="A9930" s="39"/>
      <c r="B9930" s="45"/>
      <c r="C9930" s="315" t="s">
        <v>1408</v>
      </c>
      <c r="D9930" s="315" t="s">
        <v>1409</v>
      </c>
      <c r="E9930" s="18" t="s">
        <v>345</v>
      </c>
      <c r="F9930" s="316">
        <v>41.866999999999997</v>
      </c>
      <c r="G9930" s="39"/>
      <c r="H9930" s="45"/>
    </row>
    <row r="9931" s="2" customFormat="1" ht="16.8" customHeight="1">
      <c r="A9931" s="39"/>
      <c r="B9931" s="45"/>
      <c r="C9931" s="311" t="s">
        <v>1312</v>
      </c>
      <c r="D9931" s="312" t="s">
        <v>19</v>
      </c>
      <c r="E9931" s="313" t="s">
        <v>19</v>
      </c>
      <c r="F9931" s="314">
        <v>0.25</v>
      </c>
      <c r="G9931" s="39"/>
      <c r="H9931" s="45"/>
    </row>
    <row r="9932" s="2" customFormat="1" ht="16.8" customHeight="1">
      <c r="A9932" s="39"/>
      <c r="B9932" s="45"/>
      <c r="C9932" s="315" t="s">
        <v>19</v>
      </c>
      <c r="D9932" s="315" t="s">
        <v>355</v>
      </c>
      <c r="E9932" s="18" t="s">
        <v>19</v>
      </c>
      <c r="F9932" s="316">
        <v>0</v>
      </c>
      <c r="G9932" s="39"/>
      <c r="H9932" s="45"/>
    </row>
    <row r="9933" s="2" customFormat="1" ht="16.8" customHeight="1">
      <c r="A9933" s="39"/>
      <c r="B9933" s="45"/>
      <c r="C9933" s="315" t="s">
        <v>1312</v>
      </c>
      <c r="D9933" s="315" t="s">
        <v>1322</v>
      </c>
      <c r="E9933" s="18" t="s">
        <v>19</v>
      </c>
      <c r="F9933" s="316">
        <v>0.25</v>
      </c>
      <c r="G9933" s="39"/>
      <c r="H9933" s="45"/>
    </row>
    <row r="9934" s="2" customFormat="1" ht="16.8" customHeight="1">
      <c r="A9934" s="39"/>
      <c r="B9934" s="45"/>
      <c r="C9934" s="317" t="s">
        <v>4959</v>
      </c>
      <c r="D9934" s="39"/>
      <c r="E9934" s="39"/>
      <c r="F9934" s="39"/>
      <c r="G9934" s="39"/>
      <c r="H9934" s="45"/>
    </row>
    <row r="9935" s="2" customFormat="1">
      <c r="A9935" s="39"/>
      <c r="B9935" s="45"/>
      <c r="C9935" s="315" t="s">
        <v>1316</v>
      </c>
      <c r="D9935" s="315" t="s">
        <v>1317</v>
      </c>
      <c r="E9935" s="18" t="s">
        <v>345</v>
      </c>
      <c r="F9935" s="316">
        <v>40.648000000000003</v>
      </c>
      <c r="G9935" s="39"/>
      <c r="H9935" s="45"/>
    </row>
    <row r="9936" s="2" customFormat="1">
      <c r="A9936" s="39"/>
      <c r="B9936" s="45"/>
      <c r="C9936" s="315" t="s">
        <v>406</v>
      </c>
      <c r="D9936" s="315" t="s">
        <v>407</v>
      </c>
      <c r="E9936" s="18" t="s">
        <v>391</v>
      </c>
      <c r="F9936" s="316">
        <v>219.98500000000001</v>
      </c>
      <c r="G9936" s="39"/>
      <c r="H9936" s="45"/>
    </row>
    <row r="9937" s="2" customFormat="1" ht="16.8" customHeight="1">
      <c r="A9937" s="39"/>
      <c r="B9937" s="45"/>
      <c r="C9937" s="311" t="s">
        <v>1290</v>
      </c>
      <c r="D9937" s="312" t="s">
        <v>19</v>
      </c>
      <c r="E9937" s="313" t="s">
        <v>19</v>
      </c>
      <c r="F9937" s="314">
        <v>11.452</v>
      </c>
      <c r="G9937" s="39"/>
      <c r="H9937" s="45"/>
    </row>
    <row r="9938" s="2" customFormat="1">
      <c r="A9938" s="39"/>
      <c r="B9938" s="45"/>
      <c r="C9938" s="315" t="s">
        <v>19</v>
      </c>
      <c r="D9938" s="315" t="s">
        <v>1848</v>
      </c>
      <c r="E9938" s="18" t="s">
        <v>19</v>
      </c>
      <c r="F9938" s="316">
        <v>0</v>
      </c>
      <c r="G9938" s="39"/>
      <c r="H9938" s="45"/>
    </row>
    <row r="9939" s="2" customFormat="1" ht="16.8" customHeight="1">
      <c r="A9939" s="39"/>
      <c r="B9939" s="45"/>
      <c r="C9939" s="315" t="s">
        <v>1290</v>
      </c>
      <c r="D9939" s="315" t="s">
        <v>4746</v>
      </c>
      <c r="E9939" s="18" t="s">
        <v>19</v>
      </c>
      <c r="F9939" s="316">
        <v>11.452</v>
      </c>
      <c r="G9939" s="39"/>
      <c r="H9939" s="45"/>
    </row>
    <row r="9940" s="2" customFormat="1" ht="16.8" customHeight="1">
      <c r="A9940" s="39"/>
      <c r="B9940" s="45"/>
      <c r="C9940" s="317" t="s">
        <v>4959</v>
      </c>
      <c r="D9940" s="39"/>
      <c r="E9940" s="39"/>
      <c r="F9940" s="39"/>
      <c r="G9940" s="39"/>
      <c r="H9940" s="45"/>
    </row>
    <row r="9941" s="2" customFormat="1">
      <c r="A9941" s="39"/>
      <c r="B9941" s="45"/>
      <c r="C9941" s="315" t="s">
        <v>343</v>
      </c>
      <c r="D9941" s="315" t="s">
        <v>344</v>
      </c>
      <c r="E9941" s="18" t="s">
        <v>345</v>
      </c>
      <c r="F9941" s="316">
        <v>24.393000000000001</v>
      </c>
      <c r="G9941" s="39"/>
      <c r="H9941" s="45"/>
    </row>
    <row r="9942" s="2" customFormat="1">
      <c r="A9942" s="39"/>
      <c r="B9942" s="45"/>
      <c r="C9942" s="315" t="s">
        <v>406</v>
      </c>
      <c r="D9942" s="315" t="s">
        <v>407</v>
      </c>
      <c r="E9942" s="18" t="s">
        <v>391</v>
      </c>
      <c r="F9942" s="316">
        <v>219.98500000000001</v>
      </c>
      <c r="G9942" s="39"/>
      <c r="H9942" s="45"/>
    </row>
    <row r="9943" s="2" customFormat="1" ht="16.8" customHeight="1">
      <c r="A9943" s="39"/>
      <c r="B9943" s="45"/>
      <c r="C9943" s="311" t="s">
        <v>1289</v>
      </c>
      <c r="D9943" s="312" t="s">
        <v>19</v>
      </c>
      <c r="E9943" s="313" t="s">
        <v>19</v>
      </c>
      <c r="F9943" s="314">
        <v>24.393000000000001</v>
      </c>
      <c r="G9943" s="39"/>
      <c r="H9943" s="45"/>
    </row>
    <row r="9944" s="2" customFormat="1" ht="16.8" customHeight="1">
      <c r="A9944" s="39"/>
      <c r="B9944" s="45"/>
      <c r="C9944" s="315" t="s">
        <v>1289</v>
      </c>
      <c r="D9944" s="315" t="s">
        <v>1332</v>
      </c>
      <c r="E9944" s="18" t="s">
        <v>19</v>
      </c>
      <c r="F9944" s="316">
        <v>24.393000000000001</v>
      </c>
      <c r="G9944" s="39"/>
      <c r="H9944" s="45"/>
    </row>
    <row r="9945" s="2" customFormat="1" ht="16.8" customHeight="1">
      <c r="A9945" s="39"/>
      <c r="B9945" s="45"/>
      <c r="C9945" s="317" t="s">
        <v>4959</v>
      </c>
      <c r="D9945" s="39"/>
      <c r="E9945" s="39"/>
      <c r="F9945" s="39"/>
      <c r="G9945" s="39"/>
      <c r="H9945" s="45"/>
    </row>
    <row r="9946" s="2" customFormat="1">
      <c r="A9946" s="39"/>
      <c r="B9946" s="45"/>
      <c r="C9946" s="315" t="s">
        <v>343</v>
      </c>
      <c r="D9946" s="315" t="s">
        <v>344</v>
      </c>
      <c r="E9946" s="18" t="s">
        <v>345</v>
      </c>
      <c r="F9946" s="316">
        <v>24.393000000000001</v>
      </c>
      <c r="G9946" s="39"/>
      <c r="H9946" s="45"/>
    </row>
    <row r="9947" s="2" customFormat="1">
      <c r="A9947" s="39"/>
      <c r="B9947" s="45"/>
      <c r="C9947" s="315" t="s">
        <v>966</v>
      </c>
      <c r="D9947" s="315" t="s">
        <v>967</v>
      </c>
      <c r="E9947" s="18" t="s">
        <v>345</v>
      </c>
      <c r="F9947" s="316">
        <v>21.954000000000001</v>
      </c>
      <c r="G9947" s="39"/>
      <c r="H9947" s="45"/>
    </row>
    <row r="9948" s="2" customFormat="1">
      <c r="A9948" s="39"/>
      <c r="B9948" s="45"/>
      <c r="C9948" s="315" t="s">
        <v>1009</v>
      </c>
      <c r="D9948" s="315" t="s">
        <v>1010</v>
      </c>
      <c r="E9948" s="18" t="s">
        <v>345</v>
      </c>
      <c r="F9948" s="316">
        <v>24.393000000000001</v>
      </c>
      <c r="G9948" s="39"/>
      <c r="H9948" s="45"/>
    </row>
    <row r="9949" s="2" customFormat="1" ht="16.8" customHeight="1">
      <c r="A9949" s="39"/>
      <c r="B9949" s="45"/>
      <c r="C9949" s="311" t="s">
        <v>1280</v>
      </c>
      <c r="D9949" s="312" t="s">
        <v>19</v>
      </c>
      <c r="E9949" s="313" t="s">
        <v>19</v>
      </c>
      <c r="F9949" s="314">
        <v>0.48999999999999999</v>
      </c>
      <c r="G9949" s="39"/>
      <c r="H9949" s="45"/>
    </row>
    <row r="9950" s="2" customFormat="1" ht="16.8" customHeight="1">
      <c r="A9950" s="39"/>
      <c r="B9950" s="45"/>
      <c r="C9950" s="315" t="s">
        <v>1280</v>
      </c>
      <c r="D9950" s="315" t="s">
        <v>357</v>
      </c>
      <c r="E9950" s="18" t="s">
        <v>19</v>
      </c>
      <c r="F9950" s="316">
        <v>0.48999999999999999</v>
      </c>
      <c r="G9950" s="39"/>
      <c r="H9950" s="45"/>
    </row>
    <row r="9951" s="2" customFormat="1" ht="16.8" customHeight="1">
      <c r="A9951" s="39"/>
      <c r="B9951" s="45"/>
      <c r="C9951" s="317" t="s">
        <v>4959</v>
      </c>
      <c r="D9951" s="39"/>
      <c r="E9951" s="39"/>
      <c r="F9951" s="39"/>
      <c r="G9951" s="39"/>
      <c r="H9951" s="45"/>
    </row>
    <row r="9952" s="2" customFormat="1">
      <c r="A9952" s="39"/>
      <c r="B9952" s="45"/>
      <c r="C9952" s="315" t="s">
        <v>343</v>
      </c>
      <c r="D9952" s="315" t="s">
        <v>344</v>
      </c>
      <c r="E9952" s="18" t="s">
        <v>345</v>
      </c>
      <c r="F9952" s="316">
        <v>24.393000000000001</v>
      </c>
      <c r="G9952" s="39"/>
      <c r="H9952" s="45"/>
    </row>
    <row r="9953" s="2" customFormat="1">
      <c r="A9953" s="39"/>
      <c r="B9953" s="45"/>
      <c r="C9953" s="315" t="s">
        <v>406</v>
      </c>
      <c r="D9953" s="315" t="s">
        <v>407</v>
      </c>
      <c r="E9953" s="18" t="s">
        <v>391</v>
      </c>
      <c r="F9953" s="316">
        <v>219.98500000000001</v>
      </c>
      <c r="G9953" s="39"/>
      <c r="H9953" s="45"/>
    </row>
    <row r="9954" s="2" customFormat="1" ht="16.8" customHeight="1">
      <c r="A9954" s="39"/>
      <c r="B9954" s="45"/>
      <c r="C9954" s="311" t="s">
        <v>1285</v>
      </c>
      <c r="D9954" s="312" t="s">
        <v>19</v>
      </c>
      <c r="E9954" s="313" t="s">
        <v>19</v>
      </c>
      <c r="F9954" s="314">
        <v>0</v>
      </c>
      <c r="G9954" s="39"/>
      <c r="H9954" s="45"/>
    </row>
    <row r="9955" s="2" customFormat="1" ht="16.8" customHeight="1">
      <c r="A9955" s="39"/>
      <c r="B9955" s="45"/>
      <c r="C9955" s="317" t="s">
        <v>4959</v>
      </c>
      <c r="D9955" s="39"/>
      <c r="E9955" s="39"/>
      <c r="F9955" s="39"/>
      <c r="G9955" s="39"/>
      <c r="H9955" s="45"/>
    </row>
    <row r="9956" s="2" customFormat="1">
      <c r="A9956" s="39"/>
      <c r="B9956" s="45"/>
      <c r="C9956" s="315" t="s">
        <v>343</v>
      </c>
      <c r="D9956" s="315" t="s">
        <v>344</v>
      </c>
      <c r="E9956" s="18" t="s">
        <v>345</v>
      </c>
      <c r="F9956" s="316">
        <v>24.393000000000001</v>
      </c>
      <c r="G9956" s="39"/>
      <c r="H9956" s="45"/>
    </row>
    <row r="9957" s="2" customFormat="1">
      <c r="A9957" s="39"/>
      <c r="B9957" s="45"/>
      <c r="C9957" s="315" t="s">
        <v>406</v>
      </c>
      <c r="D9957" s="315" t="s">
        <v>407</v>
      </c>
      <c r="E9957" s="18" t="s">
        <v>391</v>
      </c>
      <c r="F9957" s="316">
        <v>219.98500000000001</v>
      </c>
      <c r="G9957" s="39"/>
      <c r="H9957" s="45"/>
    </row>
    <row r="9958" s="2" customFormat="1" ht="16.8" customHeight="1">
      <c r="A9958" s="39"/>
      <c r="B9958" s="45"/>
      <c r="C9958" s="311" t="s">
        <v>1287</v>
      </c>
      <c r="D9958" s="312" t="s">
        <v>19</v>
      </c>
      <c r="E9958" s="313" t="s">
        <v>19</v>
      </c>
      <c r="F9958" s="314">
        <v>0</v>
      </c>
      <c r="G9958" s="39"/>
      <c r="H9958" s="45"/>
    </row>
    <row r="9959" s="2" customFormat="1" ht="16.8" customHeight="1">
      <c r="A9959" s="39"/>
      <c r="B9959" s="45"/>
      <c r="C9959" s="315" t="s">
        <v>1287</v>
      </c>
      <c r="D9959" s="315" t="s">
        <v>1331</v>
      </c>
      <c r="E9959" s="18" t="s">
        <v>19</v>
      </c>
      <c r="F9959" s="316">
        <v>0</v>
      </c>
      <c r="G9959" s="39"/>
      <c r="H9959" s="45"/>
    </row>
    <row r="9960" s="2" customFormat="1" ht="16.8" customHeight="1">
      <c r="A9960" s="39"/>
      <c r="B9960" s="45"/>
      <c r="C9960" s="317" t="s">
        <v>4959</v>
      </c>
      <c r="D9960" s="39"/>
      <c r="E9960" s="39"/>
      <c r="F9960" s="39"/>
      <c r="G9960" s="39"/>
      <c r="H9960" s="45"/>
    </row>
    <row r="9961" s="2" customFormat="1">
      <c r="A9961" s="39"/>
      <c r="B9961" s="45"/>
      <c r="C9961" s="315" t="s">
        <v>343</v>
      </c>
      <c r="D9961" s="315" t="s">
        <v>344</v>
      </c>
      <c r="E9961" s="18" t="s">
        <v>345</v>
      </c>
      <c r="F9961" s="316">
        <v>24.393000000000001</v>
      </c>
      <c r="G9961" s="39"/>
      <c r="H9961" s="45"/>
    </row>
    <row r="9962" s="2" customFormat="1">
      <c r="A9962" s="39"/>
      <c r="B9962" s="45"/>
      <c r="C9962" s="315" t="s">
        <v>966</v>
      </c>
      <c r="D9962" s="315" t="s">
        <v>967</v>
      </c>
      <c r="E9962" s="18" t="s">
        <v>345</v>
      </c>
      <c r="F9962" s="316">
        <v>21.954000000000001</v>
      </c>
      <c r="G9962" s="39"/>
      <c r="H9962" s="45"/>
    </row>
    <row r="9963" s="2" customFormat="1">
      <c r="A9963" s="39"/>
      <c r="B9963" s="45"/>
      <c r="C9963" s="315" t="s">
        <v>1009</v>
      </c>
      <c r="D9963" s="315" t="s">
        <v>1010</v>
      </c>
      <c r="E9963" s="18" t="s">
        <v>345</v>
      </c>
      <c r="F9963" s="316">
        <v>24.393000000000001</v>
      </c>
      <c r="G9963" s="39"/>
      <c r="H9963" s="45"/>
    </row>
    <row r="9964" s="2" customFormat="1" ht="16.8" customHeight="1">
      <c r="A9964" s="39"/>
      <c r="B9964" s="45"/>
      <c r="C9964" s="311" t="s">
        <v>1279</v>
      </c>
      <c r="D9964" s="312" t="s">
        <v>19</v>
      </c>
      <c r="E9964" s="313" t="s">
        <v>19</v>
      </c>
      <c r="F9964" s="314">
        <v>0.48999999999999999</v>
      </c>
      <c r="G9964" s="39"/>
      <c r="H9964" s="45"/>
    </row>
    <row r="9965" s="2" customFormat="1" ht="16.8" customHeight="1">
      <c r="A9965" s="39"/>
      <c r="B9965" s="45"/>
      <c r="C9965" s="315" t="s">
        <v>1279</v>
      </c>
      <c r="D9965" s="315" t="s">
        <v>357</v>
      </c>
      <c r="E9965" s="18" t="s">
        <v>19</v>
      </c>
      <c r="F9965" s="316">
        <v>0.48999999999999999</v>
      </c>
      <c r="G9965" s="39"/>
      <c r="H9965" s="45"/>
    </row>
    <row r="9966" s="2" customFormat="1" ht="16.8" customHeight="1">
      <c r="A9966" s="39"/>
      <c r="B9966" s="45"/>
      <c r="C9966" s="317" t="s">
        <v>4959</v>
      </c>
      <c r="D9966" s="39"/>
      <c r="E9966" s="39"/>
      <c r="F9966" s="39"/>
      <c r="G9966" s="39"/>
      <c r="H9966" s="45"/>
    </row>
    <row r="9967" s="2" customFormat="1">
      <c r="A9967" s="39"/>
      <c r="B9967" s="45"/>
      <c r="C9967" s="315" t="s">
        <v>343</v>
      </c>
      <c r="D9967" s="315" t="s">
        <v>344</v>
      </c>
      <c r="E9967" s="18" t="s">
        <v>345</v>
      </c>
      <c r="F9967" s="316">
        <v>24.393000000000001</v>
      </c>
      <c r="G9967" s="39"/>
      <c r="H9967" s="45"/>
    </row>
    <row r="9968" s="2" customFormat="1">
      <c r="A9968" s="39"/>
      <c r="B9968" s="45"/>
      <c r="C9968" s="315" t="s">
        <v>406</v>
      </c>
      <c r="D9968" s="315" t="s">
        <v>407</v>
      </c>
      <c r="E9968" s="18" t="s">
        <v>391</v>
      </c>
      <c r="F9968" s="316">
        <v>219.98500000000001</v>
      </c>
      <c r="G9968" s="39"/>
      <c r="H9968" s="45"/>
    </row>
    <row r="9969" s="2" customFormat="1" ht="16.8" customHeight="1">
      <c r="A9969" s="39"/>
      <c r="B9969" s="45"/>
      <c r="C9969" s="311" t="s">
        <v>1272</v>
      </c>
      <c r="D9969" s="312" t="s">
        <v>19</v>
      </c>
      <c r="E9969" s="313" t="s">
        <v>19</v>
      </c>
      <c r="F9969" s="314">
        <v>1</v>
      </c>
      <c r="G9969" s="39"/>
      <c r="H9969" s="45"/>
    </row>
    <row r="9970" s="2" customFormat="1" ht="16.8" customHeight="1">
      <c r="A9970" s="39"/>
      <c r="B9970" s="45"/>
      <c r="C9970" s="315" t="s">
        <v>19</v>
      </c>
      <c r="D9970" s="315" t="s">
        <v>351</v>
      </c>
      <c r="E9970" s="18" t="s">
        <v>19</v>
      </c>
      <c r="F9970" s="316">
        <v>0</v>
      </c>
      <c r="G9970" s="39"/>
      <c r="H9970" s="45"/>
    </row>
    <row r="9971" s="2" customFormat="1" ht="16.8" customHeight="1">
      <c r="A9971" s="39"/>
      <c r="B9971" s="45"/>
      <c r="C9971" s="315" t="s">
        <v>1272</v>
      </c>
      <c r="D9971" s="315" t="s">
        <v>352</v>
      </c>
      <c r="E9971" s="18" t="s">
        <v>19</v>
      </c>
      <c r="F9971" s="316">
        <v>1</v>
      </c>
      <c r="G9971" s="39"/>
      <c r="H9971" s="45"/>
    </row>
    <row r="9972" s="2" customFormat="1" ht="16.8" customHeight="1">
      <c r="A9972" s="39"/>
      <c r="B9972" s="45"/>
      <c r="C9972" s="317" t="s">
        <v>4959</v>
      </c>
      <c r="D9972" s="39"/>
      <c r="E9972" s="39"/>
      <c r="F9972" s="39"/>
      <c r="G9972" s="39"/>
      <c r="H9972" s="45"/>
    </row>
    <row r="9973" s="2" customFormat="1">
      <c r="A9973" s="39"/>
      <c r="B9973" s="45"/>
      <c r="C9973" s="315" t="s">
        <v>343</v>
      </c>
      <c r="D9973" s="315" t="s">
        <v>344</v>
      </c>
      <c r="E9973" s="18" t="s">
        <v>345</v>
      </c>
      <c r="F9973" s="316">
        <v>24.393000000000001</v>
      </c>
      <c r="G9973" s="39"/>
      <c r="H9973" s="45"/>
    </row>
    <row r="9974" s="2" customFormat="1">
      <c r="A9974" s="39"/>
      <c r="B9974" s="45"/>
      <c r="C9974" s="315" t="s">
        <v>792</v>
      </c>
      <c r="D9974" s="315" t="s">
        <v>793</v>
      </c>
      <c r="E9974" s="18" t="s">
        <v>572</v>
      </c>
      <c r="F9974" s="316">
        <v>24.123999999999999</v>
      </c>
      <c r="G9974" s="39"/>
      <c r="H9974" s="45"/>
    </row>
    <row r="9975" s="2" customFormat="1" ht="16.8" customHeight="1">
      <c r="A9975" s="39"/>
      <c r="B9975" s="45"/>
      <c r="C9975" s="311" t="s">
        <v>1273</v>
      </c>
      <c r="D9975" s="312" t="s">
        <v>19</v>
      </c>
      <c r="E9975" s="313" t="s">
        <v>19</v>
      </c>
      <c r="F9975" s="314">
        <v>0</v>
      </c>
      <c r="G9975" s="39"/>
      <c r="H9975" s="45"/>
    </row>
    <row r="9976" s="2" customFormat="1" ht="16.8" customHeight="1">
      <c r="A9976" s="39"/>
      <c r="B9976" s="45"/>
      <c r="C9976" s="317" t="s">
        <v>4959</v>
      </c>
      <c r="D9976" s="39"/>
      <c r="E9976" s="39"/>
      <c r="F9976" s="39"/>
      <c r="G9976" s="39"/>
      <c r="H9976" s="45"/>
    </row>
    <row r="9977" s="2" customFormat="1">
      <c r="A9977" s="39"/>
      <c r="B9977" s="45"/>
      <c r="C9977" s="315" t="s">
        <v>343</v>
      </c>
      <c r="D9977" s="315" t="s">
        <v>344</v>
      </c>
      <c r="E9977" s="18" t="s">
        <v>345</v>
      </c>
      <c r="F9977" s="316">
        <v>24.393000000000001</v>
      </c>
      <c r="G9977" s="39"/>
      <c r="H9977" s="45"/>
    </row>
    <row r="9978" s="2" customFormat="1">
      <c r="A9978" s="39"/>
      <c r="B9978" s="45"/>
      <c r="C9978" s="315" t="s">
        <v>406</v>
      </c>
      <c r="D9978" s="315" t="s">
        <v>407</v>
      </c>
      <c r="E9978" s="18" t="s">
        <v>391</v>
      </c>
      <c r="F9978" s="316">
        <v>219.98500000000001</v>
      </c>
      <c r="G9978" s="39"/>
      <c r="H9978" s="45"/>
    </row>
    <row r="9979" s="2" customFormat="1" ht="16.8" customHeight="1">
      <c r="A9979" s="39"/>
      <c r="B9979" s="45"/>
      <c r="C9979" s="311" t="s">
        <v>1283</v>
      </c>
      <c r="D9979" s="312" t="s">
        <v>1283</v>
      </c>
      <c r="E9979" s="313" t="s">
        <v>19</v>
      </c>
      <c r="F9979" s="314">
        <v>0</v>
      </c>
      <c r="G9979" s="39"/>
      <c r="H9979" s="45"/>
    </row>
    <row r="9980" s="2" customFormat="1" ht="16.8" customHeight="1">
      <c r="A9980" s="39"/>
      <c r="B9980" s="45"/>
      <c r="C9980" s="315" t="s">
        <v>1283</v>
      </c>
      <c r="D9980" s="315" t="s">
        <v>1330</v>
      </c>
      <c r="E9980" s="18" t="s">
        <v>19</v>
      </c>
      <c r="F9980" s="316">
        <v>0</v>
      </c>
      <c r="G9980" s="39"/>
      <c r="H9980" s="45"/>
    </row>
    <row r="9981" s="2" customFormat="1" ht="16.8" customHeight="1">
      <c r="A9981" s="39"/>
      <c r="B9981" s="45"/>
      <c r="C9981" s="311" t="s">
        <v>1277</v>
      </c>
      <c r="D9981" s="312" t="s">
        <v>19</v>
      </c>
      <c r="E9981" s="313" t="s">
        <v>19</v>
      </c>
      <c r="F9981" s="314">
        <v>0.46999999999999997</v>
      </c>
      <c r="G9981" s="39"/>
      <c r="H9981" s="45"/>
    </row>
    <row r="9982" s="2" customFormat="1" ht="16.8" customHeight="1">
      <c r="A9982" s="39"/>
      <c r="B9982" s="45"/>
      <c r="C9982" s="315" t="s">
        <v>19</v>
      </c>
      <c r="D9982" s="315" t="s">
        <v>355</v>
      </c>
      <c r="E9982" s="18" t="s">
        <v>19</v>
      </c>
      <c r="F9982" s="316">
        <v>0</v>
      </c>
      <c r="G9982" s="39"/>
      <c r="H9982" s="45"/>
    </row>
    <row r="9983" s="2" customFormat="1" ht="16.8" customHeight="1">
      <c r="A9983" s="39"/>
      <c r="B9983" s="45"/>
      <c r="C9983" s="315" t="s">
        <v>1277</v>
      </c>
      <c r="D9983" s="315" t="s">
        <v>356</v>
      </c>
      <c r="E9983" s="18" t="s">
        <v>19</v>
      </c>
      <c r="F9983" s="316">
        <v>0.46999999999999997</v>
      </c>
      <c r="G9983" s="39"/>
      <c r="H9983" s="45"/>
    </row>
    <row r="9984" s="2" customFormat="1" ht="16.8" customHeight="1">
      <c r="A9984" s="39"/>
      <c r="B9984" s="45"/>
      <c r="C9984" s="317" t="s">
        <v>4959</v>
      </c>
      <c r="D9984" s="39"/>
      <c r="E9984" s="39"/>
      <c r="F9984" s="39"/>
      <c r="G9984" s="39"/>
      <c r="H9984" s="45"/>
    </row>
    <row r="9985" s="2" customFormat="1">
      <c r="A9985" s="39"/>
      <c r="B9985" s="45"/>
      <c r="C9985" s="315" t="s">
        <v>343</v>
      </c>
      <c r="D9985" s="315" t="s">
        <v>344</v>
      </c>
      <c r="E9985" s="18" t="s">
        <v>345</v>
      </c>
      <c r="F9985" s="316">
        <v>24.393000000000001</v>
      </c>
      <c r="G9985" s="39"/>
      <c r="H9985" s="45"/>
    </row>
    <row r="9986" s="2" customFormat="1">
      <c r="A9986" s="39"/>
      <c r="B9986" s="45"/>
      <c r="C9986" s="315" t="s">
        <v>406</v>
      </c>
      <c r="D9986" s="315" t="s">
        <v>407</v>
      </c>
      <c r="E9986" s="18" t="s">
        <v>391</v>
      </c>
      <c r="F9986" s="316">
        <v>219.98500000000001</v>
      </c>
      <c r="G9986" s="39"/>
      <c r="H9986" s="45"/>
    </row>
    <row r="9987" s="2" customFormat="1" ht="16.8" customHeight="1">
      <c r="A9987" s="39"/>
      <c r="B9987" s="45"/>
      <c r="C9987" s="311" t="s">
        <v>1281</v>
      </c>
      <c r="D9987" s="312" t="s">
        <v>19</v>
      </c>
      <c r="E9987" s="313" t="s">
        <v>19</v>
      </c>
      <c r="F9987" s="314">
        <v>24.393000000000001</v>
      </c>
      <c r="G9987" s="39"/>
      <c r="H9987" s="45"/>
    </row>
    <row r="9988" s="2" customFormat="1" ht="16.8" customHeight="1">
      <c r="A9988" s="39"/>
      <c r="B9988" s="45"/>
      <c r="C9988" s="315" t="s">
        <v>1283</v>
      </c>
      <c r="D9988" s="315" t="s">
        <v>1330</v>
      </c>
      <c r="E9988" s="18" t="s">
        <v>19</v>
      </c>
      <c r="F9988" s="316">
        <v>0</v>
      </c>
      <c r="G9988" s="39"/>
      <c r="H9988" s="45"/>
    </row>
    <row r="9989" s="2" customFormat="1" ht="16.8" customHeight="1">
      <c r="A9989" s="39"/>
      <c r="B9989" s="45"/>
      <c r="C9989" s="315" t="s">
        <v>1287</v>
      </c>
      <c r="D9989" s="315" t="s">
        <v>1331</v>
      </c>
      <c r="E9989" s="18" t="s">
        <v>19</v>
      </c>
      <c r="F9989" s="316">
        <v>0</v>
      </c>
      <c r="G9989" s="39"/>
      <c r="H9989" s="45"/>
    </row>
    <row r="9990" s="2" customFormat="1" ht="16.8" customHeight="1">
      <c r="A9990" s="39"/>
      <c r="B9990" s="45"/>
      <c r="C9990" s="315" t="s">
        <v>1289</v>
      </c>
      <c r="D9990" s="315" t="s">
        <v>1332</v>
      </c>
      <c r="E9990" s="18" t="s">
        <v>19</v>
      </c>
      <c r="F9990" s="316">
        <v>24.393000000000001</v>
      </c>
      <c r="G9990" s="39"/>
      <c r="H9990" s="45"/>
    </row>
    <row r="9991" s="2" customFormat="1" ht="16.8" customHeight="1">
      <c r="A9991" s="39"/>
      <c r="B9991" s="45"/>
      <c r="C9991" s="315" t="s">
        <v>1308</v>
      </c>
      <c r="D9991" s="315" t="s">
        <v>1333</v>
      </c>
      <c r="E9991" s="18" t="s">
        <v>19</v>
      </c>
      <c r="F9991" s="316">
        <v>0</v>
      </c>
      <c r="G9991" s="39"/>
      <c r="H9991" s="45"/>
    </row>
    <row r="9992" s="2" customFormat="1" ht="16.8" customHeight="1">
      <c r="A9992" s="39"/>
      <c r="B9992" s="45"/>
      <c r="C9992" s="315" t="s">
        <v>1281</v>
      </c>
      <c r="D9992" s="315" t="s">
        <v>363</v>
      </c>
      <c r="E9992" s="18" t="s">
        <v>19</v>
      </c>
      <c r="F9992" s="316">
        <v>24.393000000000001</v>
      </c>
      <c r="G9992" s="39"/>
      <c r="H9992" s="45"/>
    </row>
    <row r="9993" s="2" customFormat="1" ht="16.8" customHeight="1">
      <c r="A9993" s="39"/>
      <c r="B9993" s="45"/>
      <c r="C9993" s="317" t="s">
        <v>4959</v>
      </c>
      <c r="D9993" s="39"/>
      <c r="E9993" s="39"/>
      <c r="F9993" s="39"/>
      <c r="G9993" s="39"/>
      <c r="H9993" s="45"/>
    </row>
    <row r="9994" s="2" customFormat="1">
      <c r="A9994" s="39"/>
      <c r="B9994" s="45"/>
      <c r="C9994" s="315" t="s">
        <v>343</v>
      </c>
      <c r="D9994" s="315" t="s">
        <v>344</v>
      </c>
      <c r="E9994" s="18" t="s">
        <v>345</v>
      </c>
      <c r="F9994" s="316">
        <v>24.393000000000001</v>
      </c>
      <c r="G9994" s="39"/>
      <c r="H9994" s="45"/>
    </row>
    <row r="9995" s="2" customFormat="1">
      <c r="A9995" s="39"/>
      <c r="B9995" s="45"/>
      <c r="C9995" s="315" t="s">
        <v>364</v>
      </c>
      <c r="D9995" s="315" t="s">
        <v>365</v>
      </c>
      <c r="E9995" s="18" t="s">
        <v>345</v>
      </c>
      <c r="F9995" s="316">
        <v>24.393000000000001</v>
      </c>
      <c r="G9995" s="39"/>
      <c r="H9995" s="45"/>
    </row>
    <row r="9996" s="2" customFormat="1">
      <c r="A9996" s="39"/>
      <c r="B9996" s="45"/>
      <c r="C9996" s="315" t="s">
        <v>368</v>
      </c>
      <c r="D9996" s="315" t="s">
        <v>369</v>
      </c>
      <c r="E9996" s="18" t="s">
        <v>345</v>
      </c>
      <c r="F9996" s="316">
        <v>23.172999999999998</v>
      </c>
      <c r="G9996" s="39"/>
      <c r="H9996" s="45"/>
    </row>
    <row r="9997" s="2" customFormat="1" ht="16.8" customHeight="1">
      <c r="A9997" s="39"/>
      <c r="B9997" s="45"/>
      <c r="C9997" s="315" t="s">
        <v>511</v>
      </c>
      <c r="D9997" s="315" t="s">
        <v>512</v>
      </c>
      <c r="E9997" s="18" t="s">
        <v>345</v>
      </c>
      <c r="F9997" s="316">
        <v>185.965</v>
      </c>
      <c r="G9997" s="39"/>
      <c r="H9997" s="45"/>
    </row>
    <row r="9998" s="2" customFormat="1">
      <c r="A9998" s="39"/>
      <c r="B9998" s="45"/>
      <c r="C9998" s="315" t="s">
        <v>606</v>
      </c>
      <c r="D9998" s="315" t="s">
        <v>607</v>
      </c>
      <c r="E9998" s="18" t="s">
        <v>345</v>
      </c>
      <c r="F9998" s="316">
        <v>24.393000000000001</v>
      </c>
      <c r="G9998" s="39"/>
      <c r="H9998" s="45"/>
    </row>
    <row r="9999" s="2" customFormat="1" ht="16.8" customHeight="1">
      <c r="A9999" s="39"/>
      <c r="B9999" s="45"/>
      <c r="C9999" s="315" t="s">
        <v>611</v>
      </c>
      <c r="D9999" s="315" t="s">
        <v>612</v>
      </c>
      <c r="E9999" s="18" t="s">
        <v>345</v>
      </c>
      <c r="F9999" s="316">
        <v>24.393000000000001</v>
      </c>
      <c r="G9999" s="39"/>
      <c r="H9999" s="45"/>
    </row>
    <row r="10000" s="2" customFormat="1" ht="16.8" customHeight="1">
      <c r="A10000" s="39"/>
      <c r="B10000" s="45"/>
      <c r="C10000" s="315" t="s">
        <v>631</v>
      </c>
      <c r="D10000" s="315" t="s">
        <v>632</v>
      </c>
      <c r="E10000" s="18" t="s">
        <v>345</v>
      </c>
      <c r="F10000" s="316">
        <v>24.393000000000001</v>
      </c>
      <c r="G10000" s="39"/>
      <c r="H10000" s="45"/>
    </row>
    <row r="10001" s="2" customFormat="1" ht="16.8" customHeight="1">
      <c r="A10001" s="39"/>
      <c r="B10001" s="45"/>
      <c r="C10001" s="315" t="s">
        <v>621</v>
      </c>
      <c r="D10001" s="315" t="s">
        <v>622</v>
      </c>
      <c r="E10001" s="18" t="s">
        <v>345</v>
      </c>
      <c r="F10001" s="316">
        <v>24.393000000000001</v>
      </c>
      <c r="G10001" s="39"/>
      <c r="H10001" s="45"/>
    </row>
    <row r="10002" s="2" customFormat="1">
      <c r="A10002" s="39"/>
      <c r="B10002" s="45"/>
      <c r="C10002" s="315" t="s">
        <v>636</v>
      </c>
      <c r="D10002" s="315" t="s">
        <v>637</v>
      </c>
      <c r="E10002" s="18" t="s">
        <v>345</v>
      </c>
      <c r="F10002" s="316">
        <v>24.393000000000001</v>
      </c>
      <c r="G10002" s="39"/>
      <c r="H10002" s="45"/>
    </row>
    <row r="10003" s="2" customFormat="1">
      <c r="A10003" s="39"/>
      <c r="B10003" s="45"/>
      <c r="C10003" s="315" t="s">
        <v>626</v>
      </c>
      <c r="D10003" s="315" t="s">
        <v>627</v>
      </c>
      <c r="E10003" s="18" t="s">
        <v>345</v>
      </c>
      <c r="F10003" s="316">
        <v>24.393000000000001</v>
      </c>
      <c r="G10003" s="39"/>
      <c r="H10003" s="45"/>
    </row>
    <row r="10004" s="2" customFormat="1" ht="16.8" customHeight="1">
      <c r="A10004" s="39"/>
      <c r="B10004" s="45"/>
      <c r="C10004" s="311" t="s">
        <v>216</v>
      </c>
      <c r="D10004" s="312" t="s">
        <v>19</v>
      </c>
      <c r="E10004" s="313" t="s">
        <v>19</v>
      </c>
      <c r="F10004" s="314">
        <v>10.268000000000001</v>
      </c>
      <c r="G10004" s="39"/>
      <c r="H10004" s="45"/>
    </row>
    <row r="10005" s="2" customFormat="1" ht="16.8" customHeight="1">
      <c r="A10005" s="39"/>
      <c r="B10005" s="45"/>
      <c r="C10005" s="315" t="s">
        <v>19</v>
      </c>
      <c r="D10005" s="315" t="s">
        <v>499</v>
      </c>
      <c r="E10005" s="18" t="s">
        <v>19</v>
      </c>
      <c r="F10005" s="316">
        <v>10.952999999999999</v>
      </c>
      <c r="G10005" s="39"/>
      <c r="H10005" s="45"/>
    </row>
    <row r="10006" s="2" customFormat="1" ht="16.8" customHeight="1">
      <c r="A10006" s="39"/>
      <c r="B10006" s="45"/>
      <c r="C10006" s="315" t="s">
        <v>19</v>
      </c>
      <c r="D10006" s="315" t="s">
        <v>2074</v>
      </c>
      <c r="E10006" s="18" t="s">
        <v>19</v>
      </c>
      <c r="F10006" s="316">
        <v>0</v>
      </c>
      <c r="G10006" s="39"/>
      <c r="H10006" s="45"/>
    </row>
    <row r="10007" s="2" customFormat="1" ht="16.8" customHeight="1">
      <c r="A10007" s="39"/>
      <c r="B10007" s="45"/>
      <c r="C10007" s="315" t="s">
        <v>19</v>
      </c>
      <c r="D10007" s="315" t="s">
        <v>2075</v>
      </c>
      <c r="E10007" s="18" t="s">
        <v>19</v>
      </c>
      <c r="F10007" s="316">
        <v>0</v>
      </c>
      <c r="G10007" s="39"/>
      <c r="H10007" s="45"/>
    </row>
    <row r="10008" s="2" customFormat="1" ht="16.8" customHeight="1">
      <c r="A10008" s="39"/>
      <c r="B10008" s="45"/>
      <c r="C10008" s="315" t="s">
        <v>19</v>
      </c>
      <c r="D10008" s="315" t="s">
        <v>1885</v>
      </c>
      <c r="E10008" s="18" t="s">
        <v>19</v>
      </c>
      <c r="F10008" s="316">
        <v>0</v>
      </c>
      <c r="G10008" s="39"/>
      <c r="H10008" s="45"/>
    </row>
    <row r="10009" s="2" customFormat="1" ht="16.8" customHeight="1">
      <c r="A10009" s="39"/>
      <c r="B10009" s="45"/>
      <c r="C10009" s="315" t="s">
        <v>19</v>
      </c>
      <c r="D10009" s="315" t="s">
        <v>1886</v>
      </c>
      <c r="E10009" s="18" t="s">
        <v>19</v>
      </c>
      <c r="F10009" s="316">
        <v>0</v>
      </c>
      <c r="G10009" s="39"/>
      <c r="H10009" s="45"/>
    </row>
    <row r="10010" s="2" customFormat="1" ht="16.8" customHeight="1">
      <c r="A10010" s="39"/>
      <c r="B10010" s="45"/>
      <c r="C10010" s="315" t="s">
        <v>19</v>
      </c>
      <c r="D10010" s="315" t="s">
        <v>1887</v>
      </c>
      <c r="E10010" s="18" t="s">
        <v>19</v>
      </c>
      <c r="F10010" s="316">
        <v>0</v>
      </c>
      <c r="G10010" s="39"/>
      <c r="H10010" s="45"/>
    </row>
    <row r="10011" s="2" customFormat="1" ht="16.8" customHeight="1">
      <c r="A10011" s="39"/>
      <c r="B10011" s="45"/>
      <c r="C10011" s="315" t="s">
        <v>19</v>
      </c>
      <c r="D10011" s="315" t="s">
        <v>1888</v>
      </c>
      <c r="E10011" s="18" t="s">
        <v>19</v>
      </c>
      <c r="F10011" s="316">
        <v>0</v>
      </c>
      <c r="G10011" s="39"/>
      <c r="H10011" s="45"/>
    </row>
    <row r="10012" s="2" customFormat="1" ht="16.8" customHeight="1">
      <c r="A10012" s="39"/>
      <c r="B10012" s="45"/>
      <c r="C10012" s="315" t="s">
        <v>19</v>
      </c>
      <c r="D10012" s="315" t="s">
        <v>3632</v>
      </c>
      <c r="E10012" s="18" t="s">
        <v>19</v>
      </c>
      <c r="F10012" s="316">
        <v>-0.68500000000000005</v>
      </c>
      <c r="G10012" s="39"/>
      <c r="H10012" s="45"/>
    </row>
    <row r="10013" s="2" customFormat="1" ht="16.8" customHeight="1">
      <c r="A10013" s="39"/>
      <c r="B10013" s="45"/>
      <c r="C10013" s="315" t="s">
        <v>19</v>
      </c>
      <c r="D10013" s="315" t="s">
        <v>501</v>
      </c>
      <c r="E10013" s="18" t="s">
        <v>19</v>
      </c>
      <c r="F10013" s="316">
        <v>0</v>
      </c>
      <c r="G10013" s="39"/>
      <c r="H10013" s="45"/>
    </row>
    <row r="10014" s="2" customFormat="1" ht="16.8" customHeight="1">
      <c r="A10014" s="39"/>
      <c r="B10014" s="45"/>
      <c r="C10014" s="315" t="s">
        <v>19</v>
      </c>
      <c r="D10014" s="315" t="s">
        <v>993</v>
      </c>
      <c r="E10014" s="18" t="s">
        <v>19</v>
      </c>
      <c r="F10014" s="316">
        <v>0</v>
      </c>
      <c r="G10014" s="39"/>
      <c r="H10014" s="45"/>
    </row>
    <row r="10015" s="2" customFormat="1" ht="16.8" customHeight="1">
      <c r="A10015" s="39"/>
      <c r="B10015" s="45"/>
      <c r="C10015" s="315" t="s">
        <v>19</v>
      </c>
      <c r="D10015" s="315" t="s">
        <v>502</v>
      </c>
      <c r="E10015" s="18" t="s">
        <v>19</v>
      </c>
      <c r="F10015" s="316">
        <v>0</v>
      </c>
      <c r="G10015" s="39"/>
      <c r="H10015" s="45"/>
    </row>
    <row r="10016" s="2" customFormat="1" ht="16.8" customHeight="1">
      <c r="A10016" s="39"/>
      <c r="B10016" s="45"/>
      <c r="C10016" s="315" t="s">
        <v>216</v>
      </c>
      <c r="D10016" s="315" t="s">
        <v>363</v>
      </c>
      <c r="E10016" s="18" t="s">
        <v>19</v>
      </c>
      <c r="F10016" s="316">
        <v>10.268000000000001</v>
      </c>
      <c r="G10016" s="39"/>
      <c r="H10016" s="45"/>
    </row>
    <row r="10017" s="2" customFormat="1" ht="16.8" customHeight="1">
      <c r="A10017" s="39"/>
      <c r="B10017" s="45"/>
      <c r="C10017" s="317" t="s">
        <v>4959</v>
      </c>
      <c r="D10017" s="39"/>
      <c r="E10017" s="39"/>
      <c r="F10017" s="39"/>
      <c r="G10017" s="39"/>
      <c r="H10017" s="45"/>
    </row>
    <row r="10018" s="2" customFormat="1" ht="16.8" customHeight="1">
      <c r="A10018" s="39"/>
      <c r="B10018" s="45"/>
      <c r="C10018" s="315" t="s">
        <v>496</v>
      </c>
      <c r="D10018" s="315" t="s">
        <v>497</v>
      </c>
      <c r="E10018" s="18" t="s">
        <v>489</v>
      </c>
      <c r="F10018" s="316">
        <v>20.536000000000001</v>
      </c>
      <c r="G10018" s="39"/>
      <c r="H10018" s="45"/>
    </row>
    <row r="10019" s="2" customFormat="1">
      <c r="A10019" s="39"/>
      <c r="B10019" s="45"/>
      <c r="C10019" s="315" t="s">
        <v>448</v>
      </c>
      <c r="D10019" s="315" t="s">
        <v>449</v>
      </c>
      <c r="E10019" s="18" t="s">
        <v>391</v>
      </c>
      <c r="F10019" s="316">
        <v>13.452</v>
      </c>
      <c r="G10019" s="39"/>
      <c r="H10019" s="45"/>
    </row>
    <row r="10020" s="2" customFormat="1">
      <c r="A10020" s="39"/>
      <c r="B10020" s="45"/>
      <c r="C10020" s="315" t="s">
        <v>482</v>
      </c>
      <c r="D10020" s="315" t="s">
        <v>483</v>
      </c>
      <c r="E10020" s="18" t="s">
        <v>391</v>
      </c>
      <c r="F10020" s="316">
        <v>10.268000000000001</v>
      </c>
      <c r="G10020" s="39"/>
      <c r="H10020" s="45"/>
    </row>
    <row r="10021" s="2" customFormat="1" ht="16.8" customHeight="1">
      <c r="A10021" s="39"/>
      <c r="B10021" s="45"/>
      <c r="C10021" s="311" t="s">
        <v>296</v>
      </c>
      <c r="D10021" s="312" t="s">
        <v>19</v>
      </c>
      <c r="E10021" s="313" t="s">
        <v>19</v>
      </c>
      <c r="F10021" s="314">
        <v>592.56500000000005</v>
      </c>
      <c r="G10021" s="39"/>
      <c r="H10021" s="45"/>
    </row>
    <row r="10022" s="2" customFormat="1" ht="16.8" customHeight="1">
      <c r="A10022" s="39"/>
      <c r="B10022" s="45"/>
      <c r="C10022" s="315" t="s">
        <v>19</v>
      </c>
      <c r="D10022" s="315" t="s">
        <v>429</v>
      </c>
      <c r="E10022" s="18" t="s">
        <v>19</v>
      </c>
      <c r="F10022" s="316">
        <v>592.56500000000005</v>
      </c>
      <c r="G10022" s="39"/>
      <c r="H10022" s="45"/>
    </row>
    <row r="10023" s="2" customFormat="1" ht="16.8" customHeight="1">
      <c r="A10023" s="39"/>
      <c r="B10023" s="45"/>
      <c r="C10023" s="315" t="s">
        <v>19</v>
      </c>
      <c r="D10023" s="315" t="s">
        <v>1869</v>
      </c>
      <c r="E10023" s="18" t="s">
        <v>19</v>
      </c>
      <c r="F10023" s="316">
        <v>0</v>
      </c>
      <c r="G10023" s="39"/>
      <c r="H10023" s="45"/>
    </row>
    <row r="10024" s="2" customFormat="1" ht="16.8" customHeight="1">
      <c r="A10024" s="39"/>
      <c r="B10024" s="45"/>
      <c r="C10024" s="315" t="s">
        <v>296</v>
      </c>
      <c r="D10024" s="315" t="s">
        <v>363</v>
      </c>
      <c r="E10024" s="18" t="s">
        <v>19</v>
      </c>
      <c r="F10024" s="316">
        <v>592.56500000000005</v>
      </c>
      <c r="G10024" s="39"/>
      <c r="H10024" s="45"/>
    </row>
    <row r="10025" s="2" customFormat="1" ht="16.8" customHeight="1">
      <c r="A10025" s="39"/>
      <c r="B10025" s="45"/>
      <c r="C10025" s="317" t="s">
        <v>4959</v>
      </c>
      <c r="D10025" s="39"/>
      <c r="E10025" s="39"/>
      <c r="F10025" s="39"/>
      <c r="G10025" s="39"/>
      <c r="H10025" s="45"/>
    </row>
    <row r="10026" s="2" customFormat="1">
      <c r="A10026" s="39"/>
      <c r="B10026" s="45"/>
      <c r="C10026" s="315" t="s">
        <v>425</v>
      </c>
      <c r="D10026" s="315" t="s">
        <v>426</v>
      </c>
      <c r="E10026" s="18" t="s">
        <v>345</v>
      </c>
      <c r="F10026" s="316">
        <v>592.56500000000005</v>
      </c>
      <c r="G10026" s="39"/>
      <c r="H10026" s="45"/>
    </row>
    <row r="10027" s="2" customFormat="1">
      <c r="A10027" s="39"/>
      <c r="B10027" s="45"/>
      <c r="C10027" s="315" t="s">
        <v>431</v>
      </c>
      <c r="D10027" s="315" t="s">
        <v>432</v>
      </c>
      <c r="E10027" s="18" t="s">
        <v>345</v>
      </c>
      <c r="F10027" s="316">
        <v>592.56500000000005</v>
      </c>
      <c r="G10027" s="39"/>
      <c r="H10027" s="45"/>
    </row>
    <row r="10028" s="2" customFormat="1" ht="16.8" customHeight="1">
      <c r="A10028" s="39"/>
      <c r="B10028" s="45"/>
      <c r="C10028" s="315" t="s">
        <v>435</v>
      </c>
      <c r="D10028" s="315" t="s">
        <v>436</v>
      </c>
      <c r="E10028" s="18" t="s">
        <v>391</v>
      </c>
      <c r="F10028" s="316">
        <v>334.79899999999998</v>
      </c>
      <c r="G10028" s="39"/>
      <c r="H10028" s="45"/>
    </row>
    <row r="10029" s="2" customFormat="1" ht="16.8" customHeight="1">
      <c r="A10029" s="39"/>
      <c r="B10029" s="45"/>
      <c r="C10029" s="311" t="s">
        <v>858</v>
      </c>
      <c r="D10029" s="312" t="s">
        <v>19</v>
      </c>
      <c r="E10029" s="313" t="s">
        <v>19</v>
      </c>
      <c r="F10029" s="314">
        <v>84</v>
      </c>
      <c r="G10029" s="39"/>
      <c r="H10029" s="45"/>
    </row>
    <row r="10030" s="2" customFormat="1" ht="16.8" customHeight="1">
      <c r="A10030" s="39"/>
      <c r="B10030" s="45"/>
      <c r="C10030" s="315" t="s">
        <v>19</v>
      </c>
      <c r="D10030" s="315" t="s">
        <v>886</v>
      </c>
      <c r="E10030" s="18" t="s">
        <v>19</v>
      </c>
      <c r="F10030" s="316">
        <v>27.600000000000001</v>
      </c>
      <c r="G10030" s="39"/>
      <c r="H10030" s="45"/>
    </row>
    <row r="10031" s="2" customFormat="1" ht="16.8" customHeight="1">
      <c r="A10031" s="39"/>
      <c r="B10031" s="45"/>
      <c r="C10031" s="315" t="s">
        <v>19</v>
      </c>
      <c r="D10031" s="315" t="s">
        <v>887</v>
      </c>
      <c r="E10031" s="18" t="s">
        <v>19</v>
      </c>
      <c r="F10031" s="316">
        <v>56.399999999999999</v>
      </c>
      <c r="G10031" s="39"/>
      <c r="H10031" s="45"/>
    </row>
    <row r="10032" s="2" customFormat="1" ht="16.8" customHeight="1">
      <c r="A10032" s="39"/>
      <c r="B10032" s="45"/>
      <c r="C10032" s="315" t="s">
        <v>858</v>
      </c>
      <c r="D10032" s="315" t="s">
        <v>363</v>
      </c>
      <c r="E10032" s="18" t="s">
        <v>19</v>
      </c>
      <c r="F10032" s="316">
        <v>84</v>
      </c>
      <c r="G10032" s="39"/>
      <c r="H10032" s="45"/>
    </row>
    <row r="10033" s="2" customFormat="1" ht="16.8" customHeight="1">
      <c r="A10033" s="39"/>
      <c r="B10033" s="45"/>
      <c r="C10033" s="317" t="s">
        <v>4959</v>
      </c>
      <c r="D10033" s="39"/>
      <c r="E10033" s="39"/>
      <c r="F10033" s="39"/>
      <c r="G10033" s="39"/>
      <c r="H10033" s="45"/>
    </row>
    <row r="10034" s="2" customFormat="1">
      <c r="A10034" s="39"/>
      <c r="B10034" s="45"/>
      <c r="C10034" s="315" t="s">
        <v>882</v>
      </c>
      <c r="D10034" s="315" t="s">
        <v>883</v>
      </c>
      <c r="E10034" s="18" t="s">
        <v>345</v>
      </c>
      <c r="F10034" s="316">
        <v>84</v>
      </c>
      <c r="G10034" s="39"/>
      <c r="H10034" s="45"/>
    </row>
    <row r="10035" s="2" customFormat="1">
      <c r="A10035" s="39"/>
      <c r="B10035" s="45"/>
      <c r="C10035" s="315" t="s">
        <v>888</v>
      </c>
      <c r="D10035" s="315" t="s">
        <v>889</v>
      </c>
      <c r="E10035" s="18" t="s">
        <v>345</v>
      </c>
      <c r="F10035" s="316">
        <v>84</v>
      </c>
      <c r="G10035" s="39"/>
      <c r="H10035" s="45"/>
    </row>
    <row r="10036" s="2" customFormat="1" ht="16.8" customHeight="1">
      <c r="A10036" s="39"/>
      <c r="B10036" s="45"/>
      <c r="C10036" s="311" t="s">
        <v>1823</v>
      </c>
      <c r="D10036" s="312" t="s">
        <v>19</v>
      </c>
      <c r="E10036" s="313" t="s">
        <v>19</v>
      </c>
      <c r="F10036" s="314">
        <v>0</v>
      </c>
      <c r="G10036" s="39"/>
      <c r="H10036" s="45"/>
    </row>
    <row r="10037" s="2" customFormat="1" ht="16.8" customHeight="1">
      <c r="A10037" s="39"/>
      <c r="B10037" s="45"/>
      <c r="C10037" s="315" t="s">
        <v>1823</v>
      </c>
      <c r="D10037" s="315" t="s">
        <v>4770</v>
      </c>
      <c r="E10037" s="18" t="s">
        <v>19</v>
      </c>
      <c r="F10037" s="316">
        <v>0</v>
      </c>
      <c r="G10037" s="39"/>
      <c r="H10037" s="45"/>
    </row>
    <row r="10038" s="2" customFormat="1" ht="16.8" customHeight="1">
      <c r="A10038" s="39"/>
      <c r="B10038" s="45"/>
      <c r="C10038" s="317" t="s">
        <v>4959</v>
      </c>
      <c r="D10038" s="39"/>
      <c r="E10038" s="39"/>
      <c r="F10038" s="39"/>
      <c r="G10038" s="39"/>
      <c r="H10038" s="45"/>
    </row>
    <row r="10039" s="2" customFormat="1">
      <c r="A10039" s="39"/>
      <c r="B10039" s="45"/>
      <c r="C10039" s="315" t="s">
        <v>406</v>
      </c>
      <c r="D10039" s="315" t="s">
        <v>407</v>
      </c>
      <c r="E10039" s="18" t="s">
        <v>391</v>
      </c>
      <c r="F10039" s="316">
        <v>219.98500000000001</v>
      </c>
      <c r="G10039" s="39"/>
      <c r="H10039" s="45"/>
    </row>
    <row r="10040" s="2" customFormat="1">
      <c r="A10040" s="39"/>
      <c r="B10040" s="45"/>
      <c r="C10040" s="315" t="s">
        <v>425</v>
      </c>
      <c r="D10040" s="315" t="s">
        <v>426</v>
      </c>
      <c r="E10040" s="18" t="s">
        <v>345</v>
      </c>
      <c r="F10040" s="316">
        <v>592.56500000000005</v>
      </c>
      <c r="G10040" s="39"/>
      <c r="H10040" s="45"/>
    </row>
    <row r="10041" s="2" customFormat="1" ht="16.8" customHeight="1">
      <c r="A10041" s="39"/>
      <c r="B10041" s="45"/>
      <c r="C10041" s="311" t="s">
        <v>269</v>
      </c>
      <c r="D10041" s="312" t="s">
        <v>19</v>
      </c>
      <c r="E10041" s="313" t="s">
        <v>19</v>
      </c>
      <c r="F10041" s="314">
        <v>1</v>
      </c>
      <c r="G10041" s="39"/>
      <c r="H10041" s="45"/>
    </row>
    <row r="10042" s="2" customFormat="1" ht="16.8" customHeight="1">
      <c r="A10042" s="39"/>
      <c r="B10042" s="45"/>
      <c r="C10042" s="315" t="s">
        <v>269</v>
      </c>
      <c r="D10042" s="315" t="s">
        <v>1866</v>
      </c>
      <c r="E10042" s="18" t="s">
        <v>19</v>
      </c>
      <c r="F10042" s="316">
        <v>1</v>
      </c>
      <c r="G10042" s="39"/>
      <c r="H10042" s="45"/>
    </row>
    <row r="10043" s="2" customFormat="1" ht="16.8" customHeight="1">
      <c r="A10043" s="39"/>
      <c r="B10043" s="45"/>
      <c r="C10043" s="317" t="s">
        <v>4959</v>
      </c>
      <c r="D10043" s="39"/>
      <c r="E10043" s="39"/>
      <c r="F10043" s="39"/>
      <c r="G10043" s="39"/>
      <c r="H10043" s="45"/>
    </row>
    <row r="10044" s="2" customFormat="1">
      <c r="A10044" s="39"/>
      <c r="B10044" s="45"/>
      <c r="C10044" s="315" t="s">
        <v>406</v>
      </c>
      <c r="D10044" s="315" t="s">
        <v>407</v>
      </c>
      <c r="E10044" s="18" t="s">
        <v>391</v>
      </c>
      <c r="F10044" s="316">
        <v>219.98500000000001</v>
      </c>
      <c r="G10044" s="39"/>
      <c r="H10044" s="45"/>
    </row>
    <row r="10045" s="2" customFormat="1">
      <c r="A10045" s="39"/>
      <c r="B10045" s="45"/>
      <c r="C10045" s="315" t="s">
        <v>425</v>
      </c>
      <c r="D10045" s="315" t="s">
        <v>426</v>
      </c>
      <c r="E10045" s="18" t="s">
        <v>345</v>
      </c>
      <c r="F10045" s="316">
        <v>592.56500000000005</v>
      </c>
      <c r="G10045" s="39"/>
      <c r="H10045" s="45"/>
    </row>
    <row r="10046" s="2" customFormat="1" ht="16.8" customHeight="1">
      <c r="A10046" s="39"/>
      <c r="B10046" s="45"/>
      <c r="C10046" s="311" t="s">
        <v>1821</v>
      </c>
      <c r="D10046" s="312" t="s">
        <v>19</v>
      </c>
      <c r="E10046" s="313" t="s">
        <v>19</v>
      </c>
      <c r="F10046" s="314">
        <v>0</v>
      </c>
      <c r="G10046" s="39"/>
      <c r="H10046" s="45"/>
    </row>
    <row r="10047" s="2" customFormat="1" ht="16.8" customHeight="1">
      <c r="A10047" s="39"/>
      <c r="B10047" s="45"/>
      <c r="C10047" s="317" t="s">
        <v>4959</v>
      </c>
      <c r="D10047" s="39"/>
      <c r="E10047" s="39"/>
      <c r="F10047" s="39"/>
      <c r="G10047" s="39"/>
      <c r="H10047" s="45"/>
    </row>
    <row r="10048" s="2" customFormat="1" ht="16.8" customHeight="1">
      <c r="A10048" s="39"/>
      <c r="B10048" s="45"/>
      <c r="C10048" s="315" t="s">
        <v>3312</v>
      </c>
      <c r="D10048" s="315" t="s">
        <v>3313</v>
      </c>
      <c r="E10048" s="18" t="s">
        <v>572</v>
      </c>
      <c r="F10048" s="316">
        <v>107.7</v>
      </c>
      <c r="G10048" s="39"/>
      <c r="H10048" s="45"/>
    </row>
    <row r="10049" s="2" customFormat="1" ht="16.8" customHeight="1">
      <c r="A10049" s="39"/>
      <c r="B10049" s="45"/>
      <c r="C10049" s="315" t="s">
        <v>786</v>
      </c>
      <c r="D10049" s="315" t="s">
        <v>787</v>
      </c>
      <c r="E10049" s="18" t="s">
        <v>572</v>
      </c>
      <c r="F10049" s="316">
        <v>107.7</v>
      </c>
      <c r="G10049" s="39"/>
      <c r="H10049" s="45"/>
    </row>
    <row r="10050" s="2" customFormat="1" ht="16.8" customHeight="1">
      <c r="A10050" s="39"/>
      <c r="B10050" s="45"/>
      <c r="C10050" s="315" t="s">
        <v>496</v>
      </c>
      <c r="D10050" s="315" t="s">
        <v>497</v>
      </c>
      <c r="E10050" s="18" t="s">
        <v>489</v>
      </c>
      <c r="F10050" s="316">
        <v>20.536000000000001</v>
      </c>
      <c r="G10050" s="39"/>
      <c r="H10050" s="45"/>
    </row>
    <row r="10051" s="2" customFormat="1" ht="16.8" customHeight="1">
      <c r="A10051" s="39"/>
      <c r="B10051" s="45"/>
      <c r="C10051" s="311" t="s">
        <v>1824</v>
      </c>
      <c r="D10051" s="312" t="s">
        <v>19</v>
      </c>
      <c r="E10051" s="313" t="s">
        <v>19</v>
      </c>
      <c r="F10051" s="314">
        <v>0.063</v>
      </c>
      <c r="G10051" s="39"/>
      <c r="H10051" s="45"/>
    </row>
    <row r="10052" s="2" customFormat="1" ht="16.8" customHeight="1">
      <c r="A10052" s="39"/>
      <c r="B10052" s="45"/>
      <c r="C10052" s="317" t="s">
        <v>4959</v>
      </c>
      <c r="D10052" s="39"/>
      <c r="E10052" s="39"/>
      <c r="F10052" s="39"/>
      <c r="G10052" s="39"/>
      <c r="H10052" s="45"/>
    </row>
    <row r="10053" s="2" customFormat="1" ht="16.8" customHeight="1">
      <c r="A10053" s="39"/>
      <c r="B10053" s="45"/>
      <c r="C10053" s="315" t="s">
        <v>496</v>
      </c>
      <c r="D10053" s="315" t="s">
        <v>497</v>
      </c>
      <c r="E10053" s="18" t="s">
        <v>489</v>
      </c>
      <c r="F10053" s="316">
        <v>20.536000000000001</v>
      </c>
      <c r="G10053" s="39"/>
      <c r="H10053" s="45"/>
    </row>
    <row r="10054" s="2" customFormat="1" ht="16.8" customHeight="1">
      <c r="A10054" s="39"/>
      <c r="B10054" s="45"/>
      <c r="C10054" s="311" t="s">
        <v>1822</v>
      </c>
      <c r="D10054" s="312" t="s">
        <v>19</v>
      </c>
      <c r="E10054" s="313" t="s">
        <v>19</v>
      </c>
      <c r="F10054" s="314">
        <v>0</v>
      </c>
      <c r="G10054" s="39"/>
      <c r="H10054" s="45"/>
    </row>
    <row r="10055" s="2" customFormat="1" ht="16.8" customHeight="1">
      <c r="A10055" s="39"/>
      <c r="B10055" s="45"/>
      <c r="C10055" s="317" t="s">
        <v>4959</v>
      </c>
      <c r="D10055" s="39"/>
      <c r="E10055" s="39"/>
      <c r="F10055" s="39"/>
      <c r="G10055" s="39"/>
      <c r="H10055" s="45"/>
    </row>
    <row r="10056" s="2" customFormat="1" ht="16.8" customHeight="1">
      <c r="A10056" s="39"/>
      <c r="B10056" s="45"/>
      <c r="C10056" s="315" t="s">
        <v>3312</v>
      </c>
      <c r="D10056" s="315" t="s">
        <v>3313</v>
      </c>
      <c r="E10056" s="18" t="s">
        <v>572</v>
      </c>
      <c r="F10056" s="316">
        <v>107.7</v>
      </c>
      <c r="G10056" s="39"/>
      <c r="H10056" s="45"/>
    </row>
    <row r="10057" s="2" customFormat="1" ht="16.8" customHeight="1">
      <c r="A10057" s="39"/>
      <c r="B10057" s="45"/>
      <c r="C10057" s="315" t="s">
        <v>786</v>
      </c>
      <c r="D10057" s="315" t="s">
        <v>787</v>
      </c>
      <c r="E10057" s="18" t="s">
        <v>572</v>
      </c>
      <c r="F10057" s="316">
        <v>107.7</v>
      </c>
      <c r="G10057" s="39"/>
      <c r="H10057" s="45"/>
    </row>
    <row r="10058" s="2" customFormat="1" ht="16.8" customHeight="1">
      <c r="A10058" s="39"/>
      <c r="B10058" s="45"/>
      <c r="C10058" s="315" t="s">
        <v>496</v>
      </c>
      <c r="D10058" s="315" t="s">
        <v>497</v>
      </c>
      <c r="E10058" s="18" t="s">
        <v>489</v>
      </c>
      <c r="F10058" s="316">
        <v>20.536000000000001</v>
      </c>
      <c r="G10058" s="39"/>
      <c r="H10058" s="45"/>
    </row>
    <row r="10059" s="2" customFormat="1" ht="16.8" customHeight="1">
      <c r="A10059" s="39"/>
      <c r="B10059" s="45"/>
      <c r="C10059" s="311" t="s">
        <v>1826</v>
      </c>
      <c r="D10059" s="312" t="s">
        <v>19</v>
      </c>
      <c r="E10059" s="313" t="s">
        <v>19</v>
      </c>
      <c r="F10059" s="314">
        <v>0.074999999999999997</v>
      </c>
      <c r="G10059" s="39"/>
      <c r="H10059" s="45"/>
    </row>
    <row r="10060" s="2" customFormat="1" ht="16.8" customHeight="1">
      <c r="A10060" s="39"/>
      <c r="B10060" s="45"/>
      <c r="C10060" s="317" t="s">
        <v>4959</v>
      </c>
      <c r="D10060" s="39"/>
      <c r="E10060" s="39"/>
      <c r="F10060" s="39"/>
      <c r="G10060" s="39"/>
      <c r="H10060" s="45"/>
    </row>
    <row r="10061" s="2" customFormat="1" ht="16.8" customHeight="1">
      <c r="A10061" s="39"/>
      <c r="B10061" s="45"/>
      <c r="C10061" s="315" t="s">
        <v>496</v>
      </c>
      <c r="D10061" s="315" t="s">
        <v>497</v>
      </c>
      <c r="E10061" s="18" t="s">
        <v>489</v>
      </c>
      <c r="F10061" s="316">
        <v>20.536000000000001</v>
      </c>
      <c r="G10061" s="39"/>
      <c r="H10061" s="45"/>
    </row>
    <row r="10062" s="2" customFormat="1" ht="16.8" customHeight="1">
      <c r="A10062" s="39"/>
      <c r="B10062" s="45"/>
      <c r="C10062" s="311" t="s">
        <v>3592</v>
      </c>
      <c r="D10062" s="312" t="s">
        <v>19</v>
      </c>
      <c r="E10062" s="313" t="s">
        <v>19</v>
      </c>
      <c r="F10062" s="314">
        <v>107.7</v>
      </c>
      <c r="G10062" s="39"/>
      <c r="H10062" s="45"/>
    </row>
    <row r="10063" s="2" customFormat="1" ht="16.8" customHeight="1">
      <c r="A10063" s="39"/>
      <c r="B10063" s="45"/>
      <c r="C10063" s="315" t="s">
        <v>3592</v>
      </c>
      <c r="D10063" s="315" t="s">
        <v>4830</v>
      </c>
      <c r="E10063" s="18" t="s">
        <v>19</v>
      </c>
      <c r="F10063" s="316">
        <v>107.7</v>
      </c>
      <c r="G10063" s="39"/>
      <c r="H10063" s="45"/>
    </row>
    <row r="10064" s="2" customFormat="1" ht="16.8" customHeight="1">
      <c r="A10064" s="39"/>
      <c r="B10064" s="45"/>
      <c r="C10064" s="317" t="s">
        <v>4959</v>
      </c>
      <c r="D10064" s="39"/>
      <c r="E10064" s="39"/>
      <c r="F10064" s="39"/>
      <c r="G10064" s="39"/>
      <c r="H10064" s="45"/>
    </row>
    <row r="10065" s="2" customFormat="1" ht="16.8" customHeight="1">
      <c r="A10065" s="39"/>
      <c r="B10065" s="45"/>
      <c r="C10065" s="315" t="s">
        <v>3661</v>
      </c>
      <c r="D10065" s="315" t="s">
        <v>3662</v>
      </c>
      <c r="E10065" s="18" t="s">
        <v>572</v>
      </c>
      <c r="F10065" s="316">
        <v>109.316</v>
      </c>
      <c r="G10065" s="39"/>
      <c r="H10065" s="45"/>
    </row>
    <row r="10066" s="2" customFormat="1" ht="16.8" customHeight="1">
      <c r="A10066" s="39"/>
      <c r="B10066" s="45"/>
      <c r="C10066" s="315" t="s">
        <v>3312</v>
      </c>
      <c r="D10066" s="315" t="s">
        <v>3313</v>
      </c>
      <c r="E10066" s="18" t="s">
        <v>572</v>
      </c>
      <c r="F10066" s="316">
        <v>107.7</v>
      </c>
      <c r="G10066" s="39"/>
      <c r="H10066" s="45"/>
    </row>
    <row r="10067" s="2" customFormat="1" ht="16.8" customHeight="1">
      <c r="A10067" s="39"/>
      <c r="B10067" s="45"/>
      <c r="C10067" s="315" t="s">
        <v>786</v>
      </c>
      <c r="D10067" s="315" t="s">
        <v>787</v>
      </c>
      <c r="E10067" s="18" t="s">
        <v>572</v>
      </c>
      <c r="F10067" s="316">
        <v>107.7</v>
      </c>
      <c r="G10067" s="39"/>
      <c r="H10067" s="45"/>
    </row>
    <row r="10068" s="2" customFormat="1" ht="16.8" customHeight="1">
      <c r="A10068" s="39"/>
      <c r="B10068" s="45"/>
      <c r="C10068" s="315" t="s">
        <v>496</v>
      </c>
      <c r="D10068" s="315" t="s">
        <v>497</v>
      </c>
      <c r="E10068" s="18" t="s">
        <v>489</v>
      </c>
      <c r="F10068" s="316">
        <v>20.536000000000001</v>
      </c>
      <c r="G10068" s="39"/>
      <c r="H10068" s="45"/>
    </row>
    <row r="10069" s="2" customFormat="1" ht="16.8" customHeight="1">
      <c r="A10069" s="39"/>
      <c r="B10069" s="45"/>
      <c r="C10069" s="311" t="s">
        <v>3591</v>
      </c>
      <c r="D10069" s="312" t="s">
        <v>19</v>
      </c>
      <c r="E10069" s="313" t="s">
        <v>19</v>
      </c>
      <c r="F10069" s="314">
        <v>0.089999999999999997</v>
      </c>
      <c r="G10069" s="39"/>
      <c r="H10069" s="45"/>
    </row>
    <row r="10070" s="2" customFormat="1" ht="16.8" customHeight="1">
      <c r="A10070" s="39"/>
      <c r="B10070" s="45"/>
      <c r="C10070" s="315" t="s">
        <v>19</v>
      </c>
      <c r="D10070" s="315" t="s">
        <v>3664</v>
      </c>
      <c r="E10070" s="18" t="s">
        <v>19</v>
      </c>
      <c r="F10070" s="316">
        <v>0</v>
      </c>
      <c r="G10070" s="39"/>
      <c r="H10070" s="45"/>
    </row>
    <row r="10071" s="2" customFormat="1" ht="16.8" customHeight="1">
      <c r="A10071" s="39"/>
      <c r="B10071" s="45"/>
      <c r="C10071" s="315" t="s">
        <v>3591</v>
      </c>
      <c r="D10071" s="315" t="s">
        <v>3665</v>
      </c>
      <c r="E10071" s="18" t="s">
        <v>19</v>
      </c>
      <c r="F10071" s="316">
        <v>0.089999999999999997</v>
      </c>
      <c r="G10071" s="39"/>
      <c r="H10071" s="45"/>
    </row>
    <row r="10072" s="2" customFormat="1" ht="16.8" customHeight="1">
      <c r="A10072" s="39"/>
      <c r="B10072" s="45"/>
      <c r="C10072" s="317" t="s">
        <v>4959</v>
      </c>
      <c r="D10072" s="39"/>
      <c r="E10072" s="39"/>
      <c r="F10072" s="39"/>
      <c r="G10072" s="39"/>
      <c r="H10072" s="45"/>
    </row>
    <row r="10073" s="2" customFormat="1" ht="16.8" customHeight="1">
      <c r="A10073" s="39"/>
      <c r="B10073" s="45"/>
      <c r="C10073" s="315" t="s">
        <v>3661</v>
      </c>
      <c r="D10073" s="315" t="s">
        <v>3662</v>
      </c>
      <c r="E10073" s="18" t="s">
        <v>572</v>
      </c>
      <c r="F10073" s="316">
        <v>109.316</v>
      </c>
      <c r="G10073" s="39"/>
      <c r="H10073" s="45"/>
    </row>
    <row r="10074" s="2" customFormat="1" ht="16.8" customHeight="1">
      <c r="A10074" s="39"/>
      <c r="B10074" s="45"/>
      <c r="C10074" s="315" t="s">
        <v>496</v>
      </c>
      <c r="D10074" s="315" t="s">
        <v>497</v>
      </c>
      <c r="E10074" s="18" t="s">
        <v>489</v>
      </c>
      <c r="F10074" s="316">
        <v>20.536000000000001</v>
      </c>
      <c r="G10074" s="39"/>
      <c r="H10074" s="45"/>
    </row>
    <row r="10075" s="2" customFormat="1" ht="16.8" customHeight="1">
      <c r="A10075" s="39"/>
      <c r="B10075" s="45"/>
      <c r="C10075" s="311" t="s">
        <v>3593</v>
      </c>
      <c r="D10075" s="312" t="s">
        <v>19</v>
      </c>
      <c r="E10075" s="313" t="s">
        <v>19</v>
      </c>
      <c r="F10075" s="314">
        <v>9</v>
      </c>
      <c r="G10075" s="39"/>
      <c r="H10075" s="45"/>
    </row>
    <row r="10076" s="2" customFormat="1">
      <c r="A10076" s="39"/>
      <c r="B10076" s="45"/>
      <c r="C10076" s="315" t="s">
        <v>3593</v>
      </c>
      <c r="D10076" s="315" t="s">
        <v>4831</v>
      </c>
      <c r="E10076" s="18" t="s">
        <v>19</v>
      </c>
      <c r="F10076" s="316">
        <v>9</v>
      </c>
      <c r="G10076" s="39"/>
      <c r="H10076" s="45"/>
    </row>
    <row r="10077" s="2" customFormat="1" ht="16.8" customHeight="1">
      <c r="A10077" s="39"/>
      <c r="B10077" s="45"/>
      <c r="C10077" s="317" t="s">
        <v>4959</v>
      </c>
      <c r="D10077" s="39"/>
      <c r="E10077" s="39"/>
      <c r="F10077" s="39"/>
      <c r="G10077" s="39"/>
      <c r="H10077" s="45"/>
    </row>
    <row r="10078" s="2" customFormat="1" ht="16.8" customHeight="1">
      <c r="A10078" s="39"/>
      <c r="B10078" s="45"/>
      <c r="C10078" s="315" t="s">
        <v>3661</v>
      </c>
      <c r="D10078" s="315" t="s">
        <v>3662</v>
      </c>
      <c r="E10078" s="18" t="s">
        <v>572</v>
      </c>
      <c r="F10078" s="316">
        <v>109.316</v>
      </c>
      <c r="G10078" s="39"/>
      <c r="H10078" s="45"/>
    </row>
    <row r="10079" s="2" customFormat="1" ht="16.8" customHeight="1">
      <c r="A10079" s="39"/>
      <c r="B10079" s="45"/>
      <c r="C10079" s="315" t="s">
        <v>3673</v>
      </c>
      <c r="D10079" s="315" t="s">
        <v>3674</v>
      </c>
      <c r="E10079" s="18" t="s">
        <v>586</v>
      </c>
      <c r="F10079" s="316">
        <v>9</v>
      </c>
      <c r="G10079" s="39"/>
      <c r="H10079" s="45"/>
    </row>
    <row r="10080" s="2" customFormat="1" ht="16.8" customHeight="1">
      <c r="A10080" s="39"/>
      <c r="B10080" s="45"/>
      <c r="C10080" s="311" t="s">
        <v>3140</v>
      </c>
      <c r="D10080" s="312" t="s">
        <v>19</v>
      </c>
      <c r="E10080" s="313" t="s">
        <v>19</v>
      </c>
      <c r="F10080" s="314">
        <v>1</v>
      </c>
      <c r="G10080" s="39"/>
      <c r="H10080" s="45"/>
    </row>
    <row r="10081" s="2" customFormat="1" ht="16.8" customHeight="1">
      <c r="A10081" s="39"/>
      <c r="B10081" s="45"/>
      <c r="C10081" s="315" t="s">
        <v>19</v>
      </c>
      <c r="D10081" s="315" t="s">
        <v>3139</v>
      </c>
      <c r="E10081" s="18" t="s">
        <v>19</v>
      </c>
      <c r="F10081" s="316">
        <v>0</v>
      </c>
      <c r="G10081" s="39"/>
      <c r="H10081" s="45"/>
    </row>
    <row r="10082" s="2" customFormat="1" ht="16.8" customHeight="1">
      <c r="A10082" s="39"/>
      <c r="B10082" s="45"/>
      <c r="C10082" s="315" t="s">
        <v>19</v>
      </c>
      <c r="D10082" s="315" t="s">
        <v>3143</v>
      </c>
      <c r="E10082" s="18" t="s">
        <v>19</v>
      </c>
      <c r="F10082" s="316">
        <v>0</v>
      </c>
      <c r="G10082" s="39"/>
      <c r="H10082" s="45"/>
    </row>
    <row r="10083" s="2" customFormat="1" ht="16.8" customHeight="1">
      <c r="A10083" s="39"/>
      <c r="B10083" s="45"/>
      <c r="C10083" s="315" t="s">
        <v>19</v>
      </c>
      <c r="D10083" s="315" t="s">
        <v>3142</v>
      </c>
      <c r="E10083" s="18" t="s">
        <v>19</v>
      </c>
      <c r="F10083" s="316">
        <v>0</v>
      </c>
      <c r="G10083" s="39"/>
      <c r="H10083" s="45"/>
    </row>
    <row r="10084" s="2" customFormat="1" ht="16.8" customHeight="1">
      <c r="A10084" s="39"/>
      <c r="B10084" s="45"/>
      <c r="C10084" s="315" t="s">
        <v>19</v>
      </c>
      <c r="D10084" s="315" t="s">
        <v>4755</v>
      </c>
      <c r="E10084" s="18" t="s">
        <v>19</v>
      </c>
      <c r="F10084" s="316">
        <v>0</v>
      </c>
      <c r="G10084" s="39"/>
      <c r="H10084" s="45"/>
    </row>
    <row r="10085" s="2" customFormat="1" ht="16.8" customHeight="1">
      <c r="A10085" s="39"/>
      <c r="B10085" s="45"/>
      <c r="C10085" s="315" t="s">
        <v>19</v>
      </c>
      <c r="D10085" s="315" t="s">
        <v>4742</v>
      </c>
      <c r="E10085" s="18" t="s">
        <v>19</v>
      </c>
      <c r="F10085" s="316">
        <v>1</v>
      </c>
      <c r="G10085" s="39"/>
      <c r="H10085" s="45"/>
    </row>
    <row r="10086" s="2" customFormat="1" ht="16.8" customHeight="1">
      <c r="A10086" s="39"/>
      <c r="B10086" s="45"/>
      <c r="C10086" s="315" t="s">
        <v>3140</v>
      </c>
      <c r="D10086" s="315" t="s">
        <v>363</v>
      </c>
      <c r="E10086" s="18" t="s">
        <v>19</v>
      </c>
      <c r="F10086" s="316">
        <v>1</v>
      </c>
      <c r="G10086" s="39"/>
      <c r="H10086" s="45"/>
    </row>
    <row r="10087" s="2" customFormat="1" ht="16.8" customHeight="1">
      <c r="A10087" s="39"/>
      <c r="B10087" s="45"/>
      <c r="C10087" s="317" t="s">
        <v>4959</v>
      </c>
      <c r="D10087" s="39"/>
      <c r="E10087" s="39"/>
      <c r="F10087" s="39"/>
      <c r="G10087" s="39"/>
      <c r="H10087" s="45"/>
    </row>
    <row r="10088" s="2" customFormat="1" ht="16.8" customHeight="1">
      <c r="A10088" s="39"/>
      <c r="B10088" s="45"/>
      <c r="C10088" s="315" t="s">
        <v>3301</v>
      </c>
      <c r="D10088" s="315" t="s">
        <v>3302</v>
      </c>
      <c r="E10088" s="18" t="s">
        <v>586</v>
      </c>
      <c r="F10088" s="316">
        <v>1</v>
      </c>
      <c r="G10088" s="39"/>
      <c r="H10088" s="45"/>
    </row>
    <row r="10089" s="2" customFormat="1" ht="16.8" customHeight="1">
      <c r="A10089" s="39"/>
      <c r="B10089" s="45"/>
      <c r="C10089" s="315" t="s">
        <v>3297</v>
      </c>
      <c r="D10089" s="315" t="s">
        <v>3298</v>
      </c>
      <c r="E10089" s="18" t="s">
        <v>586</v>
      </c>
      <c r="F10089" s="316">
        <v>1</v>
      </c>
      <c r="G10089" s="39"/>
      <c r="H10089" s="45"/>
    </row>
    <row r="10090" s="2" customFormat="1" ht="16.8" customHeight="1">
      <c r="A10090" s="39"/>
      <c r="B10090" s="45"/>
      <c r="C10090" s="315" t="s">
        <v>3304</v>
      </c>
      <c r="D10090" s="315" t="s">
        <v>3305</v>
      </c>
      <c r="E10090" s="18" t="s">
        <v>586</v>
      </c>
      <c r="F10090" s="316">
        <v>1</v>
      </c>
      <c r="G10090" s="39"/>
      <c r="H10090" s="45"/>
    </row>
    <row r="10091" s="2" customFormat="1" ht="16.8" customHeight="1">
      <c r="A10091" s="39"/>
      <c r="B10091" s="45"/>
      <c r="C10091" s="311" t="s">
        <v>3138</v>
      </c>
      <c r="D10091" s="312" t="s">
        <v>19</v>
      </c>
      <c r="E10091" s="313" t="s">
        <v>19</v>
      </c>
      <c r="F10091" s="314">
        <v>1</v>
      </c>
      <c r="G10091" s="39"/>
      <c r="H10091" s="45"/>
    </row>
    <row r="10092" s="2" customFormat="1" ht="16.8" customHeight="1">
      <c r="A10092" s="39"/>
      <c r="B10092" s="45"/>
      <c r="C10092" s="315" t="s">
        <v>19</v>
      </c>
      <c r="D10092" s="315" t="s">
        <v>4738</v>
      </c>
      <c r="E10092" s="18" t="s">
        <v>19</v>
      </c>
      <c r="F10092" s="316">
        <v>0</v>
      </c>
      <c r="G10092" s="39"/>
      <c r="H10092" s="45"/>
    </row>
    <row r="10093" s="2" customFormat="1" ht="16.8" customHeight="1">
      <c r="A10093" s="39"/>
      <c r="B10093" s="45"/>
      <c r="C10093" s="315" t="s">
        <v>19</v>
      </c>
      <c r="D10093" s="315" t="s">
        <v>4739</v>
      </c>
      <c r="E10093" s="18" t="s">
        <v>19</v>
      </c>
      <c r="F10093" s="316">
        <v>0</v>
      </c>
      <c r="G10093" s="39"/>
      <c r="H10093" s="45"/>
    </row>
    <row r="10094" s="2" customFormat="1" ht="16.8" customHeight="1">
      <c r="A10094" s="39"/>
      <c r="B10094" s="45"/>
      <c r="C10094" s="315" t="s">
        <v>19</v>
      </c>
      <c r="D10094" s="315" t="s">
        <v>3139</v>
      </c>
      <c r="E10094" s="18" t="s">
        <v>19</v>
      </c>
      <c r="F10094" s="316">
        <v>0</v>
      </c>
      <c r="G10094" s="39"/>
      <c r="H10094" s="45"/>
    </row>
    <row r="10095" s="2" customFormat="1" ht="16.8" customHeight="1">
      <c r="A10095" s="39"/>
      <c r="B10095" s="45"/>
      <c r="C10095" s="315" t="s">
        <v>19</v>
      </c>
      <c r="D10095" s="315" t="s">
        <v>3143</v>
      </c>
      <c r="E10095" s="18" t="s">
        <v>19</v>
      </c>
      <c r="F10095" s="316">
        <v>0</v>
      </c>
      <c r="G10095" s="39"/>
      <c r="H10095" s="45"/>
    </row>
    <row r="10096" s="2" customFormat="1" ht="16.8" customHeight="1">
      <c r="A10096" s="39"/>
      <c r="B10096" s="45"/>
      <c r="C10096" s="315" t="s">
        <v>19</v>
      </c>
      <c r="D10096" s="315" t="s">
        <v>3142</v>
      </c>
      <c r="E10096" s="18" t="s">
        <v>19</v>
      </c>
      <c r="F10096" s="316">
        <v>0</v>
      </c>
      <c r="G10096" s="39"/>
      <c r="H10096" s="45"/>
    </row>
    <row r="10097" s="2" customFormat="1" ht="16.8" customHeight="1">
      <c r="A10097" s="39"/>
      <c r="B10097" s="45"/>
      <c r="C10097" s="315" t="s">
        <v>19</v>
      </c>
      <c r="D10097" s="315" t="s">
        <v>4755</v>
      </c>
      <c r="E10097" s="18" t="s">
        <v>19</v>
      </c>
      <c r="F10097" s="316">
        <v>0</v>
      </c>
      <c r="G10097" s="39"/>
      <c r="H10097" s="45"/>
    </row>
    <row r="10098" s="2" customFormat="1" ht="16.8" customHeight="1">
      <c r="A10098" s="39"/>
      <c r="B10098" s="45"/>
      <c r="C10098" s="315" t="s">
        <v>19</v>
      </c>
      <c r="D10098" s="315" t="s">
        <v>4742</v>
      </c>
      <c r="E10098" s="18" t="s">
        <v>19</v>
      </c>
      <c r="F10098" s="316">
        <v>1</v>
      </c>
      <c r="G10098" s="39"/>
      <c r="H10098" s="45"/>
    </row>
    <row r="10099" s="2" customFormat="1" ht="16.8" customHeight="1">
      <c r="A10099" s="39"/>
      <c r="B10099" s="45"/>
      <c r="C10099" s="315" t="s">
        <v>3138</v>
      </c>
      <c r="D10099" s="315" t="s">
        <v>363</v>
      </c>
      <c r="E10099" s="18" t="s">
        <v>19</v>
      </c>
      <c r="F10099" s="316">
        <v>1</v>
      </c>
      <c r="G10099" s="39"/>
      <c r="H10099" s="45"/>
    </row>
    <row r="10100" s="2" customFormat="1" ht="16.8" customHeight="1">
      <c r="A10100" s="39"/>
      <c r="B10100" s="45"/>
      <c r="C10100" s="317" t="s">
        <v>4959</v>
      </c>
      <c r="D10100" s="39"/>
      <c r="E10100" s="39"/>
      <c r="F10100" s="39"/>
      <c r="G10100" s="39"/>
      <c r="H10100" s="45"/>
    </row>
    <row r="10101" s="2" customFormat="1" ht="16.8" customHeight="1">
      <c r="A10101" s="39"/>
      <c r="B10101" s="45"/>
      <c r="C10101" s="315" t="s">
        <v>3291</v>
      </c>
      <c r="D10101" s="315" t="s">
        <v>3292</v>
      </c>
      <c r="E10101" s="18" t="s">
        <v>586</v>
      </c>
      <c r="F10101" s="316">
        <v>1</v>
      </c>
      <c r="G10101" s="39"/>
      <c r="H10101" s="45"/>
    </row>
    <row r="10102" s="2" customFormat="1" ht="16.8" customHeight="1">
      <c r="A10102" s="39"/>
      <c r="B10102" s="45"/>
      <c r="C10102" s="315" t="s">
        <v>3287</v>
      </c>
      <c r="D10102" s="315" t="s">
        <v>3288</v>
      </c>
      <c r="E10102" s="18" t="s">
        <v>586</v>
      </c>
      <c r="F10102" s="316">
        <v>1</v>
      </c>
      <c r="G10102" s="39"/>
      <c r="H10102" s="45"/>
    </row>
    <row r="10103" s="2" customFormat="1" ht="16.8" customHeight="1">
      <c r="A10103" s="39"/>
      <c r="B10103" s="45"/>
      <c r="C10103" s="315" t="s">
        <v>3294</v>
      </c>
      <c r="D10103" s="315" t="s">
        <v>3295</v>
      </c>
      <c r="E10103" s="18" t="s">
        <v>586</v>
      </c>
      <c r="F10103" s="316">
        <v>1</v>
      </c>
      <c r="G10103" s="39"/>
      <c r="H10103" s="45"/>
    </row>
    <row r="10104" s="2" customFormat="1" ht="16.8" customHeight="1">
      <c r="A10104" s="39"/>
      <c r="B10104" s="45"/>
      <c r="C10104" s="315" t="s">
        <v>19</v>
      </c>
      <c r="D10104" s="315" t="s">
        <v>245</v>
      </c>
      <c r="E10104" s="18" t="s">
        <v>19</v>
      </c>
      <c r="F10104" s="316">
        <v>1</v>
      </c>
      <c r="G10104" s="39"/>
      <c r="H10104" s="45"/>
    </row>
    <row r="10105" s="2" customFormat="1" ht="16.8" customHeight="1">
      <c r="A10105" s="39"/>
      <c r="B10105" s="45"/>
      <c r="C10105" s="311" t="s">
        <v>246</v>
      </c>
      <c r="D10105" s="312" t="s">
        <v>19</v>
      </c>
      <c r="E10105" s="313" t="s">
        <v>19</v>
      </c>
      <c r="F10105" s="314">
        <v>1</v>
      </c>
      <c r="G10105" s="39"/>
      <c r="H10105" s="45"/>
    </row>
    <row r="10106" s="2" customFormat="1" ht="16.8" customHeight="1">
      <c r="A10106" s="39"/>
      <c r="B10106" s="45"/>
      <c r="C10106" s="315" t="s">
        <v>19</v>
      </c>
      <c r="D10106" s="315" t="s">
        <v>255</v>
      </c>
      <c r="E10106" s="18" t="s">
        <v>19</v>
      </c>
      <c r="F10106" s="316">
        <v>0</v>
      </c>
      <c r="G10106" s="39"/>
      <c r="H10106" s="45"/>
    </row>
    <row r="10107" s="2" customFormat="1" ht="16.8" customHeight="1">
      <c r="A10107" s="39"/>
      <c r="B10107" s="45"/>
      <c r="C10107" s="315" t="s">
        <v>246</v>
      </c>
      <c r="D10107" s="315" t="s">
        <v>363</v>
      </c>
      <c r="E10107" s="18" t="s">
        <v>19</v>
      </c>
      <c r="F10107" s="316">
        <v>1</v>
      </c>
      <c r="G10107" s="39"/>
      <c r="H10107" s="45"/>
    </row>
    <row r="10108" s="2" customFormat="1" ht="16.8" customHeight="1">
      <c r="A10108" s="39"/>
      <c r="B10108" s="45"/>
      <c r="C10108" s="317" t="s">
        <v>4959</v>
      </c>
      <c r="D10108" s="39"/>
      <c r="E10108" s="39"/>
      <c r="F10108" s="39"/>
      <c r="G10108" s="39"/>
      <c r="H10108" s="45"/>
    </row>
    <row r="10109" s="2" customFormat="1">
      <c r="A10109" s="39"/>
      <c r="B10109" s="45"/>
      <c r="C10109" s="315" t="s">
        <v>771</v>
      </c>
      <c r="D10109" s="315" t="s">
        <v>772</v>
      </c>
      <c r="E10109" s="18" t="s">
        <v>586</v>
      </c>
      <c r="F10109" s="316">
        <v>1</v>
      </c>
      <c r="G10109" s="39"/>
      <c r="H10109" s="45"/>
    </row>
    <row r="10110" s="2" customFormat="1" ht="16.8" customHeight="1">
      <c r="A10110" s="39"/>
      <c r="B10110" s="45"/>
      <c r="C10110" s="315" t="s">
        <v>760</v>
      </c>
      <c r="D10110" s="315" t="s">
        <v>761</v>
      </c>
      <c r="E10110" s="18" t="s">
        <v>586</v>
      </c>
      <c r="F10110" s="316">
        <v>1</v>
      </c>
      <c r="G10110" s="39"/>
      <c r="H10110" s="45"/>
    </row>
    <row r="10111" s="2" customFormat="1" ht="16.8" customHeight="1">
      <c r="A10111" s="39"/>
      <c r="B10111" s="45"/>
      <c r="C10111" s="315" t="s">
        <v>590</v>
      </c>
      <c r="D10111" s="315" t="s">
        <v>591</v>
      </c>
      <c r="E10111" s="18" t="s">
        <v>586</v>
      </c>
      <c r="F10111" s="316">
        <v>1</v>
      </c>
      <c r="G10111" s="39"/>
      <c r="H10111" s="45"/>
    </row>
    <row r="10112" s="2" customFormat="1" ht="16.8" customHeight="1">
      <c r="A10112" s="39"/>
      <c r="B10112" s="45"/>
      <c r="C10112" s="315" t="s">
        <v>593</v>
      </c>
      <c r="D10112" s="315" t="s">
        <v>594</v>
      </c>
      <c r="E10112" s="18" t="s">
        <v>586</v>
      </c>
      <c r="F10112" s="316">
        <v>1</v>
      </c>
      <c r="G10112" s="39"/>
      <c r="H10112" s="45"/>
    </row>
    <row r="10113" s="2" customFormat="1" ht="16.8" customHeight="1">
      <c r="A10113" s="39"/>
      <c r="B10113" s="45"/>
      <c r="C10113" s="315" t="s">
        <v>597</v>
      </c>
      <c r="D10113" s="315" t="s">
        <v>598</v>
      </c>
      <c r="E10113" s="18" t="s">
        <v>586</v>
      </c>
      <c r="F10113" s="316">
        <v>1</v>
      </c>
      <c r="G10113" s="39"/>
      <c r="H10113" s="45"/>
    </row>
    <row r="10114" s="2" customFormat="1" ht="16.8" customHeight="1">
      <c r="A10114" s="39"/>
      <c r="B10114" s="45"/>
      <c r="C10114" s="315" t="s">
        <v>601</v>
      </c>
      <c r="D10114" s="315" t="s">
        <v>602</v>
      </c>
      <c r="E10114" s="18" t="s">
        <v>586</v>
      </c>
      <c r="F10114" s="316">
        <v>1</v>
      </c>
      <c r="G10114" s="39"/>
      <c r="H10114" s="45"/>
    </row>
    <row r="10115" s="2" customFormat="1" ht="16.8" customHeight="1">
      <c r="A10115" s="39"/>
      <c r="B10115" s="45"/>
      <c r="C10115" s="315" t="s">
        <v>767</v>
      </c>
      <c r="D10115" s="315" t="s">
        <v>768</v>
      </c>
      <c r="E10115" s="18" t="s">
        <v>586</v>
      </c>
      <c r="F10115" s="316">
        <v>1</v>
      </c>
      <c r="G10115" s="39"/>
      <c r="H10115" s="45"/>
    </row>
    <row r="10116" s="2" customFormat="1" ht="16.8" customHeight="1">
      <c r="A10116" s="39"/>
      <c r="B10116" s="45"/>
      <c r="C10116" s="315" t="s">
        <v>716</v>
      </c>
      <c r="D10116" s="315" t="s">
        <v>717</v>
      </c>
      <c r="E10116" s="18" t="s">
        <v>586</v>
      </c>
      <c r="F10116" s="316">
        <v>1</v>
      </c>
      <c r="G10116" s="39"/>
      <c r="H10116" s="45"/>
    </row>
    <row r="10117" s="2" customFormat="1" ht="16.8" customHeight="1">
      <c r="A10117" s="39"/>
      <c r="B10117" s="45"/>
      <c r="C10117" s="315" t="s">
        <v>776</v>
      </c>
      <c r="D10117" s="315" t="s">
        <v>777</v>
      </c>
      <c r="E10117" s="18" t="s">
        <v>586</v>
      </c>
      <c r="F10117" s="316">
        <v>1</v>
      </c>
      <c r="G10117" s="39"/>
      <c r="H10117" s="45"/>
    </row>
    <row r="10118" s="2" customFormat="1" ht="16.8" customHeight="1">
      <c r="A10118" s="39"/>
      <c r="B10118" s="45"/>
      <c r="C10118" s="311" t="s">
        <v>952</v>
      </c>
      <c r="D10118" s="312" t="s">
        <v>19</v>
      </c>
      <c r="E10118" s="313" t="s">
        <v>19</v>
      </c>
      <c r="F10118" s="314">
        <v>0</v>
      </c>
      <c r="G10118" s="39"/>
      <c r="H10118" s="45"/>
    </row>
    <row r="10119" s="2" customFormat="1" ht="16.8" customHeight="1">
      <c r="A10119" s="39"/>
      <c r="B10119" s="45"/>
      <c r="C10119" s="317" t="s">
        <v>4959</v>
      </c>
      <c r="D10119" s="39"/>
      <c r="E10119" s="39"/>
      <c r="F10119" s="39"/>
      <c r="G10119" s="39"/>
      <c r="H10119" s="45"/>
    </row>
    <row r="10120" s="2" customFormat="1" ht="16.8" customHeight="1">
      <c r="A10120" s="39"/>
      <c r="B10120" s="45"/>
      <c r="C10120" s="315" t="s">
        <v>786</v>
      </c>
      <c r="D10120" s="315" t="s">
        <v>787</v>
      </c>
      <c r="E10120" s="18" t="s">
        <v>572</v>
      </c>
      <c r="F10120" s="316">
        <v>107.7</v>
      </c>
      <c r="G10120" s="39"/>
      <c r="H10120" s="45"/>
    </row>
    <row r="10121" s="2" customFormat="1" ht="16.8" customHeight="1">
      <c r="A10121" s="39"/>
      <c r="B10121" s="45"/>
      <c r="C10121" s="315" t="s">
        <v>496</v>
      </c>
      <c r="D10121" s="315" t="s">
        <v>497</v>
      </c>
      <c r="E10121" s="18" t="s">
        <v>489</v>
      </c>
      <c r="F10121" s="316">
        <v>20.536000000000001</v>
      </c>
      <c r="G10121" s="39"/>
      <c r="H10121" s="45"/>
    </row>
    <row r="10122" s="2" customFormat="1" ht="16.8" customHeight="1">
      <c r="A10122" s="39"/>
      <c r="B10122" s="45"/>
      <c r="C10122" s="311" t="s">
        <v>954</v>
      </c>
      <c r="D10122" s="312" t="s">
        <v>19</v>
      </c>
      <c r="E10122" s="313" t="s">
        <v>19</v>
      </c>
      <c r="F10122" s="314">
        <v>0.25</v>
      </c>
      <c r="G10122" s="39"/>
      <c r="H10122" s="45"/>
    </row>
    <row r="10123" s="2" customFormat="1" ht="16.8" customHeight="1">
      <c r="A10123" s="39"/>
      <c r="B10123" s="45"/>
      <c r="C10123" s="317" t="s">
        <v>4959</v>
      </c>
      <c r="D10123" s="39"/>
      <c r="E10123" s="39"/>
      <c r="F10123" s="39"/>
      <c r="G10123" s="39"/>
      <c r="H10123" s="45"/>
    </row>
    <row r="10124" s="2" customFormat="1" ht="16.8" customHeight="1">
      <c r="A10124" s="39"/>
      <c r="B10124" s="45"/>
      <c r="C10124" s="315" t="s">
        <v>496</v>
      </c>
      <c r="D10124" s="315" t="s">
        <v>497</v>
      </c>
      <c r="E10124" s="18" t="s">
        <v>489</v>
      </c>
      <c r="F10124" s="316">
        <v>20.536000000000001</v>
      </c>
      <c r="G10124" s="39"/>
      <c r="H10124" s="45"/>
    </row>
    <row r="10125" s="2" customFormat="1" ht="16.8" customHeight="1">
      <c r="A10125" s="39"/>
      <c r="B10125" s="45"/>
      <c r="C10125" s="311" t="s">
        <v>258</v>
      </c>
      <c r="D10125" s="312" t="s">
        <v>19</v>
      </c>
      <c r="E10125" s="313" t="s">
        <v>19</v>
      </c>
      <c r="F10125" s="314">
        <v>0</v>
      </c>
      <c r="G10125" s="39"/>
      <c r="H10125" s="45"/>
    </row>
    <row r="10126" s="2" customFormat="1" ht="16.8" customHeight="1">
      <c r="A10126" s="39"/>
      <c r="B10126" s="45"/>
      <c r="C10126" s="317" t="s">
        <v>4959</v>
      </c>
      <c r="D10126" s="39"/>
      <c r="E10126" s="39"/>
      <c r="F10126" s="39"/>
      <c r="G10126" s="39"/>
      <c r="H10126" s="45"/>
    </row>
    <row r="10127" s="2" customFormat="1" ht="16.8" customHeight="1">
      <c r="A10127" s="39"/>
      <c r="B10127" s="45"/>
      <c r="C10127" s="315" t="s">
        <v>786</v>
      </c>
      <c r="D10127" s="315" t="s">
        <v>787</v>
      </c>
      <c r="E10127" s="18" t="s">
        <v>572</v>
      </c>
      <c r="F10127" s="316">
        <v>107.7</v>
      </c>
      <c r="G10127" s="39"/>
      <c r="H10127" s="45"/>
    </row>
    <row r="10128" s="2" customFormat="1" ht="16.8" customHeight="1">
      <c r="A10128" s="39"/>
      <c r="B10128" s="45"/>
      <c r="C10128" s="315" t="s">
        <v>496</v>
      </c>
      <c r="D10128" s="315" t="s">
        <v>497</v>
      </c>
      <c r="E10128" s="18" t="s">
        <v>489</v>
      </c>
      <c r="F10128" s="316">
        <v>20.536000000000001</v>
      </c>
      <c r="G10128" s="39"/>
      <c r="H10128" s="45"/>
    </row>
    <row r="10129" s="2" customFormat="1" ht="16.8" customHeight="1">
      <c r="A10129" s="39"/>
      <c r="B10129" s="45"/>
      <c r="C10129" s="311" t="s">
        <v>266</v>
      </c>
      <c r="D10129" s="312" t="s">
        <v>19</v>
      </c>
      <c r="E10129" s="313" t="s">
        <v>19</v>
      </c>
      <c r="F10129" s="314">
        <v>0.29999999999999999</v>
      </c>
      <c r="G10129" s="39"/>
      <c r="H10129" s="45"/>
    </row>
    <row r="10130" s="2" customFormat="1" ht="16.8" customHeight="1">
      <c r="A10130" s="39"/>
      <c r="B10130" s="45"/>
      <c r="C10130" s="317" t="s">
        <v>4959</v>
      </c>
      <c r="D10130" s="39"/>
      <c r="E10130" s="39"/>
      <c r="F10130" s="39"/>
      <c r="G10130" s="39"/>
      <c r="H10130" s="45"/>
    </row>
    <row r="10131" s="2" customFormat="1" ht="16.8" customHeight="1">
      <c r="A10131" s="39"/>
      <c r="B10131" s="45"/>
      <c r="C10131" s="315" t="s">
        <v>496</v>
      </c>
      <c r="D10131" s="315" t="s">
        <v>497</v>
      </c>
      <c r="E10131" s="18" t="s">
        <v>489</v>
      </c>
      <c r="F10131" s="316">
        <v>20.536000000000001</v>
      </c>
      <c r="G10131" s="39"/>
      <c r="H10131" s="45"/>
    </row>
    <row r="10132" s="2" customFormat="1" ht="16.8" customHeight="1">
      <c r="A10132" s="39"/>
      <c r="B10132" s="45"/>
      <c r="C10132" s="311" t="s">
        <v>853</v>
      </c>
      <c r="D10132" s="312" t="s">
        <v>19</v>
      </c>
      <c r="E10132" s="313" t="s">
        <v>19</v>
      </c>
      <c r="F10132" s="314">
        <v>4.7000000000000002</v>
      </c>
      <c r="G10132" s="39"/>
      <c r="H10132" s="45"/>
    </row>
    <row r="10133" s="2" customFormat="1" ht="16.8" customHeight="1">
      <c r="A10133" s="39"/>
      <c r="B10133" s="45"/>
      <c r="C10133" s="315" t="s">
        <v>19</v>
      </c>
      <c r="D10133" s="315" t="s">
        <v>871</v>
      </c>
      <c r="E10133" s="18" t="s">
        <v>19</v>
      </c>
      <c r="F10133" s="316">
        <v>0</v>
      </c>
      <c r="G10133" s="39"/>
      <c r="H10133" s="45"/>
    </row>
    <row r="10134" s="2" customFormat="1" ht="16.8" customHeight="1">
      <c r="A10134" s="39"/>
      <c r="B10134" s="45"/>
      <c r="C10134" s="315" t="s">
        <v>853</v>
      </c>
      <c r="D10134" s="315" t="s">
        <v>4736</v>
      </c>
      <c r="E10134" s="18" t="s">
        <v>19</v>
      </c>
      <c r="F10134" s="316">
        <v>4.7000000000000002</v>
      </c>
      <c r="G10134" s="39"/>
      <c r="H10134" s="45"/>
    </row>
    <row r="10135" s="2" customFormat="1" ht="16.8" customHeight="1">
      <c r="A10135" s="39"/>
      <c r="B10135" s="45"/>
      <c r="C10135" s="317" t="s">
        <v>4959</v>
      </c>
      <c r="D10135" s="39"/>
      <c r="E10135" s="39"/>
      <c r="F10135" s="39"/>
      <c r="G10135" s="39"/>
      <c r="H10135" s="45"/>
    </row>
    <row r="10136" s="2" customFormat="1">
      <c r="A10136" s="39"/>
      <c r="B10136" s="45"/>
      <c r="C10136" s="315" t="s">
        <v>862</v>
      </c>
      <c r="D10136" s="315" t="s">
        <v>863</v>
      </c>
      <c r="E10136" s="18" t="s">
        <v>391</v>
      </c>
      <c r="F10136" s="316">
        <v>61.25</v>
      </c>
      <c r="G10136" s="39"/>
      <c r="H10136" s="45"/>
    </row>
    <row r="10137" s="2" customFormat="1">
      <c r="A10137" s="39"/>
      <c r="B10137" s="45"/>
      <c r="C10137" s="315" t="s">
        <v>882</v>
      </c>
      <c r="D10137" s="315" t="s">
        <v>883</v>
      </c>
      <c r="E10137" s="18" t="s">
        <v>345</v>
      </c>
      <c r="F10137" s="316">
        <v>84</v>
      </c>
      <c r="G10137" s="39"/>
      <c r="H10137" s="45"/>
    </row>
    <row r="10138" s="2" customFormat="1" ht="16.8" customHeight="1">
      <c r="A10138" s="39"/>
      <c r="B10138" s="45"/>
      <c r="C10138" s="317" t="s">
        <v>4959</v>
      </c>
      <c r="D10138" s="39"/>
      <c r="E10138" s="39"/>
      <c r="F10138" s="39"/>
      <c r="G10138" s="39"/>
      <c r="H10138" s="45"/>
    </row>
    <row r="10139" s="2" customFormat="1" ht="16.8" customHeight="1">
      <c r="A10139" s="39"/>
      <c r="B10139" s="45"/>
      <c r="C10139" s="315" t="s">
        <v>786</v>
      </c>
      <c r="D10139" s="315" t="s">
        <v>787</v>
      </c>
      <c r="E10139" s="18" t="s">
        <v>572</v>
      </c>
      <c r="F10139" s="316">
        <v>107.7</v>
      </c>
      <c r="G10139" s="39"/>
      <c r="H10139" s="45"/>
    </row>
    <row r="10140" s="2" customFormat="1" ht="16.8" customHeight="1">
      <c r="A10140" s="39"/>
      <c r="B10140" s="45"/>
      <c r="C10140" s="315" t="s">
        <v>496</v>
      </c>
      <c r="D10140" s="315" t="s">
        <v>497</v>
      </c>
      <c r="E10140" s="18" t="s">
        <v>489</v>
      </c>
      <c r="F10140" s="316">
        <v>20.536000000000001</v>
      </c>
      <c r="G10140" s="39"/>
      <c r="H10140" s="45"/>
    </row>
    <row r="10141" s="2" customFormat="1" ht="16.8" customHeight="1">
      <c r="A10141" s="39"/>
      <c r="B10141" s="45"/>
      <c r="C10141" s="311" t="s">
        <v>1829</v>
      </c>
      <c r="D10141" s="312" t="s">
        <v>19</v>
      </c>
      <c r="E10141" s="313" t="s">
        <v>19</v>
      </c>
      <c r="F10141" s="314">
        <v>0</v>
      </c>
      <c r="G10141" s="39"/>
      <c r="H10141" s="45"/>
    </row>
    <row r="10142" s="2" customFormat="1" ht="16.8" customHeight="1">
      <c r="A10142" s="39"/>
      <c r="B10142" s="45"/>
      <c r="C10142" s="317" t="s">
        <v>4959</v>
      </c>
      <c r="D10142" s="39"/>
      <c r="E10142" s="39"/>
      <c r="F10142" s="39"/>
      <c r="G10142" s="39"/>
      <c r="H10142" s="45"/>
    </row>
    <row r="10143" s="2" customFormat="1" ht="16.8" customHeight="1">
      <c r="A10143" s="39"/>
      <c r="B10143" s="45"/>
      <c r="C10143" s="315" t="s">
        <v>786</v>
      </c>
      <c r="D10143" s="315" t="s">
        <v>787</v>
      </c>
      <c r="E10143" s="18" t="s">
        <v>572</v>
      </c>
      <c r="F10143" s="316">
        <v>107.7</v>
      </c>
      <c r="G10143" s="39"/>
      <c r="H10143" s="45"/>
    </row>
    <row r="10144" s="2" customFormat="1" ht="16.8" customHeight="1">
      <c r="A10144" s="39"/>
      <c r="B10144" s="45"/>
      <c r="C10144" s="315" t="s">
        <v>496</v>
      </c>
      <c r="D10144" s="315" t="s">
        <v>497</v>
      </c>
      <c r="E10144" s="18" t="s">
        <v>489</v>
      </c>
      <c r="F10144" s="316">
        <v>20.536000000000001</v>
      </c>
      <c r="G10144" s="39"/>
      <c r="H10144" s="45"/>
    </row>
    <row r="10145" s="2" customFormat="1" ht="16.8" customHeight="1">
      <c r="A10145" s="39"/>
      <c r="B10145" s="45"/>
      <c r="C10145" s="311" t="s">
        <v>851</v>
      </c>
      <c r="D10145" s="312" t="s">
        <v>19</v>
      </c>
      <c r="E10145" s="313" t="s">
        <v>19</v>
      </c>
      <c r="F10145" s="314">
        <v>2.2999999999999998</v>
      </c>
      <c r="G10145" s="39"/>
      <c r="H10145" s="45"/>
    </row>
    <row r="10146" s="2" customFormat="1" ht="16.8" customHeight="1">
      <c r="A10146" s="39"/>
      <c r="B10146" s="45"/>
      <c r="C10146" s="315" t="s">
        <v>19</v>
      </c>
      <c r="D10146" s="315" t="s">
        <v>3358</v>
      </c>
      <c r="E10146" s="18" t="s">
        <v>19</v>
      </c>
      <c r="F10146" s="316">
        <v>0</v>
      </c>
      <c r="G10146" s="39"/>
      <c r="H10146" s="45"/>
    </row>
    <row r="10147" s="2" customFormat="1" ht="16.8" customHeight="1">
      <c r="A10147" s="39"/>
      <c r="B10147" s="45"/>
      <c r="C10147" s="315" t="s">
        <v>851</v>
      </c>
      <c r="D10147" s="315" t="s">
        <v>4735</v>
      </c>
      <c r="E10147" s="18" t="s">
        <v>19</v>
      </c>
      <c r="F10147" s="316">
        <v>2.2999999999999998</v>
      </c>
      <c r="G10147" s="39"/>
      <c r="H10147" s="45"/>
    </row>
    <row r="10148" s="2" customFormat="1" ht="16.8" customHeight="1">
      <c r="A10148" s="39"/>
      <c r="B10148" s="45"/>
      <c r="C10148" s="317" t="s">
        <v>4959</v>
      </c>
      <c r="D10148" s="39"/>
      <c r="E10148" s="39"/>
      <c r="F10148" s="39"/>
      <c r="G10148" s="39"/>
      <c r="H10148" s="45"/>
    </row>
    <row r="10149" s="2" customFormat="1">
      <c r="A10149" s="39"/>
      <c r="B10149" s="45"/>
      <c r="C10149" s="315" t="s">
        <v>862</v>
      </c>
      <c r="D10149" s="315" t="s">
        <v>863</v>
      </c>
      <c r="E10149" s="18" t="s">
        <v>391</v>
      </c>
      <c r="F10149" s="316">
        <v>61.25</v>
      </c>
      <c r="G10149" s="39"/>
      <c r="H10149" s="45"/>
    </row>
    <row r="10150" s="2" customFormat="1">
      <c r="A10150" s="39"/>
      <c r="B10150" s="45"/>
      <c r="C10150" s="315" t="s">
        <v>882</v>
      </c>
      <c r="D10150" s="315" t="s">
        <v>883</v>
      </c>
      <c r="E10150" s="18" t="s">
        <v>345</v>
      </c>
      <c r="F10150" s="316">
        <v>84</v>
      </c>
      <c r="G10150" s="39"/>
      <c r="H10150" s="45"/>
    </row>
    <row r="10151" s="2" customFormat="1" ht="16.8" customHeight="1">
      <c r="A10151" s="39"/>
      <c r="B10151" s="45"/>
      <c r="C10151" s="311" t="s">
        <v>857</v>
      </c>
      <c r="D10151" s="312" t="s">
        <v>19</v>
      </c>
      <c r="E10151" s="313" t="s">
        <v>19</v>
      </c>
      <c r="F10151" s="314">
        <v>12</v>
      </c>
      <c r="G10151" s="39"/>
      <c r="H10151" s="45"/>
    </row>
    <row r="10152" s="2" customFormat="1" ht="16.8" customHeight="1">
      <c r="A10152" s="39"/>
      <c r="B10152" s="45"/>
      <c r="C10152" s="315" t="s">
        <v>19</v>
      </c>
      <c r="D10152" s="315" t="s">
        <v>3356</v>
      </c>
      <c r="E10152" s="18" t="s">
        <v>19</v>
      </c>
      <c r="F10152" s="316">
        <v>0</v>
      </c>
      <c r="G10152" s="39"/>
      <c r="H10152" s="45"/>
    </row>
    <row r="10153" s="2" customFormat="1" ht="16.8" customHeight="1">
      <c r="A10153" s="39"/>
      <c r="B10153" s="45"/>
      <c r="C10153" s="315" t="s">
        <v>857</v>
      </c>
      <c r="D10153" s="315" t="s">
        <v>869</v>
      </c>
      <c r="E10153" s="18" t="s">
        <v>19</v>
      </c>
      <c r="F10153" s="316">
        <v>12</v>
      </c>
      <c r="G10153" s="39"/>
      <c r="H10153" s="45"/>
    </row>
    <row r="10154" s="2" customFormat="1" ht="16.8" customHeight="1">
      <c r="A10154" s="39"/>
      <c r="B10154" s="45"/>
      <c r="C10154" s="317" t="s">
        <v>4959</v>
      </c>
      <c r="D10154" s="39"/>
      <c r="E10154" s="39"/>
      <c r="F10154" s="39"/>
      <c r="G10154" s="39"/>
      <c r="H10154" s="45"/>
    </row>
    <row r="10155" s="2" customFormat="1">
      <c r="A10155" s="39"/>
      <c r="B10155" s="45"/>
      <c r="C10155" s="315" t="s">
        <v>862</v>
      </c>
      <c r="D10155" s="315" t="s">
        <v>863</v>
      </c>
      <c r="E10155" s="18" t="s">
        <v>391</v>
      </c>
      <c r="F10155" s="316">
        <v>61.25</v>
      </c>
      <c r="G10155" s="39"/>
      <c r="H10155" s="45"/>
    </row>
    <row r="10156" s="2" customFormat="1">
      <c r="A10156" s="39"/>
      <c r="B10156" s="45"/>
      <c r="C10156" s="315" t="s">
        <v>882</v>
      </c>
      <c r="D10156" s="315" t="s">
        <v>883</v>
      </c>
      <c r="E10156" s="18" t="s">
        <v>345</v>
      </c>
      <c r="F10156" s="316">
        <v>84</v>
      </c>
      <c r="G10156" s="39"/>
      <c r="H10156" s="45"/>
    </row>
    <row r="10157" s="2" customFormat="1" ht="16.8" customHeight="1">
      <c r="A10157" s="39"/>
      <c r="B10157" s="45"/>
      <c r="C10157" s="311" t="s">
        <v>849</v>
      </c>
      <c r="D10157" s="312" t="s">
        <v>19</v>
      </c>
      <c r="E10157" s="313" t="s">
        <v>19</v>
      </c>
      <c r="F10157" s="314">
        <v>8.75</v>
      </c>
      <c r="G10157" s="39"/>
      <c r="H10157" s="45"/>
    </row>
    <row r="10158" s="2" customFormat="1" ht="16.8" customHeight="1">
      <c r="A10158" s="39"/>
      <c r="B10158" s="45"/>
      <c r="C10158" s="315" t="s">
        <v>19</v>
      </c>
      <c r="D10158" s="315" t="s">
        <v>3354</v>
      </c>
      <c r="E10158" s="18" t="s">
        <v>19</v>
      </c>
      <c r="F10158" s="316">
        <v>0</v>
      </c>
      <c r="G10158" s="39"/>
      <c r="H10158" s="45"/>
    </row>
    <row r="10159" s="2" customFormat="1" ht="16.8" customHeight="1">
      <c r="A10159" s="39"/>
      <c r="B10159" s="45"/>
      <c r="C10159" s="315" t="s">
        <v>849</v>
      </c>
      <c r="D10159" s="315" t="s">
        <v>867</v>
      </c>
      <c r="E10159" s="18" t="s">
        <v>19</v>
      </c>
      <c r="F10159" s="316">
        <v>8.75</v>
      </c>
      <c r="G10159" s="39"/>
      <c r="H10159" s="45"/>
    </row>
    <row r="10160" s="2" customFormat="1" ht="16.8" customHeight="1">
      <c r="A10160" s="39"/>
      <c r="B10160" s="45"/>
      <c r="C10160" s="317" t="s">
        <v>4959</v>
      </c>
      <c r="D10160" s="39"/>
      <c r="E10160" s="39"/>
      <c r="F10160" s="39"/>
      <c r="G10160" s="39"/>
      <c r="H10160" s="45"/>
    </row>
    <row r="10161" s="2" customFormat="1">
      <c r="A10161" s="39"/>
      <c r="B10161" s="45"/>
      <c r="C10161" s="315" t="s">
        <v>862</v>
      </c>
      <c r="D10161" s="315" t="s">
        <v>863</v>
      </c>
      <c r="E10161" s="18" t="s">
        <v>391</v>
      </c>
      <c r="F10161" s="316">
        <v>61.25</v>
      </c>
      <c r="G10161" s="39"/>
      <c r="H10161" s="45"/>
    </row>
    <row r="10162" s="2" customFormat="1" ht="16.8" customHeight="1">
      <c r="A10162" s="39"/>
      <c r="B10162" s="45"/>
      <c r="C10162" s="311" t="s">
        <v>855</v>
      </c>
      <c r="D10162" s="312" t="s">
        <v>19</v>
      </c>
      <c r="E10162" s="313" t="s">
        <v>19</v>
      </c>
      <c r="F10162" s="314">
        <v>61.25</v>
      </c>
      <c r="G10162" s="39"/>
      <c r="H10162" s="45"/>
    </row>
    <row r="10163" s="2" customFormat="1" ht="16.8" customHeight="1">
      <c r="A10163" s="39"/>
      <c r="B10163" s="45"/>
      <c r="C10163" s="315" t="s">
        <v>19</v>
      </c>
      <c r="D10163" s="315" t="s">
        <v>872</v>
      </c>
      <c r="E10163" s="18" t="s">
        <v>19</v>
      </c>
      <c r="F10163" s="316">
        <v>20.125</v>
      </c>
      <c r="G10163" s="39"/>
      <c r="H10163" s="45"/>
    </row>
    <row r="10164" s="2" customFormat="1" ht="16.8" customHeight="1">
      <c r="A10164" s="39"/>
      <c r="B10164" s="45"/>
      <c r="C10164" s="315" t="s">
        <v>19</v>
      </c>
      <c r="D10164" s="315" t="s">
        <v>873</v>
      </c>
      <c r="E10164" s="18" t="s">
        <v>19</v>
      </c>
      <c r="F10164" s="316">
        <v>41.125</v>
      </c>
      <c r="G10164" s="39"/>
      <c r="H10164" s="45"/>
    </row>
    <row r="10165" s="2" customFormat="1" ht="16.8" customHeight="1">
      <c r="A10165" s="39"/>
      <c r="B10165" s="45"/>
      <c r="C10165" s="315" t="s">
        <v>855</v>
      </c>
      <c r="D10165" s="315" t="s">
        <v>363</v>
      </c>
      <c r="E10165" s="18" t="s">
        <v>19</v>
      </c>
      <c r="F10165" s="316">
        <v>61.25</v>
      </c>
      <c r="G10165" s="39"/>
      <c r="H10165" s="45"/>
    </row>
    <row r="10166" s="2" customFormat="1" ht="16.8" customHeight="1">
      <c r="A10166" s="39"/>
      <c r="B10166" s="45"/>
      <c r="C10166" s="317" t="s">
        <v>4959</v>
      </c>
      <c r="D10166" s="39"/>
      <c r="E10166" s="39"/>
      <c r="F10166" s="39"/>
      <c r="G10166" s="39"/>
      <c r="H10166" s="45"/>
    </row>
    <row r="10167" s="2" customFormat="1">
      <c r="A10167" s="39"/>
      <c r="B10167" s="45"/>
      <c r="C10167" s="315" t="s">
        <v>862</v>
      </c>
      <c r="D10167" s="315" t="s">
        <v>863</v>
      </c>
      <c r="E10167" s="18" t="s">
        <v>391</v>
      </c>
      <c r="F10167" s="316">
        <v>61.25</v>
      </c>
      <c r="G10167" s="39"/>
      <c r="H10167" s="45"/>
    </row>
    <row r="10168" s="2" customFormat="1">
      <c r="A10168" s="39"/>
      <c r="B10168" s="45"/>
      <c r="C10168" s="315" t="s">
        <v>477</v>
      </c>
      <c r="D10168" s="315" t="s">
        <v>478</v>
      </c>
      <c r="E10168" s="18" t="s">
        <v>391</v>
      </c>
      <c r="F10168" s="316">
        <v>267.78300000000002</v>
      </c>
      <c r="G10168" s="39"/>
      <c r="H10168" s="45"/>
    </row>
    <row r="10169" s="2" customFormat="1" ht="16.8" customHeight="1">
      <c r="A10169" s="39"/>
      <c r="B10169" s="45"/>
      <c r="C10169" s="311" t="s">
        <v>881</v>
      </c>
      <c r="D10169" s="312" t="s">
        <v>19</v>
      </c>
      <c r="E10169" s="313" t="s">
        <v>19</v>
      </c>
      <c r="F10169" s="314">
        <v>0</v>
      </c>
      <c r="G10169" s="39"/>
      <c r="H10169" s="45"/>
    </row>
    <row r="10170" s="2" customFormat="1" ht="16.8" customHeight="1">
      <c r="A10170" s="39"/>
      <c r="B10170" s="45"/>
      <c r="C10170" s="317" t="s">
        <v>4959</v>
      </c>
      <c r="D10170" s="39"/>
      <c r="E10170" s="39"/>
      <c r="F10170" s="39"/>
      <c r="G10170" s="39"/>
      <c r="H10170" s="45"/>
    </row>
    <row r="10171" s="2" customFormat="1">
      <c r="A10171" s="39"/>
      <c r="B10171" s="45"/>
      <c r="C10171" s="315" t="s">
        <v>3612</v>
      </c>
      <c r="D10171" s="315" t="s">
        <v>3613</v>
      </c>
      <c r="E10171" s="18" t="s">
        <v>572</v>
      </c>
      <c r="F10171" s="316">
        <v>20</v>
      </c>
      <c r="G10171" s="39"/>
      <c r="H10171" s="45"/>
    </row>
    <row r="10172" s="2" customFormat="1" ht="16.8" customHeight="1">
      <c r="A10172" s="39"/>
      <c r="B10172" s="45"/>
      <c r="C10172" s="311" t="s">
        <v>879</v>
      </c>
      <c r="D10172" s="312" t="s">
        <v>19</v>
      </c>
      <c r="E10172" s="313" t="s">
        <v>19</v>
      </c>
      <c r="F10172" s="314">
        <v>0</v>
      </c>
      <c r="G10172" s="39"/>
      <c r="H10172" s="45"/>
    </row>
    <row r="10173" s="2" customFormat="1" ht="16.8" customHeight="1">
      <c r="A10173" s="39"/>
      <c r="B10173" s="45"/>
      <c r="C10173" s="317" t="s">
        <v>4959</v>
      </c>
      <c r="D10173" s="39"/>
      <c r="E10173" s="39"/>
      <c r="F10173" s="39"/>
      <c r="G10173" s="39"/>
      <c r="H10173" s="45"/>
    </row>
    <row r="10174" s="2" customFormat="1">
      <c r="A10174" s="39"/>
      <c r="B10174" s="45"/>
      <c r="C10174" s="315" t="s">
        <v>3612</v>
      </c>
      <c r="D10174" s="315" t="s">
        <v>3613</v>
      </c>
      <c r="E10174" s="18" t="s">
        <v>572</v>
      </c>
      <c r="F10174" s="316">
        <v>20</v>
      </c>
      <c r="G10174" s="39"/>
      <c r="H10174" s="45"/>
    </row>
    <row r="10175" s="2" customFormat="1" ht="16.8" customHeight="1">
      <c r="A10175" s="39"/>
      <c r="B10175" s="45"/>
      <c r="C10175" s="311" t="s">
        <v>2047</v>
      </c>
      <c r="D10175" s="312" t="s">
        <v>19</v>
      </c>
      <c r="E10175" s="313" t="s">
        <v>19</v>
      </c>
      <c r="F10175" s="314">
        <v>0</v>
      </c>
      <c r="G10175" s="39"/>
      <c r="H10175" s="45"/>
    </row>
    <row r="10176" s="2" customFormat="1" ht="16.8" customHeight="1">
      <c r="A10176" s="39"/>
      <c r="B10176" s="45"/>
      <c r="C10176" s="317" t="s">
        <v>4959</v>
      </c>
      <c r="D10176" s="39"/>
      <c r="E10176" s="39"/>
      <c r="F10176" s="39"/>
      <c r="G10176" s="39"/>
      <c r="H10176" s="45"/>
    </row>
    <row r="10177" s="2" customFormat="1" ht="16.8" customHeight="1">
      <c r="A10177" s="39"/>
      <c r="B10177" s="45"/>
      <c r="C10177" s="315" t="s">
        <v>786</v>
      </c>
      <c r="D10177" s="315" t="s">
        <v>787</v>
      </c>
      <c r="E10177" s="18" t="s">
        <v>572</v>
      </c>
      <c r="F10177" s="316">
        <v>107.7</v>
      </c>
      <c r="G10177" s="39"/>
      <c r="H10177" s="45"/>
    </row>
    <row r="10178" s="2" customFormat="1" ht="16.8" customHeight="1">
      <c r="A10178" s="39"/>
      <c r="B10178" s="45"/>
      <c r="C10178" s="315" t="s">
        <v>496</v>
      </c>
      <c r="D10178" s="315" t="s">
        <v>497</v>
      </c>
      <c r="E10178" s="18" t="s">
        <v>489</v>
      </c>
      <c r="F10178" s="316">
        <v>20.536000000000001</v>
      </c>
      <c r="G10178" s="39"/>
      <c r="H10178" s="45"/>
    </row>
    <row r="10179" s="2" customFormat="1" ht="16.8" customHeight="1">
      <c r="A10179" s="39"/>
      <c r="B10179" s="45"/>
      <c r="C10179" s="311" t="s">
        <v>2049</v>
      </c>
      <c r="D10179" s="312" t="s">
        <v>19</v>
      </c>
      <c r="E10179" s="313" t="s">
        <v>19</v>
      </c>
      <c r="F10179" s="314">
        <v>0</v>
      </c>
      <c r="G10179" s="39"/>
      <c r="H10179" s="45"/>
    </row>
    <row r="10180" s="2" customFormat="1" ht="16.8" customHeight="1">
      <c r="A10180" s="39"/>
      <c r="B10180" s="45"/>
      <c r="C10180" s="311" t="s">
        <v>1831</v>
      </c>
      <c r="D10180" s="312" t="s">
        <v>19</v>
      </c>
      <c r="E10180" s="313" t="s">
        <v>19</v>
      </c>
      <c r="F10180" s="314">
        <v>0</v>
      </c>
      <c r="G10180" s="39"/>
      <c r="H10180" s="45"/>
    </row>
    <row r="10181" s="2" customFormat="1" ht="16.8" customHeight="1">
      <c r="A10181" s="39"/>
      <c r="B10181" s="45"/>
      <c r="C10181" s="317" t="s">
        <v>4959</v>
      </c>
      <c r="D10181" s="39"/>
      <c r="E10181" s="39"/>
      <c r="F10181" s="39"/>
      <c r="G10181" s="39"/>
      <c r="H10181" s="45"/>
    </row>
    <row r="10182" s="2" customFormat="1" ht="16.8" customHeight="1">
      <c r="A10182" s="39"/>
      <c r="B10182" s="45"/>
      <c r="C10182" s="315" t="s">
        <v>786</v>
      </c>
      <c r="D10182" s="315" t="s">
        <v>787</v>
      </c>
      <c r="E10182" s="18" t="s">
        <v>572</v>
      </c>
      <c r="F10182" s="316">
        <v>107.7</v>
      </c>
      <c r="G10182" s="39"/>
      <c r="H10182" s="45"/>
    </row>
    <row r="10183" s="2" customFormat="1" ht="16.8" customHeight="1">
      <c r="A10183" s="39"/>
      <c r="B10183" s="45"/>
      <c r="C10183" s="315" t="s">
        <v>496</v>
      </c>
      <c r="D10183" s="315" t="s">
        <v>497</v>
      </c>
      <c r="E10183" s="18" t="s">
        <v>489</v>
      </c>
      <c r="F10183" s="316">
        <v>20.536000000000001</v>
      </c>
      <c r="G10183" s="39"/>
      <c r="H10183" s="45"/>
    </row>
    <row r="10184" s="2" customFormat="1" ht="16.8" customHeight="1">
      <c r="A10184" s="39"/>
      <c r="B10184" s="45"/>
      <c r="C10184" s="311" t="s">
        <v>286</v>
      </c>
      <c r="D10184" s="312" t="s">
        <v>19</v>
      </c>
      <c r="E10184" s="313" t="s">
        <v>19</v>
      </c>
      <c r="F10184" s="314">
        <v>11.452</v>
      </c>
      <c r="G10184" s="39"/>
      <c r="H10184" s="45"/>
    </row>
    <row r="10185" s="2" customFormat="1">
      <c r="A10185" s="39"/>
      <c r="B10185" s="45"/>
      <c r="C10185" s="315" t="s">
        <v>19</v>
      </c>
      <c r="D10185" s="315" t="s">
        <v>1848</v>
      </c>
      <c r="E10185" s="18" t="s">
        <v>19</v>
      </c>
      <c r="F10185" s="316">
        <v>0</v>
      </c>
      <c r="G10185" s="39"/>
      <c r="H10185" s="45"/>
    </row>
    <row r="10186" s="2" customFormat="1" ht="16.8" customHeight="1">
      <c r="A10186" s="39"/>
      <c r="B10186" s="45"/>
      <c r="C10186" s="315" t="s">
        <v>1290</v>
      </c>
      <c r="D10186" s="315" t="s">
        <v>4746</v>
      </c>
      <c r="E10186" s="18" t="s">
        <v>19</v>
      </c>
      <c r="F10186" s="316">
        <v>11.452</v>
      </c>
      <c r="G10186" s="39"/>
      <c r="H10186" s="45"/>
    </row>
    <row r="10187" s="2" customFormat="1" ht="16.8" customHeight="1">
      <c r="A10187" s="39"/>
      <c r="B10187" s="45"/>
      <c r="C10187" s="315" t="s">
        <v>286</v>
      </c>
      <c r="D10187" s="315" t="s">
        <v>353</v>
      </c>
      <c r="E10187" s="18" t="s">
        <v>19</v>
      </c>
      <c r="F10187" s="316">
        <v>11.452</v>
      </c>
      <c r="G10187" s="39"/>
      <c r="H10187" s="45"/>
    </row>
    <row r="10188" s="2" customFormat="1" ht="16.8" customHeight="1">
      <c r="A10188" s="39"/>
      <c r="B10188" s="45"/>
      <c r="C10188" s="317" t="s">
        <v>4959</v>
      </c>
      <c r="D10188" s="39"/>
      <c r="E10188" s="39"/>
      <c r="F10188" s="39"/>
      <c r="G10188" s="39"/>
      <c r="H10188" s="45"/>
    </row>
    <row r="10189" s="2" customFormat="1">
      <c r="A10189" s="39"/>
      <c r="B10189" s="45"/>
      <c r="C10189" s="315" t="s">
        <v>343</v>
      </c>
      <c r="D10189" s="315" t="s">
        <v>344</v>
      </c>
      <c r="E10189" s="18" t="s">
        <v>345</v>
      </c>
      <c r="F10189" s="316">
        <v>24.393000000000001</v>
      </c>
      <c r="G10189" s="39"/>
      <c r="H10189" s="45"/>
    </row>
    <row r="10190" s="2" customFormat="1">
      <c r="A10190" s="39"/>
      <c r="B10190" s="45"/>
      <c r="C10190" s="315" t="s">
        <v>792</v>
      </c>
      <c r="D10190" s="315" t="s">
        <v>793</v>
      </c>
      <c r="E10190" s="18" t="s">
        <v>572</v>
      </c>
      <c r="F10190" s="316">
        <v>24.123999999999999</v>
      </c>
      <c r="G10190" s="39"/>
      <c r="H10190" s="45"/>
    </row>
    <row r="10191" s="2" customFormat="1" ht="16.8" customHeight="1">
      <c r="A10191" s="39"/>
      <c r="B10191" s="45"/>
      <c r="C10191" s="311" t="s">
        <v>255</v>
      </c>
      <c r="D10191" s="312" t="s">
        <v>19</v>
      </c>
      <c r="E10191" s="313" t="s">
        <v>19</v>
      </c>
      <c r="F10191" s="314">
        <v>0</v>
      </c>
      <c r="G10191" s="39"/>
      <c r="H10191" s="45"/>
    </row>
    <row r="10192" s="2" customFormat="1" ht="16.8" customHeight="1">
      <c r="A10192" s="39"/>
      <c r="B10192" s="45"/>
      <c r="C10192" s="317" t="s">
        <v>4959</v>
      </c>
      <c r="D10192" s="39"/>
      <c r="E10192" s="39"/>
      <c r="F10192" s="39"/>
      <c r="G10192" s="39"/>
      <c r="H10192" s="45"/>
    </row>
    <row r="10193" s="2" customFormat="1">
      <c r="A10193" s="39"/>
      <c r="B10193" s="45"/>
      <c r="C10193" s="315" t="s">
        <v>771</v>
      </c>
      <c r="D10193" s="315" t="s">
        <v>772</v>
      </c>
      <c r="E10193" s="18" t="s">
        <v>586</v>
      </c>
      <c r="F10193" s="316">
        <v>1</v>
      </c>
      <c r="G10193" s="39"/>
      <c r="H10193" s="45"/>
    </row>
    <row r="10194" s="2" customFormat="1" ht="16.8" customHeight="1">
      <c r="A10194" s="39"/>
      <c r="B10194" s="45"/>
      <c r="C10194" s="311" t="s">
        <v>300</v>
      </c>
      <c r="D10194" s="312" t="s">
        <v>19</v>
      </c>
      <c r="E10194" s="313" t="s">
        <v>19</v>
      </c>
      <c r="F10194" s="314">
        <v>20</v>
      </c>
      <c r="G10194" s="39"/>
      <c r="H10194" s="45"/>
    </row>
    <row r="10195" s="2" customFormat="1" ht="16.8" customHeight="1">
      <c r="A10195" s="39"/>
      <c r="B10195" s="45"/>
      <c r="C10195" s="315" t="s">
        <v>1823</v>
      </c>
      <c r="D10195" s="315" t="s">
        <v>4770</v>
      </c>
      <c r="E10195" s="18" t="s">
        <v>19</v>
      </c>
      <c r="F10195" s="316">
        <v>0</v>
      </c>
      <c r="G10195" s="39"/>
      <c r="H10195" s="45"/>
    </row>
    <row r="10196" s="2" customFormat="1" ht="16.8" customHeight="1">
      <c r="A10196" s="39"/>
      <c r="B10196" s="45"/>
      <c r="C10196" s="315" t="s">
        <v>19</v>
      </c>
      <c r="D10196" s="315" t="s">
        <v>1347</v>
      </c>
      <c r="E10196" s="18" t="s">
        <v>19</v>
      </c>
      <c r="F10196" s="316">
        <v>0</v>
      </c>
      <c r="G10196" s="39"/>
      <c r="H10196" s="45"/>
    </row>
    <row r="10197" s="2" customFormat="1" ht="16.8" customHeight="1">
      <c r="A10197" s="39"/>
      <c r="B10197" s="45"/>
      <c r="C10197" s="315" t="s">
        <v>300</v>
      </c>
      <c r="D10197" s="315" t="s">
        <v>254</v>
      </c>
      <c r="E10197" s="18" t="s">
        <v>19</v>
      </c>
      <c r="F10197" s="316">
        <v>20</v>
      </c>
      <c r="G10197" s="39"/>
      <c r="H10197" s="45"/>
    </row>
    <row r="10198" s="2" customFormat="1" ht="16.8" customHeight="1">
      <c r="A10198" s="39"/>
      <c r="B10198" s="45"/>
      <c r="C10198" s="317" t="s">
        <v>4959</v>
      </c>
      <c r="D10198" s="39"/>
      <c r="E10198" s="39"/>
      <c r="F10198" s="39"/>
      <c r="G10198" s="39"/>
      <c r="H10198" s="45"/>
    </row>
    <row r="10199" s="2" customFormat="1">
      <c r="A10199" s="39"/>
      <c r="B10199" s="45"/>
      <c r="C10199" s="315" t="s">
        <v>406</v>
      </c>
      <c r="D10199" s="315" t="s">
        <v>407</v>
      </c>
      <c r="E10199" s="18" t="s">
        <v>391</v>
      </c>
      <c r="F10199" s="316">
        <v>219.98500000000001</v>
      </c>
      <c r="G10199" s="39"/>
      <c r="H10199" s="45"/>
    </row>
    <row r="10200" s="2" customFormat="1">
      <c r="A10200" s="39"/>
      <c r="B10200" s="45"/>
      <c r="C10200" s="315" t="s">
        <v>3612</v>
      </c>
      <c r="D10200" s="315" t="s">
        <v>3613</v>
      </c>
      <c r="E10200" s="18" t="s">
        <v>572</v>
      </c>
      <c r="F10200" s="316">
        <v>20</v>
      </c>
      <c r="G10200" s="39"/>
      <c r="H10200" s="45"/>
    </row>
    <row r="10201" s="2" customFormat="1" ht="16.8" customHeight="1">
      <c r="A10201" s="39"/>
      <c r="B10201" s="45"/>
      <c r="C10201" s="311" t="s">
        <v>250</v>
      </c>
      <c r="D10201" s="312" t="s">
        <v>19</v>
      </c>
      <c r="E10201" s="313" t="s">
        <v>19</v>
      </c>
      <c r="F10201" s="314">
        <v>1</v>
      </c>
      <c r="G10201" s="39"/>
      <c r="H10201" s="45"/>
    </row>
    <row r="10202" s="2" customFormat="1" ht="16.8" customHeight="1">
      <c r="A10202" s="39"/>
      <c r="B10202" s="45"/>
      <c r="C10202" s="315" t="s">
        <v>19</v>
      </c>
      <c r="D10202" s="315" t="s">
        <v>1178</v>
      </c>
      <c r="E10202" s="18" t="s">
        <v>19</v>
      </c>
      <c r="F10202" s="316">
        <v>0</v>
      </c>
      <c r="G10202" s="39"/>
      <c r="H10202" s="45"/>
    </row>
    <row r="10203" s="2" customFormat="1" ht="16.8" customHeight="1">
      <c r="A10203" s="39"/>
      <c r="B10203" s="45"/>
      <c r="C10203" s="315" t="s">
        <v>19</v>
      </c>
      <c r="D10203" s="315" t="s">
        <v>1177</v>
      </c>
      <c r="E10203" s="18" t="s">
        <v>19</v>
      </c>
      <c r="F10203" s="316">
        <v>1</v>
      </c>
      <c r="G10203" s="39"/>
      <c r="H10203" s="45"/>
    </row>
    <row r="10204" s="2" customFormat="1" ht="16.8" customHeight="1">
      <c r="A10204" s="39"/>
      <c r="B10204" s="45"/>
      <c r="C10204" s="315" t="s">
        <v>19</v>
      </c>
      <c r="D10204" s="315" t="s">
        <v>233</v>
      </c>
      <c r="E10204" s="18" t="s">
        <v>19</v>
      </c>
      <c r="F10204" s="316">
        <v>0</v>
      </c>
      <c r="G10204" s="39"/>
      <c r="H10204" s="45"/>
    </row>
    <row r="10205" s="2" customFormat="1" ht="16.8" customHeight="1">
      <c r="A10205" s="39"/>
      <c r="B10205" s="45"/>
      <c r="C10205" s="315" t="s">
        <v>19</v>
      </c>
      <c r="D10205" s="315" t="s">
        <v>235</v>
      </c>
      <c r="E10205" s="18" t="s">
        <v>19</v>
      </c>
      <c r="F10205" s="316">
        <v>0</v>
      </c>
      <c r="G10205" s="39"/>
      <c r="H10205" s="45"/>
    </row>
    <row r="10206" s="2" customFormat="1" ht="16.8" customHeight="1">
      <c r="A10206" s="39"/>
      <c r="B10206" s="45"/>
      <c r="C10206" s="315" t="s">
        <v>19</v>
      </c>
      <c r="D10206" s="315" t="s">
        <v>238</v>
      </c>
      <c r="E10206" s="18" t="s">
        <v>19</v>
      </c>
      <c r="F10206" s="316">
        <v>0</v>
      </c>
      <c r="G10206" s="39"/>
      <c r="H10206" s="45"/>
    </row>
    <row r="10207" s="2" customFormat="1" ht="16.8" customHeight="1">
      <c r="A10207" s="39"/>
      <c r="B10207" s="45"/>
      <c r="C10207" s="315" t="s">
        <v>19</v>
      </c>
      <c r="D10207" s="315" t="s">
        <v>240</v>
      </c>
      <c r="E10207" s="18" t="s">
        <v>19</v>
      </c>
      <c r="F10207" s="316">
        <v>0</v>
      </c>
      <c r="G10207" s="39"/>
      <c r="H10207" s="45"/>
    </row>
    <row r="10208" s="2" customFormat="1" ht="16.8" customHeight="1">
      <c r="A10208" s="39"/>
      <c r="B10208" s="45"/>
      <c r="C10208" s="315" t="s">
        <v>19</v>
      </c>
      <c r="D10208" s="315" t="s">
        <v>230</v>
      </c>
      <c r="E10208" s="18" t="s">
        <v>19</v>
      </c>
      <c r="F10208" s="316">
        <v>0</v>
      </c>
      <c r="G10208" s="39"/>
      <c r="H10208" s="45"/>
    </row>
    <row r="10209" s="2" customFormat="1" ht="16.8" customHeight="1">
      <c r="A10209" s="39"/>
      <c r="B10209" s="45"/>
      <c r="C10209" s="315" t="s">
        <v>19</v>
      </c>
      <c r="D10209" s="315" t="s">
        <v>242</v>
      </c>
      <c r="E10209" s="18" t="s">
        <v>19</v>
      </c>
      <c r="F10209" s="316">
        <v>0</v>
      </c>
      <c r="G10209" s="39"/>
      <c r="H10209" s="45"/>
    </row>
    <row r="10210" s="2" customFormat="1" ht="16.8" customHeight="1">
      <c r="A10210" s="39"/>
      <c r="B10210" s="45"/>
      <c r="C10210" s="315" t="s">
        <v>19</v>
      </c>
      <c r="D10210" s="315" t="s">
        <v>243</v>
      </c>
      <c r="E10210" s="18" t="s">
        <v>19</v>
      </c>
      <c r="F10210" s="316">
        <v>0</v>
      </c>
      <c r="G10210" s="39"/>
      <c r="H10210" s="45"/>
    </row>
    <row r="10211" s="2" customFormat="1" ht="16.8" customHeight="1">
      <c r="A10211" s="39"/>
      <c r="B10211" s="45"/>
      <c r="C10211" s="315" t="s">
        <v>19</v>
      </c>
      <c r="D10211" s="315" t="s">
        <v>244</v>
      </c>
      <c r="E10211" s="18" t="s">
        <v>19</v>
      </c>
      <c r="F10211" s="316">
        <v>0</v>
      </c>
      <c r="G10211" s="39"/>
      <c r="H10211" s="45"/>
    </row>
    <row r="10212" s="2" customFormat="1" ht="16.8" customHeight="1">
      <c r="A10212" s="39"/>
      <c r="B10212" s="45"/>
      <c r="C10212" s="315" t="s">
        <v>19</v>
      </c>
      <c r="D10212" s="315" t="s">
        <v>1315</v>
      </c>
      <c r="E10212" s="18" t="s">
        <v>19</v>
      </c>
      <c r="F10212" s="316">
        <v>0</v>
      </c>
      <c r="G10212" s="39"/>
      <c r="H10212" s="45"/>
    </row>
    <row r="10213" s="2" customFormat="1" ht="16.8" customHeight="1">
      <c r="A10213" s="39"/>
      <c r="B10213" s="45"/>
      <c r="C10213" s="315" t="s">
        <v>250</v>
      </c>
      <c r="D10213" s="315" t="s">
        <v>363</v>
      </c>
      <c r="E10213" s="18" t="s">
        <v>19</v>
      </c>
      <c r="F10213" s="316">
        <v>1</v>
      </c>
      <c r="G10213" s="39"/>
      <c r="H10213" s="45"/>
    </row>
    <row r="10214" s="2" customFormat="1" ht="16.8" customHeight="1">
      <c r="A10214" s="39"/>
      <c r="B10214" s="45"/>
      <c r="C10214" s="317" t="s">
        <v>4959</v>
      </c>
      <c r="D10214" s="39"/>
      <c r="E10214" s="39"/>
      <c r="F10214" s="39"/>
      <c r="G10214" s="39"/>
      <c r="H10214" s="45"/>
    </row>
    <row r="10215" s="2" customFormat="1" ht="16.8" customHeight="1">
      <c r="A10215" s="39"/>
      <c r="B10215" s="45"/>
      <c r="C10215" s="315" t="s">
        <v>724</v>
      </c>
      <c r="D10215" s="315" t="s">
        <v>725</v>
      </c>
      <c r="E10215" s="18" t="s">
        <v>586</v>
      </c>
      <c r="F10215" s="316">
        <v>1</v>
      </c>
      <c r="G10215" s="39"/>
      <c r="H10215" s="45"/>
    </row>
    <row r="10216" s="2" customFormat="1" ht="16.8" customHeight="1">
      <c r="A10216" s="39"/>
      <c r="B10216" s="45"/>
      <c r="C10216" s="315" t="s">
        <v>731</v>
      </c>
      <c r="D10216" s="315" t="s">
        <v>732</v>
      </c>
      <c r="E10216" s="18" t="s">
        <v>586</v>
      </c>
      <c r="F10216" s="316">
        <v>1</v>
      </c>
      <c r="G10216" s="39"/>
      <c r="H10216" s="45"/>
    </row>
    <row r="10217" s="2" customFormat="1" ht="16.8" customHeight="1">
      <c r="A10217" s="39"/>
      <c r="B10217" s="45"/>
      <c r="C10217" s="315" t="s">
        <v>716</v>
      </c>
      <c r="D10217" s="315" t="s">
        <v>717</v>
      </c>
      <c r="E10217" s="18" t="s">
        <v>586</v>
      </c>
      <c r="F10217" s="316">
        <v>1</v>
      </c>
      <c r="G10217" s="39"/>
      <c r="H10217" s="45"/>
    </row>
    <row r="10218" s="2" customFormat="1" ht="16.8" customHeight="1">
      <c r="A10218" s="39"/>
      <c r="B10218" s="45"/>
      <c r="C10218" s="311" t="s">
        <v>251</v>
      </c>
      <c r="D10218" s="312" t="s">
        <v>19</v>
      </c>
      <c r="E10218" s="313" t="s">
        <v>19</v>
      </c>
      <c r="F10218" s="314">
        <v>1</v>
      </c>
      <c r="G10218" s="39"/>
      <c r="H10218" s="45"/>
    </row>
    <row r="10219" s="2" customFormat="1" ht="16.8" customHeight="1">
      <c r="A10219" s="39"/>
      <c r="B10219" s="45"/>
      <c r="C10219" s="315" t="s">
        <v>19</v>
      </c>
      <c r="D10219" s="315" t="s">
        <v>1177</v>
      </c>
      <c r="E10219" s="18" t="s">
        <v>19</v>
      </c>
      <c r="F10219" s="316">
        <v>1</v>
      </c>
      <c r="G10219" s="39"/>
      <c r="H10219" s="45"/>
    </row>
    <row r="10220" s="2" customFormat="1" ht="16.8" customHeight="1">
      <c r="A10220" s="39"/>
      <c r="B10220" s="45"/>
      <c r="C10220" s="315" t="s">
        <v>19</v>
      </c>
      <c r="D10220" s="315" t="s">
        <v>233</v>
      </c>
      <c r="E10220" s="18" t="s">
        <v>19</v>
      </c>
      <c r="F10220" s="316">
        <v>0</v>
      </c>
      <c r="G10220" s="39"/>
      <c r="H10220" s="45"/>
    </row>
    <row r="10221" s="2" customFormat="1" ht="16.8" customHeight="1">
      <c r="A10221" s="39"/>
      <c r="B10221" s="45"/>
      <c r="C10221" s="315" t="s">
        <v>19</v>
      </c>
      <c r="D10221" s="315" t="s">
        <v>240</v>
      </c>
      <c r="E10221" s="18" t="s">
        <v>19</v>
      </c>
      <c r="F10221" s="316">
        <v>0</v>
      </c>
      <c r="G10221" s="39"/>
      <c r="H10221" s="45"/>
    </row>
    <row r="10222" s="2" customFormat="1" ht="16.8" customHeight="1">
      <c r="A10222" s="39"/>
      <c r="B10222" s="45"/>
      <c r="C10222" s="315" t="s">
        <v>19</v>
      </c>
      <c r="D10222" s="315" t="s">
        <v>230</v>
      </c>
      <c r="E10222" s="18" t="s">
        <v>19</v>
      </c>
      <c r="F10222" s="316">
        <v>0</v>
      </c>
      <c r="G10222" s="39"/>
      <c r="H10222" s="45"/>
    </row>
    <row r="10223" s="2" customFormat="1" ht="16.8" customHeight="1">
      <c r="A10223" s="39"/>
      <c r="B10223" s="45"/>
      <c r="C10223" s="315" t="s">
        <v>19</v>
      </c>
      <c r="D10223" s="315" t="s">
        <v>244</v>
      </c>
      <c r="E10223" s="18" t="s">
        <v>19</v>
      </c>
      <c r="F10223" s="316">
        <v>0</v>
      </c>
      <c r="G10223" s="39"/>
      <c r="H10223" s="45"/>
    </row>
    <row r="10224" s="2" customFormat="1" ht="16.8" customHeight="1">
      <c r="A10224" s="39"/>
      <c r="B10224" s="45"/>
      <c r="C10224" s="315" t="s">
        <v>19</v>
      </c>
      <c r="D10224" s="315" t="s">
        <v>1315</v>
      </c>
      <c r="E10224" s="18" t="s">
        <v>19</v>
      </c>
      <c r="F10224" s="316">
        <v>0</v>
      </c>
      <c r="G10224" s="39"/>
      <c r="H10224" s="45"/>
    </row>
    <row r="10225" s="2" customFormat="1" ht="16.8" customHeight="1">
      <c r="A10225" s="39"/>
      <c r="B10225" s="45"/>
      <c r="C10225" s="315" t="s">
        <v>251</v>
      </c>
      <c r="D10225" s="315" t="s">
        <v>363</v>
      </c>
      <c r="E10225" s="18" t="s">
        <v>19</v>
      </c>
      <c r="F10225" s="316">
        <v>1</v>
      </c>
      <c r="G10225" s="39"/>
      <c r="H10225" s="45"/>
    </row>
    <row r="10226" s="2" customFormat="1" ht="16.8" customHeight="1">
      <c r="A10226" s="39"/>
      <c r="B10226" s="45"/>
      <c r="C10226" s="317" t="s">
        <v>4959</v>
      </c>
      <c r="D10226" s="39"/>
      <c r="E10226" s="39"/>
      <c r="F10226" s="39"/>
      <c r="G10226" s="39"/>
      <c r="H10226" s="45"/>
    </row>
    <row r="10227" s="2" customFormat="1" ht="16.8" customHeight="1">
      <c r="A10227" s="39"/>
      <c r="B10227" s="45"/>
      <c r="C10227" s="315" t="s">
        <v>735</v>
      </c>
      <c r="D10227" s="315" t="s">
        <v>736</v>
      </c>
      <c r="E10227" s="18" t="s">
        <v>586</v>
      </c>
      <c r="F10227" s="316">
        <v>1</v>
      </c>
      <c r="G10227" s="39"/>
      <c r="H10227" s="45"/>
    </row>
    <row r="10228" s="2" customFormat="1" ht="16.8" customHeight="1">
      <c r="A10228" s="39"/>
      <c r="B10228" s="45"/>
      <c r="C10228" s="315" t="s">
        <v>742</v>
      </c>
      <c r="D10228" s="315" t="s">
        <v>743</v>
      </c>
      <c r="E10228" s="18" t="s">
        <v>586</v>
      </c>
      <c r="F10228" s="316">
        <v>1</v>
      </c>
      <c r="G10228" s="39"/>
      <c r="H10228" s="45"/>
    </row>
    <row r="10229" s="2" customFormat="1" ht="16.8" customHeight="1">
      <c r="A10229" s="39"/>
      <c r="B10229" s="45"/>
      <c r="C10229" s="315" t="s">
        <v>716</v>
      </c>
      <c r="D10229" s="315" t="s">
        <v>717</v>
      </c>
      <c r="E10229" s="18" t="s">
        <v>586</v>
      </c>
      <c r="F10229" s="316">
        <v>1</v>
      </c>
      <c r="G10229" s="39"/>
      <c r="H10229" s="45"/>
    </row>
    <row r="10230" s="2" customFormat="1" ht="16.8" customHeight="1">
      <c r="A10230" s="39"/>
      <c r="B10230" s="45"/>
      <c r="C10230" s="311" t="s">
        <v>291</v>
      </c>
      <c r="D10230" s="312" t="s">
        <v>19</v>
      </c>
      <c r="E10230" s="313" t="s">
        <v>19</v>
      </c>
      <c r="F10230" s="314">
        <v>16.506</v>
      </c>
      <c r="G10230" s="39"/>
      <c r="H10230" s="45"/>
    </row>
    <row r="10231" s="2" customFormat="1" ht="16.8" customHeight="1">
      <c r="A10231" s="39"/>
      <c r="B10231" s="45"/>
      <c r="C10231" s="315" t="s">
        <v>19</v>
      </c>
      <c r="D10231" s="315" t="s">
        <v>404</v>
      </c>
      <c r="E10231" s="18" t="s">
        <v>19</v>
      </c>
      <c r="F10231" s="316">
        <v>16.506</v>
      </c>
      <c r="G10231" s="39"/>
      <c r="H10231" s="45"/>
    </row>
    <row r="10232" s="2" customFormat="1" ht="16.8" customHeight="1">
      <c r="A10232" s="39"/>
      <c r="B10232" s="45"/>
      <c r="C10232" s="315" t="s">
        <v>291</v>
      </c>
      <c r="D10232" s="315" t="s">
        <v>363</v>
      </c>
      <c r="E10232" s="18" t="s">
        <v>19</v>
      </c>
      <c r="F10232" s="316">
        <v>16.506</v>
      </c>
      <c r="G10232" s="39"/>
      <c r="H10232" s="45"/>
    </row>
    <row r="10233" s="2" customFormat="1" ht="16.8" customHeight="1">
      <c r="A10233" s="39"/>
      <c r="B10233" s="45"/>
      <c r="C10233" s="317" t="s">
        <v>4959</v>
      </c>
      <c r="D10233" s="39"/>
      <c r="E10233" s="39"/>
      <c r="F10233" s="39"/>
      <c r="G10233" s="39"/>
      <c r="H10233" s="45"/>
    </row>
    <row r="10234" s="2" customFormat="1">
      <c r="A10234" s="39"/>
      <c r="B10234" s="45"/>
      <c r="C10234" s="315" t="s">
        <v>397</v>
      </c>
      <c r="D10234" s="315" t="s">
        <v>398</v>
      </c>
      <c r="E10234" s="18" t="s">
        <v>391</v>
      </c>
      <c r="F10234" s="316">
        <v>16.506</v>
      </c>
      <c r="G10234" s="39"/>
      <c r="H10234" s="45"/>
    </row>
    <row r="10235" s="2" customFormat="1">
      <c r="A10235" s="39"/>
      <c r="B10235" s="45"/>
      <c r="C10235" s="315" t="s">
        <v>472</v>
      </c>
      <c r="D10235" s="315" t="s">
        <v>473</v>
      </c>
      <c r="E10235" s="18" t="s">
        <v>391</v>
      </c>
      <c r="F10235" s="316">
        <v>16.506</v>
      </c>
      <c r="G10235" s="39"/>
      <c r="H10235" s="45"/>
    </row>
    <row r="10236" s="2" customFormat="1" ht="16.8" customHeight="1">
      <c r="A10236" s="39"/>
      <c r="B10236" s="45"/>
      <c r="C10236" s="311" t="s">
        <v>1244</v>
      </c>
      <c r="D10236" s="312" t="s">
        <v>1244</v>
      </c>
      <c r="E10236" s="313" t="s">
        <v>19</v>
      </c>
      <c r="F10236" s="314">
        <v>0</v>
      </c>
      <c r="G10236" s="39"/>
      <c r="H10236" s="45"/>
    </row>
    <row r="10237" s="2" customFormat="1" ht="16.8" customHeight="1">
      <c r="A10237" s="39"/>
      <c r="B10237" s="45"/>
      <c r="C10237" s="315" t="s">
        <v>1244</v>
      </c>
      <c r="D10237" s="315" t="s">
        <v>3533</v>
      </c>
      <c r="E10237" s="18" t="s">
        <v>19</v>
      </c>
      <c r="F10237" s="316">
        <v>0</v>
      </c>
      <c r="G10237" s="39"/>
      <c r="H10237" s="45"/>
    </row>
    <row r="10238" s="2" customFormat="1" ht="16.8" customHeight="1">
      <c r="A10238" s="39"/>
      <c r="B10238" s="45"/>
      <c r="C10238" s="311" t="s">
        <v>1178</v>
      </c>
      <c r="D10238" s="312" t="s">
        <v>19</v>
      </c>
      <c r="E10238" s="313" t="s">
        <v>19</v>
      </c>
      <c r="F10238" s="314">
        <v>0</v>
      </c>
      <c r="G10238" s="39"/>
      <c r="H10238" s="45"/>
    </row>
    <row r="10239" s="2" customFormat="1" ht="16.8" customHeight="1">
      <c r="A10239" s="39"/>
      <c r="B10239" s="45"/>
      <c r="C10239" s="315" t="s">
        <v>1178</v>
      </c>
      <c r="D10239" s="315" t="s">
        <v>3534</v>
      </c>
      <c r="E10239" s="18" t="s">
        <v>19</v>
      </c>
      <c r="F10239" s="316">
        <v>0</v>
      </c>
      <c r="G10239" s="39"/>
      <c r="H10239" s="45"/>
    </row>
    <row r="10240" s="2" customFormat="1" ht="16.8" customHeight="1">
      <c r="A10240" s="39"/>
      <c r="B10240" s="45"/>
      <c r="C10240" s="317" t="s">
        <v>4959</v>
      </c>
      <c r="D10240" s="39"/>
      <c r="E10240" s="39"/>
      <c r="F10240" s="39"/>
      <c r="G10240" s="39"/>
      <c r="H10240" s="45"/>
    </row>
    <row r="10241" s="2" customFormat="1" ht="16.8" customHeight="1">
      <c r="A10241" s="39"/>
      <c r="B10241" s="45"/>
      <c r="C10241" s="315" t="s">
        <v>703</v>
      </c>
      <c r="D10241" s="315" t="s">
        <v>704</v>
      </c>
      <c r="E10241" s="18" t="s">
        <v>586</v>
      </c>
      <c r="F10241" s="316">
        <v>1</v>
      </c>
      <c r="G10241" s="39"/>
      <c r="H10241" s="45"/>
    </row>
    <row r="10242" s="2" customFormat="1" ht="16.8" customHeight="1">
      <c r="A10242" s="39"/>
      <c r="B10242" s="45"/>
      <c r="C10242" s="315" t="s">
        <v>724</v>
      </c>
      <c r="D10242" s="315" t="s">
        <v>725</v>
      </c>
      <c r="E10242" s="18" t="s">
        <v>586</v>
      </c>
      <c r="F10242" s="316">
        <v>1</v>
      </c>
      <c r="G10242" s="39"/>
      <c r="H10242" s="45"/>
    </row>
    <row r="10243" s="2" customFormat="1" ht="16.8" customHeight="1">
      <c r="A10243" s="39"/>
      <c r="B10243" s="45"/>
      <c r="C10243" s="311" t="s">
        <v>1177</v>
      </c>
      <c r="D10243" s="312" t="s">
        <v>19</v>
      </c>
      <c r="E10243" s="313" t="s">
        <v>19</v>
      </c>
      <c r="F10243" s="314">
        <v>1</v>
      </c>
      <c r="G10243" s="39"/>
      <c r="H10243" s="45"/>
    </row>
    <row r="10244" s="2" customFormat="1" ht="16.8" customHeight="1">
      <c r="A10244" s="39"/>
      <c r="B10244" s="45"/>
      <c r="C10244" s="315" t="s">
        <v>1244</v>
      </c>
      <c r="D10244" s="315" t="s">
        <v>3533</v>
      </c>
      <c r="E10244" s="18" t="s">
        <v>19</v>
      </c>
      <c r="F10244" s="316">
        <v>0</v>
      </c>
      <c r="G10244" s="39"/>
      <c r="H10244" s="45"/>
    </row>
    <row r="10245" s="2" customFormat="1" ht="16.8" customHeight="1">
      <c r="A10245" s="39"/>
      <c r="B10245" s="45"/>
      <c r="C10245" s="315" t="s">
        <v>1178</v>
      </c>
      <c r="D10245" s="315" t="s">
        <v>3534</v>
      </c>
      <c r="E10245" s="18" t="s">
        <v>19</v>
      </c>
      <c r="F10245" s="316">
        <v>0</v>
      </c>
      <c r="G10245" s="39"/>
      <c r="H10245" s="45"/>
    </row>
    <row r="10246" s="2" customFormat="1" ht="16.8" customHeight="1">
      <c r="A10246" s="39"/>
      <c r="B10246" s="45"/>
      <c r="C10246" s="315" t="s">
        <v>1177</v>
      </c>
      <c r="D10246" s="315" t="s">
        <v>4885</v>
      </c>
      <c r="E10246" s="18" t="s">
        <v>19</v>
      </c>
      <c r="F10246" s="316">
        <v>1</v>
      </c>
      <c r="G10246" s="39"/>
      <c r="H10246" s="45"/>
    </row>
    <row r="10247" s="2" customFormat="1" ht="16.8" customHeight="1">
      <c r="A10247" s="39"/>
      <c r="B10247" s="45"/>
      <c r="C10247" s="317" t="s">
        <v>4959</v>
      </c>
      <c r="D10247" s="39"/>
      <c r="E10247" s="39"/>
      <c r="F10247" s="39"/>
      <c r="G10247" s="39"/>
      <c r="H10247" s="45"/>
    </row>
    <row r="10248" s="2" customFormat="1" ht="16.8" customHeight="1">
      <c r="A10248" s="39"/>
      <c r="B10248" s="45"/>
      <c r="C10248" s="315" t="s">
        <v>703</v>
      </c>
      <c r="D10248" s="315" t="s">
        <v>704</v>
      </c>
      <c r="E10248" s="18" t="s">
        <v>586</v>
      </c>
      <c r="F10248" s="316">
        <v>1</v>
      </c>
      <c r="G10248" s="39"/>
      <c r="H10248" s="45"/>
    </row>
    <row r="10249" s="2" customFormat="1" ht="16.8" customHeight="1">
      <c r="A10249" s="39"/>
      <c r="B10249" s="45"/>
      <c r="C10249" s="315" t="s">
        <v>724</v>
      </c>
      <c r="D10249" s="315" t="s">
        <v>725</v>
      </c>
      <c r="E10249" s="18" t="s">
        <v>586</v>
      </c>
      <c r="F10249" s="316">
        <v>1</v>
      </c>
      <c r="G10249" s="39"/>
      <c r="H10249" s="45"/>
    </row>
    <row r="10250" s="2" customFormat="1" ht="16.8" customHeight="1">
      <c r="A10250" s="39"/>
      <c r="B10250" s="45"/>
      <c r="C10250" s="315" t="s">
        <v>735</v>
      </c>
      <c r="D10250" s="315" t="s">
        <v>736</v>
      </c>
      <c r="E10250" s="18" t="s">
        <v>586</v>
      </c>
      <c r="F10250" s="316">
        <v>1</v>
      </c>
      <c r="G10250" s="39"/>
      <c r="H10250" s="45"/>
    </row>
    <row r="10251" s="2" customFormat="1" ht="16.8" customHeight="1">
      <c r="A10251" s="39"/>
      <c r="B10251" s="45"/>
      <c r="C10251" s="311" t="s">
        <v>233</v>
      </c>
      <c r="D10251" s="312" t="s">
        <v>19</v>
      </c>
      <c r="E10251" s="313" t="s">
        <v>19</v>
      </c>
      <c r="F10251" s="314">
        <v>0</v>
      </c>
      <c r="G10251" s="39"/>
      <c r="H10251" s="45"/>
    </row>
    <row r="10252" s="2" customFormat="1" ht="16.8" customHeight="1">
      <c r="A10252" s="39"/>
      <c r="B10252" s="45"/>
      <c r="C10252" s="315" t="s">
        <v>233</v>
      </c>
      <c r="D10252" s="315" t="s">
        <v>3536</v>
      </c>
      <c r="E10252" s="18" t="s">
        <v>19</v>
      </c>
      <c r="F10252" s="316">
        <v>0</v>
      </c>
      <c r="G10252" s="39"/>
      <c r="H10252" s="45"/>
    </row>
    <row r="10253" s="2" customFormat="1" ht="16.8" customHeight="1">
      <c r="A10253" s="39"/>
      <c r="B10253" s="45"/>
      <c r="C10253" s="317" t="s">
        <v>4959</v>
      </c>
      <c r="D10253" s="39"/>
      <c r="E10253" s="39"/>
      <c r="F10253" s="39"/>
      <c r="G10253" s="39"/>
      <c r="H10253" s="45"/>
    </row>
    <row r="10254" s="2" customFormat="1" ht="16.8" customHeight="1">
      <c r="A10254" s="39"/>
      <c r="B10254" s="45"/>
      <c r="C10254" s="315" t="s">
        <v>703</v>
      </c>
      <c r="D10254" s="315" t="s">
        <v>704</v>
      </c>
      <c r="E10254" s="18" t="s">
        <v>586</v>
      </c>
      <c r="F10254" s="316">
        <v>1</v>
      </c>
      <c r="G10254" s="39"/>
      <c r="H10254" s="45"/>
    </row>
    <row r="10255" s="2" customFormat="1" ht="16.8" customHeight="1">
      <c r="A10255" s="39"/>
      <c r="B10255" s="45"/>
      <c r="C10255" s="315" t="s">
        <v>724</v>
      </c>
      <c r="D10255" s="315" t="s">
        <v>725</v>
      </c>
      <c r="E10255" s="18" t="s">
        <v>586</v>
      </c>
      <c r="F10255" s="316">
        <v>1</v>
      </c>
      <c r="G10255" s="39"/>
      <c r="H10255" s="45"/>
    </row>
    <row r="10256" s="2" customFormat="1" ht="16.8" customHeight="1">
      <c r="A10256" s="39"/>
      <c r="B10256" s="45"/>
      <c r="C10256" s="315" t="s">
        <v>735</v>
      </c>
      <c r="D10256" s="315" t="s">
        <v>736</v>
      </c>
      <c r="E10256" s="18" t="s">
        <v>586</v>
      </c>
      <c r="F10256" s="316">
        <v>1</v>
      </c>
      <c r="G10256" s="39"/>
      <c r="H10256" s="45"/>
    </row>
    <row r="10257" s="2" customFormat="1" ht="16.8" customHeight="1">
      <c r="A10257" s="39"/>
      <c r="B10257" s="45"/>
      <c r="C10257" s="311" t="s">
        <v>235</v>
      </c>
      <c r="D10257" s="312" t="s">
        <v>19</v>
      </c>
      <c r="E10257" s="313" t="s">
        <v>19</v>
      </c>
      <c r="F10257" s="314">
        <v>0</v>
      </c>
      <c r="G10257" s="39"/>
      <c r="H10257" s="45"/>
    </row>
    <row r="10258" s="2" customFormat="1" ht="16.8" customHeight="1">
      <c r="A10258" s="39"/>
      <c r="B10258" s="45"/>
      <c r="C10258" s="315" t="s">
        <v>235</v>
      </c>
      <c r="D10258" s="315" t="s">
        <v>3697</v>
      </c>
      <c r="E10258" s="18" t="s">
        <v>19</v>
      </c>
      <c r="F10258" s="316">
        <v>0</v>
      </c>
      <c r="G10258" s="39"/>
      <c r="H10258" s="45"/>
    </row>
    <row r="10259" s="2" customFormat="1" ht="16.8" customHeight="1">
      <c r="A10259" s="39"/>
      <c r="B10259" s="45"/>
      <c r="C10259" s="317" t="s">
        <v>4959</v>
      </c>
      <c r="D10259" s="39"/>
      <c r="E10259" s="39"/>
      <c r="F10259" s="39"/>
      <c r="G10259" s="39"/>
      <c r="H10259" s="45"/>
    </row>
    <row r="10260" s="2" customFormat="1" ht="16.8" customHeight="1">
      <c r="A10260" s="39"/>
      <c r="B10260" s="45"/>
      <c r="C10260" s="315" t="s">
        <v>703</v>
      </c>
      <c r="D10260" s="315" t="s">
        <v>704</v>
      </c>
      <c r="E10260" s="18" t="s">
        <v>586</v>
      </c>
      <c r="F10260" s="316">
        <v>1</v>
      </c>
      <c r="G10260" s="39"/>
      <c r="H10260" s="45"/>
    </row>
    <row r="10261" s="2" customFormat="1" ht="16.8" customHeight="1">
      <c r="A10261" s="39"/>
      <c r="B10261" s="45"/>
      <c r="C10261" s="315" t="s">
        <v>724</v>
      </c>
      <c r="D10261" s="315" t="s">
        <v>725</v>
      </c>
      <c r="E10261" s="18" t="s">
        <v>586</v>
      </c>
      <c r="F10261" s="316">
        <v>1</v>
      </c>
      <c r="G10261" s="39"/>
      <c r="H10261" s="45"/>
    </row>
    <row r="10262" s="2" customFormat="1" ht="16.8" customHeight="1">
      <c r="A10262" s="39"/>
      <c r="B10262" s="45"/>
      <c r="C10262" s="311" t="s">
        <v>238</v>
      </c>
      <c r="D10262" s="312" t="s">
        <v>19</v>
      </c>
      <c r="E10262" s="313" t="s">
        <v>19</v>
      </c>
      <c r="F10262" s="314">
        <v>0</v>
      </c>
      <c r="G10262" s="39"/>
      <c r="H10262" s="45"/>
    </row>
    <row r="10263" s="2" customFormat="1" ht="16.8" customHeight="1">
      <c r="A10263" s="39"/>
      <c r="B10263" s="45"/>
      <c r="C10263" s="315" t="s">
        <v>238</v>
      </c>
      <c r="D10263" s="315" t="s">
        <v>3538</v>
      </c>
      <c r="E10263" s="18" t="s">
        <v>19</v>
      </c>
      <c r="F10263" s="316">
        <v>0</v>
      </c>
      <c r="G10263" s="39"/>
      <c r="H10263" s="45"/>
    </row>
    <row r="10264" s="2" customFormat="1" ht="16.8" customHeight="1">
      <c r="A10264" s="39"/>
      <c r="B10264" s="45"/>
      <c r="C10264" s="317" t="s">
        <v>4959</v>
      </c>
      <c r="D10264" s="39"/>
      <c r="E10264" s="39"/>
      <c r="F10264" s="39"/>
      <c r="G10264" s="39"/>
      <c r="H10264" s="45"/>
    </row>
    <row r="10265" s="2" customFormat="1" ht="16.8" customHeight="1">
      <c r="A10265" s="39"/>
      <c r="B10265" s="45"/>
      <c r="C10265" s="315" t="s">
        <v>703</v>
      </c>
      <c r="D10265" s="315" t="s">
        <v>704</v>
      </c>
      <c r="E10265" s="18" t="s">
        <v>586</v>
      </c>
      <c r="F10265" s="316">
        <v>1</v>
      </c>
      <c r="G10265" s="39"/>
      <c r="H10265" s="45"/>
    </row>
    <row r="10266" s="2" customFormat="1" ht="16.8" customHeight="1">
      <c r="A10266" s="39"/>
      <c r="B10266" s="45"/>
      <c r="C10266" s="315" t="s">
        <v>724</v>
      </c>
      <c r="D10266" s="315" t="s">
        <v>725</v>
      </c>
      <c r="E10266" s="18" t="s">
        <v>586</v>
      </c>
      <c r="F10266" s="316">
        <v>1</v>
      </c>
      <c r="G10266" s="39"/>
      <c r="H10266" s="45"/>
    </row>
    <row r="10267" s="2" customFormat="1" ht="16.8" customHeight="1">
      <c r="A10267" s="39"/>
      <c r="B10267" s="45"/>
      <c r="C10267" s="311" t="s">
        <v>240</v>
      </c>
      <c r="D10267" s="312" t="s">
        <v>19</v>
      </c>
      <c r="E10267" s="313" t="s">
        <v>19</v>
      </c>
      <c r="F10267" s="314">
        <v>0</v>
      </c>
      <c r="G10267" s="39"/>
      <c r="H10267" s="45"/>
    </row>
    <row r="10268" s="2" customFormat="1" ht="16.8" customHeight="1">
      <c r="A10268" s="39"/>
      <c r="B10268" s="45"/>
      <c r="C10268" s="315" t="s">
        <v>240</v>
      </c>
      <c r="D10268" s="315" t="s">
        <v>3539</v>
      </c>
      <c r="E10268" s="18" t="s">
        <v>19</v>
      </c>
      <c r="F10268" s="316">
        <v>0</v>
      </c>
      <c r="G10268" s="39"/>
      <c r="H10268" s="45"/>
    </row>
    <row r="10269" s="2" customFormat="1" ht="16.8" customHeight="1">
      <c r="A10269" s="39"/>
      <c r="B10269" s="45"/>
      <c r="C10269" s="317" t="s">
        <v>4959</v>
      </c>
      <c r="D10269" s="39"/>
      <c r="E10269" s="39"/>
      <c r="F10269" s="39"/>
      <c r="G10269" s="39"/>
      <c r="H10269" s="45"/>
    </row>
    <row r="10270" s="2" customFormat="1" ht="16.8" customHeight="1">
      <c r="A10270" s="39"/>
      <c r="B10270" s="45"/>
      <c r="C10270" s="315" t="s">
        <v>703</v>
      </c>
      <c r="D10270" s="315" t="s">
        <v>704</v>
      </c>
      <c r="E10270" s="18" t="s">
        <v>586</v>
      </c>
      <c r="F10270" s="316">
        <v>1</v>
      </c>
      <c r="G10270" s="39"/>
      <c r="H10270" s="45"/>
    </row>
    <row r="10271" s="2" customFormat="1" ht="16.8" customHeight="1">
      <c r="A10271" s="39"/>
      <c r="B10271" s="45"/>
      <c r="C10271" s="315" t="s">
        <v>724</v>
      </c>
      <c r="D10271" s="315" t="s">
        <v>725</v>
      </c>
      <c r="E10271" s="18" t="s">
        <v>586</v>
      </c>
      <c r="F10271" s="316">
        <v>1</v>
      </c>
      <c r="G10271" s="39"/>
      <c r="H10271" s="45"/>
    </row>
    <row r="10272" s="2" customFormat="1" ht="16.8" customHeight="1">
      <c r="A10272" s="39"/>
      <c r="B10272" s="45"/>
      <c r="C10272" s="315" t="s">
        <v>735</v>
      </c>
      <c r="D10272" s="315" t="s">
        <v>736</v>
      </c>
      <c r="E10272" s="18" t="s">
        <v>586</v>
      </c>
      <c r="F10272" s="316">
        <v>1</v>
      </c>
      <c r="G10272" s="39"/>
      <c r="H10272" s="45"/>
    </row>
    <row r="10273" s="2" customFormat="1" ht="16.8" customHeight="1">
      <c r="A10273" s="39"/>
      <c r="B10273" s="45"/>
      <c r="C10273" s="311" t="s">
        <v>230</v>
      </c>
      <c r="D10273" s="312" t="s">
        <v>19</v>
      </c>
      <c r="E10273" s="313" t="s">
        <v>19</v>
      </c>
      <c r="F10273" s="314">
        <v>0</v>
      </c>
      <c r="G10273" s="39"/>
      <c r="H10273" s="45"/>
    </row>
    <row r="10274" s="2" customFormat="1" ht="16.8" customHeight="1">
      <c r="A10274" s="39"/>
      <c r="B10274" s="45"/>
      <c r="C10274" s="315" t="s">
        <v>230</v>
      </c>
      <c r="D10274" s="315" t="s">
        <v>3540</v>
      </c>
      <c r="E10274" s="18" t="s">
        <v>19</v>
      </c>
      <c r="F10274" s="316">
        <v>0</v>
      </c>
      <c r="G10274" s="39"/>
      <c r="H10274" s="45"/>
    </row>
    <row r="10275" s="2" customFormat="1" ht="16.8" customHeight="1">
      <c r="A10275" s="39"/>
      <c r="B10275" s="45"/>
      <c r="C10275" s="317" t="s">
        <v>4959</v>
      </c>
      <c r="D10275" s="39"/>
      <c r="E10275" s="39"/>
      <c r="F10275" s="39"/>
      <c r="G10275" s="39"/>
      <c r="H10275" s="45"/>
    </row>
    <row r="10276" s="2" customFormat="1" ht="16.8" customHeight="1">
      <c r="A10276" s="39"/>
      <c r="B10276" s="45"/>
      <c r="C10276" s="315" t="s">
        <v>703</v>
      </c>
      <c r="D10276" s="315" t="s">
        <v>704</v>
      </c>
      <c r="E10276" s="18" t="s">
        <v>586</v>
      </c>
      <c r="F10276" s="316">
        <v>1</v>
      </c>
      <c r="G10276" s="39"/>
      <c r="H10276" s="45"/>
    </row>
    <row r="10277" s="2" customFormat="1" ht="16.8" customHeight="1">
      <c r="A10277" s="39"/>
      <c r="B10277" s="45"/>
      <c r="C10277" s="315" t="s">
        <v>724</v>
      </c>
      <c r="D10277" s="315" t="s">
        <v>725</v>
      </c>
      <c r="E10277" s="18" t="s">
        <v>586</v>
      </c>
      <c r="F10277" s="316">
        <v>1</v>
      </c>
      <c r="G10277" s="39"/>
      <c r="H10277" s="45"/>
    </row>
    <row r="10278" s="2" customFormat="1" ht="16.8" customHeight="1">
      <c r="A10278" s="39"/>
      <c r="B10278" s="45"/>
      <c r="C10278" s="315" t="s">
        <v>735</v>
      </c>
      <c r="D10278" s="315" t="s">
        <v>736</v>
      </c>
      <c r="E10278" s="18" t="s">
        <v>586</v>
      </c>
      <c r="F10278" s="316">
        <v>1</v>
      </c>
      <c r="G10278" s="39"/>
      <c r="H10278" s="45"/>
    </row>
    <row r="10279" s="2" customFormat="1" ht="16.8" customHeight="1">
      <c r="A10279" s="39"/>
      <c r="B10279" s="45"/>
      <c r="C10279" s="311" t="s">
        <v>242</v>
      </c>
      <c r="D10279" s="312" t="s">
        <v>19</v>
      </c>
      <c r="E10279" s="313" t="s">
        <v>19</v>
      </c>
      <c r="F10279" s="314">
        <v>0</v>
      </c>
      <c r="G10279" s="39"/>
      <c r="H10279" s="45"/>
    </row>
    <row r="10280" s="2" customFormat="1" ht="16.8" customHeight="1">
      <c r="A10280" s="39"/>
      <c r="B10280" s="45"/>
      <c r="C10280" s="315" t="s">
        <v>242</v>
      </c>
      <c r="D10280" s="315" t="s">
        <v>3541</v>
      </c>
      <c r="E10280" s="18" t="s">
        <v>19</v>
      </c>
      <c r="F10280" s="316">
        <v>0</v>
      </c>
      <c r="G10280" s="39"/>
      <c r="H10280" s="45"/>
    </row>
    <row r="10281" s="2" customFormat="1" ht="16.8" customHeight="1">
      <c r="A10281" s="39"/>
      <c r="B10281" s="45"/>
      <c r="C10281" s="317" t="s">
        <v>4959</v>
      </c>
      <c r="D10281" s="39"/>
      <c r="E10281" s="39"/>
      <c r="F10281" s="39"/>
      <c r="G10281" s="39"/>
      <c r="H10281" s="45"/>
    </row>
    <row r="10282" s="2" customFormat="1" ht="16.8" customHeight="1">
      <c r="A10282" s="39"/>
      <c r="B10282" s="45"/>
      <c r="C10282" s="315" t="s">
        <v>703</v>
      </c>
      <c r="D10282" s="315" t="s">
        <v>704</v>
      </c>
      <c r="E10282" s="18" t="s">
        <v>586</v>
      </c>
      <c r="F10282" s="316">
        <v>1</v>
      </c>
      <c r="G10282" s="39"/>
      <c r="H10282" s="45"/>
    </row>
    <row r="10283" s="2" customFormat="1" ht="16.8" customHeight="1">
      <c r="A10283" s="39"/>
      <c r="B10283" s="45"/>
      <c r="C10283" s="315" t="s">
        <v>724</v>
      </c>
      <c r="D10283" s="315" t="s">
        <v>725</v>
      </c>
      <c r="E10283" s="18" t="s">
        <v>586</v>
      </c>
      <c r="F10283" s="316">
        <v>1</v>
      </c>
      <c r="G10283" s="39"/>
      <c r="H10283" s="45"/>
    </row>
    <row r="10284" s="2" customFormat="1" ht="16.8" customHeight="1">
      <c r="A10284" s="39"/>
      <c r="B10284" s="45"/>
      <c r="C10284" s="311" t="s">
        <v>243</v>
      </c>
      <c r="D10284" s="312" t="s">
        <v>19</v>
      </c>
      <c r="E10284" s="313" t="s">
        <v>19</v>
      </c>
      <c r="F10284" s="314">
        <v>0</v>
      </c>
      <c r="G10284" s="39"/>
      <c r="H10284" s="45"/>
    </row>
    <row r="10285" s="2" customFormat="1" ht="16.8" customHeight="1">
      <c r="A10285" s="39"/>
      <c r="B10285" s="45"/>
      <c r="C10285" s="315" t="s">
        <v>243</v>
      </c>
      <c r="D10285" s="315" t="s">
        <v>3542</v>
      </c>
      <c r="E10285" s="18" t="s">
        <v>19</v>
      </c>
      <c r="F10285" s="316">
        <v>0</v>
      </c>
      <c r="G10285" s="39"/>
      <c r="H10285" s="45"/>
    </row>
    <row r="10286" s="2" customFormat="1" ht="16.8" customHeight="1">
      <c r="A10286" s="39"/>
      <c r="B10286" s="45"/>
      <c r="C10286" s="317" t="s">
        <v>4959</v>
      </c>
      <c r="D10286" s="39"/>
      <c r="E10286" s="39"/>
      <c r="F10286" s="39"/>
      <c r="G10286" s="39"/>
      <c r="H10286" s="45"/>
    </row>
    <row r="10287" s="2" customFormat="1" ht="16.8" customHeight="1">
      <c r="A10287" s="39"/>
      <c r="B10287" s="45"/>
      <c r="C10287" s="315" t="s">
        <v>703</v>
      </c>
      <c r="D10287" s="315" t="s">
        <v>704</v>
      </c>
      <c r="E10287" s="18" t="s">
        <v>586</v>
      </c>
      <c r="F10287" s="316">
        <v>1</v>
      </c>
      <c r="G10287" s="39"/>
      <c r="H10287" s="45"/>
    </row>
    <row r="10288" s="2" customFormat="1" ht="16.8" customHeight="1">
      <c r="A10288" s="39"/>
      <c r="B10288" s="45"/>
      <c r="C10288" s="315" t="s">
        <v>724</v>
      </c>
      <c r="D10288" s="315" t="s">
        <v>725</v>
      </c>
      <c r="E10288" s="18" t="s">
        <v>586</v>
      </c>
      <c r="F10288" s="316">
        <v>1</v>
      </c>
      <c r="G10288" s="39"/>
      <c r="H10288" s="45"/>
    </row>
    <row r="10289" s="2" customFormat="1" ht="16.8" customHeight="1">
      <c r="A10289" s="39"/>
      <c r="B10289" s="45"/>
      <c r="C10289" s="311" t="s">
        <v>244</v>
      </c>
      <c r="D10289" s="312" t="s">
        <v>19</v>
      </c>
      <c r="E10289" s="313" t="s">
        <v>19</v>
      </c>
      <c r="F10289" s="314">
        <v>0</v>
      </c>
      <c r="G10289" s="39"/>
      <c r="H10289" s="45"/>
    </row>
    <row r="10290" s="2" customFormat="1" ht="16.8" customHeight="1">
      <c r="A10290" s="39"/>
      <c r="B10290" s="45"/>
      <c r="C10290" s="315" t="s">
        <v>244</v>
      </c>
      <c r="D10290" s="315" t="s">
        <v>3543</v>
      </c>
      <c r="E10290" s="18" t="s">
        <v>19</v>
      </c>
      <c r="F10290" s="316">
        <v>0</v>
      </c>
      <c r="G10290" s="39"/>
      <c r="H10290" s="45"/>
    </row>
    <row r="10291" s="2" customFormat="1" ht="16.8" customHeight="1">
      <c r="A10291" s="39"/>
      <c r="B10291" s="45"/>
      <c r="C10291" s="317" t="s">
        <v>4959</v>
      </c>
      <c r="D10291" s="39"/>
      <c r="E10291" s="39"/>
      <c r="F10291" s="39"/>
      <c r="G10291" s="39"/>
      <c r="H10291" s="45"/>
    </row>
    <row r="10292" s="2" customFormat="1" ht="16.8" customHeight="1">
      <c r="A10292" s="39"/>
      <c r="B10292" s="45"/>
      <c r="C10292" s="315" t="s">
        <v>703</v>
      </c>
      <c r="D10292" s="315" t="s">
        <v>704</v>
      </c>
      <c r="E10292" s="18" t="s">
        <v>586</v>
      </c>
      <c r="F10292" s="316">
        <v>1</v>
      </c>
      <c r="G10292" s="39"/>
      <c r="H10292" s="45"/>
    </row>
    <row r="10293" s="2" customFormat="1" ht="16.8" customHeight="1">
      <c r="A10293" s="39"/>
      <c r="B10293" s="45"/>
      <c r="C10293" s="315" t="s">
        <v>724</v>
      </c>
      <c r="D10293" s="315" t="s">
        <v>725</v>
      </c>
      <c r="E10293" s="18" t="s">
        <v>586</v>
      </c>
      <c r="F10293" s="316">
        <v>1</v>
      </c>
      <c r="G10293" s="39"/>
      <c r="H10293" s="45"/>
    </row>
    <row r="10294" s="2" customFormat="1" ht="16.8" customHeight="1">
      <c r="A10294" s="39"/>
      <c r="B10294" s="45"/>
      <c r="C10294" s="315" t="s">
        <v>735</v>
      </c>
      <c r="D10294" s="315" t="s">
        <v>736</v>
      </c>
      <c r="E10294" s="18" t="s">
        <v>586</v>
      </c>
      <c r="F10294" s="316">
        <v>1</v>
      </c>
      <c r="G10294" s="39"/>
      <c r="H10294" s="45"/>
    </row>
    <row r="10295" s="2" customFormat="1" ht="16.8" customHeight="1">
      <c r="A10295" s="39"/>
      <c r="B10295" s="45"/>
      <c r="C10295" s="311" t="s">
        <v>1315</v>
      </c>
      <c r="D10295" s="312" t="s">
        <v>19</v>
      </c>
      <c r="E10295" s="313" t="s">
        <v>19</v>
      </c>
      <c r="F10295" s="314">
        <v>0</v>
      </c>
      <c r="G10295" s="39"/>
      <c r="H10295" s="45"/>
    </row>
    <row r="10296" s="2" customFormat="1" ht="16.8" customHeight="1">
      <c r="A10296" s="39"/>
      <c r="B10296" s="45"/>
      <c r="C10296" s="315" t="s">
        <v>1315</v>
      </c>
      <c r="D10296" s="315" t="s">
        <v>3544</v>
      </c>
      <c r="E10296" s="18" t="s">
        <v>19</v>
      </c>
      <c r="F10296" s="316">
        <v>0</v>
      </c>
      <c r="G10296" s="39"/>
      <c r="H10296" s="45"/>
    </row>
    <row r="10297" s="2" customFormat="1" ht="16.8" customHeight="1">
      <c r="A10297" s="39"/>
      <c r="B10297" s="45"/>
      <c r="C10297" s="317" t="s">
        <v>4959</v>
      </c>
      <c r="D10297" s="39"/>
      <c r="E10297" s="39"/>
      <c r="F10297" s="39"/>
      <c r="G10297" s="39"/>
      <c r="H10297" s="45"/>
    </row>
    <row r="10298" s="2" customFormat="1" ht="16.8" customHeight="1">
      <c r="A10298" s="39"/>
      <c r="B10298" s="45"/>
      <c r="C10298" s="315" t="s">
        <v>703</v>
      </c>
      <c r="D10298" s="315" t="s">
        <v>704</v>
      </c>
      <c r="E10298" s="18" t="s">
        <v>586</v>
      </c>
      <c r="F10298" s="316">
        <v>1</v>
      </c>
      <c r="G10298" s="39"/>
      <c r="H10298" s="45"/>
    </row>
    <row r="10299" s="2" customFormat="1" ht="16.8" customHeight="1">
      <c r="A10299" s="39"/>
      <c r="B10299" s="45"/>
      <c r="C10299" s="315" t="s">
        <v>724</v>
      </c>
      <c r="D10299" s="315" t="s">
        <v>725</v>
      </c>
      <c r="E10299" s="18" t="s">
        <v>586</v>
      </c>
      <c r="F10299" s="316">
        <v>1</v>
      </c>
      <c r="G10299" s="39"/>
      <c r="H10299" s="45"/>
    </row>
    <row r="10300" s="2" customFormat="1" ht="16.8" customHeight="1">
      <c r="A10300" s="39"/>
      <c r="B10300" s="45"/>
      <c r="C10300" s="315" t="s">
        <v>735</v>
      </c>
      <c r="D10300" s="315" t="s">
        <v>736</v>
      </c>
      <c r="E10300" s="18" t="s">
        <v>586</v>
      </c>
      <c r="F10300" s="316">
        <v>1</v>
      </c>
      <c r="G10300" s="39"/>
      <c r="H10300" s="45"/>
    </row>
    <row r="10301" s="2" customFormat="1" ht="16.8" customHeight="1">
      <c r="A10301" s="39"/>
      <c r="B10301" s="45"/>
      <c r="C10301" s="311" t="s">
        <v>1470</v>
      </c>
      <c r="D10301" s="312" t="s">
        <v>1470</v>
      </c>
      <c r="E10301" s="313" t="s">
        <v>19</v>
      </c>
      <c r="F10301" s="314">
        <v>0</v>
      </c>
      <c r="G10301" s="39"/>
      <c r="H10301" s="45"/>
    </row>
    <row r="10302" s="2" customFormat="1" ht="16.8" customHeight="1">
      <c r="A10302" s="39"/>
      <c r="B10302" s="45"/>
      <c r="C10302" s="315" t="s">
        <v>1470</v>
      </c>
      <c r="D10302" s="315" t="s">
        <v>3545</v>
      </c>
      <c r="E10302" s="18" t="s">
        <v>19</v>
      </c>
      <c r="F10302" s="316">
        <v>0</v>
      </c>
      <c r="G10302" s="39"/>
      <c r="H10302" s="45"/>
    </row>
    <row r="10303" s="2" customFormat="1" ht="16.8" customHeight="1">
      <c r="A10303" s="39"/>
      <c r="B10303" s="45"/>
      <c r="C10303" s="311" t="s">
        <v>1471</v>
      </c>
      <c r="D10303" s="312" t="s">
        <v>1471</v>
      </c>
      <c r="E10303" s="313" t="s">
        <v>19</v>
      </c>
      <c r="F10303" s="314">
        <v>0</v>
      </c>
      <c r="G10303" s="39"/>
      <c r="H10303" s="45"/>
    </row>
    <row r="10304" s="2" customFormat="1" ht="16.8" customHeight="1">
      <c r="A10304" s="39"/>
      <c r="B10304" s="45"/>
      <c r="C10304" s="315" t="s">
        <v>1471</v>
      </c>
      <c r="D10304" s="315" t="s">
        <v>3546</v>
      </c>
      <c r="E10304" s="18" t="s">
        <v>19</v>
      </c>
      <c r="F10304" s="316">
        <v>0</v>
      </c>
      <c r="G10304" s="39"/>
      <c r="H10304" s="45"/>
    </row>
    <row r="10305" s="2" customFormat="1" ht="16.8" customHeight="1">
      <c r="A10305" s="39"/>
      <c r="B10305" s="45"/>
      <c r="C10305" s="311" t="s">
        <v>245</v>
      </c>
      <c r="D10305" s="312" t="s">
        <v>19</v>
      </c>
      <c r="E10305" s="313" t="s">
        <v>19</v>
      </c>
      <c r="F10305" s="314">
        <v>1</v>
      </c>
      <c r="G10305" s="39"/>
      <c r="H10305" s="45"/>
    </row>
    <row r="10306" s="2" customFormat="1" ht="16.8" customHeight="1">
      <c r="A10306" s="39"/>
      <c r="B10306" s="45"/>
      <c r="C10306" s="315" t="s">
        <v>1244</v>
      </c>
      <c r="D10306" s="315" t="s">
        <v>3533</v>
      </c>
      <c r="E10306" s="18" t="s">
        <v>19</v>
      </c>
      <c r="F10306" s="316">
        <v>0</v>
      </c>
      <c r="G10306" s="39"/>
      <c r="H10306" s="45"/>
    </row>
    <row r="10307" s="2" customFormat="1" ht="16.8" customHeight="1">
      <c r="A10307" s="39"/>
      <c r="B10307" s="45"/>
      <c r="C10307" s="315" t="s">
        <v>1178</v>
      </c>
      <c r="D10307" s="315" t="s">
        <v>3534</v>
      </c>
      <c r="E10307" s="18" t="s">
        <v>19</v>
      </c>
      <c r="F10307" s="316">
        <v>0</v>
      </c>
      <c r="G10307" s="39"/>
      <c r="H10307" s="45"/>
    </row>
    <row r="10308" s="2" customFormat="1" ht="16.8" customHeight="1">
      <c r="A10308" s="39"/>
      <c r="B10308" s="45"/>
      <c r="C10308" s="315" t="s">
        <v>1177</v>
      </c>
      <c r="D10308" s="315" t="s">
        <v>4885</v>
      </c>
      <c r="E10308" s="18" t="s">
        <v>19</v>
      </c>
      <c r="F10308" s="316">
        <v>1</v>
      </c>
      <c r="G10308" s="39"/>
      <c r="H10308" s="45"/>
    </row>
    <row r="10309" s="2" customFormat="1" ht="16.8" customHeight="1">
      <c r="A10309" s="39"/>
      <c r="B10309" s="45"/>
      <c r="C10309" s="315" t="s">
        <v>233</v>
      </c>
      <c r="D10309" s="315" t="s">
        <v>3536</v>
      </c>
      <c r="E10309" s="18" t="s">
        <v>19</v>
      </c>
      <c r="F10309" s="316">
        <v>0</v>
      </c>
      <c r="G10309" s="39"/>
      <c r="H10309" s="45"/>
    </row>
    <row r="10310" s="2" customFormat="1" ht="16.8" customHeight="1">
      <c r="A10310" s="39"/>
      <c r="B10310" s="45"/>
      <c r="C10310" s="315" t="s">
        <v>235</v>
      </c>
      <c r="D10310" s="315" t="s">
        <v>3697</v>
      </c>
      <c r="E10310" s="18" t="s">
        <v>19</v>
      </c>
      <c r="F10310" s="316">
        <v>0</v>
      </c>
      <c r="G10310" s="39"/>
      <c r="H10310" s="45"/>
    </row>
    <row r="10311" s="2" customFormat="1" ht="16.8" customHeight="1">
      <c r="A10311" s="39"/>
      <c r="B10311" s="45"/>
      <c r="C10311" s="315" t="s">
        <v>238</v>
      </c>
      <c r="D10311" s="315" t="s">
        <v>3538</v>
      </c>
      <c r="E10311" s="18" t="s">
        <v>19</v>
      </c>
      <c r="F10311" s="316">
        <v>0</v>
      </c>
      <c r="G10311" s="39"/>
      <c r="H10311" s="45"/>
    </row>
    <row r="10312" s="2" customFormat="1" ht="16.8" customHeight="1">
      <c r="A10312" s="39"/>
      <c r="B10312" s="45"/>
      <c r="C10312" s="315" t="s">
        <v>240</v>
      </c>
      <c r="D10312" s="315" t="s">
        <v>3539</v>
      </c>
      <c r="E10312" s="18" t="s">
        <v>19</v>
      </c>
      <c r="F10312" s="316">
        <v>0</v>
      </c>
      <c r="G10312" s="39"/>
      <c r="H10312" s="45"/>
    </row>
    <row r="10313" s="2" customFormat="1" ht="16.8" customHeight="1">
      <c r="A10313" s="39"/>
      <c r="B10313" s="45"/>
      <c r="C10313" s="315" t="s">
        <v>230</v>
      </c>
      <c r="D10313" s="315" t="s">
        <v>3540</v>
      </c>
      <c r="E10313" s="18" t="s">
        <v>19</v>
      </c>
      <c r="F10313" s="316">
        <v>0</v>
      </c>
      <c r="G10313" s="39"/>
      <c r="H10313" s="45"/>
    </row>
    <row r="10314" s="2" customFormat="1" ht="16.8" customHeight="1">
      <c r="A10314" s="39"/>
      <c r="B10314" s="45"/>
      <c r="C10314" s="315" t="s">
        <v>242</v>
      </c>
      <c r="D10314" s="315" t="s">
        <v>3541</v>
      </c>
      <c r="E10314" s="18" t="s">
        <v>19</v>
      </c>
      <c r="F10314" s="316">
        <v>0</v>
      </c>
      <c r="G10314" s="39"/>
      <c r="H10314" s="45"/>
    </row>
    <row r="10315" s="2" customFormat="1" ht="16.8" customHeight="1">
      <c r="A10315" s="39"/>
      <c r="B10315" s="45"/>
      <c r="C10315" s="315" t="s">
        <v>243</v>
      </c>
      <c r="D10315" s="315" t="s">
        <v>3542</v>
      </c>
      <c r="E10315" s="18" t="s">
        <v>19</v>
      </c>
      <c r="F10315" s="316">
        <v>0</v>
      </c>
      <c r="G10315" s="39"/>
      <c r="H10315" s="45"/>
    </row>
    <row r="10316" s="2" customFormat="1" ht="16.8" customHeight="1">
      <c r="A10316" s="39"/>
      <c r="B10316" s="45"/>
      <c r="C10316" s="315" t="s">
        <v>244</v>
      </c>
      <c r="D10316" s="315" t="s">
        <v>3543</v>
      </c>
      <c r="E10316" s="18" t="s">
        <v>19</v>
      </c>
      <c r="F10316" s="316">
        <v>0</v>
      </c>
      <c r="G10316" s="39"/>
      <c r="H10316" s="45"/>
    </row>
    <row r="10317" s="2" customFormat="1" ht="16.8" customHeight="1">
      <c r="A10317" s="39"/>
      <c r="B10317" s="45"/>
      <c r="C10317" s="315" t="s">
        <v>1315</v>
      </c>
      <c r="D10317" s="315" t="s">
        <v>3544</v>
      </c>
      <c r="E10317" s="18" t="s">
        <v>19</v>
      </c>
      <c r="F10317" s="316">
        <v>0</v>
      </c>
      <c r="G10317" s="39"/>
      <c r="H10317" s="45"/>
    </row>
    <row r="10318" s="2" customFormat="1" ht="16.8" customHeight="1">
      <c r="A10318" s="39"/>
      <c r="B10318" s="45"/>
      <c r="C10318" s="315" t="s">
        <v>1470</v>
      </c>
      <c r="D10318" s="315" t="s">
        <v>3545</v>
      </c>
      <c r="E10318" s="18" t="s">
        <v>19</v>
      </c>
      <c r="F10318" s="316">
        <v>0</v>
      </c>
      <c r="G10318" s="39"/>
      <c r="H10318" s="45"/>
    </row>
    <row r="10319" s="2" customFormat="1" ht="16.8" customHeight="1">
      <c r="A10319" s="39"/>
      <c r="B10319" s="45"/>
      <c r="C10319" s="315" t="s">
        <v>1471</v>
      </c>
      <c r="D10319" s="315" t="s">
        <v>3546</v>
      </c>
      <c r="E10319" s="18" t="s">
        <v>19</v>
      </c>
      <c r="F10319" s="316">
        <v>0</v>
      </c>
      <c r="G10319" s="39"/>
      <c r="H10319" s="45"/>
    </row>
    <row r="10320" s="2" customFormat="1" ht="16.8" customHeight="1">
      <c r="A10320" s="39"/>
      <c r="B10320" s="45"/>
      <c r="C10320" s="315" t="s">
        <v>245</v>
      </c>
      <c r="D10320" s="315" t="s">
        <v>363</v>
      </c>
      <c r="E10320" s="18" t="s">
        <v>19</v>
      </c>
      <c r="F10320" s="316">
        <v>1</v>
      </c>
      <c r="G10320" s="39"/>
      <c r="H10320" s="45"/>
    </row>
    <row r="10321" s="2" customFormat="1" ht="16.8" customHeight="1">
      <c r="A10321" s="39"/>
      <c r="B10321" s="45"/>
      <c r="C10321" s="317" t="s">
        <v>4959</v>
      </c>
      <c r="D10321" s="39"/>
      <c r="E10321" s="39"/>
      <c r="F10321" s="39"/>
      <c r="G10321" s="39"/>
      <c r="H10321" s="45"/>
    </row>
    <row r="10322" s="2" customFormat="1" ht="16.8" customHeight="1">
      <c r="A10322" s="39"/>
      <c r="B10322" s="45"/>
      <c r="C10322" s="315" t="s">
        <v>703</v>
      </c>
      <c r="D10322" s="315" t="s">
        <v>704</v>
      </c>
      <c r="E10322" s="18" t="s">
        <v>586</v>
      </c>
      <c r="F10322" s="316">
        <v>1</v>
      </c>
      <c r="G10322" s="39"/>
      <c r="H10322" s="45"/>
    </row>
    <row r="10323" s="2" customFormat="1">
      <c r="A10323" s="39"/>
      <c r="B10323" s="45"/>
      <c r="C10323" s="315" t="s">
        <v>448</v>
      </c>
      <c r="D10323" s="315" t="s">
        <v>449</v>
      </c>
      <c r="E10323" s="18" t="s">
        <v>391</v>
      </c>
      <c r="F10323" s="316">
        <v>13.452</v>
      </c>
      <c r="G10323" s="39"/>
      <c r="H10323" s="45"/>
    </row>
    <row r="10324" s="2" customFormat="1">
      <c r="A10324" s="39"/>
      <c r="B10324" s="45"/>
      <c r="C10324" s="315" t="s">
        <v>771</v>
      </c>
      <c r="D10324" s="315" t="s">
        <v>772</v>
      </c>
      <c r="E10324" s="18" t="s">
        <v>586</v>
      </c>
      <c r="F10324" s="316">
        <v>1</v>
      </c>
      <c r="G10324" s="39"/>
      <c r="H10324" s="45"/>
    </row>
    <row r="10325" s="2" customFormat="1">
      <c r="A10325" s="39"/>
      <c r="B10325" s="45"/>
      <c r="C10325" s="315" t="s">
        <v>780</v>
      </c>
      <c r="D10325" s="315" t="s">
        <v>781</v>
      </c>
      <c r="E10325" s="18" t="s">
        <v>391</v>
      </c>
      <c r="F10325" s="316">
        <v>0.33800000000000002</v>
      </c>
      <c r="G10325" s="39"/>
      <c r="H10325" s="45"/>
    </row>
    <row r="10326" s="2" customFormat="1" ht="16.8" customHeight="1">
      <c r="A10326" s="39"/>
      <c r="B10326" s="45"/>
      <c r="C10326" s="315" t="s">
        <v>720</v>
      </c>
      <c r="D10326" s="315" t="s">
        <v>3548</v>
      </c>
      <c r="E10326" s="18" t="s">
        <v>586</v>
      </c>
      <c r="F10326" s="316">
        <v>1</v>
      </c>
      <c r="G10326" s="39"/>
      <c r="H10326" s="45"/>
    </row>
    <row r="10327" s="2" customFormat="1" ht="16.8" customHeight="1">
      <c r="A10327" s="39"/>
      <c r="B10327" s="45"/>
      <c r="C10327" s="315" t="s">
        <v>716</v>
      </c>
      <c r="D10327" s="315" t="s">
        <v>717</v>
      </c>
      <c r="E10327" s="18" t="s">
        <v>586</v>
      </c>
      <c r="F10327" s="316">
        <v>1</v>
      </c>
      <c r="G10327" s="39"/>
      <c r="H10327" s="45"/>
    </row>
    <row r="10328" s="2" customFormat="1" ht="16.8" customHeight="1">
      <c r="A10328" s="39"/>
      <c r="B10328" s="45"/>
      <c r="C10328" s="311" t="s">
        <v>267</v>
      </c>
      <c r="D10328" s="312" t="s">
        <v>19</v>
      </c>
      <c r="E10328" s="313" t="s">
        <v>19</v>
      </c>
      <c r="F10328" s="314">
        <v>1.1299999999999999</v>
      </c>
      <c r="G10328" s="39"/>
      <c r="H10328" s="45"/>
    </row>
    <row r="10329" s="2" customFormat="1" ht="16.8" customHeight="1">
      <c r="A10329" s="39"/>
      <c r="B10329" s="45"/>
      <c r="C10329" s="315" t="s">
        <v>267</v>
      </c>
      <c r="D10329" s="315" t="s">
        <v>1864</v>
      </c>
      <c r="E10329" s="18" t="s">
        <v>19</v>
      </c>
      <c r="F10329" s="316">
        <v>1.1299999999999999</v>
      </c>
      <c r="G10329" s="39"/>
      <c r="H10329" s="45"/>
    </row>
    <row r="10330" s="2" customFormat="1" ht="16.8" customHeight="1">
      <c r="A10330" s="39"/>
      <c r="B10330" s="45"/>
      <c r="C10330" s="317" t="s">
        <v>4959</v>
      </c>
      <c r="D10330" s="39"/>
      <c r="E10330" s="39"/>
      <c r="F10330" s="39"/>
      <c r="G10330" s="39"/>
      <c r="H10330" s="45"/>
    </row>
    <row r="10331" s="2" customFormat="1">
      <c r="A10331" s="39"/>
      <c r="B10331" s="45"/>
      <c r="C10331" s="315" t="s">
        <v>406</v>
      </c>
      <c r="D10331" s="315" t="s">
        <v>407</v>
      </c>
      <c r="E10331" s="18" t="s">
        <v>391</v>
      </c>
      <c r="F10331" s="316">
        <v>219.98500000000001</v>
      </c>
      <c r="G10331" s="39"/>
      <c r="H10331" s="45"/>
    </row>
    <row r="10332" s="2" customFormat="1">
      <c r="A10332" s="39"/>
      <c r="B10332" s="45"/>
      <c r="C10332" s="315" t="s">
        <v>1316</v>
      </c>
      <c r="D10332" s="315" t="s">
        <v>1317</v>
      </c>
      <c r="E10332" s="18" t="s">
        <v>345</v>
      </c>
      <c r="F10332" s="316">
        <v>40.648000000000003</v>
      </c>
      <c r="G10332" s="39"/>
      <c r="H10332" s="45"/>
    </row>
    <row r="10333" s="2" customFormat="1">
      <c r="A10333" s="39"/>
      <c r="B10333" s="45"/>
      <c r="C10333" s="315" t="s">
        <v>343</v>
      </c>
      <c r="D10333" s="315" t="s">
        <v>344</v>
      </c>
      <c r="E10333" s="18" t="s">
        <v>345</v>
      </c>
      <c r="F10333" s="316">
        <v>24.393000000000001</v>
      </c>
      <c r="G10333" s="39"/>
      <c r="H10333" s="45"/>
    </row>
    <row r="10334" s="2" customFormat="1" ht="16.8" customHeight="1">
      <c r="A10334" s="39"/>
      <c r="B10334" s="45"/>
      <c r="C10334" s="315" t="s">
        <v>379</v>
      </c>
      <c r="D10334" s="315" t="s">
        <v>380</v>
      </c>
      <c r="E10334" s="18" t="s">
        <v>345</v>
      </c>
      <c r="F10334" s="316">
        <v>120.92400000000001</v>
      </c>
      <c r="G10334" s="39"/>
      <c r="H10334" s="45"/>
    </row>
    <row r="10335" s="2" customFormat="1" ht="16.8" customHeight="1">
      <c r="A10335" s="39"/>
      <c r="B10335" s="45"/>
      <c r="C10335" s="315" t="s">
        <v>435</v>
      </c>
      <c r="D10335" s="315" t="s">
        <v>436</v>
      </c>
      <c r="E10335" s="18" t="s">
        <v>391</v>
      </c>
      <c r="F10335" s="316">
        <v>334.79899999999998</v>
      </c>
      <c r="G10335" s="39"/>
      <c r="H10335" s="45"/>
    </row>
    <row r="10336" s="2" customFormat="1">
      <c r="A10336" s="39"/>
      <c r="B10336" s="45"/>
      <c r="C10336" s="315" t="s">
        <v>792</v>
      </c>
      <c r="D10336" s="315" t="s">
        <v>793</v>
      </c>
      <c r="E10336" s="18" t="s">
        <v>572</v>
      </c>
      <c r="F10336" s="316">
        <v>24.123999999999999</v>
      </c>
      <c r="G10336" s="39"/>
      <c r="H10336" s="45"/>
    </row>
    <row r="10337" s="2" customFormat="1" ht="16.8" customHeight="1">
      <c r="A10337" s="39"/>
      <c r="B10337" s="45"/>
      <c r="C10337" s="315" t="s">
        <v>496</v>
      </c>
      <c r="D10337" s="315" t="s">
        <v>497</v>
      </c>
      <c r="E10337" s="18" t="s">
        <v>489</v>
      </c>
      <c r="F10337" s="316">
        <v>20.536000000000001</v>
      </c>
      <c r="G10337" s="39"/>
      <c r="H10337" s="45"/>
    </row>
    <row r="10338" s="2" customFormat="1" ht="16.8" customHeight="1">
      <c r="A10338" s="39"/>
      <c r="B10338" s="45"/>
      <c r="C10338" s="311" t="s">
        <v>1305</v>
      </c>
      <c r="D10338" s="312" t="s">
        <v>19</v>
      </c>
      <c r="E10338" s="313" t="s">
        <v>19</v>
      </c>
      <c r="F10338" s="314">
        <v>0</v>
      </c>
      <c r="G10338" s="39"/>
      <c r="H10338" s="45"/>
    </row>
    <row r="10339" s="2" customFormat="1" ht="16.8" customHeight="1">
      <c r="A10339" s="39"/>
      <c r="B10339" s="45"/>
      <c r="C10339" s="317" t="s">
        <v>4959</v>
      </c>
      <c r="D10339" s="39"/>
      <c r="E10339" s="39"/>
      <c r="F10339" s="39"/>
      <c r="G10339" s="39"/>
      <c r="H10339" s="45"/>
    </row>
    <row r="10340" s="2" customFormat="1">
      <c r="A10340" s="39"/>
      <c r="B10340" s="45"/>
      <c r="C10340" s="315" t="s">
        <v>343</v>
      </c>
      <c r="D10340" s="315" t="s">
        <v>344</v>
      </c>
      <c r="E10340" s="18" t="s">
        <v>345</v>
      </c>
      <c r="F10340" s="316">
        <v>24.393000000000001</v>
      </c>
      <c r="G10340" s="39"/>
      <c r="H10340" s="45"/>
    </row>
    <row r="10341" s="2" customFormat="1">
      <c r="A10341" s="39"/>
      <c r="B10341" s="45"/>
      <c r="C10341" s="315" t="s">
        <v>406</v>
      </c>
      <c r="D10341" s="315" t="s">
        <v>407</v>
      </c>
      <c r="E10341" s="18" t="s">
        <v>391</v>
      </c>
      <c r="F10341" s="316">
        <v>219.98500000000001</v>
      </c>
      <c r="G10341" s="39"/>
      <c r="H10341" s="45"/>
    </row>
    <row r="10342" s="2" customFormat="1" ht="16.8" customHeight="1">
      <c r="A10342" s="39"/>
      <c r="B10342" s="45"/>
      <c r="C10342" s="311" t="s">
        <v>1308</v>
      </c>
      <c r="D10342" s="312" t="s">
        <v>19</v>
      </c>
      <c r="E10342" s="313" t="s">
        <v>19</v>
      </c>
      <c r="F10342" s="314">
        <v>0</v>
      </c>
      <c r="G10342" s="39"/>
      <c r="H10342" s="45"/>
    </row>
    <row r="10343" s="2" customFormat="1" ht="16.8" customHeight="1">
      <c r="A10343" s="39"/>
      <c r="B10343" s="45"/>
      <c r="C10343" s="315" t="s">
        <v>1308</v>
      </c>
      <c r="D10343" s="315" t="s">
        <v>1333</v>
      </c>
      <c r="E10343" s="18" t="s">
        <v>19</v>
      </c>
      <c r="F10343" s="316">
        <v>0</v>
      </c>
      <c r="G10343" s="39"/>
      <c r="H10343" s="45"/>
    </row>
    <row r="10344" s="2" customFormat="1" ht="16.8" customHeight="1">
      <c r="A10344" s="39"/>
      <c r="B10344" s="45"/>
      <c r="C10344" s="317" t="s">
        <v>4959</v>
      </c>
      <c r="D10344" s="39"/>
      <c r="E10344" s="39"/>
      <c r="F10344" s="39"/>
      <c r="G10344" s="39"/>
      <c r="H10344" s="45"/>
    </row>
    <row r="10345" s="2" customFormat="1">
      <c r="A10345" s="39"/>
      <c r="B10345" s="45"/>
      <c r="C10345" s="315" t="s">
        <v>343</v>
      </c>
      <c r="D10345" s="315" t="s">
        <v>344</v>
      </c>
      <c r="E10345" s="18" t="s">
        <v>345</v>
      </c>
      <c r="F10345" s="316">
        <v>24.393000000000001</v>
      </c>
      <c r="G10345" s="39"/>
      <c r="H10345" s="45"/>
    </row>
    <row r="10346" s="2" customFormat="1">
      <c r="A10346" s="39"/>
      <c r="B10346" s="45"/>
      <c r="C10346" s="315" t="s">
        <v>364</v>
      </c>
      <c r="D10346" s="315" t="s">
        <v>365</v>
      </c>
      <c r="E10346" s="18" t="s">
        <v>345</v>
      </c>
      <c r="F10346" s="316">
        <v>24.393000000000001</v>
      </c>
      <c r="G10346" s="39"/>
      <c r="H10346" s="45"/>
    </row>
    <row r="10347" s="2" customFormat="1">
      <c r="A10347" s="39"/>
      <c r="B10347" s="45"/>
      <c r="C10347" s="315" t="s">
        <v>368</v>
      </c>
      <c r="D10347" s="315" t="s">
        <v>369</v>
      </c>
      <c r="E10347" s="18" t="s">
        <v>345</v>
      </c>
      <c r="F10347" s="316">
        <v>23.172999999999998</v>
      </c>
      <c r="G10347" s="39"/>
      <c r="H10347" s="45"/>
    </row>
    <row r="10348" s="2" customFormat="1" ht="16.8" customHeight="1">
      <c r="A10348" s="39"/>
      <c r="B10348" s="45"/>
      <c r="C10348" s="315" t="s">
        <v>611</v>
      </c>
      <c r="D10348" s="315" t="s">
        <v>612</v>
      </c>
      <c r="E10348" s="18" t="s">
        <v>345</v>
      </c>
      <c r="F10348" s="316">
        <v>24.393000000000001</v>
      </c>
      <c r="G10348" s="39"/>
      <c r="H10348" s="45"/>
    </row>
    <row r="10349" s="2" customFormat="1" ht="16.8" customHeight="1">
      <c r="A10349" s="39"/>
      <c r="B10349" s="45"/>
      <c r="C10349" s="315" t="s">
        <v>631</v>
      </c>
      <c r="D10349" s="315" t="s">
        <v>632</v>
      </c>
      <c r="E10349" s="18" t="s">
        <v>345</v>
      </c>
      <c r="F10349" s="316">
        <v>24.393000000000001</v>
      </c>
      <c r="G10349" s="39"/>
      <c r="H10349" s="45"/>
    </row>
    <row r="10350" s="2" customFormat="1" ht="16.8" customHeight="1">
      <c r="A10350" s="39"/>
      <c r="B10350" s="45"/>
      <c r="C10350" s="315" t="s">
        <v>621</v>
      </c>
      <c r="D10350" s="315" t="s">
        <v>622</v>
      </c>
      <c r="E10350" s="18" t="s">
        <v>345</v>
      </c>
      <c r="F10350" s="316">
        <v>24.393000000000001</v>
      </c>
      <c r="G10350" s="39"/>
      <c r="H10350" s="45"/>
    </row>
    <row r="10351" s="2" customFormat="1">
      <c r="A10351" s="39"/>
      <c r="B10351" s="45"/>
      <c r="C10351" s="315" t="s">
        <v>636</v>
      </c>
      <c r="D10351" s="315" t="s">
        <v>637</v>
      </c>
      <c r="E10351" s="18" t="s">
        <v>345</v>
      </c>
      <c r="F10351" s="316">
        <v>24.393000000000001</v>
      </c>
      <c r="G10351" s="39"/>
      <c r="H10351" s="45"/>
    </row>
    <row r="10352" s="2" customFormat="1">
      <c r="A10352" s="39"/>
      <c r="B10352" s="45"/>
      <c r="C10352" s="315" t="s">
        <v>626</v>
      </c>
      <c r="D10352" s="315" t="s">
        <v>627</v>
      </c>
      <c r="E10352" s="18" t="s">
        <v>345</v>
      </c>
      <c r="F10352" s="316">
        <v>24.393000000000001</v>
      </c>
      <c r="G10352" s="39"/>
      <c r="H10352" s="45"/>
    </row>
    <row r="10353" s="2" customFormat="1" ht="16.8" customHeight="1">
      <c r="A10353" s="39"/>
      <c r="B10353" s="45"/>
      <c r="C10353" s="311" t="s">
        <v>1304</v>
      </c>
      <c r="D10353" s="312" t="s">
        <v>19</v>
      </c>
      <c r="E10353" s="313" t="s">
        <v>19</v>
      </c>
      <c r="F10353" s="314">
        <v>0.29999999999999999</v>
      </c>
      <c r="G10353" s="39"/>
      <c r="H10353" s="45"/>
    </row>
    <row r="10354" s="2" customFormat="1" ht="16.8" customHeight="1">
      <c r="A10354" s="39"/>
      <c r="B10354" s="45"/>
      <c r="C10354" s="315" t="s">
        <v>1304</v>
      </c>
      <c r="D10354" s="315" t="s">
        <v>1329</v>
      </c>
      <c r="E10354" s="18" t="s">
        <v>19</v>
      </c>
      <c r="F10354" s="316">
        <v>0.29999999999999999</v>
      </c>
      <c r="G10354" s="39"/>
      <c r="H10354" s="45"/>
    </row>
    <row r="10355" s="2" customFormat="1" ht="16.8" customHeight="1">
      <c r="A10355" s="39"/>
      <c r="B10355" s="45"/>
      <c r="C10355" s="317" t="s">
        <v>4959</v>
      </c>
      <c r="D10355" s="39"/>
      <c r="E10355" s="39"/>
      <c r="F10355" s="39"/>
      <c r="G10355" s="39"/>
      <c r="H10355" s="45"/>
    </row>
    <row r="10356" s="2" customFormat="1">
      <c r="A10356" s="39"/>
      <c r="B10356" s="45"/>
      <c r="C10356" s="315" t="s">
        <v>343</v>
      </c>
      <c r="D10356" s="315" t="s">
        <v>344</v>
      </c>
      <c r="E10356" s="18" t="s">
        <v>345</v>
      </c>
      <c r="F10356" s="316">
        <v>24.393000000000001</v>
      </c>
      <c r="G10356" s="39"/>
      <c r="H10356" s="45"/>
    </row>
    <row r="10357" s="2" customFormat="1">
      <c r="A10357" s="39"/>
      <c r="B10357" s="45"/>
      <c r="C10357" s="315" t="s">
        <v>406</v>
      </c>
      <c r="D10357" s="315" t="s">
        <v>407</v>
      </c>
      <c r="E10357" s="18" t="s">
        <v>391</v>
      </c>
      <c r="F10357" s="316">
        <v>219.98500000000001</v>
      </c>
      <c r="G10357" s="39"/>
      <c r="H10357" s="45"/>
    </row>
    <row r="10358" s="2" customFormat="1" ht="16.8" customHeight="1">
      <c r="A10358" s="39"/>
      <c r="B10358" s="45"/>
      <c r="C10358" s="315" t="s">
        <v>1306</v>
      </c>
      <c r="D10358" s="315" t="s">
        <v>1321</v>
      </c>
      <c r="E10358" s="18" t="s">
        <v>19</v>
      </c>
      <c r="F10358" s="316">
        <v>0.59999999999999998</v>
      </c>
      <c r="G10358" s="39"/>
      <c r="H10358" s="45"/>
    </row>
    <row r="10359" s="2" customFormat="1" ht="16.8" customHeight="1">
      <c r="A10359" s="39"/>
      <c r="B10359" s="45"/>
      <c r="C10359" s="317" t="s">
        <v>4959</v>
      </c>
      <c r="D10359" s="39"/>
      <c r="E10359" s="39"/>
      <c r="F10359" s="39"/>
      <c r="G10359" s="39"/>
      <c r="H10359" s="45"/>
    </row>
    <row r="10360" s="2" customFormat="1">
      <c r="A10360" s="39"/>
      <c r="B10360" s="45"/>
      <c r="C10360" s="315" t="s">
        <v>343</v>
      </c>
      <c r="D10360" s="315" t="s">
        <v>344</v>
      </c>
      <c r="E10360" s="18" t="s">
        <v>345</v>
      </c>
      <c r="F10360" s="316">
        <v>24.393000000000001</v>
      </c>
      <c r="G10360" s="39"/>
      <c r="H10360" s="45"/>
    </row>
    <row r="10361" s="2" customFormat="1" ht="16.8" customHeight="1">
      <c r="A10361" s="39"/>
      <c r="B10361" s="45"/>
      <c r="C10361" s="311" t="s">
        <v>1306</v>
      </c>
      <c r="D10361" s="312" t="s">
        <v>19</v>
      </c>
      <c r="E10361" s="313" t="s">
        <v>19</v>
      </c>
      <c r="F10361" s="314">
        <v>0.59999999999999998</v>
      </c>
      <c r="G10361" s="39"/>
      <c r="H10361" s="45"/>
    </row>
    <row r="10362" s="2" customFormat="1" ht="16.8" customHeight="1">
      <c r="A10362" s="39"/>
      <c r="B10362" s="45"/>
      <c r="C10362" s="311" t="s">
        <v>1835</v>
      </c>
      <c r="D10362" s="312" t="s">
        <v>19</v>
      </c>
      <c r="E10362" s="313" t="s">
        <v>19</v>
      </c>
      <c r="F10362" s="314">
        <v>0.40000000000000002</v>
      </c>
      <c r="G10362" s="39"/>
      <c r="H10362" s="45"/>
    </row>
    <row r="10363" s="2" customFormat="1" ht="16.8" customHeight="1">
      <c r="A10363" s="39"/>
      <c r="B10363" s="45"/>
      <c r="C10363" s="315" t="s">
        <v>19</v>
      </c>
      <c r="D10363" s="315" t="s">
        <v>1862</v>
      </c>
      <c r="E10363" s="18" t="s">
        <v>19</v>
      </c>
      <c r="F10363" s="316">
        <v>0</v>
      </c>
      <c r="G10363" s="39"/>
      <c r="H10363" s="45"/>
    </row>
    <row r="10364" s="2" customFormat="1" ht="16.8" customHeight="1">
      <c r="A10364" s="39"/>
      <c r="B10364" s="45"/>
      <c r="C10364" s="315" t="s">
        <v>1835</v>
      </c>
      <c r="D10364" s="315" t="s">
        <v>1863</v>
      </c>
      <c r="E10364" s="18" t="s">
        <v>19</v>
      </c>
      <c r="F10364" s="316">
        <v>0.40000000000000002</v>
      </c>
      <c r="G10364" s="39"/>
      <c r="H10364" s="45"/>
    </row>
    <row r="10365" s="2" customFormat="1" ht="16.8" customHeight="1">
      <c r="A10365" s="39"/>
      <c r="B10365" s="45"/>
      <c r="C10365" s="317" t="s">
        <v>4959</v>
      </c>
      <c r="D10365" s="39"/>
      <c r="E10365" s="39"/>
      <c r="F10365" s="39"/>
      <c r="G10365" s="39"/>
      <c r="H10365" s="45"/>
    </row>
    <row r="10366" s="2" customFormat="1">
      <c r="A10366" s="39"/>
      <c r="B10366" s="45"/>
      <c r="C10366" s="315" t="s">
        <v>406</v>
      </c>
      <c r="D10366" s="315" t="s">
        <v>407</v>
      </c>
      <c r="E10366" s="18" t="s">
        <v>391</v>
      </c>
      <c r="F10366" s="316">
        <v>219.98500000000001</v>
      </c>
      <c r="G10366" s="39"/>
      <c r="H10366" s="45"/>
    </row>
    <row r="10367" s="2" customFormat="1" ht="16.8" customHeight="1">
      <c r="A10367" s="39"/>
      <c r="B10367" s="45"/>
      <c r="C10367" s="311" t="s">
        <v>275</v>
      </c>
      <c r="D10367" s="312" t="s">
        <v>19</v>
      </c>
      <c r="E10367" s="313" t="s">
        <v>19</v>
      </c>
      <c r="F10367" s="314">
        <v>56.771999999999998</v>
      </c>
      <c r="G10367" s="39"/>
      <c r="H10367" s="45"/>
    </row>
    <row r="10368" s="2" customFormat="1" ht="16.8" customHeight="1">
      <c r="A10368" s="39"/>
      <c r="B10368" s="45"/>
      <c r="C10368" s="315" t="s">
        <v>19</v>
      </c>
      <c r="D10368" s="315" t="s">
        <v>1857</v>
      </c>
      <c r="E10368" s="18" t="s">
        <v>19</v>
      </c>
      <c r="F10368" s="316">
        <v>0</v>
      </c>
      <c r="G10368" s="39"/>
      <c r="H10368" s="45"/>
    </row>
    <row r="10369" s="2" customFormat="1" ht="16.8" customHeight="1">
      <c r="A10369" s="39"/>
      <c r="B10369" s="45"/>
      <c r="C10369" s="315" t="s">
        <v>275</v>
      </c>
      <c r="D10369" s="315" t="s">
        <v>4765</v>
      </c>
      <c r="E10369" s="18" t="s">
        <v>19</v>
      </c>
      <c r="F10369" s="316">
        <v>56.771999999999998</v>
      </c>
      <c r="G10369" s="39"/>
      <c r="H10369" s="45"/>
    </row>
    <row r="10370" s="2" customFormat="1" ht="16.8" customHeight="1">
      <c r="A10370" s="39"/>
      <c r="B10370" s="45"/>
      <c r="C10370" s="317" t="s">
        <v>4959</v>
      </c>
      <c r="D10370" s="39"/>
      <c r="E10370" s="39"/>
      <c r="F10370" s="39"/>
      <c r="G10370" s="39"/>
      <c r="H10370" s="45"/>
    </row>
    <row r="10371" s="2" customFormat="1" ht="16.8" customHeight="1">
      <c r="A10371" s="39"/>
      <c r="B10371" s="45"/>
      <c r="C10371" s="315" t="s">
        <v>379</v>
      </c>
      <c r="D10371" s="315" t="s">
        <v>380</v>
      </c>
      <c r="E10371" s="18" t="s">
        <v>345</v>
      </c>
      <c r="F10371" s="316">
        <v>120.92400000000001</v>
      </c>
      <c r="G10371" s="39"/>
      <c r="H10371" s="45"/>
    </row>
    <row r="10372" s="2" customFormat="1">
      <c r="A10372" s="39"/>
      <c r="B10372" s="45"/>
      <c r="C10372" s="315" t="s">
        <v>406</v>
      </c>
      <c r="D10372" s="315" t="s">
        <v>407</v>
      </c>
      <c r="E10372" s="18" t="s">
        <v>391</v>
      </c>
      <c r="F10372" s="316">
        <v>219.98500000000001</v>
      </c>
      <c r="G10372" s="39"/>
      <c r="H10372" s="45"/>
    </row>
    <row r="10373" s="2" customFormat="1" ht="16.8" customHeight="1">
      <c r="A10373" s="39"/>
      <c r="B10373" s="45"/>
      <c r="C10373" s="311" t="s">
        <v>227</v>
      </c>
      <c r="D10373" s="312" t="s">
        <v>19</v>
      </c>
      <c r="E10373" s="313" t="s">
        <v>19</v>
      </c>
      <c r="F10373" s="314">
        <v>120.92400000000001</v>
      </c>
      <c r="G10373" s="39"/>
      <c r="H10373" s="45"/>
    </row>
    <row r="10374" s="2" customFormat="1" ht="16.8" customHeight="1">
      <c r="A10374" s="39"/>
      <c r="B10374" s="45"/>
      <c r="C10374" s="315" t="s">
        <v>19</v>
      </c>
      <c r="D10374" s="315" t="s">
        <v>388</v>
      </c>
      <c r="E10374" s="18" t="s">
        <v>19</v>
      </c>
      <c r="F10374" s="316">
        <v>120.92400000000001</v>
      </c>
      <c r="G10374" s="39"/>
      <c r="H10374" s="45"/>
    </row>
    <row r="10375" s="2" customFormat="1" ht="16.8" customHeight="1">
      <c r="A10375" s="39"/>
      <c r="B10375" s="45"/>
      <c r="C10375" s="315" t="s">
        <v>227</v>
      </c>
      <c r="D10375" s="315" t="s">
        <v>363</v>
      </c>
      <c r="E10375" s="18" t="s">
        <v>19</v>
      </c>
      <c r="F10375" s="316">
        <v>120.92400000000001</v>
      </c>
      <c r="G10375" s="39"/>
      <c r="H10375" s="45"/>
    </row>
    <row r="10376" s="2" customFormat="1" ht="16.8" customHeight="1">
      <c r="A10376" s="39"/>
      <c r="B10376" s="45"/>
      <c r="C10376" s="317" t="s">
        <v>4959</v>
      </c>
      <c r="D10376" s="39"/>
      <c r="E10376" s="39"/>
      <c r="F10376" s="39"/>
      <c r="G10376" s="39"/>
      <c r="H10376" s="45"/>
    </row>
    <row r="10377" s="2" customFormat="1" ht="16.8" customHeight="1">
      <c r="A10377" s="39"/>
      <c r="B10377" s="45"/>
      <c r="C10377" s="315" t="s">
        <v>379</v>
      </c>
      <c r="D10377" s="315" t="s">
        <v>380</v>
      </c>
      <c r="E10377" s="18" t="s">
        <v>345</v>
      </c>
      <c r="F10377" s="316">
        <v>120.92400000000001</v>
      </c>
      <c r="G10377" s="39"/>
      <c r="H10377" s="45"/>
    </row>
    <row r="10378" s="2" customFormat="1" ht="16.8" customHeight="1">
      <c r="A10378" s="39"/>
      <c r="B10378" s="45"/>
      <c r="C10378" s="315" t="s">
        <v>511</v>
      </c>
      <c r="D10378" s="315" t="s">
        <v>512</v>
      </c>
      <c r="E10378" s="18" t="s">
        <v>345</v>
      </c>
      <c r="F10378" s="316">
        <v>185.965</v>
      </c>
      <c r="G10378" s="39"/>
      <c r="H10378" s="45"/>
    </row>
    <row r="10379" s="2" customFormat="1">
      <c r="A10379" s="39"/>
      <c r="B10379" s="45"/>
      <c r="C10379" s="315" t="s">
        <v>516</v>
      </c>
      <c r="D10379" s="315" t="s">
        <v>517</v>
      </c>
      <c r="E10379" s="18" t="s">
        <v>345</v>
      </c>
      <c r="F10379" s="316">
        <v>120.92400000000001</v>
      </c>
      <c r="G10379" s="39"/>
      <c r="H10379" s="45"/>
    </row>
    <row r="10380" s="2" customFormat="1">
      <c r="A10380" s="39"/>
      <c r="B10380" s="45"/>
      <c r="C10380" s="315" t="s">
        <v>521</v>
      </c>
      <c r="D10380" s="315" t="s">
        <v>522</v>
      </c>
      <c r="E10380" s="18" t="s">
        <v>345</v>
      </c>
      <c r="F10380" s="316">
        <v>120.92400000000001</v>
      </c>
      <c r="G10380" s="39"/>
      <c r="H10380" s="45"/>
    </row>
    <row r="10381" s="2" customFormat="1">
      <c r="A10381" s="39"/>
      <c r="B10381" s="45"/>
      <c r="C10381" s="315" t="s">
        <v>532</v>
      </c>
      <c r="D10381" s="315" t="s">
        <v>533</v>
      </c>
      <c r="E10381" s="18" t="s">
        <v>345</v>
      </c>
      <c r="F10381" s="316">
        <v>120.92400000000001</v>
      </c>
      <c r="G10381" s="39"/>
      <c r="H10381" s="45"/>
    </row>
    <row r="10382" s="2" customFormat="1" ht="16.8" customHeight="1">
      <c r="A10382" s="39"/>
      <c r="B10382" s="45"/>
      <c r="C10382" s="315" t="s">
        <v>537</v>
      </c>
      <c r="D10382" s="315" t="s">
        <v>538</v>
      </c>
      <c r="E10382" s="18" t="s">
        <v>489</v>
      </c>
      <c r="F10382" s="316">
        <v>0.0040000000000000001</v>
      </c>
      <c r="G10382" s="39"/>
      <c r="H10382" s="45"/>
    </row>
    <row r="10383" s="2" customFormat="1" ht="16.8" customHeight="1">
      <c r="A10383" s="39"/>
      <c r="B10383" s="45"/>
      <c r="C10383" s="315" t="s">
        <v>547</v>
      </c>
      <c r="D10383" s="315" t="s">
        <v>548</v>
      </c>
      <c r="E10383" s="18" t="s">
        <v>345</v>
      </c>
      <c r="F10383" s="316">
        <v>120.92400000000001</v>
      </c>
      <c r="G10383" s="39"/>
      <c r="H10383" s="45"/>
    </row>
    <row r="10384" s="2" customFormat="1" ht="16.8" customHeight="1">
      <c r="A10384" s="39"/>
      <c r="B10384" s="45"/>
      <c r="C10384" s="315" t="s">
        <v>552</v>
      </c>
      <c r="D10384" s="315" t="s">
        <v>553</v>
      </c>
      <c r="E10384" s="18" t="s">
        <v>391</v>
      </c>
      <c r="F10384" s="316">
        <v>2.4180000000000001</v>
      </c>
      <c r="G10384" s="39"/>
      <c r="H10384" s="45"/>
    </row>
    <row r="10385" s="2" customFormat="1" ht="16.8" customHeight="1">
      <c r="A10385" s="39"/>
      <c r="B10385" s="45"/>
      <c r="C10385" s="315" t="s">
        <v>557</v>
      </c>
      <c r="D10385" s="315" t="s">
        <v>558</v>
      </c>
      <c r="E10385" s="18" t="s">
        <v>391</v>
      </c>
      <c r="F10385" s="316">
        <v>2.4180000000000001</v>
      </c>
      <c r="G10385" s="39"/>
      <c r="H10385" s="45"/>
    </row>
    <row r="10386" s="2" customFormat="1" ht="16.8" customHeight="1">
      <c r="A10386" s="39"/>
      <c r="B10386" s="45"/>
      <c r="C10386" s="315" t="s">
        <v>562</v>
      </c>
      <c r="D10386" s="315" t="s">
        <v>563</v>
      </c>
      <c r="E10386" s="18" t="s">
        <v>391</v>
      </c>
      <c r="F10386" s="316">
        <v>24.184999999999999</v>
      </c>
      <c r="G10386" s="39"/>
      <c r="H10386" s="45"/>
    </row>
    <row r="10387" s="2" customFormat="1" ht="16.8" customHeight="1">
      <c r="A10387" s="39"/>
      <c r="B10387" s="45"/>
      <c r="C10387" s="315" t="s">
        <v>526</v>
      </c>
      <c r="D10387" s="315" t="s">
        <v>527</v>
      </c>
      <c r="E10387" s="18" t="s">
        <v>528</v>
      </c>
      <c r="F10387" s="316">
        <v>2.4180000000000001</v>
      </c>
      <c r="G10387" s="39"/>
      <c r="H10387" s="45"/>
    </row>
    <row r="10388" s="2" customFormat="1" ht="16.8" customHeight="1">
      <c r="A10388" s="39"/>
      <c r="B10388" s="45"/>
      <c r="C10388" s="315" t="s">
        <v>542</v>
      </c>
      <c r="D10388" s="315" t="s">
        <v>543</v>
      </c>
      <c r="E10388" s="18" t="s">
        <v>528</v>
      </c>
      <c r="F10388" s="316">
        <v>3.6280000000000001</v>
      </c>
      <c r="G10388" s="39"/>
      <c r="H10388" s="45"/>
    </row>
    <row r="10389" s="2" customFormat="1" ht="16.8" customHeight="1">
      <c r="A10389" s="39"/>
      <c r="B10389" s="45"/>
      <c r="C10389" s="311" t="s">
        <v>274</v>
      </c>
      <c r="D10389" s="312" t="s">
        <v>19</v>
      </c>
      <c r="E10389" s="313" t="s">
        <v>19</v>
      </c>
      <c r="F10389" s="314">
        <v>1</v>
      </c>
      <c r="G10389" s="39"/>
      <c r="H10389" s="45"/>
    </row>
    <row r="10390" s="2" customFormat="1" ht="16.8" customHeight="1">
      <c r="A10390" s="39"/>
      <c r="B10390" s="45"/>
      <c r="C10390" s="315" t="s">
        <v>19</v>
      </c>
      <c r="D10390" s="315" t="s">
        <v>383</v>
      </c>
      <c r="E10390" s="18" t="s">
        <v>19</v>
      </c>
      <c r="F10390" s="316">
        <v>0</v>
      </c>
      <c r="G10390" s="39"/>
      <c r="H10390" s="45"/>
    </row>
    <row r="10391" s="2" customFormat="1" ht="16.8" customHeight="1">
      <c r="A10391" s="39"/>
      <c r="B10391" s="45"/>
      <c r="C10391" s="315" t="s">
        <v>274</v>
      </c>
      <c r="D10391" s="315" t="s">
        <v>384</v>
      </c>
      <c r="E10391" s="18" t="s">
        <v>19</v>
      </c>
      <c r="F10391" s="316">
        <v>1</v>
      </c>
      <c r="G10391" s="39"/>
      <c r="H10391" s="45"/>
    </row>
    <row r="10392" s="2" customFormat="1" ht="16.8" customHeight="1">
      <c r="A10392" s="39"/>
      <c r="B10392" s="45"/>
      <c r="C10392" s="317" t="s">
        <v>4959</v>
      </c>
      <c r="D10392" s="39"/>
      <c r="E10392" s="39"/>
      <c r="F10392" s="39"/>
      <c r="G10392" s="39"/>
      <c r="H10392" s="45"/>
    </row>
    <row r="10393" s="2" customFormat="1" ht="16.8" customHeight="1">
      <c r="A10393" s="39"/>
      <c r="B10393" s="45"/>
      <c r="C10393" s="315" t="s">
        <v>379</v>
      </c>
      <c r="D10393" s="315" t="s">
        <v>380</v>
      </c>
      <c r="E10393" s="18" t="s">
        <v>345</v>
      </c>
      <c r="F10393" s="316">
        <v>120.92400000000001</v>
      </c>
      <c r="G10393" s="39"/>
      <c r="H10393" s="45"/>
    </row>
    <row r="10394" s="2" customFormat="1" ht="16.8" customHeight="1">
      <c r="A10394" s="39"/>
      <c r="B10394" s="45"/>
      <c r="C10394" s="311" t="s">
        <v>277</v>
      </c>
      <c r="D10394" s="312" t="s">
        <v>19</v>
      </c>
      <c r="E10394" s="313" t="s">
        <v>19</v>
      </c>
      <c r="F10394" s="314">
        <v>0.29999999999999999</v>
      </c>
      <c r="G10394" s="39"/>
      <c r="H10394" s="45"/>
    </row>
    <row r="10395" s="2" customFormat="1" ht="16.8" customHeight="1">
      <c r="A10395" s="39"/>
      <c r="B10395" s="45"/>
      <c r="C10395" s="315" t="s">
        <v>19</v>
      </c>
      <c r="D10395" s="315" t="s">
        <v>386</v>
      </c>
      <c r="E10395" s="18" t="s">
        <v>19</v>
      </c>
      <c r="F10395" s="316">
        <v>0</v>
      </c>
      <c r="G10395" s="39"/>
      <c r="H10395" s="45"/>
    </row>
    <row r="10396" s="2" customFormat="1" ht="16.8" customHeight="1">
      <c r="A10396" s="39"/>
      <c r="B10396" s="45"/>
      <c r="C10396" s="315" t="s">
        <v>277</v>
      </c>
      <c r="D10396" s="315" t="s">
        <v>387</v>
      </c>
      <c r="E10396" s="18" t="s">
        <v>19</v>
      </c>
      <c r="F10396" s="316">
        <v>0.29999999999999999</v>
      </c>
      <c r="G10396" s="39"/>
      <c r="H10396" s="45"/>
    </row>
    <row r="10397" s="2" customFormat="1" ht="16.8" customHeight="1">
      <c r="A10397" s="39"/>
      <c r="B10397" s="45"/>
      <c r="C10397" s="317" t="s">
        <v>4959</v>
      </c>
      <c r="D10397" s="39"/>
      <c r="E10397" s="39"/>
      <c r="F10397" s="39"/>
      <c r="G10397" s="39"/>
      <c r="H10397" s="45"/>
    </row>
    <row r="10398" s="2" customFormat="1" ht="16.8" customHeight="1">
      <c r="A10398" s="39"/>
      <c r="B10398" s="45"/>
      <c r="C10398" s="315" t="s">
        <v>379</v>
      </c>
      <c r="D10398" s="315" t="s">
        <v>380</v>
      </c>
      <c r="E10398" s="18" t="s">
        <v>345</v>
      </c>
      <c r="F10398" s="316">
        <v>120.92400000000001</v>
      </c>
      <c r="G10398" s="39"/>
      <c r="H10398" s="45"/>
    </row>
    <row r="10399" s="2" customFormat="1">
      <c r="A10399" s="39"/>
      <c r="B10399" s="45"/>
      <c r="C10399" s="315" t="s">
        <v>406</v>
      </c>
      <c r="D10399" s="315" t="s">
        <v>407</v>
      </c>
      <c r="E10399" s="18" t="s">
        <v>391</v>
      </c>
      <c r="F10399" s="316">
        <v>219.98500000000001</v>
      </c>
      <c r="G10399" s="39"/>
      <c r="H10399" s="45"/>
    </row>
    <row r="10400" s="2" customFormat="1" ht="16.8" customHeight="1">
      <c r="A10400" s="39"/>
      <c r="B10400" s="45"/>
      <c r="C10400" s="311" t="s">
        <v>218</v>
      </c>
      <c r="D10400" s="312" t="s">
        <v>19</v>
      </c>
      <c r="E10400" s="313" t="s">
        <v>19</v>
      </c>
      <c r="F10400" s="314">
        <v>13.452</v>
      </c>
      <c r="G10400" s="39"/>
      <c r="H10400" s="45"/>
    </row>
    <row r="10401" s="2" customFormat="1" ht="16.8" customHeight="1">
      <c r="A10401" s="39"/>
      <c r="B10401" s="45"/>
      <c r="C10401" s="315" t="s">
        <v>19</v>
      </c>
      <c r="D10401" s="315" t="s">
        <v>216</v>
      </c>
      <c r="E10401" s="18" t="s">
        <v>19</v>
      </c>
      <c r="F10401" s="316">
        <v>10.268000000000001</v>
      </c>
      <c r="G10401" s="39"/>
      <c r="H10401" s="45"/>
    </row>
    <row r="10402" s="2" customFormat="1" ht="16.8" customHeight="1">
      <c r="A10402" s="39"/>
      <c r="B10402" s="45"/>
      <c r="C10402" s="315" t="s">
        <v>19</v>
      </c>
      <c r="D10402" s="315" t="s">
        <v>221</v>
      </c>
      <c r="E10402" s="18" t="s">
        <v>19</v>
      </c>
      <c r="F10402" s="316">
        <v>0</v>
      </c>
      <c r="G10402" s="39"/>
      <c r="H10402" s="45"/>
    </row>
    <row r="10403" s="2" customFormat="1" ht="16.8" customHeight="1">
      <c r="A10403" s="39"/>
      <c r="B10403" s="45"/>
      <c r="C10403" s="315" t="s">
        <v>19</v>
      </c>
      <c r="D10403" s="315" t="s">
        <v>452</v>
      </c>
      <c r="E10403" s="18" t="s">
        <v>19</v>
      </c>
      <c r="F10403" s="316">
        <v>0.68500000000000005</v>
      </c>
      <c r="G10403" s="39"/>
      <c r="H10403" s="45"/>
    </row>
    <row r="10404" s="2" customFormat="1" ht="16.8" customHeight="1">
      <c r="A10404" s="39"/>
      <c r="B10404" s="45"/>
      <c r="C10404" s="315" t="s">
        <v>19</v>
      </c>
      <c r="D10404" s="315" t="s">
        <v>453</v>
      </c>
      <c r="E10404" s="18" t="s">
        <v>19</v>
      </c>
      <c r="F10404" s="316">
        <v>2.161</v>
      </c>
      <c r="G10404" s="39"/>
      <c r="H10404" s="45"/>
    </row>
    <row r="10405" s="2" customFormat="1" ht="16.8" customHeight="1">
      <c r="A10405" s="39"/>
      <c r="B10405" s="45"/>
      <c r="C10405" s="315" t="s">
        <v>19</v>
      </c>
      <c r="D10405" s="315" t="s">
        <v>248</v>
      </c>
      <c r="E10405" s="18" t="s">
        <v>19</v>
      </c>
      <c r="F10405" s="316">
        <v>0.33800000000000002</v>
      </c>
      <c r="G10405" s="39"/>
      <c r="H10405" s="45"/>
    </row>
    <row r="10406" s="2" customFormat="1" ht="16.8" customHeight="1">
      <c r="A10406" s="39"/>
      <c r="B10406" s="45"/>
      <c r="C10406" s="315" t="s">
        <v>218</v>
      </c>
      <c r="D10406" s="315" t="s">
        <v>363</v>
      </c>
      <c r="E10406" s="18" t="s">
        <v>19</v>
      </c>
      <c r="F10406" s="316">
        <v>13.452</v>
      </c>
      <c r="G10406" s="39"/>
      <c r="H10406" s="45"/>
    </row>
    <row r="10407" s="2" customFormat="1" ht="16.8" customHeight="1">
      <c r="A10407" s="39"/>
      <c r="B10407" s="45"/>
      <c r="C10407" s="317" t="s">
        <v>4959</v>
      </c>
      <c r="D10407" s="39"/>
      <c r="E10407" s="39"/>
      <c r="F10407" s="39"/>
      <c r="G10407" s="39"/>
      <c r="H10407" s="45"/>
    </row>
    <row r="10408" s="2" customFormat="1">
      <c r="A10408" s="39"/>
      <c r="B10408" s="45"/>
      <c r="C10408" s="315" t="s">
        <v>448</v>
      </c>
      <c r="D10408" s="315" t="s">
        <v>449</v>
      </c>
      <c r="E10408" s="18" t="s">
        <v>391</v>
      </c>
      <c r="F10408" s="316">
        <v>13.452</v>
      </c>
      <c r="G10408" s="39"/>
      <c r="H10408" s="45"/>
    </row>
    <row r="10409" s="2" customFormat="1">
      <c r="A10409" s="39"/>
      <c r="B10409" s="45"/>
      <c r="C10409" s="315" t="s">
        <v>455</v>
      </c>
      <c r="D10409" s="315" t="s">
        <v>4960</v>
      </c>
      <c r="E10409" s="18" t="s">
        <v>391</v>
      </c>
      <c r="F10409" s="316">
        <v>134.52000000000001</v>
      </c>
      <c r="G10409" s="39"/>
      <c r="H10409" s="45"/>
    </row>
    <row r="10410" s="2" customFormat="1">
      <c r="A10410" s="39"/>
      <c r="B10410" s="45"/>
      <c r="C10410" s="315" t="s">
        <v>504</v>
      </c>
      <c r="D10410" s="315" t="s">
        <v>505</v>
      </c>
      <c r="E10410" s="18" t="s">
        <v>489</v>
      </c>
      <c r="F10410" s="316">
        <v>26.904</v>
      </c>
      <c r="G10410" s="39"/>
      <c r="H10410" s="45"/>
    </row>
    <row r="10411" s="2" customFormat="1" ht="16.8" customHeight="1">
      <c r="A10411" s="39"/>
      <c r="B10411" s="45"/>
      <c r="C10411" s="315" t="s">
        <v>466</v>
      </c>
      <c r="D10411" s="315" t="s">
        <v>467</v>
      </c>
      <c r="E10411" s="18" t="s">
        <v>391</v>
      </c>
      <c r="F10411" s="316">
        <v>206.53299999999999</v>
      </c>
      <c r="G10411" s="39"/>
      <c r="H10411" s="45"/>
    </row>
    <row r="10412" s="2" customFormat="1" ht="16.8" customHeight="1">
      <c r="A10412" s="39"/>
      <c r="B10412" s="45"/>
      <c r="C10412" s="311" t="s">
        <v>223</v>
      </c>
      <c r="D10412" s="312" t="s">
        <v>19</v>
      </c>
      <c r="E10412" s="313" t="s">
        <v>19</v>
      </c>
      <c r="F10412" s="314">
        <v>219.98500000000001</v>
      </c>
      <c r="G10412" s="39"/>
      <c r="H10412" s="45"/>
    </row>
    <row r="10413" s="2" customFormat="1" ht="16.8" customHeight="1">
      <c r="A10413" s="39"/>
      <c r="B10413" s="45"/>
      <c r="C10413" s="315" t="s">
        <v>19</v>
      </c>
      <c r="D10413" s="315" t="s">
        <v>418</v>
      </c>
      <c r="E10413" s="18" t="s">
        <v>19</v>
      </c>
      <c r="F10413" s="316">
        <v>157.237</v>
      </c>
      <c r="G10413" s="39"/>
      <c r="H10413" s="45"/>
    </row>
    <row r="10414" s="2" customFormat="1" ht="16.8" customHeight="1">
      <c r="A10414" s="39"/>
      <c r="B10414" s="45"/>
      <c r="C10414" s="315" t="s">
        <v>19</v>
      </c>
      <c r="D10414" s="315" t="s">
        <v>1348</v>
      </c>
      <c r="E10414" s="18" t="s">
        <v>19</v>
      </c>
      <c r="F10414" s="316">
        <v>0</v>
      </c>
      <c r="G10414" s="39"/>
      <c r="H10414" s="45"/>
    </row>
    <row r="10415" s="2" customFormat="1" ht="16.8" customHeight="1">
      <c r="A10415" s="39"/>
      <c r="B10415" s="45"/>
      <c r="C10415" s="315" t="s">
        <v>19</v>
      </c>
      <c r="D10415" s="315" t="s">
        <v>1349</v>
      </c>
      <c r="E10415" s="18" t="s">
        <v>19</v>
      </c>
      <c r="F10415" s="316">
        <v>0</v>
      </c>
      <c r="G10415" s="39"/>
      <c r="H10415" s="45"/>
    </row>
    <row r="10416" s="2" customFormat="1" ht="16.8" customHeight="1">
      <c r="A10416" s="39"/>
      <c r="B10416" s="45"/>
      <c r="C10416" s="315" t="s">
        <v>19</v>
      </c>
      <c r="D10416" s="315" t="s">
        <v>1350</v>
      </c>
      <c r="E10416" s="18" t="s">
        <v>19</v>
      </c>
      <c r="F10416" s="316">
        <v>29.259</v>
      </c>
      <c r="G10416" s="39"/>
      <c r="H10416" s="45"/>
    </row>
    <row r="10417" s="2" customFormat="1" ht="16.8" customHeight="1">
      <c r="A10417" s="39"/>
      <c r="B10417" s="45"/>
      <c r="C10417" s="315" t="s">
        <v>19</v>
      </c>
      <c r="D10417" s="315" t="s">
        <v>1350</v>
      </c>
      <c r="E10417" s="18" t="s">
        <v>19</v>
      </c>
      <c r="F10417" s="316">
        <v>29.259</v>
      </c>
      <c r="G10417" s="39"/>
      <c r="H10417" s="45"/>
    </row>
    <row r="10418" s="2" customFormat="1" ht="16.8" customHeight="1">
      <c r="A10418" s="39"/>
      <c r="B10418" s="45"/>
      <c r="C10418" s="315" t="s">
        <v>19</v>
      </c>
      <c r="D10418" s="315" t="s">
        <v>1351</v>
      </c>
      <c r="E10418" s="18" t="s">
        <v>19</v>
      </c>
      <c r="F10418" s="316">
        <v>66.403000000000006</v>
      </c>
      <c r="G10418" s="39"/>
      <c r="H10418" s="45"/>
    </row>
    <row r="10419" s="2" customFormat="1" ht="16.8" customHeight="1">
      <c r="A10419" s="39"/>
      <c r="B10419" s="45"/>
      <c r="C10419" s="315" t="s">
        <v>19</v>
      </c>
      <c r="D10419" s="315" t="s">
        <v>1352</v>
      </c>
      <c r="E10419" s="18" t="s">
        <v>19</v>
      </c>
      <c r="F10419" s="316">
        <v>0</v>
      </c>
      <c r="G10419" s="39"/>
      <c r="H10419" s="45"/>
    </row>
    <row r="10420" s="2" customFormat="1" ht="16.8" customHeight="1">
      <c r="A10420" s="39"/>
      <c r="B10420" s="45"/>
      <c r="C10420" s="315" t="s">
        <v>19</v>
      </c>
      <c r="D10420" s="315" t="s">
        <v>422</v>
      </c>
      <c r="E10420" s="18" t="s">
        <v>19</v>
      </c>
      <c r="F10420" s="316">
        <v>-62.173000000000002</v>
      </c>
      <c r="G10420" s="39"/>
      <c r="H10420" s="45"/>
    </row>
    <row r="10421" s="2" customFormat="1" ht="16.8" customHeight="1">
      <c r="A10421" s="39"/>
      <c r="B10421" s="45"/>
      <c r="C10421" s="315" t="s">
        <v>223</v>
      </c>
      <c r="D10421" s="315" t="s">
        <v>363</v>
      </c>
      <c r="E10421" s="18" t="s">
        <v>19</v>
      </c>
      <c r="F10421" s="316">
        <v>219.98500000000001</v>
      </c>
      <c r="G10421" s="39"/>
      <c r="H10421" s="45"/>
    </row>
    <row r="10422" s="2" customFormat="1" ht="16.8" customHeight="1">
      <c r="A10422" s="39"/>
      <c r="B10422" s="45"/>
      <c r="C10422" s="317" t="s">
        <v>4959</v>
      </c>
      <c r="D10422" s="39"/>
      <c r="E10422" s="39"/>
      <c r="F10422" s="39"/>
      <c r="G10422" s="39"/>
      <c r="H10422" s="45"/>
    </row>
    <row r="10423" s="2" customFormat="1">
      <c r="A10423" s="39"/>
      <c r="B10423" s="45"/>
      <c r="C10423" s="315" t="s">
        <v>406</v>
      </c>
      <c r="D10423" s="315" t="s">
        <v>407</v>
      </c>
      <c r="E10423" s="18" t="s">
        <v>391</v>
      </c>
      <c r="F10423" s="316">
        <v>219.98500000000001</v>
      </c>
      <c r="G10423" s="39"/>
      <c r="H10423" s="45"/>
    </row>
    <row r="10424" s="2" customFormat="1" ht="16.8" customHeight="1">
      <c r="A10424" s="39"/>
      <c r="B10424" s="45"/>
      <c r="C10424" s="315" t="s">
        <v>466</v>
      </c>
      <c r="D10424" s="315" t="s">
        <v>467</v>
      </c>
      <c r="E10424" s="18" t="s">
        <v>391</v>
      </c>
      <c r="F10424" s="316">
        <v>206.53299999999999</v>
      </c>
      <c r="G10424" s="39"/>
      <c r="H10424" s="45"/>
    </row>
    <row r="10425" s="2" customFormat="1" ht="16.8" customHeight="1">
      <c r="A10425" s="39"/>
      <c r="B10425" s="45"/>
      <c r="C10425" s="311" t="s">
        <v>298</v>
      </c>
      <c r="D10425" s="312" t="s">
        <v>19</v>
      </c>
      <c r="E10425" s="313" t="s">
        <v>19</v>
      </c>
      <c r="F10425" s="314">
        <v>-0.68500000000000005</v>
      </c>
      <c r="G10425" s="39"/>
      <c r="H10425" s="45"/>
    </row>
    <row r="10426" s="2" customFormat="1" ht="16.8" customHeight="1">
      <c r="A10426" s="39"/>
      <c r="B10426" s="45"/>
      <c r="C10426" s="315" t="s">
        <v>19</v>
      </c>
      <c r="D10426" s="315" t="s">
        <v>2074</v>
      </c>
      <c r="E10426" s="18" t="s">
        <v>19</v>
      </c>
      <c r="F10426" s="316">
        <v>0</v>
      </c>
      <c r="G10426" s="39"/>
      <c r="H10426" s="45"/>
    </row>
    <row r="10427" s="2" customFormat="1" ht="16.8" customHeight="1">
      <c r="A10427" s="39"/>
      <c r="B10427" s="45"/>
      <c r="C10427" s="315" t="s">
        <v>19</v>
      </c>
      <c r="D10427" s="315" t="s">
        <v>2075</v>
      </c>
      <c r="E10427" s="18" t="s">
        <v>19</v>
      </c>
      <c r="F10427" s="316">
        <v>0</v>
      </c>
      <c r="G10427" s="39"/>
      <c r="H10427" s="45"/>
    </row>
    <row r="10428" s="2" customFormat="1" ht="16.8" customHeight="1">
      <c r="A10428" s="39"/>
      <c r="B10428" s="45"/>
      <c r="C10428" s="315" t="s">
        <v>19</v>
      </c>
      <c r="D10428" s="315" t="s">
        <v>1885</v>
      </c>
      <c r="E10428" s="18" t="s">
        <v>19</v>
      </c>
      <c r="F10428" s="316">
        <v>0</v>
      </c>
      <c r="G10428" s="39"/>
      <c r="H10428" s="45"/>
    </row>
    <row r="10429" s="2" customFormat="1" ht="16.8" customHeight="1">
      <c r="A10429" s="39"/>
      <c r="B10429" s="45"/>
      <c r="C10429" s="315" t="s">
        <v>19</v>
      </c>
      <c r="D10429" s="315" t="s">
        <v>1886</v>
      </c>
      <c r="E10429" s="18" t="s">
        <v>19</v>
      </c>
      <c r="F10429" s="316">
        <v>0</v>
      </c>
      <c r="G10429" s="39"/>
      <c r="H10429" s="45"/>
    </row>
    <row r="10430" s="2" customFormat="1" ht="16.8" customHeight="1">
      <c r="A10430" s="39"/>
      <c r="B10430" s="45"/>
      <c r="C10430" s="315" t="s">
        <v>19</v>
      </c>
      <c r="D10430" s="315" t="s">
        <v>1887</v>
      </c>
      <c r="E10430" s="18" t="s">
        <v>19</v>
      </c>
      <c r="F10430" s="316">
        <v>0</v>
      </c>
      <c r="G10430" s="39"/>
      <c r="H10430" s="45"/>
    </row>
    <row r="10431" s="2" customFormat="1" ht="16.8" customHeight="1">
      <c r="A10431" s="39"/>
      <c r="B10431" s="45"/>
      <c r="C10431" s="315" t="s">
        <v>19</v>
      </c>
      <c r="D10431" s="315" t="s">
        <v>1888</v>
      </c>
      <c r="E10431" s="18" t="s">
        <v>19</v>
      </c>
      <c r="F10431" s="316">
        <v>0</v>
      </c>
      <c r="G10431" s="39"/>
      <c r="H10431" s="45"/>
    </row>
    <row r="10432" s="2" customFormat="1" ht="16.8" customHeight="1">
      <c r="A10432" s="39"/>
      <c r="B10432" s="45"/>
      <c r="C10432" s="315" t="s">
        <v>19</v>
      </c>
      <c r="D10432" s="315" t="s">
        <v>3632</v>
      </c>
      <c r="E10432" s="18" t="s">
        <v>19</v>
      </c>
      <c r="F10432" s="316">
        <v>-0.68500000000000005</v>
      </c>
      <c r="G10432" s="39"/>
      <c r="H10432" s="45"/>
    </row>
    <row r="10433" s="2" customFormat="1" ht="16.8" customHeight="1">
      <c r="A10433" s="39"/>
      <c r="B10433" s="45"/>
      <c r="C10433" s="315" t="s">
        <v>19</v>
      </c>
      <c r="D10433" s="315" t="s">
        <v>501</v>
      </c>
      <c r="E10433" s="18" t="s">
        <v>19</v>
      </c>
      <c r="F10433" s="316">
        <v>0</v>
      </c>
      <c r="G10433" s="39"/>
      <c r="H10433" s="45"/>
    </row>
    <row r="10434" s="2" customFormat="1" ht="16.8" customHeight="1">
      <c r="A10434" s="39"/>
      <c r="B10434" s="45"/>
      <c r="C10434" s="315" t="s">
        <v>19</v>
      </c>
      <c r="D10434" s="315" t="s">
        <v>993</v>
      </c>
      <c r="E10434" s="18" t="s">
        <v>19</v>
      </c>
      <c r="F10434" s="316">
        <v>0</v>
      </c>
      <c r="G10434" s="39"/>
      <c r="H10434" s="45"/>
    </row>
    <row r="10435" s="2" customFormat="1" ht="16.8" customHeight="1">
      <c r="A10435" s="39"/>
      <c r="B10435" s="45"/>
      <c r="C10435" s="315" t="s">
        <v>19</v>
      </c>
      <c r="D10435" s="315" t="s">
        <v>502</v>
      </c>
      <c r="E10435" s="18" t="s">
        <v>19</v>
      </c>
      <c r="F10435" s="316">
        <v>0</v>
      </c>
      <c r="G10435" s="39"/>
      <c r="H10435" s="45"/>
    </row>
    <row r="10436" s="2" customFormat="1" ht="16.8" customHeight="1">
      <c r="A10436" s="39"/>
      <c r="B10436" s="45"/>
      <c r="C10436" s="315" t="s">
        <v>298</v>
      </c>
      <c r="D10436" s="315" t="s">
        <v>500</v>
      </c>
      <c r="E10436" s="18" t="s">
        <v>19</v>
      </c>
      <c r="F10436" s="316">
        <v>-0.68500000000000005</v>
      </c>
      <c r="G10436" s="39"/>
      <c r="H10436" s="45"/>
    </row>
    <row r="10437" s="2" customFormat="1" ht="16.8" customHeight="1">
      <c r="A10437" s="39"/>
      <c r="B10437" s="45"/>
      <c r="C10437" s="317" t="s">
        <v>4959</v>
      </c>
      <c r="D10437" s="39"/>
      <c r="E10437" s="39"/>
      <c r="F10437" s="39"/>
      <c r="G10437" s="39"/>
      <c r="H10437" s="45"/>
    </row>
    <row r="10438" s="2" customFormat="1" ht="16.8" customHeight="1">
      <c r="A10438" s="39"/>
      <c r="B10438" s="45"/>
      <c r="C10438" s="315" t="s">
        <v>496</v>
      </c>
      <c r="D10438" s="315" t="s">
        <v>497</v>
      </c>
      <c r="E10438" s="18" t="s">
        <v>489</v>
      </c>
      <c r="F10438" s="316">
        <v>20.536000000000001</v>
      </c>
      <c r="G10438" s="39"/>
      <c r="H10438" s="45"/>
    </row>
    <row r="10439" s="2" customFormat="1">
      <c r="A10439" s="39"/>
      <c r="B10439" s="45"/>
      <c r="C10439" s="315" t="s">
        <v>448</v>
      </c>
      <c r="D10439" s="315" t="s">
        <v>449</v>
      </c>
      <c r="E10439" s="18" t="s">
        <v>391</v>
      </c>
      <c r="F10439" s="316">
        <v>13.452</v>
      </c>
      <c r="G10439" s="39"/>
      <c r="H10439" s="45"/>
    </row>
    <row r="10440" s="2" customFormat="1" ht="16.8" customHeight="1">
      <c r="A10440" s="39"/>
      <c r="B10440" s="45"/>
      <c r="C10440" s="311" t="s">
        <v>221</v>
      </c>
      <c r="D10440" s="312" t="s">
        <v>19</v>
      </c>
      <c r="E10440" s="313" t="s">
        <v>19</v>
      </c>
      <c r="F10440" s="314">
        <v>0</v>
      </c>
      <c r="G10440" s="39"/>
      <c r="H10440" s="45"/>
    </row>
    <row r="10441" s="2" customFormat="1" ht="16.8" customHeight="1">
      <c r="A10441" s="39"/>
      <c r="B10441" s="45"/>
      <c r="C10441" s="317" t="s">
        <v>4959</v>
      </c>
      <c r="D10441" s="39"/>
      <c r="E10441" s="39"/>
      <c r="F10441" s="39"/>
      <c r="G10441" s="39"/>
      <c r="H10441" s="45"/>
    </row>
    <row r="10442" s="2" customFormat="1">
      <c r="A10442" s="39"/>
      <c r="B10442" s="45"/>
      <c r="C10442" s="315" t="s">
        <v>448</v>
      </c>
      <c r="D10442" s="315" t="s">
        <v>449</v>
      </c>
      <c r="E10442" s="18" t="s">
        <v>391</v>
      </c>
      <c r="F10442" s="316">
        <v>13.452</v>
      </c>
      <c r="G10442" s="39"/>
      <c r="H10442" s="45"/>
    </row>
    <row r="10443" s="2" customFormat="1">
      <c r="A10443" s="39"/>
      <c r="B10443" s="45"/>
      <c r="C10443" s="315" t="s">
        <v>477</v>
      </c>
      <c r="D10443" s="315" t="s">
        <v>478</v>
      </c>
      <c r="E10443" s="18" t="s">
        <v>391</v>
      </c>
      <c r="F10443" s="316">
        <v>267.78300000000002</v>
      </c>
      <c r="G10443" s="39"/>
      <c r="H10443" s="45"/>
    </row>
    <row r="10444" s="2" customFormat="1" ht="16.8" customHeight="1">
      <c r="A10444" s="39"/>
      <c r="B10444" s="45"/>
      <c r="C10444" s="311" t="s">
        <v>225</v>
      </c>
      <c r="D10444" s="312" t="s">
        <v>19</v>
      </c>
      <c r="E10444" s="313" t="s">
        <v>19</v>
      </c>
      <c r="F10444" s="314">
        <v>206.53299999999999</v>
      </c>
      <c r="G10444" s="39"/>
      <c r="H10444" s="45"/>
    </row>
    <row r="10445" s="2" customFormat="1" ht="16.8" customHeight="1">
      <c r="A10445" s="39"/>
      <c r="B10445" s="45"/>
      <c r="C10445" s="315" t="s">
        <v>19</v>
      </c>
      <c r="D10445" s="315" t="s">
        <v>470</v>
      </c>
      <c r="E10445" s="18" t="s">
        <v>19</v>
      </c>
      <c r="F10445" s="316">
        <v>0</v>
      </c>
      <c r="G10445" s="39"/>
      <c r="H10445" s="45"/>
    </row>
    <row r="10446" s="2" customFormat="1" ht="16.8" customHeight="1">
      <c r="A10446" s="39"/>
      <c r="B10446" s="45"/>
      <c r="C10446" s="315" t="s">
        <v>19</v>
      </c>
      <c r="D10446" s="315" t="s">
        <v>4784</v>
      </c>
      <c r="E10446" s="18" t="s">
        <v>19</v>
      </c>
      <c r="F10446" s="316">
        <v>219.98500000000001</v>
      </c>
      <c r="G10446" s="39"/>
      <c r="H10446" s="45"/>
    </row>
    <row r="10447" s="2" customFormat="1" ht="16.8" customHeight="1">
      <c r="A10447" s="39"/>
      <c r="B10447" s="45"/>
      <c r="C10447" s="315" t="s">
        <v>19</v>
      </c>
      <c r="D10447" s="315" t="s">
        <v>471</v>
      </c>
      <c r="E10447" s="18" t="s">
        <v>19</v>
      </c>
      <c r="F10447" s="316">
        <v>-13.452</v>
      </c>
      <c r="G10447" s="39"/>
      <c r="H10447" s="45"/>
    </row>
    <row r="10448" s="2" customFormat="1" ht="16.8" customHeight="1">
      <c r="A10448" s="39"/>
      <c r="B10448" s="45"/>
      <c r="C10448" s="315" t="s">
        <v>225</v>
      </c>
      <c r="D10448" s="315" t="s">
        <v>363</v>
      </c>
      <c r="E10448" s="18" t="s">
        <v>19</v>
      </c>
      <c r="F10448" s="316">
        <v>206.53299999999999</v>
      </c>
      <c r="G10448" s="39"/>
      <c r="H10448" s="45"/>
    </row>
    <row r="10449" s="2" customFormat="1" ht="16.8" customHeight="1">
      <c r="A10449" s="39"/>
      <c r="B10449" s="45"/>
      <c r="C10449" s="317" t="s">
        <v>4959</v>
      </c>
      <c r="D10449" s="39"/>
      <c r="E10449" s="39"/>
      <c r="F10449" s="39"/>
      <c r="G10449" s="39"/>
      <c r="H10449" s="45"/>
    </row>
    <row r="10450" s="2" customFormat="1" ht="16.8" customHeight="1">
      <c r="A10450" s="39"/>
      <c r="B10450" s="45"/>
      <c r="C10450" s="315" t="s">
        <v>466</v>
      </c>
      <c r="D10450" s="315" t="s">
        <v>467</v>
      </c>
      <c r="E10450" s="18" t="s">
        <v>391</v>
      </c>
      <c r="F10450" s="316">
        <v>206.53299999999999</v>
      </c>
      <c r="G10450" s="39"/>
      <c r="H10450" s="45"/>
    </row>
    <row r="10451" s="2" customFormat="1">
      <c r="A10451" s="39"/>
      <c r="B10451" s="45"/>
      <c r="C10451" s="315" t="s">
        <v>389</v>
      </c>
      <c r="D10451" s="315" t="s">
        <v>390</v>
      </c>
      <c r="E10451" s="18" t="s">
        <v>391</v>
      </c>
      <c r="F10451" s="316">
        <v>206.53299999999999</v>
      </c>
      <c r="G10451" s="39"/>
      <c r="H10451" s="45"/>
    </row>
    <row r="10452" s="2" customFormat="1">
      <c r="A10452" s="39"/>
      <c r="B10452" s="45"/>
      <c r="C10452" s="315" t="s">
        <v>442</v>
      </c>
      <c r="D10452" s="315" t="s">
        <v>443</v>
      </c>
      <c r="E10452" s="18" t="s">
        <v>391</v>
      </c>
      <c r="F10452" s="316">
        <v>413.06599999999997</v>
      </c>
      <c r="G10452" s="39"/>
      <c r="H10452" s="45"/>
    </row>
    <row r="10453" s="2" customFormat="1">
      <c r="A10453" s="39"/>
      <c r="B10453" s="45"/>
      <c r="C10453" s="315" t="s">
        <v>462</v>
      </c>
      <c r="D10453" s="315" t="s">
        <v>463</v>
      </c>
      <c r="E10453" s="18" t="s">
        <v>391</v>
      </c>
      <c r="F10453" s="316">
        <v>206.53299999999999</v>
      </c>
      <c r="G10453" s="39"/>
      <c r="H10453" s="45"/>
    </row>
    <row r="10454" s="2" customFormat="1">
      <c r="A10454" s="39"/>
      <c r="B10454" s="45"/>
      <c r="C10454" s="315" t="s">
        <v>477</v>
      </c>
      <c r="D10454" s="315" t="s">
        <v>478</v>
      </c>
      <c r="E10454" s="18" t="s">
        <v>391</v>
      </c>
      <c r="F10454" s="316">
        <v>267.78300000000002</v>
      </c>
      <c r="G10454" s="39"/>
      <c r="H10454" s="45"/>
    </row>
    <row r="10455" s="2" customFormat="1" ht="26.4" customHeight="1">
      <c r="A10455" s="39"/>
      <c r="B10455" s="45"/>
      <c r="C10455" s="310" t="s">
        <v>213</v>
      </c>
      <c r="D10455" s="310" t="s">
        <v>214</v>
      </c>
      <c r="E10455" s="39"/>
      <c r="F10455" s="39"/>
      <c r="G10455" s="39"/>
      <c r="H10455" s="45"/>
    </row>
    <row r="10456" s="8" customFormat="1" ht="16.8" customHeight="1">
      <c r="A10456" s="149"/>
      <c r="B10456" s="150"/>
      <c r="C10456" s="318" t="s">
        <v>5000</v>
      </c>
      <c r="D10456" s="312" t="s">
        <v>5001</v>
      </c>
      <c r="E10456" s="312" t="s">
        <v>19</v>
      </c>
      <c r="F10456" s="319">
        <v>213990000</v>
      </c>
      <c r="G10456" s="149"/>
      <c r="H10456" s="150"/>
    </row>
    <row r="10457" s="2" customFormat="1" ht="16.8" customHeight="1">
      <c r="A10457" s="39"/>
      <c r="B10457" s="45"/>
      <c r="C10457" s="317" t="s">
        <v>4959</v>
      </c>
      <c r="D10457" s="39"/>
      <c r="E10457" s="39"/>
      <c r="F10457" s="39"/>
      <c r="G10457" s="39"/>
      <c r="H10457" s="45"/>
    </row>
    <row r="10458" s="2" customFormat="1" ht="16.8" customHeight="1">
      <c r="A10458" s="39"/>
      <c r="B10458" s="45"/>
      <c r="C10458" s="315" t="s">
        <v>4936</v>
      </c>
      <c r="D10458" s="315" t="s">
        <v>4937</v>
      </c>
      <c r="E10458" s="18" t="s">
        <v>4051</v>
      </c>
      <c r="F10458" s="316">
        <v>1069950</v>
      </c>
      <c r="G10458" s="39"/>
      <c r="H10458" s="45"/>
    </row>
    <row r="10459" s="2" customFormat="1" ht="16.8" customHeight="1">
      <c r="A10459" s="39"/>
      <c r="B10459" s="45"/>
      <c r="C10459" s="315" t="s">
        <v>4940</v>
      </c>
      <c r="D10459" s="315" t="s">
        <v>4941</v>
      </c>
      <c r="E10459" s="18" t="s">
        <v>4051</v>
      </c>
      <c r="F10459" s="316">
        <v>1069950</v>
      </c>
      <c r="G10459" s="39"/>
      <c r="H10459" s="45"/>
    </row>
    <row r="10460" s="2" customFormat="1" ht="16.8" customHeight="1">
      <c r="A10460" s="39"/>
      <c r="B10460" s="45"/>
      <c r="C10460" s="315" t="s">
        <v>4944</v>
      </c>
      <c r="D10460" s="315" t="s">
        <v>4945</v>
      </c>
      <c r="E10460" s="18" t="s">
        <v>4051</v>
      </c>
      <c r="F10460" s="316">
        <v>1069950</v>
      </c>
      <c r="G10460" s="39"/>
      <c r="H10460" s="45"/>
    </row>
    <row r="10461" s="2" customFormat="1" ht="16.8" customHeight="1">
      <c r="A10461" s="39"/>
      <c r="B10461" s="45"/>
      <c r="C10461" s="315" t="s">
        <v>4948</v>
      </c>
      <c r="D10461" s="315" t="s">
        <v>4949</v>
      </c>
      <c r="E10461" s="18" t="s">
        <v>4051</v>
      </c>
      <c r="F10461" s="316">
        <v>1069950</v>
      </c>
      <c r="G10461" s="39"/>
      <c r="H10461" s="45"/>
    </row>
    <row r="10462" s="2" customFormat="1" ht="16.8" customHeight="1">
      <c r="A10462" s="39"/>
      <c r="B10462" s="45"/>
      <c r="C10462" s="315" t="s">
        <v>4952</v>
      </c>
      <c r="D10462" s="315" t="s">
        <v>4953</v>
      </c>
      <c r="E10462" s="18" t="s">
        <v>4051</v>
      </c>
      <c r="F10462" s="316">
        <v>534975</v>
      </c>
      <c r="G10462" s="39"/>
      <c r="H10462" s="45"/>
    </row>
    <row r="10463" s="2" customFormat="1" ht="7.44" customHeight="1">
      <c r="A10463" s="39"/>
      <c r="B10463" s="168"/>
      <c r="C10463" s="169"/>
      <c r="D10463" s="169"/>
      <c r="E10463" s="169"/>
      <c r="F10463" s="169"/>
      <c r="G10463" s="169"/>
      <c r="H10463" s="45"/>
    </row>
    <row r="10464" s="2" customFormat="1">
      <c r="A10464" s="39"/>
      <c r="B10464" s="39"/>
      <c r="C10464" s="39"/>
      <c r="D10464" s="39"/>
      <c r="E10464" s="39"/>
      <c r="F10464" s="39"/>
      <c r="G10464" s="39"/>
      <c r="H10464" s="39"/>
    </row>
  </sheetData>
  <sheetProtection sheet="1" formatColumns="0" formatRows="0" objects="1" scenarios="1" spinCount="100000" saltValue="Jdkg6ALSfWf2MbAKdfS0Mz5/pWSItpKx2tt9NJMV+m0IKNKTv7nMjJvMC3IW5tgDncuVLCnEHqFSI4ZtdFDD1A==" hashValue="89N1pcVLIB3lVULpGxZWpXqqYYzYKJhsan8r3g7K1pyuNyNafD2FpYXitkg0CJcYuFEo4sj5S7w9TexXF+RMMA==" algorithmName="SHA-512" password="CC35"/>
  <mergeCells count="2">
    <mergeCell ref="D5:F5"/>
    <mergeCell ref="D6:F6"/>
  </mergeCells>
  <hyperlinks>
    <hyperlink ref="C9380" r:id="rId1" display="VV0002"/>
    <hyperlink ref="C9387" r:id="rId2" display="VV0003"/>
    <hyperlink ref="C9390" r:id="rId3" display="VV0004"/>
    <hyperlink ref="C9393" r:id="rId4" display="VV0005"/>
    <hyperlink ref="C9396" r:id="rId5" display="VV0006"/>
    <hyperlink ref="C9399" r:id="rId6" display="VV0007"/>
    <hyperlink ref="C9402" r:id="rId7" display="VV0008"/>
    <hyperlink ref="C9405" r:id="rId8" display="VV0009"/>
    <hyperlink ref="C9408" r:id="rId9" display="VV0010"/>
    <hyperlink ref="C9416" r:id="rId10" display="VV0011"/>
    <hyperlink ref="C9417" r:id="rId11" display="VV0012"/>
    <hyperlink ref="C9418" r:id="rId12" display="VV0013"/>
    <hyperlink ref="C9420" r:id="rId13" display="VV0014"/>
    <hyperlink ref="C9423" r:id="rId14" display="VV0015"/>
    <hyperlink ref="C9426" r:id="rId15" display="VV0016"/>
    <hyperlink ref="C9429" r:id="rId16" display="VV0017"/>
    <hyperlink ref="C9433" r:id="rId17" display="VV0018"/>
    <hyperlink ref="C9437" r:id="rId18" display="VV0019"/>
    <hyperlink ref="C9445" r:id="rId19" display="VV0020"/>
    <hyperlink ref="C9450" r:id="rId20" display="VV0021"/>
    <hyperlink ref="C9454" r:id="rId21" display="VV0022"/>
    <hyperlink ref="C9457" r:id="rId22" display="VV0023"/>
    <hyperlink ref="C9461" r:id="rId23" display="VV0024"/>
    <hyperlink ref="C9465" r:id="rId24" display="VV0025"/>
    <hyperlink ref="C9470" r:id="rId25" display="VV0026"/>
    <hyperlink ref="C9478" r:id="rId26" display="VV0027"/>
    <hyperlink ref="C9479" r:id="rId27" display="VV0028"/>
    <hyperlink ref="C9480" r:id="rId28" display="VV0029"/>
    <hyperlink ref="C9484" r:id="rId29" display="VV0030"/>
    <hyperlink ref="C9487" r:id="rId30" display="VV0031"/>
    <hyperlink ref="C9492" r:id="rId31" display="VV0032"/>
    <hyperlink ref="C9495" r:id="rId32" display="VV0033"/>
    <hyperlink ref="C9498" r:id="rId33" display="VV0034"/>
    <hyperlink ref="C9507" r:id="rId34" display="VV0035"/>
    <hyperlink ref="C9510" r:id="rId35" display="VV0036"/>
    <hyperlink ref="C9772" r:id="rId36" display="VV0002"/>
    <hyperlink ref="C9782" r:id="rId37" display="VV0003"/>
    <hyperlink ref="C9783" r:id="rId38" display="VV0004"/>
    <hyperlink ref="C9787" r:id="rId39" display="VV0005"/>
    <hyperlink ref="C9790" r:id="rId40" display="VV0006"/>
    <hyperlink ref="C9794" r:id="rId41" display="VV0007"/>
    <hyperlink ref="C9797" r:id="rId42" display="VV0008"/>
    <hyperlink ref="C10456" r:id="rId43" display="VV0001"/>
  </hyperlinks>
  <pageSetup paperSize="9" orientation="portrait" blackAndWhite="1" fitToHeight="0"/>
  <headerFooter>
    <oddFooter>&amp;CStrana &amp;P z &amp;N</oddFooter>
  </headerFooter>
  <drawing r:id="rId44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LOMIC\PC15</dc:creator>
  <cp:lastModifiedBy>LOMIC\PC15</cp:lastModifiedBy>
  <dcterms:created xsi:type="dcterms:W3CDTF">2026-08-26T07:58:27Z</dcterms:created>
  <dcterms:modified xsi:type="dcterms:W3CDTF">2026-08-26T08:02:03Z</dcterms:modified>
</cp:coreProperties>
</file>